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34976_vutbr_cz/Documents/Dokumenty/Github/WaterGlassModel/"/>
    </mc:Choice>
  </mc:AlternateContent>
  <xr:revisionPtr revIDLastSave="0" documentId="8_{BB107C6E-18E0-4779-B7EC-7C9795D02D67}" xr6:coauthVersionLast="47" xr6:coauthVersionMax="47" xr10:uidLastSave="{00000000-0000-0000-0000-000000000000}"/>
  <bookViews>
    <workbookView xWindow="3800" yWindow="3800" windowWidth="28800" windowHeight="15450" tabRatio="805" xr2:uid="{D39127A0-8366-4D82-B52D-24AD9AB9A371}"/>
  </bookViews>
  <sheets>
    <sheet name="NaOH-NaVS, KOH-KVS" sheetId="4" r:id="rId1"/>
    <sheet name="Na2CO3, K2CO3" sheetId="5" r:id="rId2"/>
    <sheet name="from literatur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7" i="5" l="1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86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2" i="5"/>
  <c r="AC1706" i="4"/>
  <c r="AC1705" i="4"/>
  <c r="AC1704" i="4"/>
  <c r="AC1703" i="4"/>
  <c r="AC1702" i="4"/>
  <c r="AC1701" i="4"/>
  <c r="AC1700" i="4"/>
  <c r="AC1699" i="4"/>
  <c r="AC1698" i="4"/>
  <c r="AC1697" i="4"/>
  <c r="AC1696" i="4"/>
  <c r="AC1695" i="4"/>
  <c r="AC1694" i="4"/>
  <c r="AC1693" i="4"/>
  <c r="AC1692" i="4"/>
  <c r="AC1691" i="4"/>
  <c r="AC1690" i="4"/>
  <c r="AC1689" i="4"/>
  <c r="AC1688" i="4"/>
  <c r="AC1687" i="4"/>
  <c r="AC1686" i="4"/>
  <c r="AC1685" i="4"/>
  <c r="AC1684" i="4"/>
  <c r="AC1683" i="4"/>
  <c r="AC1682" i="4"/>
  <c r="AC1681" i="4"/>
  <c r="AC1680" i="4"/>
  <c r="AC1679" i="4"/>
  <c r="AC1678" i="4"/>
  <c r="AC1677" i="4"/>
  <c r="AC1676" i="4"/>
  <c r="AC1675" i="4"/>
  <c r="AC1674" i="4"/>
  <c r="AC1673" i="4"/>
  <c r="AC1672" i="4"/>
  <c r="AC1671" i="4"/>
  <c r="AC1670" i="4"/>
  <c r="AC1669" i="4"/>
  <c r="AC1668" i="4"/>
  <c r="AC1667" i="4"/>
  <c r="AC1666" i="4"/>
  <c r="AC1665" i="4"/>
  <c r="AC1664" i="4"/>
  <c r="AC1663" i="4"/>
  <c r="AC1662" i="4"/>
  <c r="AC1661" i="4"/>
  <c r="AC1660" i="4"/>
  <c r="AC1659" i="4"/>
  <c r="AC1658" i="4"/>
  <c r="AC1657" i="4"/>
  <c r="AC1656" i="4"/>
  <c r="AC1655" i="4"/>
  <c r="AC1654" i="4"/>
  <c r="AC1653" i="4"/>
  <c r="AC1652" i="4"/>
  <c r="AC1651" i="4"/>
  <c r="AC1650" i="4"/>
  <c r="AC1649" i="4"/>
  <c r="AC1648" i="4"/>
  <c r="AC1647" i="4"/>
  <c r="AC1646" i="4"/>
  <c r="AC1645" i="4"/>
  <c r="AC1644" i="4"/>
  <c r="AC1643" i="4"/>
  <c r="AC1642" i="4"/>
  <c r="AC1641" i="4"/>
  <c r="AC1640" i="4"/>
  <c r="AC1639" i="4"/>
  <c r="AC1638" i="4"/>
  <c r="AC1637" i="4"/>
  <c r="AC1636" i="4"/>
  <c r="AC1635" i="4"/>
  <c r="AC1634" i="4"/>
  <c r="AC1633" i="4"/>
  <c r="AC1632" i="4"/>
  <c r="AC1631" i="4"/>
  <c r="AC1630" i="4"/>
  <c r="AC1629" i="4"/>
  <c r="AC1628" i="4"/>
  <c r="AC1627" i="4"/>
  <c r="AC1626" i="4"/>
  <c r="AC1625" i="4"/>
  <c r="AC1624" i="4"/>
  <c r="AC1623" i="4"/>
  <c r="AC1622" i="4"/>
  <c r="AC1621" i="4"/>
  <c r="AC1620" i="4"/>
  <c r="AC1619" i="4"/>
  <c r="AC1618" i="4"/>
  <c r="AC1617" i="4"/>
  <c r="AC1616" i="4"/>
  <c r="AC1615" i="4"/>
  <c r="AC1614" i="4"/>
  <c r="AC1613" i="4"/>
  <c r="AC1612" i="4"/>
  <c r="AC1611" i="4"/>
  <c r="AC1610" i="4"/>
  <c r="AC1609" i="4"/>
  <c r="AC1608" i="4"/>
  <c r="AC1607" i="4"/>
  <c r="AC1606" i="4"/>
  <c r="AC1605" i="4"/>
  <c r="AC1604" i="4"/>
  <c r="AC1603" i="4"/>
  <c r="AC1602" i="4"/>
  <c r="AC1601" i="4"/>
  <c r="AC1600" i="4"/>
  <c r="AC1599" i="4"/>
  <c r="AC1598" i="4"/>
  <c r="AC1597" i="4"/>
  <c r="AC1596" i="4"/>
  <c r="AC1595" i="4"/>
  <c r="AC1594" i="4"/>
  <c r="AC1593" i="4"/>
  <c r="AC1592" i="4"/>
  <c r="AC1591" i="4"/>
  <c r="AC1590" i="4"/>
  <c r="AC1589" i="4"/>
  <c r="AC1588" i="4"/>
  <c r="AC1587" i="4"/>
  <c r="AC1586" i="4"/>
  <c r="AC1585" i="4"/>
  <c r="AC1584" i="4"/>
  <c r="AC1583" i="4"/>
  <c r="AC1582" i="4"/>
  <c r="AC1581" i="4"/>
  <c r="AC1580" i="4"/>
  <c r="AC1579" i="4"/>
  <c r="AC1578" i="4"/>
  <c r="AC1577" i="4"/>
  <c r="AC1576" i="4"/>
  <c r="AC1575" i="4"/>
  <c r="AC1574" i="4"/>
  <c r="AC1573" i="4"/>
  <c r="AC1572" i="4"/>
  <c r="AC1571" i="4"/>
  <c r="AC1570" i="4"/>
  <c r="AC1569" i="4"/>
  <c r="AC1568" i="4"/>
  <c r="AC1567" i="4"/>
  <c r="AC1566" i="4"/>
  <c r="AC1565" i="4"/>
  <c r="AC1564" i="4"/>
  <c r="AC1563" i="4"/>
  <c r="AC1562" i="4"/>
  <c r="AC1561" i="4"/>
  <c r="AC1560" i="4"/>
  <c r="AC1559" i="4"/>
  <c r="AC1558" i="4"/>
  <c r="AC1557" i="4"/>
  <c r="AC1556" i="4"/>
  <c r="AC1555" i="4"/>
  <c r="AC1554" i="4"/>
  <c r="AC1553" i="4"/>
  <c r="AC1552" i="4"/>
  <c r="AC1551" i="4"/>
  <c r="AC1550" i="4"/>
  <c r="AC1549" i="4"/>
  <c r="AC1548" i="4"/>
  <c r="AC1547" i="4"/>
  <c r="AC1546" i="4"/>
  <c r="AC1545" i="4"/>
  <c r="AC1544" i="4"/>
  <c r="AC1543" i="4"/>
  <c r="AC1542" i="4"/>
  <c r="AC1541" i="4"/>
  <c r="AC1540" i="4"/>
  <c r="AC1539" i="4"/>
  <c r="AC1538" i="4"/>
  <c r="AC1537" i="4"/>
  <c r="AC1536" i="4"/>
  <c r="AC1535" i="4"/>
  <c r="AC1534" i="4"/>
  <c r="AC1533" i="4"/>
  <c r="AC1532" i="4"/>
  <c r="AC1531" i="4"/>
  <c r="AC1530" i="4"/>
  <c r="AC1529" i="4"/>
  <c r="AC1528" i="4"/>
  <c r="AC1527" i="4"/>
  <c r="AC1526" i="4"/>
  <c r="AC1525" i="4"/>
  <c r="AC1524" i="4"/>
  <c r="AC1523" i="4"/>
  <c r="AC1522" i="4"/>
  <c r="AC1521" i="4"/>
  <c r="AC1520" i="4"/>
  <c r="AC1519" i="4"/>
  <c r="AC1518" i="4"/>
  <c r="AC1517" i="4"/>
  <c r="AC1516" i="4"/>
  <c r="AC1515" i="4"/>
  <c r="AC1514" i="4"/>
  <c r="AC1513" i="4"/>
  <c r="AC1512" i="4"/>
  <c r="AC1511" i="4"/>
  <c r="AC1510" i="4"/>
  <c r="AC1509" i="4"/>
  <c r="AC1508" i="4"/>
  <c r="AC1507" i="4"/>
  <c r="AC1506" i="4"/>
  <c r="AC1505" i="4"/>
  <c r="AC1504" i="4"/>
  <c r="AC1503" i="4"/>
  <c r="AC1502" i="4"/>
  <c r="AC1501" i="4"/>
  <c r="AC1500" i="4"/>
  <c r="AC1499" i="4"/>
  <c r="AC1498" i="4"/>
  <c r="AC1497" i="4"/>
  <c r="AC1496" i="4"/>
  <c r="AC1495" i="4"/>
  <c r="AC1494" i="4"/>
  <c r="AC1493" i="4"/>
  <c r="AC1492" i="4"/>
  <c r="AC1491" i="4"/>
  <c r="AC1490" i="4"/>
  <c r="AC1489" i="4"/>
  <c r="AC1488" i="4"/>
  <c r="AC1487" i="4"/>
  <c r="AC1486" i="4"/>
  <c r="AC1485" i="4"/>
  <c r="AC1484" i="4"/>
  <c r="AC1483" i="4"/>
  <c r="AC1482" i="4"/>
  <c r="AC1481" i="4"/>
  <c r="AC1480" i="4"/>
  <c r="AC1479" i="4"/>
  <c r="AC1478" i="4"/>
  <c r="AC1477" i="4"/>
  <c r="AC1476" i="4"/>
  <c r="AC1475" i="4"/>
  <c r="AC1474" i="4"/>
  <c r="AC1473" i="4"/>
  <c r="AC1472" i="4"/>
  <c r="AC1471" i="4"/>
  <c r="AC1470" i="4"/>
  <c r="AC1469" i="4"/>
  <c r="AC1468" i="4"/>
  <c r="AC1467" i="4"/>
  <c r="AC1466" i="4"/>
  <c r="AC1465" i="4"/>
  <c r="AC1464" i="4"/>
  <c r="AC1463" i="4"/>
  <c r="AC1462" i="4"/>
  <c r="AC1461" i="4"/>
  <c r="AC1460" i="4"/>
  <c r="AC1459" i="4"/>
  <c r="AC1458" i="4"/>
  <c r="AC1457" i="4"/>
  <c r="AC1456" i="4"/>
  <c r="AC1455" i="4"/>
  <c r="AC1454" i="4"/>
  <c r="AC1453" i="4"/>
  <c r="AC1452" i="4"/>
  <c r="AC1451" i="4"/>
  <c r="AC1450" i="4"/>
  <c r="AC1449" i="4"/>
  <c r="AC1448" i="4"/>
  <c r="AC1447" i="4"/>
  <c r="AC1446" i="4"/>
  <c r="AC1445" i="4"/>
  <c r="AC1444" i="4"/>
  <c r="AC1443" i="4"/>
  <c r="AC1442" i="4"/>
  <c r="AC1441" i="4"/>
  <c r="AC1440" i="4"/>
  <c r="AC1439" i="4"/>
  <c r="AC1438" i="4"/>
  <c r="AC1437" i="4"/>
  <c r="AC1436" i="4"/>
  <c r="AC1435" i="4"/>
  <c r="AC1434" i="4"/>
  <c r="AC1433" i="4"/>
  <c r="AC1432" i="4"/>
  <c r="AC1431" i="4"/>
  <c r="AC1430" i="4"/>
  <c r="AC1429" i="4"/>
  <c r="AC1428" i="4"/>
  <c r="AC1427" i="4"/>
  <c r="AC1426" i="4"/>
  <c r="AC1425" i="4"/>
  <c r="AC1424" i="4"/>
  <c r="AC1423" i="4"/>
  <c r="AC1422" i="4"/>
  <c r="AC1421" i="4"/>
  <c r="AC1420" i="4"/>
  <c r="AC1419" i="4"/>
  <c r="AC1418" i="4"/>
  <c r="AC1417" i="4"/>
  <c r="AC1416" i="4"/>
  <c r="AC1415" i="4"/>
  <c r="AC1414" i="4"/>
  <c r="AC1413" i="4"/>
  <c r="AC1412" i="4"/>
  <c r="AC1411" i="4"/>
  <c r="AC1410" i="4"/>
  <c r="AC1409" i="4"/>
  <c r="AC1408" i="4"/>
  <c r="AC1407" i="4"/>
  <c r="AC1406" i="4"/>
  <c r="AC1405" i="4"/>
  <c r="AC1404" i="4"/>
  <c r="AC1403" i="4"/>
  <c r="AC1402" i="4"/>
  <c r="AC1401" i="4"/>
  <c r="AC1400" i="4"/>
  <c r="AC1399" i="4"/>
  <c r="AC1398" i="4"/>
  <c r="AC1397" i="4"/>
  <c r="AC1396" i="4"/>
  <c r="AC1395" i="4"/>
  <c r="AC1394" i="4"/>
  <c r="AC1393" i="4"/>
  <c r="AC1392" i="4"/>
  <c r="AC1391" i="4"/>
  <c r="AC1390" i="4"/>
  <c r="AC1389" i="4"/>
  <c r="AC1388" i="4"/>
  <c r="AC1387" i="4"/>
  <c r="AC1386" i="4"/>
  <c r="AC1385" i="4"/>
  <c r="AC1384" i="4"/>
  <c r="AC1383" i="4"/>
  <c r="AC1382" i="4"/>
  <c r="AC1381" i="4"/>
  <c r="AC1380" i="4"/>
  <c r="AC1379" i="4"/>
  <c r="AC1378" i="4"/>
  <c r="AC1377" i="4"/>
  <c r="AC1376" i="4"/>
  <c r="AC1375" i="4"/>
  <c r="AC1374" i="4"/>
  <c r="AC1373" i="4"/>
  <c r="AC1372" i="4"/>
  <c r="AC1371" i="4"/>
  <c r="AC1370" i="4"/>
  <c r="AC1369" i="4"/>
  <c r="AC1368" i="4"/>
  <c r="AC1367" i="4"/>
  <c r="AC1366" i="4"/>
  <c r="AC1365" i="4"/>
  <c r="AC1364" i="4"/>
  <c r="AC1363" i="4"/>
  <c r="AC1362" i="4"/>
  <c r="AC1361" i="4"/>
  <c r="AC1360" i="4"/>
  <c r="AC1359" i="4"/>
  <c r="AC1358" i="4"/>
  <c r="AC1357" i="4"/>
  <c r="AC1356" i="4"/>
  <c r="AC1355" i="4"/>
  <c r="AC1354" i="4"/>
  <c r="AC1353" i="4"/>
  <c r="AC1352" i="4"/>
  <c r="AC1351" i="4"/>
  <c r="AC1350" i="4"/>
  <c r="AC1349" i="4"/>
  <c r="AC1348" i="4"/>
  <c r="AC1347" i="4"/>
  <c r="AC1346" i="4"/>
  <c r="AC1345" i="4"/>
  <c r="AC1344" i="4"/>
  <c r="AC1343" i="4"/>
  <c r="AC1342" i="4"/>
  <c r="AC1341" i="4"/>
  <c r="AC1340" i="4"/>
  <c r="AC1339" i="4"/>
  <c r="AC1338" i="4"/>
  <c r="AC1337" i="4"/>
  <c r="AC1336" i="4"/>
  <c r="AC771" i="4"/>
  <c r="AC770" i="4"/>
  <c r="AC769" i="4"/>
  <c r="AC768" i="4"/>
  <c r="AC767" i="4"/>
  <c r="AC766" i="4"/>
  <c r="AC765" i="4"/>
  <c r="AC764" i="4"/>
  <c r="AC763" i="4"/>
  <c r="AC762" i="4"/>
  <c r="AC761" i="4"/>
  <c r="AC760" i="4"/>
  <c r="AC759" i="4"/>
  <c r="AC758" i="4"/>
  <c r="AC757" i="4"/>
  <c r="AC756" i="4"/>
  <c r="AC755" i="4"/>
  <c r="AC754" i="4"/>
  <c r="AC753" i="4"/>
  <c r="AC752" i="4"/>
  <c r="AC751" i="4"/>
  <c r="AC750" i="4"/>
  <c r="AC749" i="4"/>
  <c r="AC748" i="4"/>
  <c r="AC747" i="4"/>
  <c r="AC746" i="4"/>
  <c r="AC745" i="4"/>
  <c r="AC744" i="4"/>
  <c r="AC743" i="4"/>
  <c r="AC742" i="4"/>
  <c r="AC741" i="4"/>
  <c r="AC740" i="4"/>
  <c r="AC739" i="4"/>
  <c r="AC738" i="4"/>
  <c r="AC737" i="4"/>
  <c r="AC736" i="4"/>
  <c r="AC735" i="4"/>
  <c r="AC734" i="4"/>
  <c r="AC733" i="4"/>
  <c r="AC732" i="4"/>
  <c r="AC731" i="4"/>
  <c r="AC730" i="4"/>
  <c r="AC729" i="4"/>
  <c r="AC728" i="4"/>
  <c r="AC727" i="4"/>
  <c r="AC726" i="4"/>
  <c r="AC725" i="4"/>
  <c r="AC724" i="4"/>
  <c r="AC723" i="4"/>
  <c r="AC722" i="4"/>
  <c r="AC721" i="4"/>
  <c r="AC720" i="4"/>
  <c r="AC719" i="4"/>
  <c r="AC718" i="4"/>
  <c r="AC717" i="4"/>
  <c r="AC716" i="4"/>
  <c r="AC715" i="4"/>
  <c r="AC714" i="4"/>
  <c r="AC713" i="4"/>
  <c r="AC712" i="4"/>
  <c r="AC711" i="4"/>
  <c r="AC710" i="4"/>
  <c r="AC709" i="4"/>
  <c r="AC708" i="4"/>
  <c r="AC707" i="4"/>
  <c r="AC706" i="4"/>
  <c r="AC705" i="4"/>
  <c r="AC704" i="4"/>
  <c r="AC703" i="4"/>
  <c r="AC702" i="4"/>
  <c r="AC701" i="4"/>
  <c r="AC700" i="4"/>
  <c r="AC699" i="4"/>
  <c r="AC698" i="4"/>
  <c r="AC697" i="4"/>
  <c r="AC696" i="4"/>
  <c r="AC695" i="4"/>
  <c r="AC694" i="4"/>
  <c r="AC693" i="4"/>
  <c r="AC692" i="4"/>
  <c r="AC691" i="4"/>
  <c r="AC690" i="4"/>
  <c r="AC689" i="4"/>
  <c r="AC688" i="4"/>
  <c r="AC687" i="4"/>
  <c r="AC686" i="4"/>
  <c r="AC685" i="4"/>
  <c r="AC684" i="4"/>
  <c r="AC683" i="4"/>
  <c r="AC682" i="4"/>
  <c r="AC681" i="4"/>
  <c r="AC680" i="4"/>
  <c r="AC679" i="4"/>
  <c r="AC678" i="4"/>
  <c r="AC677" i="4"/>
  <c r="AC676" i="4"/>
  <c r="AC675" i="4"/>
  <c r="AC674" i="4"/>
  <c r="AC673" i="4"/>
  <c r="AC672" i="4"/>
  <c r="AC671" i="4"/>
  <c r="AC670" i="4"/>
  <c r="AC669" i="4"/>
  <c r="AC668" i="4"/>
  <c r="AC667" i="4"/>
  <c r="AC666" i="4"/>
  <c r="AC665" i="4"/>
  <c r="AC664" i="4"/>
  <c r="AC663" i="4"/>
  <c r="AC662" i="4"/>
  <c r="AC661" i="4"/>
  <c r="AC660" i="4"/>
  <c r="AC659" i="4"/>
  <c r="AC658" i="4"/>
  <c r="AC657" i="4"/>
  <c r="AC656" i="4"/>
  <c r="AC655" i="4"/>
  <c r="AC654" i="4"/>
  <c r="AC653" i="4"/>
  <c r="AC652" i="4"/>
  <c r="AC651" i="4"/>
  <c r="AC650" i="4"/>
  <c r="AC649" i="4"/>
  <c r="AC648" i="4"/>
  <c r="AC647" i="4"/>
  <c r="AC646" i="4"/>
  <c r="AC645" i="4"/>
  <c r="AC644" i="4"/>
  <c r="AC643" i="4"/>
  <c r="AC642" i="4"/>
  <c r="AC641" i="4"/>
  <c r="AC640" i="4"/>
  <c r="AC639" i="4"/>
  <c r="AC638" i="4"/>
  <c r="AC637" i="4"/>
  <c r="AC636" i="4"/>
  <c r="AC635" i="4"/>
  <c r="AC634" i="4"/>
  <c r="AC633" i="4"/>
  <c r="AC632" i="4"/>
  <c r="AC631" i="4"/>
  <c r="AC630" i="4"/>
  <c r="AC629" i="4"/>
  <c r="AC628" i="4"/>
  <c r="AC627" i="4"/>
  <c r="AC626" i="4"/>
  <c r="AC625" i="4"/>
  <c r="AC624" i="4"/>
  <c r="AC623" i="4"/>
  <c r="AC622" i="4"/>
  <c r="AC621" i="4"/>
  <c r="AC620" i="4"/>
  <c r="AC619" i="4"/>
  <c r="AC618" i="4"/>
  <c r="AC617" i="4"/>
  <c r="AC616" i="4"/>
  <c r="AC615" i="4"/>
  <c r="AC614" i="4"/>
  <c r="AC613" i="4"/>
  <c r="AC612" i="4"/>
  <c r="AC611" i="4"/>
  <c r="AC610" i="4"/>
  <c r="AC609" i="4"/>
  <c r="AC608" i="4"/>
  <c r="AC607" i="4"/>
  <c r="AC606" i="4"/>
  <c r="AC605" i="4"/>
  <c r="AC604" i="4"/>
  <c r="AC603" i="4"/>
  <c r="AC602" i="4"/>
  <c r="AC601" i="4"/>
  <c r="AC600" i="4"/>
  <c r="AC599" i="4"/>
  <c r="AC598" i="4"/>
  <c r="AC597" i="4"/>
  <c r="AC596" i="4"/>
  <c r="AC595" i="4"/>
  <c r="AC594" i="4"/>
  <c r="AC593" i="4"/>
  <c r="AC592" i="4"/>
  <c r="AC591" i="4"/>
  <c r="AC590" i="4"/>
  <c r="AC589" i="4"/>
  <c r="AC588" i="4"/>
  <c r="AC587" i="4"/>
  <c r="AC586" i="4"/>
  <c r="AC585" i="4"/>
  <c r="AC584" i="4"/>
  <c r="AC583" i="4"/>
  <c r="AC582" i="4"/>
  <c r="AC581" i="4"/>
  <c r="AC580" i="4"/>
  <c r="AC579" i="4"/>
  <c r="AC578" i="4"/>
  <c r="AC577" i="4"/>
  <c r="AC576" i="4"/>
  <c r="AC575" i="4"/>
  <c r="AC574" i="4"/>
  <c r="AC573" i="4"/>
  <c r="AC572" i="4"/>
  <c r="AC571" i="4"/>
  <c r="AC570" i="4"/>
  <c r="AC569" i="4"/>
  <c r="AC568" i="4"/>
  <c r="AC567" i="4"/>
  <c r="AC566" i="4"/>
  <c r="AC565" i="4"/>
  <c r="AC564" i="4"/>
  <c r="AC563" i="4"/>
  <c r="AC562" i="4"/>
  <c r="AC561" i="4"/>
  <c r="AC560" i="4"/>
  <c r="AC559" i="4"/>
  <c r="AC558" i="4"/>
  <c r="AC557" i="4"/>
  <c r="AC556" i="4"/>
  <c r="AC555" i="4"/>
  <c r="AC554" i="4"/>
  <c r="AC553" i="4"/>
  <c r="AC552" i="4"/>
  <c r="AC551" i="4"/>
  <c r="AC550" i="4"/>
  <c r="AC549" i="4"/>
  <c r="AC548" i="4"/>
  <c r="AC547" i="4"/>
  <c r="AC546" i="4"/>
  <c r="AC545" i="4"/>
  <c r="AC544" i="4"/>
  <c r="AC543" i="4"/>
  <c r="AC542" i="4"/>
  <c r="AC541" i="4"/>
  <c r="AC540" i="4"/>
  <c r="AC539" i="4"/>
  <c r="AC538" i="4"/>
  <c r="AC537" i="4"/>
  <c r="AC536" i="4"/>
  <c r="AC535" i="4"/>
  <c r="AC534" i="4"/>
  <c r="AC533" i="4"/>
  <c r="AC532" i="4"/>
  <c r="AC531" i="4"/>
  <c r="AC530" i="4"/>
  <c r="AC529" i="4"/>
  <c r="AC528" i="4"/>
  <c r="AC527" i="4"/>
  <c r="AC526" i="4"/>
  <c r="AC525" i="4"/>
  <c r="AC524" i="4"/>
  <c r="AC523" i="4"/>
  <c r="AC522" i="4"/>
  <c r="AC521" i="4"/>
  <c r="AC520" i="4"/>
  <c r="AC519" i="4"/>
  <c r="AC518" i="4"/>
  <c r="AC517" i="4"/>
  <c r="AC516" i="4"/>
  <c r="AC515" i="4"/>
  <c r="AC514" i="4"/>
  <c r="AC513" i="4"/>
  <c r="AC512" i="4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V1706" i="4"/>
  <c r="V1705" i="4"/>
  <c r="V1704" i="4"/>
  <c r="V1703" i="4"/>
  <c r="V1702" i="4"/>
  <c r="V1701" i="4"/>
  <c r="V1700" i="4"/>
  <c r="V1699" i="4"/>
  <c r="V1698" i="4"/>
  <c r="V1697" i="4"/>
  <c r="V1696" i="4"/>
  <c r="V1695" i="4"/>
  <c r="V1694" i="4"/>
  <c r="V1693" i="4"/>
  <c r="V1692" i="4"/>
  <c r="V1691" i="4"/>
  <c r="V1690" i="4"/>
  <c r="V1689" i="4"/>
  <c r="V1688" i="4"/>
  <c r="V1687" i="4"/>
  <c r="V1686" i="4"/>
  <c r="V1685" i="4"/>
  <c r="V1684" i="4"/>
  <c r="V1683" i="4"/>
  <c r="V1682" i="4"/>
  <c r="V1681" i="4"/>
  <c r="V1680" i="4"/>
  <c r="V1679" i="4"/>
  <c r="V1678" i="4"/>
  <c r="V1677" i="4"/>
  <c r="V1676" i="4"/>
  <c r="V1675" i="4"/>
  <c r="V1674" i="4"/>
  <c r="V1673" i="4"/>
  <c r="V1672" i="4"/>
  <c r="V1671" i="4"/>
  <c r="V1670" i="4"/>
  <c r="V1669" i="4"/>
  <c r="V1668" i="4"/>
  <c r="V1667" i="4"/>
  <c r="V1666" i="4"/>
  <c r="V1665" i="4"/>
  <c r="V1664" i="4"/>
  <c r="V1663" i="4"/>
  <c r="V1662" i="4"/>
  <c r="V1661" i="4"/>
  <c r="V1660" i="4"/>
  <c r="V1659" i="4"/>
  <c r="V1658" i="4"/>
  <c r="V1657" i="4"/>
  <c r="V1656" i="4"/>
  <c r="V1655" i="4"/>
  <c r="V1654" i="4"/>
  <c r="V1653" i="4"/>
  <c r="V1652" i="4"/>
  <c r="V1651" i="4"/>
  <c r="V1650" i="4"/>
  <c r="V1649" i="4"/>
  <c r="V1648" i="4"/>
  <c r="V1647" i="4"/>
  <c r="V1646" i="4"/>
  <c r="V1645" i="4"/>
  <c r="V1644" i="4"/>
  <c r="V1643" i="4"/>
  <c r="V1642" i="4"/>
  <c r="V1641" i="4"/>
  <c r="V1640" i="4"/>
  <c r="V1639" i="4"/>
  <c r="V1638" i="4"/>
  <c r="V1637" i="4"/>
  <c r="V1636" i="4"/>
  <c r="V1635" i="4"/>
  <c r="V1634" i="4"/>
  <c r="V1633" i="4"/>
  <c r="V1632" i="4"/>
  <c r="V1631" i="4"/>
  <c r="V1630" i="4"/>
  <c r="V1629" i="4"/>
  <c r="V1628" i="4"/>
  <c r="V1627" i="4"/>
  <c r="V1626" i="4"/>
  <c r="V1625" i="4"/>
  <c r="V1624" i="4"/>
  <c r="V1623" i="4"/>
  <c r="V1622" i="4"/>
  <c r="V1621" i="4"/>
  <c r="V1620" i="4"/>
  <c r="V1619" i="4"/>
  <c r="V1618" i="4"/>
  <c r="V1617" i="4"/>
  <c r="V1616" i="4"/>
  <c r="V1615" i="4"/>
  <c r="V1614" i="4"/>
  <c r="V1613" i="4"/>
  <c r="V1612" i="4"/>
  <c r="V1611" i="4"/>
  <c r="V1610" i="4"/>
  <c r="V1609" i="4"/>
  <c r="V1608" i="4"/>
  <c r="V1607" i="4"/>
  <c r="V1606" i="4"/>
  <c r="V1605" i="4"/>
  <c r="V1604" i="4"/>
  <c r="V1603" i="4"/>
  <c r="V1602" i="4"/>
  <c r="V1601" i="4"/>
  <c r="V1600" i="4"/>
  <c r="V1599" i="4"/>
  <c r="V1598" i="4"/>
  <c r="V1597" i="4"/>
  <c r="V1596" i="4"/>
  <c r="V1595" i="4"/>
  <c r="V1594" i="4"/>
  <c r="V1593" i="4"/>
  <c r="V1592" i="4"/>
  <c r="V1591" i="4"/>
  <c r="V1590" i="4"/>
  <c r="V1589" i="4"/>
  <c r="V1588" i="4"/>
  <c r="V1587" i="4"/>
  <c r="V1586" i="4"/>
  <c r="V1585" i="4"/>
  <c r="V1584" i="4"/>
  <c r="V1583" i="4"/>
  <c r="V1582" i="4"/>
  <c r="V1581" i="4"/>
  <c r="V1580" i="4"/>
  <c r="V1579" i="4"/>
  <c r="V1578" i="4"/>
  <c r="V1577" i="4"/>
  <c r="V1576" i="4"/>
  <c r="V1575" i="4"/>
  <c r="V1574" i="4"/>
  <c r="V1573" i="4"/>
  <c r="V1572" i="4"/>
  <c r="V1571" i="4"/>
  <c r="V1570" i="4"/>
  <c r="V1569" i="4"/>
  <c r="V1568" i="4"/>
  <c r="V1567" i="4"/>
  <c r="V1566" i="4"/>
  <c r="V1565" i="4"/>
  <c r="V1564" i="4"/>
  <c r="V1563" i="4"/>
  <c r="V1562" i="4"/>
  <c r="V1561" i="4"/>
  <c r="V1560" i="4"/>
  <c r="V1559" i="4"/>
  <c r="V1558" i="4"/>
  <c r="V1557" i="4"/>
  <c r="V1556" i="4"/>
  <c r="V1555" i="4"/>
  <c r="V1554" i="4"/>
  <c r="V1553" i="4"/>
  <c r="V1552" i="4"/>
  <c r="V1551" i="4"/>
  <c r="V1550" i="4"/>
  <c r="V1549" i="4"/>
  <c r="V1548" i="4"/>
  <c r="V1547" i="4"/>
  <c r="V1546" i="4"/>
  <c r="V1545" i="4"/>
  <c r="V1544" i="4"/>
  <c r="V1543" i="4"/>
  <c r="V1542" i="4"/>
  <c r="V1541" i="4"/>
  <c r="V1540" i="4"/>
  <c r="V1539" i="4"/>
  <c r="V1538" i="4"/>
  <c r="V1537" i="4"/>
  <c r="V1536" i="4"/>
  <c r="V1535" i="4"/>
  <c r="V1534" i="4"/>
  <c r="V1533" i="4"/>
  <c r="V1532" i="4"/>
  <c r="V1531" i="4"/>
  <c r="V1530" i="4"/>
  <c r="V1529" i="4"/>
  <c r="V1528" i="4"/>
  <c r="V1527" i="4"/>
  <c r="V1526" i="4"/>
  <c r="V1525" i="4"/>
  <c r="V1524" i="4"/>
  <c r="V1523" i="4"/>
  <c r="V1522" i="4"/>
  <c r="V1521" i="4"/>
  <c r="V1520" i="4"/>
  <c r="V1519" i="4"/>
  <c r="V1518" i="4"/>
  <c r="V1517" i="4"/>
  <c r="V1516" i="4"/>
  <c r="V1515" i="4"/>
  <c r="V1514" i="4"/>
  <c r="V1513" i="4"/>
  <c r="V1512" i="4"/>
  <c r="V1511" i="4"/>
  <c r="V1510" i="4"/>
  <c r="V1509" i="4"/>
  <c r="V1508" i="4"/>
  <c r="V1507" i="4"/>
  <c r="V1506" i="4"/>
  <c r="V1505" i="4"/>
  <c r="V1504" i="4"/>
  <c r="V1503" i="4"/>
  <c r="V1502" i="4"/>
  <c r="V1501" i="4"/>
  <c r="V1500" i="4"/>
  <c r="V1499" i="4"/>
  <c r="V1498" i="4"/>
  <c r="V1497" i="4"/>
  <c r="V1496" i="4"/>
  <c r="V1495" i="4"/>
  <c r="V1494" i="4"/>
  <c r="V1493" i="4"/>
  <c r="V1492" i="4"/>
  <c r="V1491" i="4"/>
  <c r="V1490" i="4"/>
  <c r="V1489" i="4"/>
  <c r="V1488" i="4"/>
  <c r="V1487" i="4"/>
  <c r="V1486" i="4"/>
  <c r="V1485" i="4"/>
  <c r="V1484" i="4"/>
  <c r="V1483" i="4"/>
  <c r="V1482" i="4"/>
  <c r="V1481" i="4"/>
  <c r="V1480" i="4"/>
  <c r="V1479" i="4"/>
  <c r="V1478" i="4"/>
  <c r="V1477" i="4"/>
  <c r="V1476" i="4"/>
  <c r="V1475" i="4"/>
  <c r="V1474" i="4"/>
  <c r="V1473" i="4"/>
  <c r="V1472" i="4"/>
  <c r="V1471" i="4"/>
  <c r="V1470" i="4"/>
  <c r="V1469" i="4"/>
  <c r="V1468" i="4"/>
  <c r="V1467" i="4"/>
  <c r="V1466" i="4"/>
  <c r="V1465" i="4"/>
  <c r="V1464" i="4"/>
  <c r="V1463" i="4"/>
  <c r="V1462" i="4"/>
  <c r="V1461" i="4"/>
  <c r="V1460" i="4"/>
  <c r="V1459" i="4"/>
  <c r="V1458" i="4"/>
  <c r="V1457" i="4"/>
  <c r="V1456" i="4"/>
  <c r="V1455" i="4"/>
  <c r="V1454" i="4"/>
  <c r="V1453" i="4"/>
  <c r="V1452" i="4"/>
  <c r="V1451" i="4"/>
  <c r="V1450" i="4"/>
  <c r="V1449" i="4"/>
  <c r="V1448" i="4"/>
  <c r="V1447" i="4"/>
  <c r="V1446" i="4"/>
  <c r="V1445" i="4"/>
  <c r="V1444" i="4"/>
  <c r="V1443" i="4"/>
  <c r="V1442" i="4"/>
  <c r="V1441" i="4"/>
  <c r="V1440" i="4"/>
  <c r="V1439" i="4"/>
  <c r="V1438" i="4"/>
  <c r="V1437" i="4"/>
  <c r="V1436" i="4"/>
  <c r="V1435" i="4"/>
  <c r="V1434" i="4"/>
  <c r="V1433" i="4"/>
  <c r="V1432" i="4"/>
  <c r="V1431" i="4"/>
  <c r="V1430" i="4"/>
  <c r="V1429" i="4"/>
  <c r="V1428" i="4"/>
  <c r="V1427" i="4"/>
  <c r="V1426" i="4"/>
  <c r="V1425" i="4"/>
  <c r="V1424" i="4"/>
  <c r="V1423" i="4"/>
  <c r="V1422" i="4"/>
  <c r="V1421" i="4"/>
  <c r="V1420" i="4"/>
  <c r="V1419" i="4"/>
  <c r="V1418" i="4"/>
  <c r="V1417" i="4"/>
  <c r="V1416" i="4"/>
  <c r="V1415" i="4"/>
  <c r="V1414" i="4"/>
  <c r="V1413" i="4"/>
  <c r="V1412" i="4"/>
  <c r="V1411" i="4"/>
  <c r="V1410" i="4"/>
  <c r="V1409" i="4"/>
  <c r="V1408" i="4"/>
  <c r="V1407" i="4"/>
  <c r="V1406" i="4"/>
  <c r="V1405" i="4"/>
  <c r="V1404" i="4"/>
  <c r="V1403" i="4"/>
  <c r="V1402" i="4"/>
  <c r="V1401" i="4"/>
  <c r="V1400" i="4"/>
  <c r="V1399" i="4"/>
  <c r="V1398" i="4"/>
  <c r="V1397" i="4"/>
  <c r="V1396" i="4"/>
  <c r="V1395" i="4"/>
  <c r="V1394" i="4"/>
  <c r="V1393" i="4"/>
  <c r="V1392" i="4"/>
  <c r="V1391" i="4"/>
  <c r="V1390" i="4"/>
  <c r="V1389" i="4"/>
  <c r="V1388" i="4"/>
  <c r="V1387" i="4"/>
  <c r="V1386" i="4"/>
  <c r="V1385" i="4"/>
  <c r="V1384" i="4"/>
  <c r="V1383" i="4"/>
  <c r="V1382" i="4"/>
  <c r="V1381" i="4"/>
  <c r="V1380" i="4"/>
  <c r="V1379" i="4"/>
  <c r="V1378" i="4"/>
  <c r="V1377" i="4"/>
  <c r="V1376" i="4"/>
  <c r="V1375" i="4"/>
  <c r="V1374" i="4"/>
  <c r="V1373" i="4"/>
  <c r="V1372" i="4"/>
  <c r="V1371" i="4"/>
  <c r="V1370" i="4"/>
  <c r="V1369" i="4"/>
  <c r="V1368" i="4"/>
  <c r="V1367" i="4"/>
  <c r="V1366" i="4"/>
  <c r="V1365" i="4"/>
  <c r="V1364" i="4"/>
  <c r="V1363" i="4"/>
  <c r="V1362" i="4"/>
  <c r="V1361" i="4"/>
  <c r="V1360" i="4"/>
  <c r="V1359" i="4"/>
  <c r="V1358" i="4"/>
  <c r="V1357" i="4"/>
  <c r="V1356" i="4"/>
  <c r="V1355" i="4"/>
  <c r="V1354" i="4"/>
  <c r="V1353" i="4"/>
  <c r="V1352" i="4"/>
  <c r="V1351" i="4"/>
  <c r="V1350" i="4"/>
  <c r="V1349" i="4"/>
  <c r="V1348" i="4"/>
  <c r="V1347" i="4"/>
  <c r="V1346" i="4"/>
  <c r="V1345" i="4"/>
  <c r="V1344" i="4"/>
  <c r="V1343" i="4"/>
  <c r="V1342" i="4"/>
  <c r="V1341" i="4"/>
  <c r="V1340" i="4"/>
  <c r="V1339" i="4"/>
  <c r="V1338" i="4"/>
  <c r="V1337" i="4"/>
  <c r="V1336" i="4"/>
  <c r="V771" i="4"/>
  <c r="V770" i="4"/>
  <c r="V769" i="4"/>
  <c r="V768" i="4"/>
  <c r="V767" i="4"/>
  <c r="V766" i="4"/>
  <c r="V765" i="4"/>
  <c r="V764" i="4"/>
  <c r="V763" i="4"/>
  <c r="V762" i="4"/>
  <c r="V761" i="4"/>
  <c r="V760" i="4"/>
  <c r="V759" i="4"/>
  <c r="V758" i="4"/>
  <c r="V757" i="4"/>
  <c r="V756" i="4"/>
  <c r="V755" i="4"/>
  <c r="V754" i="4"/>
  <c r="V753" i="4"/>
  <c r="V752" i="4"/>
  <c r="V751" i="4"/>
  <c r="V750" i="4"/>
  <c r="V749" i="4"/>
  <c r="V748" i="4"/>
  <c r="V747" i="4"/>
  <c r="V746" i="4"/>
  <c r="V745" i="4"/>
  <c r="V744" i="4"/>
  <c r="V743" i="4"/>
  <c r="V742" i="4"/>
  <c r="V741" i="4"/>
  <c r="V740" i="4"/>
  <c r="V739" i="4"/>
  <c r="V738" i="4"/>
  <c r="V737" i="4"/>
  <c r="V736" i="4"/>
  <c r="V735" i="4"/>
  <c r="V734" i="4"/>
  <c r="V733" i="4"/>
  <c r="V732" i="4"/>
  <c r="V731" i="4"/>
  <c r="V730" i="4"/>
  <c r="V729" i="4"/>
  <c r="V728" i="4"/>
  <c r="V727" i="4"/>
  <c r="V726" i="4"/>
  <c r="V725" i="4"/>
  <c r="V724" i="4"/>
  <c r="V723" i="4"/>
  <c r="V722" i="4"/>
  <c r="V721" i="4"/>
  <c r="V720" i="4"/>
  <c r="V719" i="4"/>
  <c r="V718" i="4"/>
  <c r="V717" i="4"/>
  <c r="V716" i="4"/>
  <c r="V715" i="4"/>
  <c r="V714" i="4"/>
  <c r="V713" i="4"/>
  <c r="V712" i="4"/>
  <c r="V711" i="4"/>
  <c r="V710" i="4"/>
  <c r="V709" i="4"/>
  <c r="V708" i="4"/>
  <c r="V707" i="4"/>
  <c r="V706" i="4"/>
  <c r="V705" i="4"/>
  <c r="V704" i="4"/>
  <c r="V703" i="4"/>
  <c r="V702" i="4"/>
  <c r="V701" i="4"/>
  <c r="V700" i="4"/>
  <c r="V699" i="4"/>
  <c r="V698" i="4"/>
  <c r="V697" i="4"/>
  <c r="V696" i="4"/>
  <c r="V695" i="4"/>
  <c r="V694" i="4"/>
  <c r="V693" i="4"/>
  <c r="V692" i="4"/>
  <c r="V691" i="4"/>
  <c r="V690" i="4"/>
  <c r="V689" i="4"/>
  <c r="V688" i="4"/>
  <c r="V687" i="4"/>
  <c r="V686" i="4"/>
  <c r="V685" i="4"/>
  <c r="V684" i="4"/>
  <c r="V683" i="4"/>
  <c r="V682" i="4"/>
  <c r="V681" i="4"/>
  <c r="V680" i="4"/>
  <c r="V679" i="4"/>
  <c r="V678" i="4"/>
  <c r="V677" i="4"/>
  <c r="V676" i="4"/>
  <c r="V675" i="4"/>
  <c r="V674" i="4"/>
  <c r="V673" i="4"/>
  <c r="V672" i="4"/>
  <c r="V671" i="4"/>
  <c r="V670" i="4"/>
  <c r="V669" i="4"/>
  <c r="V668" i="4"/>
  <c r="V667" i="4"/>
  <c r="V666" i="4"/>
  <c r="V665" i="4"/>
  <c r="V664" i="4"/>
  <c r="V663" i="4"/>
  <c r="V662" i="4"/>
  <c r="V661" i="4"/>
  <c r="V660" i="4"/>
  <c r="V659" i="4"/>
  <c r="V658" i="4"/>
  <c r="V657" i="4"/>
  <c r="V656" i="4"/>
  <c r="V655" i="4"/>
  <c r="V654" i="4"/>
  <c r="V653" i="4"/>
  <c r="V652" i="4"/>
  <c r="V651" i="4"/>
  <c r="V650" i="4"/>
  <c r="V649" i="4"/>
  <c r="V648" i="4"/>
  <c r="V647" i="4"/>
  <c r="V646" i="4"/>
  <c r="V645" i="4"/>
  <c r="V644" i="4"/>
  <c r="V643" i="4"/>
  <c r="V642" i="4"/>
  <c r="V641" i="4"/>
  <c r="V640" i="4"/>
  <c r="V639" i="4"/>
  <c r="V638" i="4"/>
  <c r="V637" i="4"/>
  <c r="V636" i="4"/>
  <c r="V635" i="4"/>
  <c r="V634" i="4"/>
  <c r="V633" i="4"/>
  <c r="V632" i="4"/>
  <c r="V631" i="4"/>
  <c r="V630" i="4"/>
  <c r="V629" i="4"/>
  <c r="V628" i="4"/>
  <c r="V627" i="4"/>
  <c r="V626" i="4"/>
  <c r="V625" i="4"/>
  <c r="V624" i="4"/>
  <c r="V623" i="4"/>
  <c r="V622" i="4"/>
  <c r="V621" i="4"/>
  <c r="V620" i="4"/>
  <c r="V619" i="4"/>
  <c r="V618" i="4"/>
  <c r="V617" i="4"/>
  <c r="V616" i="4"/>
  <c r="V615" i="4"/>
  <c r="V614" i="4"/>
  <c r="V613" i="4"/>
  <c r="V612" i="4"/>
  <c r="V611" i="4"/>
  <c r="V610" i="4"/>
  <c r="V609" i="4"/>
  <c r="V608" i="4"/>
  <c r="V607" i="4"/>
  <c r="V606" i="4"/>
  <c r="V605" i="4"/>
  <c r="V604" i="4"/>
  <c r="V603" i="4"/>
  <c r="V602" i="4"/>
  <c r="V601" i="4"/>
  <c r="V600" i="4"/>
  <c r="V599" i="4"/>
  <c r="V598" i="4"/>
  <c r="V597" i="4"/>
  <c r="V596" i="4"/>
  <c r="V595" i="4"/>
  <c r="V594" i="4"/>
  <c r="V593" i="4"/>
  <c r="V592" i="4"/>
  <c r="V591" i="4"/>
  <c r="V590" i="4"/>
  <c r="V589" i="4"/>
  <c r="V588" i="4"/>
  <c r="V587" i="4"/>
  <c r="V586" i="4"/>
  <c r="V585" i="4"/>
  <c r="V584" i="4"/>
  <c r="V583" i="4"/>
  <c r="V582" i="4"/>
  <c r="V581" i="4"/>
  <c r="V580" i="4"/>
  <c r="V579" i="4"/>
  <c r="V578" i="4"/>
  <c r="V577" i="4"/>
  <c r="V576" i="4"/>
  <c r="V575" i="4"/>
  <c r="V574" i="4"/>
  <c r="V573" i="4"/>
  <c r="V572" i="4"/>
  <c r="V571" i="4"/>
  <c r="V570" i="4"/>
  <c r="V569" i="4"/>
  <c r="V568" i="4"/>
  <c r="V567" i="4"/>
  <c r="V566" i="4"/>
  <c r="V565" i="4"/>
  <c r="V564" i="4"/>
  <c r="V563" i="4"/>
  <c r="V562" i="4"/>
  <c r="V561" i="4"/>
  <c r="V560" i="4"/>
  <c r="V559" i="4"/>
  <c r="V558" i="4"/>
  <c r="V557" i="4"/>
  <c r="V556" i="4"/>
  <c r="V555" i="4"/>
  <c r="V554" i="4"/>
  <c r="V553" i="4"/>
  <c r="V552" i="4"/>
  <c r="V551" i="4"/>
  <c r="V550" i="4"/>
  <c r="V549" i="4"/>
  <c r="V548" i="4"/>
  <c r="V547" i="4"/>
  <c r="V546" i="4"/>
  <c r="V545" i="4"/>
  <c r="V544" i="4"/>
  <c r="V543" i="4"/>
  <c r="V542" i="4"/>
  <c r="V541" i="4"/>
  <c r="V540" i="4"/>
  <c r="V539" i="4"/>
  <c r="V538" i="4"/>
  <c r="V537" i="4"/>
  <c r="V536" i="4"/>
  <c r="V535" i="4"/>
  <c r="V534" i="4"/>
  <c r="V533" i="4"/>
  <c r="V532" i="4"/>
  <c r="V531" i="4"/>
  <c r="V530" i="4"/>
  <c r="V529" i="4"/>
  <c r="V528" i="4"/>
  <c r="V527" i="4"/>
  <c r="V526" i="4"/>
  <c r="V525" i="4"/>
  <c r="V524" i="4"/>
  <c r="V523" i="4"/>
  <c r="V522" i="4"/>
  <c r="V521" i="4"/>
  <c r="V520" i="4"/>
  <c r="V519" i="4"/>
  <c r="V518" i="4"/>
  <c r="V517" i="4"/>
  <c r="V516" i="4"/>
  <c r="V515" i="4"/>
  <c r="V514" i="4"/>
  <c r="V513" i="4"/>
  <c r="V512" i="4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AC1335" i="4"/>
  <c r="AC1334" i="4"/>
  <c r="AC1333" i="4"/>
  <c r="AC1332" i="4"/>
  <c r="AC1331" i="4"/>
  <c r="AC1330" i="4"/>
  <c r="AC1329" i="4"/>
  <c r="AC1328" i="4"/>
  <c r="AC1327" i="4"/>
  <c r="AC1326" i="4"/>
  <c r="AC1325" i="4"/>
  <c r="AC1324" i="4"/>
  <c r="AC1323" i="4"/>
  <c r="AC1322" i="4"/>
  <c r="AC1321" i="4"/>
  <c r="AC1320" i="4"/>
  <c r="AC1319" i="4"/>
  <c r="AC1318" i="4"/>
  <c r="AC1317" i="4"/>
  <c r="AC1316" i="4"/>
  <c r="AC1315" i="4"/>
  <c r="AC1314" i="4"/>
  <c r="AC1313" i="4"/>
  <c r="AC1312" i="4"/>
  <c r="AC1311" i="4"/>
  <c r="AC1310" i="4"/>
  <c r="AC1309" i="4"/>
  <c r="AC1308" i="4"/>
  <c r="AC1307" i="4"/>
  <c r="AC1306" i="4"/>
  <c r="AC1305" i="4"/>
  <c r="AC1304" i="4"/>
  <c r="AC1303" i="4"/>
  <c r="AC1302" i="4"/>
  <c r="AC1301" i="4"/>
  <c r="AC1300" i="4"/>
  <c r="AC1299" i="4"/>
  <c r="AC1298" i="4"/>
  <c r="AC1297" i="4"/>
  <c r="AC1296" i="4"/>
  <c r="AC1295" i="4"/>
  <c r="AC1294" i="4"/>
  <c r="AC1293" i="4"/>
  <c r="AC1292" i="4"/>
  <c r="AC1291" i="4"/>
  <c r="AC1290" i="4"/>
  <c r="AC1289" i="4"/>
  <c r="AC1288" i="4"/>
  <c r="AC1287" i="4"/>
  <c r="AC1286" i="4"/>
  <c r="AC1285" i="4"/>
  <c r="AC1284" i="4"/>
  <c r="AC1283" i="4"/>
  <c r="AC1282" i="4"/>
  <c r="AC1281" i="4"/>
  <c r="AC1280" i="4"/>
  <c r="AC1279" i="4"/>
  <c r="AC1278" i="4"/>
  <c r="AC1277" i="4"/>
  <c r="AC1276" i="4"/>
  <c r="AC1275" i="4"/>
  <c r="AC1274" i="4"/>
  <c r="AC1273" i="4"/>
  <c r="AC1272" i="4"/>
  <c r="AC1271" i="4"/>
  <c r="AC1270" i="4"/>
  <c r="AC1269" i="4"/>
  <c r="AC1268" i="4"/>
  <c r="AC1267" i="4"/>
  <c r="AC1266" i="4"/>
  <c r="AC1265" i="4"/>
  <c r="AC1264" i="4"/>
  <c r="AC1263" i="4"/>
  <c r="AC1262" i="4"/>
  <c r="AC1261" i="4"/>
  <c r="AC1260" i="4"/>
  <c r="AC1259" i="4"/>
  <c r="AC1258" i="4"/>
  <c r="AC1257" i="4"/>
  <c r="AC1256" i="4"/>
  <c r="AC1255" i="4"/>
  <c r="AC1254" i="4"/>
  <c r="AC1253" i="4"/>
  <c r="AC1252" i="4"/>
  <c r="AC1251" i="4"/>
  <c r="AC1250" i="4"/>
  <c r="AC1249" i="4"/>
  <c r="AC1248" i="4"/>
  <c r="AC1247" i="4"/>
  <c r="AC1246" i="4"/>
  <c r="AC1245" i="4"/>
  <c r="AC1244" i="4"/>
  <c r="AC1243" i="4"/>
  <c r="AC1242" i="4"/>
  <c r="AC1241" i="4"/>
  <c r="AC1240" i="4"/>
  <c r="AC1239" i="4"/>
  <c r="AC1238" i="4"/>
  <c r="AC1237" i="4"/>
  <c r="AC1236" i="4"/>
  <c r="AC1235" i="4"/>
  <c r="AC1234" i="4"/>
  <c r="AC1233" i="4"/>
  <c r="AC1232" i="4"/>
  <c r="AC1231" i="4"/>
  <c r="AC1230" i="4"/>
  <c r="AC1229" i="4"/>
  <c r="AC1228" i="4"/>
  <c r="AC1227" i="4"/>
  <c r="AC1226" i="4"/>
  <c r="AC1225" i="4"/>
  <c r="AC1224" i="4"/>
  <c r="AC1223" i="4"/>
  <c r="AC1222" i="4"/>
  <c r="AC1221" i="4"/>
  <c r="AC1220" i="4"/>
  <c r="AC1219" i="4"/>
  <c r="AC1218" i="4"/>
  <c r="AC1217" i="4"/>
  <c r="AC1216" i="4"/>
  <c r="AC1215" i="4"/>
  <c r="AC1214" i="4"/>
  <c r="AC1213" i="4"/>
  <c r="AC1212" i="4"/>
  <c r="AC1211" i="4"/>
  <c r="AC1210" i="4"/>
  <c r="AC1209" i="4"/>
  <c r="AC1208" i="4"/>
  <c r="AC1207" i="4"/>
  <c r="AC1206" i="4"/>
  <c r="AC1205" i="4"/>
  <c r="AC1204" i="4"/>
  <c r="AC1203" i="4"/>
  <c r="AC1202" i="4"/>
  <c r="AC1201" i="4"/>
  <c r="AC1200" i="4"/>
  <c r="AC1199" i="4"/>
  <c r="AC1198" i="4"/>
  <c r="AC1197" i="4"/>
  <c r="AC1196" i="4"/>
  <c r="AC1195" i="4"/>
  <c r="AC1194" i="4"/>
  <c r="AC1193" i="4"/>
  <c r="AC1192" i="4"/>
  <c r="AC1191" i="4"/>
  <c r="AC1190" i="4"/>
  <c r="AC1189" i="4"/>
  <c r="AC1188" i="4"/>
  <c r="AC1187" i="4"/>
  <c r="AC1186" i="4"/>
  <c r="AC1185" i="4"/>
  <c r="AC1184" i="4"/>
  <c r="AC1183" i="4"/>
  <c r="AC1182" i="4"/>
  <c r="AC1181" i="4"/>
  <c r="AC1180" i="4"/>
  <c r="AC1179" i="4"/>
  <c r="AC1178" i="4"/>
  <c r="AC1177" i="4"/>
  <c r="AC1176" i="4"/>
  <c r="AC1175" i="4"/>
  <c r="AC1174" i="4"/>
  <c r="AC1173" i="4"/>
  <c r="AC1172" i="4"/>
  <c r="AC1171" i="4"/>
  <c r="AC1170" i="4"/>
  <c r="AC1169" i="4"/>
  <c r="AC1168" i="4"/>
  <c r="AC1167" i="4"/>
  <c r="AC1166" i="4"/>
  <c r="AC1165" i="4"/>
  <c r="AC1164" i="4"/>
  <c r="AC1163" i="4"/>
  <c r="AC1162" i="4"/>
  <c r="AC1161" i="4"/>
  <c r="AC1160" i="4"/>
  <c r="AC1159" i="4"/>
  <c r="AC1158" i="4"/>
  <c r="AC1157" i="4"/>
  <c r="AC1156" i="4"/>
  <c r="AC1155" i="4"/>
  <c r="AC1154" i="4"/>
  <c r="AC1153" i="4"/>
  <c r="AC1152" i="4"/>
  <c r="AC1151" i="4"/>
  <c r="AC1150" i="4"/>
  <c r="AC1149" i="4"/>
  <c r="AC1148" i="4"/>
  <c r="AC1147" i="4"/>
  <c r="AC1146" i="4"/>
  <c r="AC1145" i="4"/>
  <c r="AC1144" i="4"/>
  <c r="AC1143" i="4"/>
  <c r="AC1142" i="4"/>
  <c r="AC1141" i="4"/>
  <c r="AC1140" i="4"/>
  <c r="AC1139" i="4"/>
  <c r="AC1138" i="4"/>
  <c r="AC1137" i="4"/>
  <c r="AC1136" i="4"/>
  <c r="AC1135" i="4"/>
  <c r="AC1134" i="4"/>
  <c r="AC1133" i="4"/>
  <c r="AC1132" i="4"/>
  <c r="AC1131" i="4"/>
  <c r="AC1130" i="4"/>
  <c r="AC1129" i="4"/>
  <c r="AC1128" i="4"/>
  <c r="AC1127" i="4"/>
  <c r="AC1126" i="4"/>
  <c r="AC1125" i="4"/>
  <c r="AC1124" i="4"/>
  <c r="AC1123" i="4"/>
  <c r="AC1122" i="4"/>
  <c r="AC1121" i="4"/>
  <c r="AC1120" i="4"/>
  <c r="AC1119" i="4"/>
  <c r="AC1118" i="4"/>
  <c r="AC1117" i="4"/>
  <c r="AC1116" i="4"/>
  <c r="AC1115" i="4"/>
  <c r="AC1114" i="4"/>
  <c r="AC1113" i="4"/>
  <c r="AC1112" i="4"/>
  <c r="AC1111" i="4"/>
  <c r="AC1110" i="4"/>
  <c r="AC1109" i="4"/>
  <c r="AC1108" i="4"/>
  <c r="AC1107" i="4"/>
  <c r="AC1106" i="4"/>
  <c r="AC1105" i="4"/>
  <c r="AC1104" i="4"/>
  <c r="AC1103" i="4"/>
  <c r="AC1102" i="4"/>
  <c r="AC1101" i="4"/>
  <c r="AC1100" i="4"/>
  <c r="AC1099" i="4"/>
  <c r="AC1098" i="4"/>
  <c r="AC1097" i="4"/>
  <c r="AC1096" i="4"/>
  <c r="AC1095" i="4"/>
  <c r="AC1094" i="4"/>
  <c r="AC1093" i="4"/>
  <c r="AC1092" i="4"/>
  <c r="AC1091" i="4"/>
  <c r="AC1090" i="4"/>
  <c r="AC1089" i="4"/>
  <c r="AC1088" i="4"/>
  <c r="AC1087" i="4"/>
  <c r="AC1086" i="4"/>
  <c r="AC1085" i="4"/>
  <c r="AC1084" i="4"/>
  <c r="AC1083" i="4"/>
  <c r="AC1082" i="4"/>
  <c r="AC1081" i="4"/>
  <c r="AC1080" i="4"/>
  <c r="AC1079" i="4"/>
  <c r="AC1078" i="4"/>
  <c r="AC1077" i="4"/>
  <c r="AC1076" i="4"/>
  <c r="AC1075" i="4"/>
  <c r="AC1074" i="4"/>
  <c r="AC1073" i="4"/>
  <c r="AC1072" i="4"/>
  <c r="AC1071" i="4"/>
  <c r="AC1070" i="4"/>
  <c r="AC1069" i="4"/>
  <c r="AC1068" i="4"/>
  <c r="AC1067" i="4"/>
  <c r="AC1066" i="4"/>
  <c r="AC1065" i="4"/>
  <c r="AC1064" i="4"/>
  <c r="AC1063" i="4"/>
  <c r="AC1062" i="4"/>
  <c r="AC1061" i="4"/>
  <c r="AC1060" i="4"/>
  <c r="AC1059" i="4"/>
  <c r="AC1058" i="4"/>
  <c r="AC1057" i="4"/>
  <c r="AC1056" i="4"/>
  <c r="AC1055" i="4"/>
  <c r="AC1054" i="4"/>
  <c r="AC1053" i="4"/>
  <c r="AC1052" i="4"/>
  <c r="AC1051" i="4"/>
  <c r="AC1050" i="4"/>
  <c r="AC1049" i="4"/>
  <c r="AC1048" i="4"/>
  <c r="AC1047" i="4"/>
  <c r="AC1046" i="4"/>
  <c r="AC1045" i="4"/>
  <c r="AC1044" i="4"/>
  <c r="AC1043" i="4"/>
  <c r="AC1042" i="4"/>
  <c r="AC1041" i="4"/>
  <c r="AC1040" i="4"/>
  <c r="AC1039" i="4"/>
  <c r="AC1038" i="4"/>
  <c r="AC1037" i="4"/>
  <c r="AC1036" i="4"/>
  <c r="AC1035" i="4"/>
  <c r="AC1034" i="4"/>
  <c r="AC1033" i="4"/>
  <c r="AC1032" i="4"/>
  <c r="AC1031" i="4"/>
  <c r="AC1030" i="4"/>
  <c r="AC1029" i="4"/>
  <c r="AC1028" i="4"/>
  <c r="AC1027" i="4"/>
  <c r="AC1026" i="4"/>
  <c r="AC1025" i="4"/>
  <c r="AC1024" i="4"/>
  <c r="AC1023" i="4"/>
  <c r="AC1022" i="4"/>
  <c r="AC1021" i="4"/>
  <c r="AC1020" i="4"/>
  <c r="AC1019" i="4"/>
  <c r="AC1018" i="4"/>
  <c r="AC1017" i="4"/>
  <c r="AC1016" i="4"/>
  <c r="AC1015" i="4"/>
  <c r="AC1014" i="4"/>
  <c r="AC1013" i="4"/>
  <c r="AC1012" i="4"/>
  <c r="AC1011" i="4"/>
  <c r="AC1010" i="4"/>
  <c r="AC1009" i="4"/>
  <c r="AC1008" i="4"/>
  <c r="AC1007" i="4"/>
  <c r="AC1006" i="4"/>
  <c r="AC1005" i="4"/>
  <c r="AC1004" i="4"/>
  <c r="AC1003" i="4"/>
  <c r="AC1002" i="4"/>
  <c r="AC1001" i="4"/>
  <c r="AC1000" i="4"/>
  <c r="AC999" i="4"/>
  <c r="AC998" i="4"/>
  <c r="AC997" i="4"/>
  <c r="AC996" i="4"/>
  <c r="AC995" i="4"/>
  <c r="AC994" i="4"/>
  <c r="AC993" i="4"/>
  <c r="AC992" i="4"/>
  <c r="AC991" i="4"/>
  <c r="AC990" i="4"/>
  <c r="AC989" i="4"/>
  <c r="AC988" i="4"/>
  <c r="AC987" i="4"/>
  <c r="AC986" i="4"/>
  <c r="AC985" i="4"/>
  <c r="AC984" i="4"/>
  <c r="AC983" i="4"/>
  <c r="AC982" i="4"/>
  <c r="AC981" i="4"/>
  <c r="AC980" i="4"/>
  <c r="AC979" i="4"/>
  <c r="AC978" i="4"/>
  <c r="AC977" i="4"/>
  <c r="AC976" i="4"/>
  <c r="AC975" i="4"/>
  <c r="AC974" i="4"/>
  <c r="AC973" i="4"/>
  <c r="AC972" i="4"/>
  <c r="AC971" i="4"/>
  <c r="AC970" i="4"/>
  <c r="AC969" i="4"/>
  <c r="AC968" i="4"/>
  <c r="AC967" i="4"/>
  <c r="AC966" i="4"/>
  <c r="AC965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C2" i="4"/>
  <c r="V1335" i="4"/>
  <c r="V1334" i="4"/>
  <c r="V1333" i="4"/>
  <c r="V1332" i="4"/>
  <c r="V1331" i="4"/>
  <c r="V1330" i="4"/>
  <c r="V1329" i="4"/>
  <c r="V1328" i="4"/>
  <c r="V1327" i="4"/>
  <c r="V1326" i="4"/>
  <c r="V1325" i="4"/>
  <c r="V1324" i="4"/>
  <c r="V1323" i="4"/>
  <c r="V1322" i="4"/>
  <c r="V1321" i="4"/>
  <c r="V1320" i="4"/>
  <c r="V1319" i="4"/>
  <c r="V1318" i="4"/>
  <c r="V1317" i="4"/>
  <c r="V1316" i="4"/>
  <c r="V1315" i="4"/>
  <c r="V1314" i="4"/>
  <c r="V1313" i="4"/>
  <c r="V1312" i="4"/>
  <c r="V1311" i="4"/>
  <c r="V1310" i="4"/>
  <c r="V1309" i="4"/>
  <c r="V1308" i="4"/>
  <c r="V1307" i="4"/>
  <c r="V1306" i="4"/>
  <c r="V1305" i="4"/>
  <c r="V1304" i="4"/>
  <c r="V1303" i="4"/>
  <c r="V1302" i="4"/>
  <c r="V1301" i="4"/>
  <c r="V1300" i="4"/>
  <c r="V1299" i="4"/>
  <c r="V1298" i="4"/>
  <c r="V1297" i="4"/>
  <c r="V1296" i="4"/>
  <c r="V1295" i="4"/>
  <c r="V1294" i="4"/>
  <c r="V1293" i="4"/>
  <c r="V1292" i="4"/>
  <c r="V1291" i="4"/>
  <c r="V1290" i="4"/>
  <c r="V1289" i="4"/>
  <c r="V1288" i="4"/>
  <c r="V1287" i="4"/>
  <c r="V1286" i="4"/>
  <c r="V1285" i="4"/>
  <c r="V1284" i="4"/>
  <c r="V1283" i="4"/>
  <c r="V1282" i="4"/>
  <c r="V1281" i="4"/>
  <c r="V1280" i="4"/>
  <c r="V1279" i="4"/>
  <c r="V1278" i="4"/>
  <c r="V1277" i="4"/>
  <c r="V1276" i="4"/>
  <c r="V1275" i="4"/>
  <c r="V1274" i="4"/>
  <c r="V1273" i="4"/>
  <c r="V1272" i="4"/>
  <c r="V1271" i="4"/>
  <c r="V1270" i="4"/>
  <c r="V1269" i="4"/>
  <c r="V1268" i="4"/>
  <c r="V1267" i="4"/>
  <c r="V1266" i="4"/>
  <c r="V1265" i="4"/>
  <c r="V1264" i="4"/>
  <c r="V1263" i="4"/>
  <c r="V1262" i="4"/>
  <c r="V1261" i="4"/>
  <c r="V1260" i="4"/>
  <c r="V1259" i="4"/>
  <c r="V1258" i="4"/>
  <c r="V1257" i="4"/>
  <c r="V1256" i="4"/>
  <c r="V1255" i="4"/>
  <c r="V1254" i="4"/>
  <c r="V1253" i="4"/>
  <c r="V1252" i="4"/>
  <c r="V1251" i="4"/>
  <c r="V1250" i="4"/>
  <c r="V1249" i="4"/>
  <c r="V1248" i="4"/>
  <c r="V1247" i="4"/>
  <c r="V1246" i="4"/>
  <c r="V1245" i="4"/>
  <c r="V1244" i="4"/>
  <c r="V1243" i="4"/>
  <c r="V1242" i="4"/>
  <c r="V1241" i="4"/>
  <c r="V1240" i="4"/>
  <c r="V1239" i="4"/>
  <c r="V1238" i="4"/>
  <c r="V1237" i="4"/>
  <c r="V1236" i="4"/>
  <c r="V1235" i="4"/>
  <c r="V1234" i="4"/>
  <c r="V1233" i="4"/>
  <c r="V1232" i="4"/>
  <c r="V1231" i="4"/>
  <c r="V1230" i="4"/>
  <c r="V1229" i="4"/>
  <c r="V1228" i="4"/>
  <c r="V1227" i="4"/>
  <c r="V1226" i="4"/>
  <c r="V1225" i="4"/>
  <c r="V1224" i="4"/>
  <c r="V1223" i="4"/>
  <c r="V1222" i="4"/>
  <c r="V1221" i="4"/>
  <c r="V1220" i="4"/>
  <c r="V1219" i="4"/>
  <c r="V1218" i="4"/>
  <c r="V1217" i="4"/>
  <c r="V1216" i="4"/>
  <c r="V1215" i="4"/>
  <c r="V1214" i="4"/>
  <c r="V1213" i="4"/>
  <c r="V1212" i="4"/>
  <c r="V1211" i="4"/>
  <c r="V1210" i="4"/>
  <c r="V1209" i="4"/>
  <c r="V1208" i="4"/>
  <c r="V1207" i="4"/>
  <c r="V1206" i="4"/>
  <c r="V1205" i="4"/>
  <c r="V1204" i="4"/>
  <c r="V1203" i="4"/>
  <c r="V1202" i="4"/>
  <c r="V1201" i="4"/>
  <c r="V1200" i="4"/>
  <c r="V1199" i="4"/>
  <c r="V1198" i="4"/>
  <c r="V1197" i="4"/>
  <c r="V1196" i="4"/>
  <c r="V1195" i="4"/>
  <c r="V1194" i="4"/>
  <c r="V1193" i="4"/>
  <c r="V1192" i="4"/>
  <c r="V1191" i="4"/>
  <c r="V1190" i="4"/>
  <c r="V1189" i="4"/>
  <c r="V1188" i="4"/>
  <c r="V1187" i="4"/>
  <c r="V1186" i="4"/>
  <c r="V1185" i="4"/>
  <c r="V1184" i="4"/>
  <c r="V1183" i="4"/>
  <c r="V1182" i="4"/>
  <c r="V1181" i="4"/>
  <c r="V1180" i="4"/>
  <c r="V1179" i="4"/>
  <c r="V1178" i="4"/>
  <c r="V1177" i="4"/>
  <c r="V1176" i="4"/>
  <c r="V1175" i="4"/>
  <c r="V1174" i="4"/>
  <c r="V1173" i="4"/>
  <c r="V1172" i="4"/>
  <c r="V1171" i="4"/>
  <c r="V1170" i="4"/>
  <c r="V1169" i="4"/>
  <c r="V1168" i="4"/>
  <c r="V1167" i="4"/>
  <c r="V1166" i="4"/>
  <c r="V1165" i="4"/>
  <c r="V1164" i="4"/>
  <c r="V1163" i="4"/>
  <c r="V1162" i="4"/>
  <c r="V1161" i="4"/>
  <c r="V1160" i="4"/>
  <c r="V1159" i="4"/>
  <c r="V1158" i="4"/>
  <c r="V1157" i="4"/>
  <c r="V1156" i="4"/>
  <c r="V1155" i="4"/>
  <c r="V1154" i="4"/>
  <c r="V1153" i="4"/>
  <c r="V1152" i="4"/>
  <c r="V1151" i="4"/>
  <c r="V1150" i="4"/>
  <c r="V1149" i="4"/>
  <c r="V1148" i="4"/>
  <c r="V1147" i="4"/>
  <c r="V1146" i="4"/>
  <c r="V1145" i="4"/>
  <c r="V1144" i="4"/>
  <c r="V1143" i="4"/>
  <c r="V1142" i="4"/>
  <c r="V1141" i="4"/>
  <c r="V1140" i="4"/>
  <c r="V1139" i="4"/>
  <c r="V1138" i="4"/>
  <c r="V1137" i="4"/>
  <c r="V1136" i="4"/>
  <c r="V1135" i="4"/>
  <c r="V1134" i="4"/>
  <c r="V1133" i="4"/>
  <c r="V1132" i="4"/>
  <c r="V1131" i="4"/>
  <c r="V1130" i="4"/>
  <c r="V1129" i="4"/>
  <c r="V1128" i="4"/>
  <c r="V1127" i="4"/>
  <c r="V1126" i="4"/>
  <c r="V1125" i="4"/>
  <c r="V1124" i="4"/>
  <c r="V1123" i="4"/>
  <c r="V1122" i="4"/>
  <c r="V1121" i="4"/>
  <c r="V1120" i="4"/>
  <c r="V1119" i="4"/>
  <c r="V1118" i="4"/>
  <c r="V1117" i="4"/>
  <c r="V1116" i="4"/>
  <c r="V1115" i="4"/>
  <c r="V1114" i="4"/>
  <c r="V1113" i="4"/>
  <c r="V1112" i="4"/>
  <c r="V1111" i="4"/>
  <c r="V1110" i="4"/>
  <c r="V1109" i="4"/>
  <c r="V1108" i="4"/>
  <c r="V1107" i="4"/>
  <c r="V1106" i="4"/>
  <c r="V1105" i="4"/>
  <c r="V1104" i="4"/>
  <c r="V1103" i="4"/>
  <c r="V1102" i="4"/>
  <c r="V1101" i="4"/>
  <c r="V1100" i="4"/>
  <c r="V1099" i="4"/>
  <c r="V1098" i="4"/>
  <c r="V1097" i="4"/>
  <c r="V1096" i="4"/>
  <c r="V1095" i="4"/>
  <c r="V1094" i="4"/>
  <c r="V1093" i="4"/>
  <c r="V1092" i="4"/>
  <c r="V1091" i="4"/>
  <c r="V1090" i="4"/>
  <c r="V1089" i="4"/>
  <c r="V1088" i="4"/>
  <c r="V1087" i="4"/>
  <c r="V1086" i="4"/>
  <c r="V1085" i="4"/>
  <c r="V1084" i="4"/>
  <c r="V1083" i="4"/>
  <c r="V1082" i="4"/>
  <c r="V1081" i="4"/>
  <c r="V1080" i="4"/>
  <c r="V1079" i="4"/>
  <c r="V1078" i="4"/>
  <c r="V1077" i="4"/>
  <c r="V1076" i="4"/>
  <c r="V1075" i="4"/>
  <c r="V1074" i="4"/>
  <c r="V1073" i="4"/>
  <c r="V1072" i="4"/>
  <c r="V1071" i="4"/>
  <c r="V1070" i="4"/>
  <c r="V1069" i="4"/>
  <c r="V1068" i="4"/>
  <c r="V1067" i="4"/>
  <c r="V1066" i="4"/>
  <c r="V1065" i="4"/>
  <c r="V1064" i="4"/>
  <c r="V1063" i="4"/>
  <c r="V1062" i="4"/>
  <c r="V1061" i="4"/>
  <c r="V1060" i="4"/>
  <c r="V1059" i="4"/>
  <c r="V1058" i="4"/>
  <c r="V1057" i="4"/>
  <c r="V1056" i="4"/>
  <c r="V1055" i="4"/>
  <c r="V1054" i="4"/>
  <c r="V1053" i="4"/>
  <c r="V1052" i="4"/>
  <c r="V1051" i="4"/>
  <c r="V1050" i="4"/>
  <c r="V1049" i="4"/>
  <c r="V1048" i="4"/>
  <c r="V1047" i="4"/>
  <c r="V1046" i="4"/>
  <c r="V1045" i="4"/>
  <c r="V1044" i="4"/>
  <c r="V1043" i="4"/>
  <c r="V1042" i="4"/>
  <c r="V1041" i="4"/>
  <c r="V1040" i="4"/>
  <c r="V1039" i="4"/>
  <c r="V1038" i="4"/>
  <c r="V1037" i="4"/>
  <c r="V1036" i="4"/>
  <c r="V1035" i="4"/>
  <c r="V1034" i="4"/>
  <c r="V1033" i="4"/>
  <c r="V1032" i="4"/>
  <c r="V1031" i="4"/>
  <c r="V1030" i="4"/>
  <c r="V1029" i="4"/>
  <c r="V1028" i="4"/>
  <c r="V1027" i="4"/>
  <c r="V1026" i="4"/>
  <c r="V1025" i="4"/>
  <c r="V1024" i="4"/>
  <c r="V1023" i="4"/>
  <c r="V1022" i="4"/>
  <c r="V1021" i="4"/>
  <c r="V1020" i="4"/>
  <c r="V1019" i="4"/>
  <c r="V1018" i="4"/>
  <c r="V1017" i="4"/>
  <c r="V1016" i="4"/>
  <c r="V1015" i="4"/>
  <c r="V1014" i="4"/>
  <c r="V1013" i="4"/>
  <c r="V1012" i="4"/>
  <c r="V1011" i="4"/>
  <c r="V1010" i="4"/>
  <c r="V1009" i="4"/>
  <c r="V1008" i="4"/>
  <c r="V1007" i="4"/>
  <c r="V1006" i="4"/>
  <c r="V1005" i="4"/>
  <c r="V1004" i="4"/>
  <c r="V1003" i="4"/>
  <c r="V1002" i="4"/>
  <c r="V1001" i="4"/>
  <c r="V1000" i="4"/>
  <c r="V999" i="4"/>
  <c r="V998" i="4"/>
  <c r="V997" i="4"/>
  <c r="V996" i="4"/>
  <c r="V995" i="4"/>
  <c r="V994" i="4"/>
  <c r="V993" i="4"/>
  <c r="V992" i="4"/>
  <c r="V991" i="4"/>
  <c r="V990" i="4"/>
  <c r="V989" i="4"/>
  <c r="V988" i="4"/>
  <c r="V987" i="4"/>
  <c r="V986" i="4"/>
  <c r="V985" i="4"/>
  <c r="V984" i="4"/>
  <c r="V983" i="4"/>
  <c r="V982" i="4"/>
  <c r="V981" i="4"/>
  <c r="V980" i="4"/>
  <c r="V979" i="4"/>
  <c r="V978" i="4"/>
  <c r="V977" i="4"/>
  <c r="V976" i="4"/>
  <c r="V975" i="4"/>
  <c r="V974" i="4"/>
  <c r="V973" i="4"/>
  <c r="V972" i="4"/>
  <c r="V971" i="4"/>
  <c r="V970" i="4"/>
  <c r="V969" i="4"/>
  <c r="V968" i="4"/>
  <c r="V967" i="4"/>
  <c r="V966" i="4"/>
  <c r="V965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2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291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194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98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2" i="4"/>
  <c r="AO296" i="4" l="1"/>
  <c r="AP296" i="4" s="1"/>
  <c r="AO297" i="4"/>
  <c r="AP297" i="4" s="1"/>
  <c r="AO299" i="4"/>
  <c r="AP299" i="4" s="1"/>
  <c r="AO303" i="4"/>
  <c r="AP303" i="4" s="1"/>
  <c r="AO305" i="4"/>
  <c r="AP305" i="4" s="1"/>
  <c r="AO306" i="4"/>
  <c r="AP306" i="4" s="1"/>
  <c r="AO307" i="4"/>
  <c r="AP307" i="4" s="1"/>
  <c r="AO311" i="4"/>
  <c r="AP311" i="4" s="1"/>
  <c r="AO312" i="4"/>
  <c r="AP312" i="4" s="1"/>
  <c r="AO313" i="4"/>
  <c r="AP313" i="4" s="1"/>
  <c r="AO314" i="4"/>
  <c r="AP314" i="4" s="1"/>
  <c r="AO315" i="4"/>
  <c r="AP315" i="4" s="1"/>
  <c r="AO319" i="4"/>
  <c r="AP319" i="4" s="1"/>
  <c r="AO321" i="4"/>
  <c r="AP321" i="4" s="1"/>
  <c r="AO322" i="4"/>
  <c r="AP322" i="4" s="1"/>
  <c r="AO323" i="4"/>
  <c r="AP323" i="4" s="1"/>
  <c r="AO328" i="4"/>
  <c r="AP328" i="4" s="1"/>
  <c r="AO329" i="4"/>
  <c r="AP329" i="4" s="1"/>
  <c r="AO330" i="4"/>
  <c r="AP330" i="4" s="1"/>
  <c r="AO331" i="4"/>
  <c r="AP331" i="4" s="1"/>
  <c r="AO333" i="4"/>
  <c r="AP333" i="4" s="1"/>
  <c r="AO337" i="4"/>
  <c r="AP337" i="4" s="1"/>
  <c r="AO338" i="4"/>
  <c r="AP338" i="4" s="1"/>
  <c r="AO339" i="4"/>
  <c r="AP339" i="4" s="1"/>
  <c r="AO344" i="4"/>
  <c r="AP344" i="4" s="1"/>
  <c r="AO345" i="4"/>
  <c r="AP345" i="4" s="1"/>
  <c r="AO346" i="4"/>
  <c r="AP346" i="4" s="1"/>
  <c r="AO347" i="4"/>
  <c r="AP347" i="4" s="1"/>
  <c r="AO353" i="4"/>
  <c r="AP353" i="4" s="1"/>
  <c r="AO354" i="4"/>
  <c r="AP354" i="4" s="1"/>
  <c r="AO355" i="4"/>
  <c r="AP355" i="4" s="1"/>
  <c r="AO357" i="4"/>
  <c r="AP357" i="4" s="1"/>
  <c r="AO360" i="4"/>
  <c r="AP360" i="4" s="1"/>
  <c r="AO361" i="4"/>
  <c r="AP361" i="4" s="1"/>
  <c r="AO362" i="4"/>
  <c r="AP362" i="4" s="1"/>
  <c r="AO363" i="4"/>
  <c r="AP363" i="4" s="1"/>
  <c r="AO367" i="4"/>
  <c r="AP367" i="4" s="1"/>
  <c r="AO369" i="4"/>
  <c r="AP369" i="4" s="1"/>
  <c r="AO370" i="4"/>
  <c r="AP370" i="4" s="1"/>
  <c r="AO371" i="4"/>
  <c r="AP371" i="4" s="1"/>
  <c r="AO377" i="4"/>
  <c r="AP377" i="4" s="1"/>
  <c r="AO378" i="4"/>
  <c r="AP378" i="4" s="1"/>
  <c r="AO379" i="4"/>
  <c r="AP379" i="4" s="1"/>
  <c r="AO381" i="4"/>
  <c r="AP381" i="4" s="1"/>
  <c r="AO384" i="4"/>
  <c r="AP384" i="4" s="1"/>
  <c r="AO385" i="4"/>
  <c r="AP385" i="4" s="1"/>
  <c r="AO386" i="4"/>
  <c r="AP386" i="4" s="1"/>
  <c r="AO291" i="4"/>
  <c r="AP291" i="4" s="1"/>
  <c r="AO100" i="4"/>
  <c r="AP100" i="4" s="1"/>
  <c r="AO102" i="4"/>
  <c r="AP102" i="4" s="1"/>
  <c r="AO103" i="4"/>
  <c r="AP103" i="4" s="1"/>
  <c r="AO104" i="4"/>
  <c r="AP104" i="4" s="1"/>
  <c r="AO105" i="4"/>
  <c r="AP105" i="4" s="1"/>
  <c r="AO106" i="4"/>
  <c r="AP106" i="4" s="1"/>
  <c r="AO111" i="4"/>
  <c r="AP111" i="4" s="1"/>
  <c r="AO112" i="4"/>
  <c r="AP112" i="4" s="1"/>
  <c r="AO113" i="4"/>
  <c r="AP113" i="4" s="1"/>
  <c r="AO114" i="4"/>
  <c r="AP114" i="4" s="1"/>
  <c r="AO116" i="4"/>
  <c r="AP116" i="4" s="1"/>
  <c r="AO118" i="4"/>
  <c r="AP118" i="4" s="1"/>
  <c r="AO119" i="4"/>
  <c r="AP119" i="4" s="1"/>
  <c r="AO120" i="4"/>
  <c r="AP120" i="4" s="1"/>
  <c r="AO121" i="4"/>
  <c r="AP121" i="4" s="1"/>
  <c r="AO122" i="4"/>
  <c r="AP122" i="4" s="1"/>
  <c r="AO127" i="4"/>
  <c r="AP127" i="4" s="1"/>
  <c r="AO128" i="4"/>
  <c r="AP128" i="4" s="1"/>
  <c r="AO129" i="4"/>
  <c r="AP129" i="4" s="1"/>
  <c r="AO130" i="4"/>
  <c r="AP130" i="4" s="1"/>
  <c r="AO132" i="4"/>
  <c r="AP132" i="4" s="1"/>
  <c r="AO134" i="4"/>
  <c r="AP134" i="4" s="1"/>
  <c r="AO135" i="4"/>
  <c r="AP135" i="4" s="1"/>
  <c r="AO136" i="4"/>
  <c r="AP136" i="4" s="1"/>
  <c r="AO137" i="4"/>
  <c r="AP137" i="4" s="1"/>
  <c r="AO138" i="4"/>
  <c r="AP138" i="4" s="1"/>
  <c r="AO143" i="4"/>
  <c r="AP143" i="4" s="1"/>
  <c r="AO144" i="4"/>
  <c r="AP144" i="4" s="1"/>
  <c r="AO145" i="4"/>
  <c r="AP145" i="4" s="1"/>
  <c r="AO146" i="4"/>
  <c r="AP146" i="4" s="1"/>
  <c r="AO148" i="4"/>
  <c r="AP148" i="4" s="1"/>
  <c r="AO150" i="4"/>
  <c r="AP150" i="4" s="1"/>
  <c r="AO151" i="4"/>
  <c r="AP151" i="4" s="1"/>
  <c r="AO152" i="4"/>
  <c r="AP152" i="4" s="1"/>
  <c r="AO153" i="4"/>
  <c r="AP153" i="4" s="1"/>
  <c r="AO154" i="4"/>
  <c r="AP154" i="4" s="1"/>
  <c r="AO159" i="4"/>
  <c r="AP159" i="4" s="1"/>
  <c r="AO160" i="4"/>
  <c r="AP160" i="4" s="1"/>
  <c r="AO161" i="4"/>
  <c r="AP161" i="4" s="1"/>
  <c r="AO162" i="4"/>
  <c r="AP162" i="4" s="1"/>
  <c r="AO164" i="4"/>
  <c r="AP164" i="4" s="1"/>
  <c r="AO166" i="4"/>
  <c r="AP166" i="4" s="1"/>
  <c r="AO167" i="4"/>
  <c r="AP167" i="4" s="1"/>
  <c r="AO168" i="4"/>
  <c r="AP168" i="4" s="1"/>
  <c r="AO169" i="4"/>
  <c r="AP169" i="4" s="1"/>
  <c r="AO170" i="4"/>
  <c r="AP170" i="4" s="1"/>
  <c r="AO172" i="4"/>
  <c r="AP172" i="4" s="1"/>
  <c r="AO175" i="4"/>
  <c r="AP175" i="4" s="1"/>
  <c r="AO176" i="4"/>
  <c r="AP176" i="4" s="1"/>
  <c r="AO177" i="4"/>
  <c r="AP177" i="4" s="1"/>
  <c r="AO178" i="4"/>
  <c r="AP178" i="4" s="1"/>
  <c r="AO182" i="4"/>
  <c r="AP182" i="4" s="1"/>
  <c r="AO183" i="4"/>
  <c r="AP183" i="4" s="1"/>
  <c r="AO184" i="4"/>
  <c r="AP184" i="4" s="1"/>
  <c r="AO185" i="4"/>
  <c r="AP185" i="4" s="1"/>
  <c r="AO186" i="4"/>
  <c r="AP186" i="4" s="1"/>
  <c r="AO188" i="4"/>
  <c r="AP188" i="4" s="1"/>
  <c r="AO191" i="4"/>
  <c r="AP191" i="4" s="1"/>
  <c r="AO192" i="4"/>
  <c r="AP192" i="4" s="1"/>
  <c r="AO193" i="4"/>
  <c r="AP193" i="4" s="1"/>
  <c r="AO98" i="4"/>
  <c r="AP98" i="4" s="1"/>
  <c r="AO195" i="4"/>
  <c r="AP195" i="4" s="1"/>
  <c r="AO196" i="4"/>
  <c r="AP196" i="4" s="1"/>
  <c r="AO197" i="4"/>
  <c r="AP197" i="4" s="1"/>
  <c r="AO198" i="4"/>
  <c r="AP198" i="4" s="1"/>
  <c r="AO200" i="4"/>
  <c r="AP200" i="4" s="1"/>
  <c r="AO201" i="4"/>
  <c r="AP201" i="4" s="1"/>
  <c r="AO202" i="4"/>
  <c r="AP202" i="4" s="1"/>
  <c r="AO203" i="4"/>
  <c r="AP203" i="4" s="1"/>
  <c r="AO204" i="4"/>
  <c r="AP204" i="4" s="1"/>
  <c r="AO205" i="4"/>
  <c r="AP205" i="4" s="1"/>
  <c r="AO208" i="4"/>
  <c r="AP208" i="4" s="1"/>
  <c r="AO209" i="4"/>
  <c r="AP209" i="4" s="1"/>
  <c r="AO210" i="4"/>
  <c r="AP210" i="4" s="1"/>
  <c r="AO211" i="4"/>
  <c r="AP211" i="4" s="1"/>
  <c r="AO212" i="4"/>
  <c r="AP212" i="4" s="1"/>
  <c r="AO213" i="4"/>
  <c r="AP213" i="4" s="1"/>
  <c r="AO214" i="4"/>
  <c r="AP214" i="4" s="1"/>
  <c r="AO216" i="4"/>
  <c r="AP216" i="4" s="1"/>
  <c r="AO217" i="4"/>
  <c r="AP217" i="4" s="1"/>
  <c r="AO218" i="4"/>
  <c r="AP218" i="4" s="1"/>
  <c r="AO219" i="4"/>
  <c r="AP219" i="4" s="1"/>
  <c r="AO220" i="4"/>
  <c r="AP220" i="4" s="1"/>
  <c r="AO221" i="4"/>
  <c r="AP221" i="4" s="1"/>
  <c r="AO224" i="4"/>
  <c r="AP224" i="4" s="1"/>
  <c r="AO225" i="4"/>
  <c r="AP225" i="4" s="1"/>
  <c r="AO226" i="4"/>
  <c r="AP226" i="4" s="1"/>
  <c r="AO227" i="4"/>
  <c r="AP227" i="4" s="1"/>
  <c r="AO229" i="4"/>
  <c r="AP229" i="4" s="1"/>
  <c r="AO230" i="4"/>
  <c r="AP230" i="4" s="1"/>
  <c r="AO232" i="4"/>
  <c r="AP232" i="4" s="1"/>
  <c r="AO233" i="4"/>
  <c r="AP233" i="4" s="1"/>
  <c r="AO234" i="4"/>
  <c r="AP234" i="4" s="1"/>
  <c r="AO235" i="4"/>
  <c r="AP235" i="4" s="1"/>
  <c r="AO236" i="4"/>
  <c r="AP236" i="4" s="1"/>
  <c r="AO237" i="4"/>
  <c r="AP237" i="4" s="1"/>
  <c r="AO240" i="4"/>
  <c r="AP240" i="4" s="1"/>
  <c r="AO241" i="4"/>
  <c r="AP241" i="4" s="1"/>
  <c r="AO242" i="4"/>
  <c r="AP242" i="4" s="1"/>
  <c r="AO243" i="4"/>
  <c r="AP243" i="4" s="1"/>
  <c r="AO244" i="4"/>
  <c r="AP244" i="4" s="1"/>
  <c r="AO245" i="4"/>
  <c r="AP245" i="4" s="1"/>
  <c r="AO246" i="4"/>
  <c r="AP246" i="4" s="1"/>
  <c r="AO248" i="4"/>
  <c r="AP248" i="4" s="1"/>
  <c r="AO249" i="4"/>
  <c r="AP249" i="4" s="1"/>
  <c r="AO250" i="4"/>
  <c r="AP250" i="4" s="1"/>
  <c r="AO251" i="4"/>
  <c r="AP251" i="4" s="1"/>
  <c r="AO252" i="4"/>
  <c r="AP252" i="4" s="1"/>
  <c r="AO253" i="4"/>
  <c r="AP253" i="4" s="1"/>
  <c r="AO256" i="4"/>
  <c r="AP256" i="4" s="1"/>
  <c r="AO257" i="4"/>
  <c r="AP257" i="4" s="1"/>
  <c r="AO258" i="4"/>
  <c r="AP258" i="4" s="1"/>
  <c r="AO259" i="4"/>
  <c r="AP259" i="4" s="1"/>
  <c r="AO260" i="4"/>
  <c r="AP260" i="4" s="1"/>
  <c r="AO261" i="4"/>
  <c r="AP261" i="4" s="1"/>
  <c r="AO264" i="4"/>
  <c r="AP264" i="4" s="1"/>
  <c r="AO265" i="4"/>
  <c r="AP265" i="4" s="1"/>
  <c r="AO266" i="4"/>
  <c r="AP266" i="4" s="1"/>
  <c r="AO267" i="4"/>
  <c r="AP267" i="4" s="1"/>
  <c r="AO270" i="4"/>
  <c r="AP270" i="4" s="1"/>
  <c r="AO272" i="4"/>
  <c r="AP272" i="4" s="1"/>
  <c r="AO273" i="4"/>
  <c r="AP273" i="4" s="1"/>
  <c r="AO274" i="4"/>
  <c r="AP274" i="4" s="1"/>
  <c r="AO275" i="4"/>
  <c r="AP275" i="4" s="1"/>
  <c r="AO276" i="4"/>
  <c r="AP276" i="4" s="1"/>
  <c r="AO277" i="4"/>
  <c r="AP277" i="4" s="1"/>
  <c r="AO278" i="4"/>
  <c r="AP278" i="4" s="1"/>
  <c r="AO280" i="4"/>
  <c r="AP280" i="4" s="1"/>
  <c r="AO281" i="4"/>
  <c r="AP281" i="4" s="1"/>
  <c r="AO282" i="4"/>
  <c r="AP282" i="4" s="1"/>
  <c r="AO283" i="4"/>
  <c r="AP283" i="4" s="1"/>
  <c r="AO284" i="4"/>
  <c r="AP284" i="4" s="1"/>
  <c r="AO285" i="4"/>
  <c r="AP285" i="4" s="1"/>
  <c r="AO286" i="4"/>
  <c r="AP286" i="4" s="1"/>
  <c r="AO288" i="4"/>
  <c r="AP288" i="4" s="1"/>
  <c r="AO289" i="4"/>
  <c r="AP289" i="4" s="1"/>
  <c r="AO290" i="4"/>
  <c r="AP290" i="4" s="1"/>
  <c r="AO194" i="4"/>
  <c r="AP194" i="4" s="1"/>
  <c r="AO3" i="4"/>
  <c r="AP3" i="4" s="1"/>
  <c r="AO5" i="4"/>
  <c r="AP5" i="4" s="1"/>
  <c r="AO6" i="4"/>
  <c r="AP6" i="4" s="1"/>
  <c r="AO7" i="4"/>
  <c r="AP7" i="4" s="1"/>
  <c r="AO8" i="4"/>
  <c r="AP8" i="4" s="1"/>
  <c r="AO9" i="4"/>
  <c r="AP9" i="4" s="1"/>
  <c r="AO10" i="4"/>
  <c r="AP10" i="4" s="1"/>
  <c r="AO11" i="4"/>
  <c r="AP11" i="4" s="1"/>
  <c r="AO12" i="4"/>
  <c r="AP12" i="4" s="1"/>
  <c r="AO13" i="4"/>
  <c r="AP13" i="4" s="1"/>
  <c r="AO14" i="4"/>
  <c r="AP14" i="4" s="1"/>
  <c r="AO15" i="4"/>
  <c r="AP15" i="4" s="1"/>
  <c r="AO16" i="4"/>
  <c r="AP16" i="4" s="1"/>
  <c r="AO18" i="4"/>
  <c r="AP18" i="4" s="1"/>
  <c r="AO19" i="4"/>
  <c r="AP19" i="4" s="1"/>
  <c r="AO20" i="4"/>
  <c r="AP20" i="4" s="1"/>
  <c r="AO21" i="4"/>
  <c r="AP21" i="4" s="1"/>
  <c r="AO22" i="4"/>
  <c r="AP22" i="4" s="1"/>
  <c r="AO23" i="4"/>
  <c r="AP23" i="4" s="1"/>
  <c r="AO24" i="4"/>
  <c r="AP24" i="4" s="1"/>
  <c r="AO25" i="4"/>
  <c r="AP25" i="4" s="1"/>
  <c r="AO26" i="4"/>
  <c r="AP26" i="4" s="1"/>
  <c r="AO27" i="4"/>
  <c r="AP27" i="4" s="1"/>
  <c r="AO28" i="4"/>
  <c r="AP28" i="4" s="1"/>
  <c r="AO29" i="4"/>
  <c r="AP29" i="4" s="1"/>
  <c r="AO30" i="4"/>
  <c r="AP30" i="4" s="1"/>
  <c r="AO31" i="4"/>
  <c r="AP31" i="4" s="1"/>
  <c r="AO32" i="4"/>
  <c r="AP32" i="4" s="1"/>
  <c r="AO33" i="4"/>
  <c r="AP33" i="4" s="1"/>
  <c r="AO34" i="4"/>
  <c r="AP34" i="4" s="1"/>
  <c r="AO35" i="4"/>
  <c r="AP35" i="4" s="1"/>
  <c r="AO36" i="4"/>
  <c r="AP36" i="4" s="1"/>
  <c r="AO37" i="4"/>
  <c r="AP37" i="4" s="1"/>
  <c r="AO38" i="4"/>
  <c r="AP38" i="4" s="1"/>
  <c r="AO39" i="4"/>
  <c r="AP39" i="4" s="1"/>
  <c r="AO40" i="4"/>
  <c r="AP40" i="4" s="1"/>
  <c r="AO41" i="4"/>
  <c r="AP41" i="4" s="1"/>
  <c r="AO42" i="4"/>
  <c r="AP42" i="4" s="1"/>
  <c r="AO45" i="4"/>
  <c r="AP45" i="4" s="1"/>
  <c r="AO46" i="4"/>
  <c r="AP46" i="4" s="1"/>
  <c r="AO47" i="4"/>
  <c r="AP47" i="4" s="1"/>
  <c r="AO48" i="4"/>
  <c r="AP48" i="4" s="1"/>
  <c r="AO50" i="4"/>
  <c r="AP50" i="4" s="1"/>
  <c r="AO51" i="4"/>
  <c r="AP51" i="4" s="1"/>
  <c r="AO52" i="4"/>
  <c r="AP52" i="4" s="1"/>
  <c r="AO53" i="4"/>
  <c r="AP53" i="4" s="1"/>
  <c r="AO54" i="4"/>
  <c r="AP54" i="4" s="1"/>
  <c r="AO55" i="4"/>
  <c r="AP55" i="4" s="1"/>
  <c r="AO56" i="4"/>
  <c r="AP56" i="4" s="1"/>
  <c r="AO58" i="4"/>
  <c r="AP58" i="4" s="1"/>
  <c r="AO59" i="4"/>
  <c r="AP59" i="4" s="1"/>
  <c r="AO60" i="4"/>
  <c r="AP60" i="4" s="1"/>
  <c r="AO61" i="4"/>
  <c r="AP61" i="4" s="1"/>
  <c r="AO62" i="4"/>
  <c r="AP62" i="4" s="1"/>
  <c r="AO63" i="4"/>
  <c r="AP63" i="4" s="1"/>
  <c r="AO64" i="4"/>
  <c r="AP64" i="4" s="1"/>
  <c r="AO65" i="4"/>
  <c r="AP65" i="4" s="1"/>
  <c r="AO66" i="4"/>
  <c r="AP66" i="4" s="1"/>
  <c r="AO67" i="4"/>
  <c r="AP67" i="4" s="1"/>
  <c r="AO69" i="4"/>
  <c r="AP69" i="4" s="1"/>
  <c r="AO70" i="4"/>
  <c r="AP70" i="4" s="1"/>
  <c r="AO71" i="4"/>
  <c r="AP71" i="4" s="1"/>
  <c r="AO72" i="4"/>
  <c r="AP72" i="4" s="1"/>
  <c r="AO73" i="4"/>
  <c r="AP73" i="4" s="1"/>
  <c r="AO74" i="4"/>
  <c r="AP74" i="4" s="1"/>
  <c r="AO75" i="4"/>
  <c r="AP75" i="4" s="1"/>
  <c r="AO76" i="4"/>
  <c r="AP76" i="4" s="1"/>
  <c r="AO77" i="4"/>
  <c r="AP77" i="4" s="1"/>
  <c r="AO78" i="4"/>
  <c r="AP78" i="4" s="1"/>
  <c r="AO79" i="4"/>
  <c r="AP79" i="4" s="1"/>
  <c r="AO80" i="4"/>
  <c r="AP80" i="4" s="1"/>
  <c r="AO81" i="4"/>
  <c r="AP81" i="4" s="1"/>
  <c r="AO82" i="4"/>
  <c r="AP82" i="4" s="1"/>
  <c r="AO83" i="4"/>
  <c r="AP83" i="4" s="1"/>
  <c r="AO85" i="4"/>
  <c r="AP85" i="4" s="1"/>
  <c r="AO86" i="4"/>
  <c r="AP86" i="4" s="1"/>
  <c r="AO87" i="4"/>
  <c r="AP87" i="4" s="1"/>
  <c r="AO88" i="4"/>
  <c r="AP88" i="4" s="1"/>
  <c r="AO89" i="4"/>
  <c r="AP89" i="4" s="1"/>
  <c r="AO90" i="4"/>
  <c r="AP90" i="4" s="1"/>
  <c r="AO91" i="4"/>
  <c r="AP91" i="4" s="1"/>
  <c r="AO92" i="4"/>
  <c r="AP92" i="4" s="1"/>
  <c r="AO93" i="4"/>
  <c r="AP93" i="4" s="1"/>
  <c r="AO94" i="4"/>
  <c r="AP94" i="4" s="1"/>
  <c r="AO95" i="4"/>
  <c r="AP95" i="4" s="1"/>
  <c r="AO96" i="4"/>
  <c r="AP96" i="4" s="1"/>
  <c r="AO97" i="4"/>
  <c r="AP97" i="4" s="1"/>
  <c r="AO2" i="4"/>
  <c r="AP2" i="4" s="1"/>
  <c r="AN1245" i="4"/>
  <c r="AO1245" i="4" s="1"/>
  <c r="AP1245" i="4" s="1"/>
  <c r="AN1246" i="4"/>
  <c r="AO1246" i="4" s="1"/>
  <c r="AP1246" i="4" s="1"/>
  <c r="AN1247" i="4"/>
  <c r="AO1247" i="4" s="1"/>
  <c r="AP1247" i="4" s="1"/>
  <c r="AN1248" i="4"/>
  <c r="AO1248" i="4" s="1"/>
  <c r="AP1248" i="4" s="1"/>
  <c r="AN1249" i="4"/>
  <c r="AO1249" i="4" s="1"/>
  <c r="AP1249" i="4" s="1"/>
  <c r="AN1250" i="4"/>
  <c r="AO1250" i="4" s="1"/>
  <c r="AP1250" i="4" s="1"/>
  <c r="AN1251" i="4"/>
  <c r="AO1251" i="4" s="1"/>
  <c r="AP1251" i="4" s="1"/>
  <c r="AN1252" i="4"/>
  <c r="AO1252" i="4" s="1"/>
  <c r="AP1252" i="4" s="1"/>
  <c r="AN1253" i="4"/>
  <c r="AO1253" i="4" s="1"/>
  <c r="AP1253" i="4" s="1"/>
  <c r="AN1254" i="4"/>
  <c r="AO1254" i="4" s="1"/>
  <c r="AP1254" i="4" s="1"/>
  <c r="AN1255" i="4"/>
  <c r="AO1255" i="4" s="1"/>
  <c r="AP1255" i="4" s="1"/>
  <c r="AN1256" i="4"/>
  <c r="AO1256" i="4" s="1"/>
  <c r="AP1256" i="4" s="1"/>
  <c r="AN1257" i="4"/>
  <c r="AO1257" i="4" s="1"/>
  <c r="AP1257" i="4" s="1"/>
  <c r="AN1258" i="4"/>
  <c r="AO1258" i="4" s="1"/>
  <c r="AP1258" i="4" s="1"/>
  <c r="AN1259" i="4"/>
  <c r="AO1259" i="4" s="1"/>
  <c r="AP1259" i="4" s="1"/>
  <c r="AN1260" i="4"/>
  <c r="AO1260" i="4" s="1"/>
  <c r="AP1260" i="4" s="1"/>
  <c r="AN1261" i="4"/>
  <c r="AO1261" i="4" s="1"/>
  <c r="AP1261" i="4" s="1"/>
  <c r="AN1262" i="4"/>
  <c r="AO1262" i="4" s="1"/>
  <c r="AP1262" i="4" s="1"/>
  <c r="AN1263" i="4"/>
  <c r="AO1263" i="4" s="1"/>
  <c r="AP1263" i="4" s="1"/>
  <c r="AN1264" i="4"/>
  <c r="AO1264" i="4" s="1"/>
  <c r="AP1264" i="4" s="1"/>
  <c r="AN1265" i="4"/>
  <c r="AO1265" i="4" s="1"/>
  <c r="AP1265" i="4" s="1"/>
  <c r="AN1266" i="4"/>
  <c r="AO1266" i="4" s="1"/>
  <c r="AP1266" i="4" s="1"/>
  <c r="AN1267" i="4"/>
  <c r="AO1267" i="4" s="1"/>
  <c r="AP1267" i="4" s="1"/>
  <c r="AN1268" i="4"/>
  <c r="AO1268" i="4" s="1"/>
  <c r="AP1268" i="4" s="1"/>
  <c r="AN1269" i="4"/>
  <c r="AO1269" i="4" s="1"/>
  <c r="AP1269" i="4" s="1"/>
  <c r="AN1270" i="4"/>
  <c r="AO1270" i="4" s="1"/>
  <c r="AP1270" i="4" s="1"/>
  <c r="AN1271" i="4"/>
  <c r="AO1271" i="4" s="1"/>
  <c r="AP1271" i="4" s="1"/>
  <c r="AN1272" i="4"/>
  <c r="AO1272" i="4" s="1"/>
  <c r="AP1272" i="4" s="1"/>
  <c r="AN1273" i="4"/>
  <c r="AO1273" i="4" s="1"/>
  <c r="AP1273" i="4" s="1"/>
  <c r="AN1274" i="4"/>
  <c r="AO1274" i="4" s="1"/>
  <c r="AP1274" i="4" s="1"/>
  <c r="AN1275" i="4"/>
  <c r="AO1275" i="4" s="1"/>
  <c r="AP1275" i="4" s="1"/>
  <c r="AN1276" i="4"/>
  <c r="AO1276" i="4" s="1"/>
  <c r="AP1276" i="4" s="1"/>
  <c r="AN1277" i="4"/>
  <c r="AO1277" i="4" s="1"/>
  <c r="AP1277" i="4" s="1"/>
  <c r="AN1278" i="4"/>
  <c r="AO1278" i="4" s="1"/>
  <c r="AP1278" i="4" s="1"/>
  <c r="AN1279" i="4"/>
  <c r="AO1279" i="4" s="1"/>
  <c r="AP1279" i="4" s="1"/>
  <c r="AN1280" i="4"/>
  <c r="AO1280" i="4" s="1"/>
  <c r="AP1280" i="4" s="1"/>
  <c r="AN1281" i="4"/>
  <c r="AO1281" i="4" s="1"/>
  <c r="AP1281" i="4" s="1"/>
  <c r="AN1282" i="4"/>
  <c r="AO1282" i="4" s="1"/>
  <c r="AP1282" i="4" s="1"/>
  <c r="AN1283" i="4"/>
  <c r="AO1283" i="4" s="1"/>
  <c r="AP1283" i="4" s="1"/>
  <c r="AN1284" i="4"/>
  <c r="AO1284" i="4" s="1"/>
  <c r="AP1284" i="4" s="1"/>
  <c r="AN1285" i="4"/>
  <c r="AO1285" i="4" s="1"/>
  <c r="AP1285" i="4" s="1"/>
  <c r="AN1286" i="4"/>
  <c r="AO1286" i="4" s="1"/>
  <c r="AP1286" i="4" s="1"/>
  <c r="AN1287" i="4"/>
  <c r="AO1287" i="4" s="1"/>
  <c r="AP1287" i="4" s="1"/>
  <c r="AN1288" i="4"/>
  <c r="AO1288" i="4" s="1"/>
  <c r="AP1288" i="4" s="1"/>
  <c r="AN1289" i="4"/>
  <c r="AO1289" i="4" s="1"/>
  <c r="AP1289" i="4" s="1"/>
  <c r="AN1290" i="4"/>
  <c r="AO1290" i="4" s="1"/>
  <c r="AP1290" i="4" s="1"/>
  <c r="AN1291" i="4"/>
  <c r="AO1291" i="4" s="1"/>
  <c r="AP1291" i="4" s="1"/>
  <c r="AN1292" i="4"/>
  <c r="AO1292" i="4" s="1"/>
  <c r="AP1292" i="4" s="1"/>
  <c r="AN1293" i="4"/>
  <c r="AO1293" i="4" s="1"/>
  <c r="AP1293" i="4" s="1"/>
  <c r="AN1294" i="4"/>
  <c r="AO1294" i="4" s="1"/>
  <c r="AP1294" i="4" s="1"/>
  <c r="AN1295" i="4"/>
  <c r="AO1295" i="4" s="1"/>
  <c r="AP1295" i="4" s="1"/>
  <c r="AN1296" i="4"/>
  <c r="AO1296" i="4" s="1"/>
  <c r="AP1296" i="4" s="1"/>
  <c r="AN1297" i="4"/>
  <c r="AO1297" i="4" s="1"/>
  <c r="AP1297" i="4" s="1"/>
  <c r="AN1298" i="4"/>
  <c r="AO1298" i="4" s="1"/>
  <c r="AP1298" i="4" s="1"/>
  <c r="AN1299" i="4"/>
  <c r="AO1299" i="4" s="1"/>
  <c r="AP1299" i="4" s="1"/>
  <c r="AN1300" i="4"/>
  <c r="AO1300" i="4" s="1"/>
  <c r="AP1300" i="4" s="1"/>
  <c r="AN1301" i="4"/>
  <c r="AO1301" i="4" s="1"/>
  <c r="AP1301" i="4" s="1"/>
  <c r="AN1302" i="4"/>
  <c r="AO1302" i="4" s="1"/>
  <c r="AP1302" i="4" s="1"/>
  <c r="AN1303" i="4"/>
  <c r="AO1303" i="4" s="1"/>
  <c r="AP1303" i="4" s="1"/>
  <c r="AN1304" i="4"/>
  <c r="AO1304" i="4" s="1"/>
  <c r="AP1304" i="4" s="1"/>
  <c r="AN1305" i="4"/>
  <c r="AO1305" i="4" s="1"/>
  <c r="AP1305" i="4" s="1"/>
  <c r="AN1306" i="4"/>
  <c r="AO1306" i="4" s="1"/>
  <c r="AP1306" i="4" s="1"/>
  <c r="AN1307" i="4"/>
  <c r="AO1307" i="4" s="1"/>
  <c r="AP1307" i="4" s="1"/>
  <c r="AN1308" i="4"/>
  <c r="AO1308" i="4" s="1"/>
  <c r="AP1308" i="4" s="1"/>
  <c r="AN1309" i="4"/>
  <c r="AO1309" i="4" s="1"/>
  <c r="AP1309" i="4" s="1"/>
  <c r="AN1310" i="4"/>
  <c r="AO1310" i="4" s="1"/>
  <c r="AP1310" i="4" s="1"/>
  <c r="AN1311" i="4"/>
  <c r="AO1311" i="4" s="1"/>
  <c r="AP1311" i="4" s="1"/>
  <c r="AN1312" i="4"/>
  <c r="AO1312" i="4" s="1"/>
  <c r="AP1312" i="4" s="1"/>
  <c r="AN1313" i="4"/>
  <c r="AO1313" i="4" s="1"/>
  <c r="AP1313" i="4" s="1"/>
  <c r="AN1314" i="4"/>
  <c r="AO1314" i="4" s="1"/>
  <c r="AP1314" i="4" s="1"/>
  <c r="AN1315" i="4"/>
  <c r="AO1315" i="4" s="1"/>
  <c r="AP1315" i="4" s="1"/>
  <c r="AN1316" i="4"/>
  <c r="AO1316" i="4" s="1"/>
  <c r="AP1316" i="4" s="1"/>
  <c r="AN1317" i="4"/>
  <c r="AO1317" i="4" s="1"/>
  <c r="AP1317" i="4" s="1"/>
  <c r="AN1318" i="4"/>
  <c r="AO1318" i="4" s="1"/>
  <c r="AP1318" i="4" s="1"/>
  <c r="AN1319" i="4"/>
  <c r="AO1319" i="4" s="1"/>
  <c r="AP1319" i="4" s="1"/>
  <c r="AN1320" i="4"/>
  <c r="AO1320" i="4" s="1"/>
  <c r="AP1320" i="4" s="1"/>
  <c r="AN1321" i="4"/>
  <c r="AO1321" i="4" s="1"/>
  <c r="AP1321" i="4" s="1"/>
  <c r="AN1322" i="4"/>
  <c r="AO1322" i="4" s="1"/>
  <c r="AP1322" i="4" s="1"/>
  <c r="AN1323" i="4"/>
  <c r="AO1323" i="4" s="1"/>
  <c r="AP1323" i="4" s="1"/>
  <c r="AN1324" i="4"/>
  <c r="AO1324" i="4" s="1"/>
  <c r="AP1324" i="4" s="1"/>
  <c r="AN1325" i="4"/>
  <c r="AO1325" i="4" s="1"/>
  <c r="AP1325" i="4" s="1"/>
  <c r="AN1326" i="4"/>
  <c r="AO1326" i="4" s="1"/>
  <c r="AP1326" i="4" s="1"/>
  <c r="AN1327" i="4"/>
  <c r="AO1327" i="4" s="1"/>
  <c r="AP1327" i="4" s="1"/>
  <c r="AN1328" i="4"/>
  <c r="AO1328" i="4" s="1"/>
  <c r="AP1328" i="4" s="1"/>
  <c r="AN1329" i="4"/>
  <c r="AO1329" i="4" s="1"/>
  <c r="AP1329" i="4" s="1"/>
  <c r="AN1330" i="4"/>
  <c r="AO1330" i="4" s="1"/>
  <c r="AP1330" i="4" s="1"/>
  <c r="AN1331" i="4"/>
  <c r="AO1331" i="4" s="1"/>
  <c r="AP1331" i="4" s="1"/>
  <c r="AN1332" i="4"/>
  <c r="AO1332" i="4" s="1"/>
  <c r="AP1332" i="4" s="1"/>
  <c r="AN1334" i="4"/>
  <c r="AO1334" i="4" s="1"/>
  <c r="AP1334" i="4" s="1"/>
  <c r="AN1335" i="4"/>
  <c r="AO1335" i="4" s="1"/>
  <c r="AP1335" i="4" s="1"/>
  <c r="AN1244" i="4"/>
  <c r="AO1244" i="4" s="1"/>
  <c r="AP1244" i="4" s="1"/>
  <c r="AN1150" i="4"/>
  <c r="AO1150" i="4" s="1"/>
  <c r="AP1150" i="4" s="1"/>
  <c r="AN1151" i="4"/>
  <c r="AO1151" i="4" s="1"/>
  <c r="AP1151" i="4" s="1"/>
  <c r="AN1152" i="4"/>
  <c r="AO1152" i="4" s="1"/>
  <c r="AP1152" i="4" s="1"/>
  <c r="AN1153" i="4"/>
  <c r="AO1153" i="4" s="1"/>
  <c r="AP1153" i="4" s="1"/>
  <c r="AN1154" i="4"/>
  <c r="AO1154" i="4" s="1"/>
  <c r="AP1154" i="4" s="1"/>
  <c r="AN1155" i="4"/>
  <c r="AO1155" i="4" s="1"/>
  <c r="AP1155" i="4" s="1"/>
  <c r="AN1156" i="4"/>
  <c r="AO1156" i="4" s="1"/>
  <c r="AP1156" i="4" s="1"/>
  <c r="AN1157" i="4"/>
  <c r="AO1157" i="4" s="1"/>
  <c r="AP1157" i="4" s="1"/>
  <c r="AN1158" i="4"/>
  <c r="AO1158" i="4" s="1"/>
  <c r="AP1158" i="4" s="1"/>
  <c r="AN1159" i="4"/>
  <c r="AO1159" i="4" s="1"/>
  <c r="AP1159" i="4" s="1"/>
  <c r="AN1160" i="4"/>
  <c r="AO1160" i="4" s="1"/>
  <c r="AP1160" i="4" s="1"/>
  <c r="AN1161" i="4"/>
  <c r="AO1161" i="4" s="1"/>
  <c r="AP1161" i="4" s="1"/>
  <c r="AN1162" i="4"/>
  <c r="AO1162" i="4" s="1"/>
  <c r="AP1162" i="4" s="1"/>
  <c r="AN1163" i="4"/>
  <c r="AO1163" i="4" s="1"/>
  <c r="AP1163" i="4" s="1"/>
  <c r="AN1164" i="4"/>
  <c r="AO1164" i="4" s="1"/>
  <c r="AP1164" i="4" s="1"/>
  <c r="AN1165" i="4"/>
  <c r="AO1165" i="4" s="1"/>
  <c r="AP1165" i="4" s="1"/>
  <c r="AN1166" i="4"/>
  <c r="AO1166" i="4" s="1"/>
  <c r="AP1166" i="4" s="1"/>
  <c r="AN1167" i="4"/>
  <c r="AO1167" i="4" s="1"/>
  <c r="AP1167" i="4" s="1"/>
  <c r="AN1168" i="4"/>
  <c r="AO1168" i="4" s="1"/>
  <c r="AP1168" i="4" s="1"/>
  <c r="AN1169" i="4"/>
  <c r="AO1169" i="4" s="1"/>
  <c r="AP1169" i="4" s="1"/>
  <c r="AN1170" i="4"/>
  <c r="AO1170" i="4" s="1"/>
  <c r="AP1170" i="4" s="1"/>
  <c r="AN1171" i="4"/>
  <c r="AO1171" i="4" s="1"/>
  <c r="AP1171" i="4" s="1"/>
  <c r="AN1172" i="4"/>
  <c r="AO1172" i="4" s="1"/>
  <c r="AP1172" i="4" s="1"/>
  <c r="AN1173" i="4"/>
  <c r="AO1173" i="4" s="1"/>
  <c r="AP1173" i="4" s="1"/>
  <c r="AN1174" i="4"/>
  <c r="AO1174" i="4" s="1"/>
  <c r="AP1174" i="4" s="1"/>
  <c r="AN1175" i="4"/>
  <c r="AO1175" i="4" s="1"/>
  <c r="AP1175" i="4" s="1"/>
  <c r="AN1176" i="4"/>
  <c r="AO1176" i="4" s="1"/>
  <c r="AP1176" i="4" s="1"/>
  <c r="AN1177" i="4"/>
  <c r="AO1177" i="4" s="1"/>
  <c r="AP1177" i="4" s="1"/>
  <c r="AN1178" i="4"/>
  <c r="AO1178" i="4" s="1"/>
  <c r="AP1178" i="4" s="1"/>
  <c r="AN1179" i="4"/>
  <c r="AO1179" i="4" s="1"/>
  <c r="AP1179" i="4" s="1"/>
  <c r="AN1180" i="4"/>
  <c r="AO1180" i="4" s="1"/>
  <c r="AP1180" i="4" s="1"/>
  <c r="AN1181" i="4"/>
  <c r="AO1181" i="4" s="1"/>
  <c r="AP1181" i="4" s="1"/>
  <c r="AN1182" i="4"/>
  <c r="AO1182" i="4" s="1"/>
  <c r="AP1182" i="4" s="1"/>
  <c r="AN1183" i="4"/>
  <c r="AO1183" i="4" s="1"/>
  <c r="AP1183" i="4" s="1"/>
  <c r="AN1184" i="4"/>
  <c r="AO1184" i="4" s="1"/>
  <c r="AP1184" i="4" s="1"/>
  <c r="AN1185" i="4"/>
  <c r="AO1185" i="4" s="1"/>
  <c r="AP1185" i="4" s="1"/>
  <c r="AN1186" i="4"/>
  <c r="AO1186" i="4" s="1"/>
  <c r="AP1186" i="4" s="1"/>
  <c r="AN1187" i="4"/>
  <c r="AO1187" i="4" s="1"/>
  <c r="AP1187" i="4" s="1"/>
  <c r="AN1188" i="4"/>
  <c r="AO1188" i="4" s="1"/>
  <c r="AP1188" i="4" s="1"/>
  <c r="AN1189" i="4"/>
  <c r="AO1189" i="4" s="1"/>
  <c r="AP1189" i="4" s="1"/>
  <c r="AN1190" i="4"/>
  <c r="AO1190" i="4" s="1"/>
  <c r="AP1190" i="4" s="1"/>
  <c r="AN1191" i="4"/>
  <c r="AO1191" i="4" s="1"/>
  <c r="AP1191" i="4" s="1"/>
  <c r="AN1192" i="4"/>
  <c r="AO1192" i="4" s="1"/>
  <c r="AP1192" i="4" s="1"/>
  <c r="AN1193" i="4"/>
  <c r="AO1193" i="4" s="1"/>
  <c r="AP1193" i="4" s="1"/>
  <c r="AN1194" i="4"/>
  <c r="AO1194" i="4" s="1"/>
  <c r="AP1194" i="4" s="1"/>
  <c r="AN1195" i="4"/>
  <c r="AO1195" i="4" s="1"/>
  <c r="AP1195" i="4" s="1"/>
  <c r="AN1196" i="4"/>
  <c r="AO1196" i="4" s="1"/>
  <c r="AP1196" i="4" s="1"/>
  <c r="AN1197" i="4"/>
  <c r="AO1197" i="4" s="1"/>
  <c r="AP1197" i="4" s="1"/>
  <c r="AN1198" i="4"/>
  <c r="AO1198" i="4" s="1"/>
  <c r="AP1198" i="4" s="1"/>
  <c r="AN1199" i="4"/>
  <c r="AO1199" i="4" s="1"/>
  <c r="AP1199" i="4" s="1"/>
  <c r="AN1200" i="4"/>
  <c r="AO1200" i="4" s="1"/>
  <c r="AP1200" i="4" s="1"/>
  <c r="AN1201" i="4"/>
  <c r="AO1201" i="4" s="1"/>
  <c r="AP1201" i="4" s="1"/>
  <c r="AN1202" i="4"/>
  <c r="AO1202" i="4" s="1"/>
  <c r="AP1202" i="4" s="1"/>
  <c r="AN1203" i="4"/>
  <c r="AO1203" i="4" s="1"/>
  <c r="AP1203" i="4" s="1"/>
  <c r="AN1204" i="4"/>
  <c r="AO1204" i="4" s="1"/>
  <c r="AP1204" i="4" s="1"/>
  <c r="AN1205" i="4"/>
  <c r="AO1205" i="4" s="1"/>
  <c r="AP1205" i="4" s="1"/>
  <c r="AN1206" i="4"/>
  <c r="AO1206" i="4" s="1"/>
  <c r="AP1206" i="4" s="1"/>
  <c r="AN1207" i="4"/>
  <c r="AO1207" i="4" s="1"/>
  <c r="AP1207" i="4" s="1"/>
  <c r="AN1208" i="4"/>
  <c r="AO1208" i="4" s="1"/>
  <c r="AP1208" i="4" s="1"/>
  <c r="AN1209" i="4"/>
  <c r="AO1209" i="4" s="1"/>
  <c r="AP1209" i="4" s="1"/>
  <c r="AN1210" i="4"/>
  <c r="AO1210" i="4" s="1"/>
  <c r="AP1210" i="4" s="1"/>
  <c r="AN1211" i="4"/>
  <c r="AO1211" i="4" s="1"/>
  <c r="AP1211" i="4" s="1"/>
  <c r="AN1212" i="4"/>
  <c r="AO1212" i="4" s="1"/>
  <c r="AP1212" i="4" s="1"/>
  <c r="AN1213" i="4"/>
  <c r="AO1213" i="4" s="1"/>
  <c r="AP1213" i="4" s="1"/>
  <c r="AN1214" i="4"/>
  <c r="AO1214" i="4" s="1"/>
  <c r="AP1214" i="4" s="1"/>
  <c r="AN1215" i="4"/>
  <c r="AO1215" i="4" s="1"/>
  <c r="AP1215" i="4" s="1"/>
  <c r="AN1216" i="4"/>
  <c r="AO1216" i="4" s="1"/>
  <c r="AP1216" i="4" s="1"/>
  <c r="AN1217" i="4"/>
  <c r="AO1217" i="4" s="1"/>
  <c r="AP1217" i="4" s="1"/>
  <c r="AN1218" i="4"/>
  <c r="AO1218" i="4" s="1"/>
  <c r="AP1218" i="4" s="1"/>
  <c r="AN1219" i="4"/>
  <c r="AO1219" i="4" s="1"/>
  <c r="AP1219" i="4" s="1"/>
  <c r="AN1220" i="4"/>
  <c r="AO1220" i="4" s="1"/>
  <c r="AP1220" i="4" s="1"/>
  <c r="AN1221" i="4"/>
  <c r="AO1221" i="4" s="1"/>
  <c r="AP1221" i="4" s="1"/>
  <c r="AN1222" i="4"/>
  <c r="AO1222" i="4" s="1"/>
  <c r="AP1222" i="4" s="1"/>
  <c r="AN1223" i="4"/>
  <c r="AO1223" i="4" s="1"/>
  <c r="AP1223" i="4" s="1"/>
  <c r="AN1224" i="4"/>
  <c r="AO1224" i="4" s="1"/>
  <c r="AP1224" i="4" s="1"/>
  <c r="AN1225" i="4"/>
  <c r="AO1225" i="4" s="1"/>
  <c r="AP1225" i="4" s="1"/>
  <c r="AN1226" i="4"/>
  <c r="AO1226" i="4" s="1"/>
  <c r="AP1226" i="4" s="1"/>
  <c r="AN1227" i="4"/>
  <c r="AO1227" i="4" s="1"/>
  <c r="AP1227" i="4" s="1"/>
  <c r="AN1228" i="4"/>
  <c r="AO1228" i="4" s="1"/>
  <c r="AP1228" i="4" s="1"/>
  <c r="AN1229" i="4"/>
  <c r="AO1229" i="4" s="1"/>
  <c r="AP1229" i="4" s="1"/>
  <c r="AN1230" i="4"/>
  <c r="AO1230" i="4" s="1"/>
  <c r="AP1230" i="4" s="1"/>
  <c r="AN1231" i="4"/>
  <c r="AO1231" i="4" s="1"/>
  <c r="AP1231" i="4" s="1"/>
  <c r="AN1232" i="4"/>
  <c r="AO1232" i="4" s="1"/>
  <c r="AP1232" i="4" s="1"/>
  <c r="AN1233" i="4"/>
  <c r="AO1233" i="4" s="1"/>
  <c r="AP1233" i="4" s="1"/>
  <c r="AN1234" i="4"/>
  <c r="AO1234" i="4" s="1"/>
  <c r="AP1234" i="4" s="1"/>
  <c r="AN1235" i="4"/>
  <c r="AO1235" i="4" s="1"/>
  <c r="AP1235" i="4" s="1"/>
  <c r="AN1236" i="4"/>
  <c r="AO1236" i="4" s="1"/>
  <c r="AP1236" i="4" s="1"/>
  <c r="AN1237" i="4"/>
  <c r="AO1237" i="4" s="1"/>
  <c r="AP1237" i="4" s="1"/>
  <c r="AN1238" i="4"/>
  <c r="AO1238" i="4" s="1"/>
  <c r="AP1238" i="4" s="1"/>
  <c r="AN1239" i="4"/>
  <c r="AO1239" i="4" s="1"/>
  <c r="AP1239" i="4" s="1"/>
  <c r="AN1240" i="4"/>
  <c r="AO1240" i="4" s="1"/>
  <c r="AP1240" i="4" s="1"/>
  <c r="AN1242" i="4"/>
  <c r="AO1242" i="4" s="1"/>
  <c r="AP1242" i="4" s="1"/>
  <c r="AN1243" i="4"/>
  <c r="AO1243" i="4" s="1"/>
  <c r="AP1243" i="4" s="1"/>
  <c r="AN1149" i="4"/>
  <c r="AO1149" i="4" s="1"/>
  <c r="AP1149" i="4" s="1"/>
  <c r="AO1054" i="4"/>
  <c r="AP1054" i="4" s="1"/>
  <c r="AO1146" i="4"/>
  <c r="AP1146" i="4" s="1"/>
  <c r="AO1241" i="4"/>
  <c r="AP1241" i="4" s="1"/>
  <c r="AO1333" i="4"/>
  <c r="AP1333" i="4" s="1"/>
  <c r="AN973" i="4"/>
  <c r="AO973" i="4" s="1"/>
  <c r="AP973" i="4" s="1"/>
  <c r="AN974" i="4"/>
  <c r="AO974" i="4" s="1"/>
  <c r="AP974" i="4" s="1"/>
  <c r="AN975" i="4"/>
  <c r="AO975" i="4" s="1"/>
  <c r="AP975" i="4" s="1"/>
  <c r="AN976" i="4"/>
  <c r="AO976" i="4" s="1"/>
  <c r="AP976" i="4" s="1"/>
  <c r="AN977" i="4"/>
  <c r="AO977" i="4" s="1"/>
  <c r="AP977" i="4" s="1"/>
  <c r="AN978" i="4"/>
  <c r="AO978" i="4" s="1"/>
  <c r="AP978" i="4" s="1"/>
  <c r="AN979" i="4"/>
  <c r="AO979" i="4" s="1"/>
  <c r="AP979" i="4" s="1"/>
  <c r="AN980" i="4"/>
  <c r="AO980" i="4" s="1"/>
  <c r="AP980" i="4" s="1"/>
  <c r="AN981" i="4"/>
  <c r="AO981" i="4" s="1"/>
  <c r="AP981" i="4" s="1"/>
  <c r="AN982" i="4"/>
  <c r="AO982" i="4" s="1"/>
  <c r="AP982" i="4" s="1"/>
  <c r="AN983" i="4"/>
  <c r="AO983" i="4" s="1"/>
  <c r="AP983" i="4" s="1"/>
  <c r="AN984" i="4"/>
  <c r="AO984" i="4" s="1"/>
  <c r="AP984" i="4" s="1"/>
  <c r="AN985" i="4"/>
  <c r="AO985" i="4" s="1"/>
  <c r="AP985" i="4" s="1"/>
  <c r="AN986" i="4"/>
  <c r="AO986" i="4" s="1"/>
  <c r="AP986" i="4" s="1"/>
  <c r="AN987" i="4"/>
  <c r="AO987" i="4" s="1"/>
  <c r="AP987" i="4" s="1"/>
  <c r="AN988" i="4"/>
  <c r="AO988" i="4" s="1"/>
  <c r="AP988" i="4" s="1"/>
  <c r="AN989" i="4"/>
  <c r="AO989" i="4" s="1"/>
  <c r="AP989" i="4" s="1"/>
  <c r="AN990" i="4"/>
  <c r="AO990" i="4" s="1"/>
  <c r="AP990" i="4" s="1"/>
  <c r="AN991" i="4"/>
  <c r="AO991" i="4" s="1"/>
  <c r="AP991" i="4" s="1"/>
  <c r="AN992" i="4"/>
  <c r="AO992" i="4" s="1"/>
  <c r="AP992" i="4" s="1"/>
  <c r="AN993" i="4"/>
  <c r="AO993" i="4" s="1"/>
  <c r="AP993" i="4" s="1"/>
  <c r="AN994" i="4"/>
  <c r="AO994" i="4" s="1"/>
  <c r="AP994" i="4" s="1"/>
  <c r="AN995" i="4"/>
  <c r="AO995" i="4" s="1"/>
  <c r="AP995" i="4" s="1"/>
  <c r="AN996" i="4"/>
  <c r="AO996" i="4" s="1"/>
  <c r="AP996" i="4" s="1"/>
  <c r="AN997" i="4"/>
  <c r="AO997" i="4" s="1"/>
  <c r="AP997" i="4" s="1"/>
  <c r="AN998" i="4"/>
  <c r="AO998" i="4" s="1"/>
  <c r="AP998" i="4" s="1"/>
  <c r="AN999" i="4"/>
  <c r="AO999" i="4" s="1"/>
  <c r="AP999" i="4" s="1"/>
  <c r="AN1000" i="4"/>
  <c r="AO1000" i="4" s="1"/>
  <c r="AP1000" i="4" s="1"/>
  <c r="AN1001" i="4"/>
  <c r="AO1001" i="4" s="1"/>
  <c r="AP1001" i="4" s="1"/>
  <c r="AN1002" i="4"/>
  <c r="AO1002" i="4" s="1"/>
  <c r="AP1002" i="4" s="1"/>
  <c r="AN1003" i="4"/>
  <c r="AO1003" i="4" s="1"/>
  <c r="AP1003" i="4" s="1"/>
  <c r="AN1004" i="4"/>
  <c r="AO1004" i="4" s="1"/>
  <c r="AP1004" i="4" s="1"/>
  <c r="AN1005" i="4"/>
  <c r="AO1005" i="4" s="1"/>
  <c r="AP1005" i="4" s="1"/>
  <c r="AN1006" i="4"/>
  <c r="AO1006" i="4" s="1"/>
  <c r="AP1006" i="4" s="1"/>
  <c r="AN1007" i="4"/>
  <c r="AO1007" i="4" s="1"/>
  <c r="AP1007" i="4" s="1"/>
  <c r="AN1008" i="4"/>
  <c r="AO1008" i="4" s="1"/>
  <c r="AP1008" i="4" s="1"/>
  <c r="AN1009" i="4"/>
  <c r="AO1009" i="4" s="1"/>
  <c r="AP1009" i="4" s="1"/>
  <c r="AN1010" i="4"/>
  <c r="AO1010" i="4" s="1"/>
  <c r="AP1010" i="4" s="1"/>
  <c r="AN1011" i="4"/>
  <c r="AO1011" i="4" s="1"/>
  <c r="AP1011" i="4" s="1"/>
  <c r="AN1012" i="4"/>
  <c r="AO1012" i="4" s="1"/>
  <c r="AP1012" i="4" s="1"/>
  <c r="AN1013" i="4"/>
  <c r="AO1013" i="4" s="1"/>
  <c r="AP1013" i="4" s="1"/>
  <c r="AN1014" i="4"/>
  <c r="AO1014" i="4" s="1"/>
  <c r="AP1014" i="4" s="1"/>
  <c r="AN1015" i="4"/>
  <c r="AO1015" i="4" s="1"/>
  <c r="AP1015" i="4" s="1"/>
  <c r="AN1016" i="4"/>
  <c r="AO1016" i="4" s="1"/>
  <c r="AP1016" i="4" s="1"/>
  <c r="AN1017" i="4"/>
  <c r="AO1017" i="4" s="1"/>
  <c r="AP1017" i="4" s="1"/>
  <c r="AN1018" i="4"/>
  <c r="AO1018" i="4" s="1"/>
  <c r="AP1018" i="4" s="1"/>
  <c r="AN1019" i="4"/>
  <c r="AO1019" i="4" s="1"/>
  <c r="AP1019" i="4" s="1"/>
  <c r="AN1020" i="4"/>
  <c r="AO1020" i="4" s="1"/>
  <c r="AP1020" i="4" s="1"/>
  <c r="AN1021" i="4"/>
  <c r="AO1021" i="4" s="1"/>
  <c r="AP1021" i="4" s="1"/>
  <c r="AN1022" i="4"/>
  <c r="AO1022" i="4" s="1"/>
  <c r="AP1022" i="4" s="1"/>
  <c r="AN1023" i="4"/>
  <c r="AO1023" i="4" s="1"/>
  <c r="AP1023" i="4" s="1"/>
  <c r="AN1024" i="4"/>
  <c r="AO1024" i="4" s="1"/>
  <c r="AP1024" i="4" s="1"/>
  <c r="AN1025" i="4"/>
  <c r="AO1025" i="4" s="1"/>
  <c r="AP1025" i="4" s="1"/>
  <c r="AN1026" i="4"/>
  <c r="AO1026" i="4" s="1"/>
  <c r="AP1026" i="4" s="1"/>
  <c r="AN1027" i="4"/>
  <c r="AO1027" i="4" s="1"/>
  <c r="AP1027" i="4" s="1"/>
  <c r="AN1028" i="4"/>
  <c r="AO1028" i="4" s="1"/>
  <c r="AP1028" i="4" s="1"/>
  <c r="AN1029" i="4"/>
  <c r="AO1029" i="4" s="1"/>
  <c r="AP1029" i="4" s="1"/>
  <c r="AN1030" i="4"/>
  <c r="AO1030" i="4" s="1"/>
  <c r="AP1030" i="4" s="1"/>
  <c r="AN1031" i="4"/>
  <c r="AO1031" i="4" s="1"/>
  <c r="AP1031" i="4" s="1"/>
  <c r="AN1032" i="4"/>
  <c r="AO1032" i="4" s="1"/>
  <c r="AP1032" i="4" s="1"/>
  <c r="AN1033" i="4"/>
  <c r="AO1033" i="4" s="1"/>
  <c r="AP1033" i="4" s="1"/>
  <c r="AN1034" i="4"/>
  <c r="AO1034" i="4" s="1"/>
  <c r="AP1034" i="4" s="1"/>
  <c r="AN1035" i="4"/>
  <c r="AO1035" i="4" s="1"/>
  <c r="AP1035" i="4" s="1"/>
  <c r="AN1036" i="4"/>
  <c r="AO1036" i="4" s="1"/>
  <c r="AP1036" i="4" s="1"/>
  <c r="AN1037" i="4"/>
  <c r="AO1037" i="4" s="1"/>
  <c r="AP1037" i="4" s="1"/>
  <c r="AN1038" i="4"/>
  <c r="AO1038" i="4" s="1"/>
  <c r="AP1038" i="4" s="1"/>
  <c r="AN1039" i="4"/>
  <c r="AO1039" i="4" s="1"/>
  <c r="AP1039" i="4" s="1"/>
  <c r="AN1040" i="4"/>
  <c r="AO1040" i="4" s="1"/>
  <c r="AP1040" i="4" s="1"/>
  <c r="AN1041" i="4"/>
  <c r="AO1041" i="4" s="1"/>
  <c r="AP1041" i="4" s="1"/>
  <c r="AN1042" i="4"/>
  <c r="AO1042" i="4" s="1"/>
  <c r="AP1042" i="4" s="1"/>
  <c r="AN1043" i="4"/>
  <c r="AO1043" i="4" s="1"/>
  <c r="AP1043" i="4" s="1"/>
  <c r="AN1044" i="4"/>
  <c r="AO1044" i="4" s="1"/>
  <c r="AP1044" i="4" s="1"/>
  <c r="AN1045" i="4"/>
  <c r="AO1045" i="4" s="1"/>
  <c r="AP1045" i="4" s="1"/>
  <c r="AN1046" i="4"/>
  <c r="AO1046" i="4" s="1"/>
  <c r="AP1046" i="4" s="1"/>
  <c r="AN1047" i="4"/>
  <c r="AO1047" i="4" s="1"/>
  <c r="AP1047" i="4" s="1"/>
  <c r="AN1048" i="4"/>
  <c r="AO1048" i="4" s="1"/>
  <c r="AP1048" i="4" s="1"/>
  <c r="AN1049" i="4"/>
  <c r="AO1049" i="4" s="1"/>
  <c r="AP1049" i="4" s="1"/>
  <c r="AN1050" i="4"/>
  <c r="AO1050" i="4" s="1"/>
  <c r="AP1050" i="4" s="1"/>
  <c r="AN1051" i="4"/>
  <c r="AO1051" i="4" s="1"/>
  <c r="AP1051" i="4" s="1"/>
  <c r="AN1052" i="4"/>
  <c r="AO1052" i="4" s="1"/>
  <c r="AP1052" i="4" s="1"/>
  <c r="AN1053" i="4"/>
  <c r="AO1053" i="4" s="1"/>
  <c r="AP1053" i="4" s="1"/>
  <c r="AN1055" i="4"/>
  <c r="AO1055" i="4" s="1"/>
  <c r="AP1055" i="4" s="1"/>
  <c r="AN1056" i="4"/>
  <c r="AO1056" i="4" s="1"/>
  <c r="AP1056" i="4" s="1"/>
  <c r="AO4" i="4"/>
  <c r="AP4" i="4" s="1"/>
  <c r="AO17" i="4"/>
  <c r="AP17" i="4" s="1"/>
  <c r="AO43" i="4"/>
  <c r="AP43" i="4" s="1"/>
  <c r="AO44" i="4"/>
  <c r="AP44" i="4" s="1"/>
  <c r="AO49" i="4"/>
  <c r="AP49" i="4" s="1"/>
  <c r="AO57" i="4"/>
  <c r="AP57" i="4" s="1"/>
  <c r="AO68" i="4"/>
  <c r="AP68" i="4" s="1"/>
  <c r="AO84" i="4"/>
  <c r="AP84" i="4" s="1"/>
  <c r="AO99" i="4"/>
  <c r="AP99" i="4" s="1"/>
  <c r="AO101" i="4"/>
  <c r="AP101" i="4" s="1"/>
  <c r="AO107" i="4"/>
  <c r="AP107" i="4" s="1"/>
  <c r="AO108" i="4"/>
  <c r="AP108" i="4" s="1"/>
  <c r="AO109" i="4"/>
  <c r="AP109" i="4" s="1"/>
  <c r="AO110" i="4"/>
  <c r="AP110" i="4" s="1"/>
  <c r="AO115" i="4"/>
  <c r="AP115" i="4" s="1"/>
  <c r="AO117" i="4"/>
  <c r="AP117" i="4" s="1"/>
  <c r="AO123" i="4"/>
  <c r="AP123" i="4" s="1"/>
  <c r="AO124" i="4"/>
  <c r="AP124" i="4" s="1"/>
  <c r="AO125" i="4"/>
  <c r="AP125" i="4" s="1"/>
  <c r="AO126" i="4"/>
  <c r="AP126" i="4" s="1"/>
  <c r="AO131" i="4"/>
  <c r="AP131" i="4" s="1"/>
  <c r="AO133" i="4"/>
  <c r="AP133" i="4" s="1"/>
  <c r="AO139" i="4"/>
  <c r="AP139" i="4" s="1"/>
  <c r="AO140" i="4"/>
  <c r="AP140" i="4" s="1"/>
  <c r="AO141" i="4"/>
  <c r="AP141" i="4" s="1"/>
  <c r="AO142" i="4"/>
  <c r="AP142" i="4" s="1"/>
  <c r="AO147" i="4"/>
  <c r="AP147" i="4" s="1"/>
  <c r="AO149" i="4"/>
  <c r="AP149" i="4" s="1"/>
  <c r="AO155" i="4"/>
  <c r="AP155" i="4" s="1"/>
  <c r="AO156" i="4"/>
  <c r="AP156" i="4" s="1"/>
  <c r="AO157" i="4"/>
  <c r="AP157" i="4" s="1"/>
  <c r="AO158" i="4"/>
  <c r="AP158" i="4" s="1"/>
  <c r="AO163" i="4"/>
  <c r="AP163" i="4" s="1"/>
  <c r="AO165" i="4"/>
  <c r="AP165" i="4" s="1"/>
  <c r="AO171" i="4"/>
  <c r="AP171" i="4" s="1"/>
  <c r="AO173" i="4"/>
  <c r="AP173" i="4" s="1"/>
  <c r="AO174" i="4"/>
  <c r="AP174" i="4" s="1"/>
  <c r="AO179" i="4"/>
  <c r="AP179" i="4" s="1"/>
  <c r="AO180" i="4"/>
  <c r="AP180" i="4" s="1"/>
  <c r="AO181" i="4"/>
  <c r="AP181" i="4" s="1"/>
  <c r="AO187" i="4"/>
  <c r="AP187" i="4" s="1"/>
  <c r="AO189" i="4"/>
  <c r="AP189" i="4" s="1"/>
  <c r="AO190" i="4"/>
  <c r="AP190" i="4" s="1"/>
  <c r="AO199" i="4"/>
  <c r="AP199" i="4" s="1"/>
  <c r="AO206" i="4"/>
  <c r="AP206" i="4" s="1"/>
  <c r="AO207" i="4"/>
  <c r="AP207" i="4" s="1"/>
  <c r="AO215" i="4"/>
  <c r="AP215" i="4" s="1"/>
  <c r="AO222" i="4"/>
  <c r="AP222" i="4" s="1"/>
  <c r="AO223" i="4"/>
  <c r="AP223" i="4" s="1"/>
  <c r="AO228" i="4"/>
  <c r="AP228" i="4" s="1"/>
  <c r="AO231" i="4"/>
  <c r="AP231" i="4" s="1"/>
  <c r="AO238" i="4"/>
  <c r="AP238" i="4" s="1"/>
  <c r="AO239" i="4"/>
  <c r="AP239" i="4" s="1"/>
  <c r="AO247" i="4"/>
  <c r="AP247" i="4" s="1"/>
  <c r="AO254" i="4"/>
  <c r="AP254" i="4" s="1"/>
  <c r="AO255" i="4"/>
  <c r="AP255" i="4" s="1"/>
  <c r="AO262" i="4"/>
  <c r="AP262" i="4" s="1"/>
  <c r="AO263" i="4"/>
  <c r="AP263" i="4" s="1"/>
  <c r="AO268" i="4"/>
  <c r="AP268" i="4" s="1"/>
  <c r="AO269" i="4"/>
  <c r="AP269" i="4" s="1"/>
  <c r="AO271" i="4"/>
  <c r="AP271" i="4" s="1"/>
  <c r="AO279" i="4"/>
  <c r="AP279" i="4" s="1"/>
  <c r="AO287" i="4"/>
  <c r="AP287" i="4" s="1"/>
  <c r="AO292" i="4"/>
  <c r="AP292" i="4" s="1"/>
  <c r="AO293" i="4"/>
  <c r="AP293" i="4" s="1"/>
  <c r="AO294" i="4"/>
  <c r="AP294" i="4" s="1"/>
  <c r="AO295" i="4"/>
  <c r="AP295" i="4" s="1"/>
  <c r="AO298" i="4"/>
  <c r="AP298" i="4" s="1"/>
  <c r="AO300" i="4"/>
  <c r="AP300" i="4" s="1"/>
  <c r="AO301" i="4"/>
  <c r="AP301" i="4" s="1"/>
  <c r="AO302" i="4"/>
  <c r="AP302" i="4" s="1"/>
  <c r="AO304" i="4"/>
  <c r="AP304" i="4" s="1"/>
  <c r="AO308" i="4"/>
  <c r="AP308" i="4" s="1"/>
  <c r="AO309" i="4"/>
  <c r="AP309" i="4" s="1"/>
  <c r="AO310" i="4"/>
  <c r="AP310" i="4" s="1"/>
  <c r="AO316" i="4"/>
  <c r="AP316" i="4" s="1"/>
  <c r="AO317" i="4"/>
  <c r="AP317" i="4" s="1"/>
  <c r="AO318" i="4"/>
  <c r="AP318" i="4" s="1"/>
  <c r="AO320" i="4"/>
  <c r="AP320" i="4" s="1"/>
  <c r="AO324" i="4"/>
  <c r="AP324" i="4" s="1"/>
  <c r="AO325" i="4"/>
  <c r="AP325" i="4" s="1"/>
  <c r="AO326" i="4"/>
  <c r="AP326" i="4" s="1"/>
  <c r="AO327" i="4"/>
  <c r="AP327" i="4" s="1"/>
  <c r="AO332" i="4"/>
  <c r="AP332" i="4" s="1"/>
  <c r="AO334" i="4"/>
  <c r="AP334" i="4" s="1"/>
  <c r="AO335" i="4"/>
  <c r="AP335" i="4" s="1"/>
  <c r="AO336" i="4"/>
  <c r="AP336" i="4" s="1"/>
  <c r="AO340" i="4"/>
  <c r="AP340" i="4" s="1"/>
  <c r="AO341" i="4"/>
  <c r="AP341" i="4" s="1"/>
  <c r="AO342" i="4"/>
  <c r="AP342" i="4" s="1"/>
  <c r="AO343" i="4"/>
  <c r="AP343" i="4" s="1"/>
  <c r="AO348" i="4"/>
  <c r="AP348" i="4" s="1"/>
  <c r="AO349" i="4"/>
  <c r="AP349" i="4" s="1"/>
  <c r="AO350" i="4"/>
  <c r="AP350" i="4" s="1"/>
  <c r="AO351" i="4"/>
  <c r="AP351" i="4" s="1"/>
  <c r="AO352" i="4"/>
  <c r="AP352" i="4" s="1"/>
  <c r="AO356" i="4"/>
  <c r="AP356" i="4" s="1"/>
  <c r="AO358" i="4"/>
  <c r="AP358" i="4" s="1"/>
  <c r="AO359" i="4"/>
  <c r="AP359" i="4" s="1"/>
  <c r="AO364" i="4"/>
  <c r="AP364" i="4" s="1"/>
  <c r="AO365" i="4"/>
  <c r="AP365" i="4" s="1"/>
  <c r="AO366" i="4"/>
  <c r="AP366" i="4" s="1"/>
  <c r="AO368" i="4"/>
  <c r="AP368" i="4" s="1"/>
  <c r="AO372" i="4"/>
  <c r="AP372" i="4" s="1"/>
  <c r="AO373" i="4"/>
  <c r="AP373" i="4" s="1"/>
  <c r="AO374" i="4"/>
  <c r="AP374" i="4" s="1"/>
  <c r="AO375" i="4"/>
  <c r="AP375" i="4" s="1"/>
  <c r="AO376" i="4"/>
  <c r="AP376" i="4" s="1"/>
  <c r="AO380" i="4"/>
  <c r="AP380" i="4" s="1"/>
  <c r="AO382" i="4"/>
  <c r="AP382" i="4" s="1"/>
  <c r="AO383" i="4"/>
  <c r="AP383" i="4" s="1"/>
  <c r="AN1925" i="4"/>
  <c r="AO1925" i="4" s="1"/>
  <c r="AP1925" i="4" s="1"/>
  <c r="AN1926" i="4"/>
  <c r="AO1926" i="4" s="1"/>
  <c r="AP1926" i="4" s="1"/>
  <c r="AN1927" i="4"/>
  <c r="AO1927" i="4" s="1"/>
  <c r="AP1927" i="4" s="1"/>
  <c r="AN1928" i="4"/>
  <c r="AO1928" i="4" s="1"/>
  <c r="AP1928" i="4" s="1"/>
  <c r="AN1929" i="4"/>
  <c r="AO1929" i="4" s="1"/>
  <c r="AP1929" i="4" s="1"/>
  <c r="AN1930" i="4"/>
  <c r="AO1930" i="4" s="1"/>
  <c r="AP1930" i="4" s="1"/>
  <c r="AN1931" i="4"/>
  <c r="AO1931" i="4" s="1"/>
  <c r="AP1931" i="4" s="1"/>
  <c r="AN1932" i="4"/>
  <c r="AO1932" i="4" s="1"/>
  <c r="AP1932" i="4" s="1"/>
  <c r="AN1933" i="4"/>
  <c r="AO1933" i="4" s="1"/>
  <c r="AP1933" i="4" s="1"/>
  <c r="AN1934" i="4"/>
  <c r="AO1934" i="4" s="1"/>
  <c r="AP1934" i="4" s="1"/>
  <c r="AN1935" i="4"/>
  <c r="AO1935" i="4" s="1"/>
  <c r="AP1935" i="4" s="1"/>
  <c r="AN1936" i="4"/>
  <c r="AO1936" i="4" s="1"/>
  <c r="AP1936" i="4" s="1"/>
  <c r="AN1937" i="4"/>
  <c r="AO1937" i="4" s="1"/>
  <c r="AP1937" i="4" s="1"/>
  <c r="AN1938" i="4"/>
  <c r="AO1938" i="4" s="1"/>
  <c r="AP1938" i="4" s="1"/>
  <c r="S868" i="4"/>
  <c r="AH868" i="4"/>
  <c r="AI1924" i="4"/>
  <c r="AH1924" i="4"/>
  <c r="AI1923" i="4"/>
  <c r="AH1923" i="4"/>
  <c r="AI1922" i="4"/>
  <c r="AH1922" i="4"/>
  <c r="AI1921" i="4"/>
  <c r="AH1921" i="4"/>
  <c r="AI1920" i="4"/>
  <c r="AH1920" i="4"/>
  <c r="AI1919" i="4"/>
  <c r="AH1919" i="4"/>
  <c r="AI1918" i="4"/>
  <c r="AH1918" i="4"/>
  <c r="AI1917" i="4"/>
  <c r="AH1917" i="4"/>
  <c r="AI1916" i="4"/>
  <c r="AH1916" i="4"/>
  <c r="AI1915" i="4"/>
  <c r="AH1915" i="4"/>
  <c r="AI1914" i="4"/>
  <c r="AH1914" i="4"/>
  <c r="AI1913" i="4"/>
  <c r="AH1913" i="4"/>
  <c r="AI1912" i="4"/>
  <c r="AH1912" i="4"/>
  <c r="AI1911" i="4"/>
  <c r="AH1911" i="4"/>
  <c r="AI1910" i="4"/>
  <c r="AH1910" i="4"/>
  <c r="AI1909" i="4"/>
  <c r="AH1909" i="4"/>
  <c r="AI1908" i="4"/>
  <c r="AH1908" i="4"/>
  <c r="AI1907" i="4"/>
  <c r="AH1907" i="4"/>
  <c r="AI1906" i="4"/>
  <c r="AH1906" i="4"/>
  <c r="AI1905" i="4"/>
  <c r="AH1905" i="4"/>
  <c r="AI1904" i="4"/>
  <c r="AH1904" i="4"/>
  <c r="AI1903" i="4"/>
  <c r="AH1903" i="4"/>
  <c r="AI1902" i="4"/>
  <c r="AH1902" i="4"/>
  <c r="AI1901" i="4"/>
  <c r="AH1901" i="4"/>
  <c r="AI1900" i="4"/>
  <c r="AH1900" i="4"/>
  <c r="AI1899" i="4"/>
  <c r="AH1899" i="4"/>
  <c r="AI1898" i="4"/>
  <c r="AH1898" i="4"/>
  <c r="AI1897" i="4"/>
  <c r="AH1897" i="4"/>
  <c r="AI1896" i="4"/>
  <c r="AH1896" i="4"/>
  <c r="AI1895" i="4"/>
  <c r="AH1895" i="4"/>
  <c r="AI1894" i="4"/>
  <c r="AH1894" i="4"/>
  <c r="AI1893" i="4"/>
  <c r="AH1893" i="4"/>
  <c r="AI1892" i="4"/>
  <c r="AH1892" i="4"/>
  <c r="AI1891" i="4"/>
  <c r="AH1891" i="4"/>
  <c r="AI1890" i="4"/>
  <c r="AH1890" i="4"/>
  <c r="AI1889" i="4"/>
  <c r="AH1889" i="4"/>
  <c r="AI1888" i="4"/>
  <c r="AH1888" i="4"/>
  <c r="AI1887" i="4"/>
  <c r="AH1887" i="4"/>
  <c r="AI1886" i="4"/>
  <c r="AH1886" i="4"/>
  <c r="AI1885" i="4"/>
  <c r="AH1885" i="4"/>
  <c r="AI1884" i="4"/>
  <c r="AH1884" i="4"/>
  <c r="AI1883" i="4"/>
  <c r="AH1883" i="4"/>
  <c r="AI1882" i="4"/>
  <c r="AH1882" i="4"/>
  <c r="AI1881" i="4"/>
  <c r="AH1881" i="4"/>
  <c r="AI1880" i="4"/>
  <c r="AH1880" i="4"/>
  <c r="AI1879" i="4"/>
  <c r="AH1879" i="4"/>
  <c r="AI1878" i="4"/>
  <c r="AH1878" i="4"/>
  <c r="AI1877" i="4"/>
  <c r="AH1877" i="4"/>
  <c r="AI1876" i="4"/>
  <c r="AH1876" i="4"/>
  <c r="AI1875" i="4"/>
  <c r="AH1875" i="4"/>
  <c r="AI1874" i="4"/>
  <c r="AH1874" i="4"/>
  <c r="AI1873" i="4"/>
  <c r="AH1873" i="4"/>
  <c r="AI1872" i="4"/>
  <c r="AH1872" i="4"/>
  <c r="AI1871" i="4"/>
  <c r="AH1871" i="4"/>
  <c r="AI1870" i="4"/>
  <c r="AH1870" i="4"/>
  <c r="AI1869" i="4"/>
  <c r="AH1869" i="4"/>
  <c r="AI1868" i="4"/>
  <c r="AH1868" i="4"/>
  <c r="AI1867" i="4"/>
  <c r="AH1867" i="4"/>
  <c r="AI1866" i="4"/>
  <c r="AH1866" i="4"/>
  <c r="AI1865" i="4"/>
  <c r="AH1865" i="4"/>
  <c r="AI1864" i="4"/>
  <c r="AH1864" i="4"/>
  <c r="AI1863" i="4"/>
  <c r="AH1863" i="4"/>
  <c r="AI1862" i="4"/>
  <c r="AH1862" i="4"/>
  <c r="AI1861" i="4"/>
  <c r="AH1861" i="4"/>
  <c r="AI1860" i="4"/>
  <c r="AH1860" i="4"/>
  <c r="AI1859" i="4"/>
  <c r="AH1859" i="4"/>
  <c r="AI1858" i="4"/>
  <c r="AH1858" i="4"/>
  <c r="AI1857" i="4"/>
  <c r="AH1857" i="4"/>
  <c r="AI1856" i="4"/>
  <c r="AH1856" i="4"/>
  <c r="AI1855" i="4"/>
  <c r="AH1855" i="4"/>
  <c r="AI1854" i="4"/>
  <c r="AH1854" i="4"/>
  <c r="AI1853" i="4"/>
  <c r="AH1853" i="4"/>
  <c r="AI1852" i="4"/>
  <c r="AH1852" i="4"/>
  <c r="AI1851" i="4"/>
  <c r="AH1851" i="4"/>
  <c r="AI1850" i="4"/>
  <c r="AH1850" i="4"/>
  <c r="AI1849" i="4"/>
  <c r="AH1849" i="4"/>
  <c r="AI1848" i="4"/>
  <c r="AH1848" i="4"/>
  <c r="AI1847" i="4"/>
  <c r="AH1847" i="4"/>
  <c r="AI1846" i="4"/>
  <c r="AH1846" i="4"/>
  <c r="AI1845" i="4"/>
  <c r="AH1845" i="4"/>
  <c r="AI1844" i="4"/>
  <c r="AH1844" i="4"/>
  <c r="AI1843" i="4"/>
  <c r="AH1843" i="4"/>
  <c r="AI1842" i="4"/>
  <c r="AH1842" i="4"/>
  <c r="AI1841" i="4"/>
  <c r="AH1841" i="4"/>
  <c r="AI1840" i="4"/>
  <c r="AH1840" i="4"/>
  <c r="AI1839" i="4"/>
  <c r="AH1839" i="4"/>
  <c r="AI1838" i="4"/>
  <c r="AH1838" i="4"/>
  <c r="AI1837" i="4"/>
  <c r="AH1837" i="4"/>
  <c r="AI1836" i="4"/>
  <c r="AH1836" i="4"/>
  <c r="AI1835" i="4"/>
  <c r="AH1835" i="4"/>
  <c r="AI1834" i="4"/>
  <c r="AH1834" i="4"/>
  <c r="AI1833" i="4"/>
  <c r="AH1833" i="4"/>
  <c r="AI1832" i="4"/>
  <c r="AH1832" i="4"/>
  <c r="AI1831" i="4"/>
  <c r="AH1831" i="4"/>
  <c r="AI1830" i="4"/>
  <c r="AH1830" i="4"/>
  <c r="AI1829" i="4"/>
  <c r="AH1829" i="4"/>
  <c r="AI1828" i="4"/>
  <c r="AH1828" i="4"/>
  <c r="AI1827" i="4"/>
  <c r="AH1827" i="4"/>
  <c r="AI1826" i="4"/>
  <c r="AH1826" i="4"/>
  <c r="AI1825" i="4"/>
  <c r="AH1825" i="4"/>
  <c r="AI1824" i="4"/>
  <c r="AH1824" i="4"/>
  <c r="AI1823" i="4"/>
  <c r="AH1823" i="4"/>
  <c r="AI1822" i="4"/>
  <c r="AH1822" i="4"/>
  <c r="AI1821" i="4"/>
  <c r="AH1821" i="4"/>
  <c r="AI1820" i="4"/>
  <c r="AH1820" i="4"/>
  <c r="AI1819" i="4"/>
  <c r="AH1819" i="4"/>
  <c r="AI1818" i="4"/>
  <c r="AH1818" i="4"/>
  <c r="AI1817" i="4"/>
  <c r="AH1817" i="4"/>
  <c r="AI1816" i="4"/>
  <c r="AH1816" i="4"/>
  <c r="AI1815" i="4"/>
  <c r="AH1815" i="4"/>
  <c r="AI1814" i="4"/>
  <c r="AH1814" i="4"/>
  <c r="AI1813" i="4"/>
  <c r="AH1813" i="4"/>
  <c r="AI1812" i="4"/>
  <c r="AH1812" i="4"/>
  <c r="AI1811" i="4"/>
  <c r="AH1811" i="4"/>
  <c r="AI1810" i="4"/>
  <c r="AH1810" i="4"/>
  <c r="AI1809" i="4"/>
  <c r="AH1809" i="4"/>
  <c r="AI1808" i="4"/>
  <c r="AH1808" i="4"/>
  <c r="AI1807" i="4"/>
  <c r="AH1807" i="4"/>
  <c r="AI1806" i="4"/>
  <c r="AH1806" i="4"/>
  <c r="AI1805" i="4"/>
  <c r="AH1805" i="4"/>
  <c r="AI1804" i="4"/>
  <c r="AH1804" i="4"/>
  <c r="AI1803" i="4"/>
  <c r="AH1803" i="4"/>
  <c r="AI1802" i="4"/>
  <c r="AH1802" i="4"/>
  <c r="AI1801" i="4"/>
  <c r="AH1801" i="4"/>
  <c r="AI1800" i="4"/>
  <c r="AH1800" i="4"/>
  <c r="AI1799" i="4"/>
  <c r="AH1799" i="4"/>
  <c r="AI1798" i="4"/>
  <c r="AH1798" i="4"/>
  <c r="AI1797" i="4"/>
  <c r="AH1797" i="4"/>
  <c r="AI1796" i="4"/>
  <c r="AH1796" i="4"/>
  <c r="AI1795" i="4"/>
  <c r="AH1795" i="4"/>
  <c r="AI1794" i="4"/>
  <c r="AH1794" i="4"/>
  <c r="AI1793" i="4"/>
  <c r="AH1793" i="4"/>
  <c r="AI1792" i="4"/>
  <c r="AH1792" i="4"/>
  <c r="AI1791" i="4"/>
  <c r="AH1791" i="4"/>
  <c r="AI1790" i="4"/>
  <c r="AH1790" i="4"/>
  <c r="AI1789" i="4"/>
  <c r="AH1789" i="4"/>
  <c r="AI1788" i="4"/>
  <c r="AH1788" i="4"/>
  <c r="AI1787" i="4"/>
  <c r="AH1787" i="4"/>
  <c r="AI1786" i="4"/>
  <c r="AH1786" i="4"/>
  <c r="AI1785" i="4"/>
  <c r="AH1785" i="4"/>
  <c r="AI1784" i="4"/>
  <c r="AH1784" i="4"/>
  <c r="AI1783" i="4"/>
  <c r="AH1783" i="4"/>
  <c r="AI1782" i="4"/>
  <c r="AH1782" i="4"/>
  <c r="AI1781" i="4"/>
  <c r="AH1781" i="4"/>
  <c r="AI1780" i="4"/>
  <c r="AH1780" i="4"/>
  <c r="AI1779" i="4"/>
  <c r="AH1779" i="4"/>
  <c r="AI1778" i="4"/>
  <c r="AH1778" i="4"/>
  <c r="AI1777" i="4"/>
  <c r="AH1777" i="4"/>
  <c r="AI1776" i="4"/>
  <c r="AH1776" i="4"/>
  <c r="AI1775" i="4"/>
  <c r="AH1775" i="4"/>
  <c r="AI1774" i="4"/>
  <c r="AH1774" i="4"/>
  <c r="AI1773" i="4"/>
  <c r="AH1773" i="4"/>
  <c r="AI1772" i="4"/>
  <c r="AH1772" i="4"/>
  <c r="AI1771" i="4"/>
  <c r="AH1771" i="4"/>
  <c r="AI1770" i="4"/>
  <c r="AH1770" i="4"/>
  <c r="AI1769" i="4"/>
  <c r="AH1769" i="4"/>
  <c r="AI1768" i="4"/>
  <c r="AH1768" i="4"/>
  <c r="AI1767" i="4"/>
  <c r="AH1767" i="4"/>
  <c r="AI1766" i="4"/>
  <c r="AH1766" i="4"/>
  <c r="AI1765" i="4"/>
  <c r="AH1765" i="4"/>
  <c r="AI1764" i="4"/>
  <c r="AH1764" i="4"/>
  <c r="AI1763" i="4"/>
  <c r="AH1763" i="4"/>
  <c r="AI1762" i="4"/>
  <c r="AH1762" i="4"/>
  <c r="AI1761" i="4"/>
  <c r="AH1761" i="4"/>
  <c r="AI1760" i="4"/>
  <c r="AH1760" i="4"/>
  <c r="AI1759" i="4"/>
  <c r="AH1759" i="4"/>
  <c r="AI1758" i="4"/>
  <c r="AH1758" i="4"/>
  <c r="AI1757" i="4"/>
  <c r="AH1757" i="4"/>
  <c r="AI1756" i="4"/>
  <c r="AH1756" i="4"/>
  <c r="AI1755" i="4"/>
  <c r="AH1755" i="4"/>
  <c r="AI1754" i="4"/>
  <c r="AH1754" i="4"/>
  <c r="AI1753" i="4"/>
  <c r="AH1753" i="4"/>
  <c r="AI1752" i="4"/>
  <c r="AH1752" i="4"/>
  <c r="AI1751" i="4"/>
  <c r="AH1751" i="4"/>
  <c r="AI1750" i="4"/>
  <c r="AH1750" i="4"/>
  <c r="AI1749" i="4"/>
  <c r="AH1749" i="4"/>
  <c r="AI1748" i="4"/>
  <c r="AH1748" i="4"/>
  <c r="AI1747" i="4"/>
  <c r="AH1747" i="4"/>
  <c r="AI1746" i="4"/>
  <c r="AH1746" i="4"/>
  <c r="AI1745" i="4"/>
  <c r="AH1745" i="4"/>
  <c r="AI1744" i="4"/>
  <c r="AH1744" i="4"/>
  <c r="AI1743" i="4"/>
  <c r="AH1743" i="4"/>
  <c r="AI1742" i="4"/>
  <c r="AH1742" i="4"/>
  <c r="AI1741" i="4"/>
  <c r="AH1741" i="4"/>
  <c r="AI1740" i="4"/>
  <c r="AH1740" i="4"/>
  <c r="AI1739" i="4"/>
  <c r="AH1739" i="4"/>
  <c r="AI1738" i="4"/>
  <c r="AH1738" i="4"/>
  <c r="AI1737" i="4"/>
  <c r="AH1737" i="4"/>
  <c r="AI1736" i="4"/>
  <c r="AH1736" i="4"/>
  <c r="AI1735" i="4"/>
  <c r="AH1735" i="4"/>
  <c r="AI1734" i="4"/>
  <c r="AH1734" i="4"/>
  <c r="AI1733" i="4"/>
  <c r="AH1733" i="4"/>
  <c r="AI1732" i="4"/>
  <c r="AH1732" i="4"/>
  <c r="AI1731" i="4"/>
  <c r="AH1731" i="4"/>
  <c r="AI1730" i="4"/>
  <c r="AH1730" i="4"/>
  <c r="AI1729" i="4"/>
  <c r="AH1729" i="4"/>
  <c r="AI1728" i="4"/>
  <c r="AH1728" i="4"/>
  <c r="AI1727" i="4"/>
  <c r="AH1727" i="4"/>
  <c r="AI1726" i="4"/>
  <c r="AH1726" i="4"/>
  <c r="AI1725" i="4"/>
  <c r="AH1725" i="4"/>
  <c r="AI1724" i="4"/>
  <c r="AH1724" i="4"/>
  <c r="AI1723" i="4"/>
  <c r="AH1723" i="4"/>
  <c r="AI1722" i="4"/>
  <c r="AH1722" i="4"/>
  <c r="AI1721" i="4"/>
  <c r="AH1721" i="4"/>
  <c r="AI1720" i="4"/>
  <c r="AH1720" i="4"/>
  <c r="AI1719" i="4"/>
  <c r="AH1719" i="4"/>
  <c r="AI1718" i="4"/>
  <c r="AH1718" i="4"/>
  <c r="AI1717" i="4"/>
  <c r="AH1717" i="4"/>
  <c r="AI1716" i="4"/>
  <c r="AH1716" i="4"/>
  <c r="AI1715" i="4"/>
  <c r="AH1715" i="4"/>
  <c r="AI1714" i="4"/>
  <c r="AH1714" i="4"/>
  <c r="AI1713" i="4"/>
  <c r="AH1713" i="4"/>
  <c r="AI1712" i="4"/>
  <c r="AH1712" i="4"/>
  <c r="AI1711" i="4"/>
  <c r="AH1711" i="4"/>
  <c r="AI1710" i="4"/>
  <c r="AH1710" i="4"/>
  <c r="AI1709" i="4"/>
  <c r="AH1709" i="4"/>
  <c r="AI1708" i="4"/>
  <c r="AH1708" i="4"/>
  <c r="AI1707" i="4"/>
  <c r="AH1707" i="4"/>
  <c r="AI964" i="4"/>
  <c r="AH964" i="4"/>
  <c r="AI963" i="4"/>
  <c r="AH963" i="4"/>
  <c r="AI962" i="4"/>
  <c r="AH962" i="4"/>
  <c r="AI961" i="4"/>
  <c r="AH961" i="4"/>
  <c r="AI960" i="4"/>
  <c r="AH960" i="4"/>
  <c r="AI959" i="4"/>
  <c r="AH959" i="4"/>
  <c r="AI958" i="4"/>
  <c r="AH958" i="4"/>
  <c r="AI957" i="4"/>
  <c r="AH957" i="4"/>
  <c r="AI956" i="4"/>
  <c r="AH956" i="4"/>
  <c r="AI955" i="4"/>
  <c r="AH955" i="4"/>
  <c r="AI954" i="4"/>
  <c r="AH954" i="4"/>
  <c r="AI953" i="4"/>
  <c r="AH953" i="4"/>
  <c r="AI952" i="4"/>
  <c r="AH952" i="4"/>
  <c r="AI951" i="4"/>
  <c r="AH951" i="4"/>
  <c r="AI950" i="4"/>
  <c r="AH950" i="4"/>
  <c r="AI949" i="4"/>
  <c r="AH949" i="4"/>
  <c r="AI948" i="4"/>
  <c r="AH948" i="4"/>
  <c r="AI947" i="4"/>
  <c r="AH947" i="4"/>
  <c r="AI946" i="4"/>
  <c r="AH946" i="4"/>
  <c r="AI945" i="4"/>
  <c r="AH945" i="4"/>
  <c r="AI944" i="4"/>
  <c r="AH944" i="4"/>
  <c r="AI943" i="4"/>
  <c r="AH943" i="4"/>
  <c r="AI942" i="4"/>
  <c r="AH942" i="4"/>
  <c r="AI941" i="4"/>
  <c r="AH941" i="4"/>
  <c r="AI940" i="4"/>
  <c r="AH940" i="4"/>
  <c r="AI939" i="4"/>
  <c r="AH939" i="4"/>
  <c r="AI938" i="4"/>
  <c r="AH938" i="4"/>
  <c r="AI937" i="4"/>
  <c r="AH937" i="4"/>
  <c r="AI936" i="4"/>
  <c r="AH936" i="4"/>
  <c r="AI935" i="4"/>
  <c r="AH935" i="4"/>
  <c r="AI934" i="4"/>
  <c r="AH934" i="4"/>
  <c r="AI933" i="4"/>
  <c r="AH933" i="4"/>
  <c r="AI932" i="4"/>
  <c r="AH932" i="4"/>
  <c r="AI931" i="4"/>
  <c r="AH931" i="4"/>
  <c r="AI930" i="4"/>
  <c r="AH930" i="4"/>
  <c r="AI929" i="4"/>
  <c r="AH929" i="4"/>
  <c r="AI928" i="4"/>
  <c r="AH928" i="4"/>
  <c r="AI927" i="4"/>
  <c r="AH927" i="4"/>
  <c r="AI926" i="4"/>
  <c r="AH926" i="4"/>
  <c r="AI925" i="4"/>
  <c r="AH925" i="4"/>
  <c r="AI924" i="4"/>
  <c r="AH924" i="4"/>
  <c r="AI923" i="4"/>
  <c r="AH923" i="4"/>
  <c r="AI922" i="4"/>
  <c r="AH922" i="4"/>
  <c r="AI921" i="4"/>
  <c r="AH921" i="4"/>
  <c r="AI920" i="4"/>
  <c r="AH920" i="4"/>
  <c r="AI919" i="4"/>
  <c r="AH919" i="4"/>
  <c r="AI918" i="4"/>
  <c r="AH918" i="4"/>
  <c r="AI917" i="4"/>
  <c r="AH917" i="4"/>
  <c r="AI916" i="4"/>
  <c r="AH916" i="4"/>
  <c r="AI915" i="4"/>
  <c r="AH915" i="4"/>
  <c r="AI914" i="4"/>
  <c r="AH914" i="4"/>
  <c r="AI913" i="4"/>
  <c r="AH913" i="4"/>
  <c r="AI912" i="4"/>
  <c r="AH912" i="4"/>
  <c r="AI911" i="4"/>
  <c r="AH911" i="4"/>
  <c r="AI910" i="4"/>
  <c r="AH910" i="4"/>
  <c r="AI909" i="4"/>
  <c r="AH909" i="4"/>
  <c r="AI908" i="4"/>
  <c r="AH908" i="4"/>
  <c r="AI907" i="4"/>
  <c r="AH907" i="4"/>
  <c r="AI906" i="4"/>
  <c r="AH906" i="4"/>
  <c r="AI905" i="4"/>
  <c r="AH905" i="4"/>
  <c r="AI904" i="4"/>
  <c r="AH904" i="4"/>
  <c r="AI903" i="4"/>
  <c r="AH903" i="4"/>
  <c r="AI902" i="4"/>
  <c r="AH902" i="4"/>
  <c r="AI901" i="4"/>
  <c r="AH901" i="4"/>
  <c r="AI900" i="4"/>
  <c r="AH900" i="4"/>
  <c r="AI899" i="4"/>
  <c r="AH899" i="4"/>
  <c r="AI898" i="4"/>
  <c r="AH898" i="4"/>
  <c r="AI897" i="4"/>
  <c r="AH897" i="4"/>
  <c r="AI896" i="4"/>
  <c r="AH896" i="4"/>
  <c r="AI895" i="4"/>
  <c r="AH895" i="4"/>
  <c r="AI894" i="4"/>
  <c r="AH894" i="4"/>
  <c r="AI893" i="4"/>
  <c r="AH893" i="4"/>
  <c r="AI892" i="4"/>
  <c r="AH892" i="4"/>
  <c r="AI891" i="4"/>
  <c r="AH891" i="4"/>
  <c r="AI890" i="4"/>
  <c r="AH890" i="4"/>
  <c r="AI889" i="4"/>
  <c r="AH889" i="4"/>
  <c r="AI888" i="4"/>
  <c r="AH888" i="4"/>
  <c r="AI887" i="4"/>
  <c r="AH887" i="4"/>
  <c r="AI886" i="4"/>
  <c r="AH886" i="4"/>
  <c r="AI885" i="4"/>
  <c r="AH885" i="4"/>
  <c r="AI884" i="4"/>
  <c r="AH884" i="4"/>
  <c r="AI883" i="4"/>
  <c r="AH883" i="4"/>
  <c r="AI882" i="4"/>
  <c r="AH882" i="4"/>
  <c r="AI881" i="4"/>
  <c r="AH881" i="4"/>
  <c r="AI880" i="4"/>
  <c r="AH880" i="4"/>
  <c r="AI879" i="4"/>
  <c r="AH879" i="4"/>
  <c r="AI878" i="4"/>
  <c r="AH878" i="4"/>
  <c r="AI877" i="4"/>
  <c r="AH877" i="4"/>
  <c r="AI876" i="4"/>
  <c r="AH876" i="4"/>
  <c r="AI875" i="4"/>
  <c r="AH875" i="4"/>
  <c r="AI874" i="4"/>
  <c r="AH874" i="4"/>
  <c r="AI873" i="4"/>
  <c r="AH873" i="4"/>
  <c r="AI872" i="4"/>
  <c r="AH872" i="4"/>
  <c r="AI871" i="4"/>
  <c r="AH871" i="4"/>
  <c r="AI870" i="4"/>
  <c r="AH870" i="4"/>
  <c r="AI869" i="4"/>
  <c r="AH869" i="4"/>
  <c r="AI867" i="4"/>
  <c r="AH867" i="4"/>
  <c r="AI866" i="4"/>
  <c r="AH866" i="4"/>
  <c r="AI865" i="4"/>
  <c r="AH865" i="4"/>
  <c r="AI864" i="4"/>
  <c r="AH864" i="4"/>
  <c r="AI863" i="4"/>
  <c r="AH863" i="4"/>
  <c r="AI862" i="4"/>
  <c r="AH862" i="4"/>
  <c r="AI861" i="4"/>
  <c r="AH861" i="4"/>
  <c r="AI860" i="4"/>
  <c r="AH860" i="4"/>
  <c r="AI859" i="4"/>
  <c r="AH859" i="4"/>
  <c r="AI858" i="4"/>
  <c r="AH858" i="4"/>
  <c r="AI857" i="4"/>
  <c r="AH857" i="4"/>
  <c r="AI856" i="4"/>
  <c r="AH856" i="4"/>
  <c r="AI855" i="4"/>
  <c r="AH855" i="4"/>
  <c r="AI854" i="4"/>
  <c r="AH854" i="4"/>
  <c r="AI853" i="4"/>
  <c r="AH853" i="4"/>
  <c r="AI852" i="4"/>
  <c r="AH852" i="4"/>
  <c r="AI851" i="4"/>
  <c r="AH851" i="4"/>
  <c r="AI850" i="4"/>
  <c r="AH850" i="4"/>
  <c r="AI849" i="4"/>
  <c r="AH849" i="4"/>
  <c r="AI848" i="4"/>
  <c r="AH848" i="4"/>
  <c r="AI847" i="4"/>
  <c r="AH847" i="4"/>
  <c r="AI846" i="4"/>
  <c r="AH846" i="4"/>
  <c r="AI845" i="4"/>
  <c r="AH845" i="4"/>
  <c r="AI844" i="4"/>
  <c r="AH844" i="4"/>
  <c r="AI843" i="4"/>
  <c r="AH843" i="4"/>
  <c r="AI842" i="4"/>
  <c r="AH842" i="4"/>
  <c r="AI841" i="4"/>
  <c r="AH841" i="4"/>
  <c r="AI840" i="4"/>
  <c r="AH840" i="4"/>
  <c r="AI839" i="4"/>
  <c r="AH839" i="4"/>
  <c r="AI838" i="4"/>
  <c r="AH838" i="4"/>
  <c r="AI837" i="4"/>
  <c r="AH837" i="4"/>
  <c r="AI836" i="4"/>
  <c r="AH836" i="4"/>
  <c r="AI835" i="4"/>
  <c r="AH835" i="4"/>
  <c r="AI834" i="4"/>
  <c r="AH834" i="4"/>
  <c r="AI833" i="4"/>
  <c r="AH833" i="4"/>
  <c r="AI832" i="4"/>
  <c r="AH832" i="4"/>
  <c r="AI831" i="4"/>
  <c r="AH831" i="4"/>
  <c r="AI830" i="4"/>
  <c r="AH830" i="4"/>
  <c r="AI829" i="4"/>
  <c r="AH829" i="4"/>
  <c r="AI828" i="4"/>
  <c r="AH828" i="4"/>
  <c r="AI827" i="4"/>
  <c r="AH827" i="4"/>
  <c r="AI826" i="4"/>
  <c r="AH826" i="4"/>
  <c r="AI825" i="4"/>
  <c r="AH825" i="4"/>
  <c r="AI824" i="4"/>
  <c r="AH824" i="4"/>
  <c r="AI823" i="4"/>
  <c r="AH823" i="4"/>
  <c r="AI822" i="4"/>
  <c r="AH822" i="4"/>
  <c r="AI821" i="4"/>
  <c r="AH821" i="4"/>
  <c r="AI820" i="4"/>
  <c r="AH820" i="4"/>
  <c r="AI819" i="4"/>
  <c r="AH819" i="4"/>
  <c r="AI818" i="4"/>
  <c r="AH818" i="4"/>
  <c r="AI817" i="4"/>
  <c r="AH817" i="4"/>
  <c r="AI816" i="4"/>
  <c r="AH816" i="4"/>
  <c r="AI815" i="4"/>
  <c r="AH815" i="4"/>
  <c r="AI814" i="4"/>
  <c r="AH814" i="4"/>
  <c r="AI813" i="4"/>
  <c r="AH813" i="4"/>
  <c r="AI812" i="4"/>
  <c r="AH812" i="4"/>
  <c r="AI811" i="4"/>
  <c r="AH811" i="4"/>
  <c r="AI810" i="4"/>
  <c r="AH810" i="4"/>
  <c r="AI809" i="4"/>
  <c r="AH809" i="4"/>
  <c r="AI808" i="4"/>
  <c r="AH808" i="4"/>
  <c r="AI807" i="4"/>
  <c r="AH807" i="4"/>
  <c r="AI806" i="4"/>
  <c r="AH806" i="4"/>
  <c r="AI805" i="4"/>
  <c r="AH805" i="4"/>
  <c r="AI804" i="4"/>
  <c r="AH804" i="4"/>
  <c r="AI803" i="4"/>
  <c r="AH803" i="4"/>
  <c r="AI802" i="4"/>
  <c r="AH802" i="4"/>
  <c r="AI801" i="4"/>
  <c r="AH801" i="4"/>
  <c r="AI800" i="4"/>
  <c r="AH800" i="4"/>
  <c r="AI799" i="4"/>
  <c r="AH799" i="4"/>
  <c r="AI798" i="4"/>
  <c r="AH798" i="4"/>
  <c r="AI797" i="4"/>
  <c r="AH797" i="4"/>
  <c r="AI796" i="4"/>
  <c r="AH796" i="4"/>
  <c r="AI795" i="4"/>
  <c r="AH795" i="4"/>
  <c r="AI794" i="4"/>
  <c r="AH794" i="4"/>
  <c r="AI793" i="4"/>
  <c r="AH793" i="4"/>
  <c r="AI792" i="4"/>
  <c r="AH792" i="4"/>
  <c r="AI791" i="4"/>
  <c r="AH791" i="4"/>
  <c r="AI790" i="4"/>
  <c r="AH790" i="4"/>
  <c r="AI789" i="4"/>
  <c r="AH789" i="4"/>
  <c r="AI788" i="4"/>
  <c r="AH788" i="4"/>
  <c r="AI787" i="4"/>
  <c r="AH787" i="4"/>
  <c r="AI786" i="4"/>
  <c r="AH786" i="4"/>
  <c r="AI785" i="4"/>
  <c r="AH785" i="4"/>
  <c r="AI784" i="4"/>
  <c r="AH784" i="4"/>
  <c r="AI783" i="4"/>
  <c r="AH783" i="4"/>
  <c r="AI782" i="4"/>
  <c r="AH782" i="4"/>
  <c r="AI781" i="4"/>
  <c r="AH781" i="4"/>
  <c r="AI780" i="4"/>
  <c r="AH780" i="4"/>
  <c r="AI779" i="4"/>
  <c r="AH779" i="4"/>
  <c r="AI778" i="4"/>
  <c r="AH778" i="4"/>
  <c r="AI777" i="4"/>
  <c r="AH777" i="4"/>
  <c r="AI776" i="4"/>
  <c r="AH776" i="4"/>
  <c r="AI775" i="4"/>
  <c r="AH775" i="4"/>
  <c r="AI774" i="4"/>
  <c r="AH774" i="4"/>
  <c r="AI773" i="4"/>
  <c r="AH773" i="4"/>
  <c r="AH772" i="4"/>
  <c r="AI772" i="4"/>
  <c r="Z1924" i="4"/>
  <c r="Y1924" i="4"/>
  <c r="Z1923" i="4"/>
  <c r="Y1923" i="4"/>
  <c r="Z1922" i="4"/>
  <c r="Y1922" i="4"/>
  <c r="Z1921" i="4"/>
  <c r="Y1921" i="4"/>
  <c r="Z1920" i="4"/>
  <c r="Y1920" i="4"/>
  <c r="Z1919" i="4"/>
  <c r="Y1919" i="4"/>
  <c r="Z1918" i="4"/>
  <c r="Y1918" i="4"/>
  <c r="Z1917" i="4"/>
  <c r="Y1917" i="4"/>
  <c r="Z1916" i="4"/>
  <c r="Y1916" i="4"/>
  <c r="Z1915" i="4"/>
  <c r="Y1915" i="4"/>
  <c r="Z1914" i="4"/>
  <c r="Y1914" i="4"/>
  <c r="Z1913" i="4"/>
  <c r="Y1913" i="4"/>
  <c r="Z1912" i="4"/>
  <c r="Y1912" i="4"/>
  <c r="Z1911" i="4"/>
  <c r="Y1911" i="4"/>
  <c r="Z1910" i="4"/>
  <c r="Y1910" i="4"/>
  <c r="Z1909" i="4"/>
  <c r="Y1909" i="4"/>
  <c r="Z1908" i="4"/>
  <c r="Y1908" i="4"/>
  <c r="Z1907" i="4"/>
  <c r="Y1907" i="4"/>
  <c r="Z1906" i="4"/>
  <c r="Y1906" i="4"/>
  <c r="Z1905" i="4"/>
  <c r="Y1905" i="4"/>
  <c r="Z1904" i="4"/>
  <c r="Y1904" i="4"/>
  <c r="Z1903" i="4"/>
  <c r="Y1903" i="4"/>
  <c r="Z1902" i="4"/>
  <c r="Y1902" i="4"/>
  <c r="Z1901" i="4"/>
  <c r="Y1901" i="4"/>
  <c r="Z1900" i="4"/>
  <c r="Y1900" i="4"/>
  <c r="Z1899" i="4"/>
  <c r="Y1899" i="4"/>
  <c r="Z1898" i="4"/>
  <c r="Y1898" i="4"/>
  <c r="Z1897" i="4"/>
  <c r="Y1897" i="4"/>
  <c r="Z1896" i="4"/>
  <c r="Y1896" i="4"/>
  <c r="Z1895" i="4"/>
  <c r="Y1895" i="4"/>
  <c r="Z1894" i="4"/>
  <c r="Y1894" i="4"/>
  <c r="Z1893" i="4"/>
  <c r="Y1893" i="4"/>
  <c r="Z1892" i="4"/>
  <c r="Y1892" i="4"/>
  <c r="Z1891" i="4"/>
  <c r="Y1891" i="4"/>
  <c r="Z1890" i="4"/>
  <c r="Y1890" i="4"/>
  <c r="Z1889" i="4"/>
  <c r="Y1889" i="4"/>
  <c r="Z1888" i="4"/>
  <c r="Y1888" i="4"/>
  <c r="Z1887" i="4"/>
  <c r="Y1887" i="4"/>
  <c r="Z1886" i="4"/>
  <c r="Y1886" i="4"/>
  <c r="Z1885" i="4"/>
  <c r="Y1885" i="4"/>
  <c r="Z1884" i="4"/>
  <c r="Y1884" i="4"/>
  <c r="Z1883" i="4"/>
  <c r="Y1883" i="4"/>
  <c r="Z1882" i="4"/>
  <c r="Y1882" i="4"/>
  <c r="Z1881" i="4"/>
  <c r="Y1881" i="4"/>
  <c r="Z1880" i="4"/>
  <c r="Y1880" i="4"/>
  <c r="Z1879" i="4"/>
  <c r="Y1879" i="4"/>
  <c r="Z1878" i="4"/>
  <c r="Y1878" i="4"/>
  <c r="Z1877" i="4"/>
  <c r="Y1877" i="4"/>
  <c r="Z1876" i="4"/>
  <c r="Y1876" i="4"/>
  <c r="Z1875" i="4"/>
  <c r="Y1875" i="4"/>
  <c r="Z1874" i="4"/>
  <c r="Y1874" i="4"/>
  <c r="Z1873" i="4"/>
  <c r="Y1873" i="4"/>
  <c r="Z1872" i="4"/>
  <c r="Y1872" i="4"/>
  <c r="Z1871" i="4"/>
  <c r="Y1871" i="4"/>
  <c r="Z1870" i="4"/>
  <c r="Y1870" i="4"/>
  <c r="Z1869" i="4"/>
  <c r="Y1869" i="4"/>
  <c r="Z1868" i="4"/>
  <c r="Y1868" i="4"/>
  <c r="Z1867" i="4"/>
  <c r="Y1867" i="4"/>
  <c r="Z1866" i="4"/>
  <c r="Y1866" i="4"/>
  <c r="Z1865" i="4"/>
  <c r="Y1865" i="4"/>
  <c r="Z1864" i="4"/>
  <c r="Y1864" i="4"/>
  <c r="Z1863" i="4"/>
  <c r="Y1863" i="4"/>
  <c r="Z1862" i="4"/>
  <c r="Y1862" i="4"/>
  <c r="Z1861" i="4"/>
  <c r="Y1861" i="4"/>
  <c r="Z1860" i="4"/>
  <c r="Y1860" i="4"/>
  <c r="Z1859" i="4"/>
  <c r="Y1859" i="4"/>
  <c r="Z1858" i="4"/>
  <c r="Y1858" i="4"/>
  <c r="Z1857" i="4"/>
  <c r="Y1857" i="4"/>
  <c r="Z1856" i="4"/>
  <c r="Y1856" i="4"/>
  <c r="Z1855" i="4"/>
  <c r="Y1855" i="4"/>
  <c r="Z1854" i="4"/>
  <c r="Y1854" i="4"/>
  <c r="Z1853" i="4"/>
  <c r="Y1853" i="4"/>
  <c r="Z1852" i="4"/>
  <c r="Y1852" i="4"/>
  <c r="Z1851" i="4"/>
  <c r="Y1851" i="4"/>
  <c r="Z1850" i="4"/>
  <c r="Y1850" i="4"/>
  <c r="Z1849" i="4"/>
  <c r="Y1849" i="4"/>
  <c r="Z1848" i="4"/>
  <c r="Y1848" i="4"/>
  <c r="Z1847" i="4"/>
  <c r="Y1847" i="4"/>
  <c r="Z1846" i="4"/>
  <c r="Y1846" i="4"/>
  <c r="Z1845" i="4"/>
  <c r="Y1845" i="4"/>
  <c r="Z1844" i="4"/>
  <c r="Y1844" i="4"/>
  <c r="Z1843" i="4"/>
  <c r="Y1843" i="4"/>
  <c r="Z1842" i="4"/>
  <c r="Y1842" i="4"/>
  <c r="Z1841" i="4"/>
  <c r="Y1841" i="4"/>
  <c r="Z1840" i="4"/>
  <c r="Y1840" i="4"/>
  <c r="Z1839" i="4"/>
  <c r="Y1839" i="4"/>
  <c r="Z1838" i="4"/>
  <c r="Y1838" i="4"/>
  <c r="Z1837" i="4"/>
  <c r="Y1837" i="4"/>
  <c r="Z1836" i="4"/>
  <c r="Y1836" i="4"/>
  <c r="Z1835" i="4"/>
  <c r="Y1835" i="4"/>
  <c r="Z1834" i="4"/>
  <c r="Y1834" i="4"/>
  <c r="Z1833" i="4"/>
  <c r="Y1833" i="4"/>
  <c r="Z1832" i="4"/>
  <c r="Y1832" i="4"/>
  <c r="Z1831" i="4"/>
  <c r="Y1831" i="4"/>
  <c r="Z1830" i="4"/>
  <c r="Y1830" i="4"/>
  <c r="Z1829" i="4"/>
  <c r="Y1829" i="4"/>
  <c r="Z1828" i="4"/>
  <c r="Y1828" i="4"/>
  <c r="Z1827" i="4"/>
  <c r="Y1827" i="4"/>
  <c r="Z1826" i="4"/>
  <c r="Y1826" i="4"/>
  <c r="Z1825" i="4"/>
  <c r="Y1825" i="4"/>
  <c r="Z1824" i="4"/>
  <c r="Y1824" i="4"/>
  <c r="Z1823" i="4"/>
  <c r="Y1823" i="4"/>
  <c r="Z1822" i="4"/>
  <c r="Y1822" i="4"/>
  <c r="Z1821" i="4"/>
  <c r="Y1821" i="4"/>
  <c r="Z1820" i="4"/>
  <c r="Y1820" i="4"/>
  <c r="Z1819" i="4"/>
  <c r="Y1819" i="4"/>
  <c r="Z1818" i="4"/>
  <c r="Y1818" i="4"/>
  <c r="Z1817" i="4"/>
  <c r="Y1817" i="4"/>
  <c r="Z1816" i="4"/>
  <c r="Y1816" i="4"/>
  <c r="Z1815" i="4"/>
  <c r="Y1815" i="4"/>
  <c r="Z1814" i="4"/>
  <c r="Y1814" i="4"/>
  <c r="Z1813" i="4"/>
  <c r="Y1813" i="4"/>
  <c r="Z1812" i="4"/>
  <c r="Y1812" i="4"/>
  <c r="Z1811" i="4"/>
  <c r="Y1811" i="4"/>
  <c r="Z1810" i="4"/>
  <c r="Y1810" i="4"/>
  <c r="Z1809" i="4"/>
  <c r="Y1809" i="4"/>
  <c r="Z1808" i="4"/>
  <c r="Y1808" i="4"/>
  <c r="Z1807" i="4"/>
  <c r="Y1807" i="4"/>
  <c r="Z1806" i="4"/>
  <c r="Y1806" i="4"/>
  <c r="Z1805" i="4"/>
  <c r="Y1805" i="4"/>
  <c r="Z1804" i="4"/>
  <c r="Y1804" i="4"/>
  <c r="Z1803" i="4"/>
  <c r="Y1803" i="4"/>
  <c r="Z1802" i="4"/>
  <c r="Y1802" i="4"/>
  <c r="Z1801" i="4"/>
  <c r="Y1801" i="4"/>
  <c r="Z1800" i="4"/>
  <c r="Y1800" i="4"/>
  <c r="Z1799" i="4"/>
  <c r="Y1799" i="4"/>
  <c r="Z1798" i="4"/>
  <c r="Y1798" i="4"/>
  <c r="Z1797" i="4"/>
  <c r="Y1797" i="4"/>
  <c r="Z1796" i="4"/>
  <c r="Y1796" i="4"/>
  <c r="Z1795" i="4"/>
  <c r="Y1795" i="4"/>
  <c r="Z1794" i="4"/>
  <c r="Y1794" i="4"/>
  <c r="Z1793" i="4"/>
  <c r="Y1793" i="4"/>
  <c r="Z1792" i="4"/>
  <c r="Y1792" i="4"/>
  <c r="Z1791" i="4"/>
  <c r="Y1791" i="4"/>
  <c r="Z1790" i="4"/>
  <c r="Y1790" i="4"/>
  <c r="Z1789" i="4"/>
  <c r="Y1789" i="4"/>
  <c r="Z1788" i="4"/>
  <c r="Y1788" i="4"/>
  <c r="Z1787" i="4"/>
  <c r="Y1787" i="4"/>
  <c r="Z1786" i="4"/>
  <c r="Y1786" i="4"/>
  <c r="Z1785" i="4"/>
  <c r="Y1785" i="4"/>
  <c r="Z1784" i="4"/>
  <c r="Y1784" i="4"/>
  <c r="Z1783" i="4"/>
  <c r="Y1783" i="4"/>
  <c r="Z1782" i="4"/>
  <c r="Y1782" i="4"/>
  <c r="Z1781" i="4"/>
  <c r="Y1781" i="4"/>
  <c r="Z1780" i="4"/>
  <c r="Y1780" i="4"/>
  <c r="Z1779" i="4"/>
  <c r="Y1779" i="4"/>
  <c r="Z1778" i="4"/>
  <c r="Y1778" i="4"/>
  <c r="Z1777" i="4"/>
  <c r="Y1777" i="4"/>
  <c r="Z1776" i="4"/>
  <c r="Y1776" i="4"/>
  <c r="Z1775" i="4"/>
  <c r="Y1775" i="4"/>
  <c r="Z1774" i="4"/>
  <c r="Y1774" i="4"/>
  <c r="Z1773" i="4"/>
  <c r="Y1773" i="4"/>
  <c r="Z1772" i="4"/>
  <c r="Y1772" i="4"/>
  <c r="Z1771" i="4"/>
  <c r="Y1771" i="4"/>
  <c r="Z1770" i="4"/>
  <c r="Y1770" i="4"/>
  <c r="Z1769" i="4"/>
  <c r="Y1769" i="4"/>
  <c r="Z1768" i="4"/>
  <c r="Y1768" i="4"/>
  <c r="Z1767" i="4"/>
  <c r="Y1767" i="4"/>
  <c r="Z1766" i="4"/>
  <c r="Y1766" i="4"/>
  <c r="Z1765" i="4"/>
  <c r="Y1765" i="4"/>
  <c r="Z1764" i="4"/>
  <c r="Y1764" i="4"/>
  <c r="Z1763" i="4"/>
  <c r="Y1763" i="4"/>
  <c r="Z1762" i="4"/>
  <c r="Y1762" i="4"/>
  <c r="Z1761" i="4"/>
  <c r="Y1761" i="4"/>
  <c r="Z1760" i="4"/>
  <c r="Y1760" i="4"/>
  <c r="Z1759" i="4"/>
  <c r="Y1759" i="4"/>
  <c r="Z1758" i="4"/>
  <c r="Y1758" i="4"/>
  <c r="Z1757" i="4"/>
  <c r="Y1757" i="4"/>
  <c r="Z1756" i="4"/>
  <c r="Y1756" i="4"/>
  <c r="Z1755" i="4"/>
  <c r="Y1755" i="4"/>
  <c r="Z1754" i="4"/>
  <c r="Y1754" i="4"/>
  <c r="Z1753" i="4"/>
  <c r="Y1753" i="4"/>
  <c r="Z1752" i="4"/>
  <c r="Y1752" i="4"/>
  <c r="Z1751" i="4"/>
  <c r="Y1751" i="4"/>
  <c r="Z1750" i="4"/>
  <c r="Y1750" i="4"/>
  <c r="Z1749" i="4"/>
  <c r="Y1749" i="4"/>
  <c r="Z1748" i="4"/>
  <c r="Y1748" i="4"/>
  <c r="Z1747" i="4"/>
  <c r="Y1747" i="4"/>
  <c r="Z1746" i="4"/>
  <c r="Y1746" i="4"/>
  <c r="Z1745" i="4"/>
  <c r="Y1745" i="4"/>
  <c r="Z1744" i="4"/>
  <c r="Y1744" i="4"/>
  <c r="Z1743" i="4"/>
  <c r="Y1743" i="4"/>
  <c r="Z1742" i="4"/>
  <c r="Y1742" i="4"/>
  <c r="Z1741" i="4"/>
  <c r="Y1741" i="4"/>
  <c r="Z1740" i="4"/>
  <c r="Y1740" i="4"/>
  <c r="Z1739" i="4"/>
  <c r="Y1739" i="4"/>
  <c r="Z1738" i="4"/>
  <c r="Y1738" i="4"/>
  <c r="Z1737" i="4"/>
  <c r="Y1737" i="4"/>
  <c r="Z1736" i="4"/>
  <c r="Y1736" i="4"/>
  <c r="Z1735" i="4"/>
  <c r="Y1735" i="4"/>
  <c r="Z1734" i="4"/>
  <c r="Y1734" i="4"/>
  <c r="Z1733" i="4"/>
  <c r="Y1733" i="4"/>
  <c r="Z1732" i="4"/>
  <c r="Y1732" i="4"/>
  <c r="Z1731" i="4"/>
  <c r="Y1731" i="4"/>
  <c r="Z1730" i="4"/>
  <c r="Y1730" i="4"/>
  <c r="Z1729" i="4"/>
  <c r="Y1729" i="4"/>
  <c r="Z1728" i="4"/>
  <c r="Y1728" i="4"/>
  <c r="Z1727" i="4"/>
  <c r="Y1727" i="4"/>
  <c r="Z1726" i="4"/>
  <c r="Y1726" i="4"/>
  <c r="Z1725" i="4"/>
  <c r="Y1725" i="4"/>
  <c r="Z1724" i="4"/>
  <c r="Y1724" i="4"/>
  <c r="Z1723" i="4"/>
  <c r="Y1723" i="4"/>
  <c r="Z1722" i="4"/>
  <c r="Y1722" i="4"/>
  <c r="Z1721" i="4"/>
  <c r="Y1721" i="4"/>
  <c r="Z1720" i="4"/>
  <c r="Y1720" i="4"/>
  <c r="Z1719" i="4"/>
  <c r="Y1719" i="4"/>
  <c r="Z1718" i="4"/>
  <c r="Y1718" i="4"/>
  <c r="Z1717" i="4"/>
  <c r="Y1717" i="4"/>
  <c r="Z1716" i="4"/>
  <c r="Y1716" i="4"/>
  <c r="Z1715" i="4"/>
  <c r="Y1715" i="4"/>
  <c r="Z1714" i="4"/>
  <c r="Y1714" i="4"/>
  <c r="Z1713" i="4"/>
  <c r="Y1713" i="4"/>
  <c r="Z1712" i="4"/>
  <c r="Y1712" i="4"/>
  <c r="Z1711" i="4"/>
  <c r="Y1711" i="4"/>
  <c r="Z1710" i="4"/>
  <c r="Y1710" i="4"/>
  <c r="Z1709" i="4"/>
  <c r="Y1709" i="4"/>
  <c r="Z1708" i="4"/>
  <c r="Y1708" i="4"/>
  <c r="Z1707" i="4"/>
  <c r="Y1707" i="4"/>
  <c r="Z964" i="4"/>
  <c r="Y964" i="4"/>
  <c r="Z963" i="4"/>
  <c r="Y963" i="4"/>
  <c r="Z962" i="4"/>
  <c r="Y962" i="4"/>
  <c r="Z961" i="4"/>
  <c r="Y961" i="4"/>
  <c r="Z960" i="4"/>
  <c r="Y960" i="4"/>
  <c r="Z959" i="4"/>
  <c r="Y959" i="4"/>
  <c r="Z958" i="4"/>
  <c r="Y958" i="4"/>
  <c r="Z957" i="4"/>
  <c r="Y957" i="4"/>
  <c r="Z956" i="4"/>
  <c r="Y956" i="4"/>
  <c r="Z955" i="4"/>
  <c r="Y955" i="4"/>
  <c r="Z954" i="4"/>
  <c r="Y954" i="4"/>
  <c r="Z953" i="4"/>
  <c r="Y953" i="4"/>
  <c r="Z952" i="4"/>
  <c r="Y952" i="4"/>
  <c r="Z951" i="4"/>
  <c r="Y951" i="4"/>
  <c r="Z950" i="4"/>
  <c r="Y950" i="4"/>
  <c r="Z949" i="4"/>
  <c r="Y949" i="4"/>
  <c r="Z948" i="4"/>
  <c r="Y948" i="4"/>
  <c r="Z947" i="4"/>
  <c r="Y947" i="4"/>
  <c r="Z946" i="4"/>
  <c r="Y946" i="4"/>
  <c r="Z945" i="4"/>
  <c r="Y945" i="4"/>
  <c r="Z944" i="4"/>
  <c r="Y944" i="4"/>
  <c r="Z943" i="4"/>
  <c r="Y943" i="4"/>
  <c r="Z942" i="4"/>
  <c r="Y942" i="4"/>
  <c r="Z941" i="4"/>
  <c r="Y941" i="4"/>
  <c r="Z940" i="4"/>
  <c r="Y940" i="4"/>
  <c r="Z939" i="4"/>
  <c r="Y939" i="4"/>
  <c r="Z938" i="4"/>
  <c r="Y938" i="4"/>
  <c r="Z937" i="4"/>
  <c r="Y937" i="4"/>
  <c r="Z936" i="4"/>
  <c r="Y936" i="4"/>
  <c r="Z935" i="4"/>
  <c r="Y935" i="4"/>
  <c r="Z934" i="4"/>
  <c r="Y934" i="4"/>
  <c r="Z933" i="4"/>
  <c r="Y933" i="4"/>
  <c r="Z932" i="4"/>
  <c r="Y932" i="4"/>
  <c r="Z931" i="4"/>
  <c r="Y931" i="4"/>
  <c r="Z930" i="4"/>
  <c r="Y930" i="4"/>
  <c r="Z929" i="4"/>
  <c r="Y929" i="4"/>
  <c r="Z928" i="4"/>
  <c r="Y928" i="4"/>
  <c r="Z927" i="4"/>
  <c r="Y927" i="4"/>
  <c r="Z926" i="4"/>
  <c r="Y926" i="4"/>
  <c r="Z925" i="4"/>
  <c r="Y925" i="4"/>
  <c r="Z924" i="4"/>
  <c r="Y924" i="4"/>
  <c r="Z923" i="4"/>
  <c r="Y923" i="4"/>
  <c r="Z922" i="4"/>
  <c r="Y922" i="4"/>
  <c r="Z921" i="4"/>
  <c r="Y921" i="4"/>
  <c r="Z920" i="4"/>
  <c r="Y920" i="4"/>
  <c r="Z919" i="4"/>
  <c r="Y919" i="4"/>
  <c r="Z918" i="4"/>
  <c r="Y918" i="4"/>
  <c r="Z917" i="4"/>
  <c r="Y917" i="4"/>
  <c r="Z916" i="4"/>
  <c r="Y916" i="4"/>
  <c r="Z915" i="4"/>
  <c r="Y915" i="4"/>
  <c r="Z914" i="4"/>
  <c r="Y914" i="4"/>
  <c r="Z913" i="4"/>
  <c r="Y913" i="4"/>
  <c r="Z912" i="4"/>
  <c r="Y912" i="4"/>
  <c r="Z911" i="4"/>
  <c r="Y911" i="4"/>
  <c r="Z910" i="4"/>
  <c r="Y910" i="4"/>
  <c r="Z909" i="4"/>
  <c r="Y909" i="4"/>
  <c r="Z908" i="4"/>
  <c r="Y908" i="4"/>
  <c r="Z907" i="4"/>
  <c r="Y907" i="4"/>
  <c r="Z906" i="4"/>
  <c r="Y906" i="4"/>
  <c r="Z905" i="4"/>
  <c r="Y905" i="4"/>
  <c r="Z904" i="4"/>
  <c r="Y904" i="4"/>
  <c r="Z903" i="4"/>
  <c r="Y903" i="4"/>
  <c r="Z902" i="4"/>
  <c r="Y902" i="4"/>
  <c r="Z901" i="4"/>
  <c r="Y901" i="4"/>
  <c r="Z900" i="4"/>
  <c r="Y900" i="4"/>
  <c r="Z899" i="4"/>
  <c r="Y899" i="4"/>
  <c r="Z898" i="4"/>
  <c r="Y898" i="4"/>
  <c r="Z897" i="4"/>
  <c r="Y897" i="4"/>
  <c r="Z896" i="4"/>
  <c r="Y896" i="4"/>
  <c r="Z895" i="4"/>
  <c r="Y895" i="4"/>
  <c r="Z894" i="4"/>
  <c r="Y894" i="4"/>
  <c r="Z893" i="4"/>
  <c r="Y893" i="4"/>
  <c r="Z892" i="4"/>
  <c r="Y892" i="4"/>
  <c r="Z891" i="4"/>
  <c r="Y891" i="4"/>
  <c r="Z890" i="4"/>
  <c r="Y890" i="4"/>
  <c r="Z889" i="4"/>
  <c r="Y889" i="4"/>
  <c r="Z888" i="4"/>
  <c r="Y888" i="4"/>
  <c r="Z887" i="4"/>
  <c r="Y887" i="4"/>
  <c r="Z886" i="4"/>
  <c r="Y886" i="4"/>
  <c r="Z885" i="4"/>
  <c r="Y885" i="4"/>
  <c r="Z884" i="4"/>
  <c r="Y884" i="4"/>
  <c r="Z883" i="4"/>
  <c r="Y883" i="4"/>
  <c r="Z882" i="4"/>
  <c r="Y882" i="4"/>
  <c r="Z881" i="4"/>
  <c r="Y881" i="4"/>
  <c r="Z880" i="4"/>
  <c r="Y880" i="4"/>
  <c r="Z879" i="4"/>
  <c r="Y879" i="4"/>
  <c r="Z878" i="4"/>
  <c r="Y878" i="4"/>
  <c r="Z877" i="4"/>
  <c r="Y877" i="4"/>
  <c r="Z876" i="4"/>
  <c r="Y876" i="4"/>
  <c r="Z875" i="4"/>
  <c r="Y875" i="4"/>
  <c r="Z874" i="4"/>
  <c r="Y874" i="4"/>
  <c r="Z873" i="4"/>
  <c r="Y873" i="4"/>
  <c r="Z872" i="4"/>
  <c r="Y872" i="4"/>
  <c r="Z871" i="4"/>
  <c r="Y871" i="4"/>
  <c r="Z870" i="4"/>
  <c r="Y870" i="4"/>
  <c r="Z869" i="4"/>
  <c r="Y869" i="4"/>
  <c r="Y868" i="4"/>
  <c r="Z867" i="4"/>
  <c r="Y867" i="4"/>
  <c r="Z866" i="4"/>
  <c r="Y866" i="4"/>
  <c r="Z865" i="4"/>
  <c r="Y865" i="4"/>
  <c r="Z864" i="4"/>
  <c r="Y864" i="4"/>
  <c r="Z863" i="4"/>
  <c r="Y863" i="4"/>
  <c r="Z862" i="4"/>
  <c r="Y862" i="4"/>
  <c r="Z861" i="4"/>
  <c r="Y861" i="4"/>
  <c r="Z860" i="4"/>
  <c r="Y860" i="4"/>
  <c r="Z859" i="4"/>
  <c r="Y859" i="4"/>
  <c r="Z858" i="4"/>
  <c r="Y858" i="4"/>
  <c r="Z857" i="4"/>
  <c r="Y857" i="4"/>
  <c r="Z856" i="4"/>
  <c r="Y856" i="4"/>
  <c r="Z855" i="4"/>
  <c r="Y855" i="4"/>
  <c r="Z854" i="4"/>
  <c r="Y854" i="4"/>
  <c r="Z853" i="4"/>
  <c r="Y853" i="4"/>
  <c r="Z852" i="4"/>
  <c r="Y852" i="4"/>
  <c r="Z851" i="4"/>
  <c r="Y851" i="4"/>
  <c r="Z850" i="4"/>
  <c r="Y850" i="4"/>
  <c r="Z849" i="4"/>
  <c r="Y849" i="4"/>
  <c r="Z848" i="4"/>
  <c r="Y848" i="4"/>
  <c r="Z847" i="4"/>
  <c r="Y847" i="4"/>
  <c r="Z846" i="4"/>
  <c r="Y846" i="4"/>
  <c r="Z845" i="4"/>
  <c r="Y845" i="4"/>
  <c r="Z844" i="4"/>
  <c r="Y844" i="4"/>
  <c r="Z843" i="4"/>
  <c r="Y843" i="4"/>
  <c r="Z842" i="4"/>
  <c r="Y842" i="4"/>
  <c r="Z841" i="4"/>
  <c r="Y841" i="4"/>
  <c r="Z840" i="4"/>
  <c r="Y840" i="4"/>
  <c r="Z839" i="4"/>
  <c r="Y839" i="4"/>
  <c r="Z838" i="4"/>
  <c r="Y838" i="4"/>
  <c r="Z837" i="4"/>
  <c r="Y837" i="4"/>
  <c r="Z836" i="4"/>
  <c r="Y836" i="4"/>
  <c r="Z835" i="4"/>
  <c r="Y835" i="4"/>
  <c r="Z834" i="4"/>
  <c r="Y834" i="4"/>
  <c r="Z833" i="4"/>
  <c r="Y833" i="4"/>
  <c r="Z832" i="4"/>
  <c r="Y832" i="4"/>
  <c r="Z831" i="4"/>
  <c r="Y831" i="4"/>
  <c r="Z830" i="4"/>
  <c r="Y830" i="4"/>
  <c r="Z829" i="4"/>
  <c r="Y829" i="4"/>
  <c r="Z828" i="4"/>
  <c r="Y828" i="4"/>
  <c r="Z827" i="4"/>
  <c r="Y827" i="4"/>
  <c r="Z826" i="4"/>
  <c r="Y826" i="4"/>
  <c r="Z825" i="4"/>
  <c r="Y825" i="4"/>
  <c r="Z824" i="4"/>
  <c r="Y824" i="4"/>
  <c r="Z823" i="4"/>
  <c r="Y823" i="4"/>
  <c r="Z822" i="4"/>
  <c r="Y822" i="4"/>
  <c r="Z821" i="4"/>
  <c r="Y821" i="4"/>
  <c r="Z820" i="4"/>
  <c r="Y820" i="4"/>
  <c r="Z819" i="4"/>
  <c r="Y819" i="4"/>
  <c r="Z818" i="4"/>
  <c r="Y818" i="4"/>
  <c r="Z817" i="4"/>
  <c r="Y817" i="4"/>
  <c r="Z816" i="4"/>
  <c r="Y816" i="4"/>
  <c r="Z815" i="4"/>
  <c r="Y815" i="4"/>
  <c r="Z814" i="4"/>
  <c r="Y814" i="4"/>
  <c r="Z813" i="4"/>
  <c r="Y813" i="4"/>
  <c r="Z812" i="4"/>
  <c r="Y812" i="4"/>
  <c r="Z811" i="4"/>
  <c r="Y811" i="4"/>
  <c r="Z810" i="4"/>
  <c r="Y810" i="4"/>
  <c r="Z809" i="4"/>
  <c r="Y809" i="4"/>
  <c r="Z808" i="4"/>
  <c r="Y808" i="4"/>
  <c r="Z807" i="4"/>
  <c r="Y807" i="4"/>
  <c r="Z806" i="4"/>
  <c r="Y806" i="4"/>
  <c r="Z805" i="4"/>
  <c r="Y805" i="4"/>
  <c r="Z804" i="4"/>
  <c r="Y804" i="4"/>
  <c r="Z803" i="4"/>
  <c r="Y803" i="4"/>
  <c r="Z802" i="4"/>
  <c r="Y802" i="4"/>
  <c r="Z801" i="4"/>
  <c r="Y801" i="4"/>
  <c r="Z800" i="4"/>
  <c r="Y800" i="4"/>
  <c r="Z799" i="4"/>
  <c r="Y799" i="4"/>
  <c r="Z798" i="4"/>
  <c r="Y798" i="4"/>
  <c r="Z797" i="4"/>
  <c r="Y797" i="4"/>
  <c r="Z796" i="4"/>
  <c r="Y796" i="4"/>
  <c r="Z795" i="4"/>
  <c r="Y795" i="4"/>
  <c r="Z794" i="4"/>
  <c r="Y794" i="4"/>
  <c r="Z793" i="4"/>
  <c r="Y793" i="4"/>
  <c r="Z792" i="4"/>
  <c r="Y792" i="4"/>
  <c r="Z791" i="4"/>
  <c r="Y791" i="4"/>
  <c r="Z790" i="4"/>
  <c r="Y790" i="4"/>
  <c r="Z789" i="4"/>
  <c r="Y789" i="4"/>
  <c r="Z788" i="4"/>
  <c r="Y788" i="4"/>
  <c r="Z787" i="4"/>
  <c r="Y787" i="4"/>
  <c r="Z786" i="4"/>
  <c r="Y786" i="4"/>
  <c r="Z785" i="4"/>
  <c r="Y785" i="4"/>
  <c r="Z784" i="4"/>
  <c r="Y784" i="4"/>
  <c r="Z783" i="4"/>
  <c r="Y783" i="4"/>
  <c r="Z782" i="4"/>
  <c r="Y782" i="4"/>
  <c r="Z781" i="4"/>
  <c r="Y781" i="4"/>
  <c r="Z780" i="4"/>
  <c r="Y780" i="4"/>
  <c r="Z779" i="4"/>
  <c r="Y779" i="4"/>
  <c r="Z778" i="4"/>
  <c r="Y778" i="4"/>
  <c r="Z777" i="4"/>
  <c r="Y777" i="4"/>
  <c r="Z776" i="4"/>
  <c r="Y776" i="4"/>
  <c r="Z775" i="4"/>
  <c r="Y775" i="4"/>
  <c r="Z774" i="4"/>
  <c r="Y774" i="4"/>
  <c r="Z773" i="4"/>
  <c r="Y773" i="4"/>
  <c r="Y772" i="4"/>
  <c r="Z772" i="4"/>
  <c r="S1924" i="4"/>
  <c r="R1924" i="4"/>
  <c r="S1923" i="4"/>
  <c r="R1923" i="4"/>
  <c r="S1922" i="4"/>
  <c r="R1922" i="4"/>
  <c r="S1921" i="4"/>
  <c r="R1921" i="4"/>
  <c r="S1920" i="4"/>
  <c r="R1920" i="4"/>
  <c r="S1919" i="4"/>
  <c r="R1919" i="4"/>
  <c r="S1918" i="4"/>
  <c r="R1918" i="4"/>
  <c r="S1917" i="4"/>
  <c r="R1917" i="4"/>
  <c r="S1916" i="4"/>
  <c r="R1916" i="4"/>
  <c r="S1915" i="4"/>
  <c r="R1915" i="4"/>
  <c r="S1914" i="4"/>
  <c r="R1914" i="4"/>
  <c r="S1913" i="4"/>
  <c r="R1913" i="4"/>
  <c r="S1912" i="4"/>
  <c r="R1912" i="4"/>
  <c r="S1911" i="4"/>
  <c r="R1911" i="4"/>
  <c r="S1910" i="4"/>
  <c r="R1910" i="4"/>
  <c r="S1909" i="4"/>
  <c r="R1909" i="4"/>
  <c r="S1908" i="4"/>
  <c r="R1908" i="4"/>
  <c r="S1907" i="4"/>
  <c r="R1907" i="4"/>
  <c r="S1906" i="4"/>
  <c r="R1906" i="4"/>
  <c r="S1905" i="4"/>
  <c r="R1905" i="4"/>
  <c r="S1904" i="4"/>
  <c r="R1904" i="4"/>
  <c r="S1903" i="4"/>
  <c r="R1903" i="4"/>
  <c r="S1902" i="4"/>
  <c r="R1902" i="4"/>
  <c r="S1901" i="4"/>
  <c r="R1901" i="4"/>
  <c r="S1900" i="4"/>
  <c r="R1900" i="4"/>
  <c r="S1899" i="4"/>
  <c r="R1899" i="4"/>
  <c r="S1898" i="4"/>
  <c r="R1898" i="4"/>
  <c r="S1897" i="4"/>
  <c r="R1897" i="4"/>
  <c r="S1896" i="4"/>
  <c r="R1896" i="4"/>
  <c r="S1895" i="4"/>
  <c r="R1895" i="4"/>
  <c r="S1894" i="4"/>
  <c r="R1894" i="4"/>
  <c r="S1893" i="4"/>
  <c r="R1893" i="4"/>
  <c r="S1892" i="4"/>
  <c r="R1892" i="4"/>
  <c r="S1891" i="4"/>
  <c r="R1891" i="4"/>
  <c r="S1890" i="4"/>
  <c r="R1890" i="4"/>
  <c r="S1889" i="4"/>
  <c r="R1889" i="4"/>
  <c r="S1888" i="4"/>
  <c r="R1888" i="4"/>
  <c r="S1887" i="4"/>
  <c r="R1887" i="4"/>
  <c r="S1886" i="4"/>
  <c r="R1886" i="4"/>
  <c r="S1885" i="4"/>
  <c r="R1885" i="4"/>
  <c r="S1884" i="4"/>
  <c r="R1884" i="4"/>
  <c r="S1883" i="4"/>
  <c r="R1883" i="4"/>
  <c r="S1882" i="4"/>
  <c r="R1882" i="4"/>
  <c r="S1881" i="4"/>
  <c r="R1881" i="4"/>
  <c r="S1880" i="4"/>
  <c r="R1880" i="4"/>
  <c r="S1879" i="4"/>
  <c r="R1879" i="4"/>
  <c r="S1878" i="4"/>
  <c r="R1878" i="4"/>
  <c r="S1877" i="4"/>
  <c r="R1877" i="4"/>
  <c r="S1876" i="4"/>
  <c r="R1876" i="4"/>
  <c r="S1875" i="4"/>
  <c r="R1875" i="4"/>
  <c r="S1874" i="4"/>
  <c r="R1874" i="4"/>
  <c r="S1873" i="4"/>
  <c r="R1873" i="4"/>
  <c r="S1872" i="4"/>
  <c r="R1872" i="4"/>
  <c r="S1871" i="4"/>
  <c r="R1871" i="4"/>
  <c r="S1870" i="4"/>
  <c r="R1870" i="4"/>
  <c r="S1869" i="4"/>
  <c r="R1869" i="4"/>
  <c r="S1868" i="4"/>
  <c r="R1868" i="4"/>
  <c r="S1867" i="4"/>
  <c r="R1867" i="4"/>
  <c r="S1866" i="4"/>
  <c r="R1866" i="4"/>
  <c r="S1865" i="4"/>
  <c r="R1865" i="4"/>
  <c r="S1864" i="4"/>
  <c r="R1864" i="4"/>
  <c r="S1863" i="4"/>
  <c r="R1863" i="4"/>
  <c r="S1862" i="4"/>
  <c r="R1862" i="4"/>
  <c r="S1861" i="4"/>
  <c r="R1861" i="4"/>
  <c r="S1860" i="4"/>
  <c r="R1860" i="4"/>
  <c r="S1859" i="4"/>
  <c r="R1859" i="4"/>
  <c r="S1858" i="4"/>
  <c r="R1858" i="4"/>
  <c r="S1857" i="4"/>
  <c r="R1857" i="4"/>
  <c r="S1856" i="4"/>
  <c r="R1856" i="4"/>
  <c r="S1855" i="4"/>
  <c r="R1855" i="4"/>
  <c r="S1854" i="4"/>
  <c r="R1854" i="4"/>
  <c r="S1853" i="4"/>
  <c r="R1853" i="4"/>
  <c r="S1852" i="4"/>
  <c r="R1852" i="4"/>
  <c r="S1851" i="4"/>
  <c r="R1851" i="4"/>
  <c r="S1850" i="4"/>
  <c r="R1850" i="4"/>
  <c r="S1849" i="4"/>
  <c r="R1849" i="4"/>
  <c r="S1848" i="4"/>
  <c r="R1848" i="4"/>
  <c r="S1847" i="4"/>
  <c r="R1847" i="4"/>
  <c r="S1846" i="4"/>
  <c r="R1846" i="4"/>
  <c r="S1845" i="4"/>
  <c r="R1845" i="4"/>
  <c r="S1844" i="4"/>
  <c r="R1844" i="4"/>
  <c r="S1843" i="4"/>
  <c r="R1843" i="4"/>
  <c r="S1842" i="4"/>
  <c r="R1842" i="4"/>
  <c r="S1841" i="4"/>
  <c r="R1841" i="4"/>
  <c r="S1840" i="4"/>
  <c r="R1840" i="4"/>
  <c r="S1839" i="4"/>
  <c r="R1839" i="4"/>
  <c r="S1838" i="4"/>
  <c r="R1838" i="4"/>
  <c r="S1837" i="4"/>
  <c r="R1837" i="4"/>
  <c r="S1836" i="4"/>
  <c r="R1836" i="4"/>
  <c r="S1835" i="4"/>
  <c r="R1835" i="4"/>
  <c r="S1834" i="4"/>
  <c r="R1834" i="4"/>
  <c r="S1833" i="4"/>
  <c r="R1833" i="4"/>
  <c r="S1832" i="4"/>
  <c r="R1832" i="4"/>
  <c r="S1831" i="4"/>
  <c r="R1831" i="4"/>
  <c r="S1830" i="4"/>
  <c r="R1830" i="4"/>
  <c r="S1829" i="4"/>
  <c r="R1829" i="4"/>
  <c r="S1828" i="4"/>
  <c r="R1828" i="4"/>
  <c r="S1827" i="4"/>
  <c r="R1827" i="4"/>
  <c r="S1826" i="4"/>
  <c r="R1826" i="4"/>
  <c r="S1825" i="4"/>
  <c r="R1825" i="4"/>
  <c r="S1824" i="4"/>
  <c r="R1824" i="4"/>
  <c r="S1823" i="4"/>
  <c r="R1823" i="4"/>
  <c r="S1822" i="4"/>
  <c r="R1822" i="4"/>
  <c r="S1821" i="4"/>
  <c r="R1821" i="4"/>
  <c r="S1820" i="4"/>
  <c r="R1820" i="4"/>
  <c r="S1819" i="4"/>
  <c r="R1819" i="4"/>
  <c r="S1818" i="4"/>
  <c r="R1818" i="4"/>
  <c r="S1817" i="4"/>
  <c r="R1817" i="4"/>
  <c r="S1816" i="4"/>
  <c r="R1816" i="4"/>
  <c r="S1815" i="4"/>
  <c r="R1815" i="4"/>
  <c r="S1814" i="4"/>
  <c r="R1814" i="4"/>
  <c r="S1813" i="4"/>
  <c r="R1813" i="4"/>
  <c r="S1812" i="4"/>
  <c r="R1812" i="4"/>
  <c r="S1811" i="4"/>
  <c r="R1811" i="4"/>
  <c r="S1810" i="4"/>
  <c r="R1810" i="4"/>
  <c r="S1809" i="4"/>
  <c r="R1809" i="4"/>
  <c r="S1808" i="4"/>
  <c r="R1808" i="4"/>
  <c r="S1807" i="4"/>
  <c r="R1807" i="4"/>
  <c r="S1806" i="4"/>
  <c r="R1806" i="4"/>
  <c r="S1805" i="4"/>
  <c r="R1805" i="4"/>
  <c r="S1804" i="4"/>
  <c r="R1804" i="4"/>
  <c r="S1803" i="4"/>
  <c r="R1803" i="4"/>
  <c r="S1802" i="4"/>
  <c r="R1802" i="4"/>
  <c r="S1801" i="4"/>
  <c r="R1801" i="4"/>
  <c r="S1800" i="4"/>
  <c r="R1800" i="4"/>
  <c r="S1799" i="4"/>
  <c r="R1799" i="4"/>
  <c r="S1798" i="4"/>
  <c r="R1798" i="4"/>
  <c r="S1797" i="4"/>
  <c r="R1797" i="4"/>
  <c r="S1796" i="4"/>
  <c r="R1796" i="4"/>
  <c r="S1795" i="4"/>
  <c r="R1795" i="4"/>
  <c r="S1794" i="4"/>
  <c r="R1794" i="4"/>
  <c r="S1793" i="4"/>
  <c r="R1793" i="4"/>
  <c r="S1792" i="4"/>
  <c r="R1792" i="4"/>
  <c r="S1791" i="4"/>
  <c r="R1791" i="4"/>
  <c r="S1790" i="4"/>
  <c r="R1790" i="4"/>
  <c r="S1789" i="4"/>
  <c r="R1789" i="4"/>
  <c r="S1788" i="4"/>
  <c r="R1788" i="4"/>
  <c r="S1787" i="4"/>
  <c r="R1787" i="4"/>
  <c r="S1786" i="4"/>
  <c r="R1786" i="4"/>
  <c r="S1785" i="4"/>
  <c r="R1785" i="4"/>
  <c r="S1784" i="4"/>
  <c r="R1784" i="4"/>
  <c r="S1783" i="4"/>
  <c r="R1783" i="4"/>
  <c r="S1782" i="4"/>
  <c r="R1782" i="4"/>
  <c r="S1781" i="4"/>
  <c r="R1781" i="4"/>
  <c r="S1780" i="4"/>
  <c r="R1780" i="4"/>
  <c r="S1779" i="4"/>
  <c r="R1779" i="4"/>
  <c r="S1778" i="4"/>
  <c r="R1778" i="4"/>
  <c r="S1777" i="4"/>
  <c r="R1777" i="4"/>
  <c r="S1776" i="4"/>
  <c r="R1776" i="4"/>
  <c r="S1775" i="4"/>
  <c r="R1775" i="4"/>
  <c r="S1774" i="4"/>
  <c r="R1774" i="4"/>
  <c r="S1773" i="4"/>
  <c r="R1773" i="4"/>
  <c r="S1772" i="4"/>
  <c r="R1772" i="4"/>
  <c r="S1771" i="4"/>
  <c r="R1771" i="4"/>
  <c r="S1770" i="4"/>
  <c r="R1770" i="4"/>
  <c r="S1769" i="4"/>
  <c r="R1769" i="4"/>
  <c r="S1768" i="4"/>
  <c r="R1768" i="4"/>
  <c r="S1767" i="4"/>
  <c r="R1767" i="4"/>
  <c r="S1766" i="4"/>
  <c r="R1766" i="4"/>
  <c r="S1765" i="4"/>
  <c r="R1765" i="4"/>
  <c r="S1764" i="4"/>
  <c r="R1764" i="4"/>
  <c r="S1763" i="4"/>
  <c r="R1763" i="4"/>
  <c r="S1762" i="4"/>
  <c r="R1762" i="4"/>
  <c r="S1761" i="4"/>
  <c r="R1761" i="4"/>
  <c r="S1760" i="4"/>
  <c r="R1760" i="4"/>
  <c r="S1759" i="4"/>
  <c r="R1759" i="4"/>
  <c r="S1758" i="4"/>
  <c r="R1758" i="4"/>
  <c r="S1757" i="4"/>
  <c r="R1757" i="4"/>
  <c r="S1756" i="4"/>
  <c r="R1756" i="4"/>
  <c r="S1755" i="4"/>
  <c r="R1755" i="4"/>
  <c r="S1754" i="4"/>
  <c r="R1754" i="4"/>
  <c r="S1753" i="4"/>
  <c r="R1753" i="4"/>
  <c r="S1752" i="4"/>
  <c r="R1752" i="4"/>
  <c r="S1751" i="4"/>
  <c r="R1751" i="4"/>
  <c r="S1750" i="4"/>
  <c r="R1750" i="4"/>
  <c r="S1749" i="4"/>
  <c r="R1749" i="4"/>
  <c r="S1748" i="4"/>
  <c r="R1748" i="4"/>
  <c r="S1747" i="4"/>
  <c r="R1747" i="4"/>
  <c r="S1746" i="4"/>
  <c r="R1746" i="4"/>
  <c r="S1745" i="4"/>
  <c r="R1745" i="4"/>
  <c r="S1744" i="4"/>
  <c r="R1744" i="4"/>
  <c r="S1743" i="4"/>
  <c r="R1743" i="4"/>
  <c r="S1742" i="4"/>
  <c r="R1742" i="4"/>
  <c r="S1741" i="4"/>
  <c r="R1741" i="4"/>
  <c r="S1740" i="4"/>
  <c r="R1740" i="4"/>
  <c r="S1739" i="4"/>
  <c r="R1739" i="4"/>
  <c r="S1738" i="4"/>
  <c r="R1738" i="4"/>
  <c r="S1737" i="4"/>
  <c r="R1737" i="4"/>
  <c r="S1736" i="4"/>
  <c r="R1736" i="4"/>
  <c r="S1735" i="4"/>
  <c r="R1735" i="4"/>
  <c r="S1734" i="4"/>
  <c r="R1734" i="4"/>
  <c r="S1733" i="4"/>
  <c r="R1733" i="4"/>
  <c r="S1732" i="4"/>
  <c r="R1732" i="4"/>
  <c r="S1731" i="4"/>
  <c r="R1731" i="4"/>
  <c r="S1730" i="4"/>
  <c r="R1730" i="4"/>
  <c r="S1729" i="4"/>
  <c r="R1729" i="4"/>
  <c r="S1728" i="4"/>
  <c r="R1728" i="4"/>
  <c r="S1727" i="4"/>
  <c r="R1727" i="4"/>
  <c r="S1726" i="4"/>
  <c r="R1726" i="4"/>
  <c r="S1725" i="4"/>
  <c r="R1725" i="4"/>
  <c r="S1724" i="4"/>
  <c r="R1724" i="4"/>
  <c r="S1723" i="4"/>
  <c r="R1723" i="4"/>
  <c r="S1722" i="4"/>
  <c r="R1722" i="4"/>
  <c r="S1721" i="4"/>
  <c r="R1721" i="4"/>
  <c r="S1720" i="4"/>
  <c r="R1720" i="4"/>
  <c r="S1719" i="4"/>
  <c r="R1719" i="4"/>
  <c r="S1718" i="4"/>
  <c r="R1718" i="4"/>
  <c r="S1717" i="4"/>
  <c r="R1717" i="4"/>
  <c r="S1716" i="4"/>
  <c r="R1716" i="4"/>
  <c r="S1715" i="4"/>
  <c r="R1715" i="4"/>
  <c r="S1714" i="4"/>
  <c r="R1714" i="4"/>
  <c r="S1713" i="4"/>
  <c r="R1713" i="4"/>
  <c r="S1712" i="4"/>
  <c r="R1712" i="4"/>
  <c r="S1711" i="4"/>
  <c r="R1711" i="4"/>
  <c r="S1710" i="4"/>
  <c r="R1710" i="4"/>
  <c r="S1709" i="4"/>
  <c r="R1709" i="4"/>
  <c r="S1708" i="4"/>
  <c r="R1708" i="4"/>
  <c r="S1707" i="4"/>
  <c r="R1707" i="4"/>
  <c r="S964" i="4"/>
  <c r="R964" i="4"/>
  <c r="S963" i="4"/>
  <c r="R963" i="4"/>
  <c r="S962" i="4"/>
  <c r="R962" i="4"/>
  <c r="S961" i="4"/>
  <c r="R961" i="4"/>
  <c r="S960" i="4"/>
  <c r="R960" i="4"/>
  <c r="S959" i="4"/>
  <c r="R959" i="4"/>
  <c r="S958" i="4"/>
  <c r="R958" i="4"/>
  <c r="S957" i="4"/>
  <c r="R957" i="4"/>
  <c r="S956" i="4"/>
  <c r="R956" i="4"/>
  <c r="S955" i="4"/>
  <c r="R955" i="4"/>
  <c r="S954" i="4"/>
  <c r="R954" i="4"/>
  <c r="S953" i="4"/>
  <c r="R953" i="4"/>
  <c r="S952" i="4"/>
  <c r="R952" i="4"/>
  <c r="S951" i="4"/>
  <c r="R951" i="4"/>
  <c r="S950" i="4"/>
  <c r="R950" i="4"/>
  <c r="S949" i="4"/>
  <c r="R949" i="4"/>
  <c r="S948" i="4"/>
  <c r="R948" i="4"/>
  <c r="S947" i="4"/>
  <c r="R947" i="4"/>
  <c r="S946" i="4"/>
  <c r="R946" i="4"/>
  <c r="S945" i="4"/>
  <c r="R945" i="4"/>
  <c r="S944" i="4"/>
  <c r="R944" i="4"/>
  <c r="S943" i="4"/>
  <c r="R943" i="4"/>
  <c r="S942" i="4"/>
  <c r="R942" i="4"/>
  <c r="S941" i="4"/>
  <c r="R941" i="4"/>
  <c r="S940" i="4"/>
  <c r="R940" i="4"/>
  <c r="S939" i="4"/>
  <c r="R939" i="4"/>
  <c r="S938" i="4"/>
  <c r="R938" i="4"/>
  <c r="S937" i="4"/>
  <c r="R937" i="4"/>
  <c r="S936" i="4"/>
  <c r="R936" i="4"/>
  <c r="S935" i="4"/>
  <c r="R935" i="4"/>
  <c r="S934" i="4"/>
  <c r="R934" i="4"/>
  <c r="S933" i="4"/>
  <c r="R933" i="4"/>
  <c r="S932" i="4"/>
  <c r="R932" i="4"/>
  <c r="S931" i="4"/>
  <c r="R931" i="4"/>
  <c r="S930" i="4"/>
  <c r="R930" i="4"/>
  <c r="S929" i="4"/>
  <c r="R929" i="4"/>
  <c r="S928" i="4"/>
  <c r="R928" i="4"/>
  <c r="S927" i="4"/>
  <c r="R927" i="4"/>
  <c r="S926" i="4"/>
  <c r="R926" i="4"/>
  <c r="S925" i="4"/>
  <c r="R925" i="4"/>
  <c r="S924" i="4"/>
  <c r="R924" i="4"/>
  <c r="S923" i="4"/>
  <c r="R923" i="4"/>
  <c r="S922" i="4"/>
  <c r="R922" i="4"/>
  <c r="S921" i="4"/>
  <c r="R921" i="4"/>
  <c r="S920" i="4"/>
  <c r="R920" i="4"/>
  <c r="S919" i="4"/>
  <c r="R919" i="4"/>
  <c r="S918" i="4"/>
  <c r="R918" i="4"/>
  <c r="S917" i="4"/>
  <c r="R917" i="4"/>
  <c r="S916" i="4"/>
  <c r="R916" i="4"/>
  <c r="S915" i="4"/>
  <c r="R915" i="4"/>
  <c r="S914" i="4"/>
  <c r="R914" i="4"/>
  <c r="S913" i="4"/>
  <c r="R913" i="4"/>
  <c r="S912" i="4"/>
  <c r="R912" i="4"/>
  <c r="S911" i="4"/>
  <c r="R911" i="4"/>
  <c r="S910" i="4"/>
  <c r="R910" i="4"/>
  <c r="S909" i="4"/>
  <c r="R909" i="4"/>
  <c r="S908" i="4"/>
  <c r="R908" i="4"/>
  <c r="S907" i="4"/>
  <c r="R907" i="4"/>
  <c r="S906" i="4"/>
  <c r="R906" i="4"/>
  <c r="S905" i="4"/>
  <c r="R905" i="4"/>
  <c r="S904" i="4"/>
  <c r="R904" i="4"/>
  <c r="S903" i="4"/>
  <c r="R903" i="4"/>
  <c r="S902" i="4"/>
  <c r="R902" i="4"/>
  <c r="S901" i="4"/>
  <c r="R901" i="4"/>
  <c r="S900" i="4"/>
  <c r="R900" i="4"/>
  <c r="S899" i="4"/>
  <c r="R899" i="4"/>
  <c r="S898" i="4"/>
  <c r="R898" i="4"/>
  <c r="S897" i="4"/>
  <c r="R897" i="4"/>
  <c r="S896" i="4"/>
  <c r="R896" i="4"/>
  <c r="S895" i="4"/>
  <c r="R895" i="4"/>
  <c r="S894" i="4"/>
  <c r="R894" i="4"/>
  <c r="S893" i="4"/>
  <c r="R893" i="4"/>
  <c r="S892" i="4"/>
  <c r="R892" i="4"/>
  <c r="S891" i="4"/>
  <c r="R891" i="4"/>
  <c r="S890" i="4"/>
  <c r="R890" i="4"/>
  <c r="S889" i="4"/>
  <c r="R889" i="4"/>
  <c r="S888" i="4"/>
  <c r="R888" i="4"/>
  <c r="S887" i="4"/>
  <c r="R887" i="4"/>
  <c r="S886" i="4"/>
  <c r="R886" i="4"/>
  <c r="S885" i="4"/>
  <c r="R885" i="4"/>
  <c r="S884" i="4"/>
  <c r="R884" i="4"/>
  <c r="S883" i="4"/>
  <c r="R883" i="4"/>
  <c r="S882" i="4"/>
  <c r="R882" i="4"/>
  <c r="S881" i="4"/>
  <c r="R881" i="4"/>
  <c r="S880" i="4"/>
  <c r="R880" i="4"/>
  <c r="S879" i="4"/>
  <c r="R879" i="4"/>
  <c r="S878" i="4"/>
  <c r="R878" i="4"/>
  <c r="S877" i="4"/>
  <c r="R877" i="4"/>
  <c r="S876" i="4"/>
  <c r="R876" i="4"/>
  <c r="S875" i="4"/>
  <c r="R875" i="4"/>
  <c r="S874" i="4"/>
  <c r="R874" i="4"/>
  <c r="S873" i="4"/>
  <c r="R873" i="4"/>
  <c r="S872" i="4"/>
  <c r="R872" i="4"/>
  <c r="S871" i="4"/>
  <c r="R871" i="4"/>
  <c r="S870" i="4"/>
  <c r="R870" i="4"/>
  <c r="S869" i="4"/>
  <c r="R869" i="4"/>
  <c r="R868" i="4"/>
  <c r="S867" i="4"/>
  <c r="R867" i="4"/>
  <c r="S866" i="4"/>
  <c r="R866" i="4"/>
  <c r="S865" i="4"/>
  <c r="R865" i="4"/>
  <c r="S864" i="4"/>
  <c r="R864" i="4"/>
  <c r="S863" i="4"/>
  <c r="R863" i="4"/>
  <c r="S862" i="4"/>
  <c r="R862" i="4"/>
  <c r="S861" i="4"/>
  <c r="R861" i="4"/>
  <c r="S860" i="4"/>
  <c r="R860" i="4"/>
  <c r="S859" i="4"/>
  <c r="R859" i="4"/>
  <c r="S858" i="4"/>
  <c r="R858" i="4"/>
  <c r="S857" i="4"/>
  <c r="R857" i="4"/>
  <c r="S856" i="4"/>
  <c r="R856" i="4"/>
  <c r="S855" i="4"/>
  <c r="R855" i="4"/>
  <c r="S854" i="4"/>
  <c r="R854" i="4"/>
  <c r="S853" i="4"/>
  <c r="R853" i="4"/>
  <c r="S852" i="4"/>
  <c r="R852" i="4"/>
  <c r="S851" i="4"/>
  <c r="R851" i="4"/>
  <c r="S850" i="4"/>
  <c r="R850" i="4"/>
  <c r="S849" i="4"/>
  <c r="R849" i="4"/>
  <c r="S848" i="4"/>
  <c r="R848" i="4"/>
  <c r="S847" i="4"/>
  <c r="R847" i="4"/>
  <c r="S846" i="4"/>
  <c r="R846" i="4"/>
  <c r="S845" i="4"/>
  <c r="R845" i="4"/>
  <c r="S844" i="4"/>
  <c r="R844" i="4"/>
  <c r="S843" i="4"/>
  <c r="R843" i="4"/>
  <c r="S842" i="4"/>
  <c r="R842" i="4"/>
  <c r="S841" i="4"/>
  <c r="R841" i="4"/>
  <c r="S840" i="4"/>
  <c r="R840" i="4"/>
  <c r="S839" i="4"/>
  <c r="R839" i="4"/>
  <c r="S838" i="4"/>
  <c r="R838" i="4"/>
  <c r="S837" i="4"/>
  <c r="R837" i="4"/>
  <c r="S836" i="4"/>
  <c r="R836" i="4"/>
  <c r="S835" i="4"/>
  <c r="R835" i="4"/>
  <c r="S834" i="4"/>
  <c r="R834" i="4"/>
  <c r="S833" i="4"/>
  <c r="R833" i="4"/>
  <c r="S832" i="4"/>
  <c r="R832" i="4"/>
  <c r="S831" i="4"/>
  <c r="R831" i="4"/>
  <c r="S830" i="4"/>
  <c r="R830" i="4"/>
  <c r="S829" i="4"/>
  <c r="R829" i="4"/>
  <c r="S828" i="4"/>
  <c r="R828" i="4"/>
  <c r="S827" i="4"/>
  <c r="R827" i="4"/>
  <c r="S826" i="4"/>
  <c r="R826" i="4"/>
  <c r="S825" i="4"/>
  <c r="R825" i="4"/>
  <c r="S824" i="4"/>
  <c r="R824" i="4"/>
  <c r="S823" i="4"/>
  <c r="R823" i="4"/>
  <c r="S822" i="4"/>
  <c r="R822" i="4"/>
  <c r="S821" i="4"/>
  <c r="R821" i="4"/>
  <c r="S820" i="4"/>
  <c r="R820" i="4"/>
  <c r="S819" i="4"/>
  <c r="R819" i="4"/>
  <c r="S818" i="4"/>
  <c r="R818" i="4"/>
  <c r="S817" i="4"/>
  <c r="R817" i="4"/>
  <c r="S816" i="4"/>
  <c r="R816" i="4"/>
  <c r="S815" i="4"/>
  <c r="R815" i="4"/>
  <c r="S814" i="4"/>
  <c r="R814" i="4"/>
  <c r="S813" i="4"/>
  <c r="R813" i="4"/>
  <c r="S812" i="4"/>
  <c r="R812" i="4"/>
  <c r="S811" i="4"/>
  <c r="R811" i="4"/>
  <c r="S810" i="4"/>
  <c r="R810" i="4"/>
  <c r="S809" i="4"/>
  <c r="R809" i="4"/>
  <c r="S808" i="4"/>
  <c r="R808" i="4"/>
  <c r="S807" i="4"/>
  <c r="R807" i="4"/>
  <c r="S806" i="4"/>
  <c r="R806" i="4"/>
  <c r="S805" i="4"/>
  <c r="R805" i="4"/>
  <c r="S804" i="4"/>
  <c r="R804" i="4"/>
  <c r="S803" i="4"/>
  <c r="R803" i="4"/>
  <c r="S802" i="4"/>
  <c r="R802" i="4"/>
  <c r="S801" i="4"/>
  <c r="R801" i="4"/>
  <c r="S800" i="4"/>
  <c r="R800" i="4"/>
  <c r="S799" i="4"/>
  <c r="R799" i="4"/>
  <c r="S798" i="4"/>
  <c r="R798" i="4"/>
  <c r="S797" i="4"/>
  <c r="R797" i="4"/>
  <c r="S796" i="4"/>
  <c r="R796" i="4"/>
  <c r="S795" i="4"/>
  <c r="R795" i="4"/>
  <c r="S794" i="4"/>
  <c r="R794" i="4"/>
  <c r="S793" i="4"/>
  <c r="R793" i="4"/>
  <c r="S792" i="4"/>
  <c r="R792" i="4"/>
  <c r="S791" i="4"/>
  <c r="R791" i="4"/>
  <c r="S790" i="4"/>
  <c r="R790" i="4"/>
  <c r="S789" i="4"/>
  <c r="R789" i="4"/>
  <c r="S788" i="4"/>
  <c r="R788" i="4"/>
  <c r="S787" i="4"/>
  <c r="R787" i="4"/>
  <c r="S786" i="4"/>
  <c r="R786" i="4"/>
  <c r="S785" i="4"/>
  <c r="R785" i="4"/>
  <c r="S784" i="4"/>
  <c r="R784" i="4"/>
  <c r="S783" i="4"/>
  <c r="R783" i="4"/>
  <c r="S782" i="4"/>
  <c r="R782" i="4"/>
  <c r="S781" i="4"/>
  <c r="R781" i="4"/>
  <c r="S780" i="4"/>
  <c r="R780" i="4"/>
  <c r="S779" i="4"/>
  <c r="R779" i="4"/>
  <c r="S778" i="4"/>
  <c r="R778" i="4"/>
  <c r="S777" i="4"/>
  <c r="R777" i="4"/>
  <c r="S776" i="4"/>
  <c r="R776" i="4"/>
  <c r="S775" i="4"/>
  <c r="R775" i="4"/>
  <c r="S774" i="4"/>
  <c r="R774" i="4"/>
  <c r="S773" i="4"/>
  <c r="R773" i="4"/>
  <c r="R772" i="4"/>
  <c r="S772" i="4"/>
  <c r="C772" i="4"/>
  <c r="D772" i="4"/>
  <c r="C773" i="4"/>
  <c r="D773" i="4"/>
  <c r="C774" i="4"/>
  <c r="D774" i="4"/>
  <c r="C775" i="4"/>
  <c r="D775" i="4"/>
  <c r="C776" i="4"/>
  <c r="D776" i="4"/>
  <c r="C777" i="4"/>
  <c r="D777" i="4"/>
  <c r="C778" i="4"/>
  <c r="D778" i="4"/>
  <c r="C779" i="4"/>
  <c r="D779" i="4"/>
  <c r="C780" i="4"/>
  <c r="D780" i="4"/>
  <c r="C781" i="4"/>
  <c r="D781" i="4"/>
  <c r="C782" i="4"/>
  <c r="D782" i="4"/>
  <c r="C783" i="4"/>
  <c r="D783" i="4"/>
  <c r="C784" i="4"/>
  <c r="D784" i="4"/>
  <c r="C785" i="4"/>
  <c r="D785" i="4"/>
  <c r="C786" i="4"/>
  <c r="D786" i="4"/>
  <c r="C787" i="4"/>
  <c r="D787" i="4"/>
  <c r="C788" i="4"/>
  <c r="D788" i="4"/>
  <c r="C789" i="4"/>
  <c r="D789" i="4"/>
  <c r="C790" i="4"/>
  <c r="D790" i="4"/>
  <c r="C791" i="4"/>
  <c r="D791" i="4"/>
  <c r="C792" i="4"/>
  <c r="D792" i="4"/>
  <c r="C793" i="4"/>
  <c r="D793" i="4"/>
  <c r="C794" i="4"/>
  <c r="D794" i="4"/>
  <c r="C795" i="4"/>
  <c r="D795" i="4"/>
  <c r="C796" i="4"/>
  <c r="D796" i="4"/>
  <c r="C797" i="4"/>
  <c r="D797" i="4"/>
  <c r="C798" i="4"/>
  <c r="D798" i="4"/>
  <c r="C799" i="4"/>
  <c r="D799" i="4"/>
  <c r="C800" i="4"/>
  <c r="D800" i="4"/>
  <c r="C801" i="4"/>
  <c r="D801" i="4"/>
  <c r="C802" i="4"/>
  <c r="D802" i="4"/>
  <c r="C803" i="4"/>
  <c r="D803" i="4"/>
  <c r="C804" i="4"/>
  <c r="D804" i="4"/>
  <c r="C805" i="4"/>
  <c r="D805" i="4"/>
  <c r="C806" i="4"/>
  <c r="D806" i="4"/>
  <c r="C807" i="4"/>
  <c r="D807" i="4"/>
  <c r="C808" i="4"/>
  <c r="D808" i="4"/>
  <c r="C809" i="4"/>
  <c r="D809" i="4"/>
  <c r="C810" i="4"/>
  <c r="D810" i="4"/>
  <c r="C811" i="4"/>
  <c r="D811" i="4"/>
  <c r="C812" i="4"/>
  <c r="D812" i="4"/>
  <c r="C813" i="4"/>
  <c r="D813" i="4"/>
  <c r="C814" i="4"/>
  <c r="D814" i="4"/>
  <c r="C815" i="4"/>
  <c r="D815" i="4"/>
  <c r="C816" i="4"/>
  <c r="D816" i="4"/>
  <c r="C817" i="4"/>
  <c r="D817" i="4"/>
  <c r="C818" i="4"/>
  <c r="D818" i="4"/>
  <c r="C819" i="4"/>
  <c r="D819" i="4"/>
  <c r="C820" i="4"/>
  <c r="D820" i="4"/>
  <c r="C821" i="4"/>
  <c r="D821" i="4"/>
  <c r="C822" i="4"/>
  <c r="D822" i="4"/>
  <c r="C823" i="4"/>
  <c r="D823" i="4"/>
  <c r="C824" i="4"/>
  <c r="D824" i="4"/>
  <c r="C825" i="4"/>
  <c r="D825" i="4"/>
  <c r="C826" i="4"/>
  <c r="D826" i="4"/>
  <c r="C827" i="4"/>
  <c r="D827" i="4"/>
  <c r="C828" i="4"/>
  <c r="D828" i="4"/>
  <c r="C829" i="4"/>
  <c r="D829" i="4"/>
  <c r="C830" i="4"/>
  <c r="D830" i="4"/>
  <c r="C831" i="4"/>
  <c r="D831" i="4"/>
  <c r="C832" i="4"/>
  <c r="D832" i="4"/>
  <c r="C833" i="4"/>
  <c r="D833" i="4"/>
  <c r="C834" i="4"/>
  <c r="D834" i="4"/>
  <c r="C835" i="4"/>
  <c r="D835" i="4"/>
  <c r="C836" i="4"/>
  <c r="D836" i="4"/>
  <c r="C837" i="4"/>
  <c r="D837" i="4"/>
  <c r="C838" i="4"/>
  <c r="D838" i="4"/>
  <c r="C839" i="4"/>
  <c r="D839" i="4"/>
  <c r="C840" i="4"/>
  <c r="D840" i="4"/>
  <c r="C841" i="4"/>
  <c r="D841" i="4"/>
  <c r="C842" i="4"/>
  <c r="D842" i="4"/>
  <c r="C843" i="4"/>
  <c r="D843" i="4"/>
  <c r="C844" i="4"/>
  <c r="D844" i="4"/>
  <c r="C845" i="4"/>
  <c r="D845" i="4"/>
  <c r="C846" i="4"/>
  <c r="D846" i="4"/>
  <c r="C847" i="4"/>
  <c r="D847" i="4"/>
  <c r="C848" i="4"/>
  <c r="D848" i="4"/>
  <c r="C849" i="4"/>
  <c r="D849" i="4"/>
  <c r="C850" i="4"/>
  <c r="D850" i="4"/>
  <c r="C851" i="4"/>
  <c r="D851" i="4"/>
  <c r="C852" i="4"/>
  <c r="D852" i="4"/>
  <c r="C853" i="4"/>
  <c r="D853" i="4"/>
  <c r="C854" i="4"/>
  <c r="D854" i="4"/>
  <c r="C855" i="4"/>
  <c r="D855" i="4"/>
  <c r="C856" i="4"/>
  <c r="D856" i="4"/>
  <c r="C857" i="4"/>
  <c r="D857" i="4"/>
  <c r="C858" i="4"/>
  <c r="D858" i="4"/>
  <c r="C859" i="4"/>
  <c r="D859" i="4"/>
  <c r="C860" i="4"/>
  <c r="D860" i="4"/>
  <c r="C861" i="4"/>
  <c r="D861" i="4"/>
  <c r="C862" i="4"/>
  <c r="D862" i="4"/>
  <c r="C863" i="4"/>
  <c r="D863" i="4"/>
  <c r="C864" i="4"/>
  <c r="D864" i="4"/>
  <c r="C865" i="4"/>
  <c r="D865" i="4"/>
  <c r="C866" i="4"/>
  <c r="D866" i="4"/>
  <c r="C867" i="4"/>
  <c r="D867" i="4"/>
  <c r="C868" i="4"/>
  <c r="C869" i="4"/>
  <c r="D869" i="4"/>
  <c r="C870" i="4"/>
  <c r="D870" i="4"/>
  <c r="C871" i="4"/>
  <c r="D871" i="4"/>
  <c r="C872" i="4"/>
  <c r="D872" i="4"/>
  <c r="C873" i="4"/>
  <c r="D873" i="4"/>
  <c r="C874" i="4"/>
  <c r="D874" i="4"/>
  <c r="C875" i="4"/>
  <c r="D875" i="4"/>
  <c r="C876" i="4"/>
  <c r="D876" i="4"/>
  <c r="C877" i="4"/>
  <c r="D877" i="4"/>
  <c r="C878" i="4"/>
  <c r="D878" i="4"/>
  <c r="C879" i="4"/>
  <c r="D879" i="4"/>
  <c r="C880" i="4"/>
  <c r="D880" i="4"/>
  <c r="C881" i="4"/>
  <c r="D881" i="4"/>
  <c r="C882" i="4"/>
  <c r="D882" i="4"/>
  <c r="C883" i="4"/>
  <c r="D883" i="4"/>
  <c r="C884" i="4"/>
  <c r="D884" i="4"/>
  <c r="C885" i="4"/>
  <c r="D885" i="4"/>
  <c r="C886" i="4"/>
  <c r="D886" i="4"/>
  <c r="C887" i="4"/>
  <c r="D887" i="4"/>
  <c r="C888" i="4"/>
  <c r="D888" i="4"/>
  <c r="C889" i="4"/>
  <c r="D889" i="4"/>
  <c r="C890" i="4"/>
  <c r="D890" i="4"/>
  <c r="C891" i="4"/>
  <c r="D891" i="4"/>
  <c r="C892" i="4"/>
  <c r="D892" i="4"/>
  <c r="C893" i="4"/>
  <c r="D893" i="4"/>
  <c r="C894" i="4"/>
  <c r="D894" i="4"/>
  <c r="C895" i="4"/>
  <c r="D895" i="4"/>
  <c r="C896" i="4"/>
  <c r="D896" i="4"/>
  <c r="C897" i="4"/>
  <c r="D897" i="4"/>
  <c r="C898" i="4"/>
  <c r="D898" i="4"/>
  <c r="C899" i="4"/>
  <c r="D899" i="4"/>
  <c r="C900" i="4"/>
  <c r="D900" i="4"/>
  <c r="C901" i="4"/>
  <c r="D901" i="4"/>
  <c r="C902" i="4"/>
  <c r="D902" i="4"/>
  <c r="C903" i="4"/>
  <c r="D903" i="4"/>
  <c r="C904" i="4"/>
  <c r="D904" i="4"/>
  <c r="C905" i="4"/>
  <c r="D905" i="4"/>
  <c r="C906" i="4"/>
  <c r="D906" i="4"/>
  <c r="C907" i="4"/>
  <c r="D907" i="4"/>
  <c r="C908" i="4"/>
  <c r="D908" i="4"/>
  <c r="C909" i="4"/>
  <c r="D909" i="4"/>
  <c r="C910" i="4"/>
  <c r="D910" i="4"/>
  <c r="C911" i="4"/>
  <c r="D911" i="4"/>
  <c r="C912" i="4"/>
  <c r="D912" i="4"/>
  <c r="C913" i="4"/>
  <c r="D913" i="4"/>
  <c r="C914" i="4"/>
  <c r="D914" i="4"/>
  <c r="C915" i="4"/>
  <c r="D915" i="4"/>
  <c r="C916" i="4"/>
  <c r="D916" i="4"/>
  <c r="C917" i="4"/>
  <c r="D917" i="4"/>
  <c r="C918" i="4"/>
  <c r="D918" i="4"/>
  <c r="C919" i="4"/>
  <c r="D919" i="4"/>
  <c r="C920" i="4"/>
  <c r="D920" i="4"/>
  <c r="C921" i="4"/>
  <c r="D921" i="4"/>
  <c r="C922" i="4"/>
  <c r="D922" i="4"/>
  <c r="C923" i="4"/>
  <c r="D923" i="4"/>
  <c r="C924" i="4"/>
  <c r="D924" i="4"/>
  <c r="C925" i="4"/>
  <c r="D925" i="4"/>
  <c r="C926" i="4"/>
  <c r="D926" i="4"/>
  <c r="C927" i="4"/>
  <c r="D927" i="4"/>
  <c r="C928" i="4"/>
  <c r="D928" i="4"/>
  <c r="C929" i="4"/>
  <c r="D929" i="4"/>
  <c r="C930" i="4"/>
  <c r="D930" i="4"/>
  <c r="C931" i="4"/>
  <c r="D931" i="4"/>
  <c r="C932" i="4"/>
  <c r="D932" i="4"/>
  <c r="C933" i="4"/>
  <c r="D933" i="4"/>
  <c r="C934" i="4"/>
  <c r="D934" i="4"/>
  <c r="C935" i="4"/>
  <c r="D935" i="4"/>
  <c r="C936" i="4"/>
  <c r="D936" i="4"/>
  <c r="C937" i="4"/>
  <c r="D937" i="4"/>
  <c r="C938" i="4"/>
  <c r="D938" i="4"/>
  <c r="C939" i="4"/>
  <c r="D939" i="4"/>
  <c r="C940" i="4"/>
  <c r="D940" i="4"/>
  <c r="C941" i="4"/>
  <c r="D941" i="4"/>
  <c r="C942" i="4"/>
  <c r="D942" i="4"/>
  <c r="C943" i="4"/>
  <c r="D943" i="4"/>
  <c r="C944" i="4"/>
  <c r="D944" i="4"/>
  <c r="C945" i="4"/>
  <c r="D945" i="4"/>
  <c r="C946" i="4"/>
  <c r="D946" i="4"/>
  <c r="C947" i="4"/>
  <c r="D947" i="4"/>
  <c r="C948" i="4"/>
  <c r="D948" i="4"/>
  <c r="C949" i="4"/>
  <c r="D949" i="4"/>
  <c r="C950" i="4"/>
  <c r="D950" i="4"/>
  <c r="C951" i="4"/>
  <c r="D951" i="4"/>
  <c r="C952" i="4"/>
  <c r="D952" i="4"/>
  <c r="C953" i="4"/>
  <c r="D953" i="4"/>
  <c r="C954" i="4"/>
  <c r="D954" i="4"/>
  <c r="C955" i="4"/>
  <c r="D955" i="4"/>
  <c r="C956" i="4"/>
  <c r="D956" i="4"/>
  <c r="C957" i="4"/>
  <c r="D957" i="4"/>
  <c r="C958" i="4"/>
  <c r="D958" i="4"/>
  <c r="C959" i="4"/>
  <c r="D959" i="4"/>
  <c r="C960" i="4"/>
  <c r="D960" i="4"/>
  <c r="C961" i="4"/>
  <c r="D961" i="4"/>
  <c r="C962" i="4"/>
  <c r="D962" i="4"/>
  <c r="C963" i="4"/>
  <c r="D963" i="4"/>
  <c r="C1707" i="4"/>
  <c r="D1707" i="4"/>
  <c r="C1708" i="4"/>
  <c r="D1708" i="4"/>
  <c r="C1709" i="4"/>
  <c r="D1709" i="4"/>
  <c r="C1710" i="4"/>
  <c r="D1710" i="4"/>
  <c r="C1711" i="4"/>
  <c r="D1711" i="4"/>
  <c r="C1712" i="4"/>
  <c r="D1712" i="4"/>
  <c r="C1713" i="4"/>
  <c r="D1713" i="4"/>
  <c r="C1714" i="4"/>
  <c r="D1714" i="4"/>
  <c r="C1715" i="4"/>
  <c r="D1715" i="4"/>
  <c r="C1716" i="4"/>
  <c r="D1716" i="4"/>
  <c r="C1717" i="4"/>
  <c r="D1717" i="4"/>
  <c r="C1718" i="4"/>
  <c r="D1718" i="4"/>
  <c r="C1719" i="4"/>
  <c r="D1719" i="4"/>
  <c r="C1720" i="4"/>
  <c r="D1720" i="4"/>
  <c r="C1721" i="4"/>
  <c r="D1721" i="4"/>
  <c r="C1722" i="4"/>
  <c r="D1722" i="4"/>
  <c r="C1723" i="4"/>
  <c r="D1723" i="4"/>
  <c r="C1724" i="4"/>
  <c r="D1724" i="4"/>
  <c r="C1725" i="4"/>
  <c r="D1725" i="4"/>
  <c r="C1726" i="4"/>
  <c r="D1726" i="4"/>
  <c r="C1727" i="4"/>
  <c r="D1727" i="4"/>
  <c r="C1728" i="4"/>
  <c r="D1728" i="4"/>
  <c r="C1729" i="4"/>
  <c r="D1729" i="4"/>
  <c r="C1730" i="4"/>
  <c r="D1730" i="4"/>
  <c r="C1731" i="4"/>
  <c r="D1731" i="4"/>
  <c r="C1732" i="4"/>
  <c r="D1732" i="4"/>
  <c r="C1733" i="4"/>
  <c r="D1733" i="4"/>
  <c r="C1734" i="4"/>
  <c r="D1734" i="4"/>
  <c r="C1735" i="4"/>
  <c r="D1735" i="4"/>
  <c r="C1736" i="4"/>
  <c r="D1736" i="4"/>
  <c r="C1737" i="4"/>
  <c r="D1737" i="4"/>
  <c r="C1738" i="4"/>
  <c r="D1738" i="4"/>
  <c r="C1739" i="4"/>
  <c r="D1739" i="4"/>
  <c r="C1740" i="4"/>
  <c r="D1740" i="4"/>
  <c r="C1741" i="4"/>
  <c r="D1741" i="4"/>
  <c r="C1742" i="4"/>
  <c r="D1742" i="4"/>
  <c r="C1743" i="4"/>
  <c r="D1743" i="4"/>
  <c r="C1744" i="4"/>
  <c r="D1744" i="4"/>
  <c r="C1745" i="4"/>
  <c r="D1745" i="4"/>
  <c r="C1746" i="4"/>
  <c r="D1746" i="4"/>
  <c r="C1747" i="4"/>
  <c r="D1747" i="4"/>
  <c r="C1748" i="4"/>
  <c r="D1748" i="4"/>
  <c r="C1749" i="4"/>
  <c r="D1749" i="4"/>
  <c r="C1750" i="4"/>
  <c r="D1750" i="4"/>
  <c r="C1751" i="4"/>
  <c r="D1751" i="4"/>
  <c r="C1752" i="4"/>
  <c r="D1752" i="4"/>
  <c r="C1753" i="4"/>
  <c r="D1753" i="4"/>
  <c r="C1754" i="4"/>
  <c r="D1754" i="4"/>
  <c r="C1755" i="4"/>
  <c r="D1755" i="4"/>
  <c r="C1756" i="4"/>
  <c r="D1756" i="4"/>
  <c r="C1757" i="4"/>
  <c r="D1757" i="4"/>
  <c r="C1758" i="4"/>
  <c r="D1758" i="4"/>
  <c r="C1759" i="4"/>
  <c r="D1759" i="4"/>
  <c r="C1760" i="4"/>
  <c r="D1760" i="4"/>
  <c r="C1761" i="4"/>
  <c r="D1761" i="4"/>
  <c r="C1762" i="4"/>
  <c r="D1762" i="4"/>
  <c r="C1763" i="4"/>
  <c r="D1763" i="4"/>
  <c r="C1764" i="4"/>
  <c r="D1764" i="4"/>
  <c r="C1765" i="4"/>
  <c r="D1765" i="4"/>
  <c r="C1766" i="4"/>
  <c r="D1766" i="4"/>
  <c r="C1767" i="4"/>
  <c r="D1767" i="4"/>
  <c r="C1768" i="4"/>
  <c r="D1768" i="4"/>
  <c r="C1769" i="4"/>
  <c r="D1769" i="4"/>
  <c r="C1770" i="4"/>
  <c r="D1770" i="4"/>
  <c r="C1771" i="4"/>
  <c r="D1771" i="4"/>
  <c r="C1772" i="4"/>
  <c r="D1772" i="4"/>
  <c r="C1773" i="4"/>
  <c r="D1773" i="4"/>
  <c r="C1774" i="4"/>
  <c r="D1774" i="4"/>
  <c r="C1775" i="4"/>
  <c r="D1775" i="4"/>
  <c r="C1776" i="4"/>
  <c r="D1776" i="4"/>
  <c r="C1777" i="4"/>
  <c r="D1777" i="4"/>
  <c r="C1778" i="4"/>
  <c r="D1778" i="4"/>
  <c r="C1779" i="4"/>
  <c r="D1779" i="4"/>
  <c r="C1780" i="4"/>
  <c r="D1780" i="4"/>
  <c r="C1781" i="4"/>
  <c r="D1781" i="4"/>
  <c r="C1782" i="4"/>
  <c r="D1782" i="4"/>
  <c r="C1783" i="4"/>
  <c r="D1783" i="4"/>
  <c r="C1784" i="4"/>
  <c r="D1784" i="4"/>
  <c r="C1785" i="4"/>
  <c r="D1785" i="4"/>
  <c r="C1786" i="4"/>
  <c r="D1786" i="4"/>
  <c r="C1787" i="4"/>
  <c r="D1787" i="4"/>
  <c r="C1788" i="4"/>
  <c r="D1788" i="4"/>
  <c r="C1789" i="4"/>
  <c r="D1789" i="4"/>
  <c r="C1790" i="4"/>
  <c r="D1790" i="4"/>
  <c r="C1791" i="4"/>
  <c r="D1791" i="4"/>
  <c r="C1792" i="4"/>
  <c r="D1792" i="4"/>
  <c r="C1793" i="4"/>
  <c r="D1793" i="4"/>
  <c r="C1794" i="4"/>
  <c r="D1794" i="4"/>
  <c r="C1795" i="4"/>
  <c r="D1795" i="4"/>
  <c r="C1796" i="4"/>
  <c r="D1796" i="4"/>
  <c r="C1797" i="4"/>
  <c r="D1797" i="4"/>
  <c r="C1798" i="4"/>
  <c r="D1798" i="4"/>
  <c r="C1799" i="4"/>
  <c r="D1799" i="4"/>
  <c r="C1800" i="4"/>
  <c r="D1800" i="4"/>
  <c r="C1801" i="4"/>
  <c r="D1801" i="4"/>
  <c r="C1802" i="4"/>
  <c r="D1802" i="4"/>
  <c r="C1803" i="4"/>
  <c r="D1803" i="4"/>
  <c r="C1804" i="4"/>
  <c r="D1804" i="4"/>
  <c r="C1805" i="4"/>
  <c r="D1805" i="4"/>
  <c r="C1806" i="4"/>
  <c r="D1806" i="4"/>
  <c r="C1807" i="4"/>
  <c r="D1807" i="4"/>
  <c r="C1808" i="4"/>
  <c r="D1808" i="4"/>
  <c r="C1809" i="4"/>
  <c r="D1809" i="4"/>
  <c r="C1810" i="4"/>
  <c r="D1810" i="4"/>
  <c r="C1811" i="4"/>
  <c r="D1811" i="4"/>
  <c r="C1812" i="4"/>
  <c r="D1812" i="4"/>
  <c r="C1813" i="4"/>
  <c r="D1813" i="4"/>
  <c r="C1814" i="4"/>
  <c r="D1814" i="4"/>
  <c r="C1815" i="4"/>
  <c r="D1815" i="4"/>
  <c r="C1816" i="4"/>
  <c r="D1816" i="4"/>
  <c r="C1817" i="4"/>
  <c r="D1817" i="4"/>
  <c r="C1818" i="4"/>
  <c r="D1818" i="4"/>
  <c r="C1819" i="4"/>
  <c r="D1819" i="4"/>
  <c r="C1820" i="4"/>
  <c r="D1820" i="4"/>
  <c r="C1821" i="4"/>
  <c r="D1821" i="4"/>
  <c r="C1822" i="4"/>
  <c r="D1822" i="4"/>
  <c r="C1823" i="4"/>
  <c r="D1823" i="4"/>
  <c r="C1824" i="4"/>
  <c r="D1824" i="4"/>
  <c r="C1825" i="4"/>
  <c r="D1825" i="4"/>
  <c r="C1826" i="4"/>
  <c r="D1826" i="4"/>
  <c r="C1827" i="4"/>
  <c r="D1827" i="4"/>
  <c r="C1828" i="4"/>
  <c r="D1828" i="4"/>
  <c r="C1829" i="4"/>
  <c r="D1829" i="4"/>
  <c r="C1830" i="4"/>
  <c r="D1830" i="4"/>
  <c r="C1831" i="4"/>
  <c r="D1831" i="4"/>
  <c r="C1832" i="4"/>
  <c r="D1832" i="4"/>
  <c r="C1833" i="4"/>
  <c r="D1833" i="4"/>
  <c r="C1834" i="4"/>
  <c r="D1834" i="4"/>
  <c r="C1835" i="4"/>
  <c r="D1835" i="4"/>
  <c r="C1836" i="4"/>
  <c r="D1836" i="4"/>
  <c r="C1837" i="4"/>
  <c r="D1837" i="4"/>
  <c r="C1838" i="4"/>
  <c r="D1838" i="4"/>
  <c r="C1839" i="4"/>
  <c r="D1839" i="4"/>
  <c r="C1840" i="4"/>
  <c r="D1840" i="4"/>
  <c r="C1841" i="4"/>
  <c r="D1841" i="4"/>
  <c r="C1842" i="4"/>
  <c r="D1842" i="4"/>
  <c r="C1843" i="4"/>
  <c r="D1843" i="4"/>
  <c r="C1844" i="4"/>
  <c r="D1844" i="4"/>
  <c r="C1845" i="4"/>
  <c r="D1845" i="4"/>
  <c r="C1846" i="4"/>
  <c r="D1846" i="4"/>
  <c r="C1847" i="4"/>
  <c r="D1847" i="4"/>
  <c r="C1848" i="4"/>
  <c r="D1848" i="4"/>
  <c r="C1849" i="4"/>
  <c r="D1849" i="4"/>
  <c r="C1850" i="4"/>
  <c r="D1850" i="4"/>
  <c r="C1851" i="4"/>
  <c r="D1851" i="4"/>
  <c r="C1852" i="4"/>
  <c r="D1852" i="4"/>
  <c r="C1853" i="4"/>
  <c r="D1853" i="4"/>
  <c r="C1854" i="4"/>
  <c r="D1854" i="4"/>
  <c r="C1855" i="4"/>
  <c r="D1855" i="4"/>
  <c r="C1856" i="4"/>
  <c r="D1856" i="4"/>
  <c r="C1857" i="4"/>
  <c r="D1857" i="4"/>
  <c r="C1858" i="4"/>
  <c r="D1858" i="4"/>
  <c r="C1859" i="4"/>
  <c r="D1859" i="4"/>
  <c r="C1860" i="4"/>
  <c r="D1860" i="4"/>
  <c r="C1861" i="4"/>
  <c r="D1861" i="4"/>
  <c r="C1862" i="4"/>
  <c r="D1862" i="4"/>
  <c r="C1863" i="4"/>
  <c r="D1863" i="4"/>
  <c r="C1864" i="4"/>
  <c r="D1864" i="4"/>
  <c r="C1865" i="4"/>
  <c r="D1865" i="4"/>
  <c r="C1866" i="4"/>
  <c r="D1866" i="4"/>
  <c r="C1867" i="4"/>
  <c r="D1867" i="4"/>
  <c r="C1868" i="4"/>
  <c r="D1868" i="4"/>
  <c r="C1869" i="4"/>
  <c r="D1869" i="4"/>
  <c r="C1870" i="4"/>
  <c r="D1870" i="4"/>
  <c r="C1871" i="4"/>
  <c r="D1871" i="4"/>
  <c r="C1872" i="4"/>
  <c r="D1872" i="4"/>
  <c r="C1873" i="4"/>
  <c r="D1873" i="4"/>
  <c r="C1874" i="4"/>
  <c r="D1874" i="4"/>
  <c r="C1875" i="4"/>
  <c r="D1875" i="4"/>
  <c r="C1876" i="4"/>
  <c r="D1876" i="4"/>
  <c r="C1877" i="4"/>
  <c r="D1877" i="4"/>
  <c r="C1878" i="4"/>
  <c r="D1878" i="4"/>
  <c r="C1879" i="4"/>
  <c r="D1879" i="4"/>
  <c r="C1880" i="4"/>
  <c r="D1880" i="4"/>
  <c r="C1881" i="4"/>
  <c r="D1881" i="4"/>
  <c r="C1882" i="4"/>
  <c r="D1882" i="4"/>
  <c r="C1883" i="4"/>
  <c r="D1883" i="4"/>
  <c r="C1884" i="4"/>
  <c r="D1884" i="4"/>
  <c r="C1885" i="4"/>
  <c r="D1885" i="4"/>
  <c r="C1886" i="4"/>
  <c r="D1886" i="4"/>
  <c r="C1887" i="4"/>
  <c r="D1887" i="4"/>
  <c r="C1888" i="4"/>
  <c r="D1888" i="4"/>
  <c r="C1889" i="4"/>
  <c r="D1889" i="4"/>
  <c r="C1890" i="4"/>
  <c r="D1890" i="4"/>
  <c r="C1891" i="4"/>
  <c r="D1891" i="4"/>
  <c r="C1892" i="4"/>
  <c r="D1892" i="4"/>
  <c r="C1893" i="4"/>
  <c r="D1893" i="4"/>
  <c r="C1894" i="4"/>
  <c r="D1894" i="4"/>
  <c r="C1895" i="4"/>
  <c r="D1895" i="4"/>
  <c r="C1896" i="4"/>
  <c r="D1896" i="4"/>
  <c r="C1897" i="4"/>
  <c r="D1897" i="4"/>
  <c r="C1898" i="4"/>
  <c r="D1898" i="4"/>
  <c r="C1899" i="4"/>
  <c r="D1899" i="4"/>
  <c r="C1900" i="4"/>
  <c r="D1900" i="4"/>
  <c r="C1901" i="4"/>
  <c r="D1901" i="4"/>
  <c r="C1902" i="4"/>
  <c r="D1902" i="4"/>
  <c r="C1903" i="4"/>
  <c r="D1903" i="4"/>
  <c r="C1904" i="4"/>
  <c r="D1904" i="4"/>
  <c r="C1905" i="4"/>
  <c r="D1905" i="4"/>
  <c r="C1906" i="4"/>
  <c r="D1906" i="4"/>
  <c r="C1907" i="4"/>
  <c r="D1907" i="4"/>
  <c r="C1908" i="4"/>
  <c r="D1908" i="4"/>
  <c r="C1909" i="4"/>
  <c r="D1909" i="4"/>
  <c r="C1910" i="4"/>
  <c r="D1910" i="4"/>
  <c r="C1911" i="4"/>
  <c r="D1911" i="4"/>
  <c r="C1912" i="4"/>
  <c r="D1912" i="4"/>
  <c r="C1913" i="4"/>
  <c r="D1913" i="4"/>
  <c r="C1914" i="4"/>
  <c r="D1914" i="4"/>
  <c r="C1915" i="4"/>
  <c r="D1915" i="4"/>
  <c r="C1916" i="4"/>
  <c r="D1916" i="4"/>
  <c r="C1917" i="4"/>
  <c r="D1917" i="4"/>
  <c r="Y66" i="5"/>
  <c r="Z66" i="5"/>
  <c r="Y67" i="5"/>
  <c r="Z67" i="5"/>
  <c r="Y68" i="5"/>
  <c r="Z68" i="5"/>
  <c r="Y69" i="5"/>
  <c r="Z69" i="5"/>
  <c r="Y70" i="5"/>
  <c r="Z70" i="5"/>
  <c r="Y71" i="5"/>
  <c r="Z71" i="5"/>
  <c r="Y72" i="5"/>
  <c r="Z72" i="5"/>
  <c r="Y73" i="5"/>
  <c r="Z73" i="5"/>
  <c r="Y74" i="5"/>
  <c r="Z74" i="5"/>
  <c r="Y76" i="5"/>
  <c r="Z7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S66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6" i="5"/>
  <c r="D76" i="5"/>
  <c r="R176" i="5"/>
  <c r="S176" i="5"/>
  <c r="R177" i="5"/>
  <c r="S177" i="5"/>
  <c r="R178" i="5"/>
  <c r="S178" i="5"/>
  <c r="R179" i="5"/>
  <c r="S179" i="5"/>
  <c r="R180" i="5"/>
  <c r="S180" i="5"/>
  <c r="R181" i="5"/>
  <c r="S181" i="5"/>
  <c r="R182" i="5"/>
  <c r="S182" i="5"/>
  <c r="R183" i="5"/>
  <c r="S183" i="5"/>
  <c r="R184" i="5"/>
  <c r="S184" i="5"/>
  <c r="R185" i="5"/>
  <c r="S185" i="5"/>
  <c r="R186" i="5"/>
  <c r="S186" i="5"/>
  <c r="R174" i="5"/>
  <c r="S174" i="5"/>
  <c r="C174" i="5"/>
  <c r="D174" i="5"/>
  <c r="C175" i="5"/>
  <c r="D175" i="5"/>
  <c r="C176" i="5"/>
  <c r="D176" i="5"/>
  <c r="C177" i="5"/>
  <c r="D177" i="5"/>
  <c r="C178" i="5"/>
  <c r="D178" i="5"/>
  <c r="C179" i="5"/>
  <c r="D179" i="5"/>
  <c r="C180" i="5"/>
  <c r="D180" i="5"/>
  <c r="C181" i="5"/>
  <c r="D181" i="5"/>
  <c r="C182" i="5"/>
  <c r="D182" i="5"/>
  <c r="C183" i="5"/>
  <c r="D183" i="5"/>
  <c r="C184" i="5"/>
  <c r="D184" i="5"/>
  <c r="C185" i="5"/>
  <c r="D185" i="5"/>
  <c r="Y175" i="5"/>
  <c r="Z175" i="5"/>
  <c r="Y176" i="5"/>
  <c r="Z176" i="5"/>
  <c r="Y177" i="5"/>
  <c r="Z177" i="5"/>
  <c r="Y178" i="5"/>
  <c r="Z178" i="5"/>
  <c r="Y179" i="5"/>
  <c r="Z179" i="5"/>
  <c r="Y180" i="5"/>
  <c r="Z180" i="5"/>
  <c r="Y181" i="5"/>
  <c r="Z181" i="5"/>
  <c r="Y182" i="5"/>
  <c r="Z182" i="5"/>
  <c r="Y183" i="5"/>
  <c r="Z183" i="5"/>
  <c r="Y184" i="5"/>
  <c r="Z184" i="5"/>
  <c r="Y185" i="5"/>
  <c r="Z185" i="5"/>
  <c r="Y186" i="5"/>
  <c r="Z186" i="5"/>
  <c r="Y187" i="5"/>
  <c r="Z187" i="5"/>
  <c r="Y188" i="5"/>
  <c r="Z188" i="5"/>
  <c r="Y189" i="5"/>
  <c r="Z189" i="5"/>
  <c r="Y190" i="5"/>
  <c r="Z190" i="5"/>
  <c r="Y191" i="5"/>
  <c r="Z191" i="5"/>
  <c r="Y192" i="5"/>
  <c r="Z192" i="5"/>
  <c r="Y193" i="5"/>
  <c r="Z193" i="5"/>
  <c r="Y194" i="5"/>
  <c r="Z194" i="5"/>
  <c r="Y195" i="5"/>
  <c r="Z195" i="5"/>
  <c r="Z174" i="5"/>
  <c r="Y174" i="5"/>
  <c r="X66" i="5"/>
  <c r="X67" i="5"/>
  <c r="X68" i="5"/>
  <c r="X69" i="5"/>
  <c r="X70" i="5"/>
  <c r="X71" i="5"/>
  <c r="X72" i="5"/>
  <c r="X73" i="5"/>
  <c r="X74" i="5"/>
  <c r="X75" i="5"/>
  <c r="V2" i="5"/>
  <c r="V86" i="5"/>
  <c r="R187" i="5"/>
  <c r="S187" i="5"/>
  <c r="R188" i="5"/>
  <c r="S188" i="5"/>
  <c r="R189" i="5"/>
  <c r="S189" i="5"/>
  <c r="R190" i="5"/>
  <c r="S190" i="5"/>
  <c r="R191" i="5"/>
  <c r="S191" i="5"/>
  <c r="R192" i="5"/>
  <c r="S192" i="5"/>
  <c r="R193" i="5"/>
  <c r="S193" i="5"/>
  <c r="R194" i="5"/>
  <c r="S194" i="5"/>
  <c r="R195" i="5"/>
  <c r="S195" i="5"/>
  <c r="S175" i="5"/>
  <c r="R175" i="5"/>
  <c r="C186" i="5"/>
  <c r="D186" i="5"/>
  <c r="C187" i="5"/>
  <c r="D187" i="5"/>
  <c r="C188" i="5"/>
  <c r="D188" i="5"/>
  <c r="C189" i="5"/>
  <c r="D189" i="5"/>
  <c r="C190" i="5"/>
  <c r="D190" i="5"/>
  <c r="C191" i="5"/>
  <c r="D191" i="5"/>
  <c r="C192" i="5"/>
  <c r="D192" i="5"/>
  <c r="C193" i="5"/>
  <c r="D193" i="5"/>
  <c r="C194" i="5"/>
  <c r="D194" i="5"/>
  <c r="C195" i="5"/>
  <c r="D195" i="5"/>
  <c r="AD194" i="5"/>
  <c r="AD195" i="5"/>
  <c r="AH194" i="5"/>
  <c r="AH195" i="5"/>
  <c r="AI194" i="5"/>
  <c r="AI195" i="5"/>
  <c r="AJ194" i="5"/>
  <c r="AJ195" i="5"/>
  <c r="AD190" i="5"/>
  <c r="AD191" i="5"/>
  <c r="AD192" i="5"/>
  <c r="AD193" i="5"/>
  <c r="AH190" i="5"/>
  <c r="AH191" i="5"/>
  <c r="AH192" i="5"/>
  <c r="AH193" i="5"/>
  <c r="AI190" i="5"/>
  <c r="AI191" i="5"/>
  <c r="AI192" i="5"/>
  <c r="AI193" i="5"/>
  <c r="AJ190" i="5"/>
  <c r="AJ191" i="5"/>
  <c r="AJ192" i="5"/>
  <c r="AJ193" i="5"/>
  <c r="AD186" i="5"/>
  <c r="AD187" i="5"/>
  <c r="AD188" i="5"/>
  <c r="AD189" i="5"/>
  <c r="AH186" i="5"/>
  <c r="AH187" i="5"/>
  <c r="AH188" i="5"/>
  <c r="AH189" i="5"/>
  <c r="AI186" i="5"/>
  <c r="AI187" i="5"/>
  <c r="AI188" i="5"/>
  <c r="AI189" i="5"/>
  <c r="AJ186" i="5"/>
  <c r="AJ187" i="5"/>
  <c r="AJ188" i="5"/>
  <c r="AJ189" i="5"/>
  <c r="Y78" i="5"/>
  <c r="Z78" i="5"/>
  <c r="Y79" i="5"/>
  <c r="Z79" i="5"/>
  <c r="Y80" i="5"/>
  <c r="Z80" i="5"/>
  <c r="Y81" i="5"/>
  <c r="Z81" i="5"/>
  <c r="Y82" i="5"/>
  <c r="Z82" i="5"/>
  <c r="Y83" i="5"/>
  <c r="Z83" i="5"/>
  <c r="Y84" i="5"/>
  <c r="Z84" i="5"/>
  <c r="Y85" i="5"/>
  <c r="Z85" i="5"/>
  <c r="Z77" i="5"/>
  <c r="Y77" i="5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76" i="5"/>
  <c r="X76" i="5" s="1"/>
  <c r="P78" i="5"/>
  <c r="P79" i="5"/>
  <c r="P80" i="5"/>
  <c r="P81" i="5"/>
  <c r="P82" i="5"/>
  <c r="P83" i="5"/>
  <c r="P84" i="5"/>
  <c r="P85" i="5"/>
  <c r="P76" i="5"/>
  <c r="P77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Y75" i="5"/>
  <c r="Z75" i="5"/>
  <c r="B74" i="5"/>
  <c r="B75" i="5"/>
  <c r="B67" i="5"/>
  <c r="B68" i="5"/>
  <c r="B69" i="5"/>
  <c r="B70" i="5"/>
  <c r="B71" i="5"/>
  <c r="B72" i="5"/>
  <c r="B73" i="5"/>
  <c r="A77" i="5"/>
  <c r="B77" i="5" s="1"/>
  <c r="A78" i="5"/>
  <c r="B78" i="5" s="1"/>
  <c r="A79" i="5"/>
  <c r="B79" i="5" s="1"/>
  <c r="A80" i="5"/>
  <c r="B80" i="5" s="1"/>
  <c r="A81" i="5"/>
  <c r="B81" i="5" s="1"/>
  <c r="A82" i="5"/>
  <c r="B82" i="5" s="1"/>
  <c r="A83" i="5"/>
  <c r="B83" i="5" s="1"/>
  <c r="A84" i="5"/>
  <c r="B84" i="5" s="1"/>
  <c r="A85" i="5"/>
  <c r="B85" i="5" s="1"/>
  <c r="I77" i="5"/>
  <c r="I78" i="5"/>
  <c r="I79" i="5"/>
  <c r="I80" i="5"/>
  <c r="I81" i="5"/>
  <c r="I82" i="5"/>
  <c r="I83" i="5"/>
  <c r="I84" i="5"/>
  <c r="I85" i="5"/>
  <c r="C75" i="5"/>
  <c r="D75" i="5"/>
  <c r="AI868" i="4" l="1"/>
  <c r="D868" i="4"/>
  <c r="Z868" i="4"/>
  <c r="AD74" i="5" l="1"/>
  <c r="AD75" i="5"/>
  <c r="AD76" i="5"/>
  <c r="AD77" i="5"/>
  <c r="AD78" i="5"/>
  <c r="AD79" i="5"/>
  <c r="AE74" i="5"/>
  <c r="AE75" i="5"/>
  <c r="AE76" i="5"/>
  <c r="AE77" i="5"/>
  <c r="AE78" i="5"/>
  <c r="AE79" i="5"/>
  <c r="AF74" i="5"/>
  <c r="AF75" i="5"/>
  <c r="AF77" i="5"/>
  <c r="AF78" i="5"/>
  <c r="AF79" i="5"/>
  <c r="AH74" i="5"/>
  <c r="AH75" i="5"/>
  <c r="AH76" i="5"/>
  <c r="AH77" i="5"/>
  <c r="AH78" i="5"/>
  <c r="AH79" i="5"/>
  <c r="AI74" i="5"/>
  <c r="AI75" i="5"/>
  <c r="AI76" i="5"/>
  <c r="AI77" i="5"/>
  <c r="AI78" i="5"/>
  <c r="AI79" i="5"/>
  <c r="AJ74" i="5"/>
  <c r="AJ75" i="5"/>
  <c r="AJ76" i="5"/>
  <c r="AJ77" i="5"/>
  <c r="AJ78" i="5"/>
  <c r="AJ79" i="5"/>
  <c r="AD80" i="5"/>
  <c r="AD81" i="5"/>
  <c r="AE80" i="5"/>
  <c r="AE81" i="5"/>
  <c r="AF80" i="5"/>
  <c r="AF81" i="5"/>
  <c r="AH80" i="5"/>
  <c r="AH81" i="5"/>
  <c r="AI80" i="5"/>
  <c r="AI81" i="5"/>
  <c r="AJ80" i="5"/>
  <c r="AJ81" i="5"/>
  <c r="AD82" i="5"/>
  <c r="AD83" i="5"/>
  <c r="AE82" i="5"/>
  <c r="AE83" i="5"/>
  <c r="AF82" i="5"/>
  <c r="AF83" i="5"/>
  <c r="AH82" i="5"/>
  <c r="AH83" i="5"/>
  <c r="AI82" i="5"/>
  <c r="AI83" i="5"/>
  <c r="AJ82" i="5"/>
  <c r="AJ83" i="5"/>
  <c r="AD84" i="5"/>
  <c r="AE84" i="5"/>
  <c r="AF84" i="5"/>
  <c r="AH84" i="5"/>
  <c r="AI84" i="5"/>
  <c r="AJ84" i="5"/>
  <c r="AD85" i="5"/>
  <c r="AE85" i="5"/>
  <c r="AF85" i="5"/>
  <c r="AH85" i="5"/>
  <c r="AI85" i="5"/>
  <c r="AJ85" i="5"/>
  <c r="E67" i="5"/>
  <c r="E68" i="5"/>
  <c r="E69" i="5"/>
  <c r="E70" i="5"/>
  <c r="E71" i="5"/>
  <c r="E72" i="5"/>
  <c r="E73" i="5"/>
  <c r="AE66" i="5"/>
  <c r="AE67" i="5"/>
  <c r="AE68" i="5"/>
  <c r="AE69" i="5"/>
  <c r="AH66" i="5"/>
  <c r="AH67" i="5"/>
  <c r="AH68" i="5"/>
  <c r="AH69" i="5"/>
  <c r="AI66" i="5"/>
  <c r="AI67" i="5"/>
  <c r="AI68" i="5"/>
  <c r="AI69" i="5"/>
  <c r="AJ67" i="5"/>
  <c r="AJ68" i="5"/>
  <c r="AJ69" i="5"/>
  <c r="AE70" i="5"/>
  <c r="AE71" i="5"/>
  <c r="AH70" i="5"/>
  <c r="AH71" i="5"/>
  <c r="AI70" i="5"/>
  <c r="AI71" i="5"/>
  <c r="AJ70" i="5"/>
  <c r="AJ71" i="5"/>
  <c r="AE72" i="5"/>
  <c r="AH72" i="5"/>
  <c r="AI72" i="5"/>
  <c r="AJ72" i="5"/>
  <c r="AE73" i="5"/>
  <c r="AH73" i="5"/>
  <c r="AI73" i="5"/>
  <c r="AJ73" i="5"/>
  <c r="E66" i="5"/>
  <c r="R66" i="5"/>
  <c r="AD175" i="5"/>
  <c r="AD176" i="5"/>
  <c r="AD177" i="5"/>
  <c r="AD178" i="5"/>
  <c r="AD179" i="5"/>
  <c r="AD180" i="5"/>
  <c r="AD181" i="5"/>
  <c r="AD182" i="5"/>
  <c r="AD183" i="5"/>
  <c r="AD184" i="5"/>
  <c r="AD185" i="5"/>
  <c r="AE174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P1924" i="4"/>
  <c r="AE1924" i="4" s="1"/>
  <c r="Q1924" i="4"/>
  <c r="V1924" i="4"/>
  <c r="W1924" i="4"/>
  <c r="X1924" i="4"/>
  <c r="H1924" i="4"/>
  <c r="W1848" i="4"/>
  <c r="X1848" i="4"/>
  <c r="AC1848" i="4"/>
  <c r="AJ1848" i="4"/>
  <c r="W1849" i="4"/>
  <c r="X1849" i="4"/>
  <c r="AC1849" i="4"/>
  <c r="AJ1849" i="4"/>
  <c r="W1850" i="4"/>
  <c r="X1850" i="4"/>
  <c r="AC1850" i="4"/>
  <c r="AJ1850" i="4"/>
  <c r="W1851" i="4"/>
  <c r="X1851" i="4"/>
  <c r="AC1851" i="4"/>
  <c r="AJ1851" i="4"/>
  <c r="W1852" i="4"/>
  <c r="X1852" i="4"/>
  <c r="AC1852" i="4"/>
  <c r="AJ1852" i="4"/>
  <c r="W1853" i="4"/>
  <c r="X1853" i="4"/>
  <c r="AC1853" i="4"/>
  <c r="AJ1853" i="4"/>
  <c r="W1854" i="4"/>
  <c r="X1854" i="4"/>
  <c r="AC1854" i="4"/>
  <c r="AJ1854" i="4"/>
  <c r="W1855" i="4"/>
  <c r="X1855" i="4"/>
  <c r="AC1855" i="4"/>
  <c r="AJ1855" i="4"/>
  <c r="W1856" i="4"/>
  <c r="X1856" i="4"/>
  <c r="AC1856" i="4"/>
  <c r="AJ1856" i="4"/>
  <c r="W1857" i="4"/>
  <c r="X1857" i="4"/>
  <c r="AC1857" i="4"/>
  <c r="AJ1857" i="4"/>
  <c r="W1858" i="4"/>
  <c r="X1858" i="4"/>
  <c r="AC1858" i="4"/>
  <c r="AJ1858" i="4"/>
  <c r="W1859" i="4"/>
  <c r="X1859" i="4"/>
  <c r="AC1859" i="4"/>
  <c r="AJ1859" i="4"/>
  <c r="W1860" i="4"/>
  <c r="X1860" i="4"/>
  <c r="AC1860" i="4"/>
  <c r="AJ1860" i="4"/>
  <c r="W1861" i="4"/>
  <c r="X1861" i="4"/>
  <c r="AC1861" i="4"/>
  <c r="AJ1861" i="4"/>
  <c r="W1862" i="4"/>
  <c r="X1862" i="4"/>
  <c r="AC1862" i="4"/>
  <c r="AJ1862" i="4"/>
  <c r="W1863" i="4"/>
  <c r="X1863" i="4"/>
  <c r="AC1863" i="4"/>
  <c r="AJ1863" i="4"/>
  <c r="W1864" i="4"/>
  <c r="X1864" i="4"/>
  <c r="AC1864" i="4"/>
  <c r="AJ1864" i="4"/>
  <c r="W1865" i="4"/>
  <c r="X1865" i="4"/>
  <c r="AC1865" i="4"/>
  <c r="AJ1865" i="4"/>
  <c r="W1866" i="4"/>
  <c r="X1866" i="4"/>
  <c r="AC1866" i="4"/>
  <c r="AJ1866" i="4"/>
  <c r="W1867" i="4"/>
  <c r="X1867" i="4"/>
  <c r="AC1867" i="4"/>
  <c r="AJ1867" i="4"/>
  <c r="W1868" i="4"/>
  <c r="X1868" i="4"/>
  <c r="AC1868" i="4"/>
  <c r="AJ1868" i="4"/>
  <c r="W1869" i="4"/>
  <c r="X1869" i="4"/>
  <c r="AC1869" i="4"/>
  <c r="AJ1869" i="4"/>
  <c r="W1870" i="4"/>
  <c r="X1870" i="4"/>
  <c r="AC1870" i="4"/>
  <c r="AJ1870" i="4"/>
  <c r="W1871" i="4"/>
  <c r="X1871" i="4"/>
  <c r="AC1871" i="4"/>
  <c r="AJ1871" i="4"/>
  <c r="W1872" i="4"/>
  <c r="X1872" i="4"/>
  <c r="AC1872" i="4"/>
  <c r="AJ1872" i="4"/>
  <c r="W1873" i="4"/>
  <c r="X1873" i="4"/>
  <c r="AC1873" i="4"/>
  <c r="AJ1873" i="4"/>
  <c r="W1874" i="4"/>
  <c r="X1874" i="4"/>
  <c r="AC1874" i="4"/>
  <c r="AJ1874" i="4"/>
  <c r="W1875" i="4"/>
  <c r="X1875" i="4"/>
  <c r="AC1875" i="4"/>
  <c r="AJ1875" i="4"/>
  <c r="W1876" i="4"/>
  <c r="X1876" i="4"/>
  <c r="AC1876" i="4"/>
  <c r="AJ1876" i="4"/>
  <c r="W1877" i="4"/>
  <c r="X1877" i="4"/>
  <c r="AC1877" i="4"/>
  <c r="AJ1877" i="4"/>
  <c r="W1878" i="4"/>
  <c r="X1878" i="4"/>
  <c r="AC1878" i="4"/>
  <c r="AJ1878" i="4"/>
  <c r="W1879" i="4"/>
  <c r="X1879" i="4"/>
  <c r="AC1879" i="4"/>
  <c r="AJ1879" i="4"/>
  <c r="W1880" i="4"/>
  <c r="X1880" i="4"/>
  <c r="AC1880" i="4"/>
  <c r="AJ1880" i="4"/>
  <c r="W1881" i="4"/>
  <c r="X1881" i="4"/>
  <c r="AC1881" i="4"/>
  <c r="AJ1881" i="4"/>
  <c r="W1882" i="4"/>
  <c r="X1882" i="4"/>
  <c r="AC1882" i="4"/>
  <c r="AJ1882" i="4"/>
  <c r="W1883" i="4"/>
  <c r="X1883" i="4"/>
  <c r="AC1883" i="4"/>
  <c r="AJ1883" i="4"/>
  <c r="W1884" i="4"/>
  <c r="X1884" i="4"/>
  <c r="AC1884" i="4"/>
  <c r="AJ1884" i="4"/>
  <c r="W1885" i="4"/>
  <c r="X1885" i="4"/>
  <c r="AC1885" i="4"/>
  <c r="AJ1885" i="4"/>
  <c r="W1886" i="4"/>
  <c r="X1886" i="4"/>
  <c r="AC1886" i="4"/>
  <c r="AJ1886" i="4"/>
  <c r="W1887" i="4"/>
  <c r="X1887" i="4"/>
  <c r="AC1887" i="4"/>
  <c r="AJ1887" i="4"/>
  <c r="W1888" i="4"/>
  <c r="X1888" i="4"/>
  <c r="AC1888" i="4"/>
  <c r="AJ1888" i="4"/>
  <c r="W1889" i="4"/>
  <c r="X1889" i="4"/>
  <c r="AC1889" i="4"/>
  <c r="AJ1889" i="4"/>
  <c r="W1890" i="4"/>
  <c r="X1890" i="4"/>
  <c r="AC1890" i="4"/>
  <c r="AJ1890" i="4"/>
  <c r="W1891" i="4"/>
  <c r="X1891" i="4"/>
  <c r="AC1891" i="4"/>
  <c r="AJ1891" i="4"/>
  <c r="W1892" i="4"/>
  <c r="X1892" i="4"/>
  <c r="AC1892" i="4"/>
  <c r="AJ1892" i="4"/>
  <c r="W1893" i="4"/>
  <c r="X1893" i="4"/>
  <c r="AC1893" i="4"/>
  <c r="AJ1893" i="4"/>
  <c r="W1894" i="4"/>
  <c r="X1894" i="4"/>
  <c r="AC1894" i="4"/>
  <c r="AJ1894" i="4"/>
  <c r="W1895" i="4"/>
  <c r="X1895" i="4"/>
  <c r="AC1895" i="4"/>
  <c r="AJ1895" i="4"/>
  <c r="W1896" i="4"/>
  <c r="X1896" i="4"/>
  <c r="AC1896" i="4"/>
  <c r="AJ1896" i="4"/>
  <c r="W1897" i="4"/>
  <c r="X1897" i="4"/>
  <c r="AC1897" i="4"/>
  <c r="AJ1897" i="4"/>
  <c r="W1898" i="4"/>
  <c r="X1898" i="4"/>
  <c r="AC1898" i="4"/>
  <c r="AJ1898" i="4"/>
  <c r="W1899" i="4"/>
  <c r="X1899" i="4"/>
  <c r="AC1899" i="4"/>
  <c r="AJ1899" i="4"/>
  <c r="W1900" i="4"/>
  <c r="X1900" i="4"/>
  <c r="AC1900" i="4"/>
  <c r="AJ1900" i="4"/>
  <c r="W1901" i="4"/>
  <c r="X1901" i="4"/>
  <c r="AC1901" i="4"/>
  <c r="AJ1901" i="4"/>
  <c r="W1902" i="4"/>
  <c r="X1902" i="4"/>
  <c r="AC1902" i="4"/>
  <c r="AJ1902" i="4"/>
  <c r="W1903" i="4"/>
  <c r="X1903" i="4"/>
  <c r="AC1903" i="4"/>
  <c r="AJ1903" i="4"/>
  <c r="W1904" i="4"/>
  <c r="X1904" i="4"/>
  <c r="AC1904" i="4"/>
  <c r="AJ1904" i="4"/>
  <c r="W1905" i="4"/>
  <c r="X1905" i="4"/>
  <c r="AC1905" i="4"/>
  <c r="AJ1905" i="4"/>
  <c r="W1906" i="4"/>
  <c r="X1906" i="4"/>
  <c r="AC1906" i="4"/>
  <c r="AJ1906" i="4"/>
  <c r="W1907" i="4"/>
  <c r="X1907" i="4"/>
  <c r="AC1907" i="4"/>
  <c r="AJ1907" i="4"/>
  <c r="W1908" i="4"/>
  <c r="X1908" i="4"/>
  <c r="AC1908" i="4"/>
  <c r="AJ1908" i="4"/>
  <c r="W1909" i="4"/>
  <c r="X1909" i="4"/>
  <c r="AC1909" i="4"/>
  <c r="AJ1909" i="4"/>
  <c r="W1910" i="4"/>
  <c r="X1910" i="4"/>
  <c r="AC1910" i="4"/>
  <c r="AJ1910" i="4"/>
  <c r="W1911" i="4"/>
  <c r="X1911" i="4"/>
  <c r="AC1911" i="4"/>
  <c r="AJ1911" i="4"/>
  <c r="W1912" i="4"/>
  <c r="X1912" i="4"/>
  <c r="AC1912" i="4"/>
  <c r="AJ1912" i="4"/>
  <c r="W1913" i="4"/>
  <c r="X1913" i="4"/>
  <c r="AC1913" i="4"/>
  <c r="AJ1913" i="4"/>
  <c r="W1914" i="4"/>
  <c r="X1914" i="4"/>
  <c r="AC1914" i="4"/>
  <c r="AJ1914" i="4"/>
  <c r="W1915" i="4"/>
  <c r="X1915" i="4"/>
  <c r="AC1915" i="4"/>
  <c r="AJ1915" i="4"/>
  <c r="W1916" i="4"/>
  <c r="X1916" i="4"/>
  <c r="AC1916" i="4"/>
  <c r="AJ1916" i="4"/>
  <c r="W1917" i="4"/>
  <c r="X1917" i="4"/>
  <c r="AC1917" i="4"/>
  <c r="AJ1917" i="4"/>
  <c r="W1918" i="4"/>
  <c r="X1918" i="4"/>
  <c r="AC1918" i="4"/>
  <c r="AJ1918" i="4"/>
  <c r="W1919" i="4"/>
  <c r="X1919" i="4"/>
  <c r="AC1919" i="4"/>
  <c r="AJ1919" i="4"/>
  <c r="W1920" i="4"/>
  <c r="X1920" i="4"/>
  <c r="AC1920" i="4"/>
  <c r="AJ1920" i="4"/>
  <c r="W1921" i="4"/>
  <c r="X1921" i="4"/>
  <c r="AC1921" i="4"/>
  <c r="AJ1921" i="4"/>
  <c r="W1922" i="4"/>
  <c r="X1922" i="4"/>
  <c r="AC1922" i="4"/>
  <c r="AJ1922" i="4"/>
  <c r="W1923" i="4"/>
  <c r="X1923" i="4"/>
  <c r="AC1923" i="4"/>
  <c r="AJ1923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P1848" i="4"/>
  <c r="AE1848" i="4" s="1"/>
  <c r="Q1848" i="4"/>
  <c r="P1849" i="4"/>
  <c r="AE1849" i="4" s="1"/>
  <c r="Q1849" i="4"/>
  <c r="P1850" i="4"/>
  <c r="AE1850" i="4" s="1"/>
  <c r="Q1850" i="4"/>
  <c r="P1851" i="4"/>
  <c r="AE1851" i="4" s="1"/>
  <c r="Q1851" i="4"/>
  <c r="P1852" i="4"/>
  <c r="AE1852" i="4" s="1"/>
  <c r="Q1852" i="4"/>
  <c r="P1853" i="4"/>
  <c r="AE1853" i="4" s="1"/>
  <c r="Q1853" i="4"/>
  <c r="P1854" i="4"/>
  <c r="AE1854" i="4" s="1"/>
  <c r="Q1854" i="4"/>
  <c r="P1855" i="4"/>
  <c r="AE1855" i="4" s="1"/>
  <c r="Q1855" i="4"/>
  <c r="P1856" i="4"/>
  <c r="AE1856" i="4" s="1"/>
  <c r="Q1856" i="4"/>
  <c r="P1857" i="4"/>
  <c r="AE1857" i="4" s="1"/>
  <c r="Q1857" i="4"/>
  <c r="P1858" i="4"/>
  <c r="AE1858" i="4" s="1"/>
  <c r="Q1858" i="4"/>
  <c r="P1859" i="4"/>
  <c r="AE1859" i="4" s="1"/>
  <c r="Q1859" i="4"/>
  <c r="P1860" i="4"/>
  <c r="AE1860" i="4" s="1"/>
  <c r="Q1860" i="4"/>
  <c r="P1861" i="4"/>
  <c r="AE1861" i="4" s="1"/>
  <c r="Q1861" i="4"/>
  <c r="P1862" i="4"/>
  <c r="AE1862" i="4" s="1"/>
  <c r="Q1862" i="4"/>
  <c r="P1863" i="4"/>
  <c r="AE1863" i="4" s="1"/>
  <c r="Q1863" i="4"/>
  <c r="P1864" i="4"/>
  <c r="AE1864" i="4" s="1"/>
  <c r="Q1864" i="4"/>
  <c r="P1865" i="4"/>
  <c r="AE1865" i="4" s="1"/>
  <c r="Q1865" i="4"/>
  <c r="P1866" i="4"/>
  <c r="AE1866" i="4" s="1"/>
  <c r="Q1866" i="4"/>
  <c r="P1867" i="4"/>
  <c r="AE1867" i="4" s="1"/>
  <c r="Q1867" i="4"/>
  <c r="P1868" i="4"/>
  <c r="AE1868" i="4" s="1"/>
  <c r="Q1868" i="4"/>
  <c r="P1869" i="4"/>
  <c r="AE1869" i="4" s="1"/>
  <c r="Q1869" i="4"/>
  <c r="P1870" i="4"/>
  <c r="AE1870" i="4" s="1"/>
  <c r="Q1870" i="4"/>
  <c r="P1871" i="4"/>
  <c r="AE1871" i="4" s="1"/>
  <c r="Q1871" i="4"/>
  <c r="P1872" i="4"/>
  <c r="AE1872" i="4" s="1"/>
  <c r="Q1872" i="4"/>
  <c r="P1873" i="4"/>
  <c r="AE1873" i="4" s="1"/>
  <c r="Q1873" i="4"/>
  <c r="P1874" i="4"/>
  <c r="AE1874" i="4" s="1"/>
  <c r="Q1874" i="4"/>
  <c r="P1875" i="4"/>
  <c r="AE1875" i="4" s="1"/>
  <c r="Q1875" i="4"/>
  <c r="P1876" i="4"/>
  <c r="AE1876" i="4" s="1"/>
  <c r="Q1876" i="4"/>
  <c r="P1877" i="4"/>
  <c r="AE1877" i="4" s="1"/>
  <c r="Q1877" i="4"/>
  <c r="P1878" i="4"/>
  <c r="AE1878" i="4" s="1"/>
  <c r="Q1878" i="4"/>
  <c r="P1879" i="4"/>
  <c r="AE1879" i="4" s="1"/>
  <c r="Q1879" i="4"/>
  <c r="P1880" i="4"/>
  <c r="AE1880" i="4" s="1"/>
  <c r="Q1880" i="4"/>
  <c r="P1881" i="4"/>
  <c r="AE1881" i="4" s="1"/>
  <c r="Q1881" i="4"/>
  <c r="P1882" i="4"/>
  <c r="AE1882" i="4" s="1"/>
  <c r="Q1882" i="4"/>
  <c r="P1883" i="4"/>
  <c r="AE1883" i="4" s="1"/>
  <c r="Q1883" i="4"/>
  <c r="P1884" i="4"/>
  <c r="AE1884" i="4" s="1"/>
  <c r="Q1884" i="4"/>
  <c r="P1885" i="4"/>
  <c r="AE1885" i="4" s="1"/>
  <c r="Q1885" i="4"/>
  <c r="P1886" i="4"/>
  <c r="AE1886" i="4" s="1"/>
  <c r="Q1886" i="4"/>
  <c r="P1887" i="4"/>
  <c r="AE1887" i="4" s="1"/>
  <c r="Q1887" i="4"/>
  <c r="P1888" i="4"/>
  <c r="AE1888" i="4" s="1"/>
  <c r="Q1888" i="4"/>
  <c r="P1889" i="4"/>
  <c r="AE1889" i="4" s="1"/>
  <c r="Q1889" i="4"/>
  <c r="P1890" i="4"/>
  <c r="AE1890" i="4" s="1"/>
  <c r="Q1890" i="4"/>
  <c r="P1891" i="4"/>
  <c r="AE1891" i="4" s="1"/>
  <c r="Q1891" i="4"/>
  <c r="P1892" i="4"/>
  <c r="AE1892" i="4" s="1"/>
  <c r="Q1892" i="4"/>
  <c r="P1893" i="4"/>
  <c r="AE1893" i="4" s="1"/>
  <c r="Q1893" i="4"/>
  <c r="P1894" i="4"/>
  <c r="AE1894" i="4" s="1"/>
  <c r="Q1894" i="4"/>
  <c r="P1895" i="4"/>
  <c r="AE1895" i="4" s="1"/>
  <c r="Q1895" i="4"/>
  <c r="P1896" i="4"/>
  <c r="AE1896" i="4" s="1"/>
  <c r="Q1896" i="4"/>
  <c r="P1897" i="4"/>
  <c r="AE1897" i="4" s="1"/>
  <c r="Q1897" i="4"/>
  <c r="P1898" i="4"/>
  <c r="AE1898" i="4" s="1"/>
  <c r="Q1898" i="4"/>
  <c r="P1899" i="4"/>
  <c r="AE1899" i="4" s="1"/>
  <c r="Q1899" i="4"/>
  <c r="P1900" i="4"/>
  <c r="AE1900" i="4" s="1"/>
  <c r="Q1900" i="4"/>
  <c r="P1901" i="4"/>
  <c r="AE1901" i="4" s="1"/>
  <c r="Q1901" i="4"/>
  <c r="P1902" i="4"/>
  <c r="AE1902" i="4" s="1"/>
  <c r="Q1902" i="4"/>
  <c r="P1903" i="4"/>
  <c r="AE1903" i="4" s="1"/>
  <c r="Q1903" i="4"/>
  <c r="P1904" i="4"/>
  <c r="AE1904" i="4" s="1"/>
  <c r="Q1904" i="4"/>
  <c r="P1905" i="4"/>
  <c r="AE1905" i="4" s="1"/>
  <c r="Q1905" i="4"/>
  <c r="P1906" i="4"/>
  <c r="AE1906" i="4" s="1"/>
  <c r="Q1906" i="4"/>
  <c r="P1907" i="4"/>
  <c r="AE1907" i="4" s="1"/>
  <c r="Q1907" i="4"/>
  <c r="P1908" i="4"/>
  <c r="AE1908" i="4" s="1"/>
  <c r="Q1908" i="4"/>
  <c r="P1909" i="4"/>
  <c r="AE1909" i="4" s="1"/>
  <c r="Q1909" i="4"/>
  <c r="P1910" i="4"/>
  <c r="AE1910" i="4" s="1"/>
  <c r="Q1910" i="4"/>
  <c r="P1911" i="4"/>
  <c r="AE1911" i="4" s="1"/>
  <c r="Q1911" i="4"/>
  <c r="P1912" i="4"/>
  <c r="AE1912" i="4" s="1"/>
  <c r="Q1912" i="4"/>
  <c r="P1913" i="4"/>
  <c r="AE1913" i="4" s="1"/>
  <c r="Q1913" i="4"/>
  <c r="P1914" i="4"/>
  <c r="AE1914" i="4" s="1"/>
  <c r="Q1914" i="4"/>
  <c r="P1915" i="4"/>
  <c r="AE1915" i="4" s="1"/>
  <c r="Q1915" i="4"/>
  <c r="P1916" i="4"/>
  <c r="AE1916" i="4" s="1"/>
  <c r="Q1916" i="4"/>
  <c r="P1917" i="4"/>
  <c r="AE1917" i="4" s="1"/>
  <c r="Q1917" i="4"/>
  <c r="P1918" i="4"/>
  <c r="AE1918" i="4" s="1"/>
  <c r="Q1918" i="4"/>
  <c r="P1919" i="4"/>
  <c r="AE1919" i="4" s="1"/>
  <c r="Q1919" i="4"/>
  <c r="P1920" i="4"/>
  <c r="AE1920" i="4" s="1"/>
  <c r="Q1920" i="4"/>
  <c r="P1921" i="4"/>
  <c r="AE1921" i="4" s="1"/>
  <c r="Q1921" i="4"/>
  <c r="P1922" i="4"/>
  <c r="AE1922" i="4" s="1"/>
  <c r="Q1922" i="4"/>
  <c r="P1923" i="4"/>
  <c r="AE1923" i="4" s="1"/>
  <c r="Q1923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C1918" i="4"/>
  <c r="D1918" i="4"/>
  <c r="C1919" i="4"/>
  <c r="D1919" i="4"/>
  <c r="C1920" i="4"/>
  <c r="D1920" i="4"/>
  <c r="C1921" i="4"/>
  <c r="D1921" i="4"/>
  <c r="C1922" i="4"/>
  <c r="D1922" i="4"/>
  <c r="C1923" i="4"/>
  <c r="D1923" i="4"/>
  <c r="C1924" i="4"/>
  <c r="D1924" i="4"/>
  <c r="I1846" i="4"/>
  <c r="J1846" i="4"/>
  <c r="AD1846" i="4" s="1"/>
  <c r="I1847" i="4"/>
  <c r="J1847" i="4"/>
  <c r="AD1847" i="4" s="1"/>
  <c r="I1848" i="4"/>
  <c r="J1848" i="4"/>
  <c r="AD1848" i="4" s="1"/>
  <c r="I1849" i="4"/>
  <c r="J1849" i="4"/>
  <c r="AD1849" i="4" s="1"/>
  <c r="I1850" i="4"/>
  <c r="J1850" i="4"/>
  <c r="AD1850" i="4" s="1"/>
  <c r="I1851" i="4"/>
  <c r="J1851" i="4"/>
  <c r="AD1851" i="4" s="1"/>
  <c r="I1852" i="4"/>
  <c r="J1852" i="4"/>
  <c r="AD1852" i="4" s="1"/>
  <c r="I1853" i="4"/>
  <c r="J1853" i="4"/>
  <c r="AD1853" i="4" s="1"/>
  <c r="I1854" i="4"/>
  <c r="J1854" i="4"/>
  <c r="AD1854" i="4" s="1"/>
  <c r="I1855" i="4"/>
  <c r="J1855" i="4"/>
  <c r="AD1855" i="4" s="1"/>
  <c r="I1856" i="4"/>
  <c r="J1856" i="4"/>
  <c r="AD1856" i="4" s="1"/>
  <c r="I1857" i="4"/>
  <c r="J1857" i="4"/>
  <c r="AD1857" i="4" s="1"/>
  <c r="I1858" i="4"/>
  <c r="J1858" i="4"/>
  <c r="AD1858" i="4" s="1"/>
  <c r="I1859" i="4"/>
  <c r="J1859" i="4"/>
  <c r="AD1859" i="4" s="1"/>
  <c r="I1860" i="4"/>
  <c r="J1860" i="4"/>
  <c r="AD1860" i="4" s="1"/>
  <c r="I1861" i="4"/>
  <c r="J1861" i="4"/>
  <c r="AD1861" i="4" s="1"/>
  <c r="I1862" i="4"/>
  <c r="J1862" i="4"/>
  <c r="AD1862" i="4" s="1"/>
  <c r="I1863" i="4"/>
  <c r="J1863" i="4"/>
  <c r="AD1863" i="4" s="1"/>
  <c r="I1864" i="4"/>
  <c r="J1864" i="4"/>
  <c r="AD1864" i="4" s="1"/>
  <c r="I1865" i="4"/>
  <c r="J1865" i="4"/>
  <c r="AD1865" i="4" s="1"/>
  <c r="I1866" i="4"/>
  <c r="J1866" i="4"/>
  <c r="AD1866" i="4" s="1"/>
  <c r="I1867" i="4"/>
  <c r="J1867" i="4"/>
  <c r="AD1867" i="4" s="1"/>
  <c r="I1868" i="4"/>
  <c r="J1868" i="4"/>
  <c r="AD1868" i="4" s="1"/>
  <c r="I1869" i="4"/>
  <c r="J1869" i="4"/>
  <c r="AD1869" i="4" s="1"/>
  <c r="I1870" i="4"/>
  <c r="J1870" i="4"/>
  <c r="AD1870" i="4" s="1"/>
  <c r="I1871" i="4"/>
  <c r="J1871" i="4"/>
  <c r="AD1871" i="4" s="1"/>
  <c r="I1872" i="4"/>
  <c r="J1872" i="4"/>
  <c r="AD1872" i="4" s="1"/>
  <c r="I1873" i="4"/>
  <c r="J1873" i="4"/>
  <c r="AD1873" i="4" s="1"/>
  <c r="I1874" i="4"/>
  <c r="J1874" i="4"/>
  <c r="AD1874" i="4" s="1"/>
  <c r="I1875" i="4"/>
  <c r="J1875" i="4"/>
  <c r="AD1875" i="4" s="1"/>
  <c r="I1876" i="4"/>
  <c r="J1876" i="4"/>
  <c r="AD1876" i="4" s="1"/>
  <c r="I1877" i="4"/>
  <c r="J1877" i="4"/>
  <c r="AD1877" i="4" s="1"/>
  <c r="I1878" i="4"/>
  <c r="J1878" i="4"/>
  <c r="AD1878" i="4" s="1"/>
  <c r="I1879" i="4"/>
  <c r="J1879" i="4"/>
  <c r="AD1879" i="4" s="1"/>
  <c r="I1880" i="4"/>
  <c r="J1880" i="4"/>
  <c r="AD1880" i="4" s="1"/>
  <c r="I1881" i="4"/>
  <c r="J1881" i="4"/>
  <c r="AD1881" i="4" s="1"/>
  <c r="I1882" i="4"/>
  <c r="J1882" i="4"/>
  <c r="AD1882" i="4" s="1"/>
  <c r="I1883" i="4"/>
  <c r="J1883" i="4"/>
  <c r="AD1883" i="4" s="1"/>
  <c r="I1884" i="4"/>
  <c r="J1884" i="4"/>
  <c r="AD1884" i="4" s="1"/>
  <c r="I1885" i="4"/>
  <c r="J1885" i="4"/>
  <c r="AD1885" i="4" s="1"/>
  <c r="I1886" i="4"/>
  <c r="J1886" i="4"/>
  <c r="AD1886" i="4" s="1"/>
  <c r="I1887" i="4"/>
  <c r="J1887" i="4"/>
  <c r="AD1887" i="4" s="1"/>
  <c r="I1888" i="4"/>
  <c r="J1888" i="4"/>
  <c r="AD1888" i="4" s="1"/>
  <c r="I1889" i="4"/>
  <c r="J1889" i="4"/>
  <c r="AD1889" i="4" s="1"/>
  <c r="I1890" i="4"/>
  <c r="J1890" i="4"/>
  <c r="AD1890" i="4" s="1"/>
  <c r="I1891" i="4"/>
  <c r="J1891" i="4"/>
  <c r="AD1891" i="4" s="1"/>
  <c r="I1892" i="4"/>
  <c r="J1892" i="4"/>
  <c r="AD1892" i="4" s="1"/>
  <c r="I1893" i="4"/>
  <c r="J1893" i="4"/>
  <c r="AD1893" i="4" s="1"/>
  <c r="I1894" i="4"/>
  <c r="J1894" i="4"/>
  <c r="AD1894" i="4" s="1"/>
  <c r="I1895" i="4"/>
  <c r="J1895" i="4"/>
  <c r="AD1895" i="4" s="1"/>
  <c r="I1896" i="4"/>
  <c r="J1896" i="4"/>
  <c r="AD1896" i="4" s="1"/>
  <c r="I1897" i="4"/>
  <c r="J1897" i="4"/>
  <c r="AD1897" i="4" s="1"/>
  <c r="I1898" i="4"/>
  <c r="J1898" i="4"/>
  <c r="AD1898" i="4" s="1"/>
  <c r="I1899" i="4"/>
  <c r="J1899" i="4"/>
  <c r="AD1899" i="4" s="1"/>
  <c r="I1900" i="4"/>
  <c r="J1900" i="4"/>
  <c r="AD1900" i="4" s="1"/>
  <c r="I1901" i="4"/>
  <c r="J1901" i="4"/>
  <c r="AD1901" i="4" s="1"/>
  <c r="I1902" i="4"/>
  <c r="J1902" i="4"/>
  <c r="AD1902" i="4" s="1"/>
  <c r="I1903" i="4"/>
  <c r="J1903" i="4"/>
  <c r="AD1903" i="4" s="1"/>
  <c r="I1904" i="4"/>
  <c r="J1904" i="4"/>
  <c r="AD1904" i="4" s="1"/>
  <c r="I1905" i="4"/>
  <c r="J1905" i="4"/>
  <c r="AD1905" i="4" s="1"/>
  <c r="I1906" i="4"/>
  <c r="J1906" i="4"/>
  <c r="AD1906" i="4" s="1"/>
  <c r="I1907" i="4"/>
  <c r="J1907" i="4"/>
  <c r="AD1907" i="4" s="1"/>
  <c r="I1908" i="4"/>
  <c r="J1908" i="4"/>
  <c r="AD1908" i="4" s="1"/>
  <c r="I1909" i="4"/>
  <c r="J1909" i="4"/>
  <c r="AD1909" i="4" s="1"/>
  <c r="I1910" i="4"/>
  <c r="J1910" i="4"/>
  <c r="AD1910" i="4" s="1"/>
  <c r="I1911" i="4"/>
  <c r="J1911" i="4"/>
  <c r="AD1911" i="4" s="1"/>
  <c r="I1912" i="4"/>
  <c r="J1912" i="4"/>
  <c r="AD1912" i="4" s="1"/>
  <c r="I1913" i="4"/>
  <c r="J1913" i="4"/>
  <c r="AD1913" i="4" s="1"/>
  <c r="I1914" i="4"/>
  <c r="J1914" i="4"/>
  <c r="AD1914" i="4" s="1"/>
  <c r="I1915" i="4"/>
  <c r="J1915" i="4"/>
  <c r="AD1915" i="4" s="1"/>
  <c r="I1916" i="4"/>
  <c r="J1916" i="4"/>
  <c r="AD1916" i="4" s="1"/>
  <c r="I1917" i="4"/>
  <c r="J1917" i="4"/>
  <c r="AD1917" i="4" s="1"/>
  <c r="I1918" i="4"/>
  <c r="J1918" i="4"/>
  <c r="AD1918" i="4" s="1"/>
  <c r="I1919" i="4"/>
  <c r="J1919" i="4"/>
  <c r="AD1919" i="4" s="1"/>
  <c r="I1920" i="4"/>
  <c r="J1920" i="4"/>
  <c r="AD1920" i="4" s="1"/>
  <c r="I1921" i="4"/>
  <c r="J1921" i="4"/>
  <c r="AD1921" i="4" s="1"/>
  <c r="I1922" i="4"/>
  <c r="J1922" i="4"/>
  <c r="AD1922" i="4" s="1"/>
  <c r="I1923" i="4"/>
  <c r="J1923" i="4"/>
  <c r="AD1923" i="4" s="1"/>
  <c r="I1924" i="4"/>
  <c r="J1924" i="4"/>
  <c r="AD1924" i="4" s="1"/>
  <c r="AC1747" i="4"/>
  <c r="V1747" i="4"/>
  <c r="H1747" i="4"/>
  <c r="AD1747" i="4"/>
  <c r="AE1747" i="4"/>
  <c r="AF1747" i="4"/>
  <c r="AJ1747" i="4"/>
  <c r="W1826" i="4"/>
  <c r="X1826" i="4"/>
  <c r="W1827" i="4"/>
  <c r="X1827" i="4"/>
  <c r="W1828" i="4"/>
  <c r="X1828" i="4"/>
  <c r="W1829" i="4"/>
  <c r="X1829" i="4"/>
  <c r="W1830" i="4"/>
  <c r="X1830" i="4"/>
  <c r="W1831" i="4"/>
  <c r="X1831" i="4"/>
  <c r="W1832" i="4"/>
  <c r="X1832" i="4"/>
  <c r="W1833" i="4"/>
  <c r="X1833" i="4"/>
  <c r="W1834" i="4"/>
  <c r="X1834" i="4"/>
  <c r="W1835" i="4"/>
  <c r="X1835" i="4"/>
  <c r="W1836" i="4"/>
  <c r="X1836" i="4"/>
  <c r="W1837" i="4"/>
  <c r="X1837" i="4"/>
  <c r="W1838" i="4"/>
  <c r="X1838" i="4"/>
  <c r="W1839" i="4"/>
  <c r="X1839" i="4"/>
  <c r="W1840" i="4"/>
  <c r="X1840" i="4"/>
  <c r="W1841" i="4"/>
  <c r="X1841" i="4"/>
  <c r="W1842" i="4"/>
  <c r="X1842" i="4"/>
  <c r="W1843" i="4"/>
  <c r="X1843" i="4"/>
  <c r="W1844" i="4"/>
  <c r="X1844" i="4"/>
  <c r="W1845" i="4"/>
  <c r="X1845" i="4"/>
  <c r="W1846" i="4"/>
  <c r="X1846" i="4"/>
  <c r="W1847" i="4"/>
  <c r="X1847" i="4"/>
  <c r="P1826" i="4"/>
  <c r="AE1826" i="4" s="1"/>
  <c r="Q1826" i="4"/>
  <c r="P1827" i="4"/>
  <c r="AE1827" i="4" s="1"/>
  <c r="Q1827" i="4"/>
  <c r="P1828" i="4"/>
  <c r="AE1828" i="4" s="1"/>
  <c r="Q1828" i="4"/>
  <c r="P1829" i="4"/>
  <c r="AE1829" i="4" s="1"/>
  <c r="Q1829" i="4"/>
  <c r="P1830" i="4"/>
  <c r="AE1830" i="4" s="1"/>
  <c r="Q1830" i="4"/>
  <c r="P1831" i="4"/>
  <c r="AE1831" i="4" s="1"/>
  <c r="Q1831" i="4"/>
  <c r="P1832" i="4"/>
  <c r="AE1832" i="4" s="1"/>
  <c r="Q1832" i="4"/>
  <c r="P1833" i="4"/>
  <c r="AE1833" i="4" s="1"/>
  <c r="Q1833" i="4"/>
  <c r="P1834" i="4"/>
  <c r="AE1834" i="4" s="1"/>
  <c r="Q1834" i="4"/>
  <c r="P1835" i="4"/>
  <c r="AE1835" i="4" s="1"/>
  <c r="Q1835" i="4"/>
  <c r="P1836" i="4"/>
  <c r="AE1836" i="4" s="1"/>
  <c r="Q1836" i="4"/>
  <c r="P1837" i="4"/>
  <c r="AE1837" i="4" s="1"/>
  <c r="Q1837" i="4"/>
  <c r="P1838" i="4"/>
  <c r="AE1838" i="4" s="1"/>
  <c r="Q1838" i="4"/>
  <c r="P1839" i="4"/>
  <c r="AE1839" i="4" s="1"/>
  <c r="Q1839" i="4"/>
  <c r="P1840" i="4"/>
  <c r="AE1840" i="4" s="1"/>
  <c r="Q1840" i="4"/>
  <c r="P1841" i="4"/>
  <c r="AE1841" i="4" s="1"/>
  <c r="Q1841" i="4"/>
  <c r="P1842" i="4"/>
  <c r="AE1842" i="4" s="1"/>
  <c r="Q1842" i="4"/>
  <c r="P1843" i="4"/>
  <c r="AE1843" i="4" s="1"/>
  <c r="Q1843" i="4"/>
  <c r="P1844" i="4"/>
  <c r="AE1844" i="4" s="1"/>
  <c r="Q1844" i="4"/>
  <c r="P1845" i="4"/>
  <c r="AE1845" i="4" s="1"/>
  <c r="Q1845" i="4"/>
  <c r="P1846" i="4"/>
  <c r="AE1846" i="4" s="1"/>
  <c r="Q1846" i="4"/>
  <c r="P1847" i="4"/>
  <c r="AE1847" i="4" s="1"/>
  <c r="Q1847" i="4"/>
  <c r="I1826" i="4"/>
  <c r="J1826" i="4"/>
  <c r="AD1826" i="4" s="1"/>
  <c r="I1827" i="4"/>
  <c r="J1827" i="4"/>
  <c r="AD1827" i="4" s="1"/>
  <c r="I1828" i="4"/>
  <c r="J1828" i="4"/>
  <c r="AD1828" i="4" s="1"/>
  <c r="I1829" i="4"/>
  <c r="J1829" i="4"/>
  <c r="AD1829" i="4" s="1"/>
  <c r="I1830" i="4"/>
  <c r="J1830" i="4"/>
  <c r="AD1830" i="4" s="1"/>
  <c r="I1831" i="4"/>
  <c r="J1831" i="4"/>
  <c r="AD1831" i="4" s="1"/>
  <c r="I1832" i="4"/>
  <c r="J1832" i="4"/>
  <c r="AD1832" i="4" s="1"/>
  <c r="I1833" i="4"/>
  <c r="J1833" i="4"/>
  <c r="AD1833" i="4" s="1"/>
  <c r="I1834" i="4"/>
  <c r="J1834" i="4"/>
  <c r="AD1834" i="4" s="1"/>
  <c r="I1835" i="4"/>
  <c r="J1835" i="4"/>
  <c r="AD1835" i="4" s="1"/>
  <c r="I1836" i="4"/>
  <c r="J1836" i="4"/>
  <c r="AD1836" i="4" s="1"/>
  <c r="I1837" i="4"/>
  <c r="J1837" i="4"/>
  <c r="AD1837" i="4" s="1"/>
  <c r="I1838" i="4"/>
  <c r="J1838" i="4"/>
  <c r="AD1838" i="4" s="1"/>
  <c r="I1839" i="4"/>
  <c r="J1839" i="4"/>
  <c r="AD1839" i="4" s="1"/>
  <c r="I1840" i="4"/>
  <c r="J1840" i="4"/>
  <c r="AD1840" i="4" s="1"/>
  <c r="I1841" i="4"/>
  <c r="J1841" i="4"/>
  <c r="AD1841" i="4" s="1"/>
  <c r="I1842" i="4"/>
  <c r="J1842" i="4"/>
  <c r="AD1842" i="4" s="1"/>
  <c r="I1843" i="4"/>
  <c r="J1843" i="4"/>
  <c r="AD1843" i="4" s="1"/>
  <c r="I1844" i="4"/>
  <c r="J1844" i="4"/>
  <c r="AD1844" i="4" s="1"/>
  <c r="I1845" i="4"/>
  <c r="J1845" i="4"/>
  <c r="AD1845" i="4" s="1"/>
  <c r="A1826" i="4"/>
  <c r="B1826" i="4"/>
  <c r="E1826" i="4"/>
  <c r="A1827" i="4"/>
  <c r="B1827" i="4"/>
  <c r="E1827" i="4"/>
  <c r="A1828" i="4"/>
  <c r="B1828" i="4"/>
  <c r="E1828" i="4"/>
  <c r="A1829" i="4"/>
  <c r="B1829" i="4"/>
  <c r="E1829" i="4"/>
  <c r="A1830" i="4"/>
  <c r="B1830" i="4"/>
  <c r="E1830" i="4"/>
  <c r="A1831" i="4"/>
  <c r="B1831" i="4"/>
  <c r="E1831" i="4"/>
  <c r="A1832" i="4"/>
  <c r="B1832" i="4"/>
  <c r="E1832" i="4"/>
  <c r="A1833" i="4"/>
  <c r="B1833" i="4"/>
  <c r="E1833" i="4"/>
  <c r="A1834" i="4"/>
  <c r="B1834" i="4"/>
  <c r="E1834" i="4"/>
  <c r="A1835" i="4"/>
  <c r="B1835" i="4"/>
  <c r="E1835" i="4"/>
  <c r="A1836" i="4"/>
  <c r="B1836" i="4"/>
  <c r="E1836" i="4"/>
  <c r="A1837" i="4"/>
  <c r="B1837" i="4"/>
  <c r="E1837" i="4"/>
  <c r="A1838" i="4"/>
  <c r="B1838" i="4"/>
  <c r="E1838" i="4"/>
  <c r="A1839" i="4"/>
  <c r="B1839" i="4"/>
  <c r="E1839" i="4"/>
  <c r="A1840" i="4"/>
  <c r="B1840" i="4"/>
  <c r="E1840" i="4"/>
  <c r="A1841" i="4"/>
  <c r="B1841" i="4"/>
  <c r="E1841" i="4"/>
  <c r="A1842" i="4"/>
  <c r="B1842" i="4"/>
  <c r="E1842" i="4"/>
  <c r="A1843" i="4"/>
  <c r="B1843" i="4"/>
  <c r="E1843" i="4"/>
  <c r="A1844" i="4"/>
  <c r="B1844" i="4"/>
  <c r="E1844" i="4"/>
  <c r="A1845" i="4"/>
  <c r="B1845" i="4"/>
  <c r="E1845" i="4"/>
  <c r="A1846" i="4"/>
  <c r="B1846" i="4"/>
  <c r="E1846" i="4"/>
  <c r="A1847" i="4"/>
  <c r="B1847" i="4"/>
  <c r="E1847" i="4"/>
  <c r="E1817" i="4"/>
  <c r="E1818" i="4"/>
  <c r="E1819" i="4"/>
  <c r="E1820" i="4"/>
  <c r="E1821" i="4"/>
  <c r="E1822" i="4"/>
  <c r="E1823" i="4"/>
  <c r="E1824" i="4"/>
  <c r="E1825" i="4"/>
  <c r="E1816" i="4"/>
  <c r="X1825" i="4"/>
  <c r="W1825" i="4"/>
  <c r="X1824" i="4"/>
  <c r="W1824" i="4"/>
  <c r="X1823" i="4"/>
  <c r="W1823" i="4"/>
  <c r="X1822" i="4"/>
  <c r="W1822" i="4"/>
  <c r="X1821" i="4"/>
  <c r="W1821" i="4"/>
  <c r="X1820" i="4"/>
  <c r="W1820" i="4"/>
  <c r="X1819" i="4"/>
  <c r="W1819" i="4"/>
  <c r="X1818" i="4"/>
  <c r="W1818" i="4"/>
  <c r="X1817" i="4"/>
  <c r="W1817" i="4"/>
  <c r="X1816" i="4"/>
  <c r="W1816" i="4"/>
  <c r="Q1825" i="4"/>
  <c r="P1825" i="4"/>
  <c r="AE1825" i="4" s="1"/>
  <c r="Q1824" i="4"/>
  <c r="P1824" i="4"/>
  <c r="AE1824" i="4" s="1"/>
  <c r="Q1823" i="4"/>
  <c r="P1823" i="4"/>
  <c r="AE1823" i="4" s="1"/>
  <c r="Q1822" i="4"/>
  <c r="P1822" i="4"/>
  <c r="AE1822" i="4" s="1"/>
  <c r="Q1821" i="4"/>
  <c r="P1821" i="4"/>
  <c r="AE1821" i="4" s="1"/>
  <c r="Q1820" i="4"/>
  <c r="P1820" i="4"/>
  <c r="AE1820" i="4" s="1"/>
  <c r="Q1819" i="4"/>
  <c r="P1819" i="4"/>
  <c r="AE1819" i="4" s="1"/>
  <c r="Q1818" i="4"/>
  <c r="P1818" i="4"/>
  <c r="AE1818" i="4" s="1"/>
  <c r="Q1817" i="4"/>
  <c r="P1817" i="4"/>
  <c r="AE1817" i="4" s="1"/>
  <c r="Q1816" i="4"/>
  <c r="P1816" i="4"/>
  <c r="AE1816" i="4" s="1"/>
  <c r="J1825" i="4"/>
  <c r="AD1825" i="4" s="1"/>
  <c r="I1825" i="4"/>
  <c r="J1824" i="4"/>
  <c r="AD1824" i="4" s="1"/>
  <c r="I1824" i="4"/>
  <c r="J1823" i="4"/>
  <c r="AD1823" i="4" s="1"/>
  <c r="I1823" i="4"/>
  <c r="J1822" i="4"/>
  <c r="AD1822" i="4" s="1"/>
  <c r="I1822" i="4"/>
  <c r="J1821" i="4"/>
  <c r="AD1821" i="4" s="1"/>
  <c r="I1821" i="4"/>
  <c r="J1820" i="4"/>
  <c r="AD1820" i="4" s="1"/>
  <c r="I1820" i="4"/>
  <c r="J1819" i="4"/>
  <c r="AD1819" i="4" s="1"/>
  <c r="I1819" i="4"/>
  <c r="J1818" i="4"/>
  <c r="AD1818" i="4" s="1"/>
  <c r="I1818" i="4"/>
  <c r="J1817" i="4"/>
  <c r="AD1817" i="4" s="1"/>
  <c r="I1817" i="4"/>
  <c r="J1816" i="4"/>
  <c r="AD1816" i="4" s="1"/>
  <c r="I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B1816" i="4"/>
  <c r="A1816" i="4"/>
  <c r="H1748" i="4"/>
  <c r="V1748" i="4"/>
  <c r="AC1748" i="4"/>
  <c r="AD1748" i="4"/>
  <c r="AE1748" i="4"/>
  <c r="AF1748" i="4"/>
  <c r="AJ1748" i="4"/>
  <c r="H1749" i="4"/>
  <c r="V1749" i="4"/>
  <c r="AC1749" i="4"/>
  <c r="AD1749" i="4"/>
  <c r="AE1749" i="4"/>
  <c r="AF1749" i="4"/>
  <c r="AJ1749" i="4"/>
  <c r="H1750" i="4"/>
  <c r="V1750" i="4"/>
  <c r="AC1750" i="4"/>
  <c r="AD1750" i="4"/>
  <c r="AE1750" i="4"/>
  <c r="AF1750" i="4"/>
  <c r="AJ1750" i="4"/>
  <c r="H1751" i="4"/>
  <c r="V1751" i="4"/>
  <c r="AC1751" i="4"/>
  <c r="AD1751" i="4"/>
  <c r="AE1751" i="4"/>
  <c r="AF1751" i="4"/>
  <c r="AJ1751" i="4"/>
  <c r="H1752" i="4"/>
  <c r="V1752" i="4"/>
  <c r="AC1752" i="4"/>
  <c r="AD1752" i="4"/>
  <c r="AE1752" i="4"/>
  <c r="AF1752" i="4"/>
  <c r="AJ1752" i="4"/>
  <c r="H1753" i="4"/>
  <c r="V1753" i="4"/>
  <c r="AC1753" i="4"/>
  <c r="AD1753" i="4"/>
  <c r="AE1753" i="4"/>
  <c r="AF1753" i="4"/>
  <c r="AJ1753" i="4"/>
  <c r="H1754" i="4"/>
  <c r="V1754" i="4"/>
  <c r="AC1754" i="4"/>
  <c r="AD1754" i="4"/>
  <c r="AE1754" i="4"/>
  <c r="AF1754" i="4"/>
  <c r="AJ1754" i="4"/>
  <c r="H1755" i="4"/>
  <c r="V1755" i="4"/>
  <c r="AC1755" i="4"/>
  <c r="AD1755" i="4"/>
  <c r="AE1755" i="4"/>
  <c r="AF1755" i="4"/>
  <c r="AJ1755" i="4"/>
  <c r="H1756" i="4"/>
  <c r="V1756" i="4"/>
  <c r="AC1756" i="4"/>
  <c r="AD1756" i="4"/>
  <c r="AE1756" i="4"/>
  <c r="AF1756" i="4"/>
  <c r="AJ1756" i="4"/>
  <c r="H1757" i="4"/>
  <c r="V1757" i="4"/>
  <c r="AC1757" i="4"/>
  <c r="AD1757" i="4"/>
  <c r="AE1757" i="4"/>
  <c r="AF1757" i="4"/>
  <c r="AJ1757" i="4"/>
  <c r="H1758" i="4"/>
  <c r="V1758" i="4"/>
  <c r="AC1758" i="4"/>
  <c r="AD1758" i="4"/>
  <c r="AE1758" i="4"/>
  <c r="AF1758" i="4"/>
  <c r="AJ1758" i="4"/>
  <c r="H1759" i="4"/>
  <c r="V1759" i="4"/>
  <c r="AC1759" i="4"/>
  <c r="AD1759" i="4"/>
  <c r="AE1759" i="4"/>
  <c r="AF1759" i="4"/>
  <c r="AJ1759" i="4"/>
  <c r="H1760" i="4"/>
  <c r="V1760" i="4"/>
  <c r="AC1760" i="4"/>
  <c r="AD1760" i="4"/>
  <c r="AE1760" i="4"/>
  <c r="AF1760" i="4"/>
  <c r="AJ1760" i="4"/>
  <c r="H1761" i="4"/>
  <c r="V1761" i="4"/>
  <c r="AC1761" i="4"/>
  <c r="AD1761" i="4"/>
  <c r="AE1761" i="4"/>
  <c r="AF1761" i="4"/>
  <c r="AJ1761" i="4"/>
  <c r="H1762" i="4"/>
  <c r="V1762" i="4"/>
  <c r="AC1762" i="4"/>
  <c r="AD1762" i="4"/>
  <c r="AE1762" i="4"/>
  <c r="AF1762" i="4"/>
  <c r="AJ1762" i="4"/>
  <c r="H1763" i="4"/>
  <c r="V1763" i="4"/>
  <c r="AC1763" i="4"/>
  <c r="AD1763" i="4"/>
  <c r="AE1763" i="4"/>
  <c r="AF1763" i="4"/>
  <c r="AJ1763" i="4"/>
  <c r="H1764" i="4"/>
  <c r="V1764" i="4"/>
  <c r="AC1764" i="4"/>
  <c r="AD1764" i="4"/>
  <c r="AE1764" i="4"/>
  <c r="AF1764" i="4"/>
  <c r="AJ1764" i="4"/>
  <c r="H1765" i="4"/>
  <c r="V1765" i="4"/>
  <c r="AC1765" i="4"/>
  <c r="AD1765" i="4"/>
  <c r="AE1765" i="4"/>
  <c r="AF1765" i="4"/>
  <c r="AJ1765" i="4"/>
  <c r="H1766" i="4"/>
  <c r="V1766" i="4"/>
  <c r="AC1766" i="4"/>
  <c r="AD1766" i="4"/>
  <c r="AE1766" i="4"/>
  <c r="AF1766" i="4"/>
  <c r="AJ1766" i="4"/>
  <c r="H1767" i="4"/>
  <c r="V1767" i="4"/>
  <c r="AC1767" i="4"/>
  <c r="AD1767" i="4"/>
  <c r="AE1767" i="4"/>
  <c r="AF1767" i="4"/>
  <c r="AJ1767" i="4"/>
  <c r="H1768" i="4"/>
  <c r="V1768" i="4"/>
  <c r="AC1768" i="4"/>
  <c r="AD1768" i="4"/>
  <c r="AE1768" i="4"/>
  <c r="AF1768" i="4"/>
  <c r="AJ1768" i="4"/>
  <c r="H1769" i="4"/>
  <c r="V1769" i="4"/>
  <c r="AC1769" i="4"/>
  <c r="AD1769" i="4"/>
  <c r="AE1769" i="4"/>
  <c r="AF1769" i="4"/>
  <c r="AJ1769" i="4"/>
  <c r="H1770" i="4"/>
  <c r="V1770" i="4"/>
  <c r="AC1770" i="4"/>
  <c r="AD1770" i="4"/>
  <c r="AE1770" i="4"/>
  <c r="AF1770" i="4"/>
  <c r="AJ1770" i="4"/>
  <c r="H1771" i="4"/>
  <c r="V1771" i="4"/>
  <c r="AC1771" i="4"/>
  <c r="AD1771" i="4"/>
  <c r="AE1771" i="4"/>
  <c r="AF1771" i="4"/>
  <c r="AJ1771" i="4"/>
  <c r="H1772" i="4"/>
  <c r="V1772" i="4"/>
  <c r="AC1772" i="4"/>
  <c r="AD1772" i="4"/>
  <c r="AE1772" i="4"/>
  <c r="AF1772" i="4"/>
  <c r="AJ1772" i="4"/>
  <c r="H1773" i="4"/>
  <c r="V1773" i="4"/>
  <c r="AC1773" i="4"/>
  <c r="AD1773" i="4"/>
  <c r="AE1773" i="4"/>
  <c r="AF1773" i="4"/>
  <c r="AJ1773" i="4"/>
  <c r="H1774" i="4"/>
  <c r="V1774" i="4"/>
  <c r="AC1774" i="4"/>
  <c r="AD1774" i="4"/>
  <c r="AE1774" i="4"/>
  <c r="AF1774" i="4"/>
  <c r="AJ1774" i="4"/>
  <c r="H1775" i="4"/>
  <c r="V1775" i="4"/>
  <c r="AC1775" i="4"/>
  <c r="AD1775" i="4"/>
  <c r="AE1775" i="4"/>
  <c r="AF1775" i="4"/>
  <c r="AJ1775" i="4"/>
  <c r="H1776" i="4"/>
  <c r="V1776" i="4"/>
  <c r="AC1776" i="4"/>
  <c r="AD1776" i="4"/>
  <c r="AE1776" i="4"/>
  <c r="AF1776" i="4"/>
  <c r="AJ1776" i="4"/>
  <c r="H1777" i="4"/>
  <c r="V1777" i="4"/>
  <c r="AC1777" i="4"/>
  <c r="AD1777" i="4"/>
  <c r="AE1777" i="4"/>
  <c r="AF1777" i="4"/>
  <c r="AJ1777" i="4"/>
  <c r="H1778" i="4"/>
  <c r="V1778" i="4"/>
  <c r="AC1778" i="4"/>
  <c r="AD1778" i="4"/>
  <c r="AE1778" i="4"/>
  <c r="AF1778" i="4"/>
  <c r="AJ1778" i="4"/>
  <c r="H1779" i="4"/>
  <c r="V1779" i="4"/>
  <c r="AC1779" i="4"/>
  <c r="AD1779" i="4"/>
  <c r="AE1779" i="4"/>
  <c r="AF1779" i="4"/>
  <c r="AJ1779" i="4"/>
  <c r="H1780" i="4"/>
  <c r="V1780" i="4"/>
  <c r="AC1780" i="4"/>
  <c r="AD1780" i="4"/>
  <c r="AE1780" i="4"/>
  <c r="AF1780" i="4"/>
  <c r="AJ1780" i="4"/>
  <c r="H1781" i="4"/>
  <c r="V1781" i="4"/>
  <c r="AC1781" i="4"/>
  <c r="AD1781" i="4"/>
  <c r="AE1781" i="4"/>
  <c r="AF1781" i="4"/>
  <c r="AJ1781" i="4"/>
  <c r="H1782" i="4"/>
  <c r="V1782" i="4"/>
  <c r="AC1782" i="4"/>
  <c r="AD1782" i="4"/>
  <c r="AE1782" i="4"/>
  <c r="AF1782" i="4"/>
  <c r="AJ1782" i="4"/>
  <c r="H1783" i="4"/>
  <c r="V1783" i="4"/>
  <c r="AC1783" i="4"/>
  <c r="AD1783" i="4"/>
  <c r="AE1783" i="4"/>
  <c r="AF1783" i="4"/>
  <c r="AJ1783" i="4"/>
  <c r="H1784" i="4"/>
  <c r="V1784" i="4"/>
  <c r="AC1784" i="4"/>
  <c r="AD1784" i="4"/>
  <c r="AE1784" i="4"/>
  <c r="AF1784" i="4"/>
  <c r="AJ1784" i="4"/>
  <c r="H1785" i="4"/>
  <c r="V1785" i="4"/>
  <c r="AC1785" i="4"/>
  <c r="AD1785" i="4"/>
  <c r="AE1785" i="4"/>
  <c r="AF1785" i="4"/>
  <c r="AJ1785" i="4"/>
  <c r="H1786" i="4"/>
  <c r="V1786" i="4"/>
  <c r="AC1786" i="4"/>
  <c r="AD1786" i="4"/>
  <c r="AE1786" i="4"/>
  <c r="AF1786" i="4"/>
  <c r="AJ1786" i="4"/>
  <c r="H1787" i="4"/>
  <c r="V1787" i="4"/>
  <c r="AC1787" i="4"/>
  <c r="AD1787" i="4"/>
  <c r="AE1787" i="4"/>
  <c r="AF1787" i="4"/>
  <c r="AJ1787" i="4"/>
  <c r="H1788" i="4"/>
  <c r="V1788" i="4"/>
  <c r="AC1788" i="4"/>
  <c r="AD1788" i="4"/>
  <c r="AE1788" i="4"/>
  <c r="AF1788" i="4"/>
  <c r="AJ1788" i="4"/>
  <c r="H1789" i="4"/>
  <c r="V1789" i="4"/>
  <c r="AC1789" i="4"/>
  <c r="AD1789" i="4"/>
  <c r="AE1789" i="4"/>
  <c r="AF1789" i="4"/>
  <c r="AJ1789" i="4"/>
  <c r="H1790" i="4"/>
  <c r="V1790" i="4"/>
  <c r="AC1790" i="4"/>
  <c r="AD1790" i="4"/>
  <c r="AE1790" i="4"/>
  <c r="AF1790" i="4"/>
  <c r="AJ1790" i="4"/>
  <c r="H1791" i="4"/>
  <c r="V1791" i="4"/>
  <c r="AC1791" i="4"/>
  <c r="AD1791" i="4"/>
  <c r="AE1791" i="4"/>
  <c r="AF1791" i="4"/>
  <c r="AJ1791" i="4"/>
  <c r="H1792" i="4"/>
  <c r="V1792" i="4"/>
  <c r="AC1792" i="4"/>
  <c r="AD1792" i="4"/>
  <c r="AE1792" i="4"/>
  <c r="AF1792" i="4"/>
  <c r="AJ1792" i="4"/>
  <c r="H1793" i="4"/>
  <c r="V1793" i="4"/>
  <c r="AC1793" i="4"/>
  <c r="AD1793" i="4"/>
  <c r="AE1793" i="4"/>
  <c r="AF1793" i="4"/>
  <c r="AJ1793" i="4"/>
  <c r="H1794" i="4"/>
  <c r="V1794" i="4"/>
  <c r="AC1794" i="4"/>
  <c r="AD1794" i="4"/>
  <c r="AE1794" i="4"/>
  <c r="AF1794" i="4"/>
  <c r="AJ1794" i="4"/>
  <c r="H1795" i="4"/>
  <c r="V1795" i="4"/>
  <c r="AC1795" i="4"/>
  <c r="AD1795" i="4"/>
  <c r="AE1795" i="4"/>
  <c r="AF1795" i="4"/>
  <c r="AJ1795" i="4"/>
  <c r="H1796" i="4"/>
  <c r="V1796" i="4"/>
  <c r="AC1796" i="4"/>
  <c r="AD1796" i="4"/>
  <c r="AE1796" i="4"/>
  <c r="AF1796" i="4"/>
  <c r="AJ1796" i="4"/>
  <c r="H1797" i="4"/>
  <c r="V1797" i="4"/>
  <c r="AC1797" i="4"/>
  <c r="AD1797" i="4"/>
  <c r="AE1797" i="4"/>
  <c r="AF1797" i="4"/>
  <c r="AJ1797" i="4"/>
  <c r="H1798" i="4"/>
  <c r="V1798" i="4"/>
  <c r="AC1798" i="4"/>
  <c r="AD1798" i="4"/>
  <c r="AE1798" i="4"/>
  <c r="AF1798" i="4"/>
  <c r="AJ1798" i="4"/>
  <c r="H1799" i="4"/>
  <c r="V1799" i="4"/>
  <c r="AC1799" i="4"/>
  <c r="AD1799" i="4"/>
  <c r="AE1799" i="4"/>
  <c r="AF1799" i="4"/>
  <c r="AJ1799" i="4"/>
  <c r="H1800" i="4"/>
  <c r="V1800" i="4"/>
  <c r="AC1800" i="4"/>
  <c r="AD1800" i="4"/>
  <c r="AE1800" i="4"/>
  <c r="AF1800" i="4"/>
  <c r="AJ1800" i="4"/>
  <c r="H1801" i="4"/>
  <c r="V1801" i="4"/>
  <c r="AC1801" i="4"/>
  <c r="AD1801" i="4"/>
  <c r="AE1801" i="4"/>
  <c r="AF1801" i="4"/>
  <c r="AJ1801" i="4"/>
  <c r="H1802" i="4"/>
  <c r="V1802" i="4"/>
  <c r="AC1802" i="4"/>
  <c r="AD1802" i="4"/>
  <c r="AE1802" i="4"/>
  <c r="AF1802" i="4"/>
  <c r="AJ1802" i="4"/>
  <c r="H1803" i="4"/>
  <c r="V1803" i="4"/>
  <c r="AC1803" i="4"/>
  <c r="AD1803" i="4"/>
  <c r="AE1803" i="4"/>
  <c r="AF1803" i="4"/>
  <c r="AJ1803" i="4"/>
  <c r="H1804" i="4"/>
  <c r="V1804" i="4"/>
  <c r="AC1804" i="4"/>
  <c r="AD1804" i="4"/>
  <c r="AE1804" i="4"/>
  <c r="AF1804" i="4"/>
  <c r="AJ1804" i="4"/>
  <c r="H1805" i="4"/>
  <c r="V1805" i="4"/>
  <c r="AC1805" i="4"/>
  <c r="AD1805" i="4"/>
  <c r="AE1805" i="4"/>
  <c r="AF1805" i="4"/>
  <c r="AJ1805" i="4"/>
  <c r="H1806" i="4"/>
  <c r="V1806" i="4"/>
  <c r="AC1806" i="4"/>
  <c r="AD1806" i="4"/>
  <c r="AE1806" i="4"/>
  <c r="AF1806" i="4"/>
  <c r="AJ1806" i="4"/>
  <c r="H1807" i="4"/>
  <c r="V1807" i="4"/>
  <c r="AC1807" i="4"/>
  <c r="AD1807" i="4"/>
  <c r="AE1807" i="4"/>
  <c r="AF1807" i="4"/>
  <c r="AJ1807" i="4"/>
  <c r="H1808" i="4"/>
  <c r="V1808" i="4"/>
  <c r="AC1808" i="4"/>
  <c r="AD1808" i="4"/>
  <c r="AE1808" i="4"/>
  <c r="AF1808" i="4"/>
  <c r="AJ1808" i="4"/>
  <c r="H1809" i="4"/>
  <c r="V1809" i="4"/>
  <c r="AC1809" i="4"/>
  <c r="AD1809" i="4"/>
  <c r="AE1809" i="4"/>
  <c r="AF1809" i="4"/>
  <c r="AJ1809" i="4"/>
  <c r="H1810" i="4"/>
  <c r="V1810" i="4"/>
  <c r="AC1810" i="4"/>
  <c r="AD1810" i="4"/>
  <c r="AE1810" i="4"/>
  <c r="AF1810" i="4"/>
  <c r="AJ1810" i="4"/>
  <c r="H1811" i="4"/>
  <c r="V1811" i="4"/>
  <c r="AC1811" i="4"/>
  <c r="AD1811" i="4"/>
  <c r="AE1811" i="4"/>
  <c r="AF1811" i="4"/>
  <c r="AJ1811" i="4"/>
  <c r="H1812" i="4"/>
  <c r="V1812" i="4"/>
  <c r="AC1812" i="4"/>
  <c r="AD1812" i="4"/>
  <c r="AE1812" i="4"/>
  <c r="AF1812" i="4"/>
  <c r="AJ1812" i="4"/>
  <c r="H1813" i="4"/>
  <c r="V1813" i="4"/>
  <c r="AC1813" i="4"/>
  <c r="AD1813" i="4"/>
  <c r="AE1813" i="4"/>
  <c r="AF1813" i="4"/>
  <c r="AJ1813" i="4"/>
  <c r="H1814" i="4"/>
  <c r="V1814" i="4"/>
  <c r="AC1814" i="4"/>
  <c r="AD1814" i="4"/>
  <c r="AE1814" i="4"/>
  <c r="AF1814" i="4"/>
  <c r="AJ1814" i="4"/>
  <c r="H1815" i="4"/>
  <c r="V1815" i="4"/>
  <c r="AC1815" i="4"/>
  <c r="AD1815" i="4"/>
  <c r="AE1815" i="4"/>
  <c r="AF1815" i="4"/>
  <c r="AJ1815" i="4"/>
  <c r="H1816" i="4"/>
  <c r="V1816" i="4"/>
  <c r="AC1816" i="4"/>
  <c r="AJ1816" i="4"/>
  <c r="H1817" i="4"/>
  <c r="V1817" i="4"/>
  <c r="AC1817" i="4"/>
  <c r="AJ1817" i="4"/>
  <c r="H1818" i="4"/>
  <c r="V1818" i="4"/>
  <c r="AC1818" i="4"/>
  <c r="AJ1818" i="4"/>
  <c r="H1819" i="4"/>
  <c r="V1819" i="4"/>
  <c r="AC1819" i="4"/>
  <c r="AJ1819" i="4"/>
  <c r="H1820" i="4"/>
  <c r="V1820" i="4"/>
  <c r="AC1820" i="4"/>
  <c r="AJ1820" i="4"/>
  <c r="H1821" i="4"/>
  <c r="V1821" i="4"/>
  <c r="AC1821" i="4"/>
  <c r="AJ1821" i="4"/>
  <c r="H1822" i="4"/>
  <c r="V1822" i="4"/>
  <c r="AC1822" i="4"/>
  <c r="AJ1822" i="4"/>
  <c r="H1823" i="4"/>
  <c r="V1823" i="4"/>
  <c r="AC1823" i="4"/>
  <c r="AJ1823" i="4"/>
  <c r="H1824" i="4"/>
  <c r="V1824" i="4"/>
  <c r="AC1824" i="4"/>
  <c r="AJ1824" i="4"/>
  <c r="H1825" i="4"/>
  <c r="V1825" i="4"/>
  <c r="AC1825" i="4"/>
  <c r="AJ1825" i="4"/>
  <c r="H1826" i="4"/>
  <c r="V1826" i="4"/>
  <c r="AC1826" i="4"/>
  <c r="AJ1826" i="4"/>
  <c r="H1827" i="4"/>
  <c r="V1827" i="4"/>
  <c r="AC1827" i="4"/>
  <c r="AJ1827" i="4"/>
  <c r="H1828" i="4"/>
  <c r="V1828" i="4"/>
  <c r="AC1828" i="4"/>
  <c r="AJ1828" i="4"/>
  <c r="H1829" i="4"/>
  <c r="V1829" i="4"/>
  <c r="AC1829" i="4"/>
  <c r="AJ1829" i="4"/>
  <c r="H1830" i="4"/>
  <c r="V1830" i="4"/>
  <c r="AC1830" i="4"/>
  <c r="AJ1830" i="4"/>
  <c r="H1831" i="4"/>
  <c r="V1831" i="4"/>
  <c r="AC1831" i="4"/>
  <c r="AJ1831" i="4"/>
  <c r="H1832" i="4"/>
  <c r="V1832" i="4"/>
  <c r="AC1832" i="4"/>
  <c r="AJ1832" i="4"/>
  <c r="H1833" i="4"/>
  <c r="V1833" i="4"/>
  <c r="AC1833" i="4"/>
  <c r="AJ1833" i="4"/>
  <c r="H1834" i="4"/>
  <c r="V1834" i="4"/>
  <c r="AC1834" i="4"/>
  <c r="AJ1834" i="4"/>
  <c r="H1835" i="4"/>
  <c r="V1835" i="4"/>
  <c r="AC1835" i="4"/>
  <c r="AJ1835" i="4"/>
  <c r="H1836" i="4"/>
  <c r="V1836" i="4"/>
  <c r="AC1836" i="4"/>
  <c r="AJ1836" i="4"/>
  <c r="H1837" i="4"/>
  <c r="V1837" i="4"/>
  <c r="AC1837" i="4"/>
  <c r="AJ1837" i="4"/>
  <c r="H1838" i="4"/>
  <c r="V1838" i="4"/>
  <c r="AC1838" i="4"/>
  <c r="AJ1838" i="4"/>
  <c r="H1839" i="4"/>
  <c r="V1839" i="4"/>
  <c r="AC1839" i="4"/>
  <c r="AJ1839" i="4"/>
  <c r="H1840" i="4"/>
  <c r="V1840" i="4"/>
  <c r="AC1840" i="4"/>
  <c r="AJ1840" i="4"/>
  <c r="H1841" i="4"/>
  <c r="V1841" i="4"/>
  <c r="AC1841" i="4"/>
  <c r="AJ1841" i="4"/>
  <c r="H1842" i="4"/>
  <c r="V1842" i="4"/>
  <c r="AC1842" i="4"/>
  <c r="AJ1842" i="4"/>
  <c r="H1843" i="4"/>
  <c r="V1843" i="4"/>
  <c r="AC1843" i="4"/>
  <c r="AJ1843" i="4"/>
  <c r="H1844" i="4"/>
  <c r="V1844" i="4"/>
  <c r="AC1844" i="4"/>
  <c r="AJ1844" i="4"/>
  <c r="H1845" i="4"/>
  <c r="V1845" i="4"/>
  <c r="AC1845" i="4"/>
  <c r="AJ1845" i="4"/>
  <c r="H1846" i="4"/>
  <c r="V1846" i="4"/>
  <c r="AC1846" i="4"/>
  <c r="AJ1846" i="4"/>
  <c r="H1847" i="4"/>
  <c r="V1847" i="4"/>
  <c r="AC1847" i="4"/>
  <c r="AJ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AC1924" i="4"/>
  <c r="AJ1924" i="4"/>
  <c r="AC1737" i="4"/>
  <c r="AC1738" i="4"/>
  <c r="AC1739" i="4"/>
  <c r="AC1740" i="4"/>
  <c r="AC1741" i="4"/>
  <c r="AC1742" i="4"/>
  <c r="AC1743" i="4"/>
  <c r="AC1744" i="4"/>
  <c r="AC1745" i="4"/>
  <c r="AC1746" i="4"/>
  <c r="V1737" i="4"/>
  <c r="V1738" i="4"/>
  <c r="V1739" i="4"/>
  <c r="V1740" i="4"/>
  <c r="V1741" i="4"/>
  <c r="V1742" i="4"/>
  <c r="V1743" i="4"/>
  <c r="V1744" i="4"/>
  <c r="V1745" i="4"/>
  <c r="V1746" i="4"/>
  <c r="AC1727" i="4"/>
  <c r="AC1728" i="4"/>
  <c r="AC1729" i="4"/>
  <c r="AC1730" i="4"/>
  <c r="AC1731" i="4"/>
  <c r="AC1732" i="4"/>
  <c r="AC1733" i="4"/>
  <c r="AC1734" i="4"/>
  <c r="AC1735" i="4"/>
  <c r="AC1736" i="4"/>
  <c r="V1727" i="4"/>
  <c r="V1728" i="4"/>
  <c r="V1729" i="4"/>
  <c r="V1730" i="4"/>
  <c r="V1731" i="4"/>
  <c r="V1732" i="4"/>
  <c r="V1733" i="4"/>
  <c r="V1734" i="4"/>
  <c r="V1735" i="4"/>
  <c r="V1736" i="4"/>
  <c r="AC1717" i="4"/>
  <c r="AC1718" i="4"/>
  <c r="AC1719" i="4"/>
  <c r="AC1720" i="4"/>
  <c r="AC1721" i="4"/>
  <c r="AC1722" i="4"/>
  <c r="AC1723" i="4"/>
  <c r="AC1724" i="4"/>
  <c r="AC1725" i="4"/>
  <c r="AC1726" i="4"/>
  <c r="V1717" i="4"/>
  <c r="V1718" i="4"/>
  <c r="V1719" i="4"/>
  <c r="V1720" i="4"/>
  <c r="V1721" i="4"/>
  <c r="V1722" i="4"/>
  <c r="V1723" i="4"/>
  <c r="V1724" i="4"/>
  <c r="V1725" i="4"/>
  <c r="V172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AD1730" i="4"/>
  <c r="AD1731" i="4"/>
  <c r="AD1732" i="4"/>
  <c r="AD1733" i="4"/>
  <c r="AD1734" i="4"/>
  <c r="AD1735" i="4"/>
  <c r="AD1736" i="4"/>
  <c r="AD1737" i="4"/>
  <c r="AD1738" i="4"/>
  <c r="AD1739" i="4"/>
  <c r="AD1740" i="4"/>
  <c r="AD1741" i="4"/>
  <c r="AD1742" i="4"/>
  <c r="AD1743" i="4"/>
  <c r="AD1744" i="4"/>
  <c r="AD1745" i="4"/>
  <c r="AD1746" i="4"/>
  <c r="AE1730" i="4"/>
  <c r="AE1731" i="4"/>
  <c r="AE1732" i="4"/>
  <c r="AE1733" i="4"/>
  <c r="AE1734" i="4"/>
  <c r="AE1735" i="4"/>
  <c r="AE1736" i="4"/>
  <c r="AE1737" i="4"/>
  <c r="AE1738" i="4"/>
  <c r="AE1739" i="4"/>
  <c r="AE1740" i="4"/>
  <c r="AE1741" i="4"/>
  <c r="AE1742" i="4"/>
  <c r="AE1743" i="4"/>
  <c r="AE1744" i="4"/>
  <c r="AE1745" i="4"/>
  <c r="AE1746" i="4"/>
  <c r="AF1730" i="4"/>
  <c r="AF1731" i="4"/>
  <c r="AF1732" i="4"/>
  <c r="AF1733" i="4"/>
  <c r="AF1734" i="4"/>
  <c r="AF1735" i="4"/>
  <c r="AF1736" i="4"/>
  <c r="AF1737" i="4"/>
  <c r="AF1738" i="4"/>
  <c r="AF1739" i="4"/>
  <c r="AF1740" i="4"/>
  <c r="AF1741" i="4"/>
  <c r="AF1742" i="4"/>
  <c r="AF1743" i="4"/>
  <c r="AF1744" i="4"/>
  <c r="AF1745" i="4"/>
  <c r="AF1746" i="4"/>
  <c r="AJ1730" i="4"/>
  <c r="AJ1731" i="4"/>
  <c r="AJ1732" i="4"/>
  <c r="AJ1733" i="4"/>
  <c r="AJ1734" i="4"/>
  <c r="AJ1735" i="4"/>
  <c r="AJ1736" i="4"/>
  <c r="AJ1737" i="4"/>
  <c r="AJ1738" i="4"/>
  <c r="AJ1739" i="4"/>
  <c r="AJ1740" i="4"/>
  <c r="AJ1741" i="4"/>
  <c r="AJ1742" i="4"/>
  <c r="AJ1743" i="4"/>
  <c r="AJ1744" i="4"/>
  <c r="AJ1745" i="4"/>
  <c r="AJ1746" i="4"/>
  <c r="AD1717" i="4"/>
  <c r="AD1718" i="4"/>
  <c r="AD1719" i="4"/>
  <c r="AD1720" i="4"/>
  <c r="AD1721" i="4"/>
  <c r="AD1722" i="4"/>
  <c r="AD1723" i="4"/>
  <c r="AD1724" i="4"/>
  <c r="AD1725" i="4"/>
  <c r="AD1726" i="4"/>
  <c r="AD1727" i="4"/>
  <c r="AD1728" i="4"/>
  <c r="AD1729" i="4"/>
  <c r="AE1717" i="4"/>
  <c r="AE1718" i="4"/>
  <c r="AE1719" i="4"/>
  <c r="AE1720" i="4"/>
  <c r="AE1721" i="4"/>
  <c r="AE1722" i="4"/>
  <c r="AE1723" i="4"/>
  <c r="AE1724" i="4"/>
  <c r="AE1725" i="4"/>
  <c r="AE1726" i="4"/>
  <c r="AE1727" i="4"/>
  <c r="AE1728" i="4"/>
  <c r="AE1729" i="4"/>
  <c r="AF1717" i="4"/>
  <c r="AF1718" i="4"/>
  <c r="AF1719" i="4"/>
  <c r="AF1720" i="4"/>
  <c r="AF1721" i="4"/>
  <c r="AF1722" i="4"/>
  <c r="AF1723" i="4"/>
  <c r="AF1724" i="4"/>
  <c r="AF1725" i="4"/>
  <c r="AF1726" i="4"/>
  <c r="AF1727" i="4"/>
  <c r="AF1728" i="4"/>
  <c r="AF1729" i="4"/>
  <c r="AJ1717" i="4"/>
  <c r="AJ1718" i="4"/>
  <c r="AJ1719" i="4"/>
  <c r="AJ1720" i="4"/>
  <c r="AJ1721" i="4"/>
  <c r="AJ1722" i="4"/>
  <c r="AJ1723" i="4"/>
  <c r="AJ1724" i="4"/>
  <c r="AJ1725" i="4"/>
  <c r="AJ1726" i="4"/>
  <c r="AJ1727" i="4"/>
  <c r="AJ1728" i="4"/>
  <c r="AJ1729" i="4"/>
  <c r="AC1708" i="4"/>
  <c r="AC1709" i="4"/>
  <c r="AC1710" i="4"/>
  <c r="AC1711" i="4"/>
  <c r="AC1712" i="4"/>
  <c r="AC1713" i="4"/>
  <c r="AC1714" i="4"/>
  <c r="AC1715" i="4"/>
  <c r="AC1716" i="4"/>
  <c r="AC1707" i="4"/>
  <c r="V1708" i="4"/>
  <c r="V1709" i="4"/>
  <c r="V1710" i="4"/>
  <c r="V1711" i="4"/>
  <c r="V1712" i="4"/>
  <c r="V1713" i="4"/>
  <c r="V1714" i="4"/>
  <c r="V1715" i="4"/>
  <c r="V1716" i="4"/>
  <c r="V1707" i="4"/>
  <c r="H1708" i="4"/>
  <c r="H1709" i="4"/>
  <c r="H1710" i="4"/>
  <c r="H1711" i="4"/>
  <c r="H1712" i="4"/>
  <c r="H1713" i="4"/>
  <c r="H1714" i="4"/>
  <c r="H1715" i="4"/>
  <c r="H1716" i="4"/>
  <c r="H1707" i="4"/>
  <c r="AD1710" i="4"/>
  <c r="AD1711" i="4"/>
  <c r="AD1712" i="4"/>
  <c r="AD1713" i="4"/>
  <c r="AD1714" i="4"/>
  <c r="AD1715" i="4"/>
  <c r="AD1716" i="4"/>
  <c r="AE1710" i="4"/>
  <c r="AE1711" i="4"/>
  <c r="AE1712" i="4"/>
  <c r="AE1713" i="4"/>
  <c r="AE1714" i="4"/>
  <c r="AE1715" i="4"/>
  <c r="AE1716" i="4"/>
  <c r="AF1710" i="4"/>
  <c r="AF1711" i="4"/>
  <c r="AF1712" i="4"/>
  <c r="AF1713" i="4"/>
  <c r="AF1714" i="4"/>
  <c r="AF1715" i="4"/>
  <c r="AF1716" i="4"/>
  <c r="AJ1710" i="4"/>
  <c r="AJ1711" i="4"/>
  <c r="AJ1712" i="4"/>
  <c r="AJ1713" i="4"/>
  <c r="AJ1714" i="4"/>
  <c r="AJ1715" i="4"/>
  <c r="AJ1716" i="4"/>
  <c r="AD1709" i="4"/>
  <c r="AE1709" i="4"/>
  <c r="AF1709" i="4"/>
  <c r="AJ1709" i="4"/>
  <c r="AD1708" i="4"/>
  <c r="AE1708" i="4"/>
  <c r="AF1708" i="4"/>
  <c r="AJ1708" i="4"/>
  <c r="AD1707" i="4"/>
  <c r="AE1707" i="4"/>
  <c r="AF1707" i="4"/>
  <c r="AJ1707" i="4"/>
  <c r="AF1817" i="4" l="1"/>
  <c r="AG1817" i="4" s="1"/>
  <c r="AF1816" i="4"/>
  <c r="AG1816" i="4" s="1"/>
  <c r="AF1836" i="4"/>
  <c r="AG1836" i="4" s="1"/>
  <c r="AF1844" i="4"/>
  <c r="AG1844" i="4" s="1"/>
  <c r="AF1840" i="4"/>
  <c r="AG1840" i="4" s="1"/>
  <c r="AF1832" i="4"/>
  <c r="AG1832" i="4" s="1"/>
  <c r="AF1921" i="4"/>
  <c r="AG1921" i="4" s="1"/>
  <c r="AF1917" i="4"/>
  <c r="AG1917" i="4" s="1"/>
  <c r="AF1913" i="4"/>
  <c r="AG1913" i="4" s="1"/>
  <c r="AF1909" i="4"/>
  <c r="AG1909" i="4" s="1"/>
  <c r="AF1905" i="4"/>
  <c r="AG1905" i="4" s="1"/>
  <c r="AF1901" i="4"/>
  <c r="AG1901" i="4" s="1"/>
  <c r="AF1897" i="4"/>
  <c r="AG1897" i="4" s="1"/>
  <c r="AF1893" i="4"/>
  <c r="AG1893" i="4" s="1"/>
  <c r="AF1889" i="4"/>
  <c r="AG1889" i="4" s="1"/>
  <c r="AF1885" i="4"/>
  <c r="AG1885" i="4" s="1"/>
  <c r="AF1881" i="4"/>
  <c r="AG1881" i="4" s="1"/>
  <c r="AF1877" i="4"/>
  <c r="AG1877" i="4" s="1"/>
  <c r="AF1873" i="4"/>
  <c r="AG1873" i="4" s="1"/>
  <c r="AF1869" i="4"/>
  <c r="AG1869" i="4" s="1"/>
  <c r="AF1865" i="4"/>
  <c r="AG1865" i="4" s="1"/>
  <c r="AF1861" i="4"/>
  <c r="AG1861" i="4" s="1"/>
  <c r="AF1857" i="4"/>
  <c r="AG1857" i="4" s="1"/>
  <c r="AF1853" i="4"/>
  <c r="AG1853" i="4" s="1"/>
  <c r="AF1849" i="4"/>
  <c r="AG1849" i="4" s="1"/>
  <c r="AF1821" i="4"/>
  <c r="AG1821" i="4" s="1"/>
  <c r="AF1825" i="4"/>
  <c r="AG1825" i="4" s="1"/>
  <c r="AF1920" i="4"/>
  <c r="AG1920" i="4" s="1"/>
  <c r="AF1916" i="4"/>
  <c r="AG1916" i="4" s="1"/>
  <c r="AF1912" i="4"/>
  <c r="AG1912" i="4" s="1"/>
  <c r="AF1908" i="4"/>
  <c r="AG1908" i="4" s="1"/>
  <c r="AF1904" i="4"/>
  <c r="AG1904" i="4" s="1"/>
  <c r="AF1900" i="4"/>
  <c r="AG1900" i="4" s="1"/>
  <c r="AF1896" i="4"/>
  <c r="AG1896" i="4" s="1"/>
  <c r="AF1892" i="4"/>
  <c r="AG1892" i="4" s="1"/>
  <c r="AF1888" i="4"/>
  <c r="AG1888" i="4" s="1"/>
  <c r="AF1884" i="4"/>
  <c r="AG1884" i="4" s="1"/>
  <c r="AF1880" i="4"/>
  <c r="AG1880" i="4" s="1"/>
  <c r="AF1876" i="4"/>
  <c r="AG1876" i="4" s="1"/>
  <c r="AF1872" i="4"/>
  <c r="AG1872" i="4" s="1"/>
  <c r="AF1868" i="4"/>
  <c r="AG1868" i="4" s="1"/>
  <c r="AF1864" i="4"/>
  <c r="AG1864" i="4" s="1"/>
  <c r="AF1860" i="4"/>
  <c r="AG1860" i="4" s="1"/>
  <c r="AF1856" i="4"/>
  <c r="AG1856" i="4" s="1"/>
  <c r="AF1852" i="4"/>
  <c r="AG1852" i="4" s="1"/>
  <c r="AF1848" i="4"/>
  <c r="AG1848" i="4" s="1"/>
  <c r="AF1923" i="4"/>
  <c r="AG1923" i="4" s="1"/>
  <c r="AF1922" i="4"/>
  <c r="AG1922" i="4" s="1"/>
  <c r="AF1918" i="4"/>
  <c r="AG1918" i="4" s="1"/>
  <c r="AF1914" i="4"/>
  <c r="AG1914" i="4" s="1"/>
  <c r="AF1910" i="4"/>
  <c r="AG1910" i="4" s="1"/>
  <c r="AF1906" i="4"/>
  <c r="AG1906" i="4" s="1"/>
  <c r="AF1902" i="4"/>
  <c r="AG1902" i="4" s="1"/>
  <c r="AF1898" i="4"/>
  <c r="AG1898" i="4" s="1"/>
  <c r="AF1894" i="4"/>
  <c r="AG1894" i="4" s="1"/>
  <c r="AF1890" i="4"/>
  <c r="AG1890" i="4" s="1"/>
  <c r="AF1886" i="4"/>
  <c r="AG1886" i="4" s="1"/>
  <c r="AF1882" i="4"/>
  <c r="AG1882" i="4" s="1"/>
  <c r="AF1878" i="4"/>
  <c r="AG1878" i="4" s="1"/>
  <c r="AF1874" i="4"/>
  <c r="AG1874" i="4" s="1"/>
  <c r="AF1870" i="4"/>
  <c r="AG1870" i="4" s="1"/>
  <c r="AF1866" i="4"/>
  <c r="AG1866" i="4" s="1"/>
  <c r="AF1862" i="4"/>
  <c r="AG1862" i="4" s="1"/>
  <c r="AF1858" i="4"/>
  <c r="AG1858" i="4" s="1"/>
  <c r="AF1854" i="4"/>
  <c r="AG1854" i="4" s="1"/>
  <c r="AF1850" i="4"/>
  <c r="AG1850" i="4" s="1"/>
  <c r="AF1846" i="4"/>
  <c r="AG1846" i="4" s="1"/>
  <c r="AF1924" i="4"/>
  <c r="AG1924" i="4" s="1"/>
  <c r="AF1835" i="4"/>
  <c r="AG1835" i="4" s="1"/>
  <c r="AF1842" i="4"/>
  <c r="AG1842" i="4" s="1"/>
  <c r="AF1919" i="4"/>
  <c r="AG1919" i="4" s="1"/>
  <c r="AF1915" i="4"/>
  <c r="AG1915" i="4" s="1"/>
  <c r="AF1911" i="4"/>
  <c r="AG1911" i="4" s="1"/>
  <c r="AF1907" i="4"/>
  <c r="AG1907" i="4" s="1"/>
  <c r="AF1903" i="4"/>
  <c r="AG1903" i="4" s="1"/>
  <c r="AF1899" i="4"/>
  <c r="AG1899" i="4" s="1"/>
  <c r="AF1895" i="4"/>
  <c r="AG1895" i="4" s="1"/>
  <c r="AF1891" i="4"/>
  <c r="AG1891" i="4" s="1"/>
  <c r="AF1887" i="4"/>
  <c r="AG1887" i="4" s="1"/>
  <c r="AF1883" i="4"/>
  <c r="AG1883" i="4" s="1"/>
  <c r="AF1879" i="4"/>
  <c r="AG1879" i="4" s="1"/>
  <c r="AF1875" i="4"/>
  <c r="AG1875" i="4" s="1"/>
  <c r="AF1871" i="4"/>
  <c r="AG1871" i="4" s="1"/>
  <c r="AF1867" i="4"/>
  <c r="AG1867" i="4" s="1"/>
  <c r="AF1863" i="4"/>
  <c r="AG1863" i="4" s="1"/>
  <c r="AF1859" i="4"/>
  <c r="AG1859" i="4" s="1"/>
  <c r="AF1855" i="4"/>
  <c r="AG1855" i="4" s="1"/>
  <c r="AF1851" i="4"/>
  <c r="AG1851" i="4" s="1"/>
  <c r="AG1728" i="4"/>
  <c r="AG1720" i="4"/>
  <c r="AF1830" i="4"/>
  <c r="AG1830" i="4" s="1"/>
  <c r="AF1845" i="4"/>
  <c r="AG1845" i="4" s="1"/>
  <c r="AF1841" i="4"/>
  <c r="AG1841" i="4" s="1"/>
  <c r="AF1837" i="4"/>
  <c r="AG1837" i="4" s="1"/>
  <c r="AF1833" i="4"/>
  <c r="AG1833" i="4" s="1"/>
  <c r="AF1829" i="4"/>
  <c r="AG1829" i="4" s="1"/>
  <c r="AF1839" i="4"/>
  <c r="AG1839" i="4" s="1"/>
  <c r="AF1820" i="4"/>
  <c r="AG1820" i="4" s="1"/>
  <c r="AF1826" i="4"/>
  <c r="AG1826" i="4" s="1"/>
  <c r="AF1824" i="4"/>
  <c r="AG1824" i="4" s="1"/>
  <c r="AG1747" i="4"/>
  <c r="AF1838" i="4"/>
  <c r="AG1838" i="4" s="1"/>
  <c r="AF1834" i="4"/>
  <c r="AG1834" i="4" s="1"/>
  <c r="AG78" i="5"/>
  <c r="AG77" i="5"/>
  <c r="AG79" i="5"/>
  <c r="AG80" i="5"/>
  <c r="AG75" i="5"/>
  <c r="AG74" i="5"/>
  <c r="AG84" i="5"/>
  <c r="AG83" i="5"/>
  <c r="AG82" i="5"/>
  <c r="AG81" i="5"/>
  <c r="AG85" i="5"/>
  <c r="AF1827" i="4"/>
  <c r="AG1827" i="4" s="1"/>
  <c r="AF1819" i="4"/>
  <c r="AG1819" i="4" s="1"/>
  <c r="AF1828" i="4"/>
  <c r="AG1828" i="4" s="1"/>
  <c r="AF1847" i="4"/>
  <c r="AG1847" i="4" s="1"/>
  <c r="AF1831" i="4"/>
  <c r="AG1831" i="4" s="1"/>
  <c r="AF1843" i="4"/>
  <c r="AG1843" i="4" s="1"/>
  <c r="AF1818" i="4"/>
  <c r="AG1818" i="4" s="1"/>
  <c r="AF1822" i="4"/>
  <c r="AG1822" i="4" s="1"/>
  <c r="AF1823" i="4"/>
  <c r="AG1823" i="4" s="1"/>
  <c r="AG1809" i="4"/>
  <c r="AG1811" i="4"/>
  <c r="AG1803" i="4"/>
  <c r="AG1731" i="4"/>
  <c r="AG1775" i="4"/>
  <c r="AG1751" i="4"/>
  <c r="AG1793" i="4"/>
  <c r="AG1795" i="4"/>
  <c r="AG1783" i="4"/>
  <c r="AG1784" i="4"/>
  <c r="AG1785" i="4"/>
  <c r="AG1779" i="4"/>
  <c r="AG1771" i="4"/>
  <c r="AG1732" i="4"/>
  <c r="AG1808" i="4"/>
  <c r="AG1800" i="4"/>
  <c r="AG1776" i="4"/>
  <c r="AG1745" i="4"/>
  <c r="AG1737" i="4"/>
  <c r="AG1815" i="4"/>
  <c r="AG1807" i="4"/>
  <c r="AG1799" i="4"/>
  <c r="AG1791" i="4"/>
  <c r="AG1792" i="4"/>
  <c r="AG1801" i="4"/>
  <c r="AG1777" i="4"/>
  <c r="AG1733" i="4"/>
  <c r="AG1787" i="4"/>
  <c r="AG1730" i="4"/>
  <c r="AG1767" i="4"/>
  <c r="AG1769" i="4"/>
  <c r="AG1761" i="4"/>
  <c r="AG1763" i="4"/>
  <c r="AG1759" i="4"/>
  <c r="AG1768" i="4"/>
  <c r="AG1753" i="4"/>
  <c r="AG1755" i="4"/>
  <c r="AG1760" i="4"/>
  <c r="AG1752" i="4"/>
  <c r="AG1810" i="4"/>
  <c r="AG1802" i="4"/>
  <c r="AG1794" i="4"/>
  <c r="AG1786" i="4"/>
  <c r="AG1778" i="4"/>
  <c r="AG1770" i="4"/>
  <c r="AG1762" i="4"/>
  <c r="AG1754" i="4"/>
  <c r="AG1812" i="4"/>
  <c r="AG1804" i="4"/>
  <c r="AG1796" i="4"/>
  <c r="AG1788" i="4"/>
  <c r="AG1780" i="4"/>
  <c r="AG1772" i="4"/>
  <c r="AG1764" i="4"/>
  <c r="AG1756" i="4"/>
  <c r="AG1748" i="4"/>
  <c r="AG1813" i="4"/>
  <c r="AG1805" i="4"/>
  <c r="AG1797" i="4"/>
  <c r="AG1789" i="4"/>
  <c r="AG1781" i="4"/>
  <c r="AG1773" i="4"/>
  <c r="AG1765" i="4"/>
  <c r="AG1757" i="4"/>
  <c r="AG1749" i="4"/>
  <c r="AG1814" i="4"/>
  <c r="AG1806" i="4"/>
  <c r="AG1798" i="4"/>
  <c r="AG1790" i="4"/>
  <c r="AG1782" i="4"/>
  <c r="AG1774" i="4"/>
  <c r="AG1766" i="4"/>
  <c r="AG1758" i="4"/>
  <c r="AG1750" i="4"/>
  <c r="AG1725" i="4"/>
  <c r="AG1717" i="4"/>
  <c r="AG1727" i="4"/>
  <c r="AG1724" i="4"/>
  <c r="AG1729" i="4"/>
  <c r="AG1743" i="4"/>
  <c r="AG1742" i="4"/>
  <c r="AG1740" i="4"/>
  <c r="AG1741" i="4"/>
  <c r="AG1739" i="4"/>
  <c r="AG1746" i="4"/>
  <c r="AG1738" i="4"/>
  <c r="AG1744" i="4"/>
  <c r="AG1736" i="4"/>
  <c r="AG1735" i="4"/>
  <c r="AG1734" i="4"/>
  <c r="AG1721" i="4"/>
  <c r="AG1719" i="4"/>
  <c r="AG1722" i="4"/>
  <c r="AG1726" i="4"/>
  <c r="AG1718" i="4"/>
  <c r="AG1723" i="4"/>
  <c r="AG1713" i="4"/>
  <c r="AG1712" i="4"/>
  <c r="AG1710" i="4"/>
  <c r="AG1716" i="4"/>
  <c r="AG1714" i="4"/>
  <c r="AG1715" i="4"/>
  <c r="AG1711" i="4"/>
  <c r="AG1709" i="4"/>
  <c r="AG1708" i="4"/>
  <c r="AG1707" i="4"/>
  <c r="X938" i="4"/>
  <c r="P897" i="4"/>
  <c r="AE897" i="4" s="1"/>
  <c r="Q897" i="4"/>
  <c r="P898" i="4"/>
  <c r="AE898" i="4" s="1"/>
  <c r="Q898" i="4"/>
  <c r="P899" i="4"/>
  <c r="AE899" i="4" s="1"/>
  <c r="Q899" i="4"/>
  <c r="P900" i="4"/>
  <c r="Q900" i="4"/>
  <c r="P901" i="4"/>
  <c r="AE901" i="4" s="1"/>
  <c r="Q901" i="4"/>
  <c r="P902" i="4"/>
  <c r="AE902" i="4" s="1"/>
  <c r="Q902" i="4"/>
  <c r="P903" i="4"/>
  <c r="AE903" i="4" s="1"/>
  <c r="Q903" i="4"/>
  <c r="P904" i="4"/>
  <c r="AE904" i="4" s="1"/>
  <c r="Q904" i="4"/>
  <c r="P905" i="4"/>
  <c r="AE905" i="4" s="1"/>
  <c r="Q905" i="4"/>
  <c r="P906" i="4"/>
  <c r="AE906" i="4" s="1"/>
  <c r="Q906" i="4"/>
  <c r="P907" i="4"/>
  <c r="AE907" i="4" s="1"/>
  <c r="Q907" i="4"/>
  <c r="P908" i="4"/>
  <c r="AE908" i="4" s="1"/>
  <c r="Q908" i="4"/>
  <c r="P909" i="4"/>
  <c r="AE909" i="4" s="1"/>
  <c r="Q909" i="4"/>
  <c r="P910" i="4"/>
  <c r="AE910" i="4" s="1"/>
  <c r="Q910" i="4"/>
  <c r="P911" i="4"/>
  <c r="AE911" i="4" s="1"/>
  <c r="Q911" i="4"/>
  <c r="P912" i="4"/>
  <c r="AE912" i="4" s="1"/>
  <c r="Q912" i="4"/>
  <c r="P913" i="4"/>
  <c r="AE913" i="4" s="1"/>
  <c r="Q913" i="4"/>
  <c r="P914" i="4"/>
  <c r="AE914" i="4" s="1"/>
  <c r="Q914" i="4"/>
  <c r="P915" i="4"/>
  <c r="AE915" i="4" s="1"/>
  <c r="Q915" i="4"/>
  <c r="P916" i="4"/>
  <c r="AE916" i="4" s="1"/>
  <c r="Q916" i="4"/>
  <c r="P917" i="4"/>
  <c r="AE917" i="4" s="1"/>
  <c r="Q917" i="4"/>
  <c r="P918" i="4"/>
  <c r="AE918" i="4" s="1"/>
  <c r="Q918" i="4"/>
  <c r="P919" i="4"/>
  <c r="AE919" i="4" s="1"/>
  <c r="Q919" i="4"/>
  <c r="P920" i="4"/>
  <c r="AE920" i="4" s="1"/>
  <c r="Q920" i="4"/>
  <c r="P921" i="4"/>
  <c r="AE921" i="4" s="1"/>
  <c r="Q921" i="4"/>
  <c r="P922" i="4"/>
  <c r="Q922" i="4"/>
  <c r="P923" i="4"/>
  <c r="AE923" i="4" s="1"/>
  <c r="Q923" i="4"/>
  <c r="P924" i="4"/>
  <c r="AE924" i="4" s="1"/>
  <c r="Q924" i="4"/>
  <c r="P925" i="4"/>
  <c r="AE925" i="4" s="1"/>
  <c r="Q925" i="4"/>
  <c r="P926" i="4"/>
  <c r="AE926" i="4" s="1"/>
  <c r="Q926" i="4"/>
  <c r="P927" i="4"/>
  <c r="AE927" i="4" s="1"/>
  <c r="Q927" i="4"/>
  <c r="P928" i="4"/>
  <c r="AE928" i="4" s="1"/>
  <c r="Q928" i="4"/>
  <c r="P929" i="4"/>
  <c r="AE929" i="4" s="1"/>
  <c r="Q929" i="4"/>
  <c r="P930" i="4"/>
  <c r="Q930" i="4"/>
  <c r="P931" i="4"/>
  <c r="AE931" i="4" s="1"/>
  <c r="Q931" i="4"/>
  <c r="P932" i="4"/>
  <c r="AE932" i="4" s="1"/>
  <c r="Q932" i="4"/>
  <c r="P933" i="4"/>
  <c r="AE933" i="4" s="1"/>
  <c r="Q933" i="4"/>
  <c r="P934" i="4"/>
  <c r="AE934" i="4" s="1"/>
  <c r="Q934" i="4"/>
  <c r="P935" i="4"/>
  <c r="AE935" i="4" s="1"/>
  <c r="Q935" i="4"/>
  <c r="P936" i="4"/>
  <c r="AE936" i="4" s="1"/>
  <c r="Q936" i="4"/>
  <c r="P937" i="4"/>
  <c r="AE937" i="4" s="1"/>
  <c r="Q937" i="4"/>
  <c r="P938" i="4"/>
  <c r="Q938" i="4"/>
  <c r="P939" i="4"/>
  <c r="AE939" i="4" s="1"/>
  <c r="Q939" i="4"/>
  <c r="P940" i="4"/>
  <c r="AE940" i="4" s="1"/>
  <c r="Q940" i="4"/>
  <c r="P941" i="4"/>
  <c r="AE941" i="4" s="1"/>
  <c r="Q941" i="4"/>
  <c r="P942" i="4"/>
  <c r="AE942" i="4" s="1"/>
  <c r="Q942" i="4"/>
  <c r="P943" i="4"/>
  <c r="AE943" i="4" s="1"/>
  <c r="Q943" i="4"/>
  <c r="P944" i="4"/>
  <c r="AE944" i="4" s="1"/>
  <c r="Q944" i="4"/>
  <c r="P945" i="4"/>
  <c r="AE945" i="4" s="1"/>
  <c r="Q945" i="4"/>
  <c r="P946" i="4"/>
  <c r="AE946" i="4" s="1"/>
  <c r="Q946" i="4"/>
  <c r="P947" i="4"/>
  <c r="AE947" i="4" s="1"/>
  <c r="Q947" i="4"/>
  <c r="P948" i="4"/>
  <c r="AE948" i="4" s="1"/>
  <c r="Q948" i="4"/>
  <c r="P949" i="4"/>
  <c r="AE949" i="4" s="1"/>
  <c r="Q949" i="4"/>
  <c r="P950" i="4"/>
  <c r="AE950" i="4" s="1"/>
  <c r="Q950" i="4"/>
  <c r="P951" i="4"/>
  <c r="AE951" i="4" s="1"/>
  <c r="Q951" i="4"/>
  <c r="P952" i="4"/>
  <c r="AE952" i="4" s="1"/>
  <c r="Q952" i="4"/>
  <c r="P953" i="4"/>
  <c r="AE953" i="4" s="1"/>
  <c r="Q953" i="4"/>
  <c r="P954" i="4"/>
  <c r="AE954" i="4" s="1"/>
  <c r="Q954" i="4"/>
  <c r="P955" i="4"/>
  <c r="AE955" i="4" s="1"/>
  <c r="Q955" i="4"/>
  <c r="P956" i="4"/>
  <c r="AE956" i="4" s="1"/>
  <c r="Q956" i="4"/>
  <c r="P957" i="4"/>
  <c r="AE957" i="4" s="1"/>
  <c r="Q957" i="4"/>
  <c r="P958" i="4"/>
  <c r="Q958" i="4"/>
  <c r="P959" i="4"/>
  <c r="AE959" i="4" s="1"/>
  <c r="Q959" i="4"/>
  <c r="P960" i="4"/>
  <c r="AE960" i="4" s="1"/>
  <c r="Q960" i="4"/>
  <c r="P961" i="4"/>
  <c r="AE961" i="4" s="1"/>
  <c r="Q961" i="4"/>
  <c r="P962" i="4"/>
  <c r="AE962" i="4" s="1"/>
  <c r="Q962" i="4"/>
  <c r="P963" i="4"/>
  <c r="AE963" i="4" s="1"/>
  <c r="Q963" i="4"/>
  <c r="P964" i="4"/>
  <c r="AE964" i="4" s="1"/>
  <c r="Q964" i="4"/>
  <c r="W897" i="4"/>
  <c r="X897" i="4"/>
  <c r="W898" i="4"/>
  <c r="X898" i="4"/>
  <c r="W899" i="4"/>
  <c r="X899" i="4"/>
  <c r="W900" i="4"/>
  <c r="X900" i="4"/>
  <c r="W901" i="4"/>
  <c r="X901" i="4"/>
  <c r="W902" i="4"/>
  <c r="X902" i="4"/>
  <c r="W903" i="4"/>
  <c r="X903" i="4"/>
  <c r="W904" i="4"/>
  <c r="X904" i="4"/>
  <c r="W905" i="4"/>
  <c r="X905" i="4"/>
  <c r="W906" i="4"/>
  <c r="X906" i="4"/>
  <c r="W907" i="4"/>
  <c r="X907" i="4"/>
  <c r="W908" i="4"/>
  <c r="X908" i="4"/>
  <c r="W909" i="4"/>
  <c r="X909" i="4"/>
  <c r="W910" i="4"/>
  <c r="X910" i="4"/>
  <c r="W911" i="4"/>
  <c r="X911" i="4"/>
  <c r="W912" i="4"/>
  <c r="X912" i="4"/>
  <c r="W913" i="4"/>
  <c r="X913" i="4"/>
  <c r="W914" i="4"/>
  <c r="X914" i="4"/>
  <c r="W915" i="4"/>
  <c r="X915" i="4"/>
  <c r="W916" i="4"/>
  <c r="X916" i="4"/>
  <c r="W917" i="4"/>
  <c r="X917" i="4"/>
  <c r="W918" i="4"/>
  <c r="X918" i="4"/>
  <c r="W919" i="4"/>
  <c r="X919" i="4"/>
  <c r="W920" i="4"/>
  <c r="X920" i="4"/>
  <c r="W921" i="4"/>
  <c r="X921" i="4"/>
  <c r="W922" i="4"/>
  <c r="X922" i="4"/>
  <c r="W923" i="4"/>
  <c r="X923" i="4"/>
  <c r="W924" i="4"/>
  <c r="X924" i="4"/>
  <c r="W925" i="4"/>
  <c r="X925" i="4"/>
  <c r="W926" i="4"/>
  <c r="X926" i="4"/>
  <c r="W927" i="4"/>
  <c r="X927" i="4"/>
  <c r="W928" i="4"/>
  <c r="X928" i="4"/>
  <c r="W929" i="4"/>
  <c r="X929" i="4"/>
  <c r="W930" i="4"/>
  <c r="X930" i="4"/>
  <c r="W931" i="4"/>
  <c r="X931" i="4"/>
  <c r="W932" i="4"/>
  <c r="X932" i="4"/>
  <c r="W933" i="4"/>
  <c r="X933" i="4"/>
  <c r="W934" i="4"/>
  <c r="X934" i="4"/>
  <c r="W935" i="4"/>
  <c r="X935" i="4"/>
  <c r="W936" i="4"/>
  <c r="X936" i="4"/>
  <c r="W937" i="4"/>
  <c r="X937" i="4"/>
  <c r="W938" i="4"/>
  <c r="W939" i="4"/>
  <c r="X939" i="4"/>
  <c r="W940" i="4"/>
  <c r="X940" i="4"/>
  <c r="W941" i="4"/>
  <c r="X941" i="4"/>
  <c r="W942" i="4"/>
  <c r="X942" i="4"/>
  <c r="W943" i="4"/>
  <c r="X943" i="4"/>
  <c r="W944" i="4"/>
  <c r="X944" i="4"/>
  <c r="W945" i="4"/>
  <c r="X945" i="4"/>
  <c r="W946" i="4"/>
  <c r="X946" i="4"/>
  <c r="W947" i="4"/>
  <c r="X947" i="4"/>
  <c r="W948" i="4"/>
  <c r="X948" i="4"/>
  <c r="W949" i="4"/>
  <c r="X949" i="4"/>
  <c r="W950" i="4"/>
  <c r="X950" i="4"/>
  <c r="W951" i="4"/>
  <c r="X951" i="4"/>
  <c r="W952" i="4"/>
  <c r="X952" i="4"/>
  <c r="W953" i="4"/>
  <c r="X953" i="4"/>
  <c r="W954" i="4"/>
  <c r="X954" i="4"/>
  <c r="W955" i="4"/>
  <c r="X955" i="4"/>
  <c r="W956" i="4"/>
  <c r="X956" i="4"/>
  <c r="W957" i="4"/>
  <c r="X957" i="4"/>
  <c r="W958" i="4"/>
  <c r="X958" i="4"/>
  <c r="W959" i="4"/>
  <c r="X959" i="4"/>
  <c r="W960" i="4"/>
  <c r="X960" i="4"/>
  <c r="W961" i="4"/>
  <c r="X961" i="4"/>
  <c r="W962" i="4"/>
  <c r="X962" i="4"/>
  <c r="W963" i="4"/>
  <c r="X963" i="4"/>
  <c r="W964" i="4"/>
  <c r="X964" i="4"/>
  <c r="X896" i="4"/>
  <c r="W896" i="4"/>
  <c r="Q896" i="4"/>
  <c r="P896" i="4"/>
  <c r="W876" i="4"/>
  <c r="W877" i="4"/>
  <c r="X877" i="4"/>
  <c r="W878" i="4"/>
  <c r="X878" i="4"/>
  <c r="W879" i="4"/>
  <c r="X879" i="4"/>
  <c r="W880" i="4"/>
  <c r="X880" i="4"/>
  <c r="W881" i="4"/>
  <c r="X881" i="4"/>
  <c r="W882" i="4"/>
  <c r="X882" i="4"/>
  <c r="W883" i="4"/>
  <c r="X883" i="4"/>
  <c r="W884" i="4"/>
  <c r="X884" i="4"/>
  <c r="W885" i="4"/>
  <c r="X885" i="4"/>
  <c r="W886" i="4"/>
  <c r="X886" i="4"/>
  <c r="W887" i="4"/>
  <c r="X887" i="4"/>
  <c r="W888" i="4"/>
  <c r="X888" i="4"/>
  <c r="W889" i="4"/>
  <c r="X889" i="4"/>
  <c r="W890" i="4"/>
  <c r="X890" i="4"/>
  <c r="W891" i="4"/>
  <c r="X891" i="4"/>
  <c r="W892" i="4"/>
  <c r="X892" i="4"/>
  <c r="W893" i="4"/>
  <c r="X893" i="4"/>
  <c r="W894" i="4"/>
  <c r="X894" i="4"/>
  <c r="P876" i="4"/>
  <c r="AE876" i="4" s="1"/>
  <c r="P877" i="4"/>
  <c r="AE877" i="4" s="1"/>
  <c r="Q877" i="4"/>
  <c r="P878" i="4"/>
  <c r="AE878" i="4" s="1"/>
  <c r="Q878" i="4"/>
  <c r="P879" i="4"/>
  <c r="AE879" i="4" s="1"/>
  <c r="Q879" i="4"/>
  <c r="P880" i="4"/>
  <c r="AE880" i="4" s="1"/>
  <c r="Q880" i="4"/>
  <c r="P881" i="4"/>
  <c r="AE881" i="4" s="1"/>
  <c r="Q881" i="4"/>
  <c r="P882" i="4"/>
  <c r="AE882" i="4" s="1"/>
  <c r="Q882" i="4"/>
  <c r="P883" i="4"/>
  <c r="AE883" i="4" s="1"/>
  <c r="Q883" i="4"/>
  <c r="P884" i="4"/>
  <c r="AE884" i="4" s="1"/>
  <c r="Q884" i="4"/>
  <c r="P885" i="4"/>
  <c r="AE885" i="4" s="1"/>
  <c r="Q885" i="4"/>
  <c r="P886" i="4"/>
  <c r="AE886" i="4" s="1"/>
  <c r="Q886" i="4"/>
  <c r="P887" i="4"/>
  <c r="AE887" i="4" s="1"/>
  <c r="Q887" i="4"/>
  <c r="P888" i="4"/>
  <c r="AE888" i="4" s="1"/>
  <c r="Q888" i="4"/>
  <c r="P889" i="4"/>
  <c r="AE889" i="4" s="1"/>
  <c r="Q889" i="4"/>
  <c r="P890" i="4"/>
  <c r="AE890" i="4" s="1"/>
  <c r="Q890" i="4"/>
  <c r="P891" i="4"/>
  <c r="AE891" i="4" s="1"/>
  <c r="Q891" i="4"/>
  <c r="P892" i="4"/>
  <c r="AE892" i="4" s="1"/>
  <c r="Q892" i="4"/>
  <c r="P893" i="4"/>
  <c r="AE893" i="4" s="1"/>
  <c r="Q893" i="4"/>
  <c r="P894" i="4"/>
  <c r="Q894" i="4"/>
  <c r="AC895" i="4"/>
  <c r="V895" i="4"/>
  <c r="AE895" i="4"/>
  <c r="AD895" i="4"/>
  <c r="AJ895" i="4"/>
  <c r="C964" i="4"/>
  <c r="D964" i="4"/>
  <c r="AC869" i="4"/>
  <c r="AC870" i="4"/>
  <c r="AC871" i="4"/>
  <c r="AC872" i="4"/>
  <c r="AC873" i="4"/>
  <c r="AC874" i="4"/>
  <c r="AC875" i="4"/>
  <c r="AC876" i="4"/>
  <c r="AC877" i="4"/>
  <c r="AC878" i="4"/>
  <c r="AC879" i="4"/>
  <c r="AC880" i="4"/>
  <c r="AC881" i="4"/>
  <c r="AC882" i="4"/>
  <c r="AC883" i="4"/>
  <c r="AC884" i="4"/>
  <c r="AC885" i="4"/>
  <c r="AC886" i="4"/>
  <c r="AC887" i="4"/>
  <c r="AC888" i="4"/>
  <c r="AC889" i="4"/>
  <c r="AC890" i="4"/>
  <c r="AC891" i="4"/>
  <c r="AC892" i="4"/>
  <c r="AC893" i="4"/>
  <c r="AC894" i="4"/>
  <c r="AC896" i="4"/>
  <c r="AC897" i="4"/>
  <c r="AC898" i="4"/>
  <c r="AC899" i="4"/>
  <c r="AC900" i="4"/>
  <c r="AC901" i="4"/>
  <c r="AC902" i="4"/>
  <c r="AC903" i="4"/>
  <c r="AC904" i="4"/>
  <c r="AC905" i="4"/>
  <c r="AC906" i="4"/>
  <c r="AC907" i="4"/>
  <c r="AC908" i="4"/>
  <c r="AC909" i="4"/>
  <c r="AC910" i="4"/>
  <c r="AC911" i="4"/>
  <c r="AC912" i="4"/>
  <c r="AC913" i="4"/>
  <c r="AC914" i="4"/>
  <c r="AC915" i="4"/>
  <c r="AC916" i="4"/>
  <c r="AC917" i="4"/>
  <c r="AC918" i="4"/>
  <c r="AC919" i="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941" i="4"/>
  <c r="AC942" i="4"/>
  <c r="AC943" i="4"/>
  <c r="AC944" i="4"/>
  <c r="AC945" i="4"/>
  <c r="AC946" i="4"/>
  <c r="AC947" i="4"/>
  <c r="AC948" i="4"/>
  <c r="AC949" i="4"/>
  <c r="AC950" i="4"/>
  <c r="AC951" i="4"/>
  <c r="AC952" i="4"/>
  <c r="AC953" i="4"/>
  <c r="AC954" i="4"/>
  <c r="AC955" i="4"/>
  <c r="AC956" i="4"/>
  <c r="AC957" i="4"/>
  <c r="AC958" i="4"/>
  <c r="AC959" i="4"/>
  <c r="AC960" i="4"/>
  <c r="AC961" i="4"/>
  <c r="AC962" i="4"/>
  <c r="AC963" i="4"/>
  <c r="AC964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AC868" i="4"/>
  <c r="V868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I876" i="4"/>
  <c r="J877" i="4"/>
  <c r="AD877" i="4" s="1"/>
  <c r="I878" i="4"/>
  <c r="J878" i="4"/>
  <c r="AD878" i="4" s="1"/>
  <c r="I879" i="4"/>
  <c r="J879" i="4"/>
  <c r="AD879" i="4" s="1"/>
  <c r="I880" i="4"/>
  <c r="J880" i="4"/>
  <c r="AD880" i="4" s="1"/>
  <c r="I881" i="4"/>
  <c r="J881" i="4"/>
  <c r="AD881" i="4" s="1"/>
  <c r="I882" i="4"/>
  <c r="J882" i="4"/>
  <c r="AD882" i="4" s="1"/>
  <c r="I883" i="4"/>
  <c r="J883" i="4"/>
  <c r="AD883" i="4" s="1"/>
  <c r="I884" i="4"/>
  <c r="J884" i="4"/>
  <c r="AD884" i="4" s="1"/>
  <c r="I885" i="4"/>
  <c r="J885" i="4"/>
  <c r="AD885" i="4" s="1"/>
  <c r="I886" i="4"/>
  <c r="J886" i="4"/>
  <c r="AD886" i="4" s="1"/>
  <c r="I887" i="4"/>
  <c r="J887" i="4"/>
  <c r="AD887" i="4" s="1"/>
  <c r="I888" i="4"/>
  <c r="J888" i="4"/>
  <c r="AD888" i="4" s="1"/>
  <c r="I889" i="4"/>
  <c r="J889" i="4"/>
  <c r="AD889" i="4" s="1"/>
  <c r="I890" i="4"/>
  <c r="J890" i="4"/>
  <c r="AD890" i="4" s="1"/>
  <c r="I891" i="4"/>
  <c r="J891" i="4"/>
  <c r="AD891" i="4" s="1"/>
  <c r="I892" i="4"/>
  <c r="J892" i="4"/>
  <c r="AD892" i="4" s="1"/>
  <c r="I893" i="4"/>
  <c r="J893" i="4"/>
  <c r="AD893" i="4" s="1"/>
  <c r="I894" i="4"/>
  <c r="J894" i="4"/>
  <c r="AD894" i="4" s="1"/>
  <c r="I896" i="4"/>
  <c r="J896" i="4"/>
  <c r="AD896" i="4" s="1"/>
  <c r="I897" i="4"/>
  <c r="J897" i="4"/>
  <c r="AD897" i="4" s="1"/>
  <c r="I898" i="4"/>
  <c r="J898" i="4"/>
  <c r="AD898" i="4" s="1"/>
  <c r="I899" i="4"/>
  <c r="J899" i="4"/>
  <c r="AD899" i="4" s="1"/>
  <c r="I900" i="4"/>
  <c r="J900" i="4"/>
  <c r="AD900" i="4" s="1"/>
  <c r="I901" i="4"/>
  <c r="J901" i="4"/>
  <c r="AD901" i="4" s="1"/>
  <c r="I902" i="4"/>
  <c r="J902" i="4"/>
  <c r="AD902" i="4" s="1"/>
  <c r="I903" i="4"/>
  <c r="J903" i="4"/>
  <c r="AD903" i="4" s="1"/>
  <c r="I904" i="4"/>
  <c r="J904" i="4"/>
  <c r="AD904" i="4" s="1"/>
  <c r="I905" i="4"/>
  <c r="J905" i="4"/>
  <c r="AD905" i="4" s="1"/>
  <c r="I906" i="4"/>
  <c r="J906" i="4"/>
  <c r="AD906" i="4" s="1"/>
  <c r="I907" i="4"/>
  <c r="J907" i="4"/>
  <c r="AD907" i="4" s="1"/>
  <c r="I908" i="4"/>
  <c r="J908" i="4"/>
  <c r="AD908" i="4" s="1"/>
  <c r="I909" i="4"/>
  <c r="J909" i="4"/>
  <c r="AD909" i="4" s="1"/>
  <c r="I910" i="4"/>
  <c r="J910" i="4"/>
  <c r="AD910" i="4" s="1"/>
  <c r="I911" i="4"/>
  <c r="J911" i="4"/>
  <c r="AD911" i="4" s="1"/>
  <c r="I912" i="4"/>
  <c r="J912" i="4"/>
  <c r="AD912" i="4" s="1"/>
  <c r="I913" i="4"/>
  <c r="J913" i="4"/>
  <c r="AD913" i="4" s="1"/>
  <c r="I914" i="4"/>
  <c r="J914" i="4"/>
  <c r="AD914" i="4" s="1"/>
  <c r="I915" i="4"/>
  <c r="J915" i="4"/>
  <c r="AD915" i="4" s="1"/>
  <c r="I916" i="4"/>
  <c r="J916" i="4"/>
  <c r="AD916" i="4" s="1"/>
  <c r="I917" i="4"/>
  <c r="J917" i="4"/>
  <c r="AD917" i="4" s="1"/>
  <c r="I918" i="4"/>
  <c r="J918" i="4"/>
  <c r="AD918" i="4" s="1"/>
  <c r="I919" i="4"/>
  <c r="J919" i="4"/>
  <c r="AD919" i="4" s="1"/>
  <c r="I920" i="4"/>
  <c r="J920" i="4"/>
  <c r="AD920" i="4" s="1"/>
  <c r="I921" i="4"/>
  <c r="J921" i="4"/>
  <c r="AD921" i="4" s="1"/>
  <c r="I922" i="4"/>
  <c r="J922" i="4"/>
  <c r="AD922" i="4" s="1"/>
  <c r="I923" i="4"/>
  <c r="J923" i="4"/>
  <c r="AD923" i="4" s="1"/>
  <c r="I924" i="4"/>
  <c r="J924" i="4"/>
  <c r="AD924" i="4" s="1"/>
  <c r="I925" i="4"/>
  <c r="J925" i="4"/>
  <c r="AD925" i="4" s="1"/>
  <c r="I926" i="4"/>
  <c r="J926" i="4"/>
  <c r="AD926" i="4" s="1"/>
  <c r="I927" i="4"/>
  <c r="J927" i="4"/>
  <c r="AD927" i="4" s="1"/>
  <c r="I928" i="4"/>
  <c r="J928" i="4"/>
  <c r="AD928" i="4" s="1"/>
  <c r="I929" i="4"/>
  <c r="J929" i="4"/>
  <c r="AD929" i="4" s="1"/>
  <c r="I930" i="4"/>
  <c r="J930" i="4"/>
  <c r="AD930" i="4" s="1"/>
  <c r="I931" i="4"/>
  <c r="J931" i="4"/>
  <c r="AD931" i="4" s="1"/>
  <c r="I932" i="4"/>
  <c r="J932" i="4"/>
  <c r="AD932" i="4" s="1"/>
  <c r="I933" i="4"/>
  <c r="J933" i="4"/>
  <c r="AD933" i="4" s="1"/>
  <c r="I934" i="4"/>
  <c r="J934" i="4"/>
  <c r="AD934" i="4" s="1"/>
  <c r="I935" i="4"/>
  <c r="J935" i="4"/>
  <c r="AD935" i="4" s="1"/>
  <c r="I936" i="4"/>
  <c r="J936" i="4"/>
  <c r="AD936" i="4" s="1"/>
  <c r="I937" i="4"/>
  <c r="J937" i="4"/>
  <c r="AD937" i="4" s="1"/>
  <c r="I938" i="4"/>
  <c r="J938" i="4"/>
  <c r="AD938" i="4" s="1"/>
  <c r="I939" i="4"/>
  <c r="J939" i="4"/>
  <c r="AD939" i="4" s="1"/>
  <c r="I940" i="4"/>
  <c r="J940" i="4"/>
  <c r="AD940" i="4" s="1"/>
  <c r="I941" i="4"/>
  <c r="J941" i="4"/>
  <c r="AD941" i="4" s="1"/>
  <c r="I942" i="4"/>
  <c r="J942" i="4"/>
  <c r="AD942" i="4" s="1"/>
  <c r="I943" i="4"/>
  <c r="J943" i="4"/>
  <c r="AD943" i="4" s="1"/>
  <c r="I944" i="4"/>
  <c r="J944" i="4"/>
  <c r="AD944" i="4" s="1"/>
  <c r="I945" i="4"/>
  <c r="J945" i="4"/>
  <c r="AD945" i="4" s="1"/>
  <c r="I946" i="4"/>
  <c r="J946" i="4"/>
  <c r="AD946" i="4" s="1"/>
  <c r="I947" i="4"/>
  <c r="J947" i="4"/>
  <c r="AD947" i="4" s="1"/>
  <c r="I948" i="4"/>
  <c r="J948" i="4"/>
  <c r="AD948" i="4" s="1"/>
  <c r="I949" i="4"/>
  <c r="J949" i="4"/>
  <c r="AD949" i="4" s="1"/>
  <c r="I950" i="4"/>
  <c r="J950" i="4"/>
  <c r="AD950" i="4" s="1"/>
  <c r="I951" i="4"/>
  <c r="J951" i="4"/>
  <c r="AD951" i="4" s="1"/>
  <c r="I952" i="4"/>
  <c r="J952" i="4"/>
  <c r="AD952" i="4" s="1"/>
  <c r="I953" i="4"/>
  <c r="J953" i="4"/>
  <c r="AD953" i="4" s="1"/>
  <c r="I954" i="4"/>
  <c r="J954" i="4"/>
  <c r="AD954" i="4" s="1"/>
  <c r="I955" i="4"/>
  <c r="J955" i="4"/>
  <c r="AD955" i="4" s="1"/>
  <c r="I956" i="4"/>
  <c r="J956" i="4"/>
  <c r="AD956" i="4" s="1"/>
  <c r="I957" i="4"/>
  <c r="J957" i="4"/>
  <c r="AD957" i="4" s="1"/>
  <c r="I958" i="4"/>
  <c r="J958" i="4"/>
  <c r="AD958" i="4" s="1"/>
  <c r="I959" i="4"/>
  <c r="J959" i="4"/>
  <c r="AD959" i="4" s="1"/>
  <c r="I960" i="4"/>
  <c r="J960" i="4"/>
  <c r="AD960" i="4" s="1"/>
  <c r="I961" i="4"/>
  <c r="J961" i="4"/>
  <c r="AD961" i="4" s="1"/>
  <c r="I962" i="4"/>
  <c r="J962" i="4"/>
  <c r="AD962" i="4" s="1"/>
  <c r="I963" i="4"/>
  <c r="J963" i="4"/>
  <c r="AD963" i="4" s="1"/>
  <c r="I964" i="4"/>
  <c r="J964" i="4"/>
  <c r="AD964" i="4" s="1"/>
  <c r="AJ868" i="4"/>
  <c r="AJ869" i="4"/>
  <c r="AJ870" i="4"/>
  <c r="AJ871" i="4"/>
  <c r="AJ872" i="4"/>
  <c r="AJ873" i="4"/>
  <c r="AJ874" i="4"/>
  <c r="AJ875" i="4"/>
  <c r="AJ876" i="4"/>
  <c r="AJ877" i="4"/>
  <c r="AJ878" i="4"/>
  <c r="AJ879" i="4"/>
  <c r="AJ880" i="4"/>
  <c r="AJ881" i="4"/>
  <c r="AJ882" i="4"/>
  <c r="AJ883" i="4"/>
  <c r="AJ884" i="4"/>
  <c r="AJ885" i="4"/>
  <c r="AJ886" i="4"/>
  <c r="AJ887" i="4"/>
  <c r="AJ888" i="4"/>
  <c r="AJ889" i="4"/>
  <c r="AJ890" i="4"/>
  <c r="AJ891" i="4"/>
  <c r="AJ892" i="4"/>
  <c r="AJ893" i="4"/>
  <c r="AJ894" i="4"/>
  <c r="AJ896" i="4"/>
  <c r="AJ897" i="4"/>
  <c r="AJ898" i="4"/>
  <c r="AJ899" i="4"/>
  <c r="AJ900" i="4"/>
  <c r="AJ901" i="4"/>
  <c r="AJ902" i="4"/>
  <c r="AJ903" i="4"/>
  <c r="AJ904" i="4"/>
  <c r="AJ905" i="4"/>
  <c r="AJ906" i="4"/>
  <c r="AJ907" i="4"/>
  <c r="AJ908" i="4"/>
  <c r="AJ909" i="4"/>
  <c r="AJ910" i="4"/>
  <c r="AJ911" i="4"/>
  <c r="AJ912" i="4"/>
  <c r="AJ913" i="4"/>
  <c r="AJ914" i="4"/>
  <c r="AJ915" i="4"/>
  <c r="AJ916" i="4"/>
  <c r="AJ917" i="4"/>
  <c r="AJ918" i="4"/>
  <c r="AJ919" i="4"/>
  <c r="AJ920" i="4"/>
  <c r="AJ921" i="4"/>
  <c r="AJ922" i="4"/>
  <c r="AJ923" i="4"/>
  <c r="AJ924" i="4"/>
  <c r="AJ925" i="4"/>
  <c r="AJ926" i="4"/>
  <c r="AJ927" i="4"/>
  <c r="AJ928" i="4"/>
  <c r="AJ929" i="4"/>
  <c r="AJ930" i="4"/>
  <c r="AJ931" i="4"/>
  <c r="AJ932" i="4"/>
  <c r="AJ933" i="4"/>
  <c r="AJ934" i="4"/>
  <c r="AJ935" i="4"/>
  <c r="AJ936" i="4"/>
  <c r="AJ937" i="4"/>
  <c r="AJ938" i="4"/>
  <c r="AJ939" i="4"/>
  <c r="AJ940" i="4"/>
  <c r="AJ941" i="4"/>
  <c r="AJ942" i="4"/>
  <c r="AJ943" i="4"/>
  <c r="AJ944" i="4"/>
  <c r="AJ945" i="4"/>
  <c r="AJ946" i="4"/>
  <c r="AJ947" i="4"/>
  <c r="AJ948" i="4"/>
  <c r="AJ949" i="4"/>
  <c r="AJ950" i="4"/>
  <c r="AJ951" i="4"/>
  <c r="AJ952" i="4"/>
  <c r="AJ953" i="4"/>
  <c r="AJ954" i="4"/>
  <c r="AJ955" i="4"/>
  <c r="AJ956" i="4"/>
  <c r="AJ957" i="4"/>
  <c r="AJ958" i="4"/>
  <c r="AJ959" i="4"/>
  <c r="AJ960" i="4"/>
  <c r="AJ961" i="4"/>
  <c r="AJ962" i="4"/>
  <c r="AJ963" i="4"/>
  <c r="AJ964" i="4"/>
  <c r="AD832" i="4"/>
  <c r="AD833" i="4"/>
  <c r="AD834" i="4"/>
  <c r="AD835" i="4"/>
  <c r="AD836" i="4"/>
  <c r="AD837" i="4"/>
  <c r="AD838" i="4"/>
  <c r="AD839" i="4"/>
  <c r="AD840" i="4"/>
  <c r="AD841" i="4"/>
  <c r="AD842" i="4"/>
  <c r="AD843" i="4"/>
  <c r="AD844" i="4"/>
  <c r="AD845" i="4"/>
  <c r="AE832" i="4"/>
  <c r="AE833" i="4"/>
  <c r="AE834" i="4"/>
  <c r="AE835" i="4"/>
  <c r="AE836" i="4"/>
  <c r="AE837" i="4"/>
  <c r="AE838" i="4"/>
  <c r="AE839" i="4"/>
  <c r="AE840" i="4"/>
  <c r="AE841" i="4"/>
  <c r="AE842" i="4"/>
  <c r="AE843" i="4"/>
  <c r="AE844" i="4"/>
  <c r="AE845" i="4"/>
  <c r="AF832" i="4"/>
  <c r="AF833" i="4"/>
  <c r="AF834" i="4"/>
  <c r="AF835" i="4"/>
  <c r="AF836" i="4"/>
  <c r="AF837" i="4"/>
  <c r="AF838" i="4"/>
  <c r="AF839" i="4"/>
  <c r="AF840" i="4"/>
  <c r="AF841" i="4"/>
  <c r="AF842" i="4"/>
  <c r="AF843" i="4"/>
  <c r="AF844" i="4"/>
  <c r="AF845" i="4"/>
  <c r="AJ832" i="4"/>
  <c r="AJ833" i="4"/>
  <c r="AJ834" i="4"/>
  <c r="AJ835" i="4"/>
  <c r="AJ836" i="4"/>
  <c r="AJ837" i="4"/>
  <c r="AJ838" i="4"/>
  <c r="AJ839" i="4"/>
  <c r="AJ840" i="4"/>
  <c r="AJ841" i="4"/>
  <c r="AJ842" i="4"/>
  <c r="AJ843" i="4"/>
  <c r="AJ844" i="4"/>
  <c r="AJ845" i="4"/>
  <c r="AD846" i="4"/>
  <c r="AD847" i="4"/>
  <c r="AD848" i="4"/>
  <c r="AD849" i="4"/>
  <c r="AD850" i="4"/>
  <c r="AD851" i="4"/>
  <c r="AD852" i="4"/>
  <c r="AD853" i="4"/>
  <c r="AD854" i="4"/>
  <c r="AD855" i="4"/>
  <c r="AD856" i="4"/>
  <c r="AD857" i="4"/>
  <c r="AD858" i="4"/>
  <c r="AD859" i="4"/>
  <c r="AE846" i="4"/>
  <c r="AE847" i="4"/>
  <c r="AE848" i="4"/>
  <c r="AE849" i="4"/>
  <c r="AE850" i="4"/>
  <c r="AE851" i="4"/>
  <c r="AE852" i="4"/>
  <c r="AE853" i="4"/>
  <c r="AE854" i="4"/>
  <c r="AE855" i="4"/>
  <c r="AE856" i="4"/>
  <c r="AE857" i="4"/>
  <c r="AE858" i="4"/>
  <c r="AE859" i="4"/>
  <c r="AF846" i="4"/>
  <c r="AF847" i="4"/>
  <c r="AF848" i="4"/>
  <c r="AF849" i="4"/>
  <c r="AF850" i="4"/>
  <c r="AF851" i="4"/>
  <c r="AF852" i="4"/>
  <c r="AF853" i="4"/>
  <c r="AF854" i="4"/>
  <c r="AF855" i="4"/>
  <c r="AF856" i="4"/>
  <c r="AF857" i="4"/>
  <c r="AF858" i="4"/>
  <c r="AF859" i="4"/>
  <c r="AJ846" i="4"/>
  <c r="AJ847" i="4"/>
  <c r="AJ848" i="4"/>
  <c r="AJ849" i="4"/>
  <c r="AJ850" i="4"/>
  <c r="AJ851" i="4"/>
  <c r="AJ852" i="4"/>
  <c r="AJ853" i="4"/>
  <c r="AJ854" i="4"/>
  <c r="AJ855" i="4"/>
  <c r="AJ856" i="4"/>
  <c r="AJ857" i="4"/>
  <c r="AJ858" i="4"/>
  <c r="AJ859" i="4"/>
  <c r="AD822" i="4"/>
  <c r="AD823" i="4"/>
  <c r="AD824" i="4"/>
  <c r="AD825" i="4"/>
  <c r="AD826" i="4"/>
  <c r="AD827" i="4"/>
  <c r="AD828" i="4"/>
  <c r="AD829" i="4"/>
  <c r="AD830" i="4"/>
  <c r="AD831" i="4"/>
  <c r="AD860" i="4"/>
  <c r="AE822" i="4"/>
  <c r="AE823" i="4"/>
  <c r="AE824" i="4"/>
  <c r="AE825" i="4"/>
  <c r="AE826" i="4"/>
  <c r="AE827" i="4"/>
  <c r="AE828" i="4"/>
  <c r="AE829" i="4"/>
  <c r="AE830" i="4"/>
  <c r="AE831" i="4"/>
  <c r="AE860" i="4"/>
  <c r="AF822" i="4"/>
  <c r="AF823" i="4"/>
  <c r="AF824" i="4"/>
  <c r="AF825" i="4"/>
  <c r="AF826" i="4"/>
  <c r="AF827" i="4"/>
  <c r="AF828" i="4"/>
  <c r="AF829" i="4"/>
  <c r="AF830" i="4"/>
  <c r="AF831" i="4"/>
  <c r="AF860" i="4"/>
  <c r="AJ822" i="4"/>
  <c r="AJ823" i="4"/>
  <c r="AJ824" i="4"/>
  <c r="AJ825" i="4"/>
  <c r="AJ826" i="4"/>
  <c r="AJ827" i="4"/>
  <c r="AJ828" i="4"/>
  <c r="AJ829" i="4"/>
  <c r="AJ830" i="4"/>
  <c r="AJ831" i="4"/>
  <c r="AJ860" i="4"/>
  <c r="AD810" i="4"/>
  <c r="AD811" i="4"/>
  <c r="AD812" i="4"/>
  <c r="AD813" i="4"/>
  <c r="AD814" i="4"/>
  <c r="AD815" i="4"/>
  <c r="AE810" i="4"/>
  <c r="AE811" i="4"/>
  <c r="AE812" i="4"/>
  <c r="AE813" i="4"/>
  <c r="AE814" i="4"/>
  <c r="AE815" i="4"/>
  <c r="AF810" i="4"/>
  <c r="AF811" i="4"/>
  <c r="AF812" i="4"/>
  <c r="AF813" i="4"/>
  <c r="AF814" i="4"/>
  <c r="AF815" i="4"/>
  <c r="AJ810" i="4"/>
  <c r="AJ811" i="4"/>
  <c r="AJ812" i="4"/>
  <c r="AJ813" i="4"/>
  <c r="AJ814" i="4"/>
  <c r="AJ815" i="4"/>
  <c r="AD816" i="4"/>
  <c r="AD817" i="4"/>
  <c r="AD818" i="4"/>
  <c r="AD819" i="4"/>
  <c r="AD820" i="4"/>
  <c r="AD821" i="4"/>
  <c r="AE816" i="4"/>
  <c r="AE817" i="4"/>
  <c r="AE818" i="4"/>
  <c r="AE819" i="4"/>
  <c r="AE820" i="4"/>
  <c r="AE821" i="4"/>
  <c r="AF816" i="4"/>
  <c r="AF817" i="4"/>
  <c r="AF818" i="4"/>
  <c r="AF819" i="4"/>
  <c r="AF820" i="4"/>
  <c r="AF821" i="4"/>
  <c r="AJ816" i="4"/>
  <c r="AJ817" i="4"/>
  <c r="AJ818" i="4"/>
  <c r="AJ819" i="4"/>
  <c r="AJ820" i="4"/>
  <c r="AJ821" i="4"/>
  <c r="AD861" i="4"/>
  <c r="AD862" i="4"/>
  <c r="AD863" i="4"/>
  <c r="AD864" i="4"/>
  <c r="AD865" i="4"/>
  <c r="AD866" i="4"/>
  <c r="AE861" i="4"/>
  <c r="AE862" i="4"/>
  <c r="AE863" i="4"/>
  <c r="AE864" i="4"/>
  <c r="AE865" i="4"/>
  <c r="AE866" i="4"/>
  <c r="AF861" i="4"/>
  <c r="AF862" i="4"/>
  <c r="AF863" i="4"/>
  <c r="AF864" i="4"/>
  <c r="AF865" i="4"/>
  <c r="AF866" i="4"/>
  <c r="AJ861" i="4"/>
  <c r="AJ862" i="4"/>
  <c r="AJ863" i="4"/>
  <c r="AJ864" i="4"/>
  <c r="AJ865" i="4"/>
  <c r="AJ866" i="4"/>
  <c r="AD799" i="4"/>
  <c r="AD800" i="4"/>
  <c r="AD801" i="4"/>
  <c r="AD802" i="4"/>
  <c r="AD803" i="4"/>
  <c r="AD804" i="4"/>
  <c r="AE799" i="4"/>
  <c r="AE800" i="4"/>
  <c r="AE801" i="4"/>
  <c r="AE802" i="4"/>
  <c r="AE803" i="4"/>
  <c r="AE804" i="4"/>
  <c r="AF799" i="4"/>
  <c r="AF800" i="4"/>
  <c r="AF801" i="4"/>
  <c r="AF802" i="4"/>
  <c r="AF803" i="4"/>
  <c r="AF804" i="4"/>
  <c r="AJ799" i="4"/>
  <c r="AJ800" i="4"/>
  <c r="AJ801" i="4"/>
  <c r="AJ802" i="4"/>
  <c r="AJ803" i="4"/>
  <c r="AJ804" i="4"/>
  <c r="AD805" i="4"/>
  <c r="AD806" i="4"/>
  <c r="AD807" i="4"/>
  <c r="AD808" i="4"/>
  <c r="AD809" i="4"/>
  <c r="AD867" i="4"/>
  <c r="AE805" i="4"/>
  <c r="AE806" i="4"/>
  <c r="AE807" i="4"/>
  <c r="AE808" i="4"/>
  <c r="AE809" i="4"/>
  <c r="AE867" i="4"/>
  <c r="AF805" i="4"/>
  <c r="AF806" i="4"/>
  <c r="AF807" i="4"/>
  <c r="AF808" i="4"/>
  <c r="AF809" i="4"/>
  <c r="AF867" i="4"/>
  <c r="AJ805" i="4"/>
  <c r="AJ806" i="4"/>
  <c r="AJ807" i="4"/>
  <c r="AJ808" i="4"/>
  <c r="AJ809" i="4"/>
  <c r="AJ867" i="4"/>
  <c r="AD790" i="4"/>
  <c r="AD791" i="4"/>
  <c r="AE790" i="4"/>
  <c r="AE791" i="4"/>
  <c r="AF790" i="4"/>
  <c r="AF791" i="4"/>
  <c r="AJ790" i="4"/>
  <c r="AJ791" i="4"/>
  <c r="AD792" i="4"/>
  <c r="AD793" i="4"/>
  <c r="AE792" i="4"/>
  <c r="AE793" i="4"/>
  <c r="AF792" i="4"/>
  <c r="AF793" i="4"/>
  <c r="AJ792" i="4"/>
  <c r="AJ793" i="4"/>
  <c r="AD794" i="4"/>
  <c r="AD795" i="4"/>
  <c r="AE794" i="4"/>
  <c r="AE795" i="4"/>
  <c r="AF794" i="4"/>
  <c r="AF795" i="4"/>
  <c r="AJ794" i="4"/>
  <c r="AJ795" i="4"/>
  <c r="AD796" i="4"/>
  <c r="AD797" i="4"/>
  <c r="AE796" i="4"/>
  <c r="AE797" i="4"/>
  <c r="AF796" i="4"/>
  <c r="AF797" i="4"/>
  <c r="AJ796" i="4"/>
  <c r="AJ797" i="4"/>
  <c r="AD798" i="4"/>
  <c r="AE798" i="4"/>
  <c r="AF798" i="4"/>
  <c r="AJ798" i="4"/>
  <c r="AF876" i="4" l="1"/>
  <c r="AG876" i="4" s="1"/>
  <c r="AF887" i="4"/>
  <c r="AG887" i="4" s="1"/>
  <c r="AF879" i="4"/>
  <c r="AG879" i="4" s="1"/>
  <c r="AF963" i="4"/>
  <c r="AG963" i="4" s="1"/>
  <c r="AF915" i="4"/>
  <c r="AG915" i="4" s="1"/>
  <c r="AF900" i="4"/>
  <c r="AE900" i="4"/>
  <c r="AF964" i="4"/>
  <c r="AG964" i="4" s="1"/>
  <c r="AF960" i="4"/>
  <c r="AG960" i="4" s="1"/>
  <c r="AF956" i="4"/>
  <c r="AG956" i="4" s="1"/>
  <c r="AF952" i="4"/>
  <c r="AG952" i="4" s="1"/>
  <c r="AF948" i="4"/>
  <c r="AG948" i="4" s="1"/>
  <c r="AF944" i="4"/>
  <c r="AG944" i="4" s="1"/>
  <c r="AF940" i="4"/>
  <c r="AG940" i="4" s="1"/>
  <c r="AF936" i="4"/>
  <c r="AG936" i="4" s="1"/>
  <c r="AF932" i="4"/>
  <c r="AG932" i="4" s="1"/>
  <c r="AF928" i="4"/>
  <c r="AG928" i="4" s="1"/>
  <c r="AF924" i="4"/>
  <c r="AG924" i="4" s="1"/>
  <c r="AF920" i="4"/>
  <c r="AG920" i="4" s="1"/>
  <c r="AF916" i="4"/>
  <c r="AG916" i="4" s="1"/>
  <c r="AF912" i="4"/>
  <c r="AG912" i="4" s="1"/>
  <c r="AF908" i="4"/>
  <c r="AG908" i="4" s="1"/>
  <c r="AF904" i="4"/>
  <c r="AG904" i="4" s="1"/>
  <c r="AF929" i="4"/>
  <c r="AG929" i="4" s="1"/>
  <c r="AF961" i="4"/>
  <c r="AG961" i="4" s="1"/>
  <c r="AF957" i="4"/>
  <c r="AG957" i="4" s="1"/>
  <c r="AF953" i="4"/>
  <c r="AG953" i="4" s="1"/>
  <c r="AF949" i="4"/>
  <c r="AG949" i="4" s="1"/>
  <c r="AF945" i="4"/>
  <c r="AG945" i="4" s="1"/>
  <c r="AF941" i="4"/>
  <c r="AG941" i="4" s="1"/>
  <c r="AF937" i="4"/>
  <c r="AG937" i="4" s="1"/>
  <c r="AF933" i="4"/>
  <c r="AG933" i="4" s="1"/>
  <c r="AF925" i="4"/>
  <c r="AG925" i="4" s="1"/>
  <c r="AF921" i="4"/>
  <c r="AG921" i="4" s="1"/>
  <c r="AF917" i="4"/>
  <c r="AG917" i="4" s="1"/>
  <c r="AF913" i="4"/>
  <c r="AG913" i="4" s="1"/>
  <c r="AF909" i="4"/>
  <c r="AG909" i="4" s="1"/>
  <c r="AF905" i="4"/>
  <c r="AG905" i="4" s="1"/>
  <c r="AF901" i="4"/>
  <c r="AG901" i="4" s="1"/>
  <c r="AF897" i="4"/>
  <c r="AG897" i="4" s="1"/>
  <c r="AF886" i="4"/>
  <c r="AG886" i="4" s="1"/>
  <c r="AF884" i="4"/>
  <c r="AG884" i="4" s="1"/>
  <c r="AF888" i="4"/>
  <c r="AG888" i="4" s="1"/>
  <c r="AF880" i="4"/>
  <c r="AG880" i="4" s="1"/>
  <c r="AF892" i="4"/>
  <c r="AG892" i="4" s="1"/>
  <c r="AF959" i="4"/>
  <c r="AG959" i="4" s="1"/>
  <c r="AF955" i="4"/>
  <c r="AG955" i="4" s="1"/>
  <c r="AF951" i="4"/>
  <c r="AG951" i="4" s="1"/>
  <c r="AF947" i="4"/>
  <c r="AG947" i="4" s="1"/>
  <c r="AF943" i="4"/>
  <c r="AG943" i="4" s="1"/>
  <c r="AF939" i="4"/>
  <c r="AG939" i="4" s="1"/>
  <c r="AF935" i="4"/>
  <c r="AG935" i="4" s="1"/>
  <c r="AF931" i="4"/>
  <c r="AG931" i="4" s="1"/>
  <c r="AF927" i="4"/>
  <c r="AG927" i="4" s="1"/>
  <c r="AF923" i="4"/>
  <c r="AG923" i="4" s="1"/>
  <c r="AF919" i="4"/>
  <c r="AG919" i="4" s="1"/>
  <c r="AF911" i="4"/>
  <c r="AG911" i="4" s="1"/>
  <c r="AF907" i="4"/>
  <c r="AG907" i="4" s="1"/>
  <c r="AF903" i="4"/>
  <c r="AG903" i="4" s="1"/>
  <c r="AF899" i="4"/>
  <c r="AG899" i="4" s="1"/>
  <c r="AF896" i="4"/>
  <c r="AF958" i="4"/>
  <c r="AF938" i="4"/>
  <c r="AF930" i="4"/>
  <c r="AF922" i="4"/>
  <c r="AE938" i="4"/>
  <c r="AE930" i="4"/>
  <c r="AE922" i="4"/>
  <c r="AF962" i="4"/>
  <c r="AG962" i="4" s="1"/>
  <c r="AF954" i="4"/>
  <c r="AG954" i="4" s="1"/>
  <c r="AF950" i="4"/>
  <c r="AG950" i="4" s="1"/>
  <c r="AF946" i="4"/>
  <c r="AG946" i="4" s="1"/>
  <c r="AF942" i="4"/>
  <c r="AG942" i="4" s="1"/>
  <c r="AF934" i="4"/>
  <c r="AG934" i="4" s="1"/>
  <c r="AF926" i="4"/>
  <c r="AG926" i="4" s="1"/>
  <c r="AF918" i="4"/>
  <c r="AG918" i="4" s="1"/>
  <c r="AF914" i="4"/>
  <c r="AG914" i="4" s="1"/>
  <c r="AF910" i="4"/>
  <c r="AG910" i="4" s="1"/>
  <c r="AF906" i="4"/>
  <c r="AG906" i="4" s="1"/>
  <c r="AF902" i="4"/>
  <c r="AG902" i="4" s="1"/>
  <c r="AF898" i="4"/>
  <c r="AG898" i="4" s="1"/>
  <c r="AE958" i="4"/>
  <c r="AE896" i="4"/>
  <c r="AF894" i="4"/>
  <c r="AF890" i="4"/>
  <c r="AG890" i="4" s="1"/>
  <c r="AF878" i="4"/>
  <c r="AG878" i="4" s="1"/>
  <c r="AF882" i="4"/>
  <c r="AG882" i="4" s="1"/>
  <c r="AE894" i="4"/>
  <c r="AF891" i="4"/>
  <c r="AG891" i="4" s="1"/>
  <c r="AF883" i="4"/>
  <c r="AG883" i="4" s="1"/>
  <c r="AF893" i="4"/>
  <c r="AG893" i="4" s="1"/>
  <c r="AF889" i="4"/>
  <c r="AG889" i="4" s="1"/>
  <c r="AF885" i="4"/>
  <c r="AG885" i="4" s="1"/>
  <c r="AF881" i="4"/>
  <c r="AG881" i="4" s="1"/>
  <c r="AF895" i="4"/>
  <c r="AG895" i="4" s="1"/>
  <c r="AG832" i="4"/>
  <c r="AG845" i="4"/>
  <c r="AG837" i="4"/>
  <c r="AG839" i="4"/>
  <c r="AG857" i="4"/>
  <c r="AG859" i="4"/>
  <c r="AG851" i="4"/>
  <c r="AG850" i="4"/>
  <c r="AG853" i="4"/>
  <c r="AG825" i="4"/>
  <c r="AG842" i="4"/>
  <c r="AG852" i="4"/>
  <c r="AG838" i="4"/>
  <c r="AG858" i="4"/>
  <c r="AG856" i="4"/>
  <c r="AG854" i="4"/>
  <c r="AG849" i="4"/>
  <c r="AG848" i="4"/>
  <c r="AG841" i="4"/>
  <c r="AG846" i="4"/>
  <c r="AG844" i="4"/>
  <c r="AG843" i="4"/>
  <c r="AG840" i="4"/>
  <c r="AG834" i="4"/>
  <c r="AG833" i="4"/>
  <c r="AG836" i="4"/>
  <c r="AG835" i="4"/>
  <c r="AG855" i="4"/>
  <c r="AG847" i="4"/>
  <c r="AG827" i="4"/>
  <c r="AG826" i="4"/>
  <c r="AG830" i="4"/>
  <c r="AG822" i="4"/>
  <c r="AG829" i="4"/>
  <c r="AG860" i="4"/>
  <c r="AG828" i="4"/>
  <c r="AG824" i="4"/>
  <c r="AG831" i="4"/>
  <c r="AG823" i="4"/>
  <c r="AG865" i="4"/>
  <c r="AG814" i="4"/>
  <c r="AG821" i="4"/>
  <c r="AG820" i="4"/>
  <c r="AG810" i="4"/>
  <c r="AG864" i="4"/>
  <c r="AG811" i="4"/>
  <c r="AG816" i="4"/>
  <c r="AG863" i="4"/>
  <c r="AG815" i="4"/>
  <c r="AG812" i="4"/>
  <c r="AG819" i="4"/>
  <c r="AG813" i="4"/>
  <c r="AG862" i="4"/>
  <c r="AG818" i="4"/>
  <c r="AG817" i="4"/>
  <c r="AG803" i="4"/>
  <c r="AG866" i="4"/>
  <c r="AG867" i="4"/>
  <c r="AG861" i="4"/>
  <c r="AG802" i="4"/>
  <c r="AG804" i="4"/>
  <c r="AG799" i="4"/>
  <c r="AG809" i="4"/>
  <c r="AG805" i="4"/>
  <c r="AG807" i="4"/>
  <c r="AG801" i="4"/>
  <c r="AG800" i="4"/>
  <c r="AG808" i="4"/>
  <c r="AG806" i="4"/>
  <c r="AG791" i="4"/>
  <c r="AG793" i="4"/>
  <c r="AG792" i="4"/>
  <c r="AG790" i="4"/>
  <c r="AG797" i="4"/>
  <c r="AG795" i="4"/>
  <c r="AG794" i="4"/>
  <c r="AG798" i="4"/>
  <c r="AG796" i="4"/>
  <c r="AG900" i="4" l="1"/>
  <c r="AG922" i="4"/>
  <c r="AG938" i="4"/>
  <c r="AG930" i="4"/>
  <c r="AG896" i="4"/>
  <c r="AG894" i="4"/>
  <c r="AG958" i="4"/>
  <c r="I781" i="4" l="1"/>
  <c r="AD783" i="4"/>
  <c r="AD784" i="4"/>
  <c r="AF785" i="4"/>
  <c r="AF786" i="4"/>
  <c r="AD787" i="4"/>
  <c r="AF789" i="4"/>
  <c r="AD781" i="4"/>
  <c r="AD782" i="4"/>
  <c r="AD786" i="4"/>
  <c r="AF788" i="4"/>
  <c r="AD788" i="4"/>
  <c r="AD785" i="4"/>
  <c r="AF783" i="4"/>
  <c r="AE781" i="4"/>
  <c r="AE782" i="4"/>
  <c r="AE783" i="4"/>
  <c r="AF782" i="4"/>
  <c r="AJ781" i="4"/>
  <c r="AJ782" i="4"/>
  <c r="AJ783" i="4"/>
  <c r="AE784" i="4"/>
  <c r="AE785" i="4"/>
  <c r="AE786" i="4"/>
  <c r="AF784" i="4"/>
  <c r="AJ784" i="4"/>
  <c r="AJ785" i="4"/>
  <c r="AJ786" i="4"/>
  <c r="AE787" i="4"/>
  <c r="AF787" i="4"/>
  <c r="AJ787" i="4"/>
  <c r="AE788" i="4"/>
  <c r="AJ788" i="4"/>
  <c r="AD789" i="4"/>
  <c r="AE789" i="4"/>
  <c r="AJ789" i="4"/>
  <c r="E773" i="4"/>
  <c r="E869" i="4" s="1"/>
  <c r="E774" i="4"/>
  <c r="E870" i="4" s="1"/>
  <c r="E775" i="4"/>
  <c r="E871" i="4" s="1"/>
  <c r="E776" i="4"/>
  <c r="E872" i="4" s="1"/>
  <c r="E777" i="4"/>
  <c r="E873" i="4" s="1"/>
  <c r="E778" i="4"/>
  <c r="E874" i="4" s="1"/>
  <c r="E779" i="4"/>
  <c r="E875" i="4" s="1"/>
  <c r="E780" i="4"/>
  <c r="E876" i="4" s="1"/>
  <c r="E772" i="4"/>
  <c r="E868" i="4" s="1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J780" i="4"/>
  <c r="J772" i="4"/>
  <c r="I772" i="4"/>
  <c r="AJ772" i="4"/>
  <c r="AJ773" i="4"/>
  <c r="AJ774" i="4"/>
  <c r="AJ775" i="4"/>
  <c r="AJ776" i="4"/>
  <c r="AJ777" i="4"/>
  <c r="AJ778" i="4"/>
  <c r="AJ779" i="4"/>
  <c r="AJ780" i="4"/>
  <c r="I868" i="4" l="1"/>
  <c r="I873" i="4"/>
  <c r="I869" i="4"/>
  <c r="I874" i="4"/>
  <c r="I872" i="4"/>
  <c r="I870" i="4"/>
  <c r="I875" i="4"/>
  <c r="I871" i="4"/>
  <c r="AD774" i="4"/>
  <c r="J870" i="4"/>
  <c r="AD870" i="4" s="1"/>
  <c r="AD777" i="4"/>
  <c r="J873" i="4"/>
  <c r="AD873" i="4" s="1"/>
  <c r="AD773" i="4"/>
  <c r="J869" i="4"/>
  <c r="AD869" i="4" s="1"/>
  <c r="AD778" i="4"/>
  <c r="J874" i="4"/>
  <c r="AD874" i="4" s="1"/>
  <c r="AD775" i="4"/>
  <c r="J871" i="4"/>
  <c r="AD871" i="4" s="1"/>
  <c r="AD772" i="4"/>
  <c r="J868" i="4"/>
  <c r="AD868" i="4" s="1"/>
  <c r="AD776" i="4"/>
  <c r="J872" i="4"/>
  <c r="AD872" i="4" s="1"/>
  <c r="AD779" i="4"/>
  <c r="J875" i="4"/>
  <c r="AD875" i="4" s="1"/>
  <c r="AD780" i="4"/>
  <c r="J876" i="4"/>
  <c r="AF781" i="4"/>
  <c r="AG781" i="4" s="1"/>
  <c r="I877" i="4"/>
  <c r="AG784" i="4"/>
  <c r="AG782" i="4"/>
  <c r="AG785" i="4"/>
  <c r="AG783" i="4"/>
  <c r="AG786" i="4"/>
  <c r="AG787" i="4"/>
  <c r="AG788" i="4"/>
  <c r="AG789" i="4"/>
  <c r="AF877" i="4" l="1"/>
  <c r="AG877" i="4" s="1"/>
  <c r="AD876" i="4"/>
  <c r="AJ75" i="6"/>
  <c r="AI75" i="6"/>
  <c r="AH75" i="6"/>
  <c r="AD75" i="6"/>
  <c r="Y75" i="6"/>
  <c r="R75" i="6"/>
  <c r="Q75" i="6"/>
  <c r="P75" i="6"/>
  <c r="AF75" i="6" s="1"/>
  <c r="C75" i="6"/>
  <c r="AJ74" i="6"/>
  <c r="AI74" i="6"/>
  <c r="AH74" i="6"/>
  <c r="AD74" i="6"/>
  <c r="Y74" i="6"/>
  <c r="R74" i="6"/>
  <c r="Q74" i="6"/>
  <c r="P74" i="6"/>
  <c r="AF74" i="6" s="1"/>
  <c r="C74" i="6"/>
  <c r="AJ73" i="6"/>
  <c r="AI73" i="6"/>
  <c r="AH73" i="6"/>
  <c r="AD73" i="6"/>
  <c r="Y73" i="6"/>
  <c r="R73" i="6"/>
  <c r="Q73" i="6"/>
  <c r="P73" i="6"/>
  <c r="C73" i="6"/>
  <c r="AJ72" i="6"/>
  <c r="AI72" i="6"/>
  <c r="AH72" i="6"/>
  <c r="AD72" i="6"/>
  <c r="Y72" i="6"/>
  <c r="R72" i="6"/>
  <c r="Q72" i="6"/>
  <c r="P72" i="6"/>
  <c r="W72" i="6" s="1"/>
  <c r="C72" i="6"/>
  <c r="AJ71" i="6"/>
  <c r="AI71" i="6"/>
  <c r="AH71" i="6"/>
  <c r="AD71" i="6"/>
  <c r="Y71" i="6"/>
  <c r="R71" i="6"/>
  <c r="Q71" i="6"/>
  <c r="P71" i="6"/>
  <c r="AF71" i="6" s="1"/>
  <c r="C71" i="6"/>
  <c r="AJ70" i="6"/>
  <c r="AI70" i="6"/>
  <c r="AH70" i="6"/>
  <c r="AD70" i="6"/>
  <c r="Y70" i="6"/>
  <c r="R70" i="6"/>
  <c r="Q70" i="6"/>
  <c r="P70" i="6"/>
  <c r="AF70" i="6" s="1"/>
  <c r="C70" i="6"/>
  <c r="AJ69" i="6"/>
  <c r="AI69" i="6"/>
  <c r="AH69" i="6"/>
  <c r="AD69" i="6"/>
  <c r="Y69" i="6"/>
  <c r="R69" i="6"/>
  <c r="Q69" i="6"/>
  <c r="P69" i="6"/>
  <c r="AF69" i="6" s="1"/>
  <c r="C69" i="6"/>
  <c r="B69" i="6"/>
  <c r="AJ68" i="6"/>
  <c r="AI68" i="6"/>
  <c r="AH68" i="6"/>
  <c r="AD68" i="6"/>
  <c r="Y68" i="6"/>
  <c r="R68" i="6"/>
  <c r="Q68" i="6"/>
  <c r="P68" i="6"/>
  <c r="AF68" i="6" s="1"/>
  <c r="C68" i="6"/>
  <c r="AJ67" i="6"/>
  <c r="AI67" i="6"/>
  <c r="AH67" i="6"/>
  <c r="AD67" i="6"/>
  <c r="Y67" i="6"/>
  <c r="R67" i="6"/>
  <c r="Q67" i="6"/>
  <c r="P67" i="6"/>
  <c r="AF67" i="6" s="1"/>
  <c r="C67" i="6"/>
  <c r="AJ66" i="6"/>
  <c r="AI66" i="6"/>
  <c r="AH66" i="6"/>
  <c r="AD66" i="6"/>
  <c r="Y66" i="6"/>
  <c r="R66" i="6"/>
  <c r="Q66" i="6"/>
  <c r="P66" i="6"/>
  <c r="AF66" i="6" s="1"/>
  <c r="C66" i="6"/>
  <c r="AJ65" i="6"/>
  <c r="AI65" i="6"/>
  <c r="AH65" i="6"/>
  <c r="AD65" i="6"/>
  <c r="Y65" i="6"/>
  <c r="R65" i="6"/>
  <c r="Q65" i="6"/>
  <c r="P65" i="6"/>
  <c r="C65" i="6"/>
  <c r="AJ64" i="6"/>
  <c r="AI64" i="6"/>
  <c r="AH64" i="6"/>
  <c r="AD64" i="6"/>
  <c r="Y64" i="6"/>
  <c r="R64" i="6"/>
  <c r="Q64" i="6"/>
  <c r="P64" i="6"/>
  <c r="AF64" i="6" s="1"/>
  <c r="C64" i="6"/>
  <c r="AJ63" i="6"/>
  <c r="AI63" i="6"/>
  <c r="AH63" i="6"/>
  <c r="AD63" i="6"/>
  <c r="Y63" i="6"/>
  <c r="R63" i="6"/>
  <c r="Q63" i="6"/>
  <c r="P63" i="6"/>
  <c r="AF63" i="6" s="1"/>
  <c r="C63" i="6"/>
  <c r="AJ62" i="6"/>
  <c r="AI62" i="6"/>
  <c r="AH62" i="6"/>
  <c r="AD62" i="6"/>
  <c r="Y62" i="6"/>
  <c r="R62" i="6"/>
  <c r="Q62" i="6"/>
  <c r="P62" i="6"/>
  <c r="AF62" i="6" s="1"/>
  <c r="C62" i="6"/>
  <c r="AJ61" i="6"/>
  <c r="AI61" i="6"/>
  <c r="AH61" i="6"/>
  <c r="AD61" i="6"/>
  <c r="Y61" i="6"/>
  <c r="R61" i="6"/>
  <c r="Q61" i="6"/>
  <c r="P61" i="6"/>
  <c r="C61" i="6"/>
  <c r="AJ60" i="6"/>
  <c r="AI60" i="6"/>
  <c r="AH60" i="6"/>
  <c r="AD60" i="6"/>
  <c r="Y60" i="6"/>
  <c r="R60" i="6"/>
  <c r="Q60" i="6"/>
  <c r="P60" i="6"/>
  <c r="AF60" i="6" s="1"/>
  <c r="C60" i="6"/>
  <c r="AJ59" i="6"/>
  <c r="AI59" i="6"/>
  <c r="AH59" i="6"/>
  <c r="AD59" i="6"/>
  <c r="Y59" i="6"/>
  <c r="R59" i="6"/>
  <c r="Q59" i="6"/>
  <c r="P59" i="6"/>
  <c r="AF59" i="6" s="1"/>
  <c r="C59" i="6"/>
  <c r="AJ58" i="6"/>
  <c r="AI58" i="6"/>
  <c r="AH58" i="6"/>
  <c r="AD58" i="6"/>
  <c r="Y58" i="6"/>
  <c r="R58" i="6"/>
  <c r="Q58" i="6"/>
  <c r="P58" i="6"/>
  <c r="AF58" i="6" s="1"/>
  <c r="C58" i="6"/>
  <c r="AJ57" i="6"/>
  <c r="AI57" i="6"/>
  <c r="AH57" i="6"/>
  <c r="AD57" i="6"/>
  <c r="Y57" i="6"/>
  <c r="R57" i="6"/>
  <c r="Q57" i="6"/>
  <c r="P57" i="6"/>
  <c r="C57" i="6"/>
  <c r="AJ56" i="6"/>
  <c r="AI56" i="6"/>
  <c r="AH56" i="6"/>
  <c r="AD56" i="6"/>
  <c r="Y56" i="6"/>
  <c r="R56" i="6"/>
  <c r="Q56" i="6"/>
  <c r="P56" i="6"/>
  <c r="AF56" i="6" s="1"/>
  <c r="C56" i="6"/>
  <c r="AJ55" i="6"/>
  <c r="AI55" i="6"/>
  <c r="AH55" i="6"/>
  <c r="AD55" i="6"/>
  <c r="Y55" i="6"/>
  <c r="R55" i="6"/>
  <c r="Q55" i="6"/>
  <c r="P55" i="6"/>
  <c r="AF55" i="6" s="1"/>
  <c r="C55" i="6"/>
  <c r="AJ54" i="6"/>
  <c r="AI54" i="6"/>
  <c r="AH54" i="6"/>
  <c r="AD54" i="6"/>
  <c r="Y54" i="6"/>
  <c r="R54" i="6"/>
  <c r="Q54" i="6"/>
  <c r="P54" i="6"/>
  <c r="AF54" i="6" s="1"/>
  <c r="C54" i="6"/>
  <c r="AJ53" i="6"/>
  <c r="AI53" i="6"/>
  <c r="AH53" i="6"/>
  <c r="AD53" i="6"/>
  <c r="Y53" i="6"/>
  <c r="R53" i="6"/>
  <c r="Q53" i="6"/>
  <c r="P53" i="6"/>
  <c r="C53" i="6"/>
  <c r="AJ52" i="6"/>
  <c r="AI52" i="6"/>
  <c r="AH52" i="6"/>
  <c r="AD52" i="6"/>
  <c r="Y52" i="6"/>
  <c r="R52" i="6"/>
  <c r="Q52" i="6"/>
  <c r="P52" i="6"/>
  <c r="AF52" i="6" s="1"/>
  <c r="C52" i="6"/>
  <c r="AJ51" i="6"/>
  <c r="AI51" i="6"/>
  <c r="AH51" i="6"/>
  <c r="AD51" i="6"/>
  <c r="Y51" i="6"/>
  <c r="R51" i="6"/>
  <c r="Q51" i="6"/>
  <c r="P51" i="6"/>
  <c r="AF51" i="6" s="1"/>
  <c r="C51" i="6"/>
  <c r="AJ50" i="6"/>
  <c r="AI50" i="6"/>
  <c r="AH50" i="6"/>
  <c r="AD50" i="6"/>
  <c r="Y50" i="6"/>
  <c r="R50" i="6"/>
  <c r="Q50" i="6"/>
  <c r="P50" i="6"/>
  <c r="AF50" i="6" s="1"/>
  <c r="C50" i="6"/>
  <c r="AJ49" i="6"/>
  <c r="AI49" i="6"/>
  <c r="AH49" i="6"/>
  <c r="AD49" i="6"/>
  <c r="Y49" i="6"/>
  <c r="R49" i="6"/>
  <c r="Q49" i="6"/>
  <c r="P49" i="6"/>
  <c r="C49" i="6"/>
  <c r="AJ48" i="6"/>
  <c r="AI48" i="6"/>
  <c r="AH48" i="6"/>
  <c r="AD48" i="6"/>
  <c r="Y48" i="6"/>
  <c r="R48" i="6"/>
  <c r="Q48" i="6"/>
  <c r="P48" i="6"/>
  <c r="AF48" i="6" s="1"/>
  <c r="C48" i="6"/>
  <c r="AJ47" i="6"/>
  <c r="AI47" i="6"/>
  <c r="AH47" i="6"/>
  <c r="AD47" i="6"/>
  <c r="Y47" i="6"/>
  <c r="R47" i="6"/>
  <c r="Q47" i="6"/>
  <c r="P47" i="6"/>
  <c r="AF47" i="6" s="1"/>
  <c r="C47" i="6"/>
  <c r="AJ46" i="6"/>
  <c r="AI46" i="6"/>
  <c r="AH46" i="6"/>
  <c r="AD46" i="6"/>
  <c r="Y46" i="6"/>
  <c r="R46" i="6"/>
  <c r="Q46" i="6"/>
  <c r="P46" i="6"/>
  <c r="AF46" i="6" s="1"/>
  <c r="C46" i="6"/>
  <c r="AJ45" i="6"/>
  <c r="AI45" i="6"/>
  <c r="AH45" i="6"/>
  <c r="AD45" i="6"/>
  <c r="Y45" i="6"/>
  <c r="R45" i="6"/>
  <c r="Q45" i="6"/>
  <c r="P45" i="6"/>
  <c r="C45" i="6"/>
  <c r="AJ44" i="6"/>
  <c r="AI44" i="6"/>
  <c r="AH44" i="6"/>
  <c r="AD44" i="6"/>
  <c r="Y44" i="6"/>
  <c r="R44" i="6"/>
  <c r="Q44" i="6"/>
  <c r="P44" i="6"/>
  <c r="AF44" i="6" s="1"/>
  <c r="C44" i="6"/>
  <c r="AJ43" i="6"/>
  <c r="AI43" i="6"/>
  <c r="AH43" i="6"/>
  <c r="AD43" i="6"/>
  <c r="Y43" i="6"/>
  <c r="R43" i="6"/>
  <c r="Q43" i="6"/>
  <c r="P43" i="6"/>
  <c r="AF43" i="6" s="1"/>
  <c r="C43" i="6"/>
  <c r="AJ42" i="6"/>
  <c r="AI42" i="6"/>
  <c r="AH42" i="6"/>
  <c r="AD42" i="6"/>
  <c r="Y42" i="6"/>
  <c r="R42" i="6"/>
  <c r="Q42" i="6"/>
  <c r="P42" i="6"/>
  <c r="AF42" i="6" s="1"/>
  <c r="C42" i="6"/>
  <c r="AJ41" i="6"/>
  <c r="AI41" i="6"/>
  <c r="AH41" i="6"/>
  <c r="AD41" i="6"/>
  <c r="Y41" i="6"/>
  <c r="R41" i="6"/>
  <c r="Q41" i="6"/>
  <c r="P41" i="6"/>
  <c r="C41" i="6"/>
  <c r="AJ40" i="6"/>
  <c r="AI40" i="6"/>
  <c r="AH40" i="6"/>
  <c r="AD40" i="6"/>
  <c r="Y40" i="6"/>
  <c r="R40" i="6"/>
  <c r="Q40" i="6"/>
  <c r="P40" i="6"/>
  <c r="AF40" i="6" s="1"/>
  <c r="C40" i="6"/>
  <c r="AJ39" i="6"/>
  <c r="AI39" i="6"/>
  <c r="AH39" i="6"/>
  <c r="AD39" i="6"/>
  <c r="Y39" i="6"/>
  <c r="R39" i="6"/>
  <c r="Q39" i="6"/>
  <c r="P39" i="6"/>
  <c r="AF39" i="6" s="1"/>
  <c r="C39" i="6"/>
  <c r="AJ38" i="6"/>
  <c r="AI38" i="6"/>
  <c r="AH38" i="6"/>
  <c r="AD38" i="6"/>
  <c r="Y38" i="6"/>
  <c r="R38" i="6"/>
  <c r="Q38" i="6"/>
  <c r="P38" i="6"/>
  <c r="AF38" i="6" s="1"/>
  <c r="C38" i="6"/>
  <c r="AJ37" i="6"/>
  <c r="AI37" i="6"/>
  <c r="AH37" i="6"/>
  <c r="AD37" i="6"/>
  <c r="Y37" i="6"/>
  <c r="R37" i="6"/>
  <c r="Q37" i="6"/>
  <c r="P37" i="6"/>
  <c r="C37" i="6"/>
  <c r="AJ36" i="6"/>
  <c r="AI36" i="6"/>
  <c r="AH36" i="6"/>
  <c r="AD36" i="6"/>
  <c r="Y36" i="6"/>
  <c r="R36" i="6"/>
  <c r="Q36" i="6"/>
  <c r="P36" i="6"/>
  <c r="AF36" i="6" s="1"/>
  <c r="C36" i="6"/>
  <c r="AJ35" i="6"/>
  <c r="AI35" i="6"/>
  <c r="AH35" i="6"/>
  <c r="AD35" i="6"/>
  <c r="Y35" i="6"/>
  <c r="R35" i="6"/>
  <c r="Q35" i="6"/>
  <c r="P35" i="6"/>
  <c r="AF35" i="6" s="1"/>
  <c r="C35" i="6"/>
  <c r="AJ34" i="6"/>
  <c r="AI34" i="6"/>
  <c r="AH34" i="6"/>
  <c r="AD34" i="6"/>
  <c r="Y34" i="6"/>
  <c r="R34" i="6"/>
  <c r="Q34" i="6"/>
  <c r="P34" i="6"/>
  <c r="AF34" i="6" s="1"/>
  <c r="C34" i="6"/>
  <c r="AJ33" i="6"/>
  <c r="AI33" i="6"/>
  <c r="AH33" i="6"/>
  <c r="AD33" i="6"/>
  <c r="Y33" i="6"/>
  <c r="R33" i="6"/>
  <c r="Q33" i="6"/>
  <c r="P33" i="6"/>
  <c r="C33" i="6"/>
  <c r="AJ32" i="6"/>
  <c r="AI32" i="6"/>
  <c r="AH32" i="6"/>
  <c r="AD32" i="6"/>
  <c r="Y32" i="6"/>
  <c r="R32" i="6"/>
  <c r="Q32" i="6"/>
  <c r="P32" i="6"/>
  <c r="AF32" i="6" s="1"/>
  <c r="C32" i="6"/>
  <c r="AJ31" i="6"/>
  <c r="AI31" i="6"/>
  <c r="AH31" i="6"/>
  <c r="AD31" i="6"/>
  <c r="Y31" i="6"/>
  <c r="R31" i="6"/>
  <c r="Q31" i="6"/>
  <c r="P31" i="6"/>
  <c r="AF31" i="6" s="1"/>
  <c r="C31" i="6"/>
  <c r="AJ30" i="6"/>
  <c r="AI30" i="6"/>
  <c r="AH30" i="6"/>
  <c r="AD30" i="6"/>
  <c r="Y30" i="6"/>
  <c r="R30" i="6"/>
  <c r="Q30" i="6"/>
  <c r="P30" i="6"/>
  <c r="AF30" i="6" s="1"/>
  <c r="C30" i="6"/>
  <c r="AJ29" i="6"/>
  <c r="AI29" i="6"/>
  <c r="AH29" i="6"/>
  <c r="AD29" i="6"/>
  <c r="Y29" i="6"/>
  <c r="R29" i="6"/>
  <c r="Q29" i="6"/>
  <c r="P29" i="6"/>
  <c r="C29" i="6"/>
  <c r="AJ28" i="6"/>
  <c r="AI28" i="6"/>
  <c r="AH28" i="6"/>
  <c r="AD28" i="6"/>
  <c r="Y28" i="6"/>
  <c r="R28" i="6"/>
  <c r="Q28" i="6"/>
  <c r="P28" i="6"/>
  <c r="AF28" i="6" s="1"/>
  <c r="C28" i="6"/>
  <c r="AJ27" i="6"/>
  <c r="AI27" i="6"/>
  <c r="AH27" i="6"/>
  <c r="AD27" i="6"/>
  <c r="Y27" i="6"/>
  <c r="R27" i="6"/>
  <c r="Q27" i="6"/>
  <c r="P27" i="6"/>
  <c r="AF27" i="6" s="1"/>
  <c r="C27" i="6"/>
  <c r="AJ26" i="6"/>
  <c r="AI26" i="6"/>
  <c r="AH26" i="6"/>
  <c r="AD26" i="6"/>
  <c r="Y26" i="6"/>
  <c r="R26" i="6"/>
  <c r="Q26" i="6"/>
  <c r="P26" i="6"/>
  <c r="AF26" i="6" s="1"/>
  <c r="C26" i="6"/>
  <c r="AJ25" i="6"/>
  <c r="AI25" i="6"/>
  <c r="AH25" i="6"/>
  <c r="AD25" i="6"/>
  <c r="Y25" i="6"/>
  <c r="R25" i="6"/>
  <c r="Q25" i="6"/>
  <c r="P25" i="6"/>
  <c r="AF25" i="6" s="1"/>
  <c r="C25" i="6"/>
  <c r="AJ24" i="6"/>
  <c r="AI24" i="6"/>
  <c r="AH24" i="6"/>
  <c r="AD24" i="6"/>
  <c r="Y24" i="6"/>
  <c r="R24" i="6"/>
  <c r="Q24" i="6"/>
  <c r="P24" i="6"/>
  <c r="AF24" i="6" s="1"/>
  <c r="C24" i="6"/>
  <c r="AJ23" i="6"/>
  <c r="AI23" i="6"/>
  <c r="AH23" i="6"/>
  <c r="AD23" i="6"/>
  <c r="Y23" i="6"/>
  <c r="R23" i="6"/>
  <c r="Q23" i="6"/>
  <c r="P23" i="6"/>
  <c r="AF23" i="6" s="1"/>
  <c r="C23" i="6"/>
  <c r="AJ22" i="6"/>
  <c r="AI22" i="6"/>
  <c r="AH22" i="6"/>
  <c r="AD22" i="6"/>
  <c r="Y22" i="6"/>
  <c r="R22" i="6"/>
  <c r="Q22" i="6"/>
  <c r="P22" i="6"/>
  <c r="AF22" i="6" s="1"/>
  <c r="C22" i="6"/>
  <c r="AJ21" i="6"/>
  <c r="AI21" i="6"/>
  <c r="AH21" i="6"/>
  <c r="AD21" i="6"/>
  <c r="Y21" i="6"/>
  <c r="R21" i="6"/>
  <c r="Q21" i="6"/>
  <c r="P21" i="6"/>
  <c r="AF21" i="6" s="1"/>
  <c r="C21" i="6"/>
  <c r="AJ20" i="6"/>
  <c r="AI20" i="6"/>
  <c r="AH20" i="6"/>
  <c r="AD20" i="6"/>
  <c r="Y20" i="6"/>
  <c r="R20" i="6"/>
  <c r="Q20" i="6"/>
  <c r="P20" i="6"/>
  <c r="AF20" i="6" s="1"/>
  <c r="C20" i="6"/>
  <c r="AJ19" i="6"/>
  <c r="AI19" i="6"/>
  <c r="AH19" i="6"/>
  <c r="AD19" i="6"/>
  <c r="Y19" i="6"/>
  <c r="R19" i="6"/>
  <c r="Q19" i="6"/>
  <c r="P19" i="6"/>
  <c r="AF19" i="6" s="1"/>
  <c r="C19" i="6"/>
  <c r="AJ18" i="6"/>
  <c r="AI18" i="6"/>
  <c r="AH18" i="6"/>
  <c r="AD18" i="6"/>
  <c r="Y18" i="6"/>
  <c r="R18" i="6"/>
  <c r="Q18" i="6"/>
  <c r="P18" i="6"/>
  <c r="AF18" i="6" s="1"/>
  <c r="C18" i="6"/>
  <c r="AJ17" i="6"/>
  <c r="AI17" i="6"/>
  <c r="AH17" i="6"/>
  <c r="AD17" i="6"/>
  <c r="Y17" i="6"/>
  <c r="R17" i="6"/>
  <c r="Q17" i="6"/>
  <c r="P17" i="6"/>
  <c r="AF17" i="6" s="1"/>
  <c r="C17" i="6"/>
  <c r="AJ16" i="6"/>
  <c r="AI16" i="6"/>
  <c r="AH16" i="6"/>
  <c r="AD16" i="6"/>
  <c r="Y16" i="6"/>
  <c r="R16" i="6"/>
  <c r="Q16" i="6"/>
  <c r="P16" i="6"/>
  <c r="AF16" i="6" s="1"/>
  <c r="C16" i="6"/>
  <c r="AJ15" i="6"/>
  <c r="AI15" i="6"/>
  <c r="AH15" i="6"/>
  <c r="AD15" i="6"/>
  <c r="Y15" i="6"/>
  <c r="R15" i="6"/>
  <c r="Q15" i="6"/>
  <c r="P15" i="6"/>
  <c r="AF15" i="6" s="1"/>
  <c r="C15" i="6"/>
  <c r="AJ14" i="6"/>
  <c r="AI14" i="6"/>
  <c r="AH14" i="6"/>
  <c r="AD14" i="6"/>
  <c r="Y14" i="6"/>
  <c r="R14" i="6"/>
  <c r="Q14" i="6"/>
  <c r="P14" i="6"/>
  <c r="AF14" i="6" s="1"/>
  <c r="C14" i="6"/>
  <c r="AJ13" i="6"/>
  <c r="AI13" i="6"/>
  <c r="AH13" i="6"/>
  <c r="AD13" i="6"/>
  <c r="Y13" i="6"/>
  <c r="R13" i="6"/>
  <c r="Q13" i="6"/>
  <c r="P13" i="6"/>
  <c r="AF13" i="6" s="1"/>
  <c r="C13" i="6"/>
  <c r="AJ12" i="6"/>
  <c r="AI12" i="6"/>
  <c r="AH12" i="6"/>
  <c r="AD12" i="6"/>
  <c r="Y12" i="6"/>
  <c r="R12" i="6"/>
  <c r="Q12" i="6"/>
  <c r="P12" i="6"/>
  <c r="AF12" i="6" s="1"/>
  <c r="C12" i="6"/>
  <c r="AJ11" i="6"/>
  <c r="AI11" i="6"/>
  <c r="AH11" i="6"/>
  <c r="AD11" i="6"/>
  <c r="Y11" i="6"/>
  <c r="R11" i="6"/>
  <c r="Q11" i="6"/>
  <c r="P11" i="6"/>
  <c r="AF11" i="6" s="1"/>
  <c r="C11" i="6"/>
  <c r="AJ10" i="6"/>
  <c r="AI10" i="6"/>
  <c r="AH10" i="6"/>
  <c r="AD10" i="6"/>
  <c r="Y10" i="6"/>
  <c r="R10" i="6"/>
  <c r="Q10" i="6"/>
  <c r="P10" i="6"/>
  <c r="AF10" i="6" s="1"/>
  <c r="C10" i="6"/>
  <c r="AJ9" i="6"/>
  <c r="AI9" i="6"/>
  <c r="AH9" i="6"/>
  <c r="AD9" i="6"/>
  <c r="Y9" i="6"/>
  <c r="R9" i="6"/>
  <c r="Q9" i="6"/>
  <c r="P9" i="6"/>
  <c r="C9" i="6"/>
  <c r="AJ8" i="6"/>
  <c r="AI8" i="6"/>
  <c r="AH8" i="6"/>
  <c r="AD8" i="6"/>
  <c r="Y8" i="6"/>
  <c r="R8" i="6"/>
  <c r="Q8" i="6"/>
  <c r="P8" i="6"/>
  <c r="X8" i="6" s="1"/>
  <c r="C8" i="6"/>
  <c r="AJ7" i="6"/>
  <c r="AI7" i="6"/>
  <c r="AH7" i="6"/>
  <c r="AD7" i="6"/>
  <c r="Y7" i="6"/>
  <c r="R7" i="6"/>
  <c r="Q7" i="6"/>
  <c r="P7" i="6"/>
  <c r="AF7" i="6" s="1"/>
  <c r="C7" i="6"/>
  <c r="AJ6" i="6"/>
  <c r="AI6" i="6"/>
  <c r="AH6" i="6"/>
  <c r="AD6" i="6"/>
  <c r="Y6" i="6"/>
  <c r="R6" i="6"/>
  <c r="Q6" i="6"/>
  <c r="P6" i="6"/>
  <c r="AF6" i="6" s="1"/>
  <c r="C6" i="6"/>
  <c r="AJ5" i="6"/>
  <c r="AI5" i="6"/>
  <c r="AH5" i="6"/>
  <c r="AD5" i="6"/>
  <c r="Y5" i="6"/>
  <c r="R5" i="6"/>
  <c r="Q5" i="6"/>
  <c r="P5" i="6"/>
  <c r="X5" i="6" s="1"/>
  <c r="C5" i="6"/>
  <c r="AJ4" i="6"/>
  <c r="AI4" i="6"/>
  <c r="AH4" i="6"/>
  <c r="AD4" i="6"/>
  <c r="Y4" i="6"/>
  <c r="R4" i="6"/>
  <c r="Q4" i="6"/>
  <c r="P4" i="6"/>
  <c r="C4" i="6"/>
  <c r="AJ3" i="6"/>
  <c r="AI3" i="6"/>
  <c r="AH3" i="6"/>
  <c r="AD3" i="6"/>
  <c r="Y3" i="6"/>
  <c r="R3" i="6"/>
  <c r="Q3" i="6"/>
  <c r="P3" i="6"/>
  <c r="AE3" i="6" s="1"/>
  <c r="C3" i="6"/>
  <c r="AJ2" i="6"/>
  <c r="AI2" i="6"/>
  <c r="AH2" i="6"/>
  <c r="AD2" i="6"/>
  <c r="Y2" i="6"/>
  <c r="R2" i="6"/>
  <c r="Q2" i="6"/>
  <c r="P2" i="6"/>
  <c r="AE2" i="6" s="1"/>
  <c r="C2" i="6"/>
  <c r="AJ173" i="5"/>
  <c r="AI173" i="5"/>
  <c r="AH173" i="5"/>
  <c r="Z173" i="5"/>
  <c r="Y173" i="5"/>
  <c r="S173" i="5"/>
  <c r="R173" i="5"/>
  <c r="D173" i="5"/>
  <c r="C173" i="5"/>
  <c r="AJ172" i="5"/>
  <c r="AI172" i="5"/>
  <c r="AH172" i="5"/>
  <c r="Z172" i="5"/>
  <c r="Y172" i="5"/>
  <c r="S172" i="5"/>
  <c r="R172" i="5"/>
  <c r="D172" i="5"/>
  <c r="C172" i="5"/>
  <c r="AJ171" i="5"/>
  <c r="AI171" i="5"/>
  <c r="AH171" i="5"/>
  <c r="Z171" i="5"/>
  <c r="Y171" i="5"/>
  <c r="S171" i="5"/>
  <c r="R171" i="5"/>
  <c r="D171" i="5"/>
  <c r="C171" i="5"/>
  <c r="AJ170" i="5"/>
  <c r="AI170" i="5"/>
  <c r="AH170" i="5"/>
  <c r="Z170" i="5"/>
  <c r="Y170" i="5"/>
  <c r="S170" i="5"/>
  <c r="R170" i="5"/>
  <c r="D170" i="5"/>
  <c r="C170" i="5"/>
  <c r="AJ169" i="5"/>
  <c r="AI169" i="5"/>
  <c r="AH169" i="5"/>
  <c r="Z169" i="5"/>
  <c r="Y169" i="5"/>
  <c r="S169" i="5"/>
  <c r="R169" i="5"/>
  <c r="D169" i="5"/>
  <c r="C169" i="5"/>
  <c r="AJ168" i="5"/>
  <c r="AI168" i="5"/>
  <c r="AH168" i="5"/>
  <c r="Z168" i="5"/>
  <c r="Y168" i="5"/>
  <c r="S168" i="5"/>
  <c r="R168" i="5"/>
  <c r="D168" i="5"/>
  <c r="C168" i="5"/>
  <c r="AJ167" i="5"/>
  <c r="AI167" i="5"/>
  <c r="AH167" i="5"/>
  <c r="Z167" i="5"/>
  <c r="Y167" i="5"/>
  <c r="S167" i="5"/>
  <c r="R167" i="5"/>
  <c r="D167" i="5"/>
  <c r="C167" i="5"/>
  <c r="AJ166" i="5"/>
  <c r="AI166" i="5"/>
  <c r="AH166" i="5"/>
  <c r="Z166" i="5"/>
  <c r="Y166" i="5"/>
  <c r="S166" i="5"/>
  <c r="R166" i="5"/>
  <c r="D166" i="5"/>
  <c r="C166" i="5"/>
  <c r="AJ165" i="5"/>
  <c r="AI165" i="5"/>
  <c r="AH165" i="5"/>
  <c r="Z165" i="5"/>
  <c r="Y165" i="5"/>
  <c r="S165" i="5"/>
  <c r="R165" i="5"/>
  <c r="D165" i="5"/>
  <c r="C165" i="5"/>
  <c r="AJ164" i="5"/>
  <c r="AI164" i="5"/>
  <c r="AH164" i="5"/>
  <c r="Z164" i="5"/>
  <c r="Y164" i="5"/>
  <c r="S164" i="5"/>
  <c r="R164" i="5"/>
  <c r="D164" i="5"/>
  <c r="C164" i="5"/>
  <c r="AJ163" i="5"/>
  <c r="AI163" i="5"/>
  <c r="AH163" i="5"/>
  <c r="Z163" i="5"/>
  <c r="Y163" i="5"/>
  <c r="S163" i="5"/>
  <c r="R163" i="5"/>
  <c r="D163" i="5"/>
  <c r="C163" i="5"/>
  <c r="AJ162" i="5"/>
  <c r="AI162" i="5"/>
  <c r="AH162" i="5"/>
  <c r="Z162" i="5"/>
  <c r="Y162" i="5"/>
  <c r="S162" i="5"/>
  <c r="R162" i="5"/>
  <c r="D162" i="5"/>
  <c r="C162" i="5"/>
  <c r="AJ161" i="5"/>
  <c r="AI161" i="5"/>
  <c r="AH161" i="5"/>
  <c r="Z161" i="5"/>
  <c r="Y161" i="5"/>
  <c r="S161" i="5"/>
  <c r="R161" i="5"/>
  <c r="D161" i="5"/>
  <c r="C161" i="5"/>
  <c r="AJ160" i="5"/>
  <c r="AI160" i="5"/>
  <c r="AH160" i="5"/>
  <c r="Z160" i="5"/>
  <c r="Y160" i="5"/>
  <c r="S160" i="5"/>
  <c r="R160" i="5"/>
  <c r="D160" i="5"/>
  <c r="C160" i="5"/>
  <c r="AJ159" i="5"/>
  <c r="AI159" i="5"/>
  <c r="AH159" i="5"/>
  <c r="Z159" i="5"/>
  <c r="Y159" i="5"/>
  <c r="S159" i="5"/>
  <c r="R159" i="5"/>
  <c r="D159" i="5"/>
  <c r="C159" i="5"/>
  <c r="AJ158" i="5"/>
  <c r="AI158" i="5"/>
  <c r="AH158" i="5"/>
  <c r="Z158" i="5"/>
  <c r="Y158" i="5"/>
  <c r="S158" i="5"/>
  <c r="R158" i="5"/>
  <c r="D158" i="5"/>
  <c r="C158" i="5"/>
  <c r="AJ157" i="5"/>
  <c r="AI157" i="5"/>
  <c r="AH157" i="5"/>
  <c r="Z157" i="5"/>
  <c r="Y157" i="5"/>
  <c r="S157" i="5"/>
  <c r="R157" i="5"/>
  <c r="D157" i="5"/>
  <c r="C157" i="5"/>
  <c r="AJ156" i="5"/>
  <c r="AI156" i="5"/>
  <c r="AH156" i="5"/>
  <c r="Z156" i="5"/>
  <c r="Y156" i="5"/>
  <c r="S156" i="5"/>
  <c r="R156" i="5"/>
  <c r="D156" i="5"/>
  <c r="C156" i="5"/>
  <c r="AJ155" i="5"/>
  <c r="AI155" i="5"/>
  <c r="AH155" i="5"/>
  <c r="Z155" i="5"/>
  <c r="Y155" i="5"/>
  <c r="S155" i="5"/>
  <c r="R155" i="5"/>
  <c r="D155" i="5"/>
  <c r="C155" i="5"/>
  <c r="AJ154" i="5"/>
  <c r="AI154" i="5"/>
  <c r="AH154" i="5"/>
  <c r="Z154" i="5"/>
  <c r="Y154" i="5"/>
  <c r="S154" i="5"/>
  <c r="R154" i="5"/>
  <c r="D154" i="5"/>
  <c r="C154" i="5"/>
  <c r="AJ153" i="5"/>
  <c r="AI153" i="5"/>
  <c r="AH153" i="5"/>
  <c r="Z153" i="5"/>
  <c r="Y153" i="5"/>
  <c r="S153" i="5"/>
  <c r="R153" i="5"/>
  <c r="D153" i="5"/>
  <c r="C153" i="5"/>
  <c r="AJ152" i="5"/>
  <c r="AI152" i="5"/>
  <c r="AH152" i="5"/>
  <c r="Z152" i="5"/>
  <c r="Y152" i="5"/>
  <c r="S152" i="5"/>
  <c r="R152" i="5"/>
  <c r="D152" i="5"/>
  <c r="C152" i="5"/>
  <c r="AJ151" i="5"/>
  <c r="AI151" i="5"/>
  <c r="AH151" i="5"/>
  <c r="Z151" i="5"/>
  <c r="Y151" i="5"/>
  <c r="S151" i="5"/>
  <c r="R151" i="5"/>
  <c r="D151" i="5"/>
  <c r="C151" i="5"/>
  <c r="AJ150" i="5"/>
  <c r="AI150" i="5"/>
  <c r="AH150" i="5"/>
  <c r="Z150" i="5"/>
  <c r="Y150" i="5"/>
  <c r="S150" i="5"/>
  <c r="R150" i="5"/>
  <c r="D150" i="5"/>
  <c r="C150" i="5"/>
  <c r="AJ149" i="5"/>
  <c r="AI149" i="5"/>
  <c r="AH149" i="5"/>
  <c r="Z149" i="5"/>
  <c r="Y149" i="5"/>
  <c r="S149" i="5"/>
  <c r="R149" i="5"/>
  <c r="D149" i="5"/>
  <c r="C149" i="5"/>
  <c r="AJ148" i="5"/>
  <c r="AI148" i="5"/>
  <c r="AH148" i="5"/>
  <c r="Z148" i="5"/>
  <c r="Y148" i="5"/>
  <c r="S148" i="5"/>
  <c r="R148" i="5"/>
  <c r="D148" i="5"/>
  <c r="C148" i="5"/>
  <c r="AJ147" i="5"/>
  <c r="AI147" i="5"/>
  <c r="AH147" i="5"/>
  <c r="Z147" i="5"/>
  <c r="Y147" i="5"/>
  <c r="S147" i="5"/>
  <c r="R147" i="5"/>
  <c r="D147" i="5"/>
  <c r="C147" i="5"/>
  <c r="AJ146" i="5"/>
  <c r="AI146" i="5"/>
  <c r="AH146" i="5"/>
  <c r="Z146" i="5"/>
  <c r="Y146" i="5"/>
  <c r="S146" i="5"/>
  <c r="R146" i="5"/>
  <c r="D146" i="5"/>
  <c r="C146" i="5"/>
  <c r="AJ145" i="5"/>
  <c r="AI145" i="5"/>
  <c r="AH145" i="5"/>
  <c r="Z145" i="5"/>
  <c r="Y145" i="5"/>
  <c r="S145" i="5"/>
  <c r="R145" i="5"/>
  <c r="D145" i="5"/>
  <c r="C145" i="5"/>
  <c r="AJ144" i="5"/>
  <c r="AI144" i="5"/>
  <c r="AH144" i="5"/>
  <c r="Z144" i="5"/>
  <c r="Y144" i="5"/>
  <c r="S144" i="5"/>
  <c r="R144" i="5"/>
  <c r="D144" i="5"/>
  <c r="C144" i="5"/>
  <c r="AJ143" i="5"/>
  <c r="AI143" i="5"/>
  <c r="AH143" i="5"/>
  <c r="Z143" i="5"/>
  <c r="Y143" i="5"/>
  <c r="S143" i="5"/>
  <c r="R143" i="5"/>
  <c r="D143" i="5"/>
  <c r="C143" i="5"/>
  <c r="AJ142" i="5"/>
  <c r="AI142" i="5"/>
  <c r="AH142" i="5"/>
  <c r="Z142" i="5"/>
  <c r="Y142" i="5"/>
  <c r="S142" i="5"/>
  <c r="R142" i="5"/>
  <c r="D142" i="5"/>
  <c r="C142" i="5"/>
  <c r="AJ141" i="5"/>
  <c r="AI141" i="5"/>
  <c r="AH141" i="5"/>
  <c r="Z141" i="5"/>
  <c r="Y141" i="5"/>
  <c r="S141" i="5"/>
  <c r="R141" i="5"/>
  <c r="D141" i="5"/>
  <c r="C141" i="5"/>
  <c r="AJ140" i="5"/>
  <c r="AI140" i="5"/>
  <c r="AH140" i="5"/>
  <c r="Z140" i="5"/>
  <c r="Y140" i="5"/>
  <c r="S140" i="5"/>
  <c r="R140" i="5"/>
  <c r="I140" i="5"/>
  <c r="D140" i="5"/>
  <c r="C140" i="5"/>
  <c r="AJ139" i="5"/>
  <c r="AI139" i="5"/>
  <c r="AH139" i="5"/>
  <c r="Z139" i="5"/>
  <c r="Y139" i="5"/>
  <c r="S139" i="5"/>
  <c r="R139" i="5"/>
  <c r="I139" i="5"/>
  <c r="D139" i="5"/>
  <c r="C139" i="5"/>
  <c r="AJ138" i="5"/>
  <c r="AI138" i="5"/>
  <c r="AH138" i="5"/>
  <c r="Z138" i="5"/>
  <c r="Y138" i="5"/>
  <c r="S138" i="5"/>
  <c r="R138" i="5"/>
  <c r="I138" i="5"/>
  <c r="D138" i="5"/>
  <c r="C138" i="5"/>
  <c r="AJ137" i="5"/>
  <c r="AI137" i="5"/>
  <c r="AH137" i="5"/>
  <c r="Z137" i="5"/>
  <c r="Y137" i="5"/>
  <c r="S137" i="5"/>
  <c r="R137" i="5"/>
  <c r="I137" i="5"/>
  <c r="D137" i="5"/>
  <c r="C137" i="5"/>
  <c r="AJ136" i="5"/>
  <c r="AI136" i="5"/>
  <c r="AH136" i="5"/>
  <c r="Z136" i="5"/>
  <c r="Y136" i="5"/>
  <c r="S136" i="5"/>
  <c r="R136" i="5"/>
  <c r="I136" i="5"/>
  <c r="D136" i="5"/>
  <c r="C136" i="5"/>
  <c r="AJ135" i="5"/>
  <c r="AI135" i="5"/>
  <c r="AH135" i="5"/>
  <c r="Z135" i="5"/>
  <c r="Y135" i="5"/>
  <c r="S135" i="5"/>
  <c r="R135" i="5"/>
  <c r="I135" i="5"/>
  <c r="D135" i="5"/>
  <c r="C135" i="5"/>
  <c r="AJ134" i="5"/>
  <c r="AI134" i="5"/>
  <c r="AH134" i="5"/>
  <c r="Z134" i="5"/>
  <c r="Y134" i="5"/>
  <c r="S134" i="5"/>
  <c r="R134" i="5"/>
  <c r="I134" i="5"/>
  <c r="D134" i="5"/>
  <c r="C134" i="5"/>
  <c r="AJ133" i="5"/>
  <c r="AI133" i="5"/>
  <c r="AH133" i="5"/>
  <c r="Z133" i="5"/>
  <c r="Y133" i="5"/>
  <c r="S133" i="5"/>
  <c r="R133" i="5"/>
  <c r="I133" i="5"/>
  <c r="D133" i="5"/>
  <c r="C133" i="5"/>
  <c r="AJ132" i="5"/>
  <c r="AI132" i="5"/>
  <c r="AH132" i="5"/>
  <c r="Z132" i="5"/>
  <c r="Y132" i="5"/>
  <c r="S132" i="5"/>
  <c r="R132" i="5"/>
  <c r="I132" i="5"/>
  <c r="D132" i="5"/>
  <c r="C132" i="5"/>
  <c r="AJ131" i="5"/>
  <c r="AI131" i="5"/>
  <c r="AH131" i="5"/>
  <c r="Z131" i="5"/>
  <c r="Y131" i="5"/>
  <c r="S131" i="5"/>
  <c r="R131" i="5"/>
  <c r="I131" i="5"/>
  <c r="D131" i="5"/>
  <c r="C131" i="5"/>
  <c r="AJ130" i="5"/>
  <c r="AI130" i="5"/>
  <c r="AH130" i="5"/>
  <c r="Z130" i="5"/>
  <c r="Y130" i="5"/>
  <c r="S130" i="5"/>
  <c r="R130" i="5"/>
  <c r="I130" i="5"/>
  <c r="D130" i="5"/>
  <c r="C130" i="5"/>
  <c r="AJ129" i="5"/>
  <c r="AI129" i="5"/>
  <c r="AH129" i="5"/>
  <c r="Z129" i="5"/>
  <c r="Y129" i="5"/>
  <c r="S129" i="5"/>
  <c r="R129" i="5"/>
  <c r="D129" i="5"/>
  <c r="C129" i="5"/>
  <c r="AJ128" i="5"/>
  <c r="AI128" i="5"/>
  <c r="AH128" i="5"/>
  <c r="Z128" i="5"/>
  <c r="Y128" i="5"/>
  <c r="S128" i="5"/>
  <c r="R128" i="5"/>
  <c r="D128" i="5"/>
  <c r="C128" i="5"/>
  <c r="AJ127" i="5"/>
  <c r="AI127" i="5"/>
  <c r="AH127" i="5"/>
  <c r="Z127" i="5"/>
  <c r="Y127" i="5"/>
  <c r="S127" i="5"/>
  <c r="R127" i="5"/>
  <c r="D127" i="5"/>
  <c r="C127" i="5"/>
  <c r="AJ126" i="5"/>
  <c r="AI126" i="5"/>
  <c r="AH126" i="5"/>
  <c r="Z126" i="5"/>
  <c r="Y126" i="5"/>
  <c r="S126" i="5"/>
  <c r="R126" i="5"/>
  <c r="D126" i="5"/>
  <c r="C126" i="5"/>
  <c r="AJ125" i="5"/>
  <c r="AI125" i="5"/>
  <c r="AH125" i="5"/>
  <c r="Z125" i="5"/>
  <c r="Y125" i="5"/>
  <c r="S125" i="5"/>
  <c r="R125" i="5"/>
  <c r="D125" i="5"/>
  <c r="C125" i="5"/>
  <c r="AJ124" i="5"/>
  <c r="AI124" i="5"/>
  <c r="AH124" i="5"/>
  <c r="Z124" i="5"/>
  <c r="Y124" i="5"/>
  <c r="S124" i="5"/>
  <c r="R124" i="5"/>
  <c r="D124" i="5"/>
  <c r="C124" i="5"/>
  <c r="AJ123" i="5"/>
  <c r="AI123" i="5"/>
  <c r="AH123" i="5"/>
  <c r="Z123" i="5"/>
  <c r="Y123" i="5"/>
  <c r="S123" i="5"/>
  <c r="R123" i="5"/>
  <c r="D123" i="5"/>
  <c r="C123" i="5"/>
  <c r="AJ122" i="5"/>
  <c r="AI122" i="5"/>
  <c r="AH122" i="5"/>
  <c r="Z122" i="5"/>
  <c r="Y122" i="5"/>
  <c r="S122" i="5"/>
  <c r="R122" i="5"/>
  <c r="D122" i="5"/>
  <c r="C122" i="5"/>
  <c r="AJ121" i="5"/>
  <c r="AI121" i="5"/>
  <c r="AH121" i="5"/>
  <c r="Z121" i="5"/>
  <c r="Y121" i="5"/>
  <c r="S121" i="5"/>
  <c r="R121" i="5"/>
  <c r="D121" i="5"/>
  <c r="C121" i="5"/>
  <c r="AJ120" i="5"/>
  <c r="AI120" i="5"/>
  <c r="AH120" i="5"/>
  <c r="Z120" i="5"/>
  <c r="Y120" i="5"/>
  <c r="S120" i="5"/>
  <c r="R120" i="5"/>
  <c r="D120" i="5"/>
  <c r="C120" i="5"/>
  <c r="AJ119" i="5"/>
  <c r="AI119" i="5"/>
  <c r="AH119" i="5"/>
  <c r="Z119" i="5"/>
  <c r="Y119" i="5"/>
  <c r="S119" i="5"/>
  <c r="R119" i="5"/>
  <c r="D119" i="5"/>
  <c r="C119" i="5"/>
  <c r="AJ118" i="5"/>
  <c r="AI118" i="5"/>
  <c r="AH118" i="5"/>
  <c r="Z118" i="5"/>
  <c r="Y118" i="5"/>
  <c r="S118" i="5"/>
  <c r="R118" i="5"/>
  <c r="D118" i="5"/>
  <c r="C118" i="5"/>
  <c r="AJ117" i="5"/>
  <c r="AI117" i="5"/>
  <c r="AH117" i="5"/>
  <c r="Z117" i="5"/>
  <c r="Y117" i="5"/>
  <c r="S117" i="5"/>
  <c r="R117" i="5"/>
  <c r="D117" i="5"/>
  <c r="C117" i="5"/>
  <c r="AJ116" i="5"/>
  <c r="AI116" i="5"/>
  <c r="AH116" i="5"/>
  <c r="Z116" i="5"/>
  <c r="Y116" i="5"/>
  <c r="S116" i="5"/>
  <c r="R116" i="5"/>
  <c r="D116" i="5"/>
  <c r="C116" i="5"/>
  <c r="AJ115" i="5"/>
  <c r="AI115" i="5"/>
  <c r="AH115" i="5"/>
  <c r="Z115" i="5"/>
  <c r="Y115" i="5"/>
  <c r="S115" i="5"/>
  <c r="R115" i="5"/>
  <c r="D115" i="5"/>
  <c r="C115" i="5"/>
  <c r="AJ114" i="5"/>
  <c r="AI114" i="5"/>
  <c r="AH114" i="5"/>
  <c r="Z114" i="5"/>
  <c r="Y114" i="5"/>
  <c r="S114" i="5"/>
  <c r="R114" i="5"/>
  <c r="D114" i="5"/>
  <c r="C114" i="5"/>
  <c r="AJ113" i="5"/>
  <c r="AI113" i="5"/>
  <c r="AH113" i="5"/>
  <c r="Z113" i="5"/>
  <c r="Y113" i="5"/>
  <c r="S113" i="5"/>
  <c r="R113" i="5"/>
  <c r="D113" i="5"/>
  <c r="C113" i="5"/>
  <c r="AJ112" i="5"/>
  <c r="AI112" i="5"/>
  <c r="AH112" i="5"/>
  <c r="Z112" i="5"/>
  <c r="Y112" i="5"/>
  <c r="S112" i="5"/>
  <c r="R112" i="5"/>
  <c r="D112" i="5"/>
  <c r="C112" i="5"/>
  <c r="AJ111" i="5"/>
  <c r="AI111" i="5"/>
  <c r="AH111" i="5"/>
  <c r="Z111" i="5"/>
  <c r="Y111" i="5"/>
  <c r="S111" i="5"/>
  <c r="R111" i="5"/>
  <c r="D111" i="5"/>
  <c r="C111" i="5"/>
  <c r="AJ110" i="5"/>
  <c r="AI110" i="5"/>
  <c r="AH110" i="5"/>
  <c r="Z110" i="5"/>
  <c r="Y110" i="5"/>
  <c r="S110" i="5"/>
  <c r="R110" i="5"/>
  <c r="D110" i="5"/>
  <c r="C110" i="5"/>
  <c r="AJ109" i="5"/>
  <c r="AI109" i="5"/>
  <c r="AH109" i="5"/>
  <c r="Z109" i="5"/>
  <c r="Y109" i="5"/>
  <c r="S109" i="5"/>
  <c r="R109" i="5"/>
  <c r="D109" i="5"/>
  <c r="C109" i="5"/>
  <c r="AJ108" i="5"/>
  <c r="AI108" i="5"/>
  <c r="AH108" i="5"/>
  <c r="Z108" i="5"/>
  <c r="Y108" i="5"/>
  <c r="S108" i="5"/>
  <c r="R108" i="5"/>
  <c r="D108" i="5"/>
  <c r="C108" i="5"/>
  <c r="AJ107" i="5"/>
  <c r="AI107" i="5"/>
  <c r="AH107" i="5"/>
  <c r="Z107" i="5"/>
  <c r="Y107" i="5"/>
  <c r="S107" i="5"/>
  <c r="R107" i="5"/>
  <c r="I107" i="5"/>
  <c r="P107" i="5" s="1"/>
  <c r="D107" i="5"/>
  <c r="C107" i="5"/>
  <c r="AJ106" i="5"/>
  <c r="AI106" i="5"/>
  <c r="AH106" i="5"/>
  <c r="Z106" i="5"/>
  <c r="Y106" i="5"/>
  <c r="S106" i="5"/>
  <c r="R106" i="5"/>
  <c r="I106" i="5"/>
  <c r="D106" i="5"/>
  <c r="C106" i="5"/>
  <c r="AJ105" i="5"/>
  <c r="AI105" i="5"/>
  <c r="AH105" i="5"/>
  <c r="Z105" i="5"/>
  <c r="Y105" i="5"/>
  <c r="S105" i="5"/>
  <c r="R105" i="5"/>
  <c r="I105" i="5"/>
  <c r="I149" i="5" s="1"/>
  <c r="D105" i="5"/>
  <c r="C105" i="5"/>
  <c r="AJ104" i="5"/>
  <c r="AI104" i="5"/>
  <c r="AH104" i="5"/>
  <c r="Z104" i="5"/>
  <c r="Y104" i="5"/>
  <c r="S104" i="5"/>
  <c r="R104" i="5"/>
  <c r="I104" i="5"/>
  <c r="D104" i="5"/>
  <c r="C104" i="5"/>
  <c r="AJ103" i="5"/>
  <c r="AI103" i="5"/>
  <c r="AH103" i="5"/>
  <c r="Z103" i="5"/>
  <c r="Y103" i="5"/>
  <c r="S103" i="5"/>
  <c r="R103" i="5"/>
  <c r="I103" i="5"/>
  <c r="P103" i="5" s="1"/>
  <c r="W103" i="5" s="1"/>
  <c r="D103" i="5"/>
  <c r="C103" i="5"/>
  <c r="AJ102" i="5"/>
  <c r="AI102" i="5"/>
  <c r="AH102" i="5"/>
  <c r="Z102" i="5"/>
  <c r="Y102" i="5"/>
  <c r="S102" i="5"/>
  <c r="R102" i="5"/>
  <c r="I102" i="5"/>
  <c r="D102" i="5"/>
  <c r="C102" i="5"/>
  <c r="AJ101" i="5"/>
  <c r="AI101" i="5"/>
  <c r="AH101" i="5"/>
  <c r="Z101" i="5"/>
  <c r="Y101" i="5"/>
  <c r="S101" i="5"/>
  <c r="R101" i="5"/>
  <c r="I101" i="5"/>
  <c r="D101" i="5"/>
  <c r="C101" i="5"/>
  <c r="AJ100" i="5"/>
  <c r="AI100" i="5"/>
  <c r="AH100" i="5"/>
  <c r="Z100" i="5"/>
  <c r="Y100" i="5"/>
  <c r="S100" i="5"/>
  <c r="R100" i="5"/>
  <c r="I100" i="5"/>
  <c r="I144" i="5" s="1"/>
  <c r="D100" i="5"/>
  <c r="C100" i="5"/>
  <c r="AJ99" i="5"/>
  <c r="AI99" i="5"/>
  <c r="AH99" i="5"/>
  <c r="Z99" i="5"/>
  <c r="Y99" i="5"/>
  <c r="S99" i="5"/>
  <c r="R99" i="5"/>
  <c r="I99" i="5"/>
  <c r="D99" i="5"/>
  <c r="C99" i="5"/>
  <c r="AJ98" i="5"/>
  <c r="AI98" i="5"/>
  <c r="AH98" i="5"/>
  <c r="Z98" i="5"/>
  <c r="Y98" i="5"/>
  <c r="S98" i="5"/>
  <c r="R98" i="5"/>
  <c r="I98" i="5"/>
  <c r="P98" i="5" s="1"/>
  <c r="D98" i="5"/>
  <c r="C98" i="5"/>
  <c r="AJ97" i="5"/>
  <c r="AI97" i="5"/>
  <c r="AH97" i="5"/>
  <c r="Z97" i="5"/>
  <c r="Y97" i="5"/>
  <c r="S97" i="5"/>
  <c r="R97" i="5"/>
  <c r="I97" i="5"/>
  <c r="I141" i="5" s="1"/>
  <c r="D97" i="5"/>
  <c r="C97" i="5"/>
  <c r="AJ96" i="5"/>
  <c r="AI96" i="5"/>
  <c r="AH96" i="5"/>
  <c r="Z96" i="5"/>
  <c r="Y96" i="5"/>
  <c r="S96" i="5"/>
  <c r="R96" i="5"/>
  <c r="P96" i="5"/>
  <c r="D96" i="5"/>
  <c r="C96" i="5"/>
  <c r="AJ95" i="5"/>
  <c r="AI95" i="5"/>
  <c r="AH95" i="5"/>
  <c r="Z95" i="5"/>
  <c r="Y95" i="5"/>
  <c r="S95" i="5"/>
  <c r="R95" i="5"/>
  <c r="P95" i="5"/>
  <c r="D95" i="5"/>
  <c r="C95" i="5"/>
  <c r="AJ94" i="5"/>
  <c r="AI94" i="5"/>
  <c r="AH94" i="5"/>
  <c r="Z94" i="5"/>
  <c r="Y94" i="5"/>
  <c r="S94" i="5"/>
  <c r="R94" i="5"/>
  <c r="P94" i="5"/>
  <c r="D94" i="5"/>
  <c r="C94" i="5"/>
  <c r="AJ93" i="5"/>
  <c r="AI93" i="5"/>
  <c r="AH93" i="5"/>
  <c r="Z93" i="5"/>
  <c r="Y93" i="5"/>
  <c r="S93" i="5"/>
  <c r="R93" i="5"/>
  <c r="P93" i="5"/>
  <c r="W93" i="5" s="1"/>
  <c r="D93" i="5"/>
  <c r="C93" i="5"/>
  <c r="AJ92" i="5"/>
  <c r="AI92" i="5"/>
  <c r="AH92" i="5"/>
  <c r="Z92" i="5"/>
  <c r="Y92" i="5"/>
  <c r="S92" i="5"/>
  <c r="R92" i="5"/>
  <c r="P92" i="5"/>
  <c r="W92" i="5" s="1"/>
  <c r="D92" i="5"/>
  <c r="C92" i="5"/>
  <c r="AJ91" i="5"/>
  <c r="AI91" i="5"/>
  <c r="AH91" i="5"/>
  <c r="Z91" i="5"/>
  <c r="Y91" i="5"/>
  <c r="S91" i="5"/>
  <c r="R91" i="5"/>
  <c r="P91" i="5"/>
  <c r="D91" i="5"/>
  <c r="C91" i="5"/>
  <c r="AJ90" i="5"/>
  <c r="AI90" i="5"/>
  <c r="AH90" i="5"/>
  <c r="Z90" i="5"/>
  <c r="Y90" i="5"/>
  <c r="S90" i="5"/>
  <c r="R90" i="5"/>
  <c r="P90" i="5"/>
  <c r="D90" i="5"/>
  <c r="C90" i="5"/>
  <c r="AJ89" i="5"/>
  <c r="AI89" i="5"/>
  <c r="AH89" i="5"/>
  <c r="Z89" i="5"/>
  <c r="Y89" i="5"/>
  <c r="S89" i="5"/>
  <c r="R89" i="5"/>
  <c r="P89" i="5"/>
  <c r="W89" i="5" s="1"/>
  <c r="D89" i="5"/>
  <c r="C89" i="5"/>
  <c r="AJ88" i="5"/>
  <c r="AI88" i="5"/>
  <c r="AH88" i="5"/>
  <c r="Z88" i="5"/>
  <c r="Y88" i="5"/>
  <c r="S88" i="5"/>
  <c r="R88" i="5"/>
  <c r="P88" i="5"/>
  <c r="D88" i="5"/>
  <c r="C88" i="5"/>
  <c r="AJ87" i="5"/>
  <c r="AI87" i="5"/>
  <c r="AH87" i="5"/>
  <c r="Z87" i="5"/>
  <c r="Y87" i="5"/>
  <c r="S87" i="5"/>
  <c r="R87" i="5"/>
  <c r="P87" i="5"/>
  <c r="D87" i="5"/>
  <c r="C87" i="5"/>
  <c r="AJ86" i="5"/>
  <c r="AI86" i="5"/>
  <c r="AH86" i="5"/>
  <c r="Z86" i="5"/>
  <c r="Y86" i="5"/>
  <c r="S86" i="5"/>
  <c r="R86" i="5"/>
  <c r="P86" i="5"/>
  <c r="D86" i="5"/>
  <c r="C86" i="5"/>
  <c r="AJ65" i="5"/>
  <c r="AI65" i="5"/>
  <c r="AH65" i="5"/>
  <c r="Z65" i="5"/>
  <c r="Y65" i="5"/>
  <c r="S65" i="5"/>
  <c r="R65" i="5"/>
  <c r="D65" i="5"/>
  <c r="C65" i="5"/>
  <c r="AJ64" i="5"/>
  <c r="AI64" i="5"/>
  <c r="AH64" i="5"/>
  <c r="Z64" i="5"/>
  <c r="Y64" i="5"/>
  <c r="S64" i="5"/>
  <c r="R64" i="5"/>
  <c r="D64" i="5"/>
  <c r="C64" i="5"/>
  <c r="AJ63" i="5"/>
  <c r="AI63" i="5"/>
  <c r="AH63" i="5"/>
  <c r="Z63" i="5"/>
  <c r="Y63" i="5"/>
  <c r="S63" i="5"/>
  <c r="R63" i="5"/>
  <c r="D63" i="5"/>
  <c r="C63" i="5"/>
  <c r="AJ62" i="5"/>
  <c r="AI62" i="5"/>
  <c r="AH62" i="5"/>
  <c r="Z62" i="5"/>
  <c r="Y62" i="5"/>
  <c r="S62" i="5"/>
  <c r="R62" i="5"/>
  <c r="D62" i="5"/>
  <c r="C62" i="5"/>
  <c r="AJ61" i="5"/>
  <c r="AI61" i="5"/>
  <c r="AH61" i="5"/>
  <c r="Z61" i="5"/>
  <c r="Y61" i="5"/>
  <c r="S61" i="5"/>
  <c r="R61" i="5"/>
  <c r="D61" i="5"/>
  <c r="C61" i="5"/>
  <c r="AJ60" i="5"/>
  <c r="AI60" i="5"/>
  <c r="AH60" i="5"/>
  <c r="Z60" i="5"/>
  <c r="Y60" i="5"/>
  <c r="S60" i="5"/>
  <c r="R60" i="5"/>
  <c r="D60" i="5"/>
  <c r="C60" i="5"/>
  <c r="AJ59" i="5"/>
  <c r="AI59" i="5"/>
  <c r="AH59" i="5"/>
  <c r="Z59" i="5"/>
  <c r="Y59" i="5"/>
  <c r="S59" i="5"/>
  <c r="R59" i="5"/>
  <c r="D59" i="5"/>
  <c r="C59" i="5"/>
  <c r="AJ58" i="5"/>
  <c r="AI58" i="5"/>
  <c r="AH58" i="5"/>
  <c r="Z58" i="5"/>
  <c r="Y58" i="5"/>
  <c r="S58" i="5"/>
  <c r="R58" i="5"/>
  <c r="D58" i="5"/>
  <c r="C58" i="5"/>
  <c r="AJ57" i="5"/>
  <c r="AI57" i="5"/>
  <c r="AH57" i="5"/>
  <c r="Z57" i="5"/>
  <c r="Y57" i="5"/>
  <c r="S57" i="5"/>
  <c r="R57" i="5"/>
  <c r="D57" i="5"/>
  <c r="C57" i="5"/>
  <c r="AJ56" i="5"/>
  <c r="AI56" i="5"/>
  <c r="AH56" i="5"/>
  <c r="Z56" i="5"/>
  <c r="Y56" i="5"/>
  <c r="S56" i="5"/>
  <c r="R56" i="5"/>
  <c r="D56" i="5"/>
  <c r="C56" i="5"/>
  <c r="AJ55" i="5"/>
  <c r="AI55" i="5"/>
  <c r="AH55" i="5"/>
  <c r="Z55" i="5"/>
  <c r="Y55" i="5"/>
  <c r="S55" i="5"/>
  <c r="R55" i="5"/>
  <c r="D55" i="5"/>
  <c r="C55" i="5"/>
  <c r="AJ54" i="5"/>
  <c r="AI54" i="5"/>
  <c r="AH54" i="5"/>
  <c r="Z54" i="5"/>
  <c r="Y54" i="5"/>
  <c r="S54" i="5"/>
  <c r="R54" i="5"/>
  <c r="D54" i="5"/>
  <c r="C54" i="5"/>
  <c r="AJ53" i="5"/>
  <c r="AI53" i="5"/>
  <c r="AH53" i="5"/>
  <c r="Z53" i="5"/>
  <c r="Y53" i="5"/>
  <c r="S53" i="5"/>
  <c r="R53" i="5"/>
  <c r="D53" i="5"/>
  <c r="C53" i="5"/>
  <c r="AJ52" i="5"/>
  <c r="AI52" i="5"/>
  <c r="AH52" i="5"/>
  <c r="Z52" i="5"/>
  <c r="Y52" i="5"/>
  <c r="S52" i="5"/>
  <c r="R52" i="5"/>
  <c r="D52" i="5"/>
  <c r="C52" i="5"/>
  <c r="AJ51" i="5"/>
  <c r="AI51" i="5"/>
  <c r="AH51" i="5"/>
  <c r="Z51" i="5"/>
  <c r="Y51" i="5"/>
  <c r="S51" i="5"/>
  <c r="R51" i="5"/>
  <c r="D51" i="5"/>
  <c r="C51" i="5"/>
  <c r="AJ50" i="5"/>
  <c r="AI50" i="5"/>
  <c r="AH50" i="5"/>
  <c r="Z50" i="5"/>
  <c r="Y50" i="5"/>
  <c r="S50" i="5"/>
  <c r="R50" i="5"/>
  <c r="D50" i="5"/>
  <c r="C50" i="5"/>
  <c r="AJ49" i="5"/>
  <c r="AI49" i="5"/>
  <c r="AH49" i="5"/>
  <c r="Z49" i="5"/>
  <c r="Y49" i="5"/>
  <c r="S49" i="5"/>
  <c r="R49" i="5"/>
  <c r="D49" i="5"/>
  <c r="C49" i="5"/>
  <c r="AJ48" i="5"/>
  <c r="AI48" i="5"/>
  <c r="AH48" i="5"/>
  <c r="Z48" i="5"/>
  <c r="Y48" i="5"/>
  <c r="S48" i="5"/>
  <c r="R48" i="5"/>
  <c r="D48" i="5"/>
  <c r="C48" i="5"/>
  <c r="AJ47" i="5"/>
  <c r="AI47" i="5"/>
  <c r="AH47" i="5"/>
  <c r="Z47" i="5"/>
  <c r="Y47" i="5"/>
  <c r="S47" i="5"/>
  <c r="R47" i="5"/>
  <c r="D47" i="5"/>
  <c r="C47" i="5"/>
  <c r="AJ46" i="5"/>
  <c r="AI46" i="5"/>
  <c r="AH46" i="5"/>
  <c r="Z46" i="5"/>
  <c r="Y46" i="5"/>
  <c r="S46" i="5"/>
  <c r="R46" i="5"/>
  <c r="D46" i="5"/>
  <c r="C46" i="5"/>
  <c r="AJ45" i="5"/>
  <c r="AI45" i="5"/>
  <c r="AH45" i="5"/>
  <c r="Z45" i="5"/>
  <c r="Y45" i="5"/>
  <c r="S45" i="5"/>
  <c r="R45" i="5"/>
  <c r="D45" i="5"/>
  <c r="C45" i="5"/>
  <c r="AJ44" i="5"/>
  <c r="AI44" i="5"/>
  <c r="AH44" i="5"/>
  <c r="Z44" i="5"/>
  <c r="Y44" i="5"/>
  <c r="S44" i="5"/>
  <c r="R44" i="5"/>
  <c r="D44" i="5"/>
  <c r="C44" i="5"/>
  <c r="AJ43" i="5"/>
  <c r="AI43" i="5"/>
  <c r="AH43" i="5"/>
  <c r="Z43" i="5"/>
  <c r="Y43" i="5"/>
  <c r="S43" i="5"/>
  <c r="R43" i="5"/>
  <c r="D43" i="5"/>
  <c r="C43" i="5"/>
  <c r="AJ42" i="5"/>
  <c r="AI42" i="5"/>
  <c r="AH42" i="5"/>
  <c r="Z42" i="5"/>
  <c r="Y42" i="5"/>
  <c r="S42" i="5"/>
  <c r="R42" i="5"/>
  <c r="D42" i="5"/>
  <c r="C42" i="5"/>
  <c r="AJ41" i="5"/>
  <c r="AI41" i="5"/>
  <c r="AH41" i="5"/>
  <c r="Z41" i="5"/>
  <c r="Y41" i="5"/>
  <c r="S41" i="5"/>
  <c r="R41" i="5"/>
  <c r="I41" i="5"/>
  <c r="D41" i="5"/>
  <c r="C41" i="5"/>
  <c r="AJ40" i="5"/>
  <c r="AI40" i="5"/>
  <c r="AH40" i="5"/>
  <c r="Z40" i="5"/>
  <c r="Y40" i="5"/>
  <c r="S40" i="5"/>
  <c r="R40" i="5"/>
  <c r="I40" i="5"/>
  <c r="D40" i="5"/>
  <c r="C40" i="5"/>
  <c r="AJ39" i="5"/>
  <c r="AI39" i="5"/>
  <c r="AH39" i="5"/>
  <c r="Z39" i="5"/>
  <c r="Y39" i="5"/>
  <c r="S39" i="5"/>
  <c r="R39" i="5"/>
  <c r="I39" i="5"/>
  <c r="D39" i="5"/>
  <c r="C39" i="5"/>
  <c r="AJ38" i="5"/>
  <c r="AI38" i="5"/>
  <c r="AH38" i="5"/>
  <c r="Z38" i="5"/>
  <c r="Y38" i="5"/>
  <c r="S38" i="5"/>
  <c r="R38" i="5"/>
  <c r="I38" i="5"/>
  <c r="D38" i="5"/>
  <c r="C38" i="5"/>
  <c r="AJ37" i="5"/>
  <c r="AI37" i="5"/>
  <c r="AH37" i="5"/>
  <c r="Z37" i="5"/>
  <c r="Y37" i="5"/>
  <c r="S37" i="5"/>
  <c r="R37" i="5"/>
  <c r="I37" i="5"/>
  <c r="D37" i="5"/>
  <c r="C37" i="5"/>
  <c r="AJ36" i="5"/>
  <c r="AI36" i="5"/>
  <c r="AH36" i="5"/>
  <c r="Z36" i="5"/>
  <c r="Y36" i="5"/>
  <c r="S36" i="5"/>
  <c r="R36" i="5"/>
  <c r="AD36" i="5"/>
  <c r="I36" i="5"/>
  <c r="D36" i="5"/>
  <c r="C36" i="5"/>
  <c r="AJ35" i="5"/>
  <c r="AI35" i="5"/>
  <c r="AH35" i="5"/>
  <c r="Z35" i="5"/>
  <c r="Y35" i="5"/>
  <c r="S35" i="5"/>
  <c r="R35" i="5"/>
  <c r="I35" i="5"/>
  <c r="D35" i="5"/>
  <c r="C35" i="5"/>
  <c r="AJ34" i="5"/>
  <c r="AI34" i="5"/>
  <c r="AH34" i="5"/>
  <c r="Z34" i="5"/>
  <c r="Y34" i="5"/>
  <c r="S34" i="5"/>
  <c r="R34" i="5"/>
  <c r="I34" i="5"/>
  <c r="D34" i="5"/>
  <c r="C34" i="5"/>
  <c r="AJ33" i="5"/>
  <c r="AI33" i="5"/>
  <c r="AH33" i="5"/>
  <c r="Z33" i="5"/>
  <c r="Y33" i="5"/>
  <c r="S33" i="5"/>
  <c r="R33" i="5"/>
  <c r="D33" i="5"/>
  <c r="C33" i="5"/>
  <c r="AJ32" i="5"/>
  <c r="AI32" i="5"/>
  <c r="AH32" i="5"/>
  <c r="Z32" i="5"/>
  <c r="Y32" i="5"/>
  <c r="S32" i="5"/>
  <c r="R32" i="5"/>
  <c r="D32" i="5"/>
  <c r="C32" i="5"/>
  <c r="AJ31" i="5"/>
  <c r="AI31" i="5"/>
  <c r="AH31" i="5"/>
  <c r="Z31" i="5"/>
  <c r="Y31" i="5"/>
  <c r="S31" i="5"/>
  <c r="R31" i="5"/>
  <c r="D31" i="5"/>
  <c r="C31" i="5"/>
  <c r="AJ30" i="5"/>
  <c r="AI30" i="5"/>
  <c r="AH30" i="5"/>
  <c r="Z30" i="5"/>
  <c r="Y30" i="5"/>
  <c r="S30" i="5"/>
  <c r="R30" i="5"/>
  <c r="D30" i="5"/>
  <c r="C30" i="5"/>
  <c r="AJ29" i="5"/>
  <c r="AI29" i="5"/>
  <c r="AH29" i="5"/>
  <c r="Z29" i="5"/>
  <c r="Y29" i="5"/>
  <c r="S29" i="5"/>
  <c r="R29" i="5"/>
  <c r="D29" i="5"/>
  <c r="C29" i="5"/>
  <c r="AJ28" i="5"/>
  <c r="AI28" i="5"/>
  <c r="AH28" i="5"/>
  <c r="Z28" i="5"/>
  <c r="Y28" i="5"/>
  <c r="S28" i="5"/>
  <c r="R28" i="5"/>
  <c r="D28" i="5"/>
  <c r="C28" i="5"/>
  <c r="AJ27" i="5"/>
  <c r="AI27" i="5"/>
  <c r="AH27" i="5"/>
  <c r="Z27" i="5"/>
  <c r="Y27" i="5"/>
  <c r="S27" i="5"/>
  <c r="R27" i="5"/>
  <c r="D27" i="5"/>
  <c r="C27" i="5"/>
  <c r="AJ26" i="5"/>
  <c r="AI26" i="5"/>
  <c r="AH26" i="5"/>
  <c r="Z26" i="5"/>
  <c r="Y26" i="5"/>
  <c r="S26" i="5"/>
  <c r="R26" i="5"/>
  <c r="D26" i="5"/>
  <c r="C26" i="5"/>
  <c r="AJ25" i="5"/>
  <c r="AI25" i="5"/>
  <c r="AH25" i="5"/>
  <c r="Z25" i="5"/>
  <c r="Y25" i="5"/>
  <c r="S25" i="5"/>
  <c r="R25" i="5"/>
  <c r="D25" i="5"/>
  <c r="C25" i="5"/>
  <c r="AJ24" i="5"/>
  <c r="AI24" i="5"/>
  <c r="AH24" i="5"/>
  <c r="Z24" i="5"/>
  <c r="Y24" i="5"/>
  <c r="S24" i="5"/>
  <c r="R24" i="5"/>
  <c r="D24" i="5"/>
  <c r="C24" i="5"/>
  <c r="AJ23" i="5"/>
  <c r="AI23" i="5"/>
  <c r="AH23" i="5"/>
  <c r="Z23" i="5"/>
  <c r="Y23" i="5"/>
  <c r="S23" i="5"/>
  <c r="R23" i="5"/>
  <c r="D23" i="5"/>
  <c r="C23" i="5"/>
  <c r="AJ22" i="5"/>
  <c r="AI22" i="5"/>
  <c r="AH22" i="5"/>
  <c r="Z22" i="5"/>
  <c r="Y22" i="5"/>
  <c r="S22" i="5"/>
  <c r="R22" i="5"/>
  <c r="D22" i="5"/>
  <c r="C22" i="5"/>
  <c r="AJ21" i="5"/>
  <c r="AI21" i="5"/>
  <c r="AH21" i="5"/>
  <c r="Z21" i="5"/>
  <c r="Y21" i="5"/>
  <c r="S21" i="5"/>
  <c r="R21" i="5"/>
  <c r="D21" i="5"/>
  <c r="C21" i="5"/>
  <c r="AJ20" i="5"/>
  <c r="AI20" i="5"/>
  <c r="AH20" i="5"/>
  <c r="Z20" i="5"/>
  <c r="Y20" i="5"/>
  <c r="S20" i="5"/>
  <c r="R20" i="5"/>
  <c r="D20" i="5"/>
  <c r="C20" i="5"/>
  <c r="AJ19" i="5"/>
  <c r="AI19" i="5"/>
  <c r="AH19" i="5"/>
  <c r="Z19" i="5"/>
  <c r="Y19" i="5"/>
  <c r="S19" i="5"/>
  <c r="R19" i="5"/>
  <c r="D19" i="5"/>
  <c r="C19" i="5"/>
  <c r="AJ18" i="5"/>
  <c r="AI18" i="5"/>
  <c r="AH18" i="5"/>
  <c r="Z18" i="5"/>
  <c r="Y18" i="5"/>
  <c r="S18" i="5"/>
  <c r="R18" i="5"/>
  <c r="D18" i="5"/>
  <c r="C18" i="5"/>
  <c r="AJ17" i="5"/>
  <c r="AI17" i="5"/>
  <c r="AH17" i="5"/>
  <c r="Z17" i="5"/>
  <c r="Y17" i="5"/>
  <c r="S17" i="5"/>
  <c r="R17" i="5"/>
  <c r="I17" i="5"/>
  <c r="D17" i="5"/>
  <c r="C17" i="5"/>
  <c r="AJ16" i="5"/>
  <c r="AI16" i="5"/>
  <c r="AH16" i="5"/>
  <c r="Z16" i="5"/>
  <c r="Y16" i="5"/>
  <c r="S16" i="5"/>
  <c r="R16" i="5"/>
  <c r="AD16" i="5"/>
  <c r="I16" i="5"/>
  <c r="P16" i="5" s="1"/>
  <c r="W16" i="5" s="1"/>
  <c r="X16" i="5" s="1"/>
  <c r="D16" i="5"/>
  <c r="C16" i="5"/>
  <c r="AJ15" i="5"/>
  <c r="AI15" i="5"/>
  <c r="AH15" i="5"/>
  <c r="Z15" i="5"/>
  <c r="Y15" i="5"/>
  <c r="S15" i="5"/>
  <c r="R15" i="5"/>
  <c r="AD47" i="5"/>
  <c r="I15" i="5"/>
  <c r="D15" i="5"/>
  <c r="C15" i="5"/>
  <c r="AJ14" i="5"/>
  <c r="AI14" i="5"/>
  <c r="AH14" i="5"/>
  <c r="Z14" i="5"/>
  <c r="Y14" i="5"/>
  <c r="S14" i="5"/>
  <c r="R14" i="5"/>
  <c r="AD14" i="5"/>
  <c r="I14" i="5"/>
  <c r="I46" i="5" s="1"/>
  <c r="D14" i="5"/>
  <c r="C14" i="5"/>
  <c r="AJ13" i="5"/>
  <c r="AI13" i="5"/>
  <c r="AH13" i="5"/>
  <c r="Z13" i="5"/>
  <c r="Y13" i="5"/>
  <c r="S13" i="5"/>
  <c r="R13" i="5"/>
  <c r="I13" i="5"/>
  <c r="D13" i="5"/>
  <c r="C13" i="5"/>
  <c r="AJ12" i="5"/>
  <c r="AI12" i="5"/>
  <c r="AH12" i="5"/>
  <c r="Z12" i="5"/>
  <c r="Y12" i="5"/>
  <c r="S12" i="5"/>
  <c r="R12" i="5"/>
  <c r="AD12" i="5"/>
  <c r="I12" i="5"/>
  <c r="P12" i="5" s="1"/>
  <c r="W12" i="5" s="1"/>
  <c r="X12" i="5" s="1"/>
  <c r="D12" i="5"/>
  <c r="C12" i="5"/>
  <c r="AJ11" i="5"/>
  <c r="AI11" i="5"/>
  <c r="AH11" i="5"/>
  <c r="Z11" i="5"/>
  <c r="Y11" i="5"/>
  <c r="S11" i="5"/>
  <c r="R11" i="5"/>
  <c r="I11" i="5"/>
  <c r="I19" i="5" s="1"/>
  <c r="AF67" i="5" s="1"/>
  <c r="AG67" i="5" s="1"/>
  <c r="D11" i="5"/>
  <c r="C11" i="5"/>
  <c r="AJ10" i="5"/>
  <c r="AI10" i="5"/>
  <c r="AH10" i="5"/>
  <c r="Z10" i="5"/>
  <c r="Y10" i="5"/>
  <c r="S10" i="5"/>
  <c r="R10" i="5"/>
  <c r="I10" i="5"/>
  <c r="I42" i="5" s="1"/>
  <c r="D10" i="5"/>
  <c r="C10" i="5"/>
  <c r="AJ9" i="5"/>
  <c r="AI9" i="5"/>
  <c r="AH9" i="5"/>
  <c r="AD9" i="5"/>
  <c r="Z9" i="5"/>
  <c r="Y9" i="5"/>
  <c r="S9" i="5"/>
  <c r="R9" i="5"/>
  <c r="P9" i="5"/>
  <c r="W9" i="5" s="1"/>
  <c r="X9" i="5" s="1"/>
  <c r="D9" i="5"/>
  <c r="C9" i="5"/>
  <c r="AJ8" i="5"/>
  <c r="AI8" i="5"/>
  <c r="AH8" i="5"/>
  <c r="AD8" i="5"/>
  <c r="Z8" i="5"/>
  <c r="Y8" i="5"/>
  <c r="S8" i="5"/>
  <c r="R8" i="5"/>
  <c r="P8" i="5"/>
  <c r="D8" i="5"/>
  <c r="C8" i="5"/>
  <c r="AJ7" i="5"/>
  <c r="AI7" i="5"/>
  <c r="AH7" i="5"/>
  <c r="AD7" i="5"/>
  <c r="Z7" i="5"/>
  <c r="Y7" i="5"/>
  <c r="S7" i="5"/>
  <c r="R7" i="5"/>
  <c r="P7" i="5"/>
  <c r="D7" i="5"/>
  <c r="C7" i="5"/>
  <c r="AJ6" i="5"/>
  <c r="AI6" i="5"/>
  <c r="AH6" i="5"/>
  <c r="AD6" i="5"/>
  <c r="Z6" i="5"/>
  <c r="Y6" i="5"/>
  <c r="S6" i="5"/>
  <c r="R6" i="5"/>
  <c r="P6" i="5"/>
  <c r="D6" i="5"/>
  <c r="C6" i="5"/>
  <c r="AJ5" i="5"/>
  <c r="AI5" i="5"/>
  <c r="AH5" i="5"/>
  <c r="AD5" i="5"/>
  <c r="Z5" i="5"/>
  <c r="Y5" i="5"/>
  <c r="S5" i="5"/>
  <c r="R5" i="5"/>
  <c r="P5" i="5"/>
  <c r="D5" i="5"/>
  <c r="C5" i="5"/>
  <c r="AJ4" i="5"/>
  <c r="AI4" i="5"/>
  <c r="AH4" i="5"/>
  <c r="AD4" i="5"/>
  <c r="Z4" i="5"/>
  <c r="Y4" i="5"/>
  <c r="S4" i="5"/>
  <c r="R4" i="5"/>
  <c r="P4" i="5"/>
  <c r="W4" i="5" s="1"/>
  <c r="X4" i="5" s="1"/>
  <c r="D4" i="5"/>
  <c r="C4" i="5"/>
  <c r="AJ3" i="5"/>
  <c r="AI3" i="5"/>
  <c r="AH3" i="5"/>
  <c r="AD3" i="5"/>
  <c r="Z3" i="5"/>
  <c r="Y3" i="5"/>
  <c r="S3" i="5"/>
  <c r="R3" i="5"/>
  <c r="P3" i="5"/>
  <c r="D3" i="5"/>
  <c r="C3" i="5"/>
  <c r="AJ2" i="5"/>
  <c r="AI2" i="5"/>
  <c r="AH2" i="5"/>
  <c r="AD2" i="5"/>
  <c r="Z2" i="5"/>
  <c r="Y2" i="5"/>
  <c r="S2" i="5"/>
  <c r="R2" i="5"/>
  <c r="P2" i="5"/>
  <c r="D2" i="5"/>
  <c r="C2" i="5"/>
  <c r="R763" i="4"/>
  <c r="Y763" i="4" s="1"/>
  <c r="S763" i="4"/>
  <c r="Z763" i="4" s="1"/>
  <c r="R764" i="4"/>
  <c r="Y764" i="4" s="1"/>
  <c r="S764" i="4"/>
  <c r="Z764" i="4" s="1"/>
  <c r="R765" i="4"/>
  <c r="Y765" i="4" s="1"/>
  <c r="S765" i="4"/>
  <c r="Z765" i="4" s="1"/>
  <c r="R766" i="4"/>
  <c r="Y766" i="4" s="1"/>
  <c r="S766" i="4"/>
  <c r="Z766" i="4" s="1"/>
  <c r="R767" i="4"/>
  <c r="Y767" i="4" s="1"/>
  <c r="S767" i="4"/>
  <c r="Z767" i="4" s="1"/>
  <c r="R768" i="4"/>
  <c r="Y768" i="4" s="1"/>
  <c r="S768" i="4"/>
  <c r="Z768" i="4" s="1"/>
  <c r="R769" i="4"/>
  <c r="Y769" i="4" s="1"/>
  <c r="S769" i="4"/>
  <c r="Z769" i="4" s="1"/>
  <c r="R770" i="4"/>
  <c r="Y770" i="4" s="1"/>
  <c r="S770" i="4"/>
  <c r="Z770" i="4" s="1"/>
  <c r="R771" i="4"/>
  <c r="Y771" i="4" s="1"/>
  <c r="S771" i="4"/>
  <c r="Z771" i="4" s="1"/>
  <c r="C763" i="4"/>
  <c r="D763" i="4"/>
  <c r="E763" i="4"/>
  <c r="I763" i="4"/>
  <c r="J763" i="4"/>
  <c r="AD763" i="4" s="1"/>
  <c r="C764" i="4"/>
  <c r="D764" i="4"/>
  <c r="E764" i="4"/>
  <c r="I764" i="4"/>
  <c r="J764" i="4"/>
  <c r="AD764" i="4" s="1"/>
  <c r="C765" i="4"/>
  <c r="D765" i="4"/>
  <c r="E765" i="4"/>
  <c r="I765" i="4"/>
  <c r="J765" i="4"/>
  <c r="AD765" i="4" s="1"/>
  <c r="C766" i="4"/>
  <c r="D766" i="4"/>
  <c r="E766" i="4"/>
  <c r="I766" i="4"/>
  <c r="J766" i="4"/>
  <c r="AD766" i="4" s="1"/>
  <c r="C767" i="4"/>
  <c r="D767" i="4"/>
  <c r="E767" i="4"/>
  <c r="I767" i="4"/>
  <c r="J767" i="4"/>
  <c r="AD767" i="4" s="1"/>
  <c r="C768" i="4"/>
  <c r="D768" i="4"/>
  <c r="E768" i="4"/>
  <c r="I768" i="4"/>
  <c r="J768" i="4"/>
  <c r="AD768" i="4" s="1"/>
  <c r="C769" i="4"/>
  <c r="D769" i="4"/>
  <c r="E769" i="4"/>
  <c r="I769" i="4"/>
  <c r="J769" i="4"/>
  <c r="AD769" i="4" s="1"/>
  <c r="C770" i="4"/>
  <c r="D770" i="4"/>
  <c r="E770" i="4"/>
  <c r="I770" i="4"/>
  <c r="J770" i="4"/>
  <c r="AD770" i="4" s="1"/>
  <c r="C771" i="4"/>
  <c r="D771" i="4"/>
  <c r="E771" i="4"/>
  <c r="I771" i="4"/>
  <c r="J771" i="4"/>
  <c r="AD771" i="4" s="1"/>
  <c r="C965" i="4"/>
  <c r="D965" i="4"/>
  <c r="AH763" i="4"/>
  <c r="AH764" i="4"/>
  <c r="AH765" i="4"/>
  <c r="AI763" i="4"/>
  <c r="AI764" i="4"/>
  <c r="AI765" i="4"/>
  <c r="AJ763" i="4"/>
  <c r="AJ764" i="4"/>
  <c r="AJ765" i="4"/>
  <c r="AH766" i="4"/>
  <c r="AH767" i="4"/>
  <c r="AH768" i="4"/>
  <c r="AI766" i="4"/>
  <c r="AI767" i="4"/>
  <c r="AI768" i="4"/>
  <c r="AJ766" i="4"/>
  <c r="AJ767" i="4"/>
  <c r="AJ768" i="4"/>
  <c r="AH769" i="4"/>
  <c r="AI769" i="4"/>
  <c r="AJ769" i="4"/>
  <c r="AH770" i="4"/>
  <c r="AI770" i="4"/>
  <c r="AJ770" i="4"/>
  <c r="AH771" i="4"/>
  <c r="AI771" i="4"/>
  <c r="AJ771" i="4"/>
  <c r="R667" i="4"/>
  <c r="Y667" i="4" s="1"/>
  <c r="S667" i="4"/>
  <c r="Z667" i="4" s="1"/>
  <c r="R668" i="4"/>
  <c r="Y668" i="4" s="1"/>
  <c r="S668" i="4"/>
  <c r="Z668" i="4" s="1"/>
  <c r="R669" i="4"/>
  <c r="Y669" i="4" s="1"/>
  <c r="S669" i="4"/>
  <c r="Z669" i="4" s="1"/>
  <c r="R670" i="4"/>
  <c r="Y670" i="4" s="1"/>
  <c r="S670" i="4"/>
  <c r="Z670" i="4" s="1"/>
  <c r="R671" i="4"/>
  <c r="Y671" i="4" s="1"/>
  <c r="S671" i="4"/>
  <c r="Z671" i="4" s="1"/>
  <c r="R672" i="4"/>
  <c r="Y672" i="4" s="1"/>
  <c r="S672" i="4"/>
  <c r="Z672" i="4" s="1"/>
  <c r="R673" i="4"/>
  <c r="Y673" i="4" s="1"/>
  <c r="S673" i="4"/>
  <c r="Z673" i="4" s="1"/>
  <c r="R674" i="4"/>
  <c r="Y674" i="4" s="1"/>
  <c r="S674" i="4"/>
  <c r="Z674" i="4" s="1"/>
  <c r="R675" i="4"/>
  <c r="Y675" i="4" s="1"/>
  <c r="S675" i="4"/>
  <c r="Z675" i="4" s="1"/>
  <c r="C666" i="4"/>
  <c r="D666" i="4"/>
  <c r="E666" i="4"/>
  <c r="I666" i="4"/>
  <c r="J666" i="4"/>
  <c r="C667" i="4"/>
  <c r="D667" i="4"/>
  <c r="E667" i="4"/>
  <c r="I667" i="4"/>
  <c r="J667" i="4"/>
  <c r="AD667" i="4" s="1"/>
  <c r="C668" i="4"/>
  <c r="D668" i="4"/>
  <c r="E668" i="4"/>
  <c r="I668" i="4"/>
  <c r="J668" i="4"/>
  <c r="AD668" i="4" s="1"/>
  <c r="C669" i="4"/>
  <c r="D669" i="4"/>
  <c r="E669" i="4"/>
  <c r="I669" i="4"/>
  <c r="J669" i="4"/>
  <c r="AD669" i="4" s="1"/>
  <c r="C670" i="4"/>
  <c r="D670" i="4"/>
  <c r="E670" i="4"/>
  <c r="I670" i="4"/>
  <c r="J670" i="4"/>
  <c r="AD670" i="4" s="1"/>
  <c r="C671" i="4"/>
  <c r="D671" i="4"/>
  <c r="E671" i="4"/>
  <c r="I671" i="4"/>
  <c r="J671" i="4"/>
  <c r="AD671" i="4" s="1"/>
  <c r="C672" i="4"/>
  <c r="D672" i="4"/>
  <c r="E672" i="4"/>
  <c r="I672" i="4"/>
  <c r="J672" i="4"/>
  <c r="AD672" i="4" s="1"/>
  <c r="C673" i="4"/>
  <c r="D673" i="4"/>
  <c r="E673" i="4"/>
  <c r="I673" i="4"/>
  <c r="J673" i="4"/>
  <c r="AD673" i="4" s="1"/>
  <c r="C674" i="4"/>
  <c r="D674" i="4"/>
  <c r="E674" i="4"/>
  <c r="I674" i="4"/>
  <c r="J674" i="4"/>
  <c r="AD674" i="4" s="1"/>
  <c r="C675" i="4"/>
  <c r="D675" i="4"/>
  <c r="E675" i="4"/>
  <c r="I675" i="4"/>
  <c r="J675" i="4"/>
  <c r="AD675" i="4" s="1"/>
  <c r="AH667" i="4"/>
  <c r="AH668" i="4"/>
  <c r="AH669" i="4"/>
  <c r="AI667" i="4"/>
  <c r="AI668" i="4"/>
  <c r="AI669" i="4"/>
  <c r="AJ667" i="4"/>
  <c r="AJ668" i="4"/>
  <c r="AJ669" i="4"/>
  <c r="AH670" i="4"/>
  <c r="AH671" i="4"/>
  <c r="AH672" i="4"/>
  <c r="AI670" i="4"/>
  <c r="AI671" i="4"/>
  <c r="AI672" i="4"/>
  <c r="AJ670" i="4"/>
  <c r="AJ671" i="4"/>
  <c r="AJ672" i="4"/>
  <c r="AH673" i="4"/>
  <c r="AI673" i="4"/>
  <c r="AJ673" i="4"/>
  <c r="AH674" i="4"/>
  <c r="AI674" i="4"/>
  <c r="AJ674" i="4"/>
  <c r="AH675" i="4"/>
  <c r="AI675" i="4"/>
  <c r="AJ675" i="4"/>
  <c r="R570" i="4"/>
  <c r="Y570" i="4" s="1"/>
  <c r="S570" i="4"/>
  <c r="Z570" i="4" s="1"/>
  <c r="R571" i="4"/>
  <c r="Y571" i="4" s="1"/>
  <c r="S571" i="4"/>
  <c r="Z571" i="4" s="1"/>
  <c r="R572" i="4"/>
  <c r="Y572" i="4" s="1"/>
  <c r="S572" i="4"/>
  <c r="Z572" i="4" s="1"/>
  <c r="R573" i="4"/>
  <c r="Y573" i="4" s="1"/>
  <c r="S573" i="4"/>
  <c r="Z573" i="4" s="1"/>
  <c r="R574" i="4"/>
  <c r="Y574" i="4" s="1"/>
  <c r="S574" i="4"/>
  <c r="Z574" i="4" s="1"/>
  <c r="R575" i="4"/>
  <c r="Y575" i="4" s="1"/>
  <c r="S575" i="4"/>
  <c r="Z575" i="4" s="1"/>
  <c r="R576" i="4"/>
  <c r="Y576" i="4" s="1"/>
  <c r="S576" i="4"/>
  <c r="Z576" i="4" s="1"/>
  <c r="R577" i="4"/>
  <c r="Y577" i="4" s="1"/>
  <c r="S577" i="4"/>
  <c r="Z577" i="4" s="1"/>
  <c r="R578" i="4"/>
  <c r="Y578" i="4" s="1"/>
  <c r="S578" i="4"/>
  <c r="Z578" i="4" s="1"/>
  <c r="C570" i="4"/>
  <c r="D570" i="4"/>
  <c r="E570" i="4"/>
  <c r="I570" i="4"/>
  <c r="J570" i="4"/>
  <c r="AD570" i="4" s="1"/>
  <c r="C571" i="4"/>
  <c r="D571" i="4"/>
  <c r="E571" i="4"/>
  <c r="I571" i="4"/>
  <c r="J571" i="4"/>
  <c r="AD571" i="4" s="1"/>
  <c r="C572" i="4"/>
  <c r="D572" i="4"/>
  <c r="E572" i="4"/>
  <c r="I572" i="4"/>
  <c r="J572" i="4"/>
  <c r="AD572" i="4" s="1"/>
  <c r="C573" i="4"/>
  <c r="D573" i="4"/>
  <c r="E573" i="4"/>
  <c r="I573" i="4"/>
  <c r="J573" i="4"/>
  <c r="AD573" i="4" s="1"/>
  <c r="C574" i="4"/>
  <c r="D574" i="4"/>
  <c r="E574" i="4"/>
  <c r="I574" i="4"/>
  <c r="J574" i="4"/>
  <c r="AD574" i="4" s="1"/>
  <c r="C575" i="4"/>
  <c r="D575" i="4"/>
  <c r="E575" i="4"/>
  <c r="I575" i="4"/>
  <c r="J575" i="4"/>
  <c r="AD575" i="4" s="1"/>
  <c r="C576" i="4"/>
  <c r="D576" i="4"/>
  <c r="E576" i="4"/>
  <c r="I576" i="4"/>
  <c r="J576" i="4"/>
  <c r="AD576" i="4" s="1"/>
  <c r="C577" i="4"/>
  <c r="D577" i="4"/>
  <c r="E577" i="4"/>
  <c r="I577" i="4"/>
  <c r="J577" i="4"/>
  <c r="AD577" i="4" s="1"/>
  <c r="C578" i="4"/>
  <c r="D578" i="4"/>
  <c r="E578" i="4"/>
  <c r="I578" i="4"/>
  <c r="J578" i="4"/>
  <c r="AD578" i="4" s="1"/>
  <c r="AH570" i="4"/>
  <c r="AH571" i="4"/>
  <c r="AH572" i="4"/>
  <c r="AI570" i="4"/>
  <c r="AI571" i="4"/>
  <c r="AI572" i="4"/>
  <c r="AJ570" i="4"/>
  <c r="AJ571" i="4"/>
  <c r="AJ572" i="4"/>
  <c r="AH573" i="4"/>
  <c r="AH574" i="4"/>
  <c r="AH575" i="4"/>
  <c r="AI573" i="4"/>
  <c r="AI574" i="4"/>
  <c r="AI575" i="4"/>
  <c r="AJ573" i="4"/>
  <c r="AJ574" i="4"/>
  <c r="AJ575" i="4"/>
  <c r="AH576" i="4"/>
  <c r="AI576" i="4"/>
  <c r="AJ576" i="4"/>
  <c r="AH577" i="4"/>
  <c r="AI577" i="4"/>
  <c r="AJ577" i="4"/>
  <c r="AH578" i="4"/>
  <c r="AI578" i="4"/>
  <c r="AJ578" i="4"/>
  <c r="E474" i="4"/>
  <c r="E475" i="4"/>
  <c r="E476" i="4"/>
  <c r="E477" i="4"/>
  <c r="E478" i="4"/>
  <c r="E479" i="4"/>
  <c r="E480" i="4"/>
  <c r="E481" i="4"/>
  <c r="E482" i="4"/>
  <c r="C474" i="4"/>
  <c r="D474" i="4"/>
  <c r="C475" i="4"/>
  <c r="D475" i="4"/>
  <c r="C476" i="4"/>
  <c r="D476" i="4"/>
  <c r="C477" i="4"/>
  <c r="D477" i="4"/>
  <c r="C478" i="4"/>
  <c r="D478" i="4"/>
  <c r="C479" i="4"/>
  <c r="D479" i="4"/>
  <c r="C480" i="4"/>
  <c r="D480" i="4"/>
  <c r="C481" i="4"/>
  <c r="D481" i="4"/>
  <c r="C482" i="4"/>
  <c r="D482" i="4"/>
  <c r="R474" i="4"/>
  <c r="Y474" i="4" s="1"/>
  <c r="S474" i="4"/>
  <c r="Z474" i="4" s="1"/>
  <c r="R475" i="4"/>
  <c r="Y475" i="4" s="1"/>
  <c r="S475" i="4"/>
  <c r="Z475" i="4" s="1"/>
  <c r="R476" i="4"/>
  <c r="Y476" i="4" s="1"/>
  <c r="S476" i="4"/>
  <c r="Z476" i="4" s="1"/>
  <c r="R477" i="4"/>
  <c r="Y477" i="4" s="1"/>
  <c r="S477" i="4"/>
  <c r="Z477" i="4" s="1"/>
  <c r="R478" i="4"/>
  <c r="Y478" i="4" s="1"/>
  <c r="S478" i="4"/>
  <c r="Z478" i="4" s="1"/>
  <c r="R479" i="4"/>
  <c r="Y479" i="4" s="1"/>
  <c r="S479" i="4"/>
  <c r="Z479" i="4" s="1"/>
  <c r="R480" i="4"/>
  <c r="Y480" i="4" s="1"/>
  <c r="S480" i="4"/>
  <c r="Z480" i="4" s="1"/>
  <c r="R481" i="4"/>
  <c r="Y481" i="4" s="1"/>
  <c r="S481" i="4"/>
  <c r="Z481" i="4" s="1"/>
  <c r="R482" i="4"/>
  <c r="Y482" i="4" s="1"/>
  <c r="S482" i="4"/>
  <c r="Z482" i="4" s="1"/>
  <c r="I474" i="4"/>
  <c r="J474" i="4"/>
  <c r="AD474" i="4" s="1"/>
  <c r="I475" i="4"/>
  <c r="J475" i="4"/>
  <c r="AD475" i="4" s="1"/>
  <c r="I476" i="4"/>
  <c r="J476" i="4"/>
  <c r="AD476" i="4" s="1"/>
  <c r="I477" i="4"/>
  <c r="J477" i="4"/>
  <c r="AD477" i="4" s="1"/>
  <c r="I478" i="4"/>
  <c r="J478" i="4"/>
  <c r="AD478" i="4" s="1"/>
  <c r="I479" i="4"/>
  <c r="J479" i="4"/>
  <c r="AD479" i="4" s="1"/>
  <c r="I480" i="4"/>
  <c r="J480" i="4"/>
  <c r="AD480" i="4" s="1"/>
  <c r="I481" i="4"/>
  <c r="J481" i="4"/>
  <c r="AD481" i="4" s="1"/>
  <c r="I482" i="4"/>
  <c r="J482" i="4"/>
  <c r="AD482" i="4" s="1"/>
  <c r="AH475" i="4"/>
  <c r="AH476" i="4"/>
  <c r="AH477" i="4"/>
  <c r="AH478" i="4"/>
  <c r="AI475" i="4"/>
  <c r="AI476" i="4"/>
  <c r="AI477" i="4"/>
  <c r="AI478" i="4"/>
  <c r="AJ475" i="4"/>
  <c r="AJ476" i="4"/>
  <c r="AJ477" i="4"/>
  <c r="AJ478" i="4"/>
  <c r="AH474" i="4"/>
  <c r="AI474" i="4"/>
  <c r="AJ474" i="4"/>
  <c r="AH479" i="4"/>
  <c r="AI479" i="4"/>
  <c r="AJ479" i="4"/>
  <c r="AH480" i="4"/>
  <c r="AI480" i="4"/>
  <c r="AJ480" i="4"/>
  <c r="AH481" i="4"/>
  <c r="AI481" i="4"/>
  <c r="AJ481" i="4"/>
  <c r="AH482" i="4"/>
  <c r="AI482" i="4"/>
  <c r="AJ482" i="4"/>
  <c r="C378" i="4"/>
  <c r="D378" i="4"/>
  <c r="C379" i="4"/>
  <c r="D379" i="4"/>
  <c r="C380" i="4"/>
  <c r="D380" i="4"/>
  <c r="C381" i="4"/>
  <c r="D381" i="4"/>
  <c r="C382" i="4"/>
  <c r="D382" i="4"/>
  <c r="C383" i="4"/>
  <c r="D383" i="4"/>
  <c r="C384" i="4"/>
  <c r="D384" i="4"/>
  <c r="C385" i="4"/>
  <c r="D385" i="4"/>
  <c r="C386" i="4"/>
  <c r="D386" i="4"/>
  <c r="P378" i="4"/>
  <c r="W378" i="4" s="1"/>
  <c r="Q378" i="4"/>
  <c r="Q763" i="4" s="1"/>
  <c r="R378" i="4"/>
  <c r="Y378" i="4" s="1"/>
  <c r="S378" i="4"/>
  <c r="Z378" i="4" s="1"/>
  <c r="P379" i="4"/>
  <c r="AE379" i="4" s="1"/>
  <c r="Q379" i="4"/>
  <c r="Q764" i="4" s="1"/>
  <c r="R379" i="4"/>
  <c r="Y379" i="4" s="1"/>
  <c r="S379" i="4"/>
  <c r="Z379" i="4" s="1"/>
  <c r="P380" i="4"/>
  <c r="AF380" i="4" s="1"/>
  <c r="Q380" i="4"/>
  <c r="Q765" i="4" s="1"/>
  <c r="R380" i="4"/>
  <c r="Y380" i="4" s="1"/>
  <c r="S380" i="4"/>
  <c r="Z380" i="4" s="1"/>
  <c r="P381" i="4"/>
  <c r="P766" i="4" s="1"/>
  <c r="Q381" i="4"/>
  <c r="Q766" i="4" s="1"/>
  <c r="R381" i="4"/>
  <c r="Y381" i="4" s="1"/>
  <c r="S381" i="4"/>
  <c r="Z381" i="4" s="1"/>
  <c r="P382" i="4"/>
  <c r="P767" i="4" s="1"/>
  <c r="Q382" i="4"/>
  <c r="Q767" i="4" s="1"/>
  <c r="R382" i="4"/>
  <c r="Y382" i="4" s="1"/>
  <c r="S382" i="4"/>
  <c r="Z382" i="4" s="1"/>
  <c r="P383" i="4"/>
  <c r="W383" i="4" s="1"/>
  <c r="Q383" i="4"/>
  <c r="Q768" i="4" s="1"/>
  <c r="R383" i="4"/>
  <c r="Y383" i="4" s="1"/>
  <c r="S383" i="4"/>
  <c r="Z383" i="4" s="1"/>
  <c r="P384" i="4"/>
  <c r="W384" i="4" s="1"/>
  <c r="Q384" i="4"/>
  <c r="Q769" i="4" s="1"/>
  <c r="R384" i="4"/>
  <c r="Y384" i="4" s="1"/>
  <c r="S384" i="4"/>
  <c r="Z384" i="4" s="1"/>
  <c r="P385" i="4"/>
  <c r="AF385" i="4" s="1"/>
  <c r="Q385" i="4"/>
  <c r="Q770" i="4" s="1"/>
  <c r="R385" i="4"/>
  <c r="Y385" i="4" s="1"/>
  <c r="S385" i="4"/>
  <c r="Z385" i="4" s="1"/>
  <c r="P386" i="4"/>
  <c r="AF386" i="4" s="1"/>
  <c r="Q386" i="4"/>
  <c r="Q771" i="4" s="1"/>
  <c r="R386" i="4"/>
  <c r="Y386" i="4" s="1"/>
  <c r="S386" i="4"/>
  <c r="Z386" i="4" s="1"/>
  <c r="AD379" i="4"/>
  <c r="AD380" i="4"/>
  <c r="AD381" i="4"/>
  <c r="AD382" i="4"/>
  <c r="AH379" i="4"/>
  <c r="AH380" i="4"/>
  <c r="AH381" i="4"/>
  <c r="AH382" i="4"/>
  <c r="AI379" i="4"/>
  <c r="AI380" i="4"/>
  <c r="AI381" i="4"/>
  <c r="AI382" i="4"/>
  <c r="AJ379" i="4"/>
  <c r="AJ380" i="4"/>
  <c r="AJ381" i="4"/>
  <c r="AJ382" i="4"/>
  <c r="AD378" i="4"/>
  <c r="AH378" i="4"/>
  <c r="AI378" i="4"/>
  <c r="AJ378" i="4"/>
  <c r="AD383" i="4"/>
  <c r="AH383" i="4"/>
  <c r="AI383" i="4"/>
  <c r="AJ383" i="4"/>
  <c r="AD384" i="4"/>
  <c r="AH384" i="4"/>
  <c r="AI384" i="4"/>
  <c r="AJ384" i="4"/>
  <c r="AD385" i="4"/>
  <c r="AH385" i="4"/>
  <c r="AI385" i="4"/>
  <c r="AJ385" i="4"/>
  <c r="AD386" i="4"/>
  <c r="AH386" i="4"/>
  <c r="AI386" i="4"/>
  <c r="AJ386" i="4"/>
  <c r="C282" i="4"/>
  <c r="D282" i="4"/>
  <c r="C283" i="4"/>
  <c r="D283" i="4"/>
  <c r="C284" i="4"/>
  <c r="D284" i="4"/>
  <c r="C285" i="4"/>
  <c r="D285" i="4"/>
  <c r="C286" i="4"/>
  <c r="D286" i="4"/>
  <c r="C287" i="4"/>
  <c r="D287" i="4"/>
  <c r="C288" i="4"/>
  <c r="D288" i="4"/>
  <c r="C289" i="4"/>
  <c r="D289" i="4"/>
  <c r="C290" i="4"/>
  <c r="D290" i="4"/>
  <c r="C291" i="4"/>
  <c r="D291" i="4"/>
  <c r="P282" i="4"/>
  <c r="AE282" i="4" s="1"/>
  <c r="Q282" i="4"/>
  <c r="Q667" i="4" s="1"/>
  <c r="R282" i="4"/>
  <c r="Y282" i="4" s="1"/>
  <c r="S282" i="4"/>
  <c r="Z282" i="4" s="1"/>
  <c r="P283" i="4"/>
  <c r="P668" i="4" s="1"/>
  <c r="AE668" i="4" s="1"/>
  <c r="Q283" i="4"/>
  <c r="Q668" i="4" s="1"/>
  <c r="R283" i="4"/>
  <c r="Y283" i="4" s="1"/>
  <c r="S283" i="4"/>
  <c r="Z283" i="4" s="1"/>
  <c r="P284" i="4"/>
  <c r="AF284" i="4" s="1"/>
  <c r="Q284" i="4"/>
  <c r="Q669" i="4" s="1"/>
  <c r="R284" i="4"/>
  <c r="Y284" i="4" s="1"/>
  <c r="S284" i="4"/>
  <c r="Z284" i="4" s="1"/>
  <c r="P285" i="4"/>
  <c r="AE285" i="4" s="1"/>
  <c r="Q285" i="4"/>
  <c r="Q670" i="4" s="1"/>
  <c r="R285" i="4"/>
  <c r="Y285" i="4" s="1"/>
  <c r="S285" i="4"/>
  <c r="Z285" i="4" s="1"/>
  <c r="P286" i="4"/>
  <c r="AE286" i="4" s="1"/>
  <c r="Q286" i="4"/>
  <c r="Q671" i="4" s="1"/>
  <c r="R286" i="4"/>
  <c r="Y286" i="4" s="1"/>
  <c r="S286" i="4"/>
  <c r="Z286" i="4" s="1"/>
  <c r="P287" i="4"/>
  <c r="W287" i="4" s="1"/>
  <c r="Q287" i="4"/>
  <c r="Q672" i="4" s="1"/>
  <c r="R287" i="4"/>
  <c r="Y287" i="4" s="1"/>
  <c r="S287" i="4"/>
  <c r="Z287" i="4" s="1"/>
  <c r="P288" i="4"/>
  <c r="AE288" i="4" s="1"/>
  <c r="Q288" i="4"/>
  <c r="Q673" i="4" s="1"/>
  <c r="R288" i="4"/>
  <c r="Y288" i="4" s="1"/>
  <c r="S288" i="4"/>
  <c r="Z288" i="4" s="1"/>
  <c r="P289" i="4"/>
  <c r="W289" i="4" s="1"/>
  <c r="Q289" i="4"/>
  <c r="Q674" i="4" s="1"/>
  <c r="R289" i="4"/>
  <c r="Y289" i="4" s="1"/>
  <c r="S289" i="4"/>
  <c r="Z289" i="4" s="1"/>
  <c r="P290" i="4"/>
  <c r="AE290" i="4" s="1"/>
  <c r="Q290" i="4"/>
  <c r="Q675" i="4" s="1"/>
  <c r="R290" i="4"/>
  <c r="Y290" i="4" s="1"/>
  <c r="S290" i="4"/>
  <c r="Z290" i="4" s="1"/>
  <c r="AD282" i="4"/>
  <c r="AH282" i="4"/>
  <c r="AI282" i="4"/>
  <c r="AJ282" i="4"/>
  <c r="AD283" i="4"/>
  <c r="AD284" i="4"/>
  <c r="AD285" i="4"/>
  <c r="AD286" i="4"/>
  <c r="AH283" i="4"/>
  <c r="AH284" i="4"/>
  <c r="AH285" i="4"/>
  <c r="AH286" i="4"/>
  <c r="AI283" i="4"/>
  <c r="AI284" i="4"/>
  <c r="AI285" i="4"/>
  <c r="AI286" i="4"/>
  <c r="AJ283" i="4"/>
  <c r="AJ284" i="4"/>
  <c r="AJ285" i="4"/>
  <c r="AJ286" i="4"/>
  <c r="AD287" i="4"/>
  <c r="AD288" i="4"/>
  <c r="AH287" i="4"/>
  <c r="AH288" i="4"/>
  <c r="AI287" i="4"/>
  <c r="AI288" i="4"/>
  <c r="AJ287" i="4"/>
  <c r="AJ288" i="4"/>
  <c r="AD289" i="4"/>
  <c r="AH289" i="4"/>
  <c r="AI289" i="4"/>
  <c r="AJ289" i="4"/>
  <c r="AD290" i="4"/>
  <c r="AH290" i="4"/>
  <c r="AI290" i="4"/>
  <c r="AJ290" i="4"/>
  <c r="C185" i="4"/>
  <c r="D185" i="4"/>
  <c r="C186" i="4"/>
  <c r="D186" i="4"/>
  <c r="C187" i="4"/>
  <c r="D187" i="4"/>
  <c r="C188" i="4"/>
  <c r="D188" i="4"/>
  <c r="C189" i="4"/>
  <c r="D189" i="4"/>
  <c r="C190" i="4"/>
  <c r="D190" i="4"/>
  <c r="C191" i="4"/>
  <c r="D191" i="4"/>
  <c r="C192" i="4"/>
  <c r="D192" i="4"/>
  <c r="C193" i="4"/>
  <c r="D193" i="4"/>
  <c r="P185" i="4"/>
  <c r="W185" i="4" s="1"/>
  <c r="Q185" i="4"/>
  <c r="Q570" i="4" s="1"/>
  <c r="R185" i="4"/>
  <c r="Y185" i="4" s="1"/>
  <c r="S185" i="4"/>
  <c r="Z185" i="4" s="1"/>
  <c r="P186" i="4"/>
  <c r="AF186" i="4" s="1"/>
  <c r="Q186" i="4"/>
  <c r="Q571" i="4" s="1"/>
  <c r="R186" i="4"/>
  <c r="Y186" i="4" s="1"/>
  <c r="S186" i="4"/>
  <c r="Z186" i="4" s="1"/>
  <c r="P187" i="4"/>
  <c r="P572" i="4" s="1"/>
  <c r="Q187" i="4"/>
  <c r="Q572" i="4" s="1"/>
  <c r="R187" i="4"/>
  <c r="Y187" i="4" s="1"/>
  <c r="S187" i="4"/>
  <c r="Z187" i="4" s="1"/>
  <c r="P188" i="4"/>
  <c r="AE188" i="4" s="1"/>
  <c r="Q188" i="4"/>
  <c r="Q573" i="4" s="1"/>
  <c r="R188" i="4"/>
  <c r="Y188" i="4" s="1"/>
  <c r="S188" i="4"/>
  <c r="Z188" i="4" s="1"/>
  <c r="P189" i="4"/>
  <c r="W189" i="4" s="1"/>
  <c r="Q189" i="4"/>
  <c r="Q574" i="4" s="1"/>
  <c r="R189" i="4"/>
  <c r="Y189" i="4" s="1"/>
  <c r="S189" i="4"/>
  <c r="Z189" i="4" s="1"/>
  <c r="P190" i="4"/>
  <c r="W190" i="4" s="1"/>
  <c r="Q190" i="4"/>
  <c r="Q575" i="4" s="1"/>
  <c r="R190" i="4"/>
  <c r="Y190" i="4" s="1"/>
  <c r="S190" i="4"/>
  <c r="Z190" i="4" s="1"/>
  <c r="P191" i="4"/>
  <c r="P576" i="4" s="1"/>
  <c r="Q191" i="4"/>
  <c r="Q576" i="4" s="1"/>
  <c r="R191" i="4"/>
  <c r="Y191" i="4" s="1"/>
  <c r="S191" i="4"/>
  <c r="Z191" i="4" s="1"/>
  <c r="P192" i="4"/>
  <c r="W192" i="4" s="1"/>
  <c r="Q192" i="4"/>
  <c r="Q577" i="4" s="1"/>
  <c r="R192" i="4"/>
  <c r="Y192" i="4" s="1"/>
  <c r="S192" i="4"/>
  <c r="Z192" i="4" s="1"/>
  <c r="P193" i="4"/>
  <c r="W193" i="4" s="1"/>
  <c r="Q193" i="4"/>
  <c r="Q578" i="4" s="1"/>
  <c r="R193" i="4"/>
  <c r="Y193" i="4" s="1"/>
  <c r="S193" i="4"/>
  <c r="Z193" i="4" s="1"/>
  <c r="AD185" i="4"/>
  <c r="AH185" i="4"/>
  <c r="AI185" i="4"/>
  <c r="AJ185" i="4"/>
  <c r="AD186" i="4"/>
  <c r="AD187" i="4"/>
  <c r="AD188" i="4"/>
  <c r="AD189" i="4"/>
  <c r="AH186" i="4"/>
  <c r="AH187" i="4"/>
  <c r="AH188" i="4"/>
  <c r="AH189" i="4"/>
  <c r="AI186" i="4"/>
  <c r="AI187" i="4"/>
  <c r="AI188" i="4"/>
  <c r="AI189" i="4"/>
  <c r="AJ186" i="4"/>
  <c r="AJ187" i="4"/>
  <c r="AJ188" i="4"/>
  <c r="AJ189" i="4"/>
  <c r="AD190" i="4"/>
  <c r="AD191" i="4"/>
  <c r="AH190" i="4"/>
  <c r="AH191" i="4"/>
  <c r="AI190" i="4"/>
  <c r="AI191" i="4"/>
  <c r="AJ190" i="4"/>
  <c r="AJ191" i="4"/>
  <c r="AD192" i="4"/>
  <c r="AH192" i="4"/>
  <c r="AI192" i="4"/>
  <c r="AJ192" i="4"/>
  <c r="AD193" i="4"/>
  <c r="AH193" i="4"/>
  <c r="AI193" i="4"/>
  <c r="AJ193" i="4"/>
  <c r="C89" i="4"/>
  <c r="D89" i="4"/>
  <c r="C90" i="4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P89" i="4"/>
  <c r="W89" i="4" s="1"/>
  <c r="Q89" i="4"/>
  <c r="Q474" i="4" s="1"/>
  <c r="R89" i="4"/>
  <c r="Y89" i="4" s="1"/>
  <c r="S89" i="4"/>
  <c r="Z89" i="4" s="1"/>
  <c r="P90" i="4"/>
  <c r="AF90" i="4" s="1"/>
  <c r="Q90" i="4"/>
  <c r="Q475" i="4" s="1"/>
  <c r="R90" i="4"/>
  <c r="Y90" i="4" s="1"/>
  <c r="S90" i="4"/>
  <c r="Z90" i="4" s="1"/>
  <c r="P91" i="4"/>
  <c r="W91" i="4" s="1"/>
  <c r="Q91" i="4"/>
  <c r="Q476" i="4" s="1"/>
  <c r="R91" i="4"/>
  <c r="Y91" i="4" s="1"/>
  <c r="S91" i="4"/>
  <c r="Z91" i="4" s="1"/>
  <c r="P92" i="4"/>
  <c r="W92" i="4" s="1"/>
  <c r="Q92" i="4"/>
  <c r="Q477" i="4" s="1"/>
  <c r="R92" i="4"/>
  <c r="Y92" i="4" s="1"/>
  <c r="S92" i="4"/>
  <c r="Z92" i="4" s="1"/>
  <c r="P93" i="4"/>
  <c r="W93" i="4" s="1"/>
  <c r="Q93" i="4"/>
  <c r="Q478" i="4" s="1"/>
  <c r="R93" i="4"/>
  <c r="Y93" i="4" s="1"/>
  <c r="S93" i="4"/>
  <c r="Z93" i="4" s="1"/>
  <c r="P94" i="4"/>
  <c r="AE94" i="4" s="1"/>
  <c r="Q94" i="4"/>
  <c r="Q479" i="4" s="1"/>
  <c r="R94" i="4"/>
  <c r="Y94" i="4" s="1"/>
  <c r="S94" i="4"/>
  <c r="Z94" i="4" s="1"/>
  <c r="P95" i="4"/>
  <c r="P480" i="4" s="1"/>
  <c r="Q95" i="4"/>
  <c r="Q480" i="4" s="1"/>
  <c r="R95" i="4"/>
  <c r="Y95" i="4" s="1"/>
  <c r="S95" i="4"/>
  <c r="Z95" i="4" s="1"/>
  <c r="P96" i="4"/>
  <c r="W96" i="4" s="1"/>
  <c r="Q96" i="4"/>
  <c r="Q481" i="4" s="1"/>
  <c r="R96" i="4"/>
  <c r="Y96" i="4" s="1"/>
  <c r="S96" i="4"/>
  <c r="Z96" i="4" s="1"/>
  <c r="P97" i="4"/>
  <c r="W97" i="4" s="1"/>
  <c r="Q97" i="4"/>
  <c r="Q482" i="4" s="1"/>
  <c r="R97" i="4"/>
  <c r="Y97" i="4" s="1"/>
  <c r="S97" i="4"/>
  <c r="Z97" i="4" s="1"/>
  <c r="P98" i="4"/>
  <c r="Q98" i="4"/>
  <c r="R98" i="4"/>
  <c r="S98" i="4"/>
  <c r="P99" i="4"/>
  <c r="Q99" i="4"/>
  <c r="R99" i="4"/>
  <c r="S99" i="4"/>
  <c r="P100" i="4"/>
  <c r="Q100" i="4"/>
  <c r="R100" i="4"/>
  <c r="S100" i="4"/>
  <c r="AE89" i="4"/>
  <c r="AD89" i="4"/>
  <c r="AH89" i="4"/>
  <c r="AI89" i="4"/>
  <c r="AJ89" i="4"/>
  <c r="AD90" i="4"/>
  <c r="AD91" i="4"/>
  <c r="AD92" i="4"/>
  <c r="AD93" i="4"/>
  <c r="AH90" i="4"/>
  <c r="AH91" i="4"/>
  <c r="AH92" i="4"/>
  <c r="AH93" i="4"/>
  <c r="AI90" i="4"/>
  <c r="AI91" i="4"/>
  <c r="AI92" i="4"/>
  <c r="AI93" i="4"/>
  <c r="AJ90" i="4"/>
  <c r="AJ91" i="4"/>
  <c r="AJ92" i="4"/>
  <c r="AJ93" i="4"/>
  <c r="AD94" i="4"/>
  <c r="AD95" i="4"/>
  <c r="AH94" i="4"/>
  <c r="AH95" i="4"/>
  <c r="AI94" i="4"/>
  <c r="AI95" i="4"/>
  <c r="AJ94" i="4"/>
  <c r="AJ95" i="4"/>
  <c r="AD96" i="4"/>
  <c r="AH96" i="4"/>
  <c r="AI96" i="4"/>
  <c r="AJ96" i="4"/>
  <c r="AD97" i="4"/>
  <c r="AH97" i="4"/>
  <c r="AI97" i="4"/>
  <c r="AJ97" i="4"/>
  <c r="Y975" i="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965" i="4"/>
  <c r="AD966" i="4"/>
  <c r="AD967" i="4"/>
  <c r="AD968" i="4"/>
  <c r="AD969" i="4"/>
  <c r="AD970" i="4"/>
  <c r="AD971" i="4"/>
  <c r="AD972" i="4"/>
  <c r="AD973" i="4"/>
  <c r="AD974" i="4"/>
  <c r="AD975" i="4"/>
  <c r="AD976" i="4"/>
  <c r="AD977" i="4"/>
  <c r="AD978" i="4"/>
  <c r="AD979" i="4"/>
  <c r="AD980" i="4"/>
  <c r="AD981" i="4"/>
  <c r="AD982" i="4"/>
  <c r="AD983" i="4"/>
  <c r="AD984" i="4"/>
  <c r="AD985" i="4"/>
  <c r="AD986" i="4"/>
  <c r="AD987" i="4"/>
  <c r="AD988" i="4"/>
  <c r="AD989" i="4"/>
  <c r="AD990" i="4"/>
  <c r="AD991" i="4"/>
  <c r="AD992" i="4"/>
  <c r="AD993" i="4"/>
  <c r="AD994" i="4"/>
  <c r="AD995" i="4"/>
  <c r="AD996" i="4"/>
  <c r="AD997" i="4"/>
  <c r="AD998" i="4"/>
  <c r="AD999" i="4"/>
  <c r="AD1000" i="4"/>
  <c r="AD1001" i="4"/>
  <c r="AD1002" i="4"/>
  <c r="AD1003" i="4"/>
  <c r="AD1004" i="4"/>
  <c r="AD1005" i="4"/>
  <c r="AD1006" i="4"/>
  <c r="AD1007" i="4"/>
  <c r="AD1008" i="4"/>
  <c r="AD1009" i="4"/>
  <c r="AD1010" i="4"/>
  <c r="AD1011" i="4"/>
  <c r="AD1012" i="4"/>
  <c r="AD1013" i="4"/>
  <c r="AD1014" i="4"/>
  <c r="AD1015" i="4"/>
  <c r="AD1016" i="4"/>
  <c r="AD1017" i="4"/>
  <c r="AD1018" i="4"/>
  <c r="AD1019" i="4"/>
  <c r="AD1020" i="4"/>
  <c r="AD1021" i="4"/>
  <c r="AD1022" i="4"/>
  <c r="AD1023" i="4"/>
  <c r="AD1024" i="4"/>
  <c r="AD1025" i="4"/>
  <c r="AD1026" i="4"/>
  <c r="AD1027" i="4"/>
  <c r="AD1028" i="4"/>
  <c r="AD1029" i="4"/>
  <c r="AD1030" i="4"/>
  <c r="AD1031" i="4"/>
  <c r="AD1032" i="4"/>
  <c r="AD1033" i="4"/>
  <c r="AD1034" i="4"/>
  <c r="AD1035" i="4"/>
  <c r="AD1036" i="4"/>
  <c r="AD1037" i="4"/>
  <c r="AD1038" i="4"/>
  <c r="AD1039" i="4"/>
  <c r="AD1040" i="4"/>
  <c r="AD1041" i="4"/>
  <c r="AD1042" i="4"/>
  <c r="AD1043" i="4"/>
  <c r="AD1044" i="4"/>
  <c r="AD1045" i="4"/>
  <c r="AD1046" i="4"/>
  <c r="AD1047" i="4"/>
  <c r="AD1048" i="4"/>
  <c r="AD1049" i="4"/>
  <c r="AD1050" i="4"/>
  <c r="AD1051" i="4"/>
  <c r="AD1052" i="4"/>
  <c r="AD1053" i="4"/>
  <c r="AD1054" i="4"/>
  <c r="AD1055" i="4"/>
  <c r="AD1056" i="4"/>
  <c r="AD1149" i="4"/>
  <c r="AD1150" i="4"/>
  <c r="AD1151" i="4"/>
  <c r="AD1152" i="4"/>
  <c r="AD1153" i="4"/>
  <c r="AD1154" i="4"/>
  <c r="AD1155" i="4"/>
  <c r="AD1156" i="4"/>
  <c r="AD1157" i="4"/>
  <c r="AD1158" i="4"/>
  <c r="AD1159" i="4"/>
  <c r="AD1160" i="4"/>
  <c r="AD1161" i="4"/>
  <c r="AD1162" i="4"/>
  <c r="AD1163" i="4"/>
  <c r="AD1164" i="4"/>
  <c r="AD1165" i="4"/>
  <c r="AD1166" i="4"/>
  <c r="AD1167" i="4"/>
  <c r="AD1168" i="4"/>
  <c r="AD1169" i="4"/>
  <c r="AD1170" i="4"/>
  <c r="AD1171" i="4"/>
  <c r="AD1172" i="4"/>
  <c r="AD1173" i="4"/>
  <c r="AD1174" i="4"/>
  <c r="AD1175" i="4"/>
  <c r="AD1176" i="4"/>
  <c r="AD1177" i="4"/>
  <c r="AD1178" i="4"/>
  <c r="AD1179" i="4"/>
  <c r="AD1180" i="4"/>
  <c r="AD1181" i="4"/>
  <c r="AD1182" i="4"/>
  <c r="AD1183" i="4"/>
  <c r="AD1184" i="4"/>
  <c r="AD1185" i="4"/>
  <c r="AD1186" i="4"/>
  <c r="AD1187" i="4"/>
  <c r="AD1188" i="4"/>
  <c r="AD1189" i="4"/>
  <c r="AD1190" i="4"/>
  <c r="AD1191" i="4"/>
  <c r="AD1192" i="4"/>
  <c r="AD1193" i="4"/>
  <c r="AD1194" i="4"/>
  <c r="AD1195" i="4"/>
  <c r="AD1196" i="4"/>
  <c r="AD1197" i="4"/>
  <c r="AD1198" i="4"/>
  <c r="AD1199" i="4"/>
  <c r="AD1200" i="4"/>
  <c r="AD1201" i="4"/>
  <c r="AD1202" i="4"/>
  <c r="AD1203" i="4"/>
  <c r="AD1204" i="4"/>
  <c r="AD1205" i="4"/>
  <c r="AD1206" i="4"/>
  <c r="AD1207" i="4"/>
  <c r="AD1208" i="4"/>
  <c r="AD1209" i="4"/>
  <c r="AD1210" i="4"/>
  <c r="AD1211" i="4"/>
  <c r="AD1212" i="4"/>
  <c r="AD1213" i="4"/>
  <c r="AD1214" i="4"/>
  <c r="AD1215" i="4"/>
  <c r="AD1216" i="4"/>
  <c r="AD1217" i="4"/>
  <c r="AD1218" i="4"/>
  <c r="AD1219" i="4"/>
  <c r="AD1220" i="4"/>
  <c r="AD1221" i="4"/>
  <c r="AD1222" i="4"/>
  <c r="AD1223" i="4"/>
  <c r="AD1224" i="4"/>
  <c r="AD1225" i="4"/>
  <c r="AD1226" i="4"/>
  <c r="AD1227" i="4"/>
  <c r="AD1228" i="4"/>
  <c r="AD1229" i="4"/>
  <c r="AD1230" i="4"/>
  <c r="AD1231" i="4"/>
  <c r="AD1232" i="4"/>
  <c r="AD1233" i="4"/>
  <c r="AD1234" i="4"/>
  <c r="AD1235" i="4"/>
  <c r="AD1236" i="4"/>
  <c r="AD1237" i="4"/>
  <c r="AD1238" i="4"/>
  <c r="AD1239" i="4"/>
  <c r="AD1240" i="4"/>
  <c r="AD1241" i="4"/>
  <c r="AD1242" i="4"/>
  <c r="AD1243" i="4"/>
  <c r="AD1244" i="4"/>
  <c r="AD1245" i="4"/>
  <c r="AD1246" i="4"/>
  <c r="AD1247" i="4"/>
  <c r="AD1248" i="4"/>
  <c r="AD1249" i="4"/>
  <c r="AD1250" i="4"/>
  <c r="AD1251" i="4"/>
  <c r="AD1252" i="4"/>
  <c r="AD1253" i="4"/>
  <c r="AD1254" i="4"/>
  <c r="AD1255" i="4"/>
  <c r="AD1256" i="4"/>
  <c r="AD1257" i="4"/>
  <c r="AD1258" i="4"/>
  <c r="AD1259" i="4"/>
  <c r="AD1260" i="4"/>
  <c r="AD1261" i="4"/>
  <c r="AD1262" i="4"/>
  <c r="AD1263" i="4"/>
  <c r="AD1264" i="4"/>
  <c r="AD1265" i="4"/>
  <c r="AD1266" i="4"/>
  <c r="AD1267" i="4"/>
  <c r="AD1268" i="4"/>
  <c r="AD1269" i="4"/>
  <c r="AD1270" i="4"/>
  <c r="AD1271" i="4"/>
  <c r="AD1272" i="4"/>
  <c r="AD1273" i="4"/>
  <c r="AD1274" i="4"/>
  <c r="AD1275" i="4"/>
  <c r="AD1276" i="4"/>
  <c r="AD1277" i="4"/>
  <c r="AD1278" i="4"/>
  <c r="AD1279" i="4"/>
  <c r="AD1280" i="4"/>
  <c r="AD1281" i="4"/>
  <c r="AD1282" i="4"/>
  <c r="AD1283" i="4"/>
  <c r="AD1284" i="4"/>
  <c r="AD1285" i="4"/>
  <c r="AD1286" i="4"/>
  <c r="AD1287" i="4"/>
  <c r="AD1288" i="4"/>
  <c r="AD1289" i="4"/>
  <c r="AD1290" i="4"/>
  <c r="AD1291" i="4"/>
  <c r="AD1292" i="4"/>
  <c r="AD1293" i="4"/>
  <c r="AD1294" i="4"/>
  <c r="AD1295" i="4"/>
  <c r="AD1296" i="4"/>
  <c r="AD1297" i="4"/>
  <c r="AD1298" i="4"/>
  <c r="AD1299" i="4"/>
  <c r="AD1300" i="4"/>
  <c r="AD1301" i="4"/>
  <c r="AD1302" i="4"/>
  <c r="AD1303" i="4"/>
  <c r="AD1304" i="4"/>
  <c r="AD1305" i="4"/>
  <c r="AD1306" i="4"/>
  <c r="AD1307" i="4"/>
  <c r="AD1308" i="4"/>
  <c r="AD1309" i="4"/>
  <c r="AD1310" i="4"/>
  <c r="AD1311" i="4"/>
  <c r="AD1312" i="4"/>
  <c r="AD1313" i="4"/>
  <c r="AD1314" i="4"/>
  <c r="AD1315" i="4"/>
  <c r="AD1316" i="4"/>
  <c r="AD1317" i="4"/>
  <c r="AD1318" i="4"/>
  <c r="AD1319" i="4"/>
  <c r="AD1320" i="4"/>
  <c r="AD1321" i="4"/>
  <c r="AD1322" i="4"/>
  <c r="AD1323" i="4"/>
  <c r="AD1324" i="4"/>
  <c r="AD1325" i="4"/>
  <c r="AD1326" i="4"/>
  <c r="AD1327" i="4"/>
  <c r="AD1328" i="4"/>
  <c r="AD1329" i="4"/>
  <c r="AD1330" i="4"/>
  <c r="AD1331" i="4"/>
  <c r="AD1332" i="4"/>
  <c r="AD1333" i="4"/>
  <c r="AD1334" i="4"/>
  <c r="AD1335" i="4"/>
  <c r="AI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51" i="4"/>
  <c r="AI452" i="4"/>
  <c r="AI453" i="4"/>
  <c r="AI454" i="4"/>
  <c r="AI455" i="4"/>
  <c r="AI456" i="4"/>
  <c r="AI457" i="4"/>
  <c r="AI45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83" i="4"/>
  <c r="AI484" i="4"/>
  <c r="AI485" i="4"/>
  <c r="AI486" i="4"/>
  <c r="AI487" i="4"/>
  <c r="AI488" i="4"/>
  <c r="AI489" i="4"/>
  <c r="AI490" i="4"/>
  <c r="AI491" i="4"/>
  <c r="AI492" i="4"/>
  <c r="AI493" i="4"/>
  <c r="AI494" i="4"/>
  <c r="AI495" i="4"/>
  <c r="AI496" i="4"/>
  <c r="AI497" i="4"/>
  <c r="AI498" i="4"/>
  <c r="AI499" i="4"/>
  <c r="AI500" i="4"/>
  <c r="AI501" i="4"/>
  <c r="AI502" i="4"/>
  <c r="AI503" i="4"/>
  <c r="AI504" i="4"/>
  <c r="AI505" i="4"/>
  <c r="AI506" i="4"/>
  <c r="AI507" i="4"/>
  <c r="AI508" i="4"/>
  <c r="AI509" i="4"/>
  <c r="AI510" i="4"/>
  <c r="AI511" i="4"/>
  <c r="AI512" i="4"/>
  <c r="AI513" i="4"/>
  <c r="AI514" i="4"/>
  <c r="AI515" i="4"/>
  <c r="AI516" i="4"/>
  <c r="AI517" i="4"/>
  <c r="AI518" i="4"/>
  <c r="AI519" i="4"/>
  <c r="AI520" i="4"/>
  <c r="AI521" i="4"/>
  <c r="AI522" i="4"/>
  <c r="AI523" i="4"/>
  <c r="AI524" i="4"/>
  <c r="AI525" i="4"/>
  <c r="AI526" i="4"/>
  <c r="AI527" i="4"/>
  <c r="AI528" i="4"/>
  <c r="AI529" i="4"/>
  <c r="AI530" i="4"/>
  <c r="AI531" i="4"/>
  <c r="AI532" i="4"/>
  <c r="AI533" i="4"/>
  <c r="AI534" i="4"/>
  <c r="AI535" i="4"/>
  <c r="AI536" i="4"/>
  <c r="AI537" i="4"/>
  <c r="AI538" i="4"/>
  <c r="AI539" i="4"/>
  <c r="AI540" i="4"/>
  <c r="AI541" i="4"/>
  <c r="AI542" i="4"/>
  <c r="AI543" i="4"/>
  <c r="AI544" i="4"/>
  <c r="AI545" i="4"/>
  <c r="AI546" i="4"/>
  <c r="AI547" i="4"/>
  <c r="AI548" i="4"/>
  <c r="AI549" i="4"/>
  <c r="AI550" i="4"/>
  <c r="AI551" i="4"/>
  <c r="AI552" i="4"/>
  <c r="AI553" i="4"/>
  <c r="AI554" i="4"/>
  <c r="AI555" i="4"/>
  <c r="AI556" i="4"/>
  <c r="AI557" i="4"/>
  <c r="AI558" i="4"/>
  <c r="AI559" i="4"/>
  <c r="AI560" i="4"/>
  <c r="AI561" i="4"/>
  <c r="AI562" i="4"/>
  <c r="AI563" i="4"/>
  <c r="AI564" i="4"/>
  <c r="AI565" i="4"/>
  <c r="AI566" i="4"/>
  <c r="AI567" i="4"/>
  <c r="AI568" i="4"/>
  <c r="AI569" i="4"/>
  <c r="AI579" i="4"/>
  <c r="AI580" i="4"/>
  <c r="AI581" i="4"/>
  <c r="AI582" i="4"/>
  <c r="AI583" i="4"/>
  <c r="AI584" i="4"/>
  <c r="AI585" i="4"/>
  <c r="AI586" i="4"/>
  <c r="AI587" i="4"/>
  <c r="AI588" i="4"/>
  <c r="AI589" i="4"/>
  <c r="AI590" i="4"/>
  <c r="AI591" i="4"/>
  <c r="AI592" i="4"/>
  <c r="AI593" i="4"/>
  <c r="AI594" i="4"/>
  <c r="AI595" i="4"/>
  <c r="AI596" i="4"/>
  <c r="AI597" i="4"/>
  <c r="AI598" i="4"/>
  <c r="AI599" i="4"/>
  <c r="AI600" i="4"/>
  <c r="AI601" i="4"/>
  <c r="AI602" i="4"/>
  <c r="AI603" i="4"/>
  <c r="AI604" i="4"/>
  <c r="AI605" i="4"/>
  <c r="AI606" i="4"/>
  <c r="AI607" i="4"/>
  <c r="AI608" i="4"/>
  <c r="AI609" i="4"/>
  <c r="AI610" i="4"/>
  <c r="AI611" i="4"/>
  <c r="AI612" i="4"/>
  <c r="AI613" i="4"/>
  <c r="AI614" i="4"/>
  <c r="AI615" i="4"/>
  <c r="AI616" i="4"/>
  <c r="AI617" i="4"/>
  <c r="AI618" i="4"/>
  <c r="AI619" i="4"/>
  <c r="AI620" i="4"/>
  <c r="AI621" i="4"/>
  <c r="AI622" i="4"/>
  <c r="AI623" i="4"/>
  <c r="AI624" i="4"/>
  <c r="AI625" i="4"/>
  <c r="AI626" i="4"/>
  <c r="AI627" i="4"/>
  <c r="AI628" i="4"/>
  <c r="AI629" i="4"/>
  <c r="AI630" i="4"/>
  <c r="AI631" i="4"/>
  <c r="AI632" i="4"/>
  <c r="AI633" i="4"/>
  <c r="AI634" i="4"/>
  <c r="AI635" i="4"/>
  <c r="AI636" i="4"/>
  <c r="AI637" i="4"/>
  <c r="AI638" i="4"/>
  <c r="AI639" i="4"/>
  <c r="AI640" i="4"/>
  <c r="AI641" i="4"/>
  <c r="AI642" i="4"/>
  <c r="AI643" i="4"/>
  <c r="AI644" i="4"/>
  <c r="AI645" i="4"/>
  <c r="AI646" i="4"/>
  <c r="AI647" i="4"/>
  <c r="AI648" i="4"/>
  <c r="AI649" i="4"/>
  <c r="AI650" i="4"/>
  <c r="AI651" i="4"/>
  <c r="AI652" i="4"/>
  <c r="AI653" i="4"/>
  <c r="AI654" i="4"/>
  <c r="AI655" i="4"/>
  <c r="AI656" i="4"/>
  <c r="AI657" i="4"/>
  <c r="AI658" i="4"/>
  <c r="AI659" i="4"/>
  <c r="AI660" i="4"/>
  <c r="AI661" i="4"/>
  <c r="AI662" i="4"/>
  <c r="AI663" i="4"/>
  <c r="AI664" i="4"/>
  <c r="AI665" i="4"/>
  <c r="AI666" i="4"/>
  <c r="AI676" i="4"/>
  <c r="AI677" i="4"/>
  <c r="AI678" i="4"/>
  <c r="AI679" i="4"/>
  <c r="AI680" i="4"/>
  <c r="AI681" i="4"/>
  <c r="AI682" i="4"/>
  <c r="AI683" i="4"/>
  <c r="AI684" i="4"/>
  <c r="AI685" i="4"/>
  <c r="AI686" i="4"/>
  <c r="AI687" i="4"/>
  <c r="AI688" i="4"/>
  <c r="AI689" i="4"/>
  <c r="AI690" i="4"/>
  <c r="AI691" i="4"/>
  <c r="AI692" i="4"/>
  <c r="AI693" i="4"/>
  <c r="AI694" i="4"/>
  <c r="AI695" i="4"/>
  <c r="AI696" i="4"/>
  <c r="AI697" i="4"/>
  <c r="AI698" i="4"/>
  <c r="AI699" i="4"/>
  <c r="AI700" i="4"/>
  <c r="AI701" i="4"/>
  <c r="AI702" i="4"/>
  <c r="AI703" i="4"/>
  <c r="AI704" i="4"/>
  <c r="AI705" i="4"/>
  <c r="AI706" i="4"/>
  <c r="AI707" i="4"/>
  <c r="AI708" i="4"/>
  <c r="AI709" i="4"/>
  <c r="AI710" i="4"/>
  <c r="AI711" i="4"/>
  <c r="AI712" i="4"/>
  <c r="AI713" i="4"/>
  <c r="AI714" i="4"/>
  <c r="AI715" i="4"/>
  <c r="AI716" i="4"/>
  <c r="AI717" i="4"/>
  <c r="AI718" i="4"/>
  <c r="AI719" i="4"/>
  <c r="AI720" i="4"/>
  <c r="AI721" i="4"/>
  <c r="AI722" i="4"/>
  <c r="AI723" i="4"/>
  <c r="AI724" i="4"/>
  <c r="AI725" i="4"/>
  <c r="AI726" i="4"/>
  <c r="AI727" i="4"/>
  <c r="AI728" i="4"/>
  <c r="AI729" i="4"/>
  <c r="AI730" i="4"/>
  <c r="AI731" i="4"/>
  <c r="AI732" i="4"/>
  <c r="AI733" i="4"/>
  <c r="AI734" i="4"/>
  <c r="AI735" i="4"/>
  <c r="AI736" i="4"/>
  <c r="AI737" i="4"/>
  <c r="AI738" i="4"/>
  <c r="AI739" i="4"/>
  <c r="AI740" i="4"/>
  <c r="AI741" i="4"/>
  <c r="AI742" i="4"/>
  <c r="AI743" i="4"/>
  <c r="AI744" i="4"/>
  <c r="AI745" i="4"/>
  <c r="AI746" i="4"/>
  <c r="AI747" i="4"/>
  <c r="AI748" i="4"/>
  <c r="AI749" i="4"/>
  <c r="AI750" i="4"/>
  <c r="AI751" i="4"/>
  <c r="AI752" i="4"/>
  <c r="AI753" i="4"/>
  <c r="AI754" i="4"/>
  <c r="AI755" i="4"/>
  <c r="AI756" i="4"/>
  <c r="AI757" i="4"/>
  <c r="AI758" i="4"/>
  <c r="AI759" i="4"/>
  <c r="AI760" i="4"/>
  <c r="AI761" i="4"/>
  <c r="AI762" i="4"/>
  <c r="AI965" i="4"/>
  <c r="AI966" i="4"/>
  <c r="AI967" i="4"/>
  <c r="AI968" i="4"/>
  <c r="AI969" i="4"/>
  <c r="AI970" i="4"/>
  <c r="AI971" i="4"/>
  <c r="AI972" i="4"/>
  <c r="AI973" i="4"/>
  <c r="AI974" i="4"/>
  <c r="AI975" i="4"/>
  <c r="AI976" i="4"/>
  <c r="AI977" i="4"/>
  <c r="AI978" i="4"/>
  <c r="AI979" i="4"/>
  <c r="AI980" i="4"/>
  <c r="AI981" i="4"/>
  <c r="AI982" i="4"/>
  <c r="AI983" i="4"/>
  <c r="AI984" i="4"/>
  <c r="AI985" i="4"/>
  <c r="AI986" i="4"/>
  <c r="AI987" i="4"/>
  <c r="AI988" i="4"/>
  <c r="AI989" i="4"/>
  <c r="AI990" i="4"/>
  <c r="AI991" i="4"/>
  <c r="AI992" i="4"/>
  <c r="AI993" i="4"/>
  <c r="AI994" i="4"/>
  <c r="AI995" i="4"/>
  <c r="AI996" i="4"/>
  <c r="AI997" i="4"/>
  <c r="AI998" i="4"/>
  <c r="AI999" i="4"/>
  <c r="AI1000" i="4"/>
  <c r="AI1001" i="4"/>
  <c r="AI1002" i="4"/>
  <c r="AI1003" i="4"/>
  <c r="AI1004" i="4"/>
  <c r="AI1005" i="4"/>
  <c r="AI1006" i="4"/>
  <c r="AI1007" i="4"/>
  <c r="AI1008" i="4"/>
  <c r="AI1009" i="4"/>
  <c r="AI1010" i="4"/>
  <c r="AI1011" i="4"/>
  <c r="AI1012" i="4"/>
  <c r="AI1013" i="4"/>
  <c r="AI1014" i="4"/>
  <c r="AI1015" i="4"/>
  <c r="AI1016" i="4"/>
  <c r="AI1017" i="4"/>
  <c r="AI1018" i="4"/>
  <c r="AI1019" i="4"/>
  <c r="AI1020" i="4"/>
  <c r="AI1021" i="4"/>
  <c r="AI1022" i="4"/>
  <c r="AI1023" i="4"/>
  <c r="AI1024" i="4"/>
  <c r="AI1025" i="4"/>
  <c r="AI1026" i="4"/>
  <c r="AI1027" i="4"/>
  <c r="AI1028" i="4"/>
  <c r="AI1029" i="4"/>
  <c r="AI1030" i="4"/>
  <c r="AI1031" i="4"/>
  <c r="AI1032" i="4"/>
  <c r="AI1033" i="4"/>
  <c r="AI1034" i="4"/>
  <c r="AI1035" i="4"/>
  <c r="AI1036" i="4"/>
  <c r="AI1037" i="4"/>
  <c r="AI1038" i="4"/>
  <c r="AI1039" i="4"/>
  <c r="AI1040" i="4"/>
  <c r="AI1041" i="4"/>
  <c r="AI1042" i="4"/>
  <c r="AI1043" i="4"/>
  <c r="AI1044" i="4"/>
  <c r="AI1045" i="4"/>
  <c r="AI1046" i="4"/>
  <c r="AI1047" i="4"/>
  <c r="AI1048" i="4"/>
  <c r="AI1049" i="4"/>
  <c r="AI1050" i="4"/>
  <c r="AI1051" i="4"/>
  <c r="AI1052" i="4"/>
  <c r="AI1053" i="4"/>
  <c r="AI1054" i="4"/>
  <c r="AI1055" i="4"/>
  <c r="AI1056" i="4"/>
  <c r="AI1057" i="4"/>
  <c r="AI1058" i="4"/>
  <c r="AI1059" i="4"/>
  <c r="AI1060" i="4"/>
  <c r="AI1061" i="4"/>
  <c r="AI1062" i="4"/>
  <c r="AI1063" i="4"/>
  <c r="AI1064" i="4"/>
  <c r="AI1065" i="4"/>
  <c r="AI1066" i="4"/>
  <c r="AI1067" i="4"/>
  <c r="AI1068" i="4"/>
  <c r="AI1069" i="4"/>
  <c r="AI1070" i="4"/>
  <c r="AI1071" i="4"/>
  <c r="AI1072" i="4"/>
  <c r="AI1073" i="4"/>
  <c r="AI1074" i="4"/>
  <c r="AI1075" i="4"/>
  <c r="AI1076" i="4"/>
  <c r="AI1077" i="4"/>
  <c r="AI1078" i="4"/>
  <c r="AI1079" i="4"/>
  <c r="AI1080" i="4"/>
  <c r="AI1081" i="4"/>
  <c r="AI1082" i="4"/>
  <c r="AI1083" i="4"/>
  <c r="AI1084" i="4"/>
  <c r="AI1085" i="4"/>
  <c r="AI1086" i="4"/>
  <c r="AI1087" i="4"/>
  <c r="AI1088" i="4"/>
  <c r="AI1089" i="4"/>
  <c r="AI1090" i="4"/>
  <c r="AI1091" i="4"/>
  <c r="AI1092" i="4"/>
  <c r="AI1093" i="4"/>
  <c r="AI1094" i="4"/>
  <c r="AI1095" i="4"/>
  <c r="AI1096" i="4"/>
  <c r="AI1097" i="4"/>
  <c r="AI1098" i="4"/>
  <c r="AI1099" i="4"/>
  <c r="AI1100" i="4"/>
  <c r="AI1101" i="4"/>
  <c r="AI1102" i="4"/>
  <c r="AI1103" i="4"/>
  <c r="AI1104" i="4"/>
  <c r="AI1105" i="4"/>
  <c r="AI1106" i="4"/>
  <c r="AI1107" i="4"/>
  <c r="AI1108" i="4"/>
  <c r="AI1109" i="4"/>
  <c r="AI1110" i="4"/>
  <c r="AI1111" i="4"/>
  <c r="AI1112" i="4"/>
  <c r="AI1113" i="4"/>
  <c r="AI1114" i="4"/>
  <c r="AI1115" i="4"/>
  <c r="AI1116" i="4"/>
  <c r="AI1117" i="4"/>
  <c r="AI1118" i="4"/>
  <c r="AI1119" i="4"/>
  <c r="AI1120" i="4"/>
  <c r="AI1121" i="4"/>
  <c r="AI1122" i="4"/>
  <c r="AI1123" i="4"/>
  <c r="AI1124" i="4"/>
  <c r="AI1125" i="4"/>
  <c r="AI1126" i="4"/>
  <c r="AI1127" i="4"/>
  <c r="AI1128" i="4"/>
  <c r="AI1129" i="4"/>
  <c r="AI1130" i="4"/>
  <c r="AI1131" i="4"/>
  <c r="AI1132" i="4"/>
  <c r="AI1133" i="4"/>
  <c r="AI1134" i="4"/>
  <c r="AI1135" i="4"/>
  <c r="AI1136" i="4"/>
  <c r="AI1137" i="4"/>
  <c r="AI1138" i="4"/>
  <c r="AI1139" i="4"/>
  <c r="AI1140" i="4"/>
  <c r="AI1141" i="4"/>
  <c r="AI1142" i="4"/>
  <c r="AI1143" i="4"/>
  <c r="AI1144" i="4"/>
  <c r="AI1145" i="4"/>
  <c r="AI1146" i="4"/>
  <c r="AI1147" i="4"/>
  <c r="AI1148" i="4"/>
  <c r="AI1149" i="4"/>
  <c r="AI1150" i="4"/>
  <c r="AI1151" i="4"/>
  <c r="AI1152" i="4"/>
  <c r="AI1153" i="4"/>
  <c r="AI1154" i="4"/>
  <c r="AI1155" i="4"/>
  <c r="AI1156" i="4"/>
  <c r="AI1157" i="4"/>
  <c r="AI1158" i="4"/>
  <c r="AI1159" i="4"/>
  <c r="AI1160" i="4"/>
  <c r="AI1161" i="4"/>
  <c r="AI1162" i="4"/>
  <c r="AI1163" i="4"/>
  <c r="AI1164" i="4"/>
  <c r="AI1165" i="4"/>
  <c r="AI1166" i="4"/>
  <c r="AI1167" i="4"/>
  <c r="AI1168" i="4"/>
  <c r="AI1169" i="4"/>
  <c r="AI1170" i="4"/>
  <c r="AI1171" i="4"/>
  <c r="AI1172" i="4"/>
  <c r="AI1173" i="4"/>
  <c r="AI1174" i="4"/>
  <c r="AI1175" i="4"/>
  <c r="AI1176" i="4"/>
  <c r="AI1177" i="4"/>
  <c r="AI1178" i="4"/>
  <c r="AI1179" i="4"/>
  <c r="AI1180" i="4"/>
  <c r="AI1181" i="4"/>
  <c r="AI1182" i="4"/>
  <c r="AI1183" i="4"/>
  <c r="AI1184" i="4"/>
  <c r="AI1185" i="4"/>
  <c r="AI1186" i="4"/>
  <c r="AI1187" i="4"/>
  <c r="AI1188" i="4"/>
  <c r="AI1189" i="4"/>
  <c r="AI1190" i="4"/>
  <c r="AI1191" i="4"/>
  <c r="AI1192" i="4"/>
  <c r="AI1193" i="4"/>
  <c r="AI1194" i="4"/>
  <c r="AI1195" i="4"/>
  <c r="AI1196" i="4"/>
  <c r="AI1197" i="4"/>
  <c r="AI1198" i="4"/>
  <c r="AI1199" i="4"/>
  <c r="AI1200" i="4"/>
  <c r="AI1201" i="4"/>
  <c r="AI1202" i="4"/>
  <c r="AI1203" i="4"/>
  <c r="AI1204" i="4"/>
  <c r="AI1205" i="4"/>
  <c r="AI1206" i="4"/>
  <c r="AI1207" i="4"/>
  <c r="AI1208" i="4"/>
  <c r="AI1209" i="4"/>
  <c r="AI1210" i="4"/>
  <c r="AI1211" i="4"/>
  <c r="AI1212" i="4"/>
  <c r="AI1213" i="4"/>
  <c r="AI1214" i="4"/>
  <c r="AI1215" i="4"/>
  <c r="AI1216" i="4"/>
  <c r="AI1217" i="4"/>
  <c r="AI1218" i="4"/>
  <c r="AI1219" i="4"/>
  <c r="AI1220" i="4"/>
  <c r="AI1221" i="4"/>
  <c r="AI1222" i="4"/>
  <c r="AI1223" i="4"/>
  <c r="AI1224" i="4"/>
  <c r="AI1225" i="4"/>
  <c r="AI1226" i="4"/>
  <c r="AI1227" i="4"/>
  <c r="AI1228" i="4"/>
  <c r="AI1229" i="4"/>
  <c r="AI1230" i="4"/>
  <c r="AI1231" i="4"/>
  <c r="AI1232" i="4"/>
  <c r="AI1233" i="4"/>
  <c r="AI1234" i="4"/>
  <c r="AI1235" i="4"/>
  <c r="AI1236" i="4"/>
  <c r="AI1237" i="4"/>
  <c r="AI1238" i="4"/>
  <c r="AI1239" i="4"/>
  <c r="AI1240" i="4"/>
  <c r="AI1241" i="4"/>
  <c r="AI1242" i="4"/>
  <c r="AI1243" i="4"/>
  <c r="AI1244" i="4"/>
  <c r="AI1245" i="4"/>
  <c r="AI1246" i="4"/>
  <c r="AI1247" i="4"/>
  <c r="AI1248" i="4"/>
  <c r="AI1249" i="4"/>
  <c r="AI1250" i="4"/>
  <c r="AI1251" i="4"/>
  <c r="AI1252" i="4"/>
  <c r="AI1253" i="4"/>
  <c r="AI1254" i="4"/>
  <c r="AI1255" i="4"/>
  <c r="AI1256" i="4"/>
  <c r="AI1257" i="4"/>
  <c r="AI1258" i="4"/>
  <c r="AI1259" i="4"/>
  <c r="AI1260" i="4"/>
  <c r="AI1261" i="4"/>
  <c r="AI1262" i="4"/>
  <c r="AI1263" i="4"/>
  <c r="AI1264" i="4"/>
  <c r="AI1265" i="4"/>
  <c r="AI1266" i="4"/>
  <c r="AI1267" i="4"/>
  <c r="AI1268" i="4"/>
  <c r="AI1269" i="4"/>
  <c r="AI1270" i="4"/>
  <c r="AI1271" i="4"/>
  <c r="AI1272" i="4"/>
  <c r="AI1273" i="4"/>
  <c r="AI1274" i="4"/>
  <c r="AI1275" i="4"/>
  <c r="AI1276" i="4"/>
  <c r="AI1277" i="4"/>
  <c r="AI1278" i="4"/>
  <c r="AI1279" i="4"/>
  <c r="AI1280" i="4"/>
  <c r="AI1281" i="4"/>
  <c r="AI1282" i="4"/>
  <c r="AI1283" i="4"/>
  <c r="AI1284" i="4"/>
  <c r="AI1285" i="4"/>
  <c r="AI1286" i="4"/>
  <c r="AI1287" i="4"/>
  <c r="AI1288" i="4"/>
  <c r="AI1289" i="4"/>
  <c r="AI1290" i="4"/>
  <c r="AI1291" i="4"/>
  <c r="AI1292" i="4"/>
  <c r="AI1293" i="4"/>
  <c r="AI1294" i="4"/>
  <c r="AI1295" i="4"/>
  <c r="AI1296" i="4"/>
  <c r="AI1297" i="4"/>
  <c r="AI1298" i="4"/>
  <c r="AI1299" i="4"/>
  <c r="AI1300" i="4"/>
  <c r="AI1301" i="4"/>
  <c r="AI1302" i="4"/>
  <c r="AI1303" i="4"/>
  <c r="AI1304" i="4"/>
  <c r="AI1305" i="4"/>
  <c r="AI1306" i="4"/>
  <c r="AI1307" i="4"/>
  <c r="AI1308" i="4"/>
  <c r="AI1309" i="4"/>
  <c r="AI1310" i="4"/>
  <c r="AI1311" i="4"/>
  <c r="AI1312" i="4"/>
  <c r="AI1313" i="4"/>
  <c r="AI1314" i="4"/>
  <c r="AI1315" i="4"/>
  <c r="AI1316" i="4"/>
  <c r="AI1317" i="4"/>
  <c r="AI1318" i="4"/>
  <c r="AI1319" i="4"/>
  <c r="AI1320" i="4"/>
  <c r="AI1321" i="4"/>
  <c r="AI1322" i="4"/>
  <c r="AI1323" i="4"/>
  <c r="AI1324" i="4"/>
  <c r="AI1325" i="4"/>
  <c r="AI1326" i="4"/>
  <c r="AI1327" i="4"/>
  <c r="AI1328" i="4"/>
  <c r="AI1329" i="4"/>
  <c r="AI1330" i="4"/>
  <c r="AI1331" i="4"/>
  <c r="AI1332" i="4"/>
  <c r="AI1333" i="4"/>
  <c r="AI1334" i="4"/>
  <c r="AI1335" i="4"/>
  <c r="AI1336" i="4"/>
  <c r="AI1337" i="4"/>
  <c r="AI1338" i="4"/>
  <c r="AI1339" i="4"/>
  <c r="AI1340" i="4"/>
  <c r="AI1341" i="4"/>
  <c r="AI1342" i="4"/>
  <c r="AI1343" i="4"/>
  <c r="AI1344" i="4"/>
  <c r="AI1345" i="4"/>
  <c r="AI1346" i="4"/>
  <c r="AI1347" i="4"/>
  <c r="AI1348" i="4"/>
  <c r="AI1349" i="4"/>
  <c r="AI1350" i="4"/>
  <c r="AI1351" i="4"/>
  <c r="AI1352" i="4"/>
  <c r="AI1353" i="4"/>
  <c r="AI1354" i="4"/>
  <c r="AI1355" i="4"/>
  <c r="AI1356" i="4"/>
  <c r="AI1357" i="4"/>
  <c r="AI1358" i="4"/>
  <c r="AI1359" i="4"/>
  <c r="AI1360" i="4"/>
  <c r="AI1361" i="4"/>
  <c r="AI1362" i="4"/>
  <c r="AI1363" i="4"/>
  <c r="AI1364" i="4"/>
  <c r="AI1365" i="4"/>
  <c r="AI1366" i="4"/>
  <c r="AI1367" i="4"/>
  <c r="AI1368" i="4"/>
  <c r="AI1369" i="4"/>
  <c r="AI1370" i="4"/>
  <c r="AI1371" i="4"/>
  <c r="AI1372" i="4"/>
  <c r="AI1373" i="4"/>
  <c r="AI1374" i="4"/>
  <c r="AI1375" i="4"/>
  <c r="AI1376" i="4"/>
  <c r="AI1377" i="4"/>
  <c r="AI1378" i="4"/>
  <c r="AI1379" i="4"/>
  <c r="AI1380" i="4"/>
  <c r="AI1381" i="4"/>
  <c r="AI1382" i="4"/>
  <c r="AI1383" i="4"/>
  <c r="AI1384" i="4"/>
  <c r="AI1385" i="4"/>
  <c r="AI1386" i="4"/>
  <c r="AI1387" i="4"/>
  <c r="AI1388" i="4"/>
  <c r="AI1389" i="4"/>
  <c r="AI1390" i="4"/>
  <c r="AI1391" i="4"/>
  <c r="AI1392" i="4"/>
  <c r="AI1393" i="4"/>
  <c r="AI1394" i="4"/>
  <c r="AI1395" i="4"/>
  <c r="AI1396" i="4"/>
  <c r="AI1397" i="4"/>
  <c r="AI1398" i="4"/>
  <c r="AI1399" i="4"/>
  <c r="AI1400" i="4"/>
  <c r="AI1401" i="4"/>
  <c r="AI1402" i="4"/>
  <c r="AI1403" i="4"/>
  <c r="AI1404" i="4"/>
  <c r="AI1405" i="4"/>
  <c r="AI1406" i="4"/>
  <c r="AI1407" i="4"/>
  <c r="AI1408" i="4"/>
  <c r="AI1409" i="4"/>
  <c r="AI1410" i="4"/>
  <c r="AI1411" i="4"/>
  <c r="AI1412" i="4"/>
  <c r="AI1413" i="4"/>
  <c r="AI1414" i="4"/>
  <c r="AI1415" i="4"/>
  <c r="AI1416" i="4"/>
  <c r="AI1417" i="4"/>
  <c r="AI1418" i="4"/>
  <c r="AI1419" i="4"/>
  <c r="AI1420" i="4"/>
  <c r="AI1421" i="4"/>
  <c r="AI1422" i="4"/>
  <c r="AI1423" i="4"/>
  <c r="AI1424" i="4"/>
  <c r="AI1425" i="4"/>
  <c r="AI1426" i="4"/>
  <c r="AI1427" i="4"/>
  <c r="AI1428" i="4"/>
  <c r="AI1429" i="4"/>
  <c r="AI1430" i="4"/>
  <c r="AI1431" i="4"/>
  <c r="AI1432" i="4"/>
  <c r="AI1433" i="4"/>
  <c r="AI1434" i="4"/>
  <c r="AI1435" i="4"/>
  <c r="AI1436" i="4"/>
  <c r="AI1437" i="4"/>
  <c r="AI1438" i="4"/>
  <c r="AI1439" i="4"/>
  <c r="AI1440" i="4"/>
  <c r="AI1441" i="4"/>
  <c r="AI1442" i="4"/>
  <c r="AI1443" i="4"/>
  <c r="AI1444" i="4"/>
  <c r="AI1445" i="4"/>
  <c r="AI1446" i="4"/>
  <c r="AI1447" i="4"/>
  <c r="AI1448" i="4"/>
  <c r="AI1449" i="4"/>
  <c r="AI1450" i="4"/>
  <c r="AI1451" i="4"/>
  <c r="AI1452" i="4"/>
  <c r="AI1453" i="4"/>
  <c r="AI1454" i="4"/>
  <c r="AI1455" i="4"/>
  <c r="AI1456" i="4"/>
  <c r="AI1457" i="4"/>
  <c r="AI1458" i="4"/>
  <c r="AI1459" i="4"/>
  <c r="AI1460" i="4"/>
  <c r="AI1461" i="4"/>
  <c r="AI1462" i="4"/>
  <c r="AI1463" i="4"/>
  <c r="AI1464" i="4"/>
  <c r="AI1465" i="4"/>
  <c r="AI1466" i="4"/>
  <c r="AI1467" i="4"/>
  <c r="AI1468" i="4"/>
  <c r="AI1469" i="4"/>
  <c r="AI1470" i="4"/>
  <c r="AI1471" i="4"/>
  <c r="AI1472" i="4"/>
  <c r="AI1473" i="4"/>
  <c r="AI1474" i="4"/>
  <c r="AI1475" i="4"/>
  <c r="AI1476" i="4"/>
  <c r="AI1477" i="4"/>
  <c r="AI1478" i="4"/>
  <c r="AI1479" i="4"/>
  <c r="AI1480" i="4"/>
  <c r="AI1481" i="4"/>
  <c r="AI1482" i="4"/>
  <c r="AI1483" i="4"/>
  <c r="AI1484" i="4"/>
  <c r="AI1485" i="4"/>
  <c r="AI1486" i="4"/>
  <c r="AI1487" i="4"/>
  <c r="AI1488" i="4"/>
  <c r="AI1489" i="4"/>
  <c r="AI1490" i="4"/>
  <c r="AI1491" i="4"/>
  <c r="AI1492" i="4"/>
  <c r="AI1493" i="4"/>
  <c r="AI1494" i="4"/>
  <c r="AI1495" i="4"/>
  <c r="AI1496" i="4"/>
  <c r="AI1497" i="4"/>
  <c r="AI1498" i="4"/>
  <c r="AI1499" i="4"/>
  <c r="AI1500" i="4"/>
  <c r="AI1501" i="4"/>
  <c r="AI1502" i="4"/>
  <c r="AI1503" i="4"/>
  <c r="AI1504" i="4"/>
  <c r="AI1505" i="4"/>
  <c r="AI1506" i="4"/>
  <c r="AI1507" i="4"/>
  <c r="AI1508" i="4"/>
  <c r="AI1509" i="4"/>
  <c r="AI1510" i="4"/>
  <c r="AI1511" i="4"/>
  <c r="AI1512" i="4"/>
  <c r="AI1513" i="4"/>
  <c r="AI1514" i="4"/>
  <c r="AI1515" i="4"/>
  <c r="AI1516" i="4"/>
  <c r="AI1517" i="4"/>
  <c r="AI1518" i="4"/>
  <c r="AI1519" i="4"/>
  <c r="AI1520" i="4"/>
  <c r="AI1521" i="4"/>
  <c r="AI1522" i="4"/>
  <c r="AI1523" i="4"/>
  <c r="AI1524" i="4"/>
  <c r="AI1525" i="4"/>
  <c r="AI1526" i="4"/>
  <c r="AI1527" i="4"/>
  <c r="AI1528" i="4"/>
  <c r="AI1529" i="4"/>
  <c r="AI1530" i="4"/>
  <c r="AI1531" i="4"/>
  <c r="AI1532" i="4"/>
  <c r="AI1533" i="4"/>
  <c r="AI1534" i="4"/>
  <c r="AI1535" i="4"/>
  <c r="AI1536" i="4"/>
  <c r="AI1537" i="4"/>
  <c r="AI1538" i="4"/>
  <c r="AI1539" i="4"/>
  <c r="AI1540" i="4"/>
  <c r="AI1541" i="4"/>
  <c r="AI1542" i="4"/>
  <c r="AI1543" i="4"/>
  <c r="AI1544" i="4"/>
  <c r="AI1545" i="4"/>
  <c r="AI1546" i="4"/>
  <c r="AI1547" i="4"/>
  <c r="AI1548" i="4"/>
  <c r="AI1549" i="4"/>
  <c r="AI1550" i="4"/>
  <c r="AI1551" i="4"/>
  <c r="AI1552" i="4"/>
  <c r="AI1553" i="4"/>
  <c r="AI1554" i="4"/>
  <c r="AI1555" i="4"/>
  <c r="AI1556" i="4"/>
  <c r="AI1557" i="4"/>
  <c r="AI1558" i="4"/>
  <c r="AI1559" i="4"/>
  <c r="AI1560" i="4"/>
  <c r="AI1561" i="4"/>
  <c r="AI1562" i="4"/>
  <c r="AI1563" i="4"/>
  <c r="AI1564" i="4"/>
  <c r="AI1565" i="4"/>
  <c r="AI1566" i="4"/>
  <c r="AI1567" i="4"/>
  <c r="AI1568" i="4"/>
  <c r="AI1569" i="4"/>
  <c r="AI1570" i="4"/>
  <c r="AI1571" i="4"/>
  <c r="AI1572" i="4"/>
  <c r="AI1573" i="4"/>
  <c r="AI1574" i="4"/>
  <c r="AI1575" i="4"/>
  <c r="AI1576" i="4"/>
  <c r="AI1577" i="4"/>
  <c r="AI1578" i="4"/>
  <c r="AI1579" i="4"/>
  <c r="AI1580" i="4"/>
  <c r="AI1581" i="4"/>
  <c r="AI1582" i="4"/>
  <c r="AI1583" i="4"/>
  <c r="AI1584" i="4"/>
  <c r="AI1585" i="4"/>
  <c r="AI1586" i="4"/>
  <c r="AI1587" i="4"/>
  <c r="AI1588" i="4"/>
  <c r="AI1589" i="4"/>
  <c r="AI1590" i="4"/>
  <c r="AI1591" i="4"/>
  <c r="AI1592" i="4"/>
  <c r="AI1593" i="4"/>
  <c r="AI1594" i="4"/>
  <c r="AI1595" i="4"/>
  <c r="AI1596" i="4"/>
  <c r="AI1597" i="4"/>
  <c r="AI1598" i="4"/>
  <c r="AI1599" i="4"/>
  <c r="AI1600" i="4"/>
  <c r="AI1601" i="4"/>
  <c r="AI1602" i="4"/>
  <c r="AI1603" i="4"/>
  <c r="AI1604" i="4"/>
  <c r="AI1605" i="4"/>
  <c r="AI1606" i="4"/>
  <c r="AI1607" i="4"/>
  <c r="AI1608" i="4"/>
  <c r="AI1609" i="4"/>
  <c r="AI1610" i="4"/>
  <c r="AI1611" i="4"/>
  <c r="AI1612" i="4"/>
  <c r="AI1613" i="4"/>
  <c r="AI1614" i="4"/>
  <c r="AI1615" i="4"/>
  <c r="AI1616" i="4"/>
  <c r="AI1617" i="4"/>
  <c r="AI1618" i="4"/>
  <c r="AI1619" i="4"/>
  <c r="AI1620" i="4"/>
  <c r="AI1621" i="4"/>
  <c r="AI1622" i="4"/>
  <c r="AI1623" i="4"/>
  <c r="AI1624" i="4"/>
  <c r="AI1625" i="4"/>
  <c r="AI1626" i="4"/>
  <c r="AI1627" i="4"/>
  <c r="AI1628" i="4"/>
  <c r="AI1629" i="4"/>
  <c r="AI1630" i="4"/>
  <c r="AI1631" i="4"/>
  <c r="AI1632" i="4"/>
  <c r="AI1633" i="4"/>
  <c r="AI1634" i="4"/>
  <c r="AI1635" i="4"/>
  <c r="AI1636" i="4"/>
  <c r="AI1637" i="4"/>
  <c r="AI1638" i="4"/>
  <c r="AI1639" i="4"/>
  <c r="AI1640" i="4"/>
  <c r="AI1641" i="4"/>
  <c r="AI1642" i="4"/>
  <c r="AI1643" i="4"/>
  <c r="AI1644" i="4"/>
  <c r="AI1645" i="4"/>
  <c r="AI1646" i="4"/>
  <c r="AI1647" i="4"/>
  <c r="AI1648" i="4"/>
  <c r="AI1649" i="4"/>
  <c r="AI1650" i="4"/>
  <c r="AI1651" i="4"/>
  <c r="AI1652" i="4"/>
  <c r="AI1653" i="4"/>
  <c r="AI1654" i="4"/>
  <c r="AI1655" i="4"/>
  <c r="AI1656" i="4"/>
  <c r="AI1657" i="4"/>
  <c r="AI1658" i="4"/>
  <c r="AI1659" i="4"/>
  <c r="AI1660" i="4"/>
  <c r="AI1661" i="4"/>
  <c r="AI1662" i="4"/>
  <c r="AI1663" i="4"/>
  <c r="AI1664" i="4"/>
  <c r="AI1665" i="4"/>
  <c r="AI1666" i="4"/>
  <c r="AI1667" i="4"/>
  <c r="AI1668" i="4"/>
  <c r="AI1669" i="4"/>
  <c r="AI1670" i="4"/>
  <c r="AI1671" i="4"/>
  <c r="AI1672" i="4"/>
  <c r="AI1673" i="4"/>
  <c r="AI1674" i="4"/>
  <c r="AI1675" i="4"/>
  <c r="AI1676" i="4"/>
  <c r="AI1677" i="4"/>
  <c r="AI1678" i="4"/>
  <c r="AI1679" i="4"/>
  <c r="AI1680" i="4"/>
  <c r="AI1681" i="4"/>
  <c r="AI1682" i="4"/>
  <c r="AI1683" i="4"/>
  <c r="AI1684" i="4"/>
  <c r="AI1685" i="4"/>
  <c r="AI1686" i="4"/>
  <c r="AI1687" i="4"/>
  <c r="AI1688" i="4"/>
  <c r="AI1689" i="4"/>
  <c r="AI1690" i="4"/>
  <c r="AI1691" i="4"/>
  <c r="AI1692" i="4"/>
  <c r="AI1693" i="4"/>
  <c r="AI1694" i="4"/>
  <c r="AI1695" i="4"/>
  <c r="AI1696" i="4"/>
  <c r="AI1697" i="4"/>
  <c r="AI1698" i="4"/>
  <c r="AI1699" i="4"/>
  <c r="AI1700" i="4"/>
  <c r="AI1701" i="4"/>
  <c r="AI1702" i="4"/>
  <c r="AI1703" i="4"/>
  <c r="AI1704" i="4"/>
  <c r="AI1705" i="4"/>
  <c r="AI1706" i="4"/>
  <c r="AH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17" i="4"/>
  <c r="AH518" i="4"/>
  <c r="AH519" i="4"/>
  <c r="AH520" i="4"/>
  <c r="AH521" i="4"/>
  <c r="AH522" i="4"/>
  <c r="AH523" i="4"/>
  <c r="AH524" i="4"/>
  <c r="AH525" i="4"/>
  <c r="AH526" i="4"/>
  <c r="AH527" i="4"/>
  <c r="AH528" i="4"/>
  <c r="AH529" i="4"/>
  <c r="AH530" i="4"/>
  <c r="AH531" i="4"/>
  <c r="AH532" i="4"/>
  <c r="AH533" i="4"/>
  <c r="AH534" i="4"/>
  <c r="AH535" i="4"/>
  <c r="AH536" i="4"/>
  <c r="AH537" i="4"/>
  <c r="AH538" i="4"/>
  <c r="AH539" i="4"/>
  <c r="AH540" i="4"/>
  <c r="AH541" i="4"/>
  <c r="AH542" i="4"/>
  <c r="AH543" i="4"/>
  <c r="AH544" i="4"/>
  <c r="AH545" i="4"/>
  <c r="AH546" i="4"/>
  <c r="AH547" i="4"/>
  <c r="AH548" i="4"/>
  <c r="AH549" i="4"/>
  <c r="AH550" i="4"/>
  <c r="AH551" i="4"/>
  <c r="AH552" i="4"/>
  <c r="AH553" i="4"/>
  <c r="AH554" i="4"/>
  <c r="AH555" i="4"/>
  <c r="AH556" i="4"/>
  <c r="AH557" i="4"/>
  <c r="AH558" i="4"/>
  <c r="AH559" i="4"/>
  <c r="AH560" i="4"/>
  <c r="AH561" i="4"/>
  <c r="AH562" i="4"/>
  <c r="AH563" i="4"/>
  <c r="AH564" i="4"/>
  <c r="AH565" i="4"/>
  <c r="AH566" i="4"/>
  <c r="AH567" i="4"/>
  <c r="AH568" i="4"/>
  <c r="AH569" i="4"/>
  <c r="AH579" i="4"/>
  <c r="AH580" i="4"/>
  <c r="AH581" i="4"/>
  <c r="AH582" i="4"/>
  <c r="AH583" i="4"/>
  <c r="AH584" i="4"/>
  <c r="AH585" i="4"/>
  <c r="AH586" i="4"/>
  <c r="AH587" i="4"/>
  <c r="AH588" i="4"/>
  <c r="AH589" i="4"/>
  <c r="AH590" i="4"/>
  <c r="AH591" i="4"/>
  <c r="AH592" i="4"/>
  <c r="AH593" i="4"/>
  <c r="AH594" i="4"/>
  <c r="AH595" i="4"/>
  <c r="AH596" i="4"/>
  <c r="AH597" i="4"/>
  <c r="AH598" i="4"/>
  <c r="AH599" i="4"/>
  <c r="AH600" i="4"/>
  <c r="AH601" i="4"/>
  <c r="AH602" i="4"/>
  <c r="AH603" i="4"/>
  <c r="AH604" i="4"/>
  <c r="AH605" i="4"/>
  <c r="AH606" i="4"/>
  <c r="AH607" i="4"/>
  <c r="AH608" i="4"/>
  <c r="AH609" i="4"/>
  <c r="AH610" i="4"/>
  <c r="AH611" i="4"/>
  <c r="AH612" i="4"/>
  <c r="AH613" i="4"/>
  <c r="AH614" i="4"/>
  <c r="AH615" i="4"/>
  <c r="AH616" i="4"/>
  <c r="AH617" i="4"/>
  <c r="AH618" i="4"/>
  <c r="AH619" i="4"/>
  <c r="AH620" i="4"/>
  <c r="AH621" i="4"/>
  <c r="AH622" i="4"/>
  <c r="AH623" i="4"/>
  <c r="AH624" i="4"/>
  <c r="AH625" i="4"/>
  <c r="AH626" i="4"/>
  <c r="AH627" i="4"/>
  <c r="AH628" i="4"/>
  <c r="AH629" i="4"/>
  <c r="AH630" i="4"/>
  <c r="AH631" i="4"/>
  <c r="AH632" i="4"/>
  <c r="AH633" i="4"/>
  <c r="AH634" i="4"/>
  <c r="AH635" i="4"/>
  <c r="AH636" i="4"/>
  <c r="AH637" i="4"/>
  <c r="AH638" i="4"/>
  <c r="AH639" i="4"/>
  <c r="AH640" i="4"/>
  <c r="AH641" i="4"/>
  <c r="AH642" i="4"/>
  <c r="AH643" i="4"/>
  <c r="AH644" i="4"/>
  <c r="AH645" i="4"/>
  <c r="AH646" i="4"/>
  <c r="AH647" i="4"/>
  <c r="AH648" i="4"/>
  <c r="AH649" i="4"/>
  <c r="AH650" i="4"/>
  <c r="AH651" i="4"/>
  <c r="AH652" i="4"/>
  <c r="AH653" i="4"/>
  <c r="AH654" i="4"/>
  <c r="AH655" i="4"/>
  <c r="AH656" i="4"/>
  <c r="AH657" i="4"/>
  <c r="AH658" i="4"/>
  <c r="AH659" i="4"/>
  <c r="AH660" i="4"/>
  <c r="AH661" i="4"/>
  <c r="AH662" i="4"/>
  <c r="AH663" i="4"/>
  <c r="AH664" i="4"/>
  <c r="AH665" i="4"/>
  <c r="AH666" i="4"/>
  <c r="AH676" i="4"/>
  <c r="AH677" i="4"/>
  <c r="AH678" i="4"/>
  <c r="AH679" i="4"/>
  <c r="AH680" i="4"/>
  <c r="AH681" i="4"/>
  <c r="AH682" i="4"/>
  <c r="AH683" i="4"/>
  <c r="AH684" i="4"/>
  <c r="AH685" i="4"/>
  <c r="AH686" i="4"/>
  <c r="AH687" i="4"/>
  <c r="AH688" i="4"/>
  <c r="AH689" i="4"/>
  <c r="AH690" i="4"/>
  <c r="AH691" i="4"/>
  <c r="AH692" i="4"/>
  <c r="AH693" i="4"/>
  <c r="AH694" i="4"/>
  <c r="AH695" i="4"/>
  <c r="AH696" i="4"/>
  <c r="AH697" i="4"/>
  <c r="AH698" i="4"/>
  <c r="AH699" i="4"/>
  <c r="AH700" i="4"/>
  <c r="AH701" i="4"/>
  <c r="AH702" i="4"/>
  <c r="AH703" i="4"/>
  <c r="AH704" i="4"/>
  <c r="AH705" i="4"/>
  <c r="AH706" i="4"/>
  <c r="AH707" i="4"/>
  <c r="AH708" i="4"/>
  <c r="AH709" i="4"/>
  <c r="AH710" i="4"/>
  <c r="AH711" i="4"/>
  <c r="AH712" i="4"/>
  <c r="AH713" i="4"/>
  <c r="AH714" i="4"/>
  <c r="AH715" i="4"/>
  <c r="AH716" i="4"/>
  <c r="AH717" i="4"/>
  <c r="AH718" i="4"/>
  <c r="AH719" i="4"/>
  <c r="AH720" i="4"/>
  <c r="AH721" i="4"/>
  <c r="AH722" i="4"/>
  <c r="AH723" i="4"/>
  <c r="AH724" i="4"/>
  <c r="AH725" i="4"/>
  <c r="AH726" i="4"/>
  <c r="AH727" i="4"/>
  <c r="AH728" i="4"/>
  <c r="AH729" i="4"/>
  <c r="AH730" i="4"/>
  <c r="AH731" i="4"/>
  <c r="AH732" i="4"/>
  <c r="AH733" i="4"/>
  <c r="AH734" i="4"/>
  <c r="AH735" i="4"/>
  <c r="AH736" i="4"/>
  <c r="AH737" i="4"/>
  <c r="AH738" i="4"/>
  <c r="AH739" i="4"/>
  <c r="AH740" i="4"/>
  <c r="AH741" i="4"/>
  <c r="AH742" i="4"/>
  <c r="AH743" i="4"/>
  <c r="AH744" i="4"/>
  <c r="AH745" i="4"/>
  <c r="AH746" i="4"/>
  <c r="AH747" i="4"/>
  <c r="AH748" i="4"/>
  <c r="AH749" i="4"/>
  <c r="AH750" i="4"/>
  <c r="AH751" i="4"/>
  <c r="AH752" i="4"/>
  <c r="AH753" i="4"/>
  <c r="AH754" i="4"/>
  <c r="AH755" i="4"/>
  <c r="AH756" i="4"/>
  <c r="AH757" i="4"/>
  <c r="AH758" i="4"/>
  <c r="AH759" i="4"/>
  <c r="AH760" i="4"/>
  <c r="AH761" i="4"/>
  <c r="AH762" i="4"/>
  <c r="AH965" i="4"/>
  <c r="AH966" i="4"/>
  <c r="AH967" i="4"/>
  <c r="AH968" i="4"/>
  <c r="AH969" i="4"/>
  <c r="AH970" i="4"/>
  <c r="AH971" i="4"/>
  <c r="AH972" i="4"/>
  <c r="AH973" i="4"/>
  <c r="AH974" i="4"/>
  <c r="AH975" i="4"/>
  <c r="AH976" i="4"/>
  <c r="AH977" i="4"/>
  <c r="AH978" i="4"/>
  <c r="AH979" i="4"/>
  <c r="AH980" i="4"/>
  <c r="AH981" i="4"/>
  <c r="AH982" i="4"/>
  <c r="AH983" i="4"/>
  <c r="AH984" i="4"/>
  <c r="AH985" i="4"/>
  <c r="AH986" i="4"/>
  <c r="AH987" i="4"/>
  <c r="AH988" i="4"/>
  <c r="AH989" i="4"/>
  <c r="AH990" i="4"/>
  <c r="AH991" i="4"/>
  <c r="AH992" i="4"/>
  <c r="AH993" i="4"/>
  <c r="AH994" i="4"/>
  <c r="AH995" i="4"/>
  <c r="AH996" i="4"/>
  <c r="AH997" i="4"/>
  <c r="AH998" i="4"/>
  <c r="AH999" i="4"/>
  <c r="AH1000" i="4"/>
  <c r="AH1001" i="4"/>
  <c r="AH1002" i="4"/>
  <c r="AH1003" i="4"/>
  <c r="AH1004" i="4"/>
  <c r="AH1005" i="4"/>
  <c r="AH1006" i="4"/>
  <c r="AH1007" i="4"/>
  <c r="AH1008" i="4"/>
  <c r="AH1009" i="4"/>
  <c r="AH1010" i="4"/>
  <c r="AH1011" i="4"/>
  <c r="AH1012" i="4"/>
  <c r="AH1013" i="4"/>
  <c r="AH1014" i="4"/>
  <c r="AH1015" i="4"/>
  <c r="AH1016" i="4"/>
  <c r="AH1017" i="4"/>
  <c r="AH1018" i="4"/>
  <c r="AH1019" i="4"/>
  <c r="AH1020" i="4"/>
  <c r="AH1021" i="4"/>
  <c r="AH1022" i="4"/>
  <c r="AH1023" i="4"/>
  <c r="AH1024" i="4"/>
  <c r="AH1025" i="4"/>
  <c r="AH1026" i="4"/>
  <c r="AH1027" i="4"/>
  <c r="AH1028" i="4"/>
  <c r="AH1029" i="4"/>
  <c r="AH1030" i="4"/>
  <c r="AH1031" i="4"/>
  <c r="AH1032" i="4"/>
  <c r="AH1033" i="4"/>
  <c r="AH1034" i="4"/>
  <c r="AH1035" i="4"/>
  <c r="AH1036" i="4"/>
  <c r="AH1037" i="4"/>
  <c r="AH1038" i="4"/>
  <c r="AH1039" i="4"/>
  <c r="AH1040" i="4"/>
  <c r="AH1041" i="4"/>
  <c r="AH1042" i="4"/>
  <c r="AH1043" i="4"/>
  <c r="AH1044" i="4"/>
  <c r="AH1045" i="4"/>
  <c r="AH1046" i="4"/>
  <c r="AH1047" i="4"/>
  <c r="AH1048" i="4"/>
  <c r="AH1049" i="4"/>
  <c r="AH1050" i="4"/>
  <c r="AH1051" i="4"/>
  <c r="AH1052" i="4"/>
  <c r="AH1053" i="4"/>
  <c r="AH1054" i="4"/>
  <c r="AH1055" i="4"/>
  <c r="AH1056" i="4"/>
  <c r="AH1057" i="4"/>
  <c r="AH1058" i="4"/>
  <c r="AH1059" i="4"/>
  <c r="AH1060" i="4"/>
  <c r="AH1061" i="4"/>
  <c r="AH1062" i="4"/>
  <c r="AH1063" i="4"/>
  <c r="AH1064" i="4"/>
  <c r="AH1065" i="4"/>
  <c r="AH1066" i="4"/>
  <c r="AH1067" i="4"/>
  <c r="AH1068" i="4"/>
  <c r="AH1069" i="4"/>
  <c r="AH1070" i="4"/>
  <c r="AH1071" i="4"/>
  <c r="AH1072" i="4"/>
  <c r="AH1073" i="4"/>
  <c r="AH1074" i="4"/>
  <c r="AH1075" i="4"/>
  <c r="AH1076" i="4"/>
  <c r="AH1077" i="4"/>
  <c r="AH1078" i="4"/>
  <c r="AH1079" i="4"/>
  <c r="AH1080" i="4"/>
  <c r="AH1081" i="4"/>
  <c r="AH1082" i="4"/>
  <c r="AH1083" i="4"/>
  <c r="AH1084" i="4"/>
  <c r="AH1085" i="4"/>
  <c r="AH1086" i="4"/>
  <c r="AH1087" i="4"/>
  <c r="AH1088" i="4"/>
  <c r="AH1089" i="4"/>
  <c r="AH1090" i="4"/>
  <c r="AH1091" i="4"/>
  <c r="AH1092" i="4"/>
  <c r="AH1093" i="4"/>
  <c r="AH1094" i="4"/>
  <c r="AH1095" i="4"/>
  <c r="AH1096" i="4"/>
  <c r="AH1097" i="4"/>
  <c r="AH1098" i="4"/>
  <c r="AH1099" i="4"/>
  <c r="AH1100" i="4"/>
  <c r="AH1101" i="4"/>
  <c r="AH1102" i="4"/>
  <c r="AH1103" i="4"/>
  <c r="AH1104" i="4"/>
  <c r="AH1105" i="4"/>
  <c r="AH1106" i="4"/>
  <c r="AH1107" i="4"/>
  <c r="AH1108" i="4"/>
  <c r="AH1109" i="4"/>
  <c r="AH1110" i="4"/>
  <c r="AH1111" i="4"/>
  <c r="AH1112" i="4"/>
  <c r="AH1113" i="4"/>
  <c r="AH1114" i="4"/>
  <c r="AH1115" i="4"/>
  <c r="AH1116" i="4"/>
  <c r="AH1117" i="4"/>
  <c r="AH1118" i="4"/>
  <c r="AH1119" i="4"/>
  <c r="AH1120" i="4"/>
  <c r="AH1121" i="4"/>
  <c r="AH1122" i="4"/>
  <c r="AH1123" i="4"/>
  <c r="AH1124" i="4"/>
  <c r="AH1125" i="4"/>
  <c r="AH1126" i="4"/>
  <c r="AH1127" i="4"/>
  <c r="AH1128" i="4"/>
  <c r="AH1129" i="4"/>
  <c r="AH1130" i="4"/>
  <c r="AH1131" i="4"/>
  <c r="AH1132" i="4"/>
  <c r="AH1133" i="4"/>
  <c r="AH1134" i="4"/>
  <c r="AH1135" i="4"/>
  <c r="AH1136" i="4"/>
  <c r="AH1137" i="4"/>
  <c r="AH1138" i="4"/>
  <c r="AH1139" i="4"/>
  <c r="AH1140" i="4"/>
  <c r="AH1141" i="4"/>
  <c r="AH1142" i="4"/>
  <c r="AH1143" i="4"/>
  <c r="AH1144" i="4"/>
  <c r="AH1145" i="4"/>
  <c r="AH1146" i="4"/>
  <c r="AH1147" i="4"/>
  <c r="AH1148" i="4"/>
  <c r="AH1149" i="4"/>
  <c r="AH1150" i="4"/>
  <c r="AH1151" i="4"/>
  <c r="AH1152" i="4"/>
  <c r="AH1153" i="4"/>
  <c r="AH1154" i="4"/>
  <c r="AH1155" i="4"/>
  <c r="AH1156" i="4"/>
  <c r="AH1157" i="4"/>
  <c r="AH1158" i="4"/>
  <c r="AH1159" i="4"/>
  <c r="AH1160" i="4"/>
  <c r="AH1161" i="4"/>
  <c r="AH1162" i="4"/>
  <c r="AH1163" i="4"/>
  <c r="AH1164" i="4"/>
  <c r="AH1165" i="4"/>
  <c r="AH1166" i="4"/>
  <c r="AH1167" i="4"/>
  <c r="AH1168" i="4"/>
  <c r="AH1169" i="4"/>
  <c r="AH1170" i="4"/>
  <c r="AH1171" i="4"/>
  <c r="AH1172" i="4"/>
  <c r="AH1173" i="4"/>
  <c r="AH1174" i="4"/>
  <c r="AH1175" i="4"/>
  <c r="AH1176" i="4"/>
  <c r="AH1177" i="4"/>
  <c r="AH1178" i="4"/>
  <c r="AH1179" i="4"/>
  <c r="AH1180" i="4"/>
  <c r="AH1181" i="4"/>
  <c r="AH1182" i="4"/>
  <c r="AH1183" i="4"/>
  <c r="AH1184" i="4"/>
  <c r="AH1185" i="4"/>
  <c r="AH1186" i="4"/>
  <c r="AH1187" i="4"/>
  <c r="AH1188" i="4"/>
  <c r="AH1189" i="4"/>
  <c r="AH1190" i="4"/>
  <c r="AH1191" i="4"/>
  <c r="AH1192" i="4"/>
  <c r="AH1193" i="4"/>
  <c r="AH1194" i="4"/>
  <c r="AH1195" i="4"/>
  <c r="AH1196" i="4"/>
  <c r="AH1197" i="4"/>
  <c r="AH1198" i="4"/>
  <c r="AH1199" i="4"/>
  <c r="AH1200" i="4"/>
  <c r="AH1201" i="4"/>
  <c r="AH1202" i="4"/>
  <c r="AH1203" i="4"/>
  <c r="AH1204" i="4"/>
  <c r="AH1205" i="4"/>
  <c r="AH1206" i="4"/>
  <c r="AH1207" i="4"/>
  <c r="AH1208" i="4"/>
  <c r="AH1209" i="4"/>
  <c r="AH1210" i="4"/>
  <c r="AH1211" i="4"/>
  <c r="AH1212" i="4"/>
  <c r="AH1213" i="4"/>
  <c r="AH1214" i="4"/>
  <c r="AH1215" i="4"/>
  <c r="AH1216" i="4"/>
  <c r="AH1217" i="4"/>
  <c r="AH1218" i="4"/>
  <c r="AH1219" i="4"/>
  <c r="AH1220" i="4"/>
  <c r="AH1221" i="4"/>
  <c r="AH1222" i="4"/>
  <c r="AH1223" i="4"/>
  <c r="AH1224" i="4"/>
  <c r="AH1225" i="4"/>
  <c r="AH1226" i="4"/>
  <c r="AH1227" i="4"/>
  <c r="AH1228" i="4"/>
  <c r="AH1229" i="4"/>
  <c r="AH1230" i="4"/>
  <c r="AH1231" i="4"/>
  <c r="AH1232" i="4"/>
  <c r="AH1233" i="4"/>
  <c r="AH1234" i="4"/>
  <c r="AH1235" i="4"/>
  <c r="AH1236" i="4"/>
  <c r="AH1237" i="4"/>
  <c r="AH1238" i="4"/>
  <c r="AH1239" i="4"/>
  <c r="AH1240" i="4"/>
  <c r="AH1241" i="4"/>
  <c r="AH1242" i="4"/>
  <c r="AH1243" i="4"/>
  <c r="AH1244" i="4"/>
  <c r="AH1245" i="4"/>
  <c r="AH1246" i="4"/>
  <c r="AH1247" i="4"/>
  <c r="AH1248" i="4"/>
  <c r="AH1249" i="4"/>
  <c r="AH1250" i="4"/>
  <c r="AH1251" i="4"/>
  <c r="AH1252" i="4"/>
  <c r="AH1253" i="4"/>
  <c r="AH1254" i="4"/>
  <c r="AH1255" i="4"/>
  <c r="AH1256" i="4"/>
  <c r="AH1257" i="4"/>
  <c r="AH1258" i="4"/>
  <c r="AH1259" i="4"/>
  <c r="AH1260" i="4"/>
  <c r="AH1261" i="4"/>
  <c r="AH1262" i="4"/>
  <c r="AH1263" i="4"/>
  <c r="AH1264" i="4"/>
  <c r="AH1265" i="4"/>
  <c r="AH1266" i="4"/>
  <c r="AH1267" i="4"/>
  <c r="AH1268" i="4"/>
  <c r="AH1269" i="4"/>
  <c r="AH1270" i="4"/>
  <c r="AH1271" i="4"/>
  <c r="AH1272" i="4"/>
  <c r="AH1273" i="4"/>
  <c r="AH1274" i="4"/>
  <c r="AH1275" i="4"/>
  <c r="AH1276" i="4"/>
  <c r="AH1277" i="4"/>
  <c r="AH1278" i="4"/>
  <c r="AH1279" i="4"/>
  <c r="AH1280" i="4"/>
  <c r="AH1281" i="4"/>
  <c r="AH1282" i="4"/>
  <c r="AH1283" i="4"/>
  <c r="AH1284" i="4"/>
  <c r="AH1285" i="4"/>
  <c r="AH1286" i="4"/>
  <c r="AH1287" i="4"/>
  <c r="AH1288" i="4"/>
  <c r="AH1289" i="4"/>
  <c r="AH1290" i="4"/>
  <c r="AH1291" i="4"/>
  <c r="AH1292" i="4"/>
  <c r="AH1293" i="4"/>
  <c r="AH1294" i="4"/>
  <c r="AH1295" i="4"/>
  <c r="AH1296" i="4"/>
  <c r="AH1297" i="4"/>
  <c r="AH1298" i="4"/>
  <c r="AH1299" i="4"/>
  <c r="AH1300" i="4"/>
  <c r="AH1301" i="4"/>
  <c r="AH1302" i="4"/>
  <c r="AH1303" i="4"/>
  <c r="AH1304" i="4"/>
  <c r="AH1305" i="4"/>
  <c r="AH1306" i="4"/>
  <c r="AH1307" i="4"/>
  <c r="AH1308" i="4"/>
  <c r="AH1309" i="4"/>
  <c r="AH1310" i="4"/>
  <c r="AH1311" i="4"/>
  <c r="AH1312" i="4"/>
  <c r="AH1313" i="4"/>
  <c r="AH1314" i="4"/>
  <c r="AH1315" i="4"/>
  <c r="AH1316" i="4"/>
  <c r="AH1317" i="4"/>
  <c r="AH1318" i="4"/>
  <c r="AH1319" i="4"/>
  <c r="AH1320" i="4"/>
  <c r="AH1321" i="4"/>
  <c r="AH1322" i="4"/>
  <c r="AH1323" i="4"/>
  <c r="AH1324" i="4"/>
  <c r="AH1325" i="4"/>
  <c r="AH1326" i="4"/>
  <c r="AH1327" i="4"/>
  <c r="AH1328" i="4"/>
  <c r="AH1329" i="4"/>
  <c r="AH1330" i="4"/>
  <c r="AH1331" i="4"/>
  <c r="AH1332" i="4"/>
  <c r="AH1333" i="4"/>
  <c r="AH1334" i="4"/>
  <c r="AH1335" i="4"/>
  <c r="AH1336" i="4"/>
  <c r="AH1337" i="4"/>
  <c r="AH1338" i="4"/>
  <c r="AH1339" i="4"/>
  <c r="AH1340" i="4"/>
  <c r="AH1341" i="4"/>
  <c r="AH1342" i="4"/>
  <c r="AH1343" i="4"/>
  <c r="AH1344" i="4"/>
  <c r="AH1345" i="4"/>
  <c r="AH1346" i="4"/>
  <c r="AH1347" i="4"/>
  <c r="AH1348" i="4"/>
  <c r="AH1349" i="4"/>
  <c r="AH1350" i="4"/>
  <c r="AH1351" i="4"/>
  <c r="AH1352" i="4"/>
  <c r="AH1353" i="4"/>
  <c r="AH1354" i="4"/>
  <c r="AH1355" i="4"/>
  <c r="AH1356" i="4"/>
  <c r="AH1357" i="4"/>
  <c r="AH1358" i="4"/>
  <c r="AH1359" i="4"/>
  <c r="AH1360" i="4"/>
  <c r="AH1361" i="4"/>
  <c r="AH1362" i="4"/>
  <c r="AH1363" i="4"/>
  <c r="AH1364" i="4"/>
  <c r="AH1365" i="4"/>
  <c r="AH1366" i="4"/>
  <c r="AH1367" i="4"/>
  <c r="AH1368" i="4"/>
  <c r="AH1369" i="4"/>
  <c r="AH1370" i="4"/>
  <c r="AH1371" i="4"/>
  <c r="AH1372" i="4"/>
  <c r="AH1373" i="4"/>
  <c r="AH1374" i="4"/>
  <c r="AH1375" i="4"/>
  <c r="AH1376" i="4"/>
  <c r="AH1377" i="4"/>
  <c r="AH1378" i="4"/>
  <c r="AH1379" i="4"/>
  <c r="AH1380" i="4"/>
  <c r="AH1381" i="4"/>
  <c r="AH1382" i="4"/>
  <c r="AH1383" i="4"/>
  <c r="AH1384" i="4"/>
  <c r="AH1385" i="4"/>
  <c r="AH1386" i="4"/>
  <c r="AH1387" i="4"/>
  <c r="AH1388" i="4"/>
  <c r="AH1389" i="4"/>
  <c r="AH1390" i="4"/>
  <c r="AH1391" i="4"/>
  <c r="AH1392" i="4"/>
  <c r="AH1393" i="4"/>
  <c r="AH1394" i="4"/>
  <c r="AH1395" i="4"/>
  <c r="AH1396" i="4"/>
  <c r="AH1397" i="4"/>
  <c r="AH1398" i="4"/>
  <c r="AH1399" i="4"/>
  <c r="AH1400" i="4"/>
  <c r="AH1401" i="4"/>
  <c r="AH1402" i="4"/>
  <c r="AH1403" i="4"/>
  <c r="AH1404" i="4"/>
  <c r="AH1405" i="4"/>
  <c r="AH1406" i="4"/>
  <c r="AH1407" i="4"/>
  <c r="AH1408" i="4"/>
  <c r="AH1409" i="4"/>
  <c r="AH1410" i="4"/>
  <c r="AH1411" i="4"/>
  <c r="AH1412" i="4"/>
  <c r="AH1413" i="4"/>
  <c r="AH1414" i="4"/>
  <c r="AH1415" i="4"/>
  <c r="AH1416" i="4"/>
  <c r="AH1417" i="4"/>
  <c r="AH1418" i="4"/>
  <c r="AH1419" i="4"/>
  <c r="AH1420" i="4"/>
  <c r="AH1421" i="4"/>
  <c r="AH1422" i="4"/>
  <c r="AH1423" i="4"/>
  <c r="AH1424" i="4"/>
  <c r="AH1425" i="4"/>
  <c r="AH1426" i="4"/>
  <c r="AH1427" i="4"/>
  <c r="AH1428" i="4"/>
  <c r="AH1429" i="4"/>
  <c r="AH1430" i="4"/>
  <c r="AH1431" i="4"/>
  <c r="AH1432" i="4"/>
  <c r="AH1433" i="4"/>
  <c r="AH1434" i="4"/>
  <c r="AH1435" i="4"/>
  <c r="AH1436" i="4"/>
  <c r="AH1437" i="4"/>
  <c r="AH1438" i="4"/>
  <c r="AH1439" i="4"/>
  <c r="AH1440" i="4"/>
  <c r="AH1441" i="4"/>
  <c r="AH1442" i="4"/>
  <c r="AH1443" i="4"/>
  <c r="AH1444" i="4"/>
  <c r="AH1445" i="4"/>
  <c r="AH1446" i="4"/>
  <c r="AH1447" i="4"/>
  <c r="AH1448" i="4"/>
  <c r="AH1449" i="4"/>
  <c r="AH1450" i="4"/>
  <c r="AH1451" i="4"/>
  <c r="AH1452" i="4"/>
  <c r="AH1453" i="4"/>
  <c r="AH1454" i="4"/>
  <c r="AH1455" i="4"/>
  <c r="AH1456" i="4"/>
  <c r="AH1457" i="4"/>
  <c r="AH1458" i="4"/>
  <c r="AH1459" i="4"/>
  <c r="AH1460" i="4"/>
  <c r="AH1461" i="4"/>
  <c r="AH1462" i="4"/>
  <c r="AH1463" i="4"/>
  <c r="AH1464" i="4"/>
  <c r="AH1465" i="4"/>
  <c r="AH1466" i="4"/>
  <c r="AH1467" i="4"/>
  <c r="AH1468" i="4"/>
  <c r="AH1469" i="4"/>
  <c r="AH1470" i="4"/>
  <c r="AH1471" i="4"/>
  <c r="AH1472" i="4"/>
  <c r="AH1473" i="4"/>
  <c r="AH1474" i="4"/>
  <c r="AH1475" i="4"/>
  <c r="AH1476" i="4"/>
  <c r="AH1477" i="4"/>
  <c r="AH1478" i="4"/>
  <c r="AH1479" i="4"/>
  <c r="AH1480" i="4"/>
  <c r="AH1481" i="4"/>
  <c r="AH1482" i="4"/>
  <c r="AH1483" i="4"/>
  <c r="AH1484" i="4"/>
  <c r="AH1485" i="4"/>
  <c r="AH1486" i="4"/>
  <c r="AH1487" i="4"/>
  <c r="AH1488" i="4"/>
  <c r="AH1489" i="4"/>
  <c r="AH1490" i="4"/>
  <c r="AH1491" i="4"/>
  <c r="AH1492" i="4"/>
  <c r="AH1493" i="4"/>
  <c r="AH1494" i="4"/>
  <c r="AH1495" i="4"/>
  <c r="AH1496" i="4"/>
  <c r="AH1497" i="4"/>
  <c r="AH1498" i="4"/>
  <c r="AH1499" i="4"/>
  <c r="AH1500" i="4"/>
  <c r="AH1501" i="4"/>
  <c r="AH1502" i="4"/>
  <c r="AH1503" i="4"/>
  <c r="AH1504" i="4"/>
  <c r="AH1505" i="4"/>
  <c r="AH1506" i="4"/>
  <c r="AH1507" i="4"/>
  <c r="AH1508" i="4"/>
  <c r="AH1509" i="4"/>
  <c r="AH1510" i="4"/>
  <c r="AH1511" i="4"/>
  <c r="AH1512" i="4"/>
  <c r="AH1513" i="4"/>
  <c r="AH1514" i="4"/>
  <c r="AH1515" i="4"/>
  <c r="AH1516" i="4"/>
  <c r="AH1517" i="4"/>
  <c r="AH1518" i="4"/>
  <c r="AH1519" i="4"/>
  <c r="AH1520" i="4"/>
  <c r="AH1521" i="4"/>
  <c r="AH1522" i="4"/>
  <c r="AH1523" i="4"/>
  <c r="AH1524" i="4"/>
  <c r="AH1525" i="4"/>
  <c r="AH1526" i="4"/>
  <c r="AH1527" i="4"/>
  <c r="AH1528" i="4"/>
  <c r="AH1529" i="4"/>
  <c r="AH1530" i="4"/>
  <c r="AH1531" i="4"/>
  <c r="AH1532" i="4"/>
  <c r="AH1533" i="4"/>
  <c r="AH1534" i="4"/>
  <c r="AH1535" i="4"/>
  <c r="AH1536" i="4"/>
  <c r="AH1537" i="4"/>
  <c r="AH1538" i="4"/>
  <c r="AH1539" i="4"/>
  <c r="AH1540" i="4"/>
  <c r="AH1541" i="4"/>
  <c r="AH1542" i="4"/>
  <c r="AH1543" i="4"/>
  <c r="AH1544" i="4"/>
  <c r="AH1545" i="4"/>
  <c r="AH1546" i="4"/>
  <c r="AH1547" i="4"/>
  <c r="AH1548" i="4"/>
  <c r="AH1549" i="4"/>
  <c r="AH1550" i="4"/>
  <c r="AH1551" i="4"/>
  <c r="AH1552" i="4"/>
  <c r="AH1553" i="4"/>
  <c r="AH1554" i="4"/>
  <c r="AH1555" i="4"/>
  <c r="AH1556" i="4"/>
  <c r="AH1557" i="4"/>
  <c r="AH1558" i="4"/>
  <c r="AH1559" i="4"/>
  <c r="AH1560" i="4"/>
  <c r="AH1561" i="4"/>
  <c r="AH1562" i="4"/>
  <c r="AH1563" i="4"/>
  <c r="AH1564" i="4"/>
  <c r="AH1565" i="4"/>
  <c r="AH1566" i="4"/>
  <c r="AH1567" i="4"/>
  <c r="AH1568" i="4"/>
  <c r="AH1569" i="4"/>
  <c r="AH1570" i="4"/>
  <c r="AH1571" i="4"/>
  <c r="AH1572" i="4"/>
  <c r="AH1573" i="4"/>
  <c r="AH1574" i="4"/>
  <c r="AH1575" i="4"/>
  <c r="AH1576" i="4"/>
  <c r="AH1577" i="4"/>
  <c r="AH1578" i="4"/>
  <c r="AH1579" i="4"/>
  <c r="AH1580" i="4"/>
  <c r="AH1581" i="4"/>
  <c r="AH1582" i="4"/>
  <c r="AH1583" i="4"/>
  <c r="AH1584" i="4"/>
  <c r="AH1585" i="4"/>
  <c r="AH1586" i="4"/>
  <c r="AH1587" i="4"/>
  <c r="AH1588" i="4"/>
  <c r="AH1589" i="4"/>
  <c r="AH1590" i="4"/>
  <c r="AH1591" i="4"/>
  <c r="AH1592" i="4"/>
  <c r="AH1593" i="4"/>
  <c r="AH1594" i="4"/>
  <c r="AH1595" i="4"/>
  <c r="AH1596" i="4"/>
  <c r="AH1597" i="4"/>
  <c r="AH1598" i="4"/>
  <c r="AH1599" i="4"/>
  <c r="AH1600" i="4"/>
  <c r="AH1601" i="4"/>
  <c r="AH1602" i="4"/>
  <c r="AH1603" i="4"/>
  <c r="AH1604" i="4"/>
  <c r="AH1605" i="4"/>
  <c r="AH1606" i="4"/>
  <c r="AH1607" i="4"/>
  <c r="AH1608" i="4"/>
  <c r="AH1609" i="4"/>
  <c r="AH1610" i="4"/>
  <c r="AH1611" i="4"/>
  <c r="AH1612" i="4"/>
  <c r="AH1613" i="4"/>
  <c r="AH1614" i="4"/>
  <c r="AH1615" i="4"/>
  <c r="AH1616" i="4"/>
  <c r="AH1617" i="4"/>
  <c r="AH1618" i="4"/>
  <c r="AH1619" i="4"/>
  <c r="AH1620" i="4"/>
  <c r="AH1621" i="4"/>
  <c r="AH1622" i="4"/>
  <c r="AH1623" i="4"/>
  <c r="AH1624" i="4"/>
  <c r="AH1625" i="4"/>
  <c r="AH1626" i="4"/>
  <c r="AH1627" i="4"/>
  <c r="AH1628" i="4"/>
  <c r="AH1629" i="4"/>
  <c r="AH1630" i="4"/>
  <c r="AH1631" i="4"/>
  <c r="AH1632" i="4"/>
  <c r="AH1633" i="4"/>
  <c r="AH1634" i="4"/>
  <c r="AH1635" i="4"/>
  <c r="AH1636" i="4"/>
  <c r="AH1637" i="4"/>
  <c r="AH1638" i="4"/>
  <c r="AH1639" i="4"/>
  <c r="AH1640" i="4"/>
  <c r="AH1641" i="4"/>
  <c r="AH1642" i="4"/>
  <c r="AH1643" i="4"/>
  <c r="AH1644" i="4"/>
  <c r="AH1645" i="4"/>
  <c r="AH1646" i="4"/>
  <c r="AH1647" i="4"/>
  <c r="AH1648" i="4"/>
  <c r="AH1649" i="4"/>
  <c r="AH1650" i="4"/>
  <c r="AH1651" i="4"/>
  <c r="AH1652" i="4"/>
  <c r="AH1653" i="4"/>
  <c r="AH1654" i="4"/>
  <c r="AH1655" i="4"/>
  <c r="AH1656" i="4"/>
  <c r="AH1657" i="4"/>
  <c r="AH1658" i="4"/>
  <c r="AH1659" i="4"/>
  <c r="AH1660" i="4"/>
  <c r="AH1661" i="4"/>
  <c r="AH1662" i="4"/>
  <c r="AH1663" i="4"/>
  <c r="AH1664" i="4"/>
  <c r="AH1665" i="4"/>
  <c r="AH1666" i="4"/>
  <c r="AH1667" i="4"/>
  <c r="AH1668" i="4"/>
  <c r="AH1669" i="4"/>
  <c r="AH1670" i="4"/>
  <c r="AH1671" i="4"/>
  <c r="AH1672" i="4"/>
  <c r="AH1673" i="4"/>
  <c r="AH1674" i="4"/>
  <c r="AH1675" i="4"/>
  <c r="AH1676" i="4"/>
  <c r="AH1677" i="4"/>
  <c r="AH1678" i="4"/>
  <c r="AH1679" i="4"/>
  <c r="AH1680" i="4"/>
  <c r="AH1681" i="4"/>
  <c r="AH1682" i="4"/>
  <c r="AH1683" i="4"/>
  <c r="AH1684" i="4"/>
  <c r="AH1685" i="4"/>
  <c r="AH1686" i="4"/>
  <c r="AH1687" i="4"/>
  <c r="AH1688" i="4"/>
  <c r="AH1689" i="4"/>
  <c r="AH1690" i="4"/>
  <c r="AH1691" i="4"/>
  <c r="AH1692" i="4"/>
  <c r="AH1693" i="4"/>
  <c r="AH1694" i="4"/>
  <c r="AH1695" i="4"/>
  <c r="AH1696" i="4"/>
  <c r="AH1697" i="4"/>
  <c r="AH1698" i="4"/>
  <c r="AH1699" i="4"/>
  <c r="AH1700" i="4"/>
  <c r="AH1701" i="4"/>
  <c r="AH1702" i="4"/>
  <c r="AH1703" i="4"/>
  <c r="AH1704" i="4"/>
  <c r="AH1705" i="4"/>
  <c r="AH1706" i="4"/>
  <c r="AJ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83" i="4"/>
  <c r="AJ484" i="4"/>
  <c r="AJ485" i="4"/>
  <c r="AJ486" i="4"/>
  <c r="AJ487" i="4"/>
  <c r="AJ488" i="4"/>
  <c r="AJ489" i="4"/>
  <c r="AJ490" i="4"/>
  <c r="AJ491" i="4"/>
  <c r="AJ492" i="4"/>
  <c r="AJ493" i="4"/>
  <c r="AJ494" i="4"/>
  <c r="AJ495" i="4"/>
  <c r="AJ496" i="4"/>
  <c r="AJ497" i="4"/>
  <c r="AJ498" i="4"/>
  <c r="AJ499" i="4"/>
  <c r="AJ500" i="4"/>
  <c r="AJ501" i="4"/>
  <c r="AJ502" i="4"/>
  <c r="AJ503" i="4"/>
  <c r="AJ504" i="4"/>
  <c r="AJ505" i="4"/>
  <c r="AJ506" i="4"/>
  <c r="AJ507" i="4"/>
  <c r="AJ508" i="4"/>
  <c r="AJ509" i="4"/>
  <c r="AJ510" i="4"/>
  <c r="AJ511" i="4"/>
  <c r="AJ512" i="4"/>
  <c r="AJ513" i="4"/>
  <c r="AJ514" i="4"/>
  <c r="AJ515" i="4"/>
  <c r="AJ516" i="4"/>
  <c r="AJ517" i="4"/>
  <c r="AJ518" i="4"/>
  <c r="AJ519" i="4"/>
  <c r="AJ520" i="4"/>
  <c r="AJ521" i="4"/>
  <c r="AJ522" i="4"/>
  <c r="AJ523" i="4"/>
  <c r="AJ524" i="4"/>
  <c r="AJ525" i="4"/>
  <c r="AJ526" i="4"/>
  <c r="AJ527" i="4"/>
  <c r="AJ528" i="4"/>
  <c r="AJ529" i="4"/>
  <c r="AJ530" i="4"/>
  <c r="AJ531" i="4"/>
  <c r="AJ532" i="4"/>
  <c r="AJ533" i="4"/>
  <c r="AJ534" i="4"/>
  <c r="AJ535" i="4"/>
  <c r="AJ536" i="4"/>
  <c r="AJ537" i="4"/>
  <c r="AJ538" i="4"/>
  <c r="AJ539" i="4"/>
  <c r="AJ540" i="4"/>
  <c r="AJ541" i="4"/>
  <c r="AJ542" i="4"/>
  <c r="AJ543" i="4"/>
  <c r="AJ544" i="4"/>
  <c r="AJ545" i="4"/>
  <c r="AJ546" i="4"/>
  <c r="AJ547" i="4"/>
  <c r="AJ548" i="4"/>
  <c r="AJ549" i="4"/>
  <c r="AJ550" i="4"/>
  <c r="AJ551" i="4"/>
  <c r="AJ552" i="4"/>
  <c r="AJ553" i="4"/>
  <c r="AJ554" i="4"/>
  <c r="AJ555" i="4"/>
  <c r="AJ556" i="4"/>
  <c r="AJ557" i="4"/>
  <c r="AJ558" i="4"/>
  <c r="AJ559" i="4"/>
  <c r="AJ560" i="4"/>
  <c r="AJ561" i="4"/>
  <c r="AJ562" i="4"/>
  <c r="AJ563" i="4"/>
  <c r="AJ564" i="4"/>
  <c r="AJ565" i="4"/>
  <c r="AJ566" i="4"/>
  <c r="AJ567" i="4"/>
  <c r="AJ568" i="4"/>
  <c r="AJ569" i="4"/>
  <c r="AJ579" i="4"/>
  <c r="AJ580" i="4"/>
  <c r="AJ581" i="4"/>
  <c r="AJ582" i="4"/>
  <c r="AJ583" i="4"/>
  <c r="AJ584" i="4"/>
  <c r="AJ585" i="4"/>
  <c r="AJ586" i="4"/>
  <c r="AJ587" i="4"/>
  <c r="AJ588" i="4"/>
  <c r="AJ589" i="4"/>
  <c r="AJ590" i="4"/>
  <c r="AJ591" i="4"/>
  <c r="AJ592" i="4"/>
  <c r="AJ593" i="4"/>
  <c r="AJ594" i="4"/>
  <c r="AJ595" i="4"/>
  <c r="AJ596" i="4"/>
  <c r="AJ597" i="4"/>
  <c r="AJ598" i="4"/>
  <c r="AJ599" i="4"/>
  <c r="AJ600" i="4"/>
  <c r="AJ601" i="4"/>
  <c r="AJ602" i="4"/>
  <c r="AJ603" i="4"/>
  <c r="AJ604" i="4"/>
  <c r="AJ605" i="4"/>
  <c r="AJ606" i="4"/>
  <c r="AJ607" i="4"/>
  <c r="AJ608" i="4"/>
  <c r="AJ609" i="4"/>
  <c r="AJ610" i="4"/>
  <c r="AJ611" i="4"/>
  <c r="AJ612" i="4"/>
  <c r="AJ613" i="4"/>
  <c r="AJ614" i="4"/>
  <c r="AJ615" i="4"/>
  <c r="AJ616" i="4"/>
  <c r="AJ617" i="4"/>
  <c r="AJ618" i="4"/>
  <c r="AJ619" i="4"/>
  <c r="AJ620" i="4"/>
  <c r="AJ621" i="4"/>
  <c r="AJ622" i="4"/>
  <c r="AJ623" i="4"/>
  <c r="AJ624" i="4"/>
  <c r="AJ625" i="4"/>
  <c r="AJ626" i="4"/>
  <c r="AJ627" i="4"/>
  <c r="AJ628" i="4"/>
  <c r="AJ629" i="4"/>
  <c r="AJ630" i="4"/>
  <c r="AJ631" i="4"/>
  <c r="AJ632" i="4"/>
  <c r="AJ633" i="4"/>
  <c r="AJ634" i="4"/>
  <c r="AJ635" i="4"/>
  <c r="AJ636" i="4"/>
  <c r="AJ637" i="4"/>
  <c r="AJ638" i="4"/>
  <c r="AJ639" i="4"/>
  <c r="AJ640" i="4"/>
  <c r="AJ641" i="4"/>
  <c r="AJ642" i="4"/>
  <c r="AJ643" i="4"/>
  <c r="AJ644" i="4"/>
  <c r="AJ645" i="4"/>
  <c r="AJ646" i="4"/>
  <c r="AJ647" i="4"/>
  <c r="AJ648" i="4"/>
  <c r="AJ649" i="4"/>
  <c r="AJ650" i="4"/>
  <c r="AJ651" i="4"/>
  <c r="AJ652" i="4"/>
  <c r="AJ653" i="4"/>
  <c r="AJ654" i="4"/>
  <c r="AJ655" i="4"/>
  <c r="AJ656" i="4"/>
  <c r="AJ657" i="4"/>
  <c r="AJ658" i="4"/>
  <c r="AJ659" i="4"/>
  <c r="AJ660" i="4"/>
  <c r="AJ661" i="4"/>
  <c r="AJ662" i="4"/>
  <c r="AJ663" i="4"/>
  <c r="AJ664" i="4"/>
  <c r="AJ665" i="4"/>
  <c r="AJ666" i="4"/>
  <c r="AJ676" i="4"/>
  <c r="AJ677" i="4"/>
  <c r="AJ678" i="4"/>
  <c r="AJ679" i="4"/>
  <c r="AJ680" i="4"/>
  <c r="AJ681" i="4"/>
  <c r="AJ682" i="4"/>
  <c r="AJ683" i="4"/>
  <c r="AJ684" i="4"/>
  <c r="AJ685" i="4"/>
  <c r="AJ686" i="4"/>
  <c r="AJ687" i="4"/>
  <c r="AJ688" i="4"/>
  <c r="AJ689" i="4"/>
  <c r="AJ690" i="4"/>
  <c r="AJ691" i="4"/>
  <c r="AJ692" i="4"/>
  <c r="AJ693" i="4"/>
  <c r="AJ694" i="4"/>
  <c r="AJ695" i="4"/>
  <c r="AJ696" i="4"/>
  <c r="AJ697" i="4"/>
  <c r="AJ698" i="4"/>
  <c r="AJ699" i="4"/>
  <c r="AJ700" i="4"/>
  <c r="AJ701" i="4"/>
  <c r="AJ702" i="4"/>
  <c r="AJ703" i="4"/>
  <c r="AJ704" i="4"/>
  <c r="AJ705" i="4"/>
  <c r="AJ706" i="4"/>
  <c r="AJ707" i="4"/>
  <c r="AJ708" i="4"/>
  <c r="AJ709" i="4"/>
  <c r="AJ710" i="4"/>
  <c r="AJ711" i="4"/>
  <c r="AJ712" i="4"/>
  <c r="AJ713" i="4"/>
  <c r="AJ714" i="4"/>
  <c r="AJ715" i="4"/>
  <c r="AJ716" i="4"/>
  <c r="AJ717" i="4"/>
  <c r="AJ718" i="4"/>
  <c r="AJ719" i="4"/>
  <c r="AJ720" i="4"/>
  <c r="AJ721" i="4"/>
  <c r="AJ722" i="4"/>
  <c r="AJ723" i="4"/>
  <c r="AJ724" i="4"/>
  <c r="AJ725" i="4"/>
  <c r="AJ726" i="4"/>
  <c r="AJ727" i="4"/>
  <c r="AJ728" i="4"/>
  <c r="AJ729" i="4"/>
  <c r="AJ730" i="4"/>
  <c r="AJ731" i="4"/>
  <c r="AJ732" i="4"/>
  <c r="AJ733" i="4"/>
  <c r="AJ734" i="4"/>
  <c r="AJ735" i="4"/>
  <c r="AJ736" i="4"/>
  <c r="AJ737" i="4"/>
  <c r="AJ738" i="4"/>
  <c r="AJ739" i="4"/>
  <c r="AJ740" i="4"/>
  <c r="AJ741" i="4"/>
  <c r="AJ742" i="4"/>
  <c r="AJ743" i="4"/>
  <c r="AJ744" i="4"/>
  <c r="AJ745" i="4"/>
  <c r="AJ746" i="4"/>
  <c r="AJ747" i="4"/>
  <c r="AJ748" i="4"/>
  <c r="AJ749" i="4"/>
  <c r="AJ750" i="4"/>
  <c r="AJ751" i="4"/>
  <c r="AJ752" i="4"/>
  <c r="AJ753" i="4"/>
  <c r="AJ754" i="4"/>
  <c r="AJ755" i="4"/>
  <c r="AJ756" i="4"/>
  <c r="AJ757" i="4"/>
  <c r="AJ758" i="4"/>
  <c r="AJ759" i="4"/>
  <c r="AJ760" i="4"/>
  <c r="AJ761" i="4"/>
  <c r="AJ762" i="4"/>
  <c r="AJ965" i="4"/>
  <c r="AJ966" i="4"/>
  <c r="AJ967" i="4"/>
  <c r="AJ968" i="4"/>
  <c r="AJ969" i="4"/>
  <c r="AJ970" i="4"/>
  <c r="AJ971" i="4"/>
  <c r="AJ972" i="4"/>
  <c r="AJ973" i="4"/>
  <c r="AJ974" i="4"/>
  <c r="AJ975" i="4"/>
  <c r="AJ976" i="4"/>
  <c r="AJ977" i="4"/>
  <c r="AJ978" i="4"/>
  <c r="AJ979" i="4"/>
  <c r="AJ980" i="4"/>
  <c r="AJ981" i="4"/>
  <c r="AJ982" i="4"/>
  <c r="AJ983" i="4"/>
  <c r="AJ984" i="4"/>
  <c r="AJ985" i="4"/>
  <c r="AJ986" i="4"/>
  <c r="AJ987" i="4"/>
  <c r="AJ988" i="4"/>
  <c r="AJ989" i="4"/>
  <c r="AJ990" i="4"/>
  <c r="AJ991" i="4"/>
  <c r="AJ992" i="4"/>
  <c r="AJ993" i="4"/>
  <c r="AJ994" i="4"/>
  <c r="AJ995" i="4"/>
  <c r="AJ996" i="4"/>
  <c r="AJ997" i="4"/>
  <c r="AJ998" i="4"/>
  <c r="AJ999" i="4"/>
  <c r="AJ1000" i="4"/>
  <c r="AJ1001" i="4"/>
  <c r="AJ1002" i="4"/>
  <c r="AJ1003" i="4"/>
  <c r="AJ1004" i="4"/>
  <c r="AJ1005" i="4"/>
  <c r="AJ1006" i="4"/>
  <c r="AJ1007" i="4"/>
  <c r="AJ1008" i="4"/>
  <c r="AJ1009" i="4"/>
  <c r="AJ1010" i="4"/>
  <c r="AJ1011" i="4"/>
  <c r="AJ1012" i="4"/>
  <c r="AJ1013" i="4"/>
  <c r="AJ1014" i="4"/>
  <c r="AJ1015" i="4"/>
  <c r="AJ1016" i="4"/>
  <c r="AJ1017" i="4"/>
  <c r="AJ1018" i="4"/>
  <c r="AJ1019" i="4"/>
  <c r="AJ1020" i="4"/>
  <c r="AJ1021" i="4"/>
  <c r="AJ1022" i="4"/>
  <c r="AJ1023" i="4"/>
  <c r="AJ1024" i="4"/>
  <c r="AJ1025" i="4"/>
  <c r="AJ1026" i="4"/>
  <c r="AJ1027" i="4"/>
  <c r="AJ1028" i="4"/>
  <c r="AJ1029" i="4"/>
  <c r="AJ1030" i="4"/>
  <c r="AJ1031" i="4"/>
  <c r="AJ1032" i="4"/>
  <c r="AJ1033" i="4"/>
  <c r="AJ1034" i="4"/>
  <c r="AJ1035" i="4"/>
  <c r="AJ1036" i="4"/>
  <c r="AJ1037" i="4"/>
  <c r="AJ1038" i="4"/>
  <c r="AJ1039" i="4"/>
  <c r="AJ1040" i="4"/>
  <c r="AJ1041" i="4"/>
  <c r="AJ1042" i="4"/>
  <c r="AJ1043" i="4"/>
  <c r="AJ1044" i="4"/>
  <c r="AJ1045" i="4"/>
  <c r="AJ1046" i="4"/>
  <c r="AJ1047" i="4"/>
  <c r="AJ1048" i="4"/>
  <c r="AJ1049" i="4"/>
  <c r="AJ1050" i="4"/>
  <c r="AJ1051" i="4"/>
  <c r="AJ1052" i="4"/>
  <c r="AJ1053" i="4"/>
  <c r="AJ1054" i="4"/>
  <c r="AJ1055" i="4"/>
  <c r="AJ1056" i="4"/>
  <c r="AJ1057" i="4"/>
  <c r="AJ1058" i="4"/>
  <c r="AJ1059" i="4"/>
  <c r="AJ1060" i="4"/>
  <c r="AJ1061" i="4"/>
  <c r="AJ1062" i="4"/>
  <c r="AJ1063" i="4"/>
  <c r="AJ1064" i="4"/>
  <c r="AJ1065" i="4"/>
  <c r="AJ1066" i="4"/>
  <c r="AJ1067" i="4"/>
  <c r="AJ1068" i="4"/>
  <c r="AJ1069" i="4"/>
  <c r="AJ1070" i="4"/>
  <c r="AJ1071" i="4"/>
  <c r="AJ1072" i="4"/>
  <c r="AJ1073" i="4"/>
  <c r="AJ1074" i="4"/>
  <c r="AJ1075" i="4"/>
  <c r="AJ1076" i="4"/>
  <c r="AJ1077" i="4"/>
  <c r="AJ1078" i="4"/>
  <c r="AJ1079" i="4"/>
  <c r="AJ1080" i="4"/>
  <c r="AJ1081" i="4"/>
  <c r="AJ1082" i="4"/>
  <c r="AJ1083" i="4"/>
  <c r="AJ1084" i="4"/>
  <c r="AJ1085" i="4"/>
  <c r="AJ1086" i="4"/>
  <c r="AJ1087" i="4"/>
  <c r="AJ1088" i="4"/>
  <c r="AJ1089" i="4"/>
  <c r="AJ1090" i="4"/>
  <c r="AJ1091" i="4"/>
  <c r="AJ1092" i="4"/>
  <c r="AJ1093" i="4"/>
  <c r="AJ1094" i="4"/>
  <c r="AJ1095" i="4"/>
  <c r="AJ1096" i="4"/>
  <c r="AJ1097" i="4"/>
  <c r="AJ1098" i="4"/>
  <c r="AJ1099" i="4"/>
  <c r="AJ1100" i="4"/>
  <c r="AJ1101" i="4"/>
  <c r="AJ1102" i="4"/>
  <c r="AJ1103" i="4"/>
  <c r="AJ1104" i="4"/>
  <c r="AJ1105" i="4"/>
  <c r="AJ1106" i="4"/>
  <c r="AJ1107" i="4"/>
  <c r="AJ1108" i="4"/>
  <c r="AJ1109" i="4"/>
  <c r="AJ1110" i="4"/>
  <c r="AJ1111" i="4"/>
  <c r="AJ1112" i="4"/>
  <c r="AJ1113" i="4"/>
  <c r="AJ1114" i="4"/>
  <c r="AJ1115" i="4"/>
  <c r="AJ1116" i="4"/>
  <c r="AJ1117" i="4"/>
  <c r="AJ1118" i="4"/>
  <c r="AJ1119" i="4"/>
  <c r="AJ1120" i="4"/>
  <c r="AJ1121" i="4"/>
  <c r="AJ1122" i="4"/>
  <c r="AJ1123" i="4"/>
  <c r="AJ1124" i="4"/>
  <c r="AJ1125" i="4"/>
  <c r="AJ1126" i="4"/>
  <c r="AJ1127" i="4"/>
  <c r="AJ1128" i="4"/>
  <c r="AJ1129" i="4"/>
  <c r="AJ1130" i="4"/>
  <c r="AJ1131" i="4"/>
  <c r="AJ1132" i="4"/>
  <c r="AJ1133" i="4"/>
  <c r="AJ1134" i="4"/>
  <c r="AJ1135" i="4"/>
  <c r="AJ1136" i="4"/>
  <c r="AJ1137" i="4"/>
  <c r="AJ1138" i="4"/>
  <c r="AJ1139" i="4"/>
  <c r="AJ1140" i="4"/>
  <c r="AJ1141" i="4"/>
  <c r="AJ1142" i="4"/>
  <c r="AJ1143" i="4"/>
  <c r="AJ1144" i="4"/>
  <c r="AJ1145" i="4"/>
  <c r="AJ1146" i="4"/>
  <c r="AJ1147" i="4"/>
  <c r="AJ1148" i="4"/>
  <c r="AJ1149" i="4"/>
  <c r="AJ1150" i="4"/>
  <c r="AJ1151" i="4"/>
  <c r="AJ1152" i="4"/>
  <c r="AJ1153" i="4"/>
  <c r="AJ1154" i="4"/>
  <c r="AJ1155" i="4"/>
  <c r="AJ1156" i="4"/>
  <c r="AJ1157" i="4"/>
  <c r="AJ1158" i="4"/>
  <c r="AJ1159" i="4"/>
  <c r="AJ1160" i="4"/>
  <c r="AJ1161" i="4"/>
  <c r="AJ1162" i="4"/>
  <c r="AJ1163" i="4"/>
  <c r="AJ1164" i="4"/>
  <c r="AJ1165" i="4"/>
  <c r="AJ1166" i="4"/>
  <c r="AJ1167" i="4"/>
  <c r="AJ1168" i="4"/>
  <c r="AJ1169" i="4"/>
  <c r="AJ1170" i="4"/>
  <c r="AJ1171" i="4"/>
  <c r="AJ1172" i="4"/>
  <c r="AJ1173" i="4"/>
  <c r="AJ1174" i="4"/>
  <c r="AJ1175" i="4"/>
  <c r="AJ1176" i="4"/>
  <c r="AJ1177" i="4"/>
  <c r="AJ1178" i="4"/>
  <c r="AJ1179" i="4"/>
  <c r="AJ1180" i="4"/>
  <c r="AJ1181" i="4"/>
  <c r="AJ1182" i="4"/>
  <c r="AJ1183" i="4"/>
  <c r="AJ1184" i="4"/>
  <c r="AJ1185" i="4"/>
  <c r="AJ1186" i="4"/>
  <c r="AJ1187" i="4"/>
  <c r="AJ1188" i="4"/>
  <c r="AJ1189" i="4"/>
  <c r="AJ1190" i="4"/>
  <c r="AJ1191" i="4"/>
  <c r="AJ1192" i="4"/>
  <c r="AJ1193" i="4"/>
  <c r="AJ1194" i="4"/>
  <c r="AJ1195" i="4"/>
  <c r="AJ1196" i="4"/>
  <c r="AJ1197" i="4"/>
  <c r="AJ1198" i="4"/>
  <c r="AJ1199" i="4"/>
  <c r="AJ1200" i="4"/>
  <c r="AJ1201" i="4"/>
  <c r="AJ1202" i="4"/>
  <c r="AJ1203" i="4"/>
  <c r="AJ1204" i="4"/>
  <c r="AJ1205" i="4"/>
  <c r="AJ1206" i="4"/>
  <c r="AJ1207" i="4"/>
  <c r="AJ1208" i="4"/>
  <c r="AJ1209" i="4"/>
  <c r="AJ1210" i="4"/>
  <c r="AJ1211" i="4"/>
  <c r="AJ1212" i="4"/>
  <c r="AJ1213" i="4"/>
  <c r="AJ1214" i="4"/>
  <c r="AJ1215" i="4"/>
  <c r="AJ1216" i="4"/>
  <c r="AJ1217" i="4"/>
  <c r="AJ1218" i="4"/>
  <c r="AJ1219" i="4"/>
  <c r="AJ1220" i="4"/>
  <c r="AJ1221" i="4"/>
  <c r="AJ1222" i="4"/>
  <c r="AJ1223" i="4"/>
  <c r="AJ1224" i="4"/>
  <c r="AJ1225" i="4"/>
  <c r="AJ1226" i="4"/>
  <c r="AJ1227" i="4"/>
  <c r="AJ1228" i="4"/>
  <c r="AJ1229" i="4"/>
  <c r="AJ1230" i="4"/>
  <c r="AJ1231" i="4"/>
  <c r="AJ1232" i="4"/>
  <c r="AJ1233" i="4"/>
  <c r="AJ1234" i="4"/>
  <c r="AJ1235" i="4"/>
  <c r="AJ1236" i="4"/>
  <c r="AJ1237" i="4"/>
  <c r="AJ1238" i="4"/>
  <c r="AJ1239" i="4"/>
  <c r="AJ1240" i="4"/>
  <c r="AJ1241" i="4"/>
  <c r="AJ1242" i="4"/>
  <c r="AJ1243" i="4"/>
  <c r="AJ1244" i="4"/>
  <c r="AJ1245" i="4"/>
  <c r="AJ1246" i="4"/>
  <c r="AJ1247" i="4"/>
  <c r="AJ1248" i="4"/>
  <c r="AJ1249" i="4"/>
  <c r="AJ1250" i="4"/>
  <c r="AJ1251" i="4"/>
  <c r="AJ1252" i="4"/>
  <c r="AJ1253" i="4"/>
  <c r="AJ1254" i="4"/>
  <c r="AJ1255" i="4"/>
  <c r="AJ1256" i="4"/>
  <c r="AJ1257" i="4"/>
  <c r="AJ1258" i="4"/>
  <c r="AJ1259" i="4"/>
  <c r="AJ1260" i="4"/>
  <c r="AJ1261" i="4"/>
  <c r="AJ1262" i="4"/>
  <c r="AJ1263" i="4"/>
  <c r="AJ1264" i="4"/>
  <c r="AJ1265" i="4"/>
  <c r="AJ1266" i="4"/>
  <c r="AJ1267" i="4"/>
  <c r="AJ1268" i="4"/>
  <c r="AJ1269" i="4"/>
  <c r="AJ1270" i="4"/>
  <c r="AJ1271" i="4"/>
  <c r="AJ1272" i="4"/>
  <c r="AJ1273" i="4"/>
  <c r="AJ1274" i="4"/>
  <c r="AJ1275" i="4"/>
  <c r="AJ1276" i="4"/>
  <c r="AJ1277" i="4"/>
  <c r="AJ1278" i="4"/>
  <c r="AJ1279" i="4"/>
  <c r="AJ1280" i="4"/>
  <c r="AJ1281" i="4"/>
  <c r="AJ1282" i="4"/>
  <c r="AJ1283" i="4"/>
  <c r="AJ1284" i="4"/>
  <c r="AJ1285" i="4"/>
  <c r="AJ1286" i="4"/>
  <c r="AJ1287" i="4"/>
  <c r="AJ1288" i="4"/>
  <c r="AJ1289" i="4"/>
  <c r="AJ1290" i="4"/>
  <c r="AJ1291" i="4"/>
  <c r="AJ1292" i="4"/>
  <c r="AJ1293" i="4"/>
  <c r="AJ1294" i="4"/>
  <c r="AJ1295" i="4"/>
  <c r="AJ1296" i="4"/>
  <c r="AJ1297" i="4"/>
  <c r="AJ1298" i="4"/>
  <c r="AJ1299" i="4"/>
  <c r="AJ1300" i="4"/>
  <c r="AJ1301" i="4"/>
  <c r="AJ1302" i="4"/>
  <c r="AJ1303" i="4"/>
  <c r="AJ1304" i="4"/>
  <c r="AJ1305" i="4"/>
  <c r="AJ1306" i="4"/>
  <c r="AJ1307" i="4"/>
  <c r="AJ1308" i="4"/>
  <c r="AJ1309" i="4"/>
  <c r="AJ1310" i="4"/>
  <c r="AJ1311" i="4"/>
  <c r="AJ1312" i="4"/>
  <c r="AJ1313" i="4"/>
  <c r="AJ1314" i="4"/>
  <c r="AJ1315" i="4"/>
  <c r="AJ1316" i="4"/>
  <c r="AJ1317" i="4"/>
  <c r="AJ1318" i="4"/>
  <c r="AJ1319" i="4"/>
  <c r="AJ1320" i="4"/>
  <c r="AJ1321" i="4"/>
  <c r="AJ1322" i="4"/>
  <c r="AJ1323" i="4"/>
  <c r="AJ1324" i="4"/>
  <c r="AJ1325" i="4"/>
  <c r="AJ1326" i="4"/>
  <c r="AJ1327" i="4"/>
  <c r="AJ1328" i="4"/>
  <c r="AJ1329" i="4"/>
  <c r="AJ1330" i="4"/>
  <c r="AJ1331" i="4"/>
  <c r="AJ1332" i="4"/>
  <c r="AJ1333" i="4"/>
  <c r="AJ1334" i="4"/>
  <c r="AJ1335" i="4"/>
  <c r="AJ1336" i="4"/>
  <c r="AJ1337" i="4"/>
  <c r="AJ1338" i="4"/>
  <c r="AJ1339" i="4"/>
  <c r="AJ1340" i="4"/>
  <c r="AJ1341" i="4"/>
  <c r="AJ1342" i="4"/>
  <c r="AJ1343" i="4"/>
  <c r="AJ1344" i="4"/>
  <c r="AJ1345" i="4"/>
  <c r="AJ1346" i="4"/>
  <c r="AJ1347" i="4"/>
  <c r="AJ1348" i="4"/>
  <c r="AJ1349" i="4"/>
  <c r="AJ1350" i="4"/>
  <c r="AJ1351" i="4"/>
  <c r="AJ1352" i="4"/>
  <c r="AJ1353" i="4"/>
  <c r="AJ1354" i="4"/>
  <c r="AJ1355" i="4"/>
  <c r="AJ1356" i="4"/>
  <c r="AJ1357" i="4"/>
  <c r="AJ1358" i="4"/>
  <c r="AJ1359" i="4"/>
  <c r="AJ1360" i="4"/>
  <c r="AJ1361" i="4"/>
  <c r="AJ1362" i="4"/>
  <c r="AJ1363" i="4"/>
  <c r="AJ1364" i="4"/>
  <c r="AJ1365" i="4"/>
  <c r="AJ1366" i="4"/>
  <c r="AJ1367" i="4"/>
  <c r="AJ1368" i="4"/>
  <c r="AJ1369" i="4"/>
  <c r="AJ1370" i="4"/>
  <c r="AJ1371" i="4"/>
  <c r="AJ1372" i="4"/>
  <c r="AJ1373" i="4"/>
  <c r="AJ1374" i="4"/>
  <c r="AJ1375" i="4"/>
  <c r="AJ1376" i="4"/>
  <c r="AJ1377" i="4"/>
  <c r="AJ1378" i="4"/>
  <c r="AJ1379" i="4"/>
  <c r="AJ1380" i="4"/>
  <c r="AJ1381" i="4"/>
  <c r="AJ1382" i="4"/>
  <c r="AJ1383" i="4"/>
  <c r="AJ1384" i="4"/>
  <c r="AJ1385" i="4"/>
  <c r="AJ1386" i="4"/>
  <c r="AJ1387" i="4"/>
  <c r="AJ1388" i="4"/>
  <c r="AJ1389" i="4"/>
  <c r="AJ1390" i="4"/>
  <c r="AJ1391" i="4"/>
  <c r="AJ1392" i="4"/>
  <c r="AJ1393" i="4"/>
  <c r="AJ1394" i="4"/>
  <c r="AJ1395" i="4"/>
  <c r="AJ1396" i="4"/>
  <c r="AJ1397" i="4"/>
  <c r="AJ1398" i="4"/>
  <c r="AJ1399" i="4"/>
  <c r="AJ1400" i="4"/>
  <c r="AJ1401" i="4"/>
  <c r="AJ1402" i="4"/>
  <c r="AJ1403" i="4"/>
  <c r="AJ1404" i="4"/>
  <c r="AJ1405" i="4"/>
  <c r="AJ1406" i="4"/>
  <c r="AJ1407" i="4"/>
  <c r="AJ1408" i="4"/>
  <c r="AJ1409" i="4"/>
  <c r="AJ1410" i="4"/>
  <c r="AJ1411" i="4"/>
  <c r="AJ1412" i="4"/>
  <c r="AJ1413" i="4"/>
  <c r="AJ1414" i="4"/>
  <c r="AJ1415" i="4"/>
  <c r="AJ1416" i="4"/>
  <c r="AJ1417" i="4"/>
  <c r="AJ1418" i="4"/>
  <c r="AJ1419" i="4"/>
  <c r="AJ1420" i="4"/>
  <c r="AJ1421" i="4"/>
  <c r="AJ1422" i="4"/>
  <c r="AJ1423" i="4"/>
  <c r="AJ1424" i="4"/>
  <c r="AJ1425" i="4"/>
  <c r="AJ1426" i="4"/>
  <c r="AJ1427" i="4"/>
  <c r="AJ1428" i="4"/>
  <c r="AJ1429" i="4"/>
  <c r="AJ1430" i="4"/>
  <c r="AJ1431" i="4"/>
  <c r="AJ1432" i="4"/>
  <c r="AJ1433" i="4"/>
  <c r="AJ1434" i="4"/>
  <c r="AJ1435" i="4"/>
  <c r="AJ1436" i="4"/>
  <c r="AJ1437" i="4"/>
  <c r="AJ1438" i="4"/>
  <c r="AJ1439" i="4"/>
  <c r="AJ1440" i="4"/>
  <c r="AJ1441" i="4"/>
  <c r="AJ1442" i="4"/>
  <c r="AJ1443" i="4"/>
  <c r="AJ1444" i="4"/>
  <c r="AJ1445" i="4"/>
  <c r="AJ1446" i="4"/>
  <c r="AJ1447" i="4"/>
  <c r="AJ1448" i="4"/>
  <c r="AJ1449" i="4"/>
  <c r="AJ1450" i="4"/>
  <c r="AJ1451" i="4"/>
  <c r="AJ1452" i="4"/>
  <c r="AJ1453" i="4"/>
  <c r="AJ1454" i="4"/>
  <c r="AJ1455" i="4"/>
  <c r="AJ1456" i="4"/>
  <c r="AJ1457" i="4"/>
  <c r="AJ1458" i="4"/>
  <c r="AJ1459" i="4"/>
  <c r="AJ1460" i="4"/>
  <c r="AJ1461" i="4"/>
  <c r="AJ1462" i="4"/>
  <c r="AJ1463" i="4"/>
  <c r="AJ1464" i="4"/>
  <c r="AJ1465" i="4"/>
  <c r="AJ1466" i="4"/>
  <c r="AJ1467" i="4"/>
  <c r="AJ1468" i="4"/>
  <c r="AJ1469" i="4"/>
  <c r="AJ1470" i="4"/>
  <c r="AJ1471" i="4"/>
  <c r="AJ1472" i="4"/>
  <c r="AJ1473" i="4"/>
  <c r="AJ1474" i="4"/>
  <c r="AJ1475" i="4"/>
  <c r="AJ1476" i="4"/>
  <c r="AJ1477" i="4"/>
  <c r="AJ1478" i="4"/>
  <c r="AJ1479" i="4"/>
  <c r="AJ1480" i="4"/>
  <c r="AJ1481" i="4"/>
  <c r="AJ1482" i="4"/>
  <c r="AJ1483" i="4"/>
  <c r="AJ1484" i="4"/>
  <c r="AJ1485" i="4"/>
  <c r="AJ1486" i="4"/>
  <c r="AJ1487" i="4"/>
  <c r="AJ1488" i="4"/>
  <c r="AJ1489" i="4"/>
  <c r="AJ1490" i="4"/>
  <c r="AJ1491" i="4"/>
  <c r="AJ1492" i="4"/>
  <c r="AJ1493" i="4"/>
  <c r="AJ1494" i="4"/>
  <c r="AJ1495" i="4"/>
  <c r="AJ1496" i="4"/>
  <c r="AJ1497" i="4"/>
  <c r="AJ1498" i="4"/>
  <c r="AJ1499" i="4"/>
  <c r="AJ1500" i="4"/>
  <c r="AJ1501" i="4"/>
  <c r="AJ1502" i="4"/>
  <c r="AJ1503" i="4"/>
  <c r="AJ1504" i="4"/>
  <c r="AJ1505" i="4"/>
  <c r="AJ1506" i="4"/>
  <c r="AJ1507" i="4"/>
  <c r="AJ1508" i="4"/>
  <c r="AJ1509" i="4"/>
  <c r="AJ1510" i="4"/>
  <c r="AJ1511" i="4"/>
  <c r="AJ1512" i="4"/>
  <c r="AJ1513" i="4"/>
  <c r="AJ1514" i="4"/>
  <c r="AJ1515" i="4"/>
  <c r="AJ1516" i="4"/>
  <c r="AJ1517" i="4"/>
  <c r="AJ1518" i="4"/>
  <c r="AJ1519" i="4"/>
  <c r="AJ1520" i="4"/>
  <c r="AJ1521" i="4"/>
  <c r="AJ1522" i="4"/>
  <c r="AJ1523" i="4"/>
  <c r="AJ1524" i="4"/>
  <c r="AJ1525" i="4"/>
  <c r="AJ1526" i="4"/>
  <c r="AJ1527" i="4"/>
  <c r="AJ1528" i="4"/>
  <c r="AJ1529" i="4"/>
  <c r="AJ1530" i="4"/>
  <c r="AJ1531" i="4"/>
  <c r="AJ1532" i="4"/>
  <c r="AJ1533" i="4"/>
  <c r="AJ1534" i="4"/>
  <c r="AJ1535" i="4"/>
  <c r="AJ1536" i="4"/>
  <c r="AJ1537" i="4"/>
  <c r="AJ1538" i="4"/>
  <c r="AJ1539" i="4"/>
  <c r="AJ1540" i="4"/>
  <c r="AJ1541" i="4"/>
  <c r="AJ1542" i="4"/>
  <c r="AJ1543" i="4"/>
  <c r="AJ1544" i="4"/>
  <c r="AJ1545" i="4"/>
  <c r="AJ1546" i="4"/>
  <c r="AJ1547" i="4"/>
  <c r="AJ1548" i="4"/>
  <c r="AJ1549" i="4"/>
  <c r="AJ1550" i="4"/>
  <c r="AJ1551" i="4"/>
  <c r="AJ1552" i="4"/>
  <c r="AJ1553" i="4"/>
  <c r="AJ1554" i="4"/>
  <c r="AJ1555" i="4"/>
  <c r="AJ1556" i="4"/>
  <c r="AJ1557" i="4"/>
  <c r="AJ1558" i="4"/>
  <c r="AJ1559" i="4"/>
  <c r="AJ1560" i="4"/>
  <c r="AJ1561" i="4"/>
  <c r="AJ1562" i="4"/>
  <c r="AJ1563" i="4"/>
  <c r="AJ1564" i="4"/>
  <c r="AJ1565" i="4"/>
  <c r="AJ1566" i="4"/>
  <c r="AJ1567" i="4"/>
  <c r="AJ1568" i="4"/>
  <c r="AJ1569" i="4"/>
  <c r="AJ1570" i="4"/>
  <c r="AJ1571" i="4"/>
  <c r="AJ1572" i="4"/>
  <c r="AJ1573" i="4"/>
  <c r="AJ1574" i="4"/>
  <c r="AJ1575" i="4"/>
  <c r="AJ1576" i="4"/>
  <c r="AJ1577" i="4"/>
  <c r="AJ1578" i="4"/>
  <c r="AJ1579" i="4"/>
  <c r="AJ1580" i="4"/>
  <c r="AJ1581" i="4"/>
  <c r="AJ1582" i="4"/>
  <c r="AJ1583" i="4"/>
  <c r="AJ1584" i="4"/>
  <c r="AJ1585" i="4"/>
  <c r="AJ1586" i="4"/>
  <c r="AJ1587" i="4"/>
  <c r="AJ1588" i="4"/>
  <c r="AJ1589" i="4"/>
  <c r="AJ1590" i="4"/>
  <c r="AJ1591" i="4"/>
  <c r="AJ1592" i="4"/>
  <c r="AJ1593" i="4"/>
  <c r="AJ1594" i="4"/>
  <c r="AJ1595" i="4"/>
  <c r="AJ1596" i="4"/>
  <c r="AJ1597" i="4"/>
  <c r="AJ1598" i="4"/>
  <c r="AJ1599" i="4"/>
  <c r="AJ1600" i="4"/>
  <c r="AJ1601" i="4"/>
  <c r="AJ1602" i="4"/>
  <c r="AJ1603" i="4"/>
  <c r="AJ1604" i="4"/>
  <c r="AJ1605" i="4"/>
  <c r="AJ1606" i="4"/>
  <c r="AJ1607" i="4"/>
  <c r="AJ1608" i="4"/>
  <c r="AJ1609" i="4"/>
  <c r="AJ1610" i="4"/>
  <c r="AJ1611" i="4"/>
  <c r="AJ1612" i="4"/>
  <c r="AJ1613" i="4"/>
  <c r="AJ1614" i="4"/>
  <c r="AJ1615" i="4"/>
  <c r="AJ1616" i="4"/>
  <c r="AJ1617" i="4"/>
  <c r="AJ1618" i="4"/>
  <c r="AJ1619" i="4"/>
  <c r="AJ1620" i="4"/>
  <c r="AJ1621" i="4"/>
  <c r="AJ1622" i="4"/>
  <c r="AJ1623" i="4"/>
  <c r="AJ1624" i="4"/>
  <c r="AJ1625" i="4"/>
  <c r="AJ1626" i="4"/>
  <c r="AJ1627" i="4"/>
  <c r="AJ1628" i="4"/>
  <c r="AJ1629" i="4"/>
  <c r="AJ1630" i="4"/>
  <c r="AJ1631" i="4"/>
  <c r="AJ1632" i="4"/>
  <c r="AJ1633" i="4"/>
  <c r="AJ1634" i="4"/>
  <c r="AJ1635" i="4"/>
  <c r="AJ1636" i="4"/>
  <c r="AJ1637" i="4"/>
  <c r="AJ1638" i="4"/>
  <c r="AJ1639" i="4"/>
  <c r="AJ1640" i="4"/>
  <c r="AJ1641" i="4"/>
  <c r="AJ1642" i="4"/>
  <c r="AJ1643" i="4"/>
  <c r="AJ1644" i="4"/>
  <c r="AJ1645" i="4"/>
  <c r="AJ1646" i="4"/>
  <c r="AJ1647" i="4"/>
  <c r="AJ1648" i="4"/>
  <c r="AJ1649" i="4"/>
  <c r="AJ1650" i="4"/>
  <c r="AJ1651" i="4"/>
  <c r="AJ1652" i="4"/>
  <c r="AJ1653" i="4"/>
  <c r="AJ1654" i="4"/>
  <c r="AJ1655" i="4"/>
  <c r="AJ1656" i="4"/>
  <c r="AJ1657" i="4"/>
  <c r="AJ1658" i="4"/>
  <c r="AJ1659" i="4"/>
  <c r="AJ1660" i="4"/>
  <c r="AJ1661" i="4"/>
  <c r="AJ1662" i="4"/>
  <c r="AJ1663" i="4"/>
  <c r="AJ1664" i="4"/>
  <c r="AJ1665" i="4"/>
  <c r="AJ1666" i="4"/>
  <c r="AJ1667" i="4"/>
  <c r="AJ1668" i="4"/>
  <c r="AJ1669" i="4"/>
  <c r="AJ1670" i="4"/>
  <c r="AJ1671" i="4"/>
  <c r="AJ1672" i="4"/>
  <c r="AJ1673" i="4"/>
  <c r="AJ1674" i="4"/>
  <c r="AJ1675" i="4"/>
  <c r="AJ1676" i="4"/>
  <c r="AJ1677" i="4"/>
  <c r="AJ1678" i="4"/>
  <c r="AJ1679" i="4"/>
  <c r="AJ1680" i="4"/>
  <c r="AJ1681" i="4"/>
  <c r="AJ1682" i="4"/>
  <c r="AJ1683" i="4"/>
  <c r="AJ1684" i="4"/>
  <c r="AJ1685" i="4"/>
  <c r="AJ1686" i="4"/>
  <c r="AJ1687" i="4"/>
  <c r="AJ1688" i="4"/>
  <c r="AJ1689" i="4"/>
  <c r="AJ1690" i="4"/>
  <c r="AJ1691" i="4"/>
  <c r="AJ1692" i="4"/>
  <c r="AJ1693" i="4"/>
  <c r="AJ1694" i="4"/>
  <c r="AJ1695" i="4"/>
  <c r="AJ1696" i="4"/>
  <c r="AJ1697" i="4"/>
  <c r="AJ1698" i="4"/>
  <c r="AJ1699" i="4"/>
  <c r="AJ1700" i="4"/>
  <c r="AJ1701" i="4"/>
  <c r="AJ1702" i="4"/>
  <c r="AJ1703" i="4"/>
  <c r="AJ1704" i="4"/>
  <c r="AJ1705" i="4"/>
  <c r="AJ1706" i="4"/>
  <c r="W136" i="5" l="1"/>
  <c r="X136" i="5" s="1"/>
  <c r="X92" i="5"/>
  <c r="W137" i="5"/>
  <c r="X137" i="5" s="1"/>
  <c r="X93" i="5"/>
  <c r="W147" i="5"/>
  <c r="X147" i="5" s="1"/>
  <c r="X103" i="5"/>
  <c r="W133" i="5"/>
  <c r="X133" i="5" s="1"/>
  <c r="X89" i="5"/>
  <c r="AN766" i="4"/>
  <c r="AO766" i="4" s="1"/>
  <c r="AP766" i="4" s="1"/>
  <c r="AN765" i="4"/>
  <c r="AO765" i="4" s="1"/>
  <c r="AP765" i="4" s="1"/>
  <c r="AN572" i="4"/>
  <c r="AO572" i="4" s="1"/>
  <c r="AP572" i="4" s="1"/>
  <c r="AN671" i="4"/>
  <c r="AO671" i="4" s="1"/>
  <c r="AP671" i="4" s="1"/>
  <c r="AN764" i="4"/>
  <c r="AO764" i="4" s="1"/>
  <c r="AP764" i="4" s="1"/>
  <c r="AN668" i="4"/>
  <c r="AO668" i="4" s="1"/>
  <c r="AP668" i="4" s="1"/>
  <c r="AN769" i="4"/>
  <c r="AO769" i="4" s="1"/>
  <c r="AP769" i="4" s="1"/>
  <c r="AN767" i="4"/>
  <c r="AO767" i="4" s="1"/>
  <c r="AP767" i="4" s="1"/>
  <c r="AN770" i="4"/>
  <c r="AO770" i="4" s="1"/>
  <c r="AP770" i="4" s="1"/>
  <c r="AN675" i="4"/>
  <c r="AO675" i="4" s="1"/>
  <c r="AP675" i="4" s="1"/>
  <c r="AN667" i="4"/>
  <c r="AO667" i="4" s="1"/>
  <c r="AP667" i="4" s="1"/>
  <c r="AN768" i="4"/>
  <c r="AO768" i="4" s="1"/>
  <c r="AP768" i="4" s="1"/>
  <c r="AN771" i="4"/>
  <c r="AO771" i="4" s="1"/>
  <c r="AP771" i="4" s="1"/>
  <c r="AN763" i="4"/>
  <c r="AO763" i="4" s="1"/>
  <c r="AP763" i="4" s="1"/>
  <c r="AN479" i="4"/>
  <c r="AO479" i="4" s="1"/>
  <c r="AP479" i="4" s="1"/>
  <c r="AN475" i="4"/>
  <c r="AO475" i="4" s="1"/>
  <c r="AP475" i="4" s="1"/>
  <c r="AN574" i="4"/>
  <c r="AO574" i="4" s="1"/>
  <c r="AP574" i="4" s="1"/>
  <c r="AN673" i="4"/>
  <c r="AO673" i="4" s="1"/>
  <c r="AP673" i="4" s="1"/>
  <c r="AN674" i="4"/>
  <c r="AO674" i="4" s="1"/>
  <c r="AP674" i="4" s="1"/>
  <c r="AN666" i="4"/>
  <c r="AO666" i="4" s="1"/>
  <c r="AP666" i="4" s="1"/>
  <c r="AN669" i="4"/>
  <c r="AO669" i="4" s="1"/>
  <c r="AP669" i="4" s="1"/>
  <c r="AN573" i="4"/>
  <c r="AO573" i="4" s="1"/>
  <c r="AP573" i="4" s="1"/>
  <c r="AN672" i="4"/>
  <c r="AO672" i="4" s="1"/>
  <c r="AP672" i="4" s="1"/>
  <c r="AN571" i="4"/>
  <c r="AO571" i="4" s="1"/>
  <c r="AP571" i="4" s="1"/>
  <c r="AN670" i="4"/>
  <c r="AO670" i="4" s="1"/>
  <c r="AP670" i="4" s="1"/>
  <c r="AN577" i="4"/>
  <c r="AO577" i="4" s="1"/>
  <c r="AP577" i="4" s="1"/>
  <c r="AN575" i="4"/>
  <c r="AO575" i="4" s="1"/>
  <c r="AP575" i="4" s="1"/>
  <c r="AN481" i="4"/>
  <c r="AO481" i="4" s="1"/>
  <c r="AP481" i="4" s="1"/>
  <c r="AN477" i="4"/>
  <c r="AO477" i="4" s="1"/>
  <c r="AP477" i="4" s="1"/>
  <c r="AN578" i="4"/>
  <c r="AO578" i="4" s="1"/>
  <c r="AP578" i="4" s="1"/>
  <c r="AN570" i="4"/>
  <c r="AO570" i="4" s="1"/>
  <c r="AP570" i="4" s="1"/>
  <c r="AN480" i="4"/>
  <c r="AO480" i="4" s="1"/>
  <c r="AP480" i="4" s="1"/>
  <c r="AN576" i="4"/>
  <c r="AO576" i="4" s="1"/>
  <c r="AP576" i="4" s="1"/>
  <c r="AN482" i="4"/>
  <c r="AO482" i="4" s="1"/>
  <c r="AP482" i="4" s="1"/>
  <c r="AN478" i="4"/>
  <c r="AO478" i="4" s="1"/>
  <c r="AP478" i="4" s="1"/>
  <c r="AN474" i="4"/>
  <c r="AO474" i="4" s="1"/>
  <c r="AP474" i="4" s="1"/>
  <c r="AN476" i="4"/>
  <c r="AO476" i="4" s="1"/>
  <c r="AP476" i="4" s="1"/>
  <c r="W41" i="5"/>
  <c r="X41" i="5" s="1"/>
  <c r="W44" i="5"/>
  <c r="X44" i="5" s="1"/>
  <c r="W36" i="5"/>
  <c r="X36" i="5" s="1"/>
  <c r="W48" i="5"/>
  <c r="X48" i="5" s="1"/>
  <c r="AF98" i="5"/>
  <c r="W98" i="5"/>
  <c r="P40" i="5"/>
  <c r="AE40" i="5" s="1"/>
  <c r="W8" i="5"/>
  <c r="X8" i="5" s="1"/>
  <c r="P131" i="5"/>
  <c r="AE131" i="5" s="1"/>
  <c r="W87" i="5"/>
  <c r="P135" i="5"/>
  <c r="AE135" i="5" s="1"/>
  <c r="W91" i="5"/>
  <c r="P139" i="5"/>
  <c r="AE139" i="5" s="1"/>
  <c r="W95" i="5"/>
  <c r="AF107" i="5"/>
  <c r="W107" i="5"/>
  <c r="P130" i="5"/>
  <c r="AF130" i="5" s="1"/>
  <c r="W86" i="5"/>
  <c r="X86" i="5" s="1"/>
  <c r="AF90" i="5"/>
  <c r="W90" i="5"/>
  <c r="P35" i="5"/>
  <c r="AE35" i="5" s="1"/>
  <c r="W3" i="5"/>
  <c r="X3" i="5" s="1"/>
  <c r="AF5" i="5"/>
  <c r="W5" i="5"/>
  <c r="X5" i="5" s="1"/>
  <c r="AE6" i="5"/>
  <c r="W6" i="5"/>
  <c r="X6" i="5" s="1"/>
  <c r="P132" i="5"/>
  <c r="AF132" i="5" s="1"/>
  <c r="W88" i="5"/>
  <c r="P140" i="5"/>
  <c r="AF140" i="5" s="1"/>
  <c r="W96" i="5"/>
  <c r="P34" i="5"/>
  <c r="AE34" i="5" s="1"/>
  <c r="W2" i="5"/>
  <c r="A94" i="5"/>
  <c r="W94" i="5"/>
  <c r="P39" i="5"/>
  <c r="AE39" i="5" s="1"/>
  <c r="W7" i="5"/>
  <c r="X7" i="5" s="1"/>
  <c r="AE186" i="4"/>
  <c r="AG186" i="4" s="1"/>
  <c r="AF767" i="4"/>
  <c r="X766" i="4"/>
  <c r="W766" i="4"/>
  <c r="AF766" i="4"/>
  <c r="P768" i="4"/>
  <c r="P769" i="4"/>
  <c r="AF769" i="4" s="1"/>
  <c r="P770" i="4"/>
  <c r="AF770" i="4" s="1"/>
  <c r="P763" i="4"/>
  <c r="P771" i="4"/>
  <c r="AE771" i="4" s="1"/>
  <c r="W767" i="4"/>
  <c r="P764" i="4"/>
  <c r="AE764" i="4" s="1"/>
  <c r="P765" i="4"/>
  <c r="X765" i="4" s="1"/>
  <c r="X72" i="6"/>
  <c r="AE69" i="6"/>
  <c r="AG69" i="6" s="1"/>
  <c r="W70" i="6"/>
  <c r="W2" i="6"/>
  <c r="W75" i="6"/>
  <c r="W71" i="6"/>
  <c r="AE71" i="6"/>
  <c r="AG71" i="6" s="1"/>
  <c r="AF8" i="6"/>
  <c r="X71" i="6"/>
  <c r="A2" i="6"/>
  <c r="B2" i="6" s="1"/>
  <c r="W69" i="6"/>
  <c r="AE4" i="6"/>
  <c r="W4" i="6"/>
  <c r="AF73" i="6"/>
  <c r="AE73" i="6"/>
  <c r="W73" i="6"/>
  <c r="A5" i="6"/>
  <c r="B5" i="6" s="1"/>
  <c r="AF5" i="6"/>
  <c r="X6" i="6"/>
  <c r="X75" i="6"/>
  <c r="AE72" i="6"/>
  <c r="AE75" i="6"/>
  <c r="AG75" i="6" s="1"/>
  <c r="A3" i="6"/>
  <c r="B3" i="6" s="1"/>
  <c r="W74" i="6"/>
  <c r="AE9" i="6"/>
  <c r="A9" i="6"/>
  <c r="B9" i="6" s="1"/>
  <c r="W9" i="6"/>
  <c r="AF9" i="6"/>
  <c r="X9" i="6"/>
  <c r="X2" i="6"/>
  <c r="AF3" i="6"/>
  <c r="AG3" i="6" s="1"/>
  <c r="AE13" i="6"/>
  <c r="AG13" i="6" s="1"/>
  <c r="A13" i="6"/>
  <c r="B13" i="6" s="1"/>
  <c r="X13" i="6"/>
  <c r="W13" i="6"/>
  <c r="AE17" i="6"/>
  <c r="AG17" i="6" s="1"/>
  <c r="A17" i="6"/>
  <c r="B17" i="6" s="1"/>
  <c r="X17" i="6"/>
  <c r="W17" i="6"/>
  <c r="AE21" i="6"/>
  <c r="AG21" i="6" s="1"/>
  <c r="A21" i="6"/>
  <c r="B21" i="6" s="1"/>
  <c r="X21" i="6"/>
  <c r="W21" i="6"/>
  <c r="AE25" i="6"/>
  <c r="AG25" i="6" s="1"/>
  <c r="A25" i="6"/>
  <c r="B25" i="6" s="1"/>
  <c r="X25" i="6"/>
  <c r="W25" i="6"/>
  <c r="AE29" i="6"/>
  <c r="A29" i="6"/>
  <c r="B29" i="6" s="1"/>
  <c r="X29" i="6"/>
  <c r="W29" i="6"/>
  <c r="AE33" i="6"/>
  <c r="A33" i="6"/>
  <c r="B33" i="6" s="1"/>
  <c r="X33" i="6"/>
  <c r="W33" i="6"/>
  <c r="AE37" i="6"/>
  <c r="A37" i="6"/>
  <c r="B37" i="6" s="1"/>
  <c r="X37" i="6"/>
  <c r="W37" i="6"/>
  <c r="AE41" i="6"/>
  <c r="A41" i="6"/>
  <c r="B41" i="6" s="1"/>
  <c r="X41" i="6"/>
  <c r="W41" i="6"/>
  <c r="AE45" i="6"/>
  <c r="A45" i="6"/>
  <c r="B45" i="6" s="1"/>
  <c r="X45" i="6"/>
  <c r="W45" i="6"/>
  <c r="AE49" i="6"/>
  <c r="A49" i="6"/>
  <c r="B49" i="6" s="1"/>
  <c r="X49" i="6"/>
  <c r="W49" i="6"/>
  <c r="AE53" i="6"/>
  <c r="A53" i="6"/>
  <c r="B53" i="6" s="1"/>
  <c r="X53" i="6"/>
  <c r="W53" i="6"/>
  <c r="AE57" i="6"/>
  <c r="A57" i="6"/>
  <c r="B57" i="6" s="1"/>
  <c r="X57" i="6"/>
  <c r="W57" i="6"/>
  <c r="AE61" i="6"/>
  <c r="A61" i="6"/>
  <c r="B61" i="6" s="1"/>
  <c r="X61" i="6"/>
  <c r="W61" i="6"/>
  <c r="AE65" i="6"/>
  <c r="A65" i="6"/>
  <c r="B65" i="6" s="1"/>
  <c r="X65" i="6"/>
  <c r="W65" i="6"/>
  <c r="AE7" i="6"/>
  <c r="AG7" i="6" s="1"/>
  <c r="A7" i="6"/>
  <c r="B7" i="6" s="1"/>
  <c r="W7" i="6"/>
  <c r="X4" i="6"/>
  <c r="AE10" i="6"/>
  <c r="AG10" i="6" s="1"/>
  <c r="A10" i="6"/>
  <c r="B10" i="6" s="1"/>
  <c r="X10" i="6"/>
  <c r="W10" i="6"/>
  <c r="AE14" i="6"/>
  <c r="AG14" i="6" s="1"/>
  <c r="A14" i="6"/>
  <c r="B14" i="6" s="1"/>
  <c r="X14" i="6"/>
  <c r="W14" i="6"/>
  <c r="AE18" i="6"/>
  <c r="AG18" i="6" s="1"/>
  <c r="A18" i="6"/>
  <c r="B18" i="6" s="1"/>
  <c r="X18" i="6"/>
  <c r="W18" i="6"/>
  <c r="AE22" i="6"/>
  <c r="AG22" i="6" s="1"/>
  <c r="A22" i="6"/>
  <c r="B22" i="6" s="1"/>
  <c r="X22" i="6"/>
  <c r="W22" i="6"/>
  <c r="AE26" i="6"/>
  <c r="AG26" i="6" s="1"/>
  <c r="A26" i="6"/>
  <c r="B26" i="6" s="1"/>
  <c r="X26" i="6"/>
  <c r="W26" i="6"/>
  <c r="AE30" i="6"/>
  <c r="AG30" i="6" s="1"/>
  <c r="A30" i="6"/>
  <c r="B30" i="6" s="1"/>
  <c r="X30" i="6"/>
  <c r="W30" i="6"/>
  <c r="AE34" i="6"/>
  <c r="AG34" i="6" s="1"/>
  <c r="A34" i="6"/>
  <c r="B34" i="6" s="1"/>
  <c r="X34" i="6"/>
  <c r="W34" i="6"/>
  <c r="AE38" i="6"/>
  <c r="AG38" i="6" s="1"/>
  <c r="A38" i="6"/>
  <c r="B38" i="6" s="1"/>
  <c r="X38" i="6"/>
  <c r="W38" i="6"/>
  <c r="AE42" i="6"/>
  <c r="AG42" i="6" s="1"/>
  <c r="A42" i="6"/>
  <c r="B42" i="6" s="1"/>
  <c r="X42" i="6"/>
  <c r="W42" i="6"/>
  <c r="AE46" i="6"/>
  <c r="AG46" i="6" s="1"/>
  <c r="A46" i="6"/>
  <c r="B46" i="6" s="1"/>
  <c r="X46" i="6"/>
  <c r="W46" i="6"/>
  <c r="AE50" i="6"/>
  <c r="AG50" i="6" s="1"/>
  <c r="A50" i="6"/>
  <c r="B50" i="6" s="1"/>
  <c r="X50" i="6"/>
  <c r="W50" i="6"/>
  <c r="AE54" i="6"/>
  <c r="AG54" i="6" s="1"/>
  <c r="A54" i="6"/>
  <c r="B54" i="6" s="1"/>
  <c r="X54" i="6"/>
  <c r="W54" i="6"/>
  <c r="AE58" i="6"/>
  <c r="AG58" i="6" s="1"/>
  <c r="A58" i="6"/>
  <c r="B58" i="6" s="1"/>
  <c r="X58" i="6"/>
  <c r="W58" i="6"/>
  <c r="AE62" i="6"/>
  <c r="AG62" i="6" s="1"/>
  <c r="A62" i="6"/>
  <c r="B62" i="6" s="1"/>
  <c r="X62" i="6"/>
  <c r="W62" i="6"/>
  <c r="AE66" i="6"/>
  <c r="AG66" i="6" s="1"/>
  <c r="A66" i="6"/>
  <c r="B66" i="6" s="1"/>
  <c r="X66" i="6"/>
  <c r="W66" i="6"/>
  <c r="AF2" i="6"/>
  <c r="AG2" i="6" s="1"/>
  <c r="AE5" i="6"/>
  <c r="AG5" i="6" s="1"/>
  <c r="W5" i="6"/>
  <c r="W3" i="6"/>
  <c r="A4" i="6"/>
  <c r="B4" i="6" s="1"/>
  <c r="X7" i="6"/>
  <c r="AE8" i="6"/>
  <c r="A8" i="6"/>
  <c r="B8" i="6" s="1"/>
  <c r="W8" i="6"/>
  <c r="AE11" i="6"/>
  <c r="AG11" i="6" s="1"/>
  <c r="A11" i="6"/>
  <c r="B11" i="6" s="1"/>
  <c r="X11" i="6"/>
  <c r="W11" i="6"/>
  <c r="AE15" i="6"/>
  <c r="AG15" i="6" s="1"/>
  <c r="A15" i="6"/>
  <c r="B15" i="6" s="1"/>
  <c r="X15" i="6"/>
  <c r="W15" i="6"/>
  <c r="AE19" i="6"/>
  <c r="AG19" i="6" s="1"/>
  <c r="A19" i="6"/>
  <c r="B19" i="6" s="1"/>
  <c r="X19" i="6"/>
  <c r="W19" i="6"/>
  <c r="AE23" i="6"/>
  <c r="AG23" i="6" s="1"/>
  <c r="A23" i="6"/>
  <c r="B23" i="6" s="1"/>
  <c r="X23" i="6"/>
  <c r="W23" i="6"/>
  <c r="AE27" i="6"/>
  <c r="AG27" i="6" s="1"/>
  <c r="A27" i="6"/>
  <c r="B27" i="6" s="1"/>
  <c r="X27" i="6"/>
  <c r="W27" i="6"/>
  <c r="AE31" i="6"/>
  <c r="AG31" i="6" s="1"/>
  <c r="A31" i="6"/>
  <c r="B31" i="6" s="1"/>
  <c r="X31" i="6"/>
  <c r="W31" i="6"/>
  <c r="AE35" i="6"/>
  <c r="AG35" i="6" s="1"/>
  <c r="A35" i="6"/>
  <c r="B35" i="6" s="1"/>
  <c r="X35" i="6"/>
  <c r="W35" i="6"/>
  <c r="AE39" i="6"/>
  <c r="AG39" i="6" s="1"/>
  <c r="A39" i="6"/>
  <c r="B39" i="6" s="1"/>
  <c r="X39" i="6"/>
  <c r="W39" i="6"/>
  <c r="AE43" i="6"/>
  <c r="AG43" i="6" s="1"/>
  <c r="A43" i="6"/>
  <c r="B43" i="6" s="1"/>
  <c r="X43" i="6"/>
  <c r="W43" i="6"/>
  <c r="AE47" i="6"/>
  <c r="AG47" i="6" s="1"/>
  <c r="A47" i="6"/>
  <c r="B47" i="6" s="1"/>
  <c r="X47" i="6"/>
  <c r="W47" i="6"/>
  <c r="AE51" i="6"/>
  <c r="AG51" i="6" s="1"/>
  <c r="A51" i="6"/>
  <c r="B51" i="6" s="1"/>
  <c r="X51" i="6"/>
  <c r="W51" i="6"/>
  <c r="AE55" i="6"/>
  <c r="AG55" i="6" s="1"/>
  <c r="A55" i="6"/>
  <c r="B55" i="6" s="1"/>
  <c r="X55" i="6"/>
  <c r="W55" i="6"/>
  <c r="AE59" i="6"/>
  <c r="AG59" i="6" s="1"/>
  <c r="A59" i="6"/>
  <c r="B59" i="6" s="1"/>
  <c r="X59" i="6"/>
  <c r="W59" i="6"/>
  <c r="AE63" i="6"/>
  <c r="AG63" i="6" s="1"/>
  <c r="A63" i="6"/>
  <c r="B63" i="6" s="1"/>
  <c r="X63" i="6"/>
  <c r="W63" i="6"/>
  <c r="AE67" i="6"/>
  <c r="AG67" i="6" s="1"/>
  <c r="A67" i="6"/>
  <c r="B67" i="6" s="1"/>
  <c r="X67" i="6"/>
  <c r="W67" i="6"/>
  <c r="X3" i="6"/>
  <c r="AF4" i="6"/>
  <c r="AF29" i="6"/>
  <c r="AF33" i="6"/>
  <c r="AF37" i="6"/>
  <c r="AF41" i="6"/>
  <c r="AF45" i="6"/>
  <c r="AF49" i="6"/>
  <c r="AF53" i="6"/>
  <c r="AF57" i="6"/>
  <c r="AF61" i="6"/>
  <c r="AF65" i="6"/>
  <c r="AE6" i="6"/>
  <c r="AG6" i="6" s="1"/>
  <c r="A6" i="6"/>
  <c r="B6" i="6" s="1"/>
  <c r="W6" i="6"/>
  <c r="AE12" i="6"/>
  <c r="AG12" i="6" s="1"/>
  <c r="A12" i="6"/>
  <c r="B12" i="6" s="1"/>
  <c r="X12" i="6"/>
  <c r="W12" i="6"/>
  <c r="AE16" i="6"/>
  <c r="AG16" i="6" s="1"/>
  <c r="A16" i="6"/>
  <c r="B16" i="6" s="1"/>
  <c r="X16" i="6"/>
  <c r="W16" i="6"/>
  <c r="AE20" i="6"/>
  <c r="AG20" i="6" s="1"/>
  <c r="A20" i="6"/>
  <c r="B20" i="6" s="1"/>
  <c r="X20" i="6"/>
  <c r="W20" i="6"/>
  <c r="AE24" i="6"/>
  <c r="AG24" i="6" s="1"/>
  <c r="A24" i="6"/>
  <c r="B24" i="6" s="1"/>
  <c r="X24" i="6"/>
  <c r="W24" i="6"/>
  <c r="AE28" i="6"/>
  <c r="AG28" i="6" s="1"/>
  <c r="A28" i="6"/>
  <c r="B28" i="6" s="1"/>
  <c r="X28" i="6"/>
  <c r="W28" i="6"/>
  <c r="AE32" i="6"/>
  <c r="AG32" i="6" s="1"/>
  <c r="A32" i="6"/>
  <c r="B32" i="6" s="1"/>
  <c r="X32" i="6"/>
  <c r="W32" i="6"/>
  <c r="AE36" i="6"/>
  <c r="AG36" i="6" s="1"/>
  <c r="A36" i="6"/>
  <c r="B36" i="6" s="1"/>
  <c r="X36" i="6"/>
  <c r="W36" i="6"/>
  <c r="AE40" i="6"/>
  <c r="AG40" i="6" s="1"/>
  <c r="A40" i="6"/>
  <c r="B40" i="6" s="1"/>
  <c r="X40" i="6"/>
  <c r="W40" i="6"/>
  <c r="AE44" i="6"/>
  <c r="AG44" i="6" s="1"/>
  <c r="A44" i="6"/>
  <c r="B44" i="6" s="1"/>
  <c r="X44" i="6"/>
  <c r="W44" i="6"/>
  <c r="AE48" i="6"/>
  <c r="AG48" i="6" s="1"/>
  <c r="A48" i="6"/>
  <c r="B48" i="6" s="1"/>
  <c r="X48" i="6"/>
  <c r="W48" i="6"/>
  <c r="AE52" i="6"/>
  <c r="AG52" i="6" s="1"/>
  <c r="A52" i="6"/>
  <c r="B52" i="6" s="1"/>
  <c r="X52" i="6"/>
  <c r="W52" i="6"/>
  <c r="AE56" i="6"/>
  <c r="AG56" i="6" s="1"/>
  <c r="A56" i="6"/>
  <c r="B56" i="6" s="1"/>
  <c r="X56" i="6"/>
  <c r="W56" i="6"/>
  <c r="AE60" i="6"/>
  <c r="AG60" i="6" s="1"/>
  <c r="A60" i="6"/>
  <c r="B60" i="6" s="1"/>
  <c r="X60" i="6"/>
  <c r="W60" i="6"/>
  <c r="AE64" i="6"/>
  <c r="AG64" i="6" s="1"/>
  <c r="A64" i="6"/>
  <c r="B64" i="6" s="1"/>
  <c r="X64" i="6"/>
  <c r="W64" i="6"/>
  <c r="AE68" i="6"/>
  <c r="AG68" i="6" s="1"/>
  <c r="A68" i="6"/>
  <c r="B68" i="6" s="1"/>
  <c r="X68" i="6"/>
  <c r="W68" i="6"/>
  <c r="X70" i="6"/>
  <c r="AF72" i="6"/>
  <c r="AG72" i="6" s="1"/>
  <c r="X74" i="6"/>
  <c r="X69" i="6"/>
  <c r="X73" i="6"/>
  <c r="AE70" i="6"/>
  <c r="AG70" i="6" s="1"/>
  <c r="AE74" i="6"/>
  <c r="AG74" i="6" s="1"/>
  <c r="P10" i="5"/>
  <c r="A10" i="5" s="1"/>
  <c r="B10" i="5" s="1"/>
  <c r="A5" i="5"/>
  <c r="A3" i="5"/>
  <c r="A96" i="5"/>
  <c r="AE5" i="5"/>
  <c r="AD34" i="5"/>
  <c r="P100" i="5"/>
  <c r="AF9" i="5"/>
  <c r="AE9" i="5"/>
  <c r="A9" i="5"/>
  <c r="I150" i="5"/>
  <c r="P106" i="5"/>
  <c r="AE8" i="5"/>
  <c r="AF103" i="5"/>
  <c r="AE95" i="5"/>
  <c r="AD38" i="5"/>
  <c r="P14" i="5"/>
  <c r="A88" i="5"/>
  <c r="AD43" i="5"/>
  <c r="AD11" i="5"/>
  <c r="P48" i="5"/>
  <c r="AE48" i="5" s="1"/>
  <c r="AE16" i="5"/>
  <c r="A16" i="5"/>
  <c r="AF92" i="5"/>
  <c r="A92" i="5"/>
  <c r="P133" i="5"/>
  <c r="AE133" i="5" s="1"/>
  <c r="AE89" i="5"/>
  <c r="A89" i="5"/>
  <c r="B89" i="5" s="1"/>
  <c r="P36" i="5"/>
  <c r="AF36" i="5" s="1"/>
  <c r="AE4" i="5"/>
  <c r="A4" i="5"/>
  <c r="P38" i="5"/>
  <c r="AE38" i="5" s="1"/>
  <c r="A6" i="5"/>
  <c r="P44" i="5"/>
  <c r="AE44" i="5" s="1"/>
  <c r="AE12" i="5"/>
  <c r="A12" i="5"/>
  <c r="AE3" i="5"/>
  <c r="A8" i="5"/>
  <c r="AD15" i="5"/>
  <c r="A2" i="5"/>
  <c r="A86" i="5"/>
  <c r="A91" i="5"/>
  <c r="AE91" i="5"/>
  <c r="AE94" i="5"/>
  <c r="AE2" i="5"/>
  <c r="A7" i="5"/>
  <c r="AE86" i="5"/>
  <c r="AE7" i="5"/>
  <c r="AD143" i="5"/>
  <c r="P105" i="5"/>
  <c r="P138" i="5"/>
  <c r="AE138" i="5" s="1"/>
  <c r="AD41" i="5"/>
  <c r="AD138" i="5"/>
  <c r="AD94" i="5"/>
  <c r="P137" i="5"/>
  <c r="AE137" i="5" s="1"/>
  <c r="AE93" i="5"/>
  <c r="A93" i="5"/>
  <c r="B93" i="5" s="1"/>
  <c r="AF93" i="5"/>
  <c r="I43" i="5"/>
  <c r="P11" i="5"/>
  <c r="AD134" i="5"/>
  <c r="AD90" i="5"/>
  <c r="I47" i="5"/>
  <c r="I23" i="5"/>
  <c r="AF71" i="5" s="1"/>
  <c r="AG71" i="5" s="1"/>
  <c r="P15" i="5"/>
  <c r="I51" i="5"/>
  <c r="I27" i="5"/>
  <c r="P19" i="5"/>
  <c r="AD67" i="5"/>
  <c r="AD37" i="5"/>
  <c r="P41" i="5"/>
  <c r="I44" i="5"/>
  <c r="I20" i="5"/>
  <c r="AF68" i="5" s="1"/>
  <c r="AG68" i="5" s="1"/>
  <c r="I48" i="5"/>
  <c r="I24" i="5"/>
  <c r="AF72" i="5" s="1"/>
  <c r="AG72" i="5" s="1"/>
  <c r="I22" i="5"/>
  <c r="AF70" i="5" s="1"/>
  <c r="AG70" i="5" s="1"/>
  <c r="P37" i="5"/>
  <c r="AD68" i="5"/>
  <c r="AD72" i="5"/>
  <c r="AD136" i="5"/>
  <c r="AD92" i="5"/>
  <c r="AD42" i="5"/>
  <c r="AF12" i="5"/>
  <c r="I45" i="5"/>
  <c r="I21" i="5"/>
  <c r="AF69" i="5" s="1"/>
  <c r="AG69" i="5" s="1"/>
  <c r="AD13" i="5"/>
  <c r="AF16" i="5"/>
  <c r="I49" i="5"/>
  <c r="I25" i="5"/>
  <c r="AF73" i="5" s="1"/>
  <c r="AG73" i="5" s="1"/>
  <c r="AD17" i="5"/>
  <c r="AD69" i="5"/>
  <c r="AD45" i="5"/>
  <c r="AD49" i="5"/>
  <c r="AF2" i="5"/>
  <c r="AF3" i="5"/>
  <c r="AF4" i="5"/>
  <c r="AF6" i="5"/>
  <c r="AF7" i="5"/>
  <c r="AF8" i="5"/>
  <c r="AD10" i="5"/>
  <c r="P13" i="5"/>
  <c r="P17" i="5"/>
  <c r="I18" i="5"/>
  <c r="I66" i="5" s="1"/>
  <c r="I76" i="5" s="1"/>
  <c r="AF76" i="5" s="1"/>
  <c r="AG76" i="5" s="1"/>
  <c r="AD73" i="5"/>
  <c r="AD39" i="5"/>
  <c r="AD70" i="5"/>
  <c r="AD35" i="5"/>
  <c r="AD130" i="5"/>
  <c r="AD86" i="5"/>
  <c r="AF86" i="5"/>
  <c r="AE87" i="5"/>
  <c r="A90" i="5"/>
  <c r="B90" i="5" s="1"/>
  <c r="AF94" i="5"/>
  <c r="P99" i="5"/>
  <c r="W99" i="5" s="1"/>
  <c r="AF87" i="5"/>
  <c r="AE88" i="5"/>
  <c r="AF95" i="5"/>
  <c r="AE96" i="5"/>
  <c r="A98" i="5"/>
  <c r="B98" i="5" s="1"/>
  <c r="P134" i="5"/>
  <c r="AF88" i="5"/>
  <c r="AF96" i="5"/>
  <c r="I145" i="5"/>
  <c r="I112" i="5"/>
  <c r="I148" i="5"/>
  <c r="AD40" i="5"/>
  <c r="AF89" i="5"/>
  <c r="AE90" i="5"/>
  <c r="I146" i="5"/>
  <c r="I113" i="5"/>
  <c r="I114" i="5"/>
  <c r="I147" i="5"/>
  <c r="I111" i="5"/>
  <c r="P142" i="5"/>
  <c r="AE142" i="5" s="1"/>
  <c r="P97" i="5"/>
  <c r="W97" i="5" s="1"/>
  <c r="I142" i="5"/>
  <c r="I109" i="5"/>
  <c r="P101" i="5"/>
  <c r="A103" i="5"/>
  <c r="B103" i="5" s="1"/>
  <c r="P147" i="5"/>
  <c r="AE147" i="5" s="1"/>
  <c r="AE103" i="5"/>
  <c r="P104" i="5"/>
  <c r="W104" i="5" s="1"/>
  <c r="I108" i="5"/>
  <c r="P136" i="5"/>
  <c r="A87" i="5"/>
  <c r="B87" i="5" s="1"/>
  <c r="AF91" i="5"/>
  <c r="AE92" i="5"/>
  <c r="A95" i="5"/>
  <c r="B95" i="5" s="1"/>
  <c r="AE98" i="5"/>
  <c r="P102" i="5"/>
  <c r="I118" i="5"/>
  <c r="I151" i="5"/>
  <c r="I115" i="5"/>
  <c r="I110" i="5"/>
  <c r="I143" i="5"/>
  <c r="A107" i="5"/>
  <c r="B107" i="5" s="1"/>
  <c r="P151" i="5"/>
  <c r="AE151" i="5" s="1"/>
  <c r="AE107" i="5"/>
  <c r="I116" i="5"/>
  <c r="I117" i="5"/>
  <c r="AE767" i="4"/>
  <c r="AE766" i="4"/>
  <c r="X767" i="4"/>
  <c r="P667" i="4"/>
  <c r="W667" i="4" s="1"/>
  <c r="P671" i="4"/>
  <c r="AE671" i="4" s="1"/>
  <c r="P675" i="4"/>
  <c r="AE675" i="4" s="1"/>
  <c r="P672" i="4"/>
  <c r="W672" i="4" s="1"/>
  <c r="P673" i="4"/>
  <c r="AF673" i="4" s="1"/>
  <c r="P669" i="4"/>
  <c r="W669" i="4" s="1"/>
  <c r="P674" i="4"/>
  <c r="W674" i="4" s="1"/>
  <c r="P670" i="4"/>
  <c r="AE670" i="4" s="1"/>
  <c r="AF668" i="4"/>
  <c r="AG668" i="4" s="1"/>
  <c r="X668" i="4"/>
  <c r="W668" i="4"/>
  <c r="P570" i="4"/>
  <c r="AE570" i="4" s="1"/>
  <c r="X572" i="4"/>
  <c r="P578" i="4"/>
  <c r="AF578" i="4" s="1"/>
  <c r="W576" i="4"/>
  <c r="AE576" i="4"/>
  <c r="AE572" i="4"/>
  <c r="AF572" i="4"/>
  <c r="P571" i="4"/>
  <c r="AF571" i="4" s="1"/>
  <c r="AF576" i="4"/>
  <c r="X576" i="4"/>
  <c r="P573" i="4"/>
  <c r="X573" i="4" s="1"/>
  <c r="P574" i="4"/>
  <c r="P575" i="4"/>
  <c r="W575" i="4" s="1"/>
  <c r="P577" i="4"/>
  <c r="X577" i="4" s="1"/>
  <c r="W572" i="4"/>
  <c r="W480" i="4"/>
  <c r="AE480" i="4"/>
  <c r="P481" i="4"/>
  <c r="X481" i="4" s="1"/>
  <c r="P479" i="4"/>
  <c r="X479" i="4" s="1"/>
  <c r="P477" i="4"/>
  <c r="X477" i="4" s="1"/>
  <c r="P475" i="4"/>
  <c r="AF480" i="4"/>
  <c r="P482" i="4"/>
  <c r="X482" i="4" s="1"/>
  <c r="P478" i="4"/>
  <c r="X478" i="4" s="1"/>
  <c r="P476" i="4"/>
  <c r="P474" i="4"/>
  <c r="X474" i="4" s="1"/>
  <c r="X480" i="4"/>
  <c r="AF383" i="4"/>
  <c r="AF379" i="4"/>
  <c r="AG379" i="4" s="1"/>
  <c r="AF384" i="4"/>
  <c r="A381" i="4"/>
  <c r="AF378" i="4"/>
  <c r="AE380" i="4"/>
  <c r="AG380" i="4" s="1"/>
  <c r="AE385" i="4"/>
  <c r="AG385" i="4" s="1"/>
  <c r="AE378" i="4"/>
  <c r="AE384" i="4"/>
  <c r="A379" i="4"/>
  <c r="A378" i="4"/>
  <c r="A283" i="4"/>
  <c r="X378" i="4"/>
  <c r="X379" i="4"/>
  <c r="A385" i="4"/>
  <c r="A382" i="4"/>
  <c r="A380" i="4"/>
  <c r="A384" i="4"/>
  <c r="AE386" i="4"/>
  <c r="AG386" i="4" s="1"/>
  <c r="AE382" i="4"/>
  <c r="X386" i="4"/>
  <c r="X385" i="4"/>
  <c r="X384" i="4"/>
  <c r="X383" i="4"/>
  <c r="X382" i="4"/>
  <c r="X381" i="4"/>
  <c r="X380" i="4"/>
  <c r="A386" i="4"/>
  <c r="A383" i="4"/>
  <c r="AE383" i="4"/>
  <c r="W386" i="4"/>
  <c r="W385" i="4"/>
  <c r="W382" i="4"/>
  <c r="W381" i="4"/>
  <c r="W380" i="4"/>
  <c r="W379" i="4"/>
  <c r="AF382" i="4"/>
  <c r="AF381" i="4"/>
  <c r="AE381" i="4"/>
  <c r="AE289" i="4"/>
  <c r="W282" i="4"/>
  <c r="A288" i="4"/>
  <c r="AE284" i="4"/>
  <c r="AG284" i="4" s="1"/>
  <c r="AF282" i="4"/>
  <c r="AG282" i="4" s="1"/>
  <c r="AF288" i="4"/>
  <c r="AG288" i="4" s="1"/>
  <c r="AE190" i="4"/>
  <c r="AF290" i="4"/>
  <c r="AG290" i="4" s="1"/>
  <c r="A282" i="4"/>
  <c r="AE192" i="4"/>
  <c r="AF190" i="4"/>
  <c r="AF188" i="4"/>
  <c r="AG188" i="4" s="1"/>
  <c r="AF289" i="4"/>
  <c r="W288" i="4"/>
  <c r="W286" i="4"/>
  <c r="A285" i="4"/>
  <c r="W290" i="4"/>
  <c r="W284" i="4"/>
  <c r="A287" i="4"/>
  <c r="AF287" i="4"/>
  <c r="AF285" i="4"/>
  <c r="AG285" i="4" s="1"/>
  <c r="X289" i="4"/>
  <c r="X287" i="4"/>
  <c r="X285" i="4"/>
  <c r="X283" i="4"/>
  <c r="A289" i="4"/>
  <c r="A284" i="4"/>
  <c r="AE287" i="4"/>
  <c r="AF283" i="4"/>
  <c r="W285" i="4"/>
  <c r="W283" i="4"/>
  <c r="A286" i="4"/>
  <c r="AE283" i="4"/>
  <c r="X290" i="4"/>
  <c r="X288" i="4"/>
  <c r="X286" i="4"/>
  <c r="X284" i="4"/>
  <c r="X282" i="4"/>
  <c r="A290" i="4"/>
  <c r="AF192" i="4"/>
  <c r="AF286" i="4"/>
  <c r="AG286" i="4" s="1"/>
  <c r="A191" i="4"/>
  <c r="A187" i="4"/>
  <c r="AE189" i="4"/>
  <c r="AE187" i="4"/>
  <c r="AE91" i="4"/>
  <c r="AF185" i="4"/>
  <c r="AE185" i="4"/>
  <c r="A193" i="4"/>
  <c r="AF92" i="4"/>
  <c r="AF193" i="4"/>
  <c r="AE191" i="4"/>
  <c r="AF189" i="4"/>
  <c r="AE193" i="4"/>
  <c r="AF187" i="4"/>
  <c r="X191" i="4"/>
  <c r="X187" i="4"/>
  <c r="A189" i="4"/>
  <c r="A185" i="4"/>
  <c r="X190" i="4"/>
  <c r="X186" i="4"/>
  <c r="A192" i="4"/>
  <c r="A188" i="4"/>
  <c r="AF191" i="4"/>
  <c r="X193" i="4"/>
  <c r="X189" i="4"/>
  <c r="X185" i="4"/>
  <c r="X192" i="4"/>
  <c r="X188" i="4"/>
  <c r="AE92" i="4"/>
  <c r="AF96" i="4"/>
  <c r="W191" i="4"/>
  <c r="W187" i="4"/>
  <c r="AE90" i="4"/>
  <c r="AG90" i="4" s="1"/>
  <c r="A190" i="4"/>
  <c r="W188" i="4"/>
  <c r="W186" i="4"/>
  <c r="A186" i="4"/>
  <c r="AF94" i="4"/>
  <c r="AG94" i="4" s="1"/>
  <c r="A95" i="4"/>
  <c r="AE96" i="4"/>
  <c r="AE97" i="4"/>
  <c r="A94" i="4"/>
  <c r="A90" i="4"/>
  <c r="AE95" i="4"/>
  <c r="A96" i="4"/>
  <c r="AF95" i="4"/>
  <c r="A92" i="4"/>
  <c r="AF91" i="4"/>
  <c r="AF93" i="4"/>
  <c r="X96" i="4"/>
  <c r="X94" i="4"/>
  <c r="X92" i="4"/>
  <c r="X90" i="4"/>
  <c r="A97" i="4"/>
  <c r="A89" i="4"/>
  <c r="W94" i="4"/>
  <c r="W90" i="4"/>
  <c r="A91" i="4"/>
  <c r="X97" i="4"/>
  <c r="X95" i="4"/>
  <c r="X93" i="4"/>
  <c r="X91" i="4"/>
  <c r="X89" i="4"/>
  <c r="A93" i="4"/>
  <c r="W95" i="4"/>
  <c r="AE93" i="4"/>
  <c r="AF97" i="4"/>
  <c r="AF89" i="4"/>
  <c r="AG89" i="4" s="1"/>
  <c r="AF35" i="5" l="1"/>
  <c r="AG35" i="5" s="1"/>
  <c r="AE140" i="5"/>
  <c r="AF139" i="5"/>
  <c r="AG139" i="5" s="1"/>
  <c r="AG98" i="5"/>
  <c r="AE132" i="5"/>
  <c r="AG132" i="5" s="1"/>
  <c r="AF48" i="5"/>
  <c r="AG48" i="5" s="1"/>
  <c r="AF131" i="5"/>
  <c r="AG131" i="5" s="1"/>
  <c r="AG6" i="5"/>
  <c r="W148" i="5"/>
  <c r="X148" i="5" s="1"/>
  <c r="X104" i="5"/>
  <c r="AF40" i="5"/>
  <c r="AG40" i="5" s="1"/>
  <c r="I185" i="5"/>
  <c r="I174" i="5"/>
  <c r="AF174" i="5" s="1"/>
  <c r="AG174" i="5" s="1"/>
  <c r="I188" i="5"/>
  <c r="I177" i="5"/>
  <c r="AG5" i="5"/>
  <c r="W132" i="5"/>
  <c r="X132" i="5" s="1"/>
  <c r="X88" i="5"/>
  <c r="W134" i="5"/>
  <c r="X134" i="5" s="1"/>
  <c r="X90" i="5"/>
  <c r="W135" i="5"/>
  <c r="X135" i="5" s="1"/>
  <c r="X91" i="5"/>
  <c r="I195" i="5"/>
  <c r="I184" i="5"/>
  <c r="AG107" i="5"/>
  <c r="AF34" i="5"/>
  <c r="AG34" i="5" s="1"/>
  <c r="I189" i="5"/>
  <c r="I178" i="5"/>
  <c r="I193" i="5"/>
  <c r="I182" i="5"/>
  <c r="W141" i="5"/>
  <c r="X141" i="5" s="1"/>
  <c r="X97" i="5"/>
  <c r="W142" i="5"/>
  <c r="X142" i="5" s="1"/>
  <c r="X98" i="5"/>
  <c r="I176" i="5"/>
  <c r="I187" i="5"/>
  <c r="I191" i="5"/>
  <c r="I180" i="5"/>
  <c r="W138" i="5"/>
  <c r="X138" i="5" s="1"/>
  <c r="X94" i="5"/>
  <c r="W131" i="5"/>
  <c r="X131" i="5" s="1"/>
  <c r="X87" i="5"/>
  <c r="I181" i="5"/>
  <c r="I192" i="5"/>
  <c r="I190" i="5"/>
  <c r="I179" i="5"/>
  <c r="W140" i="5"/>
  <c r="X140" i="5" s="1"/>
  <c r="X96" i="5"/>
  <c r="W139" i="5"/>
  <c r="X139" i="5" s="1"/>
  <c r="X95" i="5"/>
  <c r="I183" i="5"/>
  <c r="I194" i="5"/>
  <c r="I175" i="5"/>
  <c r="I186" i="5"/>
  <c r="W143" i="5"/>
  <c r="X143" i="5" s="1"/>
  <c r="X99" i="5"/>
  <c r="W151" i="5"/>
  <c r="X151" i="5" s="1"/>
  <c r="X107" i="5"/>
  <c r="W39" i="5"/>
  <c r="X39" i="5" s="1"/>
  <c r="W38" i="5"/>
  <c r="X38" i="5" s="1"/>
  <c r="W34" i="5"/>
  <c r="X34" i="5" s="1"/>
  <c r="X2" i="5"/>
  <c r="W37" i="5"/>
  <c r="X37" i="5" s="1"/>
  <c r="W40" i="5"/>
  <c r="X40" i="5" s="1"/>
  <c r="W35" i="5"/>
  <c r="X35" i="5" s="1"/>
  <c r="A140" i="5"/>
  <c r="B140" i="5" s="1"/>
  <c r="B96" i="5"/>
  <c r="A132" i="5"/>
  <c r="B132" i="5" s="1"/>
  <c r="B88" i="5"/>
  <c r="A41" i="5"/>
  <c r="B41" i="5" s="1"/>
  <c r="B9" i="5"/>
  <c r="A130" i="5"/>
  <c r="B130" i="5" s="1"/>
  <c r="B86" i="5"/>
  <c r="A38" i="5"/>
  <c r="B38" i="5" s="1"/>
  <c r="B6" i="5"/>
  <c r="A136" i="5"/>
  <c r="B136" i="5" s="1"/>
  <c r="B92" i="5"/>
  <c r="A37" i="5"/>
  <c r="B37" i="5" s="1"/>
  <c r="B5" i="5"/>
  <c r="A138" i="5"/>
  <c r="B138" i="5" s="1"/>
  <c r="B94" i="5"/>
  <c r="A34" i="5"/>
  <c r="B34" i="5" s="1"/>
  <c r="B2" i="5"/>
  <c r="A44" i="5"/>
  <c r="B44" i="5" s="1"/>
  <c r="B12" i="5"/>
  <c r="A36" i="5"/>
  <c r="B36" i="5" s="1"/>
  <c r="B4" i="5"/>
  <c r="A48" i="5"/>
  <c r="B48" i="5" s="1"/>
  <c r="B16" i="5"/>
  <c r="A135" i="5"/>
  <c r="B135" i="5" s="1"/>
  <c r="B91" i="5"/>
  <c r="A35" i="5"/>
  <c r="B35" i="5" s="1"/>
  <c r="B3" i="5"/>
  <c r="A39" i="5"/>
  <c r="B39" i="5" s="1"/>
  <c r="B7" i="5"/>
  <c r="A40" i="5"/>
  <c r="B40" i="5" s="1"/>
  <c r="B8" i="5"/>
  <c r="AE130" i="5"/>
  <c r="AG130" i="5" s="1"/>
  <c r="AF17" i="5"/>
  <c r="W17" i="5"/>
  <c r="X17" i="5" s="1"/>
  <c r="AF101" i="5"/>
  <c r="W101" i="5"/>
  <c r="AF13" i="5"/>
  <c r="W13" i="5"/>
  <c r="X13" i="5" s="1"/>
  <c r="AF15" i="5"/>
  <c r="W15" i="5"/>
  <c r="X15" i="5" s="1"/>
  <c r="A106" i="5"/>
  <c r="B106" i="5" s="1"/>
  <c r="W106" i="5"/>
  <c r="AF39" i="5"/>
  <c r="AG39" i="5" s="1"/>
  <c r="AF135" i="5"/>
  <c r="AG135" i="5" s="1"/>
  <c r="P46" i="5"/>
  <c r="AE46" i="5" s="1"/>
  <c r="W14" i="5"/>
  <c r="X14" i="5" s="1"/>
  <c r="AF11" i="5"/>
  <c r="W11" i="5"/>
  <c r="X11" i="5" s="1"/>
  <c r="AG90" i="5"/>
  <c r="AF10" i="5"/>
  <c r="W10" i="5"/>
  <c r="X10" i="5" s="1"/>
  <c r="AF102" i="5"/>
  <c r="W102" i="5"/>
  <c r="A100" i="5"/>
  <c r="W100" i="5"/>
  <c r="AF19" i="5"/>
  <c r="W19" i="5"/>
  <c r="X19" i="5" s="1"/>
  <c r="P149" i="5"/>
  <c r="AE149" i="5" s="1"/>
  <c r="W105" i="5"/>
  <c r="AE36" i="5"/>
  <c r="AG36" i="5" s="1"/>
  <c r="AD31" i="5"/>
  <c r="AD71" i="5"/>
  <c r="AD174" i="5"/>
  <c r="AD66" i="5"/>
  <c r="AF66" i="5"/>
  <c r="AG66" i="5" s="1"/>
  <c r="AF44" i="5"/>
  <c r="AG44" i="5" s="1"/>
  <c r="AF133" i="5"/>
  <c r="AG133" i="5" s="1"/>
  <c r="W130" i="5"/>
  <c r="X130" i="5" s="1"/>
  <c r="AG8" i="5"/>
  <c r="AE105" i="5"/>
  <c r="AF105" i="5"/>
  <c r="AD99" i="5"/>
  <c r="AF138" i="5"/>
  <c r="AG138" i="5" s="1"/>
  <c r="AG94" i="5"/>
  <c r="AG89" i="5"/>
  <c r="AG7" i="5"/>
  <c r="AG103" i="5"/>
  <c r="A133" i="5"/>
  <c r="B133" i="5" s="1"/>
  <c r="AG767" i="4"/>
  <c r="X770" i="4"/>
  <c r="X667" i="4"/>
  <c r="AG766" i="4"/>
  <c r="AE769" i="4"/>
  <c r="AG769" i="4" s="1"/>
  <c r="AE765" i="4"/>
  <c r="W675" i="4"/>
  <c r="AF672" i="4"/>
  <c r="B380" i="4"/>
  <c r="B765" i="4" s="1"/>
  <c r="A765" i="4"/>
  <c r="B385" i="4"/>
  <c r="B770" i="4" s="1"/>
  <c r="A770" i="4"/>
  <c r="X672" i="4"/>
  <c r="AE770" i="4"/>
  <c r="AG770" i="4" s="1"/>
  <c r="W770" i="4"/>
  <c r="X771" i="4"/>
  <c r="W771" i="4"/>
  <c r="B382" i="4"/>
  <c r="B767" i="4" s="1"/>
  <c r="A767" i="4"/>
  <c r="X763" i="4"/>
  <c r="W763" i="4"/>
  <c r="AF763" i="4"/>
  <c r="AE763" i="4"/>
  <c r="X769" i="4"/>
  <c r="W769" i="4"/>
  <c r="B383" i="4"/>
  <c r="B768" i="4" s="1"/>
  <c r="A768" i="4"/>
  <c r="AF768" i="4"/>
  <c r="W768" i="4"/>
  <c r="AE768" i="4"/>
  <c r="B386" i="4"/>
  <c r="B771" i="4" s="1"/>
  <c r="A771" i="4"/>
  <c r="B381" i="4"/>
  <c r="B766" i="4" s="1"/>
  <c r="A766" i="4"/>
  <c r="X768" i="4"/>
  <c r="B378" i="4"/>
  <c r="B763" i="4" s="1"/>
  <c r="A763" i="4"/>
  <c r="AF667" i="4"/>
  <c r="AF771" i="4"/>
  <c r="AG771" i="4" s="1"/>
  <c r="X764" i="4"/>
  <c r="AF764" i="4"/>
  <c r="AG764" i="4" s="1"/>
  <c r="W764" i="4"/>
  <c r="AF765" i="4"/>
  <c r="W765" i="4"/>
  <c r="B384" i="4"/>
  <c r="B769" i="4" s="1"/>
  <c r="A769" i="4"/>
  <c r="B379" i="4"/>
  <c r="B764" i="4" s="1"/>
  <c r="A764" i="4"/>
  <c r="AE674" i="4"/>
  <c r="AG8" i="6"/>
  <c r="AG4" i="6"/>
  <c r="AG73" i="6"/>
  <c r="AG9" i="6"/>
  <c r="AG65" i="6"/>
  <c r="AG57" i="6"/>
  <c r="AG49" i="6"/>
  <c r="AG41" i="6"/>
  <c r="AG33" i="6"/>
  <c r="AG61" i="6"/>
  <c r="AG53" i="6"/>
  <c r="AG45" i="6"/>
  <c r="AG37" i="6"/>
  <c r="AG29" i="6"/>
  <c r="AE10" i="5"/>
  <c r="P42" i="5"/>
  <c r="A105" i="5"/>
  <c r="B105" i="5" s="1"/>
  <c r="AG4" i="5"/>
  <c r="AG86" i="5"/>
  <c r="AG92" i="5"/>
  <c r="AG3" i="5"/>
  <c r="AG16" i="5"/>
  <c r="AD95" i="5"/>
  <c r="AE106" i="5"/>
  <c r="P150" i="5"/>
  <c r="AE150" i="5" s="1"/>
  <c r="AG12" i="5"/>
  <c r="AF106" i="5"/>
  <c r="AG9" i="5"/>
  <c r="AG91" i="5"/>
  <c r="AD23" i="5"/>
  <c r="AG2" i="5"/>
  <c r="AG95" i="5"/>
  <c r="A14" i="5"/>
  <c r="AF100" i="5"/>
  <c r="AE14" i="5"/>
  <c r="AF14" i="5"/>
  <c r="AE100" i="5"/>
  <c r="P144" i="5"/>
  <c r="AE144" i="5" s="1"/>
  <c r="AF151" i="5"/>
  <c r="AG151" i="5" s="1"/>
  <c r="AF147" i="5"/>
  <c r="AG147" i="5" s="1"/>
  <c r="AF142" i="5"/>
  <c r="AG142" i="5" s="1"/>
  <c r="AG88" i="5"/>
  <c r="AF38" i="5"/>
  <c r="AG38" i="5" s="1"/>
  <c r="P116" i="5"/>
  <c r="I160" i="5"/>
  <c r="I127" i="5"/>
  <c r="I162" i="5"/>
  <c r="I129" i="5"/>
  <c r="P118" i="5"/>
  <c r="P184" i="5" s="1"/>
  <c r="AE184" i="5" s="1"/>
  <c r="P143" i="5"/>
  <c r="AE143" i="5" s="1"/>
  <c r="A99" i="5"/>
  <c r="B99" i="5" s="1"/>
  <c r="AE99" i="5"/>
  <c r="AD131" i="5"/>
  <c r="AD87" i="5"/>
  <c r="AE17" i="5"/>
  <c r="P49" i="5"/>
  <c r="AE49" i="5" s="1"/>
  <c r="A17" i="5"/>
  <c r="B17" i="5" s="1"/>
  <c r="AD145" i="5"/>
  <c r="AD101" i="5"/>
  <c r="AF37" i="5"/>
  <c r="AE37" i="5"/>
  <c r="AD133" i="5"/>
  <c r="AD89" i="5"/>
  <c r="P47" i="5"/>
  <c r="AE47" i="5" s="1"/>
  <c r="A15" i="5"/>
  <c r="B15" i="5" s="1"/>
  <c r="AE15" i="5"/>
  <c r="P43" i="5"/>
  <c r="AE43" i="5" s="1"/>
  <c r="A11" i="5"/>
  <c r="B11" i="5" s="1"/>
  <c r="AE11" i="5"/>
  <c r="A137" i="5"/>
  <c r="B137" i="5" s="1"/>
  <c r="P148" i="5"/>
  <c r="AE148" i="5" s="1"/>
  <c r="AE104" i="5"/>
  <c r="A104" i="5"/>
  <c r="B104" i="5" s="1"/>
  <c r="AD46" i="5"/>
  <c r="A151" i="5"/>
  <c r="B151" i="5" s="1"/>
  <c r="AF104" i="5"/>
  <c r="AF137" i="5"/>
  <c r="AG137" i="5" s="1"/>
  <c r="AF99" i="5"/>
  <c r="I53" i="5"/>
  <c r="I29" i="5"/>
  <c r="P21" i="5"/>
  <c r="P22" i="5"/>
  <c r="W22" i="5" s="1"/>
  <c r="X22" i="5" s="1"/>
  <c r="I54" i="5"/>
  <c r="I30" i="5"/>
  <c r="AG93" i="5"/>
  <c r="P117" i="5"/>
  <c r="I161" i="5"/>
  <c r="I128" i="5"/>
  <c r="P146" i="5"/>
  <c r="AE146" i="5" s="1"/>
  <c r="AE102" i="5"/>
  <c r="A102" i="5"/>
  <c r="B102" i="5" s="1"/>
  <c r="A131" i="5"/>
  <c r="B131" i="5" s="1"/>
  <c r="A147" i="5"/>
  <c r="B147" i="5" s="1"/>
  <c r="I122" i="5"/>
  <c r="P111" i="5"/>
  <c r="P177" i="5" s="1"/>
  <c r="AE177" i="5" s="1"/>
  <c r="I155" i="5"/>
  <c r="AF134" i="5"/>
  <c r="AE134" i="5"/>
  <c r="AE13" i="5"/>
  <c r="P45" i="5"/>
  <c r="AE45" i="5" s="1"/>
  <c r="A13" i="5"/>
  <c r="B13" i="5" s="1"/>
  <c r="AD141" i="5"/>
  <c r="AD97" i="5"/>
  <c r="AD21" i="5"/>
  <c r="AD168" i="5"/>
  <c r="AD124" i="5"/>
  <c r="P24" i="5"/>
  <c r="I56" i="5"/>
  <c r="I32" i="5"/>
  <c r="AD19" i="5"/>
  <c r="P23" i="5"/>
  <c r="W23" i="5" s="1"/>
  <c r="X23" i="5" s="1"/>
  <c r="I55" i="5"/>
  <c r="I31" i="5"/>
  <c r="AD166" i="5"/>
  <c r="AD122" i="5"/>
  <c r="AD135" i="5"/>
  <c r="AD91" i="5"/>
  <c r="P141" i="5"/>
  <c r="AE97" i="5"/>
  <c r="A97" i="5"/>
  <c r="B97" i="5" s="1"/>
  <c r="P145" i="5"/>
  <c r="AE145" i="5" s="1"/>
  <c r="AE101" i="5"/>
  <c r="A101" i="5"/>
  <c r="B101" i="5" s="1"/>
  <c r="P112" i="5"/>
  <c r="P178" i="5" s="1"/>
  <c r="AE178" i="5" s="1"/>
  <c r="I156" i="5"/>
  <c r="I123" i="5"/>
  <c r="A42" i="5"/>
  <c r="B42" i="5" s="1"/>
  <c r="P109" i="5"/>
  <c r="P175" i="5" s="1"/>
  <c r="AE175" i="5" s="1"/>
  <c r="I153" i="5"/>
  <c r="I120" i="5"/>
  <c r="I158" i="5"/>
  <c r="I125" i="5"/>
  <c r="P114" i="5"/>
  <c r="P180" i="5" s="1"/>
  <c r="AE180" i="5" s="1"/>
  <c r="AG87" i="5"/>
  <c r="AD18" i="5"/>
  <c r="I57" i="5"/>
  <c r="I33" i="5"/>
  <c r="P25" i="5"/>
  <c r="AD24" i="5"/>
  <c r="I52" i="5"/>
  <c r="I28" i="5"/>
  <c r="P20" i="5"/>
  <c r="W20" i="5" s="1"/>
  <c r="X20" i="5" s="1"/>
  <c r="P51" i="5"/>
  <c r="AE51" i="5" s="1"/>
  <c r="A19" i="5"/>
  <c r="B19" i="5" s="1"/>
  <c r="AE19" i="5"/>
  <c r="AE41" i="5"/>
  <c r="AF41" i="5"/>
  <c r="A134" i="5"/>
  <c r="B134" i="5" s="1"/>
  <c r="AD137" i="5"/>
  <c r="AD93" i="5"/>
  <c r="I154" i="5"/>
  <c r="I121" i="5"/>
  <c r="P110" i="5"/>
  <c r="P176" i="5" s="1"/>
  <c r="AE176" i="5" s="1"/>
  <c r="A139" i="5"/>
  <c r="B139" i="5" s="1"/>
  <c r="AF136" i="5"/>
  <c r="AE136" i="5"/>
  <c r="P113" i="5"/>
  <c r="P179" i="5" s="1"/>
  <c r="AE179" i="5" s="1"/>
  <c r="I157" i="5"/>
  <c r="I124" i="5"/>
  <c r="A142" i="5"/>
  <c r="B142" i="5" s="1"/>
  <c r="AD25" i="5"/>
  <c r="AD48" i="5"/>
  <c r="P27" i="5"/>
  <c r="I59" i="5"/>
  <c r="AD170" i="5"/>
  <c r="AD126" i="5"/>
  <c r="AD44" i="5"/>
  <c r="AD132" i="5"/>
  <c r="AD88" i="5"/>
  <c r="I126" i="5"/>
  <c r="P115" i="5"/>
  <c r="P181" i="5" s="1"/>
  <c r="AE181" i="5" s="1"/>
  <c r="I159" i="5"/>
  <c r="P108" i="5"/>
  <c r="W108" i="5" s="1"/>
  <c r="I152" i="5"/>
  <c r="I119" i="5"/>
  <c r="AF97" i="5"/>
  <c r="AG96" i="5"/>
  <c r="AD118" i="5"/>
  <c r="AD162" i="5"/>
  <c r="AD22" i="5"/>
  <c r="I50" i="5"/>
  <c r="I26" i="5"/>
  <c r="P18" i="5"/>
  <c r="AG140" i="5"/>
  <c r="AD20" i="5"/>
  <c r="X671" i="4"/>
  <c r="W671" i="4"/>
  <c r="X674" i="4"/>
  <c r="AE667" i="4"/>
  <c r="AE672" i="4"/>
  <c r="AF671" i="4"/>
  <c r="AG671" i="4" s="1"/>
  <c r="AF675" i="4"/>
  <c r="AG675" i="4" s="1"/>
  <c r="X675" i="4"/>
  <c r="AF670" i="4"/>
  <c r="AG670" i="4" s="1"/>
  <c r="W670" i="4"/>
  <c r="X670" i="4"/>
  <c r="B284" i="4"/>
  <c r="B669" i="4" s="1"/>
  <c r="A669" i="4"/>
  <c r="B287" i="4"/>
  <c r="B672" i="4" s="1"/>
  <c r="A672" i="4"/>
  <c r="B288" i="4"/>
  <c r="B673" i="4" s="1"/>
  <c r="A673" i="4"/>
  <c r="B283" i="4"/>
  <c r="B668" i="4" s="1"/>
  <c r="A668" i="4"/>
  <c r="B289" i="4"/>
  <c r="B674" i="4" s="1"/>
  <c r="A674" i="4"/>
  <c r="AE669" i="4"/>
  <c r="AF669" i="4"/>
  <c r="B286" i="4"/>
  <c r="B671" i="4" s="1"/>
  <c r="A671" i="4"/>
  <c r="B282" i="4"/>
  <c r="B667" i="4" s="1"/>
  <c r="A667" i="4"/>
  <c r="X669" i="4"/>
  <c r="W673" i="4"/>
  <c r="AE673" i="4"/>
  <c r="AG673" i="4" s="1"/>
  <c r="B290" i="4"/>
  <c r="B675" i="4" s="1"/>
  <c r="A675" i="4"/>
  <c r="B285" i="4"/>
  <c r="B670" i="4" s="1"/>
  <c r="A670" i="4"/>
  <c r="AF674" i="4"/>
  <c r="X673" i="4"/>
  <c r="W578" i="4"/>
  <c r="AE578" i="4"/>
  <c r="AG578" i="4" s="1"/>
  <c r="AG576" i="4"/>
  <c r="W570" i="4"/>
  <c r="X570" i="4"/>
  <c r="AF570" i="4"/>
  <c r="AG570" i="4" s="1"/>
  <c r="AE575" i="4"/>
  <c r="AE577" i="4"/>
  <c r="X575" i="4"/>
  <c r="AF573" i="4"/>
  <c r="X578" i="4"/>
  <c r="AG572" i="4"/>
  <c r="B190" i="4"/>
  <c r="B575" i="4" s="1"/>
  <c r="A575" i="4"/>
  <c r="B185" i="4"/>
  <c r="B570" i="4" s="1"/>
  <c r="A570" i="4"/>
  <c r="B187" i="4"/>
  <c r="B572" i="4" s="1"/>
  <c r="A572" i="4"/>
  <c r="AE574" i="4"/>
  <c r="X574" i="4"/>
  <c r="AF574" i="4"/>
  <c r="B193" i="4"/>
  <c r="B578" i="4" s="1"/>
  <c r="A578" i="4"/>
  <c r="W573" i="4"/>
  <c r="AE573" i="4"/>
  <c r="B189" i="4"/>
  <c r="B574" i="4" s="1"/>
  <c r="A574" i="4"/>
  <c r="B186" i="4"/>
  <c r="B571" i="4" s="1"/>
  <c r="A571" i="4"/>
  <c r="B188" i="4"/>
  <c r="B573" i="4" s="1"/>
  <c r="A573" i="4"/>
  <c r="W571" i="4"/>
  <c r="AE571" i="4"/>
  <c r="AG571" i="4" s="1"/>
  <c r="B192" i="4"/>
  <c r="B577" i="4" s="1"/>
  <c r="A577" i="4"/>
  <c r="W577" i="4"/>
  <c r="AF577" i="4"/>
  <c r="B191" i="4"/>
  <c r="B576" i="4" s="1"/>
  <c r="A576" i="4"/>
  <c r="W574" i="4"/>
  <c r="AF575" i="4"/>
  <c r="X571" i="4"/>
  <c r="AG384" i="4"/>
  <c r="AG383" i="4"/>
  <c r="AG480" i="4"/>
  <c r="AF479" i="4"/>
  <c r="B93" i="4"/>
  <c r="B478" i="4" s="1"/>
  <c r="A478" i="4"/>
  <c r="B89" i="4"/>
  <c r="B474" i="4" s="1"/>
  <c r="A474" i="4"/>
  <c r="B92" i="4"/>
  <c r="B477" i="4" s="1"/>
  <c r="A477" i="4"/>
  <c r="B95" i="4"/>
  <c r="B480" i="4" s="1"/>
  <c r="A480" i="4"/>
  <c r="B97" i="4"/>
  <c r="B482" i="4" s="1"/>
  <c r="A482" i="4"/>
  <c r="AE475" i="4"/>
  <c r="W475" i="4"/>
  <c r="AF475" i="4"/>
  <c r="B96" i="4"/>
  <c r="B481" i="4" s="1"/>
  <c r="A481" i="4"/>
  <c r="W477" i="4"/>
  <c r="AE477" i="4"/>
  <c r="AF477" i="4"/>
  <c r="AE474" i="4"/>
  <c r="AF474" i="4"/>
  <c r="W474" i="4"/>
  <c r="AE479" i="4"/>
  <c r="W479" i="4"/>
  <c r="X475" i="4"/>
  <c r="B90" i="4"/>
  <c r="B475" i="4" s="1"/>
  <c r="A475" i="4"/>
  <c r="AE476" i="4"/>
  <c r="W476" i="4"/>
  <c r="AF476" i="4"/>
  <c r="W481" i="4"/>
  <c r="AE481" i="4"/>
  <c r="AF481" i="4"/>
  <c r="X476" i="4"/>
  <c r="B91" i="4"/>
  <c r="B476" i="4" s="1"/>
  <c r="A476" i="4"/>
  <c r="B94" i="4"/>
  <c r="B479" i="4" s="1"/>
  <c r="A479" i="4"/>
  <c r="AE478" i="4"/>
  <c r="W478" i="4"/>
  <c r="AF478" i="4"/>
  <c r="AE482" i="4"/>
  <c r="AF482" i="4"/>
  <c r="W482" i="4"/>
  <c r="AG382" i="4"/>
  <c r="AG378" i="4"/>
  <c r="AG289" i="4"/>
  <c r="AG381" i="4"/>
  <c r="AG187" i="4"/>
  <c r="AG190" i="4"/>
  <c r="AG192" i="4"/>
  <c r="AG185" i="4"/>
  <c r="AG191" i="4"/>
  <c r="AG283" i="4"/>
  <c r="AG96" i="4"/>
  <c r="AG287" i="4"/>
  <c r="AG91" i="4"/>
  <c r="AG193" i="4"/>
  <c r="AG92" i="4"/>
  <c r="AG189" i="4"/>
  <c r="AG97" i="4"/>
  <c r="AG93" i="4"/>
  <c r="AG95" i="4"/>
  <c r="C1198" i="4"/>
  <c r="D1198" i="4"/>
  <c r="C1013" i="4"/>
  <c r="D1013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AF149" i="5" l="1"/>
  <c r="AG149" i="5" s="1"/>
  <c r="AF184" i="5"/>
  <c r="AG102" i="5"/>
  <c r="AF177" i="5"/>
  <c r="AG177" i="5" s="1"/>
  <c r="W145" i="5"/>
  <c r="X145" i="5" s="1"/>
  <c r="X101" i="5"/>
  <c r="AF179" i="5"/>
  <c r="AG179" i="5" s="1"/>
  <c r="AF180" i="5"/>
  <c r="AG180" i="5" s="1"/>
  <c r="W146" i="5"/>
  <c r="X146" i="5" s="1"/>
  <c r="X102" i="5"/>
  <c r="W149" i="5"/>
  <c r="X149" i="5" s="1"/>
  <c r="X105" i="5"/>
  <c r="AF175" i="5"/>
  <c r="AG175" i="5" s="1"/>
  <c r="W152" i="5"/>
  <c r="X152" i="5" s="1"/>
  <c r="X108" i="5"/>
  <c r="W174" i="5"/>
  <c r="X174" i="5" s="1"/>
  <c r="W117" i="5"/>
  <c r="P183" i="5"/>
  <c r="AE183" i="5" s="1"/>
  <c r="W150" i="5"/>
  <c r="X150" i="5" s="1"/>
  <c r="X106" i="5"/>
  <c r="AF178" i="5"/>
  <c r="AG178" i="5" s="1"/>
  <c r="AF181" i="5"/>
  <c r="AG181" i="5" s="1"/>
  <c r="AF176" i="5"/>
  <c r="AG176" i="5" s="1"/>
  <c r="W116" i="5"/>
  <c r="P182" i="5"/>
  <c r="AE182" i="5" s="1"/>
  <c r="AG184" i="5"/>
  <c r="W144" i="5"/>
  <c r="X144" i="5" s="1"/>
  <c r="X100" i="5"/>
  <c r="AG674" i="4"/>
  <c r="A150" i="5"/>
  <c r="B150" i="5" s="1"/>
  <c r="AG10" i="5"/>
  <c r="AG17" i="5"/>
  <c r="W52" i="5"/>
  <c r="X52" i="5" s="1"/>
  <c r="W55" i="5"/>
  <c r="X55" i="5" s="1"/>
  <c r="W49" i="5"/>
  <c r="X49" i="5" s="1"/>
  <c r="W51" i="5"/>
  <c r="X51" i="5" s="1"/>
  <c r="W43" i="5"/>
  <c r="X43" i="5" s="1"/>
  <c r="W47" i="5"/>
  <c r="X47" i="5" s="1"/>
  <c r="W54" i="5"/>
  <c r="X54" i="5" s="1"/>
  <c r="AG101" i="5"/>
  <c r="W46" i="5"/>
  <c r="X46" i="5" s="1"/>
  <c r="W45" i="5"/>
  <c r="X45" i="5" s="1"/>
  <c r="W42" i="5"/>
  <c r="X42" i="5" s="1"/>
  <c r="A144" i="5"/>
  <c r="B144" i="5" s="1"/>
  <c r="B100" i="5"/>
  <c r="AG13" i="5"/>
  <c r="A46" i="5"/>
  <c r="B46" i="5" s="1"/>
  <c r="B14" i="5"/>
  <c r="AF46" i="5"/>
  <c r="AG46" i="5" s="1"/>
  <c r="AF118" i="5"/>
  <c r="W118" i="5"/>
  <c r="AF115" i="5"/>
  <c r="W115" i="5"/>
  <c r="AF109" i="5"/>
  <c r="W109" i="5"/>
  <c r="AF110" i="5"/>
  <c r="W110" i="5"/>
  <c r="AG11" i="5"/>
  <c r="AF18" i="5"/>
  <c r="W18" i="5"/>
  <c r="X18" i="5" s="1"/>
  <c r="AF27" i="5"/>
  <c r="W27" i="5"/>
  <c r="X27" i="5" s="1"/>
  <c r="AF24" i="5"/>
  <c r="W24" i="5"/>
  <c r="X24" i="5" s="1"/>
  <c r="AF111" i="5"/>
  <c r="W111" i="5"/>
  <c r="AF21" i="5"/>
  <c r="W21" i="5"/>
  <c r="X21" i="5" s="1"/>
  <c r="AG19" i="5"/>
  <c r="AF114" i="5"/>
  <c r="W114" i="5"/>
  <c r="AF112" i="5"/>
  <c r="W112" i="5"/>
  <c r="AF113" i="5"/>
  <c r="W113" i="5"/>
  <c r="AF25" i="5"/>
  <c r="W25" i="5"/>
  <c r="X25" i="5" s="1"/>
  <c r="AG15" i="5"/>
  <c r="AF150" i="5"/>
  <c r="AG150" i="5" s="1"/>
  <c r="AD159" i="5"/>
  <c r="AG105" i="5"/>
  <c r="AD139" i="5"/>
  <c r="AF143" i="5"/>
  <c r="AG143" i="5" s="1"/>
  <c r="A149" i="5"/>
  <c r="B149" i="5" s="1"/>
  <c r="AG765" i="4"/>
  <c r="AG667" i="4"/>
  <c r="AG672" i="4"/>
  <c r="AG768" i="4"/>
  <c r="AG763" i="4"/>
  <c r="AD55" i="5"/>
  <c r="AF47" i="5"/>
  <c r="AG47" i="5" s="1"/>
  <c r="AE42" i="5"/>
  <c r="AF42" i="5"/>
  <c r="AG106" i="5"/>
  <c r="AD171" i="5"/>
  <c r="AG100" i="5"/>
  <c r="AF148" i="5"/>
  <c r="AG148" i="5" s="1"/>
  <c r="AG14" i="5"/>
  <c r="AF144" i="5"/>
  <c r="AG144" i="5" s="1"/>
  <c r="AF49" i="5"/>
  <c r="AG49" i="5" s="1"/>
  <c r="AF51" i="5"/>
  <c r="AG51" i="5" s="1"/>
  <c r="AF45" i="5"/>
  <c r="AG45" i="5" s="1"/>
  <c r="AF43" i="5"/>
  <c r="AG43" i="5" s="1"/>
  <c r="AG104" i="5"/>
  <c r="AF145" i="5"/>
  <c r="AG145" i="5" s="1"/>
  <c r="AG134" i="5"/>
  <c r="AG37" i="5"/>
  <c r="AD57" i="5"/>
  <c r="AF146" i="5"/>
  <c r="AG146" i="5" s="1"/>
  <c r="P59" i="5"/>
  <c r="AE59" i="5" s="1"/>
  <c r="AE27" i="5"/>
  <c r="A27" i="5"/>
  <c r="AG136" i="5"/>
  <c r="P28" i="5"/>
  <c r="I60" i="5"/>
  <c r="AG97" i="5"/>
  <c r="AD51" i="5"/>
  <c r="AD29" i="5"/>
  <c r="I166" i="5"/>
  <c r="P122" i="5"/>
  <c r="P188" i="5" s="1"/>
  <c r="AE188" i="5" s="1"/>
  <c r="P128" i="5"/>
  <c r="P194" i="5" s="1"/>
  <c r="AE194" i="5" s="1"/>
  <c r="I172" i="5"/>
  <c r="A49" i="5"/>
  <c r="B49" i="5" s="1"/>
  <c r="A115" i="5"/>
  <c r="P159" i="5"/>
  <c r="AE159" i="5" s="1"/>
  <c r="AE115" i="5"/>
  <c r="I170" i="5"/>
  <c r="P126" i="5"/>
  <c r="P192" i="5" s="1"/>
  <c r="AE192" i="5" s="1"/>
  <c r="AD164" i="5"/>
  <c r="AD120" i="5"/>
  <c r="P158" i="5"/>
  <c r="AE158" i="5" s="1"/>
  <c r="AE114" i="5"/>
  <c r="A114" i="5"/>
  <c r="A145" i="5"/>
  <c r="B145" i="5" s="1"/>
  <c r="AE141" i="5"/>
  <c r="AF141" i="5"/>
  <c r="P32" i="5"/>
  <c r="I64" i="5"/>
  <c r="A22" i="5"/>
  <c r="B22" i="5" s="1"/>
  <c r="P54" i="5"/>
  <c r="AE54" i="5" s="1"/>
  <c r="AE22" i="5"/>
  <c r="P160" i="5"/>
  <c r="AE160" i="5" s="1"/>
  <c r="A116" i="5"/>
  <c r="AE116" i="5"/>
  <c r="I65" i="5"/>
  <c r="P33" i="5"/>
  <c r="P30" i="5"/>
  <c r="W30" i="5" s="1"/>
  <c r="X30" i="5" s="1"/>
  <c r="I62" i="5"/>
  <c r="A47" i="5"/>
  <c r="B47" i="5" s="1"/>
  <c r="AD28" i="5"/>
  <c r="AD30" i="5"/>
  <c r="P119" i="5"/>
  <c r="P185" i="5" s="1"/>
  <c r="AE185" i="5" s="1"/>
  <c r="I163" i="5"/>
  <c r="AD144" i="5"/>
  <c r="AD100" i="5"/>
  <c r="AD169" i="5"/>
  <c r="AD125" i="5"/>
  <c r="AG41" i="5"/>
  <c r="P125" i="5"/>
  <c r="P191" i="5" s="1"/>
  <c r="AE191" i="5" s="1"/>
  <c r="I169" i="5"/>
  <c r="P31" i="5"/>
  <c r="W31" i="5" s="1"/>
  <c r="X31" i="5" s="1"/>
  <c r="I63" i="5"/>
  <c r="AD53" i="5"/>
  <c r="P161" i="5"/>
  <c r="AE161" i="5" s="1"/>
  <c r="AE117" i="5"/>
  <c r="A117" i="5"/>
  <c r="AF22" i="5"/>
  <c r="AF116" i="5"/>
  <c r="AD151" i="5"/>
  <c r="AD107" i="5"/>
  <c r="P156" i="5"/>
  <c r="AE156" i="5" s="1"/>
  <c r="AE112" i="5"/>
  <c r="A112" i="5"/>
  <c r="A143" i="5"/>
  <c r="B143" i="5" s="1"/>
  <c r="AD52" i="5"/>
  <c r="AD54" i="5"/>
  <c r="AD32" i="5"/>
  <c r="AD26" i="5"/>
  <c r="P56" i="5"/>
  <c r="AE56" i="5" s="1"/>
  <c r="AE24" i="5"/>
  <c r="A24" i="5"/>
  <c r="B24" i="5" s="1"/>
  <c r="AF117" i="5"/>
  <c r="AD165" i="5"/>
  <c r="AD121" i="5"/>
  <c r="P162" i="5"/>
  <c r="AE162" i="5" s="1"/>
  <c r="AE118" i="5"/>
  <c r="A118" i="5"/>
  <c r="P26" i="5"/>
  <c r="I58" i="5"/>
  <c r="I171" i="5"/>
  <c r="P127" i="5"/>
  <c r="P152" i="5"/>
  <c r="AE152" i="5" s="1"/>
  <c r="AE108" i="5"/>
  <c r="A108" i="5"/>
  <c r="P124" i="5"/>
  <c r="P190" i="5" s="1"/>
  <c r="AE190" i="5" s="1"/>
  <c r="I168" i="5"/>
  <c r="A51" i="5"/>
  <c r="B51" i="5" s="1"/>
  <c r="AD56" i="5"/>
  <c r="AD50" i="5"/>
  <c r="P120" i="5"/>
  <c r="P186" i="5" s="1"/>
  <c r="AE186" i="5" s="1"/>
  <c r="I164" i="5"/>
  <c r="P55" i="5"/>
  <c r="AE55" i="5" s="1"/>
  <c r="AE23" i="5"/>
  <c r="A23" i="5"/>
  <c r="B23" i="5" s="1"/>
  <c r="P53" i="5"/>
  <c r="AE53" i="5" s="1"/>
  <c r="AE21" i="5"/>
  <c r="A21" i="5"/>
  <c r="B21" i="5" s="1"/>
  <c r="A43" i="5"/>
  <c r="B43" i="5" s="1"/>
  <c r="AD163" i="5"/>
  <c r="AD119" i="5"/>
  <c r="I173" i="5"/>
  <c r="P129" i="5"/>
  <c r="A141" i="5"/>
  <c r="B141" i="5" s="1"/>
  <c r="A45" i="5"/>
  <c r="B45" i="5" s="1"/>
  <c r="AF108" i="5"/>
  <c r="AD140" i="5"/>
  <c r="AD96" i="5"/>
  <c r="AD33" i="5"/>
  <c r="P154" i="5"/>
  <c r="AE154" i="5" s="1"/>
  <c r="AE110" i="5"/>
  <c r="A110" i="5"/>
  <c r="I167" i="5"/>
  <c r="P123" i="5"/>
  <c r="AF23" i="5"/>
  <c r="AD173" i="5"/>
  <c r="AD129" i="5"/>
  <c r="A146" i="5"/>
  <c r="B146" i="5" s="1"/>
  <c r="I61" i="5"/>
  <c r="P29" i="5"/>
  <c r="AD142" i="5"/>
  <c r="AD98" i="5"/>
  <c r="P52" i="5"/>
  <c r="AE52" i="5" s="1"/>
  <c r="AE20" i="5"/>
  <c r="A20" i="5"/>
  <c r="B20" i="5" s="1"/>
  <c r="P50" i="5"/>
  <c r="AE50" i="5" s="1"/>
  <c r="AE18" i="5"/>
  <c r="A18" i="5"/>
  <c r="P157" i="5"/>
  <c r="AE157" i="5" s="1"/>
  <c r="AE113" i="5"/>
  <c r="A113" i="5"/>
  <c r="P121" i="5"/>
  <c r="P187" i="5" s="1"/>
  <c r="AE187" i="5" s="1"/>
  <c r="I165" i="5"/>
  <c r="AF20" i="5"/>
  <c r="AE25" i="5"/>
  <c r="P57" i="5"/>
  <c r="AE57" i="5" s="1"/>
  <c r="A25" i="5"/>
  <c r="B25" i="5" s="1"/>
  <c r="P153" i="5"/>
  <c r="AE153" i="5" s="1"/>
  <c r="AE109" i="5"/>
  <c r="A109" i="5"/>
  <c r="AD167" i="5"/>
  <c r="AD123" i="5"/>
  <c r="AD27" i="5"/>
  <c r="A111" i="5"/>
  <c r="P155" i="5"/>
  <c r="AE155" i="5" s="1"/>
  <c r="AE111" i="5"/>
  <c r="A148" i="5"/>
  <c r="B148" i="5" s="1"/>
  <c r="AG99" i="5"/>
  <c r="AG479" i="4"/>
  <c r="AG669" i="4"/>
  <c r="AG575" i="4"/>
  <c r="AG573" i="4"/>
  <c r="AG577" i="4"/>
  <c r="AG574" i="4"/>
  <c r="AG482" i="4"/>
  <c r="AG474" i="4"/>
  <c r="AG477" i="4"/>
  <c r="AG478" i="4"/>
  <c r="AG476" i="4"/>
  <c r="AG475" i="4"/>
  <c r="AG481" i="4"/>
  <c r="W1312" i="4"/>
  <c r="X1312" i="4"/>
  <c r="X1280" i="4"/>
  <c r="W1280" i="4"/>
  <c r="X1240" i="4"/>
  <c r="W1240" i="4"/>
  <c r="X1200" i="4"/>
  <c r="W1200" i="4"/>
  <c r="X1160" i="4"/>
  <c r="W1160" i="4"/>
  <c r="X1028" i="4"/>
  <c r="W1028" i="4"/>
  <c r="X988" i="4"/>
  <c r="W988" i="4"/>
  <c r="X1303" i="4"/>
  <c r="W1303" i="4"/>
  <c r="X1279" i="4"/>
  <c r="W1279" i="4"/>
  <c r="X1247" i="4"/>
  <c r="W1247" i="4"/>
  <c r="X1207" i="4"/>
  <c r="W1207" i="4"/>
  <c r="X1167" i="4"/>
  <c r="W1167" i="4"/>
  <c r="X1027" i="4"/>
  <c r="W1027" i="4"/>
  <c r="X995" i="4"/>
  <c r="W995" i="4"/>
  <c r="X1330" i="4"/>
  <c r="W1330" i="4"/>
  <c r="X1322" i="4"/>
  <c r="W1322" i="4"/>
  <c r="X1314" i="4"/>
  <c r="W1314" i="4"/>
  <c r="X1306" i="4"/>
  <c r="W1306" i="4"/>
  <c r="X1298" i="4"/>
  <c r="W1298" i="4"/>
  <c r="X1290" i="4"/>
  <c r="W1290" i="4"/>
  <c r="X1282" i="4"/>
  <c r="W1282" i="4"/>
  <c r="X1274" i="4"/>
  <c r="W1274" i="4"/>
  <c r="X1266" i="4"/>
  <c r="W1266" i="4"/>
  <c r="X1258" i="4"/>
  <c r="W1258" i="4"/>
  <c r="X1250" i="4"/>
  <c r="W1250" i="4"/>
  <c r="X1242" i="4"/>
  <c r="W1242" i="4"/>
  <c r="X1234" i="4"/>
  <c r="W1234" i="4"/>
  <c r="X1226" i="4"/>
  <c r="W1226" i="4"/>
  <c r="X1218" i="4"/>
  <c r="W1218" i="4"/>
  <c r="X1210" i="4"/>
  <c r="W1210" i="4"/>
  <c r="X1202" i="4"/>
  <c r="W1202" i="4"/>
  <c r="X1194" i="4"/>
  <c r="W1194" i="4"/>
  <c r="X1186" i="4"/>
  <c r="W1186" i="4"/>
  <c r="X1178" i="4"/>
  <c r="W1178" i="4"/>
  <c r="X1170" i="4"/>
  <c r="W1170" i="4"/>
  <c r="X1162" i="4"/>
  <c r="W1162" i="4"/>
  <c r="X1154" i="4"/>
  <c r="W1154" i="4"/>
  <c r="X1054" i="4"/>
  <c r="W1054" i="4"/>
  <c r="X1046" i="4"/>
  <c r="W1046" i="4"/>
  <c r="X1038" i="4"/>
  <c r="W1038" i="4"/>
  <c r="X1030" i="4"/>
  <c r="W1030" i="4"/>
  <c r="X1022" i="4"/>
  <c r="W1022" i="4"/>
  <c r="X1014" i="4"/>
  <c r="W1014" i="4"/>
  <c r="X1006" i="4"/>
  <c r="W1006" i="4"/>
  <c r="X998" i="4"/>
  <c r="W998" i="4"/>
  <c r="X990" i="4"/>
  <c r="W990" i="4"/>
  <c r="X982" i="4"/>
  <c r="W982" i="4"/>
  <c r="X974" i="4"/>
  <c r="W974" i="4"/>
  <c r="X1304" i="4"/>
  <c r="W1304" i="4"/>
  <c r="X1264" i="4"/>
  <c r="W1264" i="4"/>
  <c r="X1232" i="4"/>
  <c r="W1232" i="4"/>
  <c r="X1192" i="4"/>
  <c r="W1192" i="4"/>
  <c r="X1152" i="4"/>
  <c r="W1152" i="4"/>
  <c r="X1020" i="4"/>
  <c r="W1020" i="4"/>
  <c r="X980" i="4"/>
  <c r="W980" i="4"/>
  <c r="W1335" i="4"/>
  <c r="X1335" i="4"/>
  <c r="W1287" i="4"/>
  <c r="X1287" i="4"/>
  <c r="X1239" i="4"/>
  <c r="W1239" i="4"/>
  <c r="X1191" i="4"/>
  <c r="W1191" i="4"/>
  <c r="X1151" i="4"/>
  <c r="W1151" i="4"/>
  <c r="X1019" i="4"/>
  <c r="W1019" i="4"/>
  <c r="X987" i="4"/>
  <c r="W987" i="4"/>
  <c r="X1329" i="4"/>
  <c r="W1329" i="4"/>
  <c r="X1321" i="4"/>
  <c r="W1321" i="4"/>
  <c r="X1313" i="4"/>
  <c r="W1313" i="4"/>
  <c r="X1305" i="4"/>
  <c r="W1305" i="4"/>
  <c r="X1297" i="4"/>
  <c r="W1297" i="4"/>
  <c r="X1289" i="4"/>
  <c r="W1289" i="4"/>
  <c r="X1281" i="4"/>
  <c r="W1281" i="4"/>
  <c r="X1273" i="4"/>
  <c r="W1273" i="4"/>
  <c r="X1265" i="4"/>
  <c r="W1265" i="4"/>
  <c r="X1257" i="4"/>
  <c r="W1257" i="4"/>
  <c r="X1249" i="4"/>
  <c r="W1249" i="4"/>
  <c r="X1241" i="4"/>
  <c r="W1241" i="4"/>
  <c r="X1233" i="4"/>
  <c r="W1233" i="4"/>
  <c r="X1225" i="4"/>
  <c r="W1225" i="4"/>
  <c r="X1217" i="4"/>
  <c r="W1217" i="4"/>
  <c r="X1209" i="4"/>
  <c r="W1209" i="4"/>
  <c r="X1201" i="4"/>
  <c r="W1201" i="4"/>
  <c r="X1193" i="4"/>
  <c r="W1193" i="4"/>
  <c r="X1185" i="4"/>
  <c r="W1185" i="4"/>
  <c r="X1177" i="4"/>
  <c r="W1177" i="4"/>
  <c r="X1169" i="4"/>
  <c r="W1169" i="4"/>
  <c r="X1161" i="4"/>
  <c r="W1161" i="4"/>
  <c r="X1153" i="4"/>
  <c r="W1153" i="4"/>
  <c r="X1053" i="4"/>
  <c r="W1053" i="4"/>
  <c r="X1045" i="4"/>
  <c r="W1045" i="4"/>
  <c r="X1037" i="4"/>
  <c r="W1037" i="4"/>
  <c r="W1029" i="4"/>
  <c r="X1029" i="4"/>
  <c r="X1021" i="4"/>
  <c r="W1021" i="4"/>
  <c r="X1013" i="4"/>
  <c r="W1013" i="4"/>
  <c r="X1005" i="4"/>
  <c r="W1005" i="4"/>
  <c r="X997" i="4"/>
  <c r="W997" i="4"/>
  <c r="X989" i="4"/>
  <c r="W989" i="4"/>
  <c r="X981" i="4"/>
  <c r="W981" i="4"/>
  <c r="X973" i="4"/>
  <c r="W973" i="4"/>
  <c r="X1296" i="4"/>
  <c r="W1296" i="4"/>
  <c r="X1248" i="4"/>
  <c r="W1248" i="4"/>
  <c r="X1208" i="4"/>
  <c r="W1208" i="4"/>
  <c r="X1052" i="4"/>
  <c r="W1052" i="4"/>
  <c r="X1327" i="4"/>
  <c r="W1327" i="4"/>
  <c r="W1271" i="4"/>
  <c r="X1271" i="4"/>
  <c r="X1231" i="4"/>
  <c r="W1231" i="4"/>
  <c r="X1183" i="4"/>
  <c r="W1183" i="4"/>
  <c r="X1043" i="4"/>
  <c r="W1043" i="4"/>
  <c r="X1334" i="4"/>
  <c r="W1334" i="4"/>
  <c r="X1326" i="4"/>
  <c r="W1326" i="4"/>
  <c r="X1318" i="4"/>
  <c r="W1318" i="4"/>
  <c r="X1310" i="4"/>
  <c r="W1310" i="4"/>
  <c r="X1302" i="4"/>
  <c r="W1302" i="4"/>
  <c r="X1294" i="4"/>
  <c r="W1294" i="4"/>
  <c r="X1286" i="4"/>
  <c r="W1286" i="4"/>
  <c r="X1278" i="4"/>
  <c r="W1278" i="4"/>
  <c r="X1270" i="4"/>
  <c r="W1270" i="4"/>
  <c r="X1262" i="4"/>
  <c r="W1262" i="4"/>
  <c r="X1254" i="4"/>
  <c r="W1254" i="4"/>
  <c r="X1246" i="4"/>
  <c r="W1246" i="4"/>
  <c r="X1238" i="4"/>
  <c r="W1238" i="4"/>
  <c r="X1230" i="4"/>
  <c r="W1230" i="4"/>
  <c r="X1222" i="4"/>
  <c r="W1222" i="4"/>
  <c r="X1214" i="4"/>
  <c r="W1214" i="4"/>
  <c r="X1206" i="4"/>
  <c r="W1206" i="4"/>
  <c r="X1198" i="4"/>
  <c r="W1198" i="4"/>
  <c r="X1190" i="4"/>
  <c r="W1190" i="4"/>
  <c r="X1182" i="4"/>
  <c r="W1182" i="4"/>
  <c r="X1174" i="4"/>
  <c r="W1174" i="4"/>
  <c r="X1166" i="4"/>
  <c r="W1166" i="4"/>
  <c r="X1158" i="4"/>
  <c r="W1158" i="4"/>
  <c r="X1150" i="4"/>
  <c r="W1150" i="4"/>
  <c r="X1050" i="4"/>
  <c r="W1050" i="4"/>
  <c r="X1042" i="4"/>
  <c r="W1042" i="4"/>
  <c r="X1034" i="4"/>
  <c r="W1034" i="4"/>
  <c r="X1026" i="4"/>
  <c r="W1026" i="4"/>
  <c r="X1018" i="4"/>
  <c r="W1018" i="4"/>
  <c r="X1010" i="4"/>
  <c r="W1010" i="4"/>
  <c r="X1002" i="4"/>
  <c r="W1002" i="4"/>
  <c r="X994" i="4"/>
  <c r="W994" i="4"/>
  <c r="X986" i="4"/>
  <c r="W986" i="4"/>
  <c r="X978" i="4"/>
  <c r="W978" i="4"/>
  <c r="X1320" i="4"/>
  <c r="W1320" i="4"/>
  <c r="X1256" i="4"/>
  <c r="W1256" i="4"/>
  <c r="X1184" i="4"/>
  <c r="W1184" i="4"/>
  <c r="X1012" i="4"/>
  <c r="W1012" i="4"/>
  <c r="X1295" i="4"/>
  <c r="W1295" i="4"/>
  <c r="X1223" i="4"/>
  <c r="W1223" i="4"/>
  <c r="X1159" i="4"/>
  <c r="W1159" i="4"/>
  <c r="X1003" i="4"/>
  <c r="W1003" i="4"/>
  <c r="X1333" i="4"/>
  <c r="W1333" i="4"/>
  <c r="X1325" i="4"/>
  <c r="W1325" i="4"/>
  <c r="X1317" i="4"/>
  <c r="W1317" i="4"/>
  <c r="W1309" i="4"/>
  <c r="X1309" i="4"/>
  <c r="X1301" i="4"/>
  <c r="W1301" i="4"/>
  <c r="X1293" i="4"/>
  <c r="W1293" i="4"/>
  <c r="X1285" i="4"/>
  <c r="W1285" i="4"/>
  <c r="X1277" i="4"/>
  <c r="W1277" i="4"/>
  <c r="X1269" i="4"/>
  <c r="W1269" i="4"/>
  <c r="X1261" i="4"/>
  <c r="W1261" i="4"/>
  <c r="X1253" i="4"/>
  <c r="W1253" i="4"/>
  <c r="X1245" i="4"/>
  <c r="W1245" i="4"/>
  <c r="X1237" i="4"/>
  <c r="W1237" i="4"/>
  <c r="X1229" i="4"/>
  <c r="W1229" i="4"/>
  <c r="W1221" i="4"/>
  <c r="X1221" i="4"/>
  <c r="X1213" i="4"/>
  <c r="W1213" i="4"/>
  <c r="W1205" i="4"/>
  <c r="X1205" i="4"/>
  <c r="X1197" i="4"/>
  <c r="W1197" i="4"/>
  <c r="X1189" i="4"/>
  <c r="W1189" i="4"/>
  <c r="X1181" i="4"/>
  <c r="W1181" i="4"/>
  <c r="X1173" i="4"/>
  <c r="W1173" i="4"/>
  <c r="X1165" i="4"/>
  <c r="W1165" i="4"/>
  <c r="W1157" i="4"/>
  <c r="X1157" i="4"/>
  <c r="X1149" i="4"/>
  <c r="W1149" i="4"/>
  <c r="X1049" i="4"/>
  <c r="W1049" i="4"/>
  <c r="X1041" i="4"/>
  <c r="W1041" i="4"/>
  <c r="X1033" i="4"/>
  <c r="W1033" i="4"/>
  <c r="X1025" i="4"/>
  <c r="W1025" i="4"/>
  <c r="X1017" i="4"/>
  <c r="W1017" i="4"/>
  <c r="X1009" i="4"/>
  <c r="W1009" i="4"/>
  <c r="X1001" i="4"/>
  <c r="W1001" i="4"/>
  <c r="X993" i="4"/>
  <c r="W993" i="4"/>
  <c r="X985" i="4"/>
  <c r="W985" i="4"/>
  <c r="X977" i="4"/>
  <c r="W977" i="4"/>
  <c r="X1328" i="4"/>
  <c r="W1328" i="4"/>
  <c r="X1272" i="4"/>
  <c r="W1272" i="4"/>
  <c r="X1216" i="4"/>
  <c r="W1216" i="4"/>
  <c r="X1168" i="4"/>
  <c r="W1168" i="4"/>
  <c r="X1044" i="4"/>
  <c r="W1044" i="4"/>
  <c r="X1004" i="4"/>
  <c r="W1004" i="4"/>
  <c r="X1319" i="4"/>
  <c r="W1319" i="4"/>
  <c r="X1255" i="4"/>
  <c r="W1255" i="4"/>
  <c r="X1199" i="4"/>
  <c r="W1199" i="4"/>
  <c r="X1051" i="4"/>
  <c r="W1051" i="4"/>
  <c r="X979" i="4"/>
  <c r="W979" i="4"/>
  <c r="X1332" i="4"/>
  <c r="W1332" i="4"/>
  <c r="X1324" i="4"/>
  <c r="W1324" i="4"/>
  <c r="X1316" i="4"/>
  <c r="W1316" i="4"/>
  <c r="X1308" i="4"/>
  <c r="W1308" i="4"/>
  <c r="X1300" i="4"/>
  <c r="W1300" i="4"/>
  <c r="X1292" i="4"/>
  <c r="W1292" i="4"/>
  <c r="X1284" i="4"/>
  <c r="W1284" i="4"/>
  <c r="X1276" i="4"/>
  <c r="W1276" i="4"/>
  <c r="X1268" i="4"/>
  <c r="W1268" i="4"/>
  <c r="X1260" i="4"/>
  <c r="W1260" i="4"/>
  <c r="X1252" i="4"/>
  <c r="W1252" i="4"/>
  <c r="X1244" i="4"/>
  <c r="W1244" i="4"/>
  <c r="X1236" i="4"/>
  <c r="W1236" i="4"/>
  <c r="X1228" i="4"/>
  <c r="W1228" i="4"/>
  <c r="X1220" i="4"/>
  <c r="W1220" i="4"/>
  <c r="X1212" i="4"/>
  <c r="W1212" i="4"/>
  <c r="X1204" i="4"/>
  <c r="W1204" i="4"/>
  <c r="X1196" i="4"/>
  <c r="W1196" i="4"/>
  <c r="X1188" i="4"/>
  <c r="W1188" i="4"/>
  <c r="X1180" i="4"/>
  <c r="W1180" i="4"/>
  <c r="X1172" i="4"/>
  <c r="W1172" i="4"/>
  <c r="X1164" i="4"/>
  <c r="W1164" i="4"/>
  <c r="X1156" i="4"/>
  <c r="W1156" i="4"/>
  <c r="X1056" i="4"/>
  <c r="W1056" i="4"/>
  <c r="X1048" i="4"/>
  <c r="W1048" i="4"/>
  <c r="X1040" i="4"/>
  <c r="W1040" i="4"/>
  <c r="X1032" i="4"/>
  <c r="W1032" i="4"/>
  <c r="X1024" i="4"/>
  <c r="W1024" i="4"/>
  <c r="X1016" i="4"/>
  <c r="W1016" i="4"/>
  <c r="X1008" i="4"/>
  <c r="W1008" i="4"/>
  <c r="X1000" i="4"/>
  <c r="W1000" i="4"/>
  <c r="X992" i="4"/>
  <c r="W992" i="4"/>
  <c r="X984" i="4"/>
  <c r="W984" i="4"/>
  <c r="X976" i="4"/>
  <c r="W976" i="4"/>
  <c r="X1288" i="4"/>
  <c r="W1288" i="4"/>
  <c r="X1224" i="4"/>
  <c r="W1224" i="4"/>
  <c r="X1176" i="4"/>
  <c r="W1176" i="4"/>
  <c r="X1036" i="4"/>
  <c r="W1036" i="4"/>
  <c r="X996" i="4"/>
  <c r="W996" i="4"/>
  <c r="X1311" i="4"/>
  <c r="W1311" i="4"/>
  <c r="X1263" i="4"/>
  <c r="W1263" i="4"/>
  <c r="X1215" i="4"/>
  <c r="W1215" i="4"/>
  <c r="X1175" i="4"/>
  <c r="W1175" i="4"/>
  <c r="X1035" i="4"/>
  <c r="W1035" i="4"/>
  <c r="X1011" i="4"/>
  <c r="W1011" i="4"/>
  <c r="X1331" i="4"/>
  <c r="W1331" i="4"/>
  <c r="X1323" i="4"/>
  <c r="W1323" i="4"/>
  <c r="X1315" i="4"/>
  <c r="W1315" i="4"/>
  <c r="X1307" i="4"/>
  <c r="W1307" i="4"/>
  <c r="X1299" i="4"/>
  <c r="W1299" i="4"/>
  <c r="X1291" i="4"/>
  <c r="W1291" i="4"/>
  <c r="X1283" i="4"/>
  <c r="W1283" i="4"/>
  <c r="X1275" i="4"/>
  <c r="W1275" i="4"/>
  <c r="X1267" i="4"/>
  <c r="W1267" i="4"/>
  <c r="X1259" i="4"/>
  <c r="W1259" i="4"/>
  <c r="X1251" i="4"/>
  <c r="W1251" i="4"/>
  <c r="X1243" i="4"/>
  <c r="W1243" i="4"/>
  <c r="X1235" i="4"/>
  <c r="W1235" i="4"/>
  <c r="X1227" i="4"/>
  <c r="W1227" i="4"/>
  <c r="X1219" i="4"/>
  <c r="W1219" i="4"/>
  <c r="X1211" i="4"/>
  <c r="W1211" i="4"/>
  <c r="X1203" i="4"/>
  <c r="W1203" i="4"/>
  <c r="X1195" i="4"/>
  <c r="W1195" i="4"/>
  <c r="X1187" i="4"/>
  <c r="W1187" i="4"/>
  <c r="X1179" i="4"/>
  <c r="W1179" i="4"/>
  <c r="X1171" i="4"/>
  <c r="W1171" i="4"/>
  <c r="X1163" i="4"/>
  <c r="W1163" i="4"/>
  <c r="X1155" i="4"/>
  <c r="W1155" i="4"/>
  <c r="X1055" i="4"/>
  <c r="W1055" i="4"/>
  <c r="X1047" i="4"/>
  <c r="W1047" i="4"/>
  <c r="X1039" i="4"/>
  <c r="W1039" i="4"/>
  <c r="X1031" i="4"/>
  <c r="W1031" i="4"/>
  <c r="X1023" i="4"/>
  <c r="W1023" i="4"/>
  <c r="X1015" i="4"/>
  <c r="W1015" i="4"/>
  <c r="X1007" i="4"/>
  <c r="W1007" i="4"/>
  <c r="X999" i="4"/>
  <c r="W999" i="4"/>
  <c r="X991" i="4"/>
  <c r="W991" i="4"/>
  <c r="X983" i="4"/>
  <c r="W983" i="4"/>
  <c r="X975" i="4"/>
  <c r="W975" i="4"/>
  <c r="AF1321" i="4"/>
  <c r="AE1321" i="4"/>
  <c r="AF1297" i="4"/>
  <c r="AE1297" i="4"/>
  <c r="AF1265" i="4"/>
  <c r="AE1265" i="4"/>
  <c r="AF1241" i="4"/>
  <c r="AE1241" i="4"/>
  <c r="AF1209" i="4"/>
  <c r="AE1209" i="4"/>
  <c r="AF1177" i="4"/>
  <c r="AE1177" i="4"/>
  <c r="AF1153" i="4"/>
  <c r="AE1153" i="4"/>
  <c r="AF1029" i="4"/>
  <c r="AE1029" i="4"/>
  <c r="AF989" i="4"/>
  <c r="AE989" i="4"/>
  <c r="AF1328" i="4"/>
  <c r="AE1328" i="4"/>
  <c r="AF1320" i="4"/>
  <c r="AE1320" i="4"/>
  <c r="AF1312" i="4"/>
  <c r="AE1312" i="4"/>
  <c r="AF1304" i="4"/>
  <c r="AE1304" i="4"/>
  <c r="AF1296" i="4"/>
  <c r="AE1296" i="4"/>
  <c r="AF1288" i="4"/>
  <c r="AE1288" i="4"/>
  <c r="AF1280" i="4"/>
  <c r="AE1280" i="4"/>
  <c r="AF1272" i="4"/>
  <c r="AE1272" i="4"/>
  <c r="AF1264" i="4"/>
  <c r="AE1264" i="4"/>
  <c r="AF1256" i="4"/>
  <c r="AE1256" i="4"/>
  <c r="AF1248" i="4"/>
  <c r="AE1248" i="4"/>
  <c r="AF1240" i="4"/>
  <c r="AE1240" i="4"/>
  <c r="AF1232" i="4"/>
  <c r="AE1232" i="4"/>
  <c r="AF1224" i="4"/>
  <c r="AE1224" i="4"/>
  <c r="AF1216" i="4"/>
  <c r="AE1216" i="4"/>
  <c r="AF1208" i="4"/>
  <c r="AE1208" i="4"/>
  <c r="AF1200" i="4"/>
  <c r="AE1200" i="4"/>
  <c r="AF1192" i="4"/>
  <c r="AE1192" i="4"/>
  <c r="AF1184" i="4"/>
  <c r="AE1184" i="4"/>
  <c r="AF1176" i="4"/>
  <c r="AE1176" i="4"/>
  <c r="AF1168" i="4"/>
  <c r="AE1168" i="4"/>
  <c r="AF1160" i="4"/>
  <c r="AE1160" i="4"/>
  <c r="AF1152" i="4"/>
  <c r="AE1152" i="4"/>
  <c r="AF1052" i="4"/>
  <c r="AE1052" i="4"/>
  <c r="AF1044" i="4"/>
  <c r="AE1044" i="4"/>
  <c r="AF1036" i="4"/>
  <c r="AE1036" i="4"/>
  <c r="AF1028" i="4"/>
  <c r="AE1028" i="4"/>
  <c r="AF1020" i="4"/>
  <c r="AE1020" i="4"/>
  <c r="AF1012" i="4"/>
  <c r="AE1012" i="4"/>
  <c r="AF1004" i="4"/>
  <c r="AE1004" i="4"/>
  <c r="AF996" i="4"/>
  <c r="AE996" i="4"/>
  <c r="AF988" i="4"/>
  <c r="AE988" i="4"/>
  <c r="AF980" i="4"/>
  <c r="AE980" i="4"/>
  <c r="AF1329" i="4"/>
  <c r="AE1329" i="4"/>
  <c r="AF1289" i="4"/>
  <c r="AE1289" i="4"/>
  <c r="AF1249" i="4"/>
  <c r="AE1249" i="4"/>
  <c r="AF1217" i="4"/>
  <c r="AE1217" i="4"/>
  <c r="AF1193" i="4"/>
  <c r="AE1193" i="4"/>
  <c r="AF1161" i="4"/>
  <c r="AE1161" i="4"/>
  <c r="AF1037" i="4"/>
  <c r="AE1037" i="4"/>
  <c r="AF1013" i="4"/>
  <c r="AE1013" i="4"/>
  <c r="AF981" i="4"/>
  <c r="AE981" i="4"/>
  <c r="AF973" i="4"/>
  <c r="AE973" i="4"/>
  <c r="AF1335" i="4"/>
  <c r="AE1335" i="4"/>
  <c r="AE1327" i="4"/>
  <c r="AF1327" i="4"/>
  <c r="AF1319" i="4"/>
  <c r="AE1319" i="4"/>
  <c r="AF1311" i="4"/>
  <c r="AE1311" i="4"/>
  <c r="AF1303" i="4"/>
  <c r="AE1303" i="4"/>
  <c r="AF1295" i="4"/>
  <c r="AE1295" i="4"/>
  <c r="AF1287" i="4"/>
  <c r="AE1287" i="4"/>
  <c r="AF1279" i="4"/>
  <c r="AE1279" i="4"/>
  <c r="AF1271" i="4"/>
  <c r="AE1271" i="4"/>
  <c r="AF1263" i="4"/>
  <c r="AE1263" i="4"/>
  <c r="AF1255" i="4"/>
  <c r="AE1255" i="4"/>
  <c r="AF1247" i="4"/>
  <c r="AE1247" i="4"/>
  <c r="AF1239" i="4"/>
  <c r="AE1239" i="4"/>
  <c r="AF1231" i="4"/>
  <c r="AE1231" i="4"/>
  <c r="AF1223" i="4"/>
  <c r="AE1223" i="4"/>
  <c r="AF1215" i="4"/>
  <c r="AE1215" i="4"/>
  <c r="AF1207" i="4"/>
  <c r="AE1207" i="4"/>
  <c r="AF1199" i="4"/>
  <c r="AE1199" i="4"/>
  <c r="AF1191" i="4"/>
  <c r="AE1191" i="4"/>
  <c r="AF1183" i="4"/>
  <c r="AE1183" i="4"/>
  <c r="AF1175" i="4"/>
  <c r="AE1175" i="4"/>
  <c r="AF1167" i="4"/>
  <c r="AE1167" i="4"/>
  <c r="AF1159" i="4"/>
  <c r="AE1159" i="4"/>
  <c r="AF1151" i="4"/>
  <c r="AE1151" i="4"/>
  <c r="AF1051" i="4"/>
  <c r="AE1051" i="4"/>
  <c r="AF1043" i="4"/>
  <c r="AE1043" i="4"/>
  <c r="AF1035" i="4"/>
  <c r="AE1035" i="4"/>
  <c r="AF1027" i="4"/>
  <c r="AE1027" i="4"/>
  <c r="AF1019" i="4"/>
  <c r="AE1019" i="4"/>
  <c r="AF1011" i="4"/>
  <c r="AE1011" i="4"/>
  <c r="AF1003" i="4"/>
  <c r="AE1003" i="4"/>
  <c r="AF995" i="4"/>
  <c r="AE995" i="4"/>
  <c r="AF987" i="4"/>
  <c r="AE987" i="4"/>
  <c r="AF979" i="4"/>
  <c r="AE979" i="4"/>
  <c r="AF1305" i="4"/>
  <c r="AE1305" i="4"/>
  <c r="AF1273" i="4"/>
  <c r="AE1273" i="4"/>
  <c r="AF1225" i="4"/>
  <c r="AE1225" i="4"/>
  <c r="AF1185" i="4"/>
  <c r="AE1185" i="4"/>
  <c r="AF1045" i="4"/>
  <c r="AE1045" i="4"/>
  <c r="AF1005" i="4"/>
  <c r="AE1005" i="4"/>
  <c r="AF1334" i="4"/>
  <c r="AE1334" i="4"/>
  <c r="AF1326" i="4"/>
  <c r="AE1326" i="4"/>
  <c r="AF1318" i="4"/>
  <c r="AE1318" i="4"/>
  <c r="AF1310" i="4"/>
  <c r="AE1310" i="4"/>
  <c r="AF1302" i="4"/>
  <c r="AE1302" i="4"/>
  <c r="AF1294" i="4"/>
  <c r="AE1294" i="4"/>
  <c r="AF1286" i="4"/>
  <c r="AE1286" i="4"/>
  <c r="AF1278" i="4"/>
  <c r="AE1278" i="4"/>
  <c r="AF1270" i="4"/>
  <c r="AE1270" i="4"/>
  <c r="AF1262" i="4"/>
  <c r="AE1262" i="4"/>
  <c r="AF1254" i="4"/>
  <c r="AE1254" i="4"/>
  <c r="AF1246" i="4"/>
  <c r="AE1246" i="4"/>
  <c r="AF1238" i="4"/>
  <c r="AE1238" i="4"/>
  <c r="AF1230" i="4"/>
  <c r="AE1230" i="4"/>
  <c r="AF1222" i="4"/>
  <c r="AE1222" i="4"/>
  <c r="AF1214" i="4"/>
  <c r="AE1214" i="4"/>
  <c r="AF1206" i="4"/>
  <c r="AE1206" i="4"/>
  <c r="AF1198" i="4"/>
  <c r="AE1198" i="4"/>
  <c r="AF1190" i="4"/>
  <c r="AE1190" i="4"/>
  <c r="AF1182" i="4"/>
  <c r="AE1182" i="4"/>
  <c r="AF1174" i="4"/>
  <c r="AE1174" i="4"/>
  <c r="AE1166" i="4"/>
  <c r="AF1166" i="4"/>
  <c r="AF1158" i="4"/>
  <c r="AE1158" i="4"/>
  <c r="AF1150" i="4"/>
  <c r="AE1150" i="4"/>
  <c r="AF1050" i="4"/>
  <c r="AE1050" i="4"/>
  <c r="AF1042" i="4"/>
  <c r="AE1042" i="4"/>
  <c r="AF1034" i="4"/>
  <c r="AE1034" i="4"/>
  <c r="AF1026" i="4"/>
  <c r="AE1026" i="4"/>
  <c r="AF1018" i="4"/>
  <c r="AE1018" i="4"/>
  <c r="AF1010" i="4"/>
  <c r="AE1010" i="4"/>
  <c r="AF1002" i="4"/>
  <c r="AE1002" i="4"/>
  <c r="AF994" i="4"/>
  <c r="AE994" i="4"/>
  <c r="AF986" i="4"/>
  <c r="AE986" i="4"/>
  <c r="AF978" i="4"/>
  <c r="AE978" i="4"/>
  <c r="AF1313" i="4"/>
  <c r="AE1313" i="4"/>
  <c r="AF1281" i="4"/>
  <c r="AE1281" i="4"/>
  <c r="AF1257" i="4"/>
  <c r="AE1257" i="4"/>
  <c r="AF1233" i="4"/>
  <c r="AE1233" i="4"/>
  <c r="AF1201" i="4"/>
  <c r="AE1201" i="4"/>
  <c r="AF1169" i="4"/>
  <c r="AE1169" i="4"/>
  <c r="AF1053" i="4"/>
  <c r="AE1053" i="4"/>
  <c r="AF1021" i="4"/>
  <c r="AE1021" i="4"/>
  <c r="AF997" i="4"/>
  <c r="AE997" i="4"/>
  <c r="AF1333" i="4"/>
  <c r="AE1333" i="4"/>
  <c r="AF1325" i="4"/>
  <c r="AE1325" i="4"/>
  <c r="AF1317" i="4"/>
  <c r="AE1317" i="4"/>
  <c r="AF1309" i="4"/>
  <c r="AE1309" i="4"/>
  <c r="AF1301" i="4"/>
  <c r="AE1301" i="4"/>
  <c r="AF1293" i="4"/>
  <c r="AE1293" i="4"/>
  <c r="AF1285" i="4"/>
  <c r="AE1285" i="4"/>
  <c r="AF1277" i="4"/>
  <c r="AE1277" i="4"/>
  <c r="AF1269" i="4"/>
  <c r="AE1269" i="4"/>
  <c r="AF1261" i="4"/>
  <c r="AE1261" i="4"/>
  <c r="AF1253" i="4"/>
  <c r="AE1253" i="4"/>
  <c r="AF1245" i="4"/>
  <c r="AE1245" i="4"/>
  <c r="AF1237" i="4"/>
  <c r="AE1237" i="4"/>
  <c r="AF1229" i="4"/>
  <c r="AE1229" i="4"/>
  <c r="AF1221" i="4"/>
  <c r="AE1221" i="4"/>
  <c r="AF1213" i="4"/>
  <c r="AE1213" i="4"/>
  <c r="AF1205" i="4"/>
  <c r="AE1205" i="4"/>
  <c r="AF1197" i="4"/>
  <c r="AE1197" i="4"/>
  <c r="AF1189" i="4"/>
  <c r="AE1189" i="4"/>
  <c r="AF1181" i="4"/>
  <c r="AE1181" i="4"/>
  <c r="AF1173" i="4"/>
  <c r="AE1173" i="4"/>
  <c r="AF1165" i="4"/>
  <c r="AE1165" i="4"/>
  <c r="AF1157" i="4"/>
  <c r="AE1157" i="4"/>
  <c r="AF1149" i="4"/>
  <c r="AE1149" i="4"/>
  <c r="AE1049" i="4"/>
  <c r="AF1049" i="4"/>
  <c r="AF1041" i="4"/>
  <c r="AE1041" i="4"/>
  <c r="AE1033" i="4"/>
  <c r="AF1033" i="4"/>
  <c r="AF1025" i="4"/>
  <c r="AE1025" i="4"/>
  <c r="AF1017" i="4"/>
  <c r="AE1017" i="4"/>
  <c r="AF1009" i="4"/>
  <c r="AE1009" i="4"/>
  <c r="AF1001" i="4"/>
  <c r="AE1001" i="4"/>
  <c r="AE993" i="4"/>
  <c r="AF993" i="4"/>
  <c r="AE985" i="4"/>
  <c r="AF985" i="4"/>
  <c r="AF977" i="4"/>
  <c r="AE977" i="4"/>
  <c r="AF1332" i="4"/>
  <c r="AE1332" i="4"/>
  <c r="AF1324" i="4"/>
  <c r="AE1324" i="4"/>
  <c r="AF1316" i="4"/>
  <c r="AE1316" i="4"/>
  <c r="AF1308" i="4"/>
  <c r="AE1308" i="4"/>
  <c r="AE1300" i="4"/>
  <c r="AF1300" i="4"/>
  <c r="AF1292" i="4"/>
  <c r="AE1292" i="4"/>
  <c r="AF1284" i="4"/>
  <c r="AE1284" i="4"/>
  <c r="AF1276" i="4"/>
  <c r="AE1276" i="4"/>
  <c r="AE1268" i="4"/>
  <c r="AF1268" i="4"/>
  <c r="AF1260" i="4"/>
  <c r="AE1260" i="4"/>
  <c r="AF1252" i="4"/>
  <c r="AE1252" i="4"/>
  <c r="AF1244" i="4"/>
  <c r="AE1244" i="4"/>
  <c r="AF1236" i="4"/>
  <c r="AE1236" i="4"/>
  <c r="AF1228" i="4"/>
  <c r="AE1228" i="4"/>
  <c r="AF1220" i="4"/>
  <c r="AE1220" i="4"/>
  <c r="AF1212" i="4"/>
  <c r="AE1212" i="4"/>
  <c r="AF1204" i="4"/>
  <c r="AE1204" i="4"/>
  <c r="AF1196" i="4"/>
  <c r="AE1196" i="4"/>
  <c r="AF1188" i="4"/>
  <c r="AE1188" i="4"/>
  <c r="AF1180" i="4"/>
  <c r="AE1180" i="4"/>
  <c r="AF1172" i="4"/>
  <c r="AE1172" i="4"/>
  <c r="AF1164" i="4"/>
  <c r="AE1164" i="4"/>
  <c r="AF1156" i="4"/>
  <c r="AE1156" i="4"/>
  <c r="AF1056" i="4"/>
  <c r="AE1056" i="4"/>
  <c r="AF1048" i="4"/>
  <c r="AE1048" i="4"/>
  <c r="AF1040" i="4"/>
  <c r="AE1040" i="4"/>
  <c r="AF1032" i="4"/>
  <c r="AE1032" i="4"/>
  <c r="AF1024" i="4"/>
  <c r="AE1024" i="4"/>
  <c r="AF1016" i="4"/>
  <c r="AE1016" i="4"/>
  <c r="AF1008" i="4"/>
  <c r="AE1008" i="4"/>
  <c r="AF1000" i="4"/>
  <c r="AE1000" i="4"/>
  <c r="AF992" i="4"/>
  <c r="AE992" i="4"/>
  <c r="AF984" i="4"/>
  <c r="AE984" i="4"/>
  <c r="AF976" i="4"/>
  <c r="AE976" i="4"/>
  <c r="AF1331" i="4"/>
  <c r="AE1331" i="4"/>
  <c r="AF1323" i="4"/>
  <c r="AE1323" i="4"/>
  <c r="AF1315" i="4"/>
  <c r="AE1315" i="4"/>
  <c r="AF1307" i="4"/>
  <c r="AE1307" i="4"/>
  <c r="AF1299" i="4"/>
  <c r="AE1299" i="4"/>
  <c r="AF1291" i="4"/>
  <c r="AE1291" i="4"/>
  <c r="AF1283" i="4"/>
  <c r="AE1283" i="4"/>
  <c r="AF1275" i="4"/>
  <c r="AE1275" i="4"/>
  <c r="AF1267" i="4"/>
  <c r="AE1267" i="4"/>
  <c r="AF1259" i="4"/>
  <c r="AE1259" i="4"/>
  <c r="AF1251" i="4"/>
  <c r="AE1251" i="4"/>
  <c r="AF1243" i="4"/>
  <c r="AE1243" i="4"/>
  <c r="AF1235" i="4"/>
  <c r="AE1235" i="4"/>
  <c r="AF1227" i="4"/>
  <c r="AE1227" i="4"/>
  <c r="AF1219" i="4"/>
  <c r="AE1219" i="4"/>
  <c r="AF1211" i="4"/>
  <c r="AE1211" i="4"/>
  <c r="AF1203" i="4"/>
  <c r="AE1203" i="4"/>
  <c r="AF1195" i="4"/>
  <c r="AE1195" i="4"/>
  <c r="AF1187" i="4"/>
  <c r="AE1187" i="4"/>
  <c r="AF1179" i="4"/>
  <c r="AE1179" i="4"/>
  <c r="AF1171" i="4"/>
  <c r="AE1171" i="4"/>
  <c r="AF1163" i="4"/>
  <c r="AE1163" i="4"/>
  <c r="AF1155" i="4"/>
  <c r="AE1155" i="4"/>
  <c r="AE1055" i="4"/>
  <c r="AF1055" i="4"/>
  <c r="AF1047" i="4"/>
  <c r="AE1047" i="4"/>
  <c r="AF1039" i="4"/>
  <c r="AE1039" i="4"/>
  <c r="AF1031" i="4"/>
  <c r="AE1031" i="4"/>
  <c r="AF1023" i="4"/>
  <c r="AE1023" i="4"/>
  <c r="AF1015" i="4"/>
  <c r="AE1015" i="4"/>
  <c r="AF1007" i="4"/>
  <c r="AE1007" i="4"/>
  <c r="AF999" i="4"/>
  <c r="AE999" i="4"/>
  <c r="AF991" i="4"/>
  <c r="AE991" i="4"/>
  <c r="AF983" i="4"/>
  <c r="AE983" i="4"/>
  <c r="AF975" i="4"/>
  <c r="AE975" i="4"/>
  <c r="AF1330" i="4"/>
  <c r="AE1330" i="4"/>
  <c r="AF1322" i="4"/>
  <c r="AE1322" i="4"/>
  <c r="AF1314" i="4"/>
  <c r="AE1314" i="4"/>
  <c r="AF1306" i="4"/>
  <c r="AE1306" i="4"/>
  <c r="AF1298" i="4"/>
  <c r="AE1298" i="4"/>
  <c r="AF1290" i="4"/>
  <c r="AE1290" i="4"/>
  <c r="AF1282" i="4"/>
  <c r="AE1282" i="4"/>
  <c r="AF1274" i="4"/>
  <c r="AE1274" i="4"/>
  <c r="AF1266" i="4"/>
  <c r="AE1266" i="4"/>
  <c r="AF1258" i="4"/>
  <c r="AE1258" i="4"/>
  <c r="AF1250" i="4"/>
  <c r="AE1250" i="4"/>
  <c r="AF1242" i="4"/>
  <c r="AE1242" i="4"/>
  <c r="AF1234" i="4"/>
  <c r="AE1234" i="4"/>
  <c r="AF1226" i="4"/>
  <c r="AE1226" i="4"/>
  <c r="AF1218" i="4"/>
  <c r="AE1218" i="4"/>
  <c r="AF1210" i="4"/>
  <c r="AE1210" i="4"/>
  <c r="AF1202" i="4"/>
  <c r="AE1202" i="4"/>
  <c r="AF1194" i="4"/>
  <c r="AE1194" i="4"/>
  <c r="AF1186" i="4"/>
  <c r="AE1186" i="4"/>
  <c r="AF1178" i="4"/>
  <c r="AE1178" i="4"/>
  <c r="AF1170" i="4"/>
  <c r="AE1170" i="4"/>
  <c r="AF1162" i="4"/>
  <c r="AE1162" i="4"/>
  <c r="AF1154" i="4"/>
  <c r="AE1154" i="4"/>
  <c r="AF1054" i="4"/>
  <c r="AE1054" i="4"/>
  <c r="AF1046" i="4"/>
  <c r="AE1046" i="4"/>
  <c r="AF1038" i="4"/>
  <c r="AE1038" i="4"/>
  <c r="AF1030" i="4"/>
  <c r="AE1030" i="4"/>
  <c r="AF1022" i="4"/>
  <c r="AE1022" i="4"/>
  <c r="AF1014" i="4"/>
  <c r="AE1014" i="4"/>
  <c r="AF1006" i="4"/>
  <c r="AE1006" i="4"/>
  <c r="AF998" i="4"/>
  <c r="AE998" i="4"/>
  <c r="AF990" i="4"/>
  <c r="AE990" i="4"/>
  <c r="AF982" i="4"/>
  <c r="AE982" i="4"/>
  <c r="AF974" i="4"/>
  <c r="AE974" i="4"/>
  <c r="A1198" i="4"/>
  <c r="A1569" i="4" s="1"/>
  <c r="A1013" i="4"/>
  <c r="A1384" i="4" s="1"/>
  <c r="AG27" i="5" l="1"/>
  <c r="AF183" i="5"/>
  <c r="AG183" i="5" s="1"/>
  <c r="AG114" i="5"/>
  <c r="AF182" i="5"/>
  <c r="AG182" i="5" s="1"/>
  <c r="AF190" i="5"/>
  <c r="AG190" i="5" s="1"/>
  <c r="AG115" i="5"/>
  <c r="AF185" i="5"/>
  <c r="AG185" i="5" s="1"/>
  <c r="W158" i="5"/>
  <c r="X158" i="5" s="1"/>
  <c r="X114" i="5"/>
  <c r="W180" i="5"/>
  <c r="X180" i="5" s="1"/>
  <c r="B117" i="5"/>
  <c r="B183" i="5" s="1"/>
  <c r="A183" i="5"/>
  <c r="AF187" i="5"/>
  <c r="AG187" i="5" s="1"/>
  <c r="W161" i="5"/>
  <c r="X161" i="5" s="1"/>
  <c r="X117" i="5"/>
  <c r="W183" i="5"/>
  <c r="X183" i="5" s="1"/>
  <c r="B111" i="5"/>
  <c r="B177" i="5" s="1"/>
  <c r="A177" i="5"/>
  <c r="B110" i="5"/>
  <c r="B176" i="5" s="1"/>
  <c r="A176" i="5"/>
  <c r="B112" i="5"/>
  <c r="B178" i="5" s="1"/>
  <c r="A178" i="5"/>
  <c r="B114" i="5"/>
  <c r="B180" i="5" s="1"/>
  <c r="A180" i="5"/>
  <c r="W159" i="5"/>
  <c r="X159" i="5" s="1"/>
  <c r="X115" i="5"/>
  <c r="W181" i="5"/>
  <c r="X181" i="5" s="1"/>
  <c r="AF192" i="5"/>
  <c r="AG192" i="5" s="1"/>
  <c r="W160" i="5"/>
  <c r="X160" i="5" s="1"/>
  <c r="X116" i="5"/>
  <c r="W182" i="5"/>
  <c r="X182" i="5" s="1"/>
  <c r="W127" i="5"/>
  <c r="P193" i="5"/>
  <c r="B116" i="5"/>
  <c r="B182" i="5" s="1"/>
  <c r="A182" i="5"/>
  <c r="W153" i="5"/>
  <c r="X153" i="5" s="1"/>
  <c r="X109" i="5"/>
  <c r="W175" i="5"/>
  <c r="X175" i="5" s="1"/>
  <c r="W129" i="5"/>
  <c r="P195" i="5"/>
  <c r="B115" i="5"/>
  <c r="B181" i="5" s="1"/>
  <c r="A181" i="5"/>
  <c r="AF194" i="5"/>
  <c r="AG194" i="5" s="1"/>
  <c r="AF186" i="5"/>
  <c r="AG186" i="5" s="1"/>
  <c r="AF188" i="5"/>
  <c r="AG188" i="5" s="1"/>
  <c r="B118" i="5"/>
  <c r="B184" i="5" s="1"/>
  <c r="A184" i="5"/>
  <c r="W157" i="5"/>
  <c r="X157" i="5" s="1"/>
  <c r="X113" i="5"/>
  <c r="W179" i="5"/>
  <c r="X179" i="5" s="1"/>
  <c r="W162" i="5"/>
  <c r="X162" i="5" s="1"/>
  <c r="X118" i="5"/>
  <c r="W184" i="5"/>
  <c r="X184" i="5" s="1"/>
  <c r="B108" i="5"/>
  <c r="B174" i="5" s="1"/>
  <c r="A174" i="5"/>
  <c r="W155" i="5"/>
  <c r="X155" i="5" s="1"/>
  <c r="X111" i="5"/>
  <c r="W177" i="5"/>
  <c r="X177" i="5" s="1"/>
  <c r="B113" i="5"/>
  <c r="B179" i="5" s="1"/>
  <c r="A179" i="5"/>
  <c r="W123" i="5"/>
  <c r="P189" i="5"/>
  <c r="B109" i="5"/>
  <c r="B175" i="5" s="1"/>
  <c r="A175" i="5"/>
  <c r="W156" i="5"/>
  <c r="X156" i="5" s="1"/>
  <c r="W178" i="5"/>
  <c r="X178" i="5" s="1"/>
  <c r="X112" i="5"/>
  <c r="W154" i="5"/>
  <c r="X154" i="5" s="1"/>
  <c r="X110" i="5"/>
  <c r="W176" i="5"/>
  <c r="X176" i="5" s="1"/>
  <c r="AF191" i="5"/>
  <c r="AG191" i="5" s="1"/>
  <c r="W62" i="5"/>
  <c r="X62" i="5" s="1"/>
  <c r="W57" i="5"/>
  <c r="X57" i="5" s="1"/>
  <c r="W53" i="5"/>
  <c r="X53" i="5" s="1"/>
  <c r="W50" i="5"/>
  <c r="X50" i="5" s="1"/>
  <c r="W63" i="5"/>
  <c r="X63" i="5" s="1"/>
  <c r="W59" i="5"/>
  <c r="X59" i="5" s="1"/>
  <c r="AG109" i="5"/>
  <c r="W56" i="5"/>
  <c r="X56" i="5" s="1"/>
  <c r="B27" i="5"/>
  <c r="AG113" i="5"/>
  <c r="AG118" i="5"/>
  <c r="A66" i="5"/>
  <c r="B18" i="5"/>
  <c r="AG21" i="5"/>
  <c r="AG18" i="5"/>
  <c r="AG111" i="5"/>
  <c r="AG25" i="5"/>
  <c r="AF33" i="5"/>
  <c r="W33" i="5"/>
  <c r="X33" i="5" s="1"/>
  <c r="AF32" i="5"/>
  <c r="W32" i="5"/>
  <c r="X32" i="5" s="1"/>
  <c r="AG112" i="5"/>
  <c r="AF29" i="5"/>
  <c r="W29" i="5"/>
  <c r="X29" i="5" s="1"/>
  <c r="AF126" i="5"/>
  <c r="W126" i="5"/>
  <c r="AF128" i="5"/>
  <c r="W128" i="5"/>
  <c r="AF122" i="5"/>
  <c r="W122" i="5"/>
  <c r="AF28" i="5"/>
  <c r="W28" i="5"/>
  <c r="X28" i="5" s="1"/>
  <c r="AF125" i="5"/>
  <c r="W125" i="5"/>
  <c r="AG110" i="5"/>
  <c r="AF26" i="5"/>
  <c r="W26" i="5"/>
  <c r="X26" i="5" s="1"/>
  <c r="AG24" i="5"/>
  <c r="AF120" i="5"/>
  <c r="W120" i="5"/>
  <c r="AF124" i="5"/>
  <c r="W124" i="5"/>
  <c r="AF121" i="5"/>
  <c r="W121" i="5"/>
  <c r="AF119" i="5"/>
  <c r="W119" i="5"/>
  <c r="AD63" i="5"/>
  <c r="AD115" i="5"/>
  <c r="AD127" i="5"/>
  <c r="AG42" i="5"/>
  <c r="AF159" i="5"/>
  <c r="AG159" i="5" s="1"/>
  <c r="AF158" i="5"/>
  <c r="AG158" i="5" s="1"/>
  <c r="AG141" i="5"/>
  <c r="AF59" i="5"/>
  <c r="AG59" i="5" s="1"/>
  <c r="AG22" i="5"/>
  <c r="AF53" i="5"/>
  <c r="AG53" i="5" s="1"/>
  <c r="AF155" i="5"/>
  <c r="AG155" i="5" s="1"/>
  <c r="AG117" i="5"/>
  <c r="A157" i="5"/>
  <c r="B157" i="5" s="1"/>
  <c r="AG20" i="5"/>
  <c r="AF157" i="5"/>
  <c r="AG157" i="5" s="1"/>
  <c r="P164" i="5"/>
  <c r="AE164" i="5" s="1"/>
  <c r="A120" i="5"/>
  <c r="AE120" i="5"/>
  <c r="AD150" i="5"/>
  <c r="AD106" i="5"/>
  <c r="AD62" i="5"/>
  <c r="P60" i="5"/>
  <c r="AE60" i="5" s="1"/>
  <c r="AE28" i="5"/>
  <c r="A28" i="5"/>
  <c r="AF50" i="5"/>
  <c r="AG50" i="5" s="1"/>
  <c r="A55" i="5"/>
  <c r="B55" i="5" s="1"/>
  <c r="AF154" i="5"/>
  <c r="AG154" i="5" s="1"/>
  <c r="AD64" i="5"/>
  <c r="AD105" i="5"/>
  <c r="AD149" i="5"/>
  <c r="A155" i="5"/>
  <c r="B155" i="5" s="1"/>
  <c r="AF156" i="5"/>
  <c r="AG156" i="5" s="1"/>
  <c r="P167" i="5"/>
  <c r="AE167" i="5" s="1"/>
  <c r="A123" i="5"/>
  <c r="AE123" i="5"/>
  <c r="AD65" i="5"/>
  <c r="AG23" i="5"/>
  <c r="A56" i="5"/>
  <c r="B56" i="5" s="1"/>
  <c r="AD148" i="5"/>
  <c r="AD104" i="5"/>
  <c r="AF56" i="5"/>
  <c r="AG56" i="5" s="1"/>
  <c r="AD60" i="5"/>
  <c r="A30" i="5"/>
  <c r="B30" i="5" s="1"/>
  <c r="P62" i="5"/>
  <c r="AE62" i="5" s="1"/>
  <c r="AE30" i="5"/>
  <c r="AG116" i="5"/>
  <c r="AF52" i="5"/>
  <c r="AG52" i="5" s="1"/>
  <c r="AD61" i="5"/>
  <c r="A52" i="5"/>
  <c r="B52" i="5" s="1"/>
  <c r="P64" i="5"/>
  <c r="AE64" i="5" s="1"/>
  <c r="AE32" i="5"/>
  <c r="A32" i="5"/>
  <c r="B32" i="5" s="1"/>
  <c r="A153" i="5"/>
  <c r="B153" i="5" s="1"/>
  <c r="AF123" i="5"/>
  <c r="AD172" i="5"/>
  <c r="AD128" i="5"/>
  <c r="A53" i="5"/>
  <c r="B53" i="5" s="1"/>
  <c r="AD146" i="5"/>
  <c r="AD102" i="5"/>
  <c r="A26" i="5"/>
  <c r="P58" i="5"/>
  <c r="AE58" i="5" s="1"/>
  <c r="AE26" i="5"/>
  <c r="P169" i="5"/>
  <c r="AE169" i="5" s="1"/>
  <c r="AE125" i="5"/>
  <c r="A125" i="5"/>
  <c r="AF30" i="5"/>
  <c r="A160" i="5"/>
  <c r="B160" i="5" s="1"/>
  <c r="P172" i="5"/>
  <c r="AE172" i="5" s="1"/>
  <c r="A128" i="5"/>
  <c r="AE128" i="5"/>
  <c r="AD59" i="5"/>
  <c r="AF162" i="5"/>
  <c r="AG162" i="5" s="1"/>
  <c r="AE29" i="5"/>
  <c r="A29" i="5"/>
  <c r="P61" i="5"/>
  <c r="AE61" i="5" s="1"/>
  <c r="P173" i="5"/>
  <c r="AE173" i="5" s="1"/>
  <c r="AE129" i="5"/>
  <c r="A129" i="5"/>
  <c r="P171" i="5"/>
  <c r="AE171" i="5" s="1"/>
  <c r="A127" i="5"/>
  <c r="AE127" i="5"/>
  <c r="P63" i="5"/>
  <c r="AE63" i="5" s="1"/>
  <c r="AE31" i="5"/>
  <c r="A31" i="5"/>
  <c r="B31" i="5" s="1"/>
  <c r="AD147" i="5"/>
  <c r="AD103" i="5"/>
  <c r="AF153" i="5"/>
  <c r="AG153" i="5" s="1"/>
  <c r="A154" i="5"/>
  <c r="B154" i="5" s="1"/>
  <c r="AF129" i="5"/>
  <c r="AD152" i="5"/>
  <c r="AD108" i="5"/>
  <c r="P168" i="5"/>
  <c r="AE168" i="5" s="1"/>
  <c r="A124" i="5"/>
  <c r="AE124" i="5"/>
  <c r="A152" i="5"/>
  <c r="B152" i="5" s="1"/>
  <c r="AF127" i="5"/>
  <c r="A162" i="5"/>
  <c r="B162" i="5" s="1"/>
  <c r="AF55" i="5"/>
  <c r="AG55" i="5" s="1"/>
  <c r="A156" i="5"/>
  <c r="B156" i="5" s="1"/>
  <c r="A161" i="5"/>
  <c r="B161" i="5" s="1"/>
  <c r="AF31" i="5"/>
  <c r="A119" i="5"/>
  <c r="P163" i="5"/>
  <c r="AE163" i="5" s="1"/>
  <c r="AE119" i="5"/>
  <c r="A33" i="5"/>
  <c r="B33" i="5" s="1"/>
  <c r="P65" i="5"/>
  <c r="AE65" i="5" s="1"/>
  <c r="AE33" i="5"/>
  <c r="AF161" i="5"/>
  <c r="AG161" i="5" s="1"/>
  <c r="P170" i="5"/>
  <c r="AE170" i="5" s="1"/>
  <c r="AE126" i="5"/>
  <c r="A126" i="5"/>
  <c r="A159" i="5"/>
  <c r="B159" i="5" s="1"/>
  <c r="AF54" i="5"/>
  <c r="AG54" i="5" s="1"/>
  <c r="AD58" i="5"/>
  <c r="A158" i="5"/>
  <c r="B158" i="5" s="1"/>
  <c r="A57" i="5"/>
  <c r="B57" i="5" s="1"/>
  <c r="P165" i="5"/>
  <c r="AE165" i="5" s="1"/>
  <c r="AE121" i="5"/>
  <c r="AG121" i="5" s="1"/>
  <c r="A121" i="5"/>
  <c r="A50" i="5"/>
  <c r="B50" i="5" s="1"/>
  <c r="AG108" i="5"/>
  <c r="AF152" i="5"/>
  <c r="AG152" i="5" s="1"/>
  <c r="A54" i="5"/>
  <c r="B54" i="5" s="1"/>
  <c r="AF160" i="5"/>
  <c r="AG160" i="5" s="1"/>
  <c r="P166" i="5"/>
  <c r="AE166" i="5" s="1"/>
  <c r="AE122" i="5"/>
  <c r="A122" i="5"/>
  <c r="AF57" i="5"/>
  <c r="AG57" i="5" s="1"/>
  <c r="A59" i="5"/>
  <c r="B59" i="5" s="1"/>
  <c r="AD153" i="5"/>
  <c r="AD109" i="5"/>
  <c r="AG1013" i="4"/>
  <c r="AG1217" i="4"/>
  <c r="AG991" i="4"/>
  <c r="AG1023" i="4"/>
  <c r="AG1179" i="4"/>
  <c r="AG1211" i="4"/>
  <c r="AG1275" i="4"/>
  <c r="AG1017" i="4"/>
  <c r="AG1173" i="4"/>
  <c r="AG1205" i="4"/>
  <c r="AG1237" i="4"/>
  <c r="AG1269" i="4"/>
  <c r="AG1301" i="4"/>
  <c r="AG1333" i="4"/>
  <c r="AG1021" i="4"/>
  <c r="AG1233" i="4"/>
  <c r="AG1002" i="4"/>
  <c r="AG1034" i="4"/>
  <c r="AG1158" i="4"/>
  <c r="AG1190" i="4"/>
  <c r="AG1222" i="4"/>
  <c r="AG1254" i="4"/>
  <c r="AG996" i="4"/>
  <c r="AG1028" i="4"/>
  <c r="AG975" i="4"/>
  <c r="AG1007" i="4"/>
  <c r="AG1039" i="4"/>
  <c r="AG1163" i="4"/>
  <c r="AG1195" i="4"/>
  <c r="AG1227" i="4"/>
  <c r="AG1259" i="4"/>
  <c r="AG1291" i="4"/>
  <c r="AG1323" i="4"/>
  <c r="AG984" i="4"/>
  <c r="AG1016" i="4"/>
  <c r="AG1048" i="4"/>
  <c r="AG1172" i="4"/>
  <c r="AG1204" i="4"/>
  <c r="AG1236" i="4"/>
  <c r="AG987" i="4"/>
  <c r="AG1019" i="4"/>
  <c r="AG1051" i="4"/>
  <c r="AG1175" i="4"/>
  <c r="AG1207" i="4"/>
  <c r="AG1239" i="4"/>
  <c r="AG1271" i="4"/>
  <c r="AG1303" i="4"/>
  <c r="AG1335" i="4"/>
  <c r="AG1004" i="4"/>
  <c r="AG1036" i="4"/>
  <c r="AG1160" i="4"/>
  <c r="AG1192" i="4"/>
  <c r="AG990" i="4"/>
  <c r="AG1022" i="4"/>
  <c r="AG1054" i="4"/>
  <c r="AG1178" i="4"/>
  <c r="AG1210" i="4"/>
  <c r="AG1242" i="4"/>
  <c r="AG1274" i="4"/>
  <c r="AG1306" i="4"/>
  <c r="AG995" i="4"/>
  <c r="AG1027" i="4"/>
  <c r="AG1151" i="4"/>
  <c r="AG1183" i="4"/>
  <c r="AG1215" i="4"/>
  <c r="AG1247" i="4"/>
  <c r="AG1279" i="4"/>
  <c r="AG1311" i="4"/>
  <c r="AG1177" i="4"/>
  <c r="AG1297" i="4"/>
  <c r="AG1243" i="4"/>
  <c r="AG1307" i="4"/>
  <c r="AG1000" i="4"/>
  <c r="AG1032" i="4"/>
  <c r="AG1156" i="4"/>
  <c r="AG1188" i="4"/>
  <c r="AG1220" i="4"/>
  <c r="AG1252" i="4"/>
  <c r="AG1284" i="4"/>
  <c r="AG1316" i="4"/>
  <c r="AG1003" i="4"/>
  <c r="AG1035" i="4"/>
  <c r="AG1159" i="4"/>
  <c r="AG1191" i="4"/>
  <c r="AG1223" i="4"/>
  <c r="AG1255" i="4"/>
  <c r="AG1287" i="4"/>
  <c r="AG1319" i="4"/>
  <c r="AG973" i="4"/>
  <c r="AG1161" i="4"/>
  <c r="AG1289" i="4"/>
  <c r="AG989" i="4"/>
  <c r="AG1209" i="4"/>
  <c r="AG1321" i="4"/>
  <c r="AG1201" i="4"/>
  <c r="AG988" i="4"/>
  <c r="AG1020" i="4"/>
  <c r="AG1052" i="4"/>
  <c r="AG1176" i="4"/>
  <c r="AG1208" i="4"/>
  <c r="AG1240" i="4"/>
  <c r="AG1272" i="4"/>
  <c r="AG1304" i="4"/>
  <c r="AG1286" i="4"/>
  <c r="AG1318" i="4"/>
  <c r="AG1225" i="4"/>
  <c r="AG1152" i="4"/>
  <c r="AG1184" i="4"/>
  <c r="AG982" i="4"/>
  <c r="AG1014" i="4"/>
  <c r="AG1046" i="4"/>
  <c r="AG1170" i="4"/>
  <c r="AG1202" i="4"/>
  <c r="AG1234" i="4"/>
  <c r="AG1266" i="4"/>
  <c r="AG1298" i="4"/>
  <c r="AG1330" i="4"/>
  <c r="AG999" i="4"/>
  <c r="AG1031" i="4"/>
  <c r="AG1155" i="4"/>
  <c r="AG1187" i="4"/>
  <c r="AG981" i="4"/>
  <c r="AG1193" i="4"/>
  <c r="AG1329" i="4"/>
  <c r="AG977" i="4"/>
  <c r="AG1009" i="4"/>
  <c r="AG1041" i="4"/>
  <c r="AG1165" i="4"/>
  <c r="AG1313" i="4"/>
  <c r="AG994" i="4"/>
  <c r="AG1026" i="4"/>
  <c r="AG1150" i="4"/>
  <c r="AG1182" i="4"/>
  <c r="AG1214" i="4"/>
  <c r="AG1246" i="4"/>
  <c r="AG1278" i="4"/>
  <c r="AG1310" i="4"/>
  <c r="AG1185" i="4"/>
  <c r="AG1216" i="4"/>
  <c r="AG1219" i="4"/>
  <c r="AG1251" i="4"/>
  <c r="AG1283" i="4"/>
  <c r="AG1315" i="4"/>
  <c r="AG1053" i="4"/>
  <c r="AG1257" i="4"/>
  <c r="AG1327" i="4"/>
  <c r="AG1332" i="4"/>
  <c r="AG1001" i="4"/>
  <c r="AG1157" i="4"/>
  <c r="AG1189" i="4"/>
  <c r="AG1221" i="4"/>
  <c r="AG1253" i="4"/>
  <c r="AG1285" i="4"/>
  <c r="AG1317" i="4"/>
  <c r="AG1045" i="4"/>
  <c r="AG1305" i="4"/>
  <c r="AG993" i="4"/>
  <c r="AG978" i="4"/>
  <c r="AG1010" i="4"/>
  <c r="AG1042" i="4"/>
  <c r="AG1198" i="4"/>
  <c r="AG1230" i="4"/>
  <c r="AG1262" i="4"/>
  <c r="AG1294" i="4"/>
  <c r="AG1326" i="4"/>
  <c r="AG1248" i="4"/>
  <c r="AG1280" i="4"/>
  <c r="AG1312" i="4"/>
  <c r="AG1197" i="4"/>
  <c r="AG1229" i="4"/>
  <c r="AG1261" i="4"/>
  <c r="AG1293" i="4"/>
  <c r="AG1325" i="4"/>
  <c r="AG997" i="4"/>
  <c r="AG1153" i="4"/>
  <c r="AG1265" i="4"/>
  <c r="AG998" i="4"/>
  <c r="AG1030" i="4"/>
  <c r="AG1154" i="4"/>
  <c r="AG1186" i="4"/>
  <c r="AG1218" i="4"/>
  <c r="AG1250" i="4"/>
  <c r="AG1282" i="4"/>
  <c r="AG1314" i="4"/>
  <c r="AG1055" i="4"/>
  <c r="AG1268" i="4"/>
  <c r="AG1300" i="4"/>
  <c r="AG1224" i="4"/>
  <c r="AG1256" i="4"/>
  <c r="AG1288" i="4"/>
  <c r="AG1320" i="4"/>
  <c r="AG992" i="4"/>
  <c r="AG1024" i="4"/>
  <c r="AG1056" i="4"/>
  <c r="AG1180" i="4"/>
  <c r="AG1212" i="4"/>
  <c r="AG1244" i="4"/>
  <c r="AG1276" i="4"/>
  <c r="AG1308" i="4"/>
  <c r="AG985" i="4"/>
  <c r="AG1049" i="4"/>
  <c r="AG1166" i="4"/>
  <c r="AG974" i="4"/>
  <c r="AG1006" i="4"/>
  <c r="AG1038" i="4"/>
  <c r="AG1162" i="4"/>
  <c r="AG1194" i="4"/>
  <c r="AG1226" i="4"/>
  <c r="AG1258" i="4"/>
  <c r="AG1290" i="4"/>
  <c r="AG1322" i="4"/>
  <c r="AG1025" i="4"/>
  <c r="AG1149" i="4"/>
  <c r="AG1181" i="4"/>
  <c r="AG1213" i="4"/>
  <c r="AG1245" i="4"/>
  <c r="AG1277" i="4"/>
  <c r="AG1309" i="4"/>
  <c r="AG1169" i="4"/>
  <c r="AG1281" i="4"/>
  <c r="AG986" i="4"/>
  <c r="AG1018" i="4"/>
  <c r="AG1050" i="4"/>
  <c r="AG1174" i="4"/>
  <c r="AG1206" i="4"/>
  <c r="AG1238" i="4"/>
  <c r="AG1270" i="4"/>
  <c r="AG1302" i="4"/>
  <c r="AG1334" i="4"/>
  <c r="AG1005" i="4"/>
  <c r="AG1273" i="4"/>
  <c r="AG979" i="4"/>
  <c r="AG1011" i="4"/>
  <c r="AG1043" i="4"/>
  <c r="AG1167" i="4"/>
  <c r="AG1199" i="4"/>
  <c r="AG1231" i="4"/>
  <c r="AG1263" i="4"/>
  <c r="AG1295" i="4"/>
  <c r="AG1037" i="4"/>
  <c r="AG1249" i="4"/>
  <c r="AG980" i="4"/>
  <c r="AG1012" i="4"/>
  <c r="AG1044" i="4"/>
  <c r="AG1168" i="4"/>
  <c r="AG1200" i="4"/>
  <c r="AG1232" i="4"/>
  <c r="AG1264" i="4"/>
  <c r="AG1296" i="4"/>
  <c r="AG1328" i="4"/>
  <c r="AG983" i="4"/>
  <c r="AG1015" i="4"/>
  <c r="AG1047" i="4"/>
  <c r="AG1171" i="4"/>
  <c r="AG1203" i="4"/>
  <c r="AG1235" i="4"/>
  <c r="AG1267" i="4"/>
  <c r="AG1299" i="4"/>
  <c r="AG1331" i="4"/>
  <c r="AG976" i="4"/>
  <c r="AG1008" i="4"/>
  <c r="AG1040" i="4"/>
  <c r="AG1164" i="4"/>
  <c r="AG1196" i="4"/>
  <c r="AG1228" i="4"/>
  <c r="AG1260" i="4"/>
  <c r="AG1292" i="4"/>
  <c r="AG1324" i="4"/>
  <c r="AG1033" i="4"/>
  <c r="AG1029" i="4"/>
  <c r="AG1241" i="4"/>
  <c r="B1198" i="4"/>
  <c r="B1569" i="4" s="1"/>
  <c r="B1013" i="4"/>
  <c r="B1384" i="4" s="1"/>
  <c r="W165" i="5" l="1"/>
  <c r="X165" i="5" s="1"/>
  <c r="X121" i="5"/>
  <c r="W187" i="5"/>
  <c r="X187" i="5" s="1"/>
  <c r="W172" i="5"/>
  <c r="X172" i="5" s="1"/>
  <c r="X128" i="5"/>
  <c r="W194" i="5"/>
  <c r="X194" i="5" s="1"/>
  <c r="W167" i="5"/>
  <c r="X167" i="5" s="1"/>
  <c r="X123" i="5"/>
  <c r="W189" i="5"/>
  <c r="X189" i="5" s="1"/>
  <c r="B128" i="5"/>
  <c r="B194" i="5" s="1"/>
  <c r="A194" i="5"/>
  <c r="W169" i="5"/>
  <c r="X169" i="5" s="1"/>
  <c r="X125" i="5"/>
  <c r="W191" i="5"/>
  <c r="X191" i="5" s="1"/>
  <c r="AG33" i="5"/>
  <c r="B119" i="5"/>
  <c r="B185" i="5" s="1"/>
  <c r="A185" i="5"/>
  <c r="B124" i="5"/>
  <c r="B190" i="5" s="1"/>
  <c r="A190" i="5"/>
  <c r="B123" i="5"/>
  <c r="B189" i="5" s="1"/>
  <c r="A189" i="5"/>
  <c r="W164" i="5"/>
  <c r="X164" i="5" s="1"/>
  <c r="X120" i="5"/>
  <c r="W186" i="5"/>
  <c r="X186" i="5" s="1"/>
  <c r="AE193" i="5"/>
  <c r="AF193" i="5"/>
  <c r="W170" i="5"/>
  <c r="X170" i="5" s="1"/>
  <c r="X126" i="5"/>
  <c r="W192" i="5"/>
  <c r="X192" i="5" s="1"/>
  <c r="B125" i="5"/>
  <c r="B191" i="5" s="1"/>
  <c r="A191" i="5"/>
  <c r="B120" i="5"/>
  <c r="B186" i="5" s="1"/>
  <c r="A186" i="5"/>
  <c r="AE195" i="5"/>
  <c r="AF195" i="5"/>
  <c r="W171" i="5"/>
  <c r="X171" i="5" s="1"/>
  <c r="X127" i="5"/>
  <c r="W193" i="5"/>
  <c r="X193" i="5" s="1"/>
  <c r="W168" i="5"/>
  <c r="X168" i="5" s="1"/>
  <c r="X124" i="5"/>
  <c r="W190" i="5"/>
  <c r="X190" i="5" s="1"/>
  <c r="B127" i="5"/>
  <c r="B193" i="5" s="1"/>
  <c r="A193" i="5"/>
  <c r="W163" i="5"/>
  <c r="X163" i="5" s="1"/>
  <c r="X119" i="5"/>
  <c r="W185" i="5"/>
  <c r="X185" i="5" s="1"/>
  <c r="W166" i="5"/>
  <c r="X166" i="5" s="1"/>
  <c r="X122" i="5"/>
  <c r="W188" i="5"/>
  <c r="X188" i="5" s="1"/>
  <c r="W173" i="5"/>
  <c r="X173" i="5" s="1"/>
  <c r="X129" i="5"/>
  <c r="W195" i="5"/>
  <c r="X195" i="5" s="1"/>
  <c r="B129" i="5"/>
  <c r="B195" i="5" s="1"/>
  <c r="A195" i="5"/>
  <c r="B122" i="5"/>
  <c r="B188" i="5" s="1"/>
  <c r="A188" i="5"/>
  <c r="B121" i="5"/>
  <c r="B187" i="5" s="1"/>
  <c r="A187" i="5"/>
  <c r="B126" i="5"/>
  <c r="B192" i="5" s="1"/>
  <c r="A192" i="5"/>
  <c r="AE189" i="5"/>
  <c r="AF189" i="5"/>
  <c r="W58" i="5"/>
  <c r="X58" i="5" s="1"/>
  <c r="W64" i="5"/>
  <c r="X64" i="5" s="1"/>
  <c r="W61" i="5"/>
  <c r="X61" i="5" s="1"/>
  <c r="W65" i="5"/>
  <c r="X65" i="5" s="1"/>
  <c r="W60" i="5"/>
  <c r="X60" i="5" s="1"/>
  <c r="B29" i="5"/>
  <c r="A76" i="5"/>
  <c r="B76" i="5" s="1"/>
  <c r="B66" i="5"/>
  <c r="B28" i="5"/>
  <c r="AG128" i="5"/>
  <c r="B26" i="5"/>
  <c r="AG29" i="5"/>
  <c r="AG120" i="5"/>
  <c r="AG32" i="5"/>
  <c r="AG28" i="5"/>
  <c r="AG119" i="5"/>
  <c r="AG122" i="5"/>
  <c r="AG26" i="5"/>
  <c r="AG126" i="5"/>
  <c r="AG124" i="5"/>
  <c r="AG125" i="5"/>
  <c r="AF173" i="5"/>
  <c r="AG173" i="5" s="1"/>
  <c r="AF64" i="5"/>
  <c r="AG64" i="5" s="1"/>
  <c r="AF163" i="5"/>
  <c r="AG163" i="5" s="1"/>
  <c r="AF168" i="5"/>
  <c r="AG168" i="5" s="1"/>
  <c r="AF65" i="5"/>
  <c r="AG65" i="5" s="1"/>
  <c r="AF164" i="5"/>
  <c r="AG164" i="5" s="1"/>
  <c r="AF61" i="5"/>
  <c r="AG61" i="5" s="1"/>
  <c r="AF165" i="5"/>
  <c r="AG165" i="5" s="1"/>
  <c r="AF167" i="5"/>
  <c r="AG167" i="5" s="1"/>
  <c r="AG30" i="5"/>
  <c r="AG123" i="5"/>
  <c r="AD156" i="5"/>
  <c r="AD112" i="5"/>
  <c r="AF166" i="5"/>
  <c r="AG166" i="5" s="1"/>
  <c r="A168" i="5"/>
  <c r="B168" i="5" s="1"/>
  <c r="A63" i="5"/>
  <c r="B63" i="5" s="1"/>
  <c r="A173" i="5"/>
  <c r="B173" i="5" s="1"/>
  <c r="AF63" i="5"/>
  <c r="AG63" i="5" s="1"/>
  <c r="A167" i="5"/>
  <c r="B167" i="5" s="1"/>
  <c r="A165" i="5"/>
  <c r="B165" i="5" s="1"/>
  <c r="AG31" i="5"/>
  <c r="AG129" i="5"/>
  <c r="AF60" i="5"/>
  <c r="AG60" i="5" s="1"/>
  <c r="AD160" i="5"/>
  <c r="AD116" i="5"/>
  <c r="AF171" i="5"/>
  <c r="AG171" i="5" s="1"/>
  <c r="A170" i="5"/>
  <c r="B170" i="5" s="1"/>
  <c r="A64" i="5"/>
  <c r="B64" i="5" s="1"/>
  <c r="AF169" i="5"/>
  <c r="AG169" i="5" s="1"/>
  <c r="AF170" i="5"/>
  <c r="AG170" i="5" s="1"/>
  <c r="A65" i="5"/>
  <c r="B65" i="5" s="1"/>
  <c r="AD155" i="5"/>
  <c r="AD111" i="5"/>
  <c r="A172" i="5"/>
  <c r="B172" i="5" s="1"/>
  <c r="AF58" i="5"/>
  <c r="AG58" i="5" s="1"/>
  <c r="AG127" i="5"/>
  <c r="A169" i="5"/>
  <c r="B169" i="5" s="1"/>
  <c r="AD157" i="5"/>
  <c r="AD113" i="5"/>
  <c r="AD114" i="5"/>
  <c r="AD158" i="5"/>
  <c r="A164" i="5"/>
  <c r="B164" i="5" s="1"/>
  <c r="AD110" i="5"/>
  <c r="AD154" i="5"/>
  <c r="A166" i="5"/>
  <c r="B166" i="5" s="1"/>
  <c r="A171" i="5"/>
  <c r="B171" i="5" s="1"/>
  <c r="A61" i="5"/>
  <c r="B61" i="5" s="1"/>
  <c r="A58" i="5"/>
  <c r="B58" i="5" s="1"/>
  <c r="AF172" i="5"/>
  <c r="AG172" i="5" s="1"/>
  <c r="AF62" i="5"/>
  <c r="AG62" i="5" s="1"/>
  <c r="A60" i="5"/>
  <c r="B60" i="5" s="1"/>
  <c r="A163" i="5"/>
  <c r="B163" i="5" s="1"/>
  <c r="A62" i="5"/>
  <c r="B62" i="5" s="1"/>
  <c r="AD161" i="5"/>
  <c r="AD117" i="5"/>
  <c r="I1630" i="4"/>
  <c r="J1630" i="4"/>
  <c r="AD1630" i="4" s="1"/>
  <c r="I1631" i="4"/>
  <c r="J1631" i="4"/>
  <c r="AD1631" i="4" s="1"/>
  <c r="I1632" i="4"/>
  <c r="J1632" i="4"/>
  <c r="AD1632" i="4" s="1"/>
  <c r="I1633" i="4"/>
  <c r="J1633" i="4"/>
  <c r="AD1633" i="4" s="1"/>
  <c r="I1634" i="4"/>
  <c r="J1634" i="4"/>
  <c r="AD1634" i="4" s="1"/>
  <c r="I1635" i="4"/>
  <c r="J1635" i="4"/>
  <c r="AD1635" i="4" s="1"/>
  <c r="I1636" i="4"/>
  <c r="J1636" i="4"/>
  <c r="AD1636" i="4" s="1"/>
  <c r="I1637" i="4"/>
  <c r="J1637" i="4"/>
  <c r="AD1637" i="4" s="1"/>
  <c r="I1638" i="4"/>
  <c r="J1638" i="4"/>
  <c r="AD1638" i="4" s="1"/>
  <c r="I1639" i="4"/>
  <c r="J1639" i="4"/>
  <c r="AD1639" i="4" s="1"/>
  <c r="I1640" i="4"/>
  <c r="J1640" i="4"/>
  <c r="AD1640" i="4" s="1"/>
  <c r="I1641" i="4"/>
  <c r="J1641" i="4"/>
  <c r="AD1641" i="4" s="1"/>
  <c r="I1642" i="4"/>
  <c r="J1642" i="4"/>
  <c r="AD1642" i="4" s="1"/>
  <c r="I1643" i="4"/>
  <c r="J1643" i="4"/>
  <c r="AD1643" i="4" s="1"/>
  <c r="I1644" i="4"/>
  <c r="J1644" i="4"/>
  <c r="AD1644" i="4" s="1"/>
  <c r="I1645" i="4"/>
  <c r="J1645" i="4"/>
  <c r="AD1645" i="4" s="1"/>
  <c r="I1646" i="4"/>
  <c r="J1646" i="4"/>
  <c r="AD1646" i="4" s="1"/>
  <c r="I1647" i="4"/>
  <c r="J1647" i="4"/>
  <c r="AD1647" i="4" s="1"/>
  <c r="I1648" i="4"/>
  <c r="J1648" i="4"/>
  <c r="AD1648" i="4" s="1"/>
  <c r="I1649" i="4"/>
  <c r="J1649" i="4"/>
  <c r="AD1649" i="4" s="1"/>
  <c r="I1650" i="4"/>
  <c r="J1650" i="4"/>
  <c r="AD1650" i="4" s="1"/>
  <c r="I1651" i="4"/>
  <c r="J1651" i="4"/>
  <c r="AD1651" i="4" s="1"/>
  <c r="I1652" i="4"/>
  <c r="J1652" i="4"/>
  <c r="AD1652" i="4" s="1"/>
  <c r="I1653" i="4"/>
  <c r="J1653" i="4"/>
  <c r="AD1653" i="4" s="1"/>
  <c r="I1654" i="4"/>
  <c r="J1654" i="4"/>
  <c r="AD1654" i="4" s="1"/>
  <c r="I1655" i="4"/>
  <c r="J1655" i="4"/>
  <c r="AD1655" i="4" s="1"/>
  <c r="I1656" i="4"/>
  <c r="J1656" i="4"/>
  <c r="AD1656" i="4" s="1"/>
  <c r="I1657" i="4"/>
  <c r="J1657" i="4"/>
  <c r="AD1657" i="4" s="1"/>
  <c r="I1658" i="4"/>
  <c r="J1658" i="4"/>
  <c r="AD1658" i="4" s="1"/>
  <c r="I1659" i="4"/>
  <c r="J1659" i="4"/>
  <c r="AD1659" i="4" s="1"/>
  <c r="I1660" i="4"/>
  <c r="J1660" i="4"/>
  <c r="AD1660" i="4" s="1"/>
  <c r="I1661" i="4"/>
  <c r="J1661" i="4"/>
  <c r="AD1661" i="4" s="1"/>
  <c r="I1662" i="4"/>
  <c r="J1662" i="4"/>
  <c r="AD1662" i="4" s="1"/>
  <c r="I1663" i="4"/>
  <c r="J1663" i="4"/>
  <c r="AD1663" i="4" s="1"/>
  <c r="I1664" i="4"/>
  <c r="J1664" i="4"/>
  <c r="AD1664" i="4" s="1"/>
  <c r="I1665" i="4"/>
  <c r="J1665" i="4"/>
  <c r="AD1665" i="4" s="1"/>
  <c r="I1666" i="4"/>
  <c r="J1666" i="4"/>
  <c r="AD1666" i="4" s="1"/>
  <c r="I1667" i="4"/>
  <c r="J1667" i="4"/>
  <c r="AD1667" i="4" s="1"/>
  <c r="I1668" i="4"/>
  <c r="J1668" i="4"/>
  <c r="AD1668" i="4" s="1"/>
  <c r="I1669" i="4"/>
  <c r="J1669" i="4"/>
  <c r="AD1669" i="4" s="1"/>
  <c r="I1670" i="4"/>
  <c r="J1670" i="4"/>
  <c r="AD1670" i="4" s="1"/>
  <c r="I1671" i="4"/>
  <c r="J1671" i="4"/>
  <c r="AD1671" i="4" s="1"/>
  <c r="I1672" i="4"/>
  <c r="J1672" i="4"/>
  <c r="AD1672" i="4" s="1"/>
  <c r="I1673" i="4"/>
  <c r="J1673" i="4"/>
  <c r="AD1673" i="4" s="1"/>
  <c r="I1674" i="4"/>
  <c r="J1674" i="4"/>
  <c r="AD1674" i="4" s="1"/>
  <c r="I1675" i="4"/>
  <c r="J1675" i="4"/>
  <c r="AD1675" i="4" s="1"/>
  <c r="I1676" i="4"/>
  <c r="J1676" i="4"/>
  <c r="AD1676" i="4" s="1"/>
  <c r="I1677" i="4"/>
  <c r="J1677" i="4"/>
  <c r="AD1677" i="4" s="1"/>
  <c r="I1678" i="4"/>
  <c r="J1678" i="4"/>
  <c r="AD1678" i="4" s="1"/>
  <c r="I1679" i="4"/>
  <c r="J1679" i="4"/>
  <c r="AD1679" i="4" s="1"/>
  <c r="I1680" i="4"/>
  <c r="J1680" i="4"/>
  <c r="AD1680" i="4" s="1"/>
  <c r="I1681" i="4"/>
  <c r="J1681" i="4"/>
  <c r="AD1681" i="4" s="1"/>
  <c r="I1682" i="4"/>
  <c r="J1682" i="4"/>
  <c r="AD1682" i="4" s="1"/>
  <c r="I1683" i="4"/>
  <c r="J1683" i="4"/>
  <c r="AD1683" i="4" s="1"/>
  <c r="I1684" i="4"/>
  <c r="J1684" i="4"/>
  <c r="AD1684" i="4" s="1"/>
  <c r="I1685" i="4"/>
  <c r="J1685" i="4"/>
  <c r="AD1685" i="4" s="1"/>
  <c r="I1686" i="4"/>
  <c r="J1686" i="4"/>
  <c r="AD1686" i="4" s="1"/>
  <c r="I1687" i="4"/>
  <c r="J1687" i="4"/>
  <c r="AD1687" i="4" s="1"/>
  <c r="I1688" i="4"/>
  <c r="J1688" i="4"/>
  <c r="AD1688" i="4" s="1"/>
  <c r="I1689" i="4"/>
  <c r="J1689" i="4"/>
  <c r="AD1689" i="4" s="1"/>
  <c r="I1690" i="4"/>
  <c r="J1690" i="4"/>
  <c r="AD1690" i="4" s="1"/>
  <c r="I1691" i="4"/>
  <c r="J1691" i="4"/>
  <c r="AD1691" i="4" s="1"/>
  <c r="I1692" i="4"/>
  <c r="J1692" i="4"/>
  <c r="AD1692" i="4" s="1"/>
  <c r="I1693" i="4"/>
  <c r="J1693" i="4"/>
  <c r="AD1693" i="4" s="1"/>
  <c r="I1694" i="4"/>
  <c r="J1694" i="4"/>
  <c r="AD1694" i="4" s="1"/>
  <c r="I1695" i="4"/>
  <c r="J1695" i="4"/>
  <c r="AD1695" i="4" s="1"/>
  <c r="I1696" i="4"/>
  <c r="J1696" i="4"/>
  <c r="AD1696" i="4" s="1"/>
  <c r="I1697" i="4"/>
  <c r="J1697" i="4"/>
  <c r="AD1697" i="4" s="1"/>
  <c r="I1698" i="4"/>
  <c r="J1698" i="4"/>
  <c r="AD1698" i="4" s="1"/>
  <c r="I1699" i="4"/>
  <c r="J1699" i="4"/>
  <c r="AD1699" i="4" s="1"/>
  <c r="I1700" i="4"/>
  <c r="J1700" i="4"/>
  <c r="AD1700" i="4" s="1"/>
  <c r="I1701" i="4"/>
  <c r="J1701" i="4"/>
  <c r="AD1701" i="4" s="1"/>
  <c r="I1702" i="4"/>
  <c r="J1702" i="4"/>
  <c r="AD1702" i="4" s="1"/>
  <c r="I1703" i="4"/>
  <c r="J1703" i="4"/>
  <c r="AD1703" i="4" s="1"/>
  <c r="I1704" i="4"/>
  <c r="J1704" i="4"/>
  <c r="AD1704" i="4" s="1"/>
  <c r="I1705" i="4"/>
  <c r="J1705" i="4"/>
  <c r="AD1705" i="4" s="1"/>
  <c r="I1706" i="4"/>
  <c r="J1706" i="4"/>
  <c r="AD1706" i="4" s="1"/>
  <c r="I1615" i="4"/>
  <c r="J1615" i="4"/>
  <c r="AD1615" i="4" s="1"/>
  <c r="I1616" i="4"/>
  <c r="J1616" i="4"/>
  <c r="AD1616" i="4" s="1"/>
  <c r="I1617" i="4"/>
  <c r="J1617" i="4"/>
  <c r="AD1617" i="4" s="1"/>
  <c r="I1618" i="4"/>
  <c r="J1618" i="4"/>
  <c r="AD1618" i="4" s="1"/>
  <c r="I1619" i="4"/>
  <c r="J1619" i="4"/>
  <c r="AD1619" i="4" s="1"/>
  <c r="I1620" i="4"/>
  <c r="J1620" i="4"/>
  <c r="AD1620" i="4" s="1"/>
  <c r="I1621" i="4"/>
  <c r="J1621" i="4"/>
  <c r="AD1621" i="4" s="1"/>
  <c r="I1622" i="4"/>
  <c r="J1622" i="4"/>
  <c r="AD1622" i="4" s="1"/>
  <c r="I1623" i="4"/>
  <c r="J1623" i="4"/>
  <c r="AD1623" i="4" s="1"/>
  <c r="I1624" i="4"/>
  <c r="J1624" i="4"/>
  <c r="AD1624" i="4" s="1"/>
  <c r="I1625" i="4"/>
  <c r="J1625" i="4"/>
  <c r="AD1625" i="4" s="1"/>
  <c r="I1626" i="4"/>
  <c r="J1626" i="4"/>
  <c r="AD1626" i="4" s="1"/>
  <c r="I1627" i="4"/>
  <c r="J1627" i="4"/>
  <c r="AD1627" i="4" s="1"/>
  <c r="I1628" i="4"/>
  <c r="J1628" i="4"/>
  <c r="AD1628" i="4" s="1"/>
  <c r="I1629" i="4"/>
  <c r="J1629" i="4"/>
  <c r="AD1629" i="4" s="1"/>
  <c r="I1520" i="4"/>
  <c r="J1520" i="4"/>
  <c r="AD1520" i="4" s="1"/>
  <c r="I1521" i="4"/>
  <c r="J1521" i="4"/>
  <c r="AD1521" i="4" s="1"/>
  <c r="I1522" i="4"/>
  <c r="J1522" i="4"/>
  <c r="AD1522" i="4" s="1"/>
  <c r="I1523" i="4"/>
  <c r="J1523" i="4"/>
  <c r="AD1523" i="4" s="1"/>
  <c r="I1524" i="4"/>
  <c r="J1524" i="4"/>
  <c r="AD1524" i="4" s="1"/>
  <c r="I1525" i="4"/>
  <c r="J1525" i="4"/>
  <c r="AD1525" i="4" s="1"/>
  <c r="I1526" i="4"/>
  <c r="J1526" i="4"/>
  <c r="AD1526" i="4" s="1"/>
  <c r="I1527" i="4"/>
  <c r="J1527" i="4"/>
  <c r="AD1527" i="4" s="1"/>
  <c r="I1528" i="4"/>
  <c r="J1528" i="4"/>
  <c r="AD1528" i="4" s="1"/>
  <c r="I1529" i="4"/>
  <c r="J1529" i="4"/>
  <c r="AD1529" i="4" s="1"/>
  <c r="I1530" i="4"/>
  <c r="J1530" i="4"/>
  <c r="AD1530" i="4" s="1"/>
  <c r="I1531" i="4"/>
  <c r="J1531" i="4"/>
  <c r="AD1531" i="4" s="1"/>
  <c r="I1532" i="4"/>
  <c r="J1532" i="4"/>
  <c r="AD1532" i="4" s="1"/>
  <c r="I1533" i="4"/>
  <c r="J1533" i="4"/>
  <c r="AD1533" i="4" s="1"/>
  <c r="I1534" i="4"/>
  <c r="J1534" i="4"/>
  <c r="AD1534" i="4" s="1"/>
  <c r="I1535" i="4"/>
  <c r="J1535" i="4"/>
  <c r="AD1535" i="4" s="1"/>
  <c r="I1536" i="4"/>
  <c r="J1536" i="4"/>
  <c r="AD1536" i="4" s="1"/>
  <c r="I1537" i="4"/>
  <c r="J1537" i="4"/>
  <c r="AD1537" i="4" s="1"/>
  <c r="I1538" i="4"/>
  <c r="J1538" i="4"/>
  <c r="AD1538" i="4" s="1"/>
  <c r="I1539" i="4"/>
  <c r="J1539" i="4"/>
  <c r="AD1539" i="4" s="1"/>
  <c r="I1540" i="4"/>
  <c r="J1540" i="4"/>
  <c r="AD1540" i="4" s="1"/>
  <c r="I1541" i="4"/>
  <c r="J1541" i="4"/>
  <c r="AD1541" i="4" s="1"/>
  <c r="I1542" i="4"/>
  <c r="J1542" i="4"/>
  <c r="AD1542" i="4" s="1"/>
  <c r="I1543" i="4"/>
  <c r="J1543" i="4"/>
  <c r="AD1543" i="4" s="1"/>
  <c r="I1544" i="4"/>
  <c r="J1544" i="4"/>
  <c r="AD1544" i="4" s="1"/>
  <c r="I1545" i="4"/>
  <c r="J1545" i="4"/>
  <c r="AD1545" i="4" s="1"/>
  <c r="I1546" i="4"/>
  <c r="J1546" i="4"/>
  <c r="AD1546" i="4" s="1"/>
  <c r="I1547" i="4"/>
  <c r="J1547" i="4"/>
  <c r="AD1547" i="4" s="1"/>
  <c r="I1548" i="4"/>
  <c r="J1548" i="4"/>
  <c r="AD1548" i="4" s="1"/>
  <c r="I1549" i="4"/>
  <c r="J1549" i="4"/>
  <c r="AD1549" i="4" s="1"/>
  <c r="I1550" i="4"/>
  <c r="J1550" i="4"/>
  <c r="AD1550" i="4" s="1"/>
  <c r="I1551" i="4"/>
  <c r="J1551" i="4"/>
  <c r="AD1551" i="4" s="1"/>
  <c r="I1552" i="4"/>
  <c r="J1552" i="4"/>
  <c r="AD1552" i="4" s="1"/>
  <c r="I1553" i="4"/>
  <c r="J1553" i="4"/>
  <c r="AD1553" i="4" s="1"/>
  <c r="I1554" i="4"/>
  <c r="J1554" i="4"/>
  <c r="AD1554" i="4" s="1"/>
  <c r="I1555" i="4"/>
  <c r="J1555" i="4"/>
  <c r="AD1555" i="4" s="1"/>
  <c r="I1556" i="4"/>
  <c r="J1556" i="4"/>
  <c r="AD1556" i="4" s="1"/>
  <c r="I1557" i="4"/>
  <c r="J1557" i="4"/>
  <c r="AD1557" i="4" s="1"/>
  <c r="I1558" i="4"/>
  <c r="J1558" i="4"/>
  <c r="AD1558" i="4" s="1"/>
  <c r="I1559" i="4"/>
  <c r="J1559" i="4"/>
  <c r="AD1559" i="4" s="1"/>
  <c r="I1560" i="4"/>
  <c r="J1560" i="4"/>
  <c r="AD1560" i="4" s="1"/>
  <c r="I1561" i="4"/>
  <c r="J1561" i="4"/>
  <c r="AD1561" i="4" s="1"/>
  <c r="I1562" i="4"/>
  <c r="J1562" i="4"/>
  <c r="AD1562" i="4" s="1"/>
  <c r="I1563" i="4"/>
  <c r="J1563" i="4"/>
  <c r="AD1563" i="4" s="1"/>
  <c r="I1564" i="4"/>
  <c r="J1564" i="4"/>
  <c r="AD1564" i="4" s="1"/>
  <c r="I1565" i="4"/>
  <c r="J1565" i="4"/>
  <c r="AD1565" i="4" s="1"/>
  <c r="I1566" i="4"/>
  <c r="J1566" i="4"/>
  <c r="AD1566" i="4" s="1"/>
  <c r="I1567" i="4"/>
  <c r="J1567" i="4"/>
  <c r="AD1567" i="4" s="1"/>
  <c r="I1568" i="4"/>
  <c r="J1568" i="4"/>
  <c r="AD1568" i="4" s="1"/>
  <c r="I1569" i="4"/>
  <c r="J1569" i="4"/>
  <c r="AD1569" i="4" s="1"/>
  <c r="I1570" i="4"/>
  <c r="J1570" i="4"/>
  <c r="AD1570" i="4" s="1"/>
  <c r="I1571" i="4"/>
  <c r="J1571" i="4"/>
  <c r="AD1571" i="4" s="1"/>
  <c r="I1572" i="4"/>
  <c r="J1572" i="4"/>
  <c r="AD1572" i="4" s="1"/>
  <c r="I1573" i="4"/>
  <c r="J1573" i="4"/>
  <c r="AD1573" i="4" s="1"/>
  <c r="I1574" i="4"/>
  <c r="J1574" i="4"/>
  <c r="AD1574" i="4" s="1"/>
  <c r="I1575" i="4"/>
  <c r="J1575" i="4"/>
  <c r="AD1575" i="4" s="1"/>
  <c r="I1576" i="4"/>
  <c r="J1576" i="4"/>
  <c r="AD1576" i="4" s="1"/>
  <c r="I1577" i="4"/>
  <c r="J1577" i="4"/>
  <c r="AD1577" i="4" s="1"/>
  <c r="I1578" i="4"/>
  <c r="J1578" i="4"/>
  <c r="AD1578" i="4" s="1"/>
  <c r="I1579" i="4"/>
  <c r="J1579" i="4"/>
  <c r="AD1579" i="4" s="1"/>
  <c r="I1580" i="4"/>
  <c r="J1580" i="4"/>
  <c r="AD1580" i="4" s="1"/>
  <c r="I1581" i="4"/>
  <c r="J1581" i="4"/>
  <c r="AD1581" i="4" s="1"/>
  <c r="I1582" i="4"/>
  <c r="J1582" i="4"/>
  <c r="AD1582" i="4" s="1"/>
  <c r="I1583" i="4"/>
  <c r="J1583" i="4"/>
  <c r="AD1583" i="4" s="1"/>
  <c r="I1584" i="4"/>
  <c r="J1584" i="4"/>
  <c r="AD1584" i="4" s="1"/>
  <c r="I1585" i="4"/>
  <c r="J1585" i="4"/>
  <c r="AD1585" i="4" s="1"/>
  <c r="I1586" i="4"/>
  <c r="J1586" i="4"/>
  <c r="AD1586" i="4" s="1"/>
  <c r="I1587" i="4"/>
  <c r="J1587" i="4"/>
  <c r="AD1587" i="4" s="1"/>
  <c r="I1588" i="4"/>
  <c r="J1588" i="4"/>
  <c r="AD1588" i="4" s="1"/>
  <c r="I1589" i="4"/>
  <c r="J1589" i="4"/>
  <c r="AD1589" i="4" s="1"/>
  <c r="I1590" i="4"/>
  <c r="J1590" i="4"/>
  <c r="AD1590" i="4" s="1"/>
  <c r="I1591" i="4"/>
  <c r="J1591" i="4"/>
  <c r="AD1591" i="4" s="1"/>
  <c r="I1592" i="4"/>
  <c r="J1592" i="4"/>
  <c r="AD1592" i="4" s="1"/>
  <c r="I1593" i="4"/>
  <c r="J1593" i="4"/>
  <c r="AD1593" i="4" s="1"/>
  <c r="I1594" i="4"/>
  <c r="J1594" i="4"/>
  <c r="AD1594" i="4" s="1"/>
  <c r="I1595" i="4"/>
  <c r="J1595" i="4"/>
  <c r="AD1595" i="4" s="1"/>
  <c r="I1596" i="4"/>
  <c r="J1596" i="4"/>
  <c r="AD1596" i="4" s="1"/>
  <c r="I1597" i="4"/>
  <c r="J1597" i="4"/>
  <c r="AD1597" i="4" s="1"/>
  <c r="I1598" i="4"/>
  <c r="J1598" i="4"/>
  <c r="AD1598" i="4" s="1"/>
  <c r="I1599" i="4"/>
  <c r="J1599" i="4"/>
  <c r="AD1599" i="4" s="1"/>
  <c r="I1600" i="4"/>
  <c r="J1600" i="4"/>
  <c r="AD1600" i="4" s="1"/>
  <c r="I1601" i="4"/>
  <c r="J1601" i="4"/>
  <c r="AD1601" i="4" s="1"/>
  <c r="I1602" i="4"/>
  <c r="J1602" i="4"/>
  <c r="AD1602" i="4" s="1"/>
  <c r="I1603" i="4"/>
  <c r="J1603" i="4"/>
  <c r="AD1603" i="4" s="1"/>
  <c r="I1604" i="4"/>
  <c r="J1604" i="4"/>
  <c r="AD1604" i="4" s="1"/>
  <c r="I1605" i="4"/>
  <c r="J1605" i="4"/>
  <c r="AD1605" i="4" s="1"/>
  <c r="I1606" i="4"/>
  <c r="J1606" i="4"/>
  <c r="AD1606" i="4" s="1"/>
  <c r="I1607" i="4"/>
  <c r="J1607" i="4"/>
  <c r="AD1607" i="4" s="1"/>
  <c r="I1608" i="4"/>
  <c r="J1608" i="4"/>
  <c r="AD1608" i="4" s="1"/>
  <c r="I1609" i="4"/>
  <c r="J1609" i="4"/>
  <c r="AD1609" i="4" s="1"/>
  <c r="I1610" i="4"/>
  <c r="J1610" i="4"/>
  <c r="AD1610" i="4" s="1"/>
  <c r="I1611" i="4"/>
  <c r="J1611" i="4"/>
  <c r="AD1611" i="4" s="1"/>
  <c r="I1612" i="4"/>
  <c r="J1612" i="4"/>
  <c r="AD1612" i="4" s="1"/>
  <c r="I1613" i="4"/>
  <c r="J1613" i="4"/>
  <c r="AD1613" i="4" s="1"/>
  <c r="I1614" i="4"/>
  <c r="J1614" i="4"/>
  <c r="AD1614" i="4" s="1"/>
  <c r="R1615" i="4"/>
  <c r="S1615" i="4"/>
  <c r="Y1615" i="4"/>
  <c r="Z1615" i="4"/>
  <c r="R1616" i="4"/>
  <c r="S1616" i="4"/>
  <c r="Y1616" i="4"/>
  <c r="Z1616" i="4"/>
  <c r="R1617" i="4"/>
  <c r="S1617" i="4"/>
  <c r="Y1617" i="4"/>
  <c r="Z1617" i="4"/>
  <c r="R1618" i="4"/>
  <c r="S1618" i="4"/>
  <c r="Y1618" i="4"/>
  <c r="Z1618" i="4"/>
  <c r="R1619" i="4"/>
  <c r="S1619" i="4"/>
  <c r="Y1619" i="4"/>
  <c r="Z1619" i="4"/>
  <c r="R1620" i="4"/>
  <c r="S1620" i="4"/>
  <c r="Y1620" i="4"/>
  <c r="Z1620" i="4"/>
  <c r="R1621" i="4"/>
  <c r="S1621" i="4"/>
  <c r="Y1621" i="4"/>
  <c r="Z1621" i="4"/>
  <c r="R1622" i="4"/>
  <c r="S1622" i="4"/>
  <c r="Y1622" i="4"/>
  <c r="Z1622" i="4"/>
  <c r="R1623" i="4"/>
  <c r="S1623" i="4"/>
  <c r="Y1623" i="4"/>
  <c r="Z1623" i="4"/>
  <c r="R1624" i="4"/>
  <c r="S1624" i="4"/>
  <c r="Y1624" i="4"/>
  <c r="Z1624" i="4"/>
  <c r="R1625" i="4"/>
  <c r="S1625" i="4"/>
  <c r="Y1625" i="4"/>
  <c r="Z1625" i="4"/>
  <c r="R1626" i="4"/>
  <c r="S1626" i="4"/>
  <c r="Y1626" i="4"/>
  <c r="Z1626" i="4"/>
  <c r="R1627" i="4"/>
  <c r="S1627" i="4"/>
  <c r="Y1627" i="4"/>
  <c r="Z1627" i="4"/>
  <c r="R1628" i="4"/>
  <c r="S1628" i="4"/>
  <c r="Y1628" i="4"/>
  <c r="Z1628" i="4"/>
  <c r="R1629" i="4"/>
  <c r="S1629" i="4"/>
  <c r="Y1629" i="4"/>
  <c r="Z1629" i="4"/>
  <c r="R1630" i="4"/>
  <c r="S1630" i="4"/>
  <c r="Y1630" i="4"/>
  <c r="Z1630" i="4"/>
  <c r="R1631" i="4"/>
  <c r="S1631" i="4"/>
  <c r="Y1631" i="4"/>
  <c r="Z1631" i="4"/>
  <c r="R1632" i="4"/>
  <c r="S1632" i="4"/>
  <c r="Y1632" i="4"/>
  <c r="Z1632" i="4"/>
  <c r="R1633" i="4"/>
  <c r="S1633" i="4"/>
  <c r="Y1633" i="4"/>
  <c r="Z1633" i="4"/>
  <c r="R1634" i="4"/>
  <c r="S1634" i="4"/>
  <c r="Y1634" i="4"/>
  <c r="Z1634" i="4"/>
  <c r="R1635" i="4"/>
  <c r="S1635" i="4"/>
  <c r="Y1635" i="4"/>
  <c r="Z1635" i="4"/>
  <c r="R1636" i="4"/>
  <c r="S1636" i="4"/>
  <c r="Y1636" i="4"/>
  <c r="Z1636" i="4"/>
  <c r="R1637" i="4"/>
  <c r="S1637" i="4"/>
  <c r="Y1637" i="4"/>
  <c r="Z1637" i="4"/>
  <c r="R1638" i="4"/>
  <c r="S1638" i="4"/>
  <c r="Y1638" i="4"/>
  <c r="Z1638" i="4"/>
  <c r="R1639" i="4"/>
  <c r="S1639" i="4"/>
  <c r="Y1639" i="4"/>
  <c r="Z1639" i="4"/>
  <c r="R1640" i="4"/>
  <c r="S1640" i="4"/>
  <c r="Y1640" i="4"/>
  <c r="Z1640" i="4"/>
  <c r="R1641" i="4"/>
  <c r="S1641" i="4"/>
  <c r="Y1641" i="4"/>
  <c r="Z1641" i="4"/>
  <c r="R1642" i="4"/>
  <c r="S1642" i="4"/>
  <c r="Y1642" i="4"/>
  <c r="Z1642" i="4"/>
  <c r="R1643" i="4"/>
  <c r="S1643" i="4"/>
  <c r="Y1643" i="4"/>
  <c r="Z1643" i="4"/>
  <c r="R1644" i="4"/>
  <c r="S1644" i="4"/>
  <c r="Y1644" i="4"/>
  <c r="Z1644" i="4"/>
  <c r="R1645" i="4"/>
  <c r="S1645" i="4"/>
  <c r="Y1645" i="4"/>
  <c r="Z1645" i="4"/>
  <c r="R1646" i="4"/>
  <c r="S1646" i="4"/>
  <c r="Y1646" i="4"/>
  <c r="Z1646" i="4"/>
  <c r="R1647" i="4"/>
  <c r="S1647" i="4"/>
  <c r="Y1647" i="4"/>
  <c r="Z1647" i="4"/>
  <c r="R1648" i="4"/>
  <c r="S1648" i="4"/>
  <c r="Y1648" i="4"/>
  <c r="Z1648" i="4"/>
  <c r="R1649" i="4"/>
  <c r="S1649" i="4"/>
  <c r="Y1649" i="4"/>
  <c r="Z1649" i="4"/>
  <c r="R1650" i="4"/>
  <c r="S1650" i="4"/>
  <c r="Y1650" i="4"/>
  <c r="Z1650" i="4"/>
  <c r="R1651" i="4"/>
  <c r="S1651" i="4"/>
  <c r="Y1651" i="4"/>
  <c r="Z1651" i="4"/>
  <c r="R1652" i="4"/>
  <c r="S1652" i="4"/>
  <c r="Y1652" i="4"/>
  <c r="Z1652" i="4"/>
  <c r="R1653" i="4"/>
  <c r="S1653" i="4"/>
  <c r="Y1653" i="4"/>
  <c r="Z1653" i="4"/>
  <c r="R1654" i="4"/>
  <c r="S1654" i="4"/>
  <c r="Y1654" i="4"/>
  <c r="Z1654" i="4"/>
  <c r="R1655" i="4"/>
  <c r="S1655" i="4"/>
  <c r="Y1655" i="4"/>
  <c r="Z1655" i="4"/>
  <c r="R1656" i="4"/>
  <c r="S1656" i="4"/>
  <c r="Y1656" i="4"/>
  <c r="Z1656" i="4"/>
  <c r="R1657" i="4"/>
  <c r="S1657" i="4"/>
  <c r="Y1657" i="4"/>
  <c r="Z1657" i="4"/>
  <c r="R1658" i="4"/>
  <c r="S1658" i="4"/>
  <c r="Y1658" i="4"/>
  <c r="Z1658" i="4"/>
  <c r="R1659" i="4"/>
  <c r="S1659" i="4"/>
  <c r="Y1659" i="4"/>
  <c r="Z1659" i="4"/>
  <c r="R1660" i="4"/>
  <c r="S1660" i="4"/>
  <c r="Y1660" i="4"/>
  <c r="Z1660" i="4"/>
  <c r="R1661" i="4"/>
  <c r="S1661" i="4"/>
  <c r="Y1661" i="4"/>
  <c r="Z1661" i="4"/>
  <c r="R1662" i="4"/>
  <c r="S1662" i="4"/>
  <c r="Y1662" i="4"/>
  <c r="Z1662" i="4"/>
  <c r="R1663" i="4"/>
  <c r="S1663" i="4"/>
  <c r="Y1663" i="4"/>
  <c r="Z1663" i="4"/>
  <c r="R1664" i="4"/>
  <c r="S1664" i="4"/>
  <c r="Y1664" i="4"/>
  <c r="Z1664" i="4"/>
  <c r="R1665" i="4"/>
  <c r="S1665" i="4"/>
  <c r="Y1665" i="4"/>
  <c r="Z1665" i="4"/>
  <c r="R1666" i="4"/>
  <c r="S1666" i="4"/>
  <c r="Y1666" i="4"/>
  <c r="Z1666" i="4"/>
  <c r="R1667" i="4"/>
  <c r="S1667" i="4"/>
  <c r="Y1667" i="4"/>
  <c r="Z1667" i="4"/>
  <c r="R1668" i="4"/>
  <c r="S1668" i="4"/>
  <c r="Y1668" i="4"/>
  <c r="Z1668" i="4"/>
  <c r="R1669" i="4"/>
  <c r="S1669" i="4"/>
  <c r="Y1669" i="4"/>
  <c r="Z1669" i="4"/>
  <c r="R1670" i="4"/>
  <c r="S1670" i="4"/>
  <c r="Y1670" i="4"/>
  <c r="Z1670" i="4"/>
  <c r="R1671" i="4"/>
  <c r="S1671" i="4"/>
  <c r="Y1671" i="4"/>
  <c r="Z1671" i="4"/>
  <c r="R1672" i="4"/>
  <c r="S1672" i="4"/>
  <c r="Y1672" i="4"/>
  <c r="Z1672" i="4"/>
  <c r="R1673" i="4"/>
  <c r="S1673" i="4"/>
  <c r="Y1673" i="4"/>
  <c r="Z1673" i="4"/>
  <c r="R1674" i="4"/>
  <c r="S1674" i="4"/>
  <c r="Y1674" i="4"/>
  <c r="Z1674" i="4"/>
  <c r="R1675" i="4"/>
  <c r="S1675" i="4"/>
  <c r="Y1675" i="4"/>
  <c r="Z1675" i="4"/>
  <c r="R1676" i="4"/>
  <c r="S1676" i="4"/>
  <c r="Y1676" i="4"/>
  <c r="Z1676" i="4"/>
  <c r="R1677" i="4"/>
  <c r="S1677" i="4"/>
  <c r="Y1677" i="4"/>
  <c r="Z1677" i="4"/>
  <c r="R1678" i="4"/>
  <c r="S1678" i="4"/>
  <c r="Y1678" i="4"/>
  <c r="Z1678" i="4"/>
  <c r="R1679" i="4"/>
  <c r="S1679" i="4"/>
  <c r="Y1679" i="4"/>
  <c r="Z1679" i="4"/>
  <c r="R1680" i="4"/>
  <c r="S1680" i="4"/>
  <c r="Y1680" i="4"/>
  <c r="Z1680" i="4"/>
  <c r="R1681" i="4"/>
  <c r="S1681" i="4"/>
  <c r="Y1681" i="4"/>
  <c r="Z1681" i="4"/>
  <c r="R1682" i="4"/>
  <c r="S1682" i="4"/>
  <c r="Y1682" i="4"/>
  <c r="Z1682" i="4"/>
  <c r="R1683" i="4"/>
  <c r="S1683" i="4"/>
  <c r="Y1683" i="4"/>
  <c r="Z1683" i="4"/>
  <c r="R1684" i="4"/>
  <c r="S1684" i="4"/>
  <c r="Y1684" i="4"/>
  <c r="Z1684" i="4"/>
  <c r="R1685" i="4"/>
  <c r="S1685" i="4"/>
  <c r="Y1685" i="4"/>
  <c r="Z1685" i="4"/>
  <c r="R1686" i="4"/>
  <c r="S1686" i="4"/>
  <c r="Y1686" i="4"/>
  <c r="Z1686" i="4"/>
  <c r="R1687" i="4"/>
  <c r="S1687" i="4"/>
  <c r="Y1687" i="4"/>
  <c r="Z1687" i="4"/>
  <c r="R1688" i="4"/>
  <c r="S1688" i="4"/>
  <c r="Y1688" i="4"/>
  <c r="Z1688" i="4"/>
  <c r="R1689" i="4"/>
  <c r="S1689" i="4"/>
  <c r="Y1689" i="4"/>
  <c r="Z1689" i="4"/>
  <c r="R1690" i="4"/>
  <c r="S1690" i="4"/>
  <c r="Y1690" i="4"/>
  <c r="Z1690" i="4"/>
  <c r="R1691" i="4"/>
  <c r="S1691" i="4"/>
  <c r="Y1691" i="4"/>
  <c r="Z1691" i="4"/>
  <c r="R1692" i="4"/>
  <c r="S1692" i="4"/>
  <c r="Y1692" i="4"/>
  <c r="Z1692" i="4"/>
  <c r="R1693" i="4"/>
  <c r="S1693" i="4"/>
  <c r="Y1693" i="4"/>
  <c r="Z1693" i="4"/>
  <c r="R1694" i="4"/>
  <c r="S1694" i="4"/>
  <c r="Y1694" i="4"/>
  <c r="Z1694" i="4"/>
  <c r="R1695" i="4"/>
  <c r="S1695" i="4"/>
  <c r="Y1695" i="4"/>
  <c r="Z1695" i="4"/>
  <c r="R1696" i="4"/>
  <c r="S1696" i="4"/>
  <c r="Y1696" i="4"/>
  <c r="Z1696" i="4"/>
  <c r="R1697" i="4"/>
  <c r="S1697" i="4"/>
  <c r="Y1697" i="4"/>
  <c r="Z1697" i="4"/>
  <c r="R1698" i="4"/>
  <c r="S1698" i="4"/>
  <c r="Y1698" i="4"/>
  <c r="Z1698" i="4"/>
  <c r="R1699" i="4"/>
  <c r="S1699" i="4"/>
  <c r="Y1699" i="4"/>
  <c r="Z1699" i="4"/>
  <c r="R1700" i="4"/>
  <c r="S1700" i="4"/>
  <c r="Y1700" i="4"/>
  <c r="Z1700" i="4"/>
  <c r="R1701" i="4"/>
  <c r="S1701" i="4"/>
  <c r="Y1701" i="4"/>
  <c r="Z1701" i="4"/>
  <c r="R1702" i="4"/>
  <c r="S1702" i="4"/>
  <c r="Y1702" i="4"/>
  <c r="Z1702" i="4"/>
  <c r="R1703" i="4"/>
  <c r="S1703" i="4"/>
  <c r="Y1703" i="4"/>
  <c r="Z1703" i="4"/>
  <c r="R1704" i="4"/>
  <c r="S1704" i="4"/>
  <c r="Y1704" i="4"/>
  <c r="Z1704" i="4"/>
  <c r="R1705" i="4"/>
  <c r="S1705" i="4"/>
  <c r="Y1705" i="4"/>
  <c r="Z1705" i="4"/>
  <c r="R1706" i="4"/>
  <c r="S1706" i="4"/>
  <c r="Y1706" i="4"/>
  <c r="Z1706" i="4"/>
  <c r="C1662" i="4"/>
  <c r="D1662" i="4"/>
  <c r="E1662" i="4"/>
  <c r="C1663" i="4"/>
  <c r="D1663" i="4"/>
  <c r="E1663" i="4"/>
  <c r="C1664" i="4"/>
  <c r="D1664" i="4"/>
  <c r="E1664" i="4"/>
  <c r="C1665" i="4"/>
  <c r="D1665" i="4"/>
  <c r="E1665" i="4"/>
  <c r="C1666" i="4"/>
  <c r="D1666" i="4"/>
  <c r="E1666" i="4"/>
  <c r="C1667" i="4"/>
  <c r="D1667" i="4"/>
  <c r="E1667" i="4"/>
  <c r="C1668" i="4"/>
  <c r="D1668" i="4"/>
  <c r="E1668" i="4"/>
  <c r="C1669" i="4"/>
  <c r="D1669" i="4"/>
  <c r="E1669" i="4"/>
  <c r="C1670" i="4"/>
  <c r="D1670" i="4"/>
  <c r="E1670" i="4"/>
  <c r="C1671" i="4"/>
  <c r="D1671" i="4"/>
  <c r="E1671" i="4"/>
  <c r="C1672" i="4"/>
  <c r="D1672" i="4"/>
  <c r="E1672" i="4"/>
  <c r="C1673" i="4"/>
  <c r="D1673" i="4"/>
  <c r="E1673" i="4"/>
  <c r="C1674" i="4"/>
  <c r="D1674" i="4"/>
  <c r="E1674" i="4"/>
  <c r="C1675" i="4"/>
  <c r="D1675" i="4"/>
  <c r="E1675" i="4"/>
  <c r="C1676" i="4"/>
  <c r="D1676" i="4"/>
  <c r="E1676" i="4"/>
  <c r="C1677" i="4"/>
  <c r="D1677" i="4"/>
  <c r="E1677" i="4"/>
  <c r="C1678" i="4"/>
  <c r="D1678" i="4"/>
  <c r="E1678" i="4"/>
  <c r="C1679" i="4"/>
  <c r="D1679" i="4"/>
  <c r="E1679" i="4"/>
  <c r="C1680" i="4"/>
  <c r="D1680" i="4"/>
  <c r="E1680" i="4"/>
  <c r="C1681" i="4"/>
  <c r="D1681" i="4"/>
  <c r="E1681" i="4"/>
  <c r="C1682" i="4"/>
  <c r="D1682" i="4"/>
  <c r="E1682" i="4"/>
  <c r="C1683" i="4"/>
  <c r="D1683" i="4"/>
  <c r="E1683" i="4"/>
  <c r="C1684" i="4"/>
  <c r="D1684" i="4"/>
  <c r="E1684" i="4"/>
  <c r="C1685" i="4"/>
  <c r="D1685" i="4"/>
  <c r="E1685" i="4"/>
  <c r="C1686" i="4"/>
  <c r="D1686" i="4"/>
  <c r="E1686" i="4"/>
  <c r="C1687" i="4"/>
  <c r="D1687" i="4"/>
  <c r="E1687" i="4"/>
  <c r="C1688" i="4"/>
  <c r="D1688" i="4"/>
  <c r="E1688" i="4"/>
  <c r="C1689" i="4"/>
  <c r="D1689" i="4"/>
  <c r="E1689" i="4"/>
  <c r="C1690" i="4"/>
  <c r="D1690" i="4"/>
  <c r="E1690" i="4"/>
  <c r="C1691" i="4"/>
  <c r="D1691" i="4"/>
  <c r="E1691" i="4"/>
  <c r="C1692" i="4"/>
  <c r="D1692" i="4"/>
  <c r="E1692" i="4"/>
  <c r="C1693" i="4"/>
  <c r="D1693" i="4"/>
  <c r="E1693" i="4"/>
  <c r="C1694" i="4"/>
  <c r="D1694" i="4"/>
  <c r="E1694" i="4"/>
  <c r="C1695" i="4"/>
  <c r="D1695" i="4"/>
  <c r="E1695" i="4"/>
  <c r="C1696" i="4"/>
  <c r="D1696" i="4"/>
  <c r="E1696" i="4"/>
  <c r="C1697" i="4"/>
  <c r="D1697" i="4"/>
  <c r="E1697" i="4"/>
  <c r="C1698" i="4"/>
  <c r="D1698" i="4"/>
  <c r="E1698" i="4"/>
  <c r="C1699" i="4"/>
  <c r="D1699" i="4"/>
  <c r="E1699" i="4"/>
  <c r="C1700" i="4"/>
  <c r="D1700" i="4"/>
  <c r="E1700" i="4"/>
  <c r="C1701" i="4"/>
  <c r="D1701" i="4"/>
  <c r="E1701" i="4"/>
  <c r="C1702" i="4"/>
  <c r="D1702" i="4"/>
  <c r="E1702" i="4"/>
  <c r="C1703" i="4"/>
  <c r="D1703" i="4"/>
  <c r="E1703" i="4"/>
  <c r="C1704" i="4"/>
  <c r="D1704" i="4"/>
  <c r="E1704" i="4"/>
  <c r="C1705" i="4"/>
  <c r="D1705" i="4"/>
  <c r="E1705" i="4"/>
  <c r="C1706" i="4"/>
  <c r="D1706" i="4"/>
  <c r="E1706" i="4"/>
  <c r="C1614" i="4"/>
  <c r="D1614" i="4"/>
  <c r="E1614" i="4"/>
  <c r="C1615" i="4"/>
  <c r="D1615" i="4"/>
  <c r="E1615" i="4"/>
  <c r="C1616" i="4"/>
  <c r="D1616" i="4"/>
  <c r="E1616" i="4"/>
  <c r="C1617" i="4"/>
  <c r="D1617" i="4"/>
  <c r="E1617" i="4"/>
  <c r="C1618" i="4"/>
  <c r="D1618" i="4"/>
  <c r="E1618" i="4"/>
  <c r="C1619" i="4"/>
  <c r="D1619" i="4"/>
  <c r="E1619" i="4"/>
  <c r="C1620" i="4"/>
  <c r="D1620" i="4"/>
  <c r="E1620" i="4"/>
  <c r="C1621" i="4"/>
  <c r="D1621" i="4"/>
  <c r="E1621" i="4"/>
  <c r="C1622" i="4"/>
  <c r="D1622" i="4"/>
  <c r="E1622" i="4"/>
  <c r="C1623" i="4"/>
  <c r="D1623" i="4"/>
  <c r="E1623" i="4"/>
  <c r="C1624" i="4"/>
  <c r="D1624" i="4"/>
  <c r="E1624" i="4"/>
  <c r="C1625" i="4"/>
  <c r="D1625" i="4"/>
  <c r="E1625" i="4"/>
  <c r="C1626" i="4"/>
  <c r="D1626" i="4"/>
  <c r="E1626" i="4"/>
  <c r="C1627" i="4"/>
  <c r="D1627" i="4"/>
  <c r="E1627" i="4"/>
  <c r="C1628" i="4"/>
  <c r="D1628" i="4"/>
  <c r="E1628" i="4"/>
  <c r="C1629" i="4"/>
  <c r="D1629" i="4"/>
  <c r="E1629" i="4"/>
  <c r="C1630" i="4"/>
  <c r="D1630" i="4"/>
  <c r="E1630" i="4"/>
  <c r="C1631" i="4"/>
  <c r="D1631" i="4"/>
  <c r="E1631" i="4"/>
  <c r="C1632" i="4"/>
  <c r="D1632" i="4"/>
  <c r="E1632" i="4"/>
  <c r="C1633" i="4"/>
  <c r="D1633" i="4"/>
  <c r="E1633" i="4"/>
  <c r="C1634" i="4"/>
  <c r="D1634" i="4"/>
  <c r="E1634" i="4"/>
  <c r="C1635" i="4"/>
  <c r="D1635" i="4"/>
  <c r="E1635" i="4"/>
  <c r="C1636" i="4"/>
  <c r="D1636" i="4"/>
  <c r="E1636" i="4"/>
  <c r="C1637" i="4"/>
  <c r="D1637" i="4"/>
  <c r="E1637" i="4"/>
  <c r="C1638" i="4"/>
  <c r="D1638" i="4"/>
  <c r="E1638" i="4"/>
  <c r="C1639" i="4"/>
  <c r="D1639" i="4"/>
  <c r="E1639" i="4"/>
  <c r="C1640" i="4"/>
  <c r="D1640" i="4"/>
  <c r="E1640" i="4"/>
  <c r="C1641" i="4"/>
  <c r="D1641" i="4"/>
  <c r="E1641" i="4"/>
  <c r="C1642" i="4"/>
  <c r="D1642" i="4"/>
  <c r="E1642" i="4"/>
  <c r="C1643" i="4"/>
  <c r="D1643" i="4"/>
  <c r="E1643" i="4"/>
  <c r="C1644" i="4"/>
  <c r="D1644" i="4"/>
  <c r="E1644" i="4"/>
  <c r="C1645" i="4"/>
  <c r="D1645" i="4"/>
  <c r="E1645" i="4"/>
  <c r="C1646" i="4"/>
  <c r="D1646" i="4"/>
  <c r="E1646" i="4"/>
  <c r="C1647" i="4"/>
  <c r="D1647" i="4"/>
  <c r="E1647" i="4"/>
  <c r="C1648" i="4"/>
  <c r="D1648" i="4"/>
  <c r="E1648" i="4"/>
  <c r="C1649" i="4"/>
  <c r="D1649" i="4"/>
  <c r="E1649" i="4"/>
  <c r="C1650" i="4"/>
  <c r="D1650" i="4"/>
  <c r="E1650" i="4"/>
  <c r="C1651" i="4"/>
  <c r="D1651" i="4"/>
  <c r="E1651" i="4"/>
  <c r="C1652" i="4"/>
  <c r="D1652" i="4"/>
  <c r="E1652" i="4"/>
  <c r="C1653" i="4"/>
  <c r="D1653" i="4"/>
  <c r="E1653" i="4"/>
  <c r="C1654" i="4"/>
  <c r="D1654" i="4"/>
  <c r="E1654" i="4"/>
  <c r="C1655" i="4"/>
  <c r="D1655" i="4"/>
  <c r="E1655" i="4"/>
  <c r="C1656" i="4"/>
  <c r="D1656" i="4"/>
  <c r="E1656" i="4"/>
  <c r="C1657" i="4"/>
  <c r="D1657" i="4"/>
  <c r="E1657" i="4"/>
  <c r="C1658" i="4"/>
  <c r="D1658" i="4"/>
  <c r="E1658" i="4"/>
  <c r="C1659" i="4"/>
  <c r="D1659" i="4"/>
  <c r="E1659" i="4"/>
  <c r="C1660" i="4"/>
  <c r="D1660" i="4"/>
  <c r="E1660" i="4"/>
  <c r="C1661" i="4"/>
  <c r="D1661" i="4"/>
  <c r="E1661" i="4"/>
  <c r="R1520" i="4"/>
  <c r="S1520" i="4"/>
  <c r="Y1520" i="4"/>
  <c r="Z1520" i="4"/>
  <c r="R1521" i="4"/>
  <c r="S1521" i="4"/>
  <c r="Y1521" i="4"/>
  <c r="Z1521" i="4"/>
  <c r="R1522" i="4"/>
  <c r="S1522" i="4"/>
  <c r="Y1522" i="4"/>
  <c r="Z1522" i="4"/>
  <c r="R1523" i="4"/>
  <c r="S1523" i="4"/>
  <c r="Y1523" i="4"/>
  <c r="Z1523" i="4"/>
  <c r="R1524" i="4"/>
  <c r="S1524" i="4"/>
  <c r="Y1524" i="4"/>
  <c r="Z1524" i="4"/>
  <c r="R1525" i="4"/>
  <c r="S1525" i="4"/>
  <c r="Y1525" i="4"/>
  <c r="Z1525" i="4"/>
  <c r="R1526" i="4"/>
  <c r="S1526" i="4"/>
  <c r="Y1526" i="4"/>
  <c r="Z1526" i="4"/>
  <c r="R1527" i="4"/>
  <c r="S1527" i="4"/>
  <c r="Y1527" i="4"/>
  <c r="Z1527" i="4"/>
  <c r="R1528" i="4"/>
  <c r="S1528" i="4"/>
  <c r="Y1528" i="4"/>
  <c r="Z1528" i="4"/>
  <c r="R1529" i="4"/>
  <c r="S1529" i="4"/>
  <c r="Y1529" i="4"/>
  <c r="Z1529" i="4"/>
  <c r="R1530" i="4"/>
  <c r="S1530" i="4"/>
  <c r="Y1530" i="4"/>
  <c r="Z1530" i="4"/>
  <c r="R1531" i="4"/>
  <c r="S1531" i="4"/>
  <c r="Y1531" i="4"/>
  <c r="Z1531" i="4"/>
  <c r="R1532" i="4"/>
  <c r="S1532" i="4"/>
  <c r="Y1532" i="4"/>
  <c r="Z1532" i="4"/>
  <c r="R1533" i="4"/>
  <c r="S1533" i="4"/>
  <c r="Y1533" i="4"/>
  <c r="Z1533" i="4"/>
  <c r="R1534" i="4"/>
  <c r="S1534" i="4"/>
  <c r="Y1534" i="4"/>
  <c r="Z1534" i="4"/>
  <c r="R1535" i="4"/>
  <c r="S1535" i="4"/>
  <c r="Y1535" i="4"/>
  <c r="Z1535" i="4"/>
  <c r="R1536" i="4"/>
  <c r="S1536" i="4"/>
  <c r="Y1536" i="4"/>
  <c r="Z1536" i="4"/>
  <c r="R1537" i="4"/>
  <c r="S1537" i="4"/>
  <c r="Y1537" i="4"/>
  <c r="Z1537" i="4"/>
  <c r="R1538" i="4"/>
  <c r="S1538" i="4"/>
  <c r="Y1538" i="4"/>
  <c r="Z1538" i="4"/>
  <c r="R1539" i="4"/>
  <c r="S1539" i="4"/>
  <c r="Y1539" i="4"/>
  <c r="Z1539" i="4"/>
  <c r="R1540" i="4"/>
  <c r="S1540" i="4"/>
  <c r="Y1540" i="4"/>
  <c r="Z1540" i="4"/>
  <c r="R1541" i="4"/>
  <c r="S1541" i="4"/>
  <c r="Y1541" i="4"/>
  <c r="Z1541" i="4"/>
  <c r="R1542" i="4"/>
  <c r="S1542" i="4"/>
  <c r="Y1542" i="4"/>
  <c r="Z1542" i="4"/>
  <c r="R1543" i="4"/>
  <c r="S1543" i="4"/>
  <c r="Y1543" i="4"/>
  <c r="Z1543" i="4"/>
  <c r="R1544" i="4"/>
  <c r="S1544" i="4"/>
  <c r="Y1544" i="4"/>
  <c r="Z1544" i="4"/>
  <c r="R1545" i="4"/>
  <c r="S1545" i="4"/>
  <c r="Y1545" i="4"/>
  <c r="Z1545" i="4"/>
  <c r="R1546" i="4"/>
  <c r="S1546" i="4"/>
  <c r="Y1546" i="4"/>
  <c r="Z1546" i="4"/>
  <c r="R1547" i="4"/>
  <c r="S1547" i="4"/>
  <c r="Y1547" i="4"/>
  <c r="Z1547" i="4"/>
  <c r="R1548" i="4"/>
  <c r="S1548" i="4"/>
  <c r="Y1548" i="4"/>
  <c r="Z1548" i="4"/>
  <c r="R1549" i="4"/>
  <c r="S1549" i="4"/>
  <c r="Y1549" i="4"/>
  <c r="Z1549" i="4"/>
  <c r="R1550" i="4"/>
  <c r="S1550" i="4"/>
  <c r="Y1550" i="4"/>
  <c r="Z1550" i="4"/>
  <c r="R1551" i="4"/>
  <c r="S1551" i="4"/>
  <c r="Y1551" i="4"/>
  <c r="Z1551" i="4"/>
  <c r="R1552" i="4"/>
  <c r="S1552" i="4"/>
  <c r="Y1552" i="4"/>
  <c r="Z1552" i="4"/>
  <c r="R1553" i="4"/>
  <c r="S1553" i="4"/>
  <c r="Y1553" i="4"/>
  <c r="Z1553" i="4"/>
  <c r="R1554" i="4"/>
  <c r="S1554" i="4"/>
  <c r="Y1554" i="4"/>
  <c r="Z1554" i="4"/>
  <c r="R1555" i="4"/>
  <c r="S1555" i="4"/>
  <c r="Y1555" i="4"/>
  <c r="Z1555" i="4"/>
  <c r="R1556" i="4"/>
  <c r="S1556" i="4"/>
  <c r="Y1556" i="4"/>
  <c r="Z1556" i="4"/>
  <c r="R1557" i="4"/>
  <c r="S1557" i="4"/>
  <c r="Y1557" i="4"/>
  <c r="Z1557" i="4"/>
  <c r="R1558" i="4"/>
  <c r="S1558" i="4"/>
  <c r="Y1558" i="4"/>
  <c r="Z1558" i="4"/>
  <c r="R1559" i="4"/>
  <c r="S1559" i="4"/>
  <c r="Y1559" i="4"/>
  <c r="Z1559" i="4"/>
  <c r="R1560" i="4"/>
  <c r="S1560" i="4"/>
  <c r="Y1560" i="4"/>
  <c r="Z1560" i="4"/>
  <c r="R1561" i="4"/>
  <c r="S1561" i="4"/>
  <c r="Y1561" i="4"/>
  <c r="Z1561" i="4"/>
  <c r="R1562" i="4"/>
  <c r="S1562" i="4"/>
  <c r="Y1562" i="4"/>
  <c r="Z1562" i="4"/>
  <c r="R1563" i="4"/>
  <c r="S1563" i="4"/>
  <c r="Y1563" i="4"/>
  <c r="Z1563" i="4"/>
  <c r="R1564" i="4"/>
  <c r="S1564" i="4"/>
  <c r="Y1564" i="4"/>
  <c r="Z1564" i="4"/>
  <c r="R1565" i="4"/>
  <c r="S1565" i="4"/>
  <c r="Y1565" i="4"/>
  <c r="Z1565" i="4"/>
  <c r="R1566" i="4"/>
  <c r="S1566" i="4"/>
  <c r="Y1566" i="4"/>
  <c r="Z1566" i="4"/>
  <c r="R1567" i="4"/>
  <c r="S1567" i="4"/>
  <c r="Y1567" i="4"/>
  <c r="Z1567" i="4"/>
  <c r="R1568" i="4"/>
  <c r="S1568" i="4"/>
  <c r="Y1568" i="4"/>
  <c r="Z1568" i="4"/>
  <c r="R1569" i="4"/>
  <c r="S1569" i="4"/>
  <c r="Y1569" i="4"/>
  <c r="Z1569" i="4"/>
  <c r="R1570" i="4"/>
  <c r="S1570" i="4"/>
  <c r="Y1570" i="4"/>
  <c r="Z1570" i="4"/>
  <c r="R1571" i="4"/>
  <c r="S1571" i="4"/>
  <c r="Y1571" i="4"/>
  <c r="Z1571" i="4"/>
  <c r="R1572" i="4"/>
  <c r="S1572" i="4"/>
  <c r="Y1572" i="4"/>
  <c r="Z1572" i="4"/>
  <c r="R1573" i="4"/>
  <c r="S1573" i="4"/>
  <c r="Y1573" i="4"/>
  <c r="Z1573" i="4"/>
  <c r="R1574" i="4"/>
  <c r="S1574" i="4"/>
  <c r="Y1574" i="4"/>
  <c r="Z1574" i="4"/>
  <c r="R1575" i="4"/>
  <c r="S1575" i="4"/>
  <c r="Y1575" i="4"/>
  <c r="Z1575" i="4"/>
  <c r="R1576" i="4"/>
  <c r="S1576" i="4"/>
  <c r="Y1576" i="4"/>
  <c r="Z1576" i="4"/>
  <c r="R1577" i="4"/>
  <c r="S1577" i="4"/>
  <c r="Y1577" i="4"/>
  <c r="Z1577" i="4"/>
  <c r="R1578" i="4"/>
  <c r="S1578" i="4"/>
  <c r="Y1578" i="4"/>
  <c r="Z1578" i="4"/>
  <c r="R1579" i="4"/>
  <c r="S1579" i="4"/>
  <c r="Y1579" i="4"/>
  <c r="Z1579" i="4"/>
  <c r="R1580" i="4"/>
  <c r="S1580" i="4"/>
  <c r="Y1580" i="4"/>
  <c r="Z1580" i="4"/>
  <c r="R1581" i="4"/>
  <c r="S1581" i="4"/>
  <c r="Y1581" i="4"/>
  <c r="Z1581" i="4"/>
  <c r="R1582" i="4"/>
  <c r="S1582" i="4"/>
  <c r="Y1582" i="4"/>
  <c r="Z1582" i="4"/>
  <c r="R1583" i="4"/>
  <c r="S1583" i="4"/>
  <c r="Y1583" i="4"/>
  <c r="Z1583" i="4"/>
  <c r="R1584" i="4"/>
  <c r="S1584" i="4"/>
  <c r="Y1584" i="4"/>
  <c r="Z1584" i="4"/>
  <c r="R1585" i="4"/>
  <c r="S1585" i="4"/>
  <c r="Y1585" i="4"/>
  <c r="Z1585" i="4"/>
  <c r="R1586" i="4"/>
  <c r="S1586" i="4"/>
  <c r="Y1586" i="4"/>
  <c r="Z1586" i="4"/>
  <c r="R1587" i="4"/>
  <c r="S1587" i="4"/>
  <c r="Y1587" i="4"/>
  <c r="Z1587" i="4"/>
  <c r="R1588" i="4"/>
  <c r="S1588" i="4"/>
  <c r="Y1588" i="4"/>
  <c r="Z1588" i="4"/>
  <c r="R1589" i="4"/>
  <c r="S1589" i="4"/>
  <c r="Y1589" i="4"/>
  <c r="Z1589" i="4"/>
  <c r="R1590" i="4"/>
  <c r="S1590" i="4"/>
  <c r="Y1590" i="4"/>
  <c r="Z1590" i="4"/>
  <c r="R1591" i="4"/>
  <c r="S1591" i="4"/>
  <c r="Y1591" i="4"/>
  <c r="Z1591" i="4"/>
  <c r="R1592" i="4"/>
  <c r="S1592" i="4"/>
  <c r="Y1592" i="4"/>
  <c r="Z1592" i="4"/>
  <c r="R1593" i="4"/>
  <c r="S1593" i="4"/>
  <c r="Y1593" i="4"/>
  <c r="Z1593" i="4"/>
  <c r="R1594" i="4"/>
  <c r="S1594" i="4"/>
  <c r="Y1594" i="4"/>
  <c r="Z1594" i="4"/>
  <c r="R1595" i="4"/>
  <c r="S1595" i="4"/>
  <c r="Y1595" i="4"/>
  <c r="Z1595" i="4"/>
  <c r="R1596" i="4"/>
  <c r="S1596" i="4"/>
  <c r="Y1596" i="4"/>
  <c r="Z1596" i="4"/>
  <c r="R1597" i="4"/>
  <c r="S1597" i="4"/>
  <c r="Y1597" i="4"/>
  <c r="Z1597" i="4"/>
  <c r="R1598" i="4"/>
  <c r="S1598" i="4"/>
  <c r="Y1598" i="4"/>
  <c r="Z1598" i="4"/>
  <c r="R1599" i="4"/>
  <c r="S1599" i="4"/>
  <c r="Y1599" i="4"/>
  <c r="Z1599" i="4"/>
  <c r="R1600" i="4"/>
  <c r="S1600" i="4"/>
  <c r="Y1600" i="4"/>
  <c r="Z1600" i="4"/>
  <c r="R1601" i="4"/>
  <c r="S1601" i="4"/>
  <c r="Y1601" i="4"/>
  <c r="Z1601" i="4"/>
  <c r="R1602" i="4"/>
  <c r="S1602" i="4"/>
  <c r="Y1602" i="4"/>
  <c r="Z1602" i="4"/>
  <c r="R1603" i="4"/>
  <c r="S1603" i="4"/>
  <c r="Y1603" i="4"/>
  <c r="Z1603" i="4"/>
  <c r="R1604" i="4"/>
  <c r="S1604" i="4"/>
  <c r="Y1604" i="4"/>
  <c r="Z1604" i="4"/>
  <c r="R1605" i="4"/>
  <c r="S1605" i="4"/>
  <c r="Y1605" i="4"/>
  <c r="Z1605" i="4"/>
  <c r="R1606" i="4"/>
  <c r="S1606" i="4"/>
  <c r="Y1606" i="4"/>
  <c r="Z1606" i="4"/>
  <c r="R1607" i="4"/>
  <c r="S1607" i="4"/>
  <c r="Y1607" i="4"/>
  <c r="Z1607" i="4"/>
  <c r="R1608" i="4"/>
  <c r="S1608" i="4"/>
  <c r="Y1608" i="4"/>
  <c r="Z1608" i="4"/>
  <c r="R1609" i="4"/>
  <c r="S1609" i="4"/>
  <c r="Y1609" i="4"/>
  <c r="Z1609" i="4"/>
  <c r="R1610" i="4"/>
  <c r="S1610" i="4"/>
  <c r="Y1610" i="4"/>
  <c r="Z1610" i="4"/>
  <c r="R1611" i="4"/>
  <c r="S1611" i="4"/>
  <c r="Y1611" i="4"/>
  <c r="Z1611" i="4"/>
  <c r="R1612" i="4"/>
  <c r="S1612" i="4"/>
  <c r="Y1612" i="4"/>
  <c r="Z1612" i="4"/>
  <c r="R1613" i="4"/>
  <c r="S1613" i="4"/>
  <c r="Y1613" i="4"/>
  <c r="Z1613" i="4"/>
  <c r="R1614" i="4"/>
  <c r="S1614" i="4"/>
  <c r="Y1614" i="4"/>
  <c r="Z1614" i="4"/>
  <c r="C1552" i="4"/>
  <c r="D1552" i="4"/>
  <c r="E1552" i="4"/>
  <c r="C1553" i="4"/>
  <c r="D1553" i="4"/>
  <c r="E1553" i="4"/>
  <c r="C1554" i="4"/>
  <c r="D1554" i="4"/>
  <c r="E1554" i="4"/>
  <c r="C1555" i="4"/>
  <c r="D1555" i="4"/>
  <c r="E1555" i="4"/>
  <c r="C1556" i="4"/>
  <c r="D1556" i="4"/>
  <c r="E1556" i="4"/>
  <c r="C1557" i="4"/>
  <c r="D1557" i="4"/>
  <c r="E1557" i="4"/>
  <c r="C1558" i="4"/>
  <c r="D1558" i="4"/>
  <c r="E1558" i="4"/>
  <c r="C1559" i="4"/>
  <c r="D1559" i="4"/>
  <c r="E1559" i="4"/>
  <c r="C1560" i="4"/>
  <c r="D1560" i="4"/>
  <c r="E1560" i="4"/>
  <c r="C1561" i="4"/>
  <c r="D1561" i="4"/>
  <c r="E1561" i="4"/>
  <c r="C1562" i="4"/>
  <c r="D1562" i="4"/>
  <c r="E1562" i="4"/>
  <c r="C1563" i="4"/>
  <c r="D1563" i="4"/>
  <c r="E1563" i="4"/>
  <c r="C1564" i="4"/>
  <c r="D1564" i="4"/>
  <c r="E1564" i="4"/>
  <c r="C1565" i="4"/>
  <c r="D1565" i="4"/>
  <c r="E1565" i="4"/>
  <c r="C1566" i="4"/>
  <c r="D1566" i="4"/>
  <c r="E1566" i="4"/>
  <c r="C1567" i="4"/>
  <c r="D1567" i="4"/>
  <c r="E1567" i="4"/>
  <c r="C1568" i="4"/>
  <c r="D1568" i="4"/>
  <c r="E1568" i="4"/>
  <c r="C1569" i="4"/>
  <c r="D1569" i="4"/>
  <c r="E1569" i="4"/>
  <c r="C1570" i="4"/>
  <c r="D1570" i="4"/>
  <c r="E1570" i="4"/>
  <c r="C1571" i="4"/>
  <c r="D1571" i="4"/>
  <c r="E1571" i="4"/>
  <c r="C1572" i="4"/>
  <c r="D1572" i="4"/>
  <c r="E1572" i="4"/>
  <c r="C1573" i="4"/>
  <c r="D1573" i="4"/>
  <c r="E1573" i="4"/>
  <c r="C1574" i="4"/>
  <c r="D1574" i="4"/>
  <c r="E1574" i="4"/>
  <c r="C1575" i="4"/>
  <c r="D1575" i="4"/>
  <c r="E1575" i="4"/>
  <c r="C1576" i="4"/>
  <c r="D1576" i="4"/>
  <c r="E1576" i="4"/>
  <c r="C1577" i="4"/>
  <c r="D1577" i="4"/>
  <c r="E1577" i="4"/>
  <c r="C1578" i="4"/>
  <c r="D1578" i="4"/>
  <c r="E1578" i="4"/>
  <c r="C1579" i="4"/>
  <c r="D1579" i="4"/>
  <c r="E1579" i="4"/>
  <c r="C1580" i="4"/>
  <c r="D1580" i="4"/>
  <c r="E1580" i="4"/>
  <c r="C1581" i="4"/>
  <c r="D1581" i="4"/>
  <c r="E1581" i="4"/>
  <c r="C1582" i="4"/>
  <c r="D1582" i="4"/>
  <c r="E1582" i="4"/>
  <c r="C1583" i="4"/>
  <c r="D1583" i="4"/>
  <c r="E1583" i="4"/>
  <c r="C1584" i="4"/>
  <c r="D1584" i="4"/>
  <c r="E1584" i="4"/>
  <c r="C1585" i="4"/>
  <c r="D1585" i="4"/>
  <c r="E1585" i="4"/>
  <c r="C1586" i="4"/>
  <c r="D1586" i="4"/>
  <c r="E1586" i="4"/>
  <c r="C1587" i="4"/>
  <c r="D1587" i="4"/>
  <c r="E1587" i="4"/>
  <c r="C1588" i="4"/>
  <c r="D1588" i="4"/>
  <c r="E1588" i="4"/>
  <c r="C1589" i="4"/>
  <c r="D1589" i="4"/>
  <c r="E1589" i="4"/>
  <c r="C1590" i="4"/>
  <c r="D1590" i="4"/>
  <c r="E1590" i="4"/>
  <c r="C1591" i="4"/>
  <c r="D1591" i="4"/>
  <c r="E1591" i="4"/>
  <c r="C1592" i="4"/>
  <c r="D1592" i="4"/>
  <c r="E1592" i="4"/>
  <c r="C1593" i="4"/>
  <c r="D1593" i="4"/>
  <c r="E1593" i="4"/>
  <c r="C1594" i="4"/>
  <c r="D1594" i="4"/>
  <c r="E1594" i="4"/>
  <c r="C1595" i="4"/>
  <c r="D1595" i="4"/>
  <c r="E1595" i="4"/>
  <c r="C1596" i="4"/>
  <c r="D1596" i="4"/>
  <c r="E1596" i="4"/>
  <c r="C1597" i="4"/>
  <c r="D1597" i="4"/>
  <c r="E1597" i="4"/>
  <c r="C1598" i="4"/>
  <c r="D1598" i="4"/>
  <c r="E1598" i="4"/>
  <c r="C1599" i="4"/>
  <c r="D1599" i="4"/>
  <c r="E1599" i="4"/>
  <c r="C1600" i="4"/>
  <c r="D1600" i="4"/>
  <c r="E1600" i="4"/>
  <c r="C1601" i="4"/>
  <c r="D1601" i="4"/>
  <c r="E1601" i="4"/>
  <c r="C1602" i="4"/>
  <c r="D1602" i="4"/>
  <c r="E1602" i="4"/>
  <c r="C1603" i="4"/>
  <c r="D1603" i="4"/>
  <c r="E1603" i="4"/>
  <c r="C1604" i="4"/>
  <c r="D1604" i="4"/>
  <c r="E1604" i="4"/>
  <c r="C1605" i="4"/>
  <c r="D1605" i="4"/>
  <c r="E1605" i="4"/>
  <c r="C1606" i="4"/>
  <c r="D1606" i="4"/>
  <c r="E1606" i="4"/>
  <c r="C1607" i="4"/>
  <c r="D1607" i="4"/>
  <c r="E1607" i="4"/>
  <c r="C1608" i="4"/>
  <c r="D1608" i="4"/>
  <c r="E1608" i="4"/>
  <c r="C1609" i="4"/>
  <c r="D1609" i="4"/>
  <c r="E1609" i="4"/>
  <c r="C1610" i="4"/>
  <c r="D1610" i="4"/>
  <c r="E1610" i="4"/>
  <c r="C1611" i="4"/>
  <c r="D1611" i="4"/>
  <c r="E1611" i="4"/>
  <c r="C1612" i="4"/>
  <c r="D1612" i="4"/>
  <c r="E1612" i="4"/>
  <c r="C1613" i="4"/>
  <c r="D1613" i="4"/>
  <c r="E1613" i="4"/>
  <c r="C1520" i="4"/>
  <c r="D1520" i="4"/>
  <c r="C1521" i="4"/>
  <c r="D1521" i="4"/>
  <c r="C1522" i="4"/>
  <c r="D1522" i="4"/>
  <c r="C1523" i="4"/>
  <c r="D1523" i="4"/>
  <c r="C1524" i="4"/>
  <c r="D1524" i="4"/>
  <c r="C1525" i="4"/>
  <c r="D1525" i="4"/>
  <c r="C1526" i="4"/>
  <c r="D1526" i="4"/>
  <c r="C1527" i="4"/>
  <c r="D1527" i="4"/>
  <c r="C1528" i="4"/>
  <c r="D1528" i="4"/>
  <c r="C1529" i="4"/>
  <c r="D1529" i="4"/>
  <c r="E1529" i="4"/>
  <c r="C1530" i="4"/>
  <c r="D1530" i="4"/>
  <c r="E1530" i="4"/>
  <c r="C1531" i="4"/>
  <c r="D1531" i="4"/>
  <c r="E1531" i="4"/>
  <c r="C1532" i="4"/>
  <c r="D1532" i="4"/>
  <c r="E1532" i="4"/>
  <c r="C1533" i="4"/>
  <c r="D1533" i="4"/>
  <c r="E1533" i="4"/>
  <c r="C1534" i="4"/>
  <c r="D1534" i="4"/>
  <c r="E1534" i="4"/>
  <c r="C1535" i="4"/>
  <c r="D1535" i="4"/>
  <c r="E1535" i="4"/>
  <c r="C1536" i="4"/>
  <c r="D1536" i="4"/>
  <c r="E1536" i="4"/>
  <c r="C1537" i="4"/>
  <c r="D1537" i="4"/>
  <c r="E1537" i="4"/>
  <c r="C1538" i="4"/>
  <c r="D1538" i="4"/>
  <c r="E1538" i="4"/>
  <c r="C1539" i="4"/>
  <c r="D1539" i="4"/>
  <c r="E1539" i="4"/>
  <c r="C1540" i="4"/>
  <c r="D1540" i="4"/>
  <c r="E1540" i="4"/>
  <c r="C1541" i="4"/>
  <c r="D1541" i="4"/>
  <c r="E1541" i="4"/>
  <c r="C1542" i="4"/>
  <c r="D1542" i="4"/>
  <c r="E1542" i="4"/>
  <c r="C1543" i="4"/>
  <c r="D1543" i="4"/>
  <c r="E1543" i="4"/>
  <c r="C1544" i="4"/>
  <c r="D1544" i="4"/>
  <c r="E1544" i="4"/>
  <c r="C1545" i="4"/>
  <c r="D1545" i="4"/>
  <c r="E1545" i="4"/>
  <c r="C1546" i="4"/>
  <c r="D1546" i="4"/>
  <c r="E1546" i="4"/>
  <c r="C1547" i="4"/>
  <c r="D1547" i="4"/>
  <c r="E1547" i="4"/>
  <c r="C1548" i="4"/>
  <c r="D1548" i="4"/>
  <c r="E1548" i="4"/>
  <c r="C1549" i="4"/>
  <c r="D1549" i="4"/>
  <c r="E1549" i="4"/>
  <c r="C1550" i="4"/>
  <c r="D1550" i="4"/>
  <c r="E1550" i="4"/>
  <c r="C1551" i="4"/>
  <c r="D1551" i="4"/>
  <c r="E1551" i="4"/>
  <c r="R1428" i="4"/>
  <c r="S1428" i="4"/>
  <c r="Y1428" i="4"/>
  <c r="Z1428" i="4"/>
  <c r="R1429" i="4"/>
  <c r="S1429" i="4"/>
  <c r="Y1429" i="4"/>
  <c r="Z1429" i="4"/>
  <c r="R1430" i="4"/>
  <c r="S1430" i="4"/>
  <c r="Y1430" i="4"/>
  <c r="Z1430" i="4"/>
  <c r="R1431" i="4"/>
  <c r="S1431" i="4"/>
  <c r="Y1431" i="4"/>
  <c r="Z1431" i="4"/>
  <c r="R1432" i="4"/>
  <c r="S1432" i="4"/>
  <c r="Y1432" i="4"/>
  <c r="Z1432" i="4"/>
  <c r="R1433" i="4"/>
  <c r="S1433" i="4"/>
  <c r="Y1433" i="4"/>
  <c r="Z1433" i="4"/>
  <c r="R1434" i="4"/>
  <c r="S1434" i="4"/>
  <c r="Y1434" i="4"/>
  <c r="Z1434" i="4"/>
  <c r="R1435" i="4"/>
  <c r="S1435" i="4"/>
  <c r="Y1435" i="4"/>
  <c r="Z1435" i="4"/>
  <c r="R1436" i="4"/>
  <c r="S1436" i="4"/>
  <c r="Y1436" i="4"/>
  <c r="Z1436" i="4"/>
  <c r="R1437" i="4"/>
  <c r="S1437" i="4"/>
  <c r="Y1437" i="4"/>
  <c r="Z1437" i="4"/>
  <c r="R1438" i="4"/>
  <c r="S1438" i="4"/>
  <c r="Y1438" i="4"/>
  <c r="Z1438" i="4"/>
  <c r="R1439" i="4"/>
  <c r="S1439" i="4"/>
  <c r="Y1439" i="4"/>
  <c r="Z1439" i="4"/>
  <c r="R1440" i="4"/>
  <c r="S1440" i="4"/>
  <c r="Y1440" i="4"/>
  <c r="Z1440" i="4"/>
  <c r="R1441" i="4"/>
  <c r="S1441" i="4"/>
  <c r="Y1441" i="4"/>
  <c r="Z1441" i="4"/>
  <c r="R1442" i="4"/>
  <c r="S1442" i="4"/>
  <c r="Y1442" i="4"/>
  <c r="Z1442" i="4"/>
  <c r="R1443" i="4"/>
  <c r="S1443" i="4"/>
  <c r="Y1443" i="4"/>
  <c r="Z1443" i="4"/>
  <c r="R1444" i="4"/>
  <c r="S1444" i="4"/>
  <c r="Y1444" i="4"/>
  <c r="Z1444" i="4"/>
  <c r="R1445" i="4"/>
  <c r="S1445" i="4"/>
  <c r="Y1445" i="4"/>
  <c r="Z1445" i="4"/>
  <c r="R1446" i="4"/>
  <c r="S1446" i="4"/>
  <c r="Y1446" i="4"/>
  <c r="Z1446" i="4"/>
  <c r="R1447" i="4"/>
  <c r="S1447" i="4"/>
  <c r="Y1447" i="4"/>
  <c r="Z1447" i="4"/>
  <c r="R1448" i="4"/>
  <c r="S1448" i="4"/>
  <c r="Y1448" i="4"/>
  <c r="Z1448" i="4"/>
  <c r="R1449" i="4"/>
  <c r="S1449" i="4"/>
  <c r="Y1449" i="4"/>
  <c r="Z1449" i="4"/>
  <c r="R1450" i="4"/>
  <c r="S1450" i="4"/>
  <c r="Y1450" i="4"/>
  <c r="Z1450" i="4"/>
  <c r="R1451" i="4"/>
  <c r="S1451" i="4"/>
  <c r="Y1451" i="4"/>
  <c r="Z1451" i="4"/>
  <c r="R1452" i="4"/>
  <c r="S1452" i="4"/>
  <c r="Y1452" i="4"/>
  <c r="Z1452" i="4"/>
  <c r="R1453" i="4"/>
  <c r="S1453" i="4"/>
  <c r="Y1453" i="4"/>
  <c r="Z1453" i="4"/>
  <c r="R1454" i="4"/>
  <c r="S1454" i="4"/>
  <c r="Y1454" i="4"/>
  <c r="Z1454" i="4"/>
  <c r="R1455" i="4"/>
  <c r="S1455" i="4"/>
  <c r="Y1455" i="4"/>
  <c r="Z1455" i="4"/>
  <c r="R1456" i="4"/>
  <c r="S1456" i="4"/>
  <c r="Y1456" i="4"/>
  <c r="Z1456" i="4"/>
  <c r="R1457" i="4"/>
  <c r="S1457" i="4"/>
  <c r="Y1457" i="4"/>
  <c r="Z1457" i="4"/>
  <c r="R1458" i="4"/>
  <c r="S1458" i="4"/>
  <c r="Y1458" i="4"/>
  <c r="Z1458" i="4"/>
  <c r="R1459" i="4"/>
  <c r="S1459" i="4"/>
  <c r="Y1459" i="4"/>
  <c r="Z1459" i="4"/>
  <c r="R1460" i="4"/>
  <c r="S1460" i="4"/>
  <c r="Y1460" i="4"/>
  <c r="Z1460" i="4"/>
  <c r="R1461" i="4"/>
  <c r="S1461" i="4"/>
  <c r="Y1461" i="4"/>
  <c r="Z1461" i="4"/>
  <c r="R1462" i="4"/>
  <c r="S1462" i="4"/>
  <c r="Y1462" i="4"/>
  <c r="Z1462" i="4"/>
  <c r="R1463" i="4"/>
  <c r="S1463" i="4"/>
  <c r="Y1463" i="4"/>
  <c r="Z1463" i="4"/>
  <c r="R1464" i="4"/>
  <c r="S1464" i="4"/>
  <c r="Y1464" i="4"/>
  <c r="Z1464" i="4"/>
  <c r="R1465" i="4"/>
  <c r="S1465" i="4"/>
  <c r="Y1465" i="4"/>
  <c r="Z1465" i="4"/>
  <c r="R1466" i="4"/>
  <c r="S1466" i="4"/>
  <c r="Y1466" i="4"/>
  <c r="Z1466" i="4"/>
  <c r="R1467" i="4"/>
  <c r="S1467" i="4"/>
  <c r="Y1467" i="4"/>
  <c r="Z1467" i="4"/>
  <c r="R1468" i="4"/>
  <c r="S1468" i="4"/>
  <c r="Y1468" i="4"/>
  <c r="Z1468" i="4"/>
  <c r="R1469" i="4"/>
  <c r="S1469" i="4"/>
  <c r="Y1469" i="4"/>
  <c r="Z1469" i="4"/>
  <c r="R1470" i="4"/>
  <c r="S1470" i="4"/>
  <c r="Y1470" i="4"/>
  <c r="Z1470" i="4"/>
  <c r="R1471" i="4"/>
  <c r="S1471" i="4"/>
  <c r="Y1471" i="4"/>
  <c r="Z1471" i="4"/>
  <c r="R1472" i="4"/>
  <c r="S1472" i="4"/>
  <c r="Y1472" i="4"/>
  <c r="Z1472" i="4"/>
  <c r="R1473" i="4"/>
  <c r="S1473" i="4"/>
  <c r="Y1473" i="4"/>
  <c r="Z1473" i="4"/>
  <c r="R1474" i="4"/>
  <c r="S1474" i="4"/>
  <c r="Y1474" i="4"/>
  <c r="Z1474" i="4"/>
  <c r="R1475" i="4"/>
  <c r="S1475" i="4"/>
  <c r="Y1475" i="4"/>
  <c r="Z1475" i="4"/>
  <c r="R1476" i="4"/>
  <c r="S1476" i="4"/>
  <c r="Y1476" i="4"/>
  <c r="Z1476" i="4"/>
  <c r="R1477" i="4"/>
  <c r="S1477" i="4"/>
  <c r="Y1477" i="4"/>
  <c r="Z1477" i="4"/>
  <c r="R1478" i="4"/>
  <c r="S1478" i="4"/>
  <c r="Y1478" i="4"/>
  <c r="Z1478" i="4"/>
  <c r="R1479" i="4"/>
  <c r="S1479" i="4"/>
  <c r="Y1479" i="4"/>
  <c r="Z1479" i="4"/>
  <c r="R1480" i="4"/>
  <c r="S1480" i="4"/>
  <c r="Y1480" i="4"/>
  <c r="Z1480" i="4"/>
  <c r="R1481" i="4"/>
  <c r="S1481" i="4"/>
  <c r="Y1481" i="4"/>
  <c r="Z1481" i="4"/>
  <c r="R1482" i="4"/>
  <c r="S1482" i="4"/>
  <c r="Y1482" i="4"/>
  <c r="Z1482" i="4"/>
  <c r="R1483" i="4"/>
  <c r="S1483" i="4"/>
  <c r="Y1483" i="4"/>
  <c r="Z1483" i="4"/>
  <c r="R1484" i="4"/>
  <c r="S1484" i="4"/>
  <c r="Y1484" i="4"/>
  <c r="Z1484" i="4"/>
  <c r="R1485" i="4"/>
  <c r="S1485" i="4"/>
  <c r="Y1485" i="4"/>
  <c r="Z1485" i="4"/>
  <c r="R1486" i="4"/>
  <c r="S1486" i="4"/>
  <c r="Y1486" i="4"/>
  <c r="Z1486" i="4"/>
  <c r="R1487" i="4"/>
  <c r="S1487" i="4"/>
  <c r="Y1487" i="4"/>
  <c r="Z1487" i="4"/>
  <c r="R1488" i="4"/>
  <c r="S1488" i="4"/>
  <c r="Y1488" i="4"/>
  <c r="Z1488" i="4"/>
  <c r="R1489" i="4"/>
  <c r="S1489" i="4"/>
  <c r="Y1489" i="4"/>
  <c r="Z1489" i="4"/>
  <c r="R1490" i="4"/>
  <c r="S1490" i="4"/>
  <c r="Y1490" i="4"/>
  <c r="Z1490" i="4"/>
  <c r="R1491" i="4"/>
  <c r="S1491" i="4"/>
  <c r="Y1491" i="4"/>
  <c r="Z1491" i="4"/>
  <c r="R1492" i="4"/>
  <c r="S1492" i="4"/>
  <c r="Y1492" i="4"/>
  <c r="Z1492" i="4"/>
  <c r="R1493" i="4"/>
  <c r="S1493" i="4"/>
  <c r="Y1493" i="4"/>
  <c r="Z1493" i="4"/>
  <c r="R1494" i="4"/>
  <c r="S1494" i="4"/>
  <c r="Y1494" i="4"/>
  <c r="Z1494" i="4"/>
  <c r="R1495" i="4"/>
  <c r="S1495" i="4"/>
  <c r="Y1495" i="4"/>
  <c r="Z1495" i="4"/>
  <c r="R1496" i="4"/>
  <c r="S1496" i="4"/>
  <c r="Y1496" i="4"/>
  <c r="Z1496" i="4"/>
  <c r="R1497" i="4"/>
  <c r="S1497" i="4"/>
  <c r="Y1497" i="4"/>
  <c r="Z1497" i="4"/>
  <c r="R1498" i="4"/>
  <c r="S1498" i="4"/>
  <c r="Y1498" i="4"/>
  <c r="Z1498" i="4"/>
  <c r="R1499" i="4"/>
  <c r="S1499" i="4"/>
  <c r="Y1499" i="4"/>
  <c r="Z1499" i="4"/>
  <c r="R1500" i="4"/>
  <c r="S1500" i="4"/>
  <c r="Y1500" i="4"/>
  <c r="Z1500" i="4"/>
  <c r="R1501" i="4"/>
  <c r="S1501" i="4"/>
  <c r="Y1501" i="4"/>
  <c r="Z1501" i="4"/>
  <c r="R1502" i="4"/>
  <c r="S1502" i="4"/>
  <c r="Y1502" i="4"/>
  <c r="Z1502" i="4"/>
  <c r="R1503" i="4"/>
  <c r="S1503" i="4"/>
  <c r="Y1503" i="4"/>
  <c r="Z1503" i="4"/>
  <c r="R1504" i="4"/>
  <c r="S1504" i="4"/>
  <c r="Y1504" i="4"/>
  <c r="Z1504" i="4"/>
  <c r="R1505" i="4"/>
  <c r="S1505" i="4"/>
  <c r="Y1505" i="4"/>
  <c r="Z1505" i="4"/>
  <c r="R1506" i="4"/>
  <c r="S1506" i="4"/>
  <c r="Y1506" i="4"/>
  <c r="Z1506" i="4"/>
  <c r="R1507" i="4"/>
  <c r="S1507" i="4"/>
  <c r="Y1507" i="4"/>
  <c r="Z1507" i="4"/>
  <c r="R1508" i="4"/>
  <c r="S1508" i="4"/>
  <c r="Y1508" i="4"/>
  <c r="Z1508" i="4"/>
  <c r="R1509" i="4"/>
  <c r="S1509" i="4"/>
  <c r="Y1509" i="4"/>
  <c r="Z1509" i="4"/>
  <c r="R1510" i="4"/>
  <c r="S1510" i="4"/>
  <c r="Y1510" i="4"/>
  <c r="Z1510" i="4"/>
  <c r="R1511" i="4"/>
  <c r="S1511" i="4"/>
  <c r="Y1511" i="4"/>
  <c r="Z1511" i="4"/>
  <c r="R1512" i="4"/>
  <c r="S1512" i="4"/>
  <c r="Y1512" i="4"/>
  <c r="Z1512" i="4"/>
  <c r="R1513" i="4"/>
  <c r="S1513" i="4"/>
  <c r="Y1513" i="4"/>
  <c r="Z1513" i="4"/>
  <c r="R1514" i="4"/>
  <c r="S1514" i="4"/>
  <c r="Y1514" i="4"/>
  <c r="Z1514" i="4"/>
  <c r="R1515" i="4"/>
  <c r="S1515" i="4"/>
  <c r="Y1515" i="4"/>
  <c r="Z1515" i="4"/>
  <c r="R1516" i="4"/>
  <c r="S1516" i="4"/>
  <c r="Y1516" i="4"/>
  <c r="Z1516" i="4"/>
  <c r="R1517" i="4"/>
  <c r="S1517" i="4"/>
  <c r="Y1517" i="4"/>
  <c r="Z1517" i="4"/>
  <c r="R1518" i="4"/>
  <c r="S1518" i="4"/>
  <c r="Y1518" i="4"/>
  <c r="Z1518" i="4"/>
  <c r="R1519" i="4"/>
  <c r="S1519" i="4"/>
  <c r="Y1519" i="4"/>
  <c r="Z1519" i="4"/>
  <c r="C1515" i="4"/>
  <c r="D1515" i="4"/>
  <c r="C1516" i="4"/>
  <c r="D1516" i="4"/>
  <c r="C1517" i="4"/>
  <c r="D1517" i="4"/>
  <c r="C1518" i="4"/>
  <c r="D1518" i="4"/>
  <c r="C1519" i="4"/>
  <c r="D1519" i="4"/>
  <c r="C1428" i="4"/>
  <c r="D1428" i="4"/>
  <c r="C1429" i="4"/>
  <c r="D1429" i="4"/>
  <c r="C1430" i="4"/>
  <c r="D1430" i="4"/>
  <c r="C1431" i="4"/>
  <c r="D1431" i="4"/>
  <c r="C1432" i="4"/>
  <c r="D1432" i="4"/>
  <c r="C1433" i="4"/>
  <c r="D1433" i="4"/>
  <c r="C1434" i="4"/>
  <c r="D1434" i="4"/>
  <c r="C1435" i="4"/>
  <c r="D1435" i="4"/>
  <c r="C1436" i="4"/>
  <c r="D1436" i="4"/>
  <c r="C1437" i="4"/>
  <c r="D1437" i="4"/>
  <c r="C1438" i="4"/>
  <c r="D1438" i="4"/>
  <c r="C1439" i="4"/>
  <c r="D1439" i="4"/>
  <c r="C1440" i="4"/>
  <c r="D1440" i="4"/>
  <c r="C1441" i="4"/>
  <c r="D1441" i="4"/>
  <c r="C1442" i="4"/>
  <c r="D1442" i="4"/>
  <c r="C1443" i="4"/>
  <c r="D1443" i="4"/>
  <c r="C1444" i="4"/>
  <c r="D1444" i="4"/>
  <c r="C1445" i="4"/>
  <c r="D1445" i="4"/>
  <c r="C1446" i="4"/>
  <c r="D1446" i="4"/>
  <c r="C1447" i="4"/>
  <c r="D1447" i="4"/>
  <c r="C1448" i="4"/>
  <c r="D1448" i="4"/>
  <c r="C1449" i="4"/>
  <c r="D1449" i="4"/>
  <c r="C1450" i="4"/>
  <c r="D1450" i="4"/>
  <c r="C1451" i="4"/>
  <c r="D1451" i="4"/>
  <c r="C1452" i="4"/>
  <c r="D1452" i="4"/>
  <c r="C1453" i="4"/>
  <c r="D1453" i="4"/>
  <c r="C1454" i="4"/>
  <c r="D1454" i="4"/>
  <c r="C1455" i="4"/>
  <c r="D1455" i="4"/>
  <c r="C1456" i="4"/>
  <c r="D1456" i="4"/>
  <c r="C1457" i="4"/>
  <c r="D1457" i="4"/>
  <c r="C1458" i="4"/>
  <c r="D1458" i="4"/>
  <c r="C1459" i="4"/>
  <c r="D1459" i="4"/>
  <c r="C1460" i="4"/>
  <c r="D1460" i="4"/>
  <c r="C1461" i="4"/>
  <c r="D1461" i="4"/>
  <c r="C1462" i="4"/>
  <c r="D1462" i="4"/>
  <c r="C1463" i="4"/>
  <c r="D1463" i="4"/>
  <c r="C1464" i="4"/>
  <c r="D1464" i="4"/>
  <c r="C1465" i="4"/>
  <c r="D1465" i="4"/>
  <c r="C1466" i="4"/>
  <c r="D1466" i="4"/>
  <c r="C1467" i="4"/>
  <c r="D1467" i="4"/>
  <c r="C1468" i="4"/>
  <c r="D1468" i="4"/>
  <c r="C1469" i="4"/>
  <c r="D1469" i="4"/>
  <c r="C1470" i="4"/>
  <c r="D1470" i="4"/>
  <c r="C1471" i="4"/>
  <c r="D1471" i="4"/>
  <c r="C1472" i="4"/>
  <c r="D1472" i="4"/>
  <c r="C1473" i="4"/>
  <c r="D1473" i="4"/>
  <c r="C1474" i="4"/>
  <c r="D1474" i="4"/>
  <c r="C1475" i="4"/>
  <c r="D1475" i="4"/>
  <c r="C1476" i="4"/>
  <c r="D1476" i="4"/>
  <c r="C1477" i="4"/>
  <c r="D1477" i="4"/>
  <c r="C1478" i="4"/>
  <c r="D1478" i="4"/>
  <c r="C1479" i="4"/>
  <c r="D1479" i="4"/>
  <c r="C1480" i="4"/>
  <c r="D1480" i="4"/>
  <c r="C1481" i="4"/>
  <c r="D1481" i="4"/>
  <c r="C1482" i="4"/>
  <c r="D1482" i="4"/>
  <c r="C1483" i="4"/>
  <c r="D1483" i="4"/>
  <c r="C1484" i="4"/>
  <c r="D1484" i="4"/>
  <c r="C1485" i="4"/>
  <c r="D1485" i="4"/>
  <c r="C1486" i="4"/>
  <c r="D1486" i="4"/>
  <c r="C1487" i="4"/>
  <c r="D1487" i="4"/>
  <c r="C1488" i="4"/>
  <c r="D1488" i="4"/>
  <c r="C1489" i="4"/>
  <c r="D1489" i="4"/>
  <c r="C1490" i="4"/>
  <c r="D1490" i="4"/>
  <c r="C1491" i="4"/>
  <c r="D1491" i="4"/>
  <c r="C1492" i="4"/>
  <c r="D1492" i="4"/>
  <c r="C1493" i="4"/>
  <c r="D1493" i="4"/>
  <c r="C1494" i="4"/>
  <c r="D1494" i="4"/>
  <c r="C1495" i="4"/>
  <c r="D1495" i="4"/>
  <c r="C1496" i="4"/>
  <c r="D1496" i="4"/>
  <c r="C1497" i="4"/>
  <c r="D1497" i="4"/>
  <c r="C1498" i="4"/>
  <c r="D1498" i="4"/>
  <c r="C1499" i="4"/>
  <c r="D1499" i="4"/>
  <c r="C1500" i="4"/>
  <c r="D1500" i="4"/>
  <c r="C1501" i="4"/>
  <c r="D1501" i="4"/>
  <c r="C1502" i="4"/>
  <c r="D1502" i="4"/>
  <c r="C1503" i="4"/>
  <c r="D1503" i="4"/>
  <c r="C1504" i="4"/>
  <c r="D1504" i="4"/>
  <c r="C1505" i="4"/>
  <c r="D1505" i="4"/>
  <c r="C1506" i="4"/>
  <c r="D1506" i="4"/>
  <c r="C1507" i="4"/>
  <c r="D1507" i="4"/>
  <c r="C1508" i="4"/>
  <c r="D1508" i="4"/>
  <c r="C1509" i="4"/>
  <c r="D1509" i="4"/>
  <c r="C1510" i="4"/>
  <c r="D1510" i="4"/>
  <c r="C1511" i="4"/>
  <c r="D1511" i="4"/>
  <c r="C1512" i="4"/>
  <c r="D1512" i="4"/>
  <c r="C1513" i="4"/>
  <c r="D1513" i="4"/>
  <c r="C1514" i="4"/>
  <c r="D1514" i="4"/>
  <c r="I1366" i="4"/>
  <c r="J1366" i="4"/>
  <c r="AD1366" i="4" s="1"/>
  <c r="I1367" i="4"/>
  <c r="J1367" i="4"/>
  <c r="AD1367" i="4" s="1"/>
  <c r="I1368" i="4"/>
  <c r="J1368" i="4"/>
  <c r="AD1368" i="4" s="1"/>
  <c r="I1369" i="4"/>
  <c r="J1369" i="4"/>
  <c r="AD1369" i="4" s="1"/>
  <c r="I1370" i="4"/>
  <c r="J1370" i="4"/>
  <c r="AD1370" i="4" s="1"/>
  <c r="I1371" i="4"/>
  <c r="J1371" i="4"/>
  <c r="AD1371" i="4" s="1"/>
  <c r="I1372" i="4"/>
  <c r="J1372" i="4"/>
  <c r="AD1372" i="4" s="1"/>
  <c r="I1373" i="4"/>
  <c r="J1373" i="4"/>
  <c r="AD1373" i="4" s="1"/>
  <c r="I1374" i="4"/>
  <c r="J1374" i="4"/>
  <c r="AD1374" i="4" s="1"/>
  <c r="I1375" i="4"/>
  <c r="J1375" i="4"/>
  <c r="AD1375" i="4" s="1"/>
  <c r="I1376" i="4"/>
  <c r="J1376" i="4"/>
  <c r="AD1376" i="4" s="1"/>
  <c r="I1377" i="4"/>
  <c r="J1377" i="4"/>
  <c r="AD1377" i="4" s="1"/>
  <c r="I1378" i="4"/>
  <c r="J1378" i="4"/>
  <c r="AD1378" i="4" s="1"/>
  <c r="I1379" i="4"/>
  <c r="J1379" i="4"/>
  <c r="AD1379" i="4" s="1"/>
  <c r="I1380" i="4"/>
  <c r="J1380" i="4"/>
  <c r="AD1380" i="4" s="1"/>
  <c r="I1381" i="4"/>
  <c r="J1381" i="4"/>
  <c r="AD1381" i="4" s="1"/>
  <c r="I1382" i="4"/>
  <c r="J1382" i="4"/>
  <c r="AD1382" i="4" s="1"/>
  <c r="I1383" i="4"/>
  <c r="J1383" i="4"/>
  <c r="AD1383" i="4" s="1"/>
  <c r="I1384" i="4"/>
  <c r="J1384" i="4"/>
  <c r="AD1384" i="4" s="1"/>
  <c r="I1385" i="4"/>
  <c r="J1385" i="4"/>
  <c r="AD1385" i="4" s="1"/>
  <c r="I1386" i="4"/>
  <c r="J1386" i="4"/>
  <c r="AD1386" i="4" s="1"/>
  <c r="I1387" i="4"/>
  <c r="J1387" i="4"/>
  <c r="AD1387" i="4" s="1"/>
  <c r="I1388" i="4"/>
  <c r="J1388" i="4"/>
  <c r="AD1388" i="4" s="1"/>
  <c r="I1389" i="4"/>
  <c r="J1389" i="4"/>
  <c r="AD1389" i="4" s="1"/>
  <c r="I1390" i="4"/>
  <c r="J1390" i="4"/>
  <c r="AD1390" i="4" s="1"/>
  <c r="I1391" i="4"/>
  <c r="J1391" i="4"/>
  <c r="AD1391" i="4" s="1"/>
  <c r="I1392" i="4"/>
  <c r="J1392" i="4"/>
  <c r="AD1392" i="4" s="1"/>
  <c r="I1393" i="4"/>
  <c r="J1393" i="4"/>
  <c r="AD1393" i="4" s="1"/>
  <c r="I1394" i="4"/>
  <c r="J1394" i="4"/>
  <c r="AD1394" i="4" s="1"/>
  <c r="I1395" i="4"/>
  <c r="J1395" i="4"/>
  <c r="AD1395" i="4" s="1"/>
  <c r="I1396" i="4"/>
  <c r="J1396" i="4"/>
  <c r="AD1396" i="4" s="1"/>
  <c r="I1397" i="4"/>
  <c r="J1397" i="4"/>
  <c r="AD1397" i="4" s="1"/>
  <c r="I1398" i="4"/>
  <c r="J1398" i="4"/>
  <c r="AD1398" i="4" s="1"/>
  <c r="I1399" i="4"/>
  <c r="J1399" i="4"/>
  <c r="AD1399" i="4" s="1"/>
  <c r="I1400" i="4"/>
  <c r="J1400" i="4"/>
  <c r="AD1400" i="4" s="1"/>
  <c r="I1401" i="4"/>
  <c r="J1401" i="4"/>
  <c r="AD1401" i="4" s="1"/>
  <c r="I1402" i="4"/>
  <c r="J1402" i="4"/>
  <c r="AD1402" i="4" s="1"/>
  <c r="I1403" i="4"/>
  <c r="J1403" i="4"/>
  <c r="AD1403" i="4" s="1"/>
  <c r="I1404" i="4"/>
  <c r="J1404" i="4"/>
  <c r="AD1404" i="4" s="1"/>
  <c r="I1405" i="4"/>
  <c r="J1405" i="4"/>
  <c r="AD1405" i="4" s="1"/>
  <c r="I1406" i="4"/>
  <c r="J1406" i="4"/>
  <c r="AD1406" i="4" s="1"/>
  <c r="I1407" i="4"/>
  <c r="J1407" i="4"/>
  <c r="AD1407" i="4" s="1"/>
  <c r="I1408" i="4"/>
  <c r="J1408" i="4"/>
  <c r="AD1408" i="4" s="1"/>
  <c r="I1409" i="4"/>
  <c r="J1409" i="4"/>
  <c r="AD1409" i="4" s="1"/>
  <c r="I1410" i="4"/>
  <c r="J1410" i="4"/>
  <c r="AD1410" i="4" s="1"/>
  <c r="I1411" i="4"/>
  <c r="J1411" i="4"/>
  <c r="AD1411" i="4" s="1"/>
  <c r="I1412" i="4"/>
  <c r="J1412" i="4"/>
  <c r="AD1412" i="4" s="1"/>
  <c r="I1413" i="4"/>
  <c r="J1413" i="4"/>
  <c r="AD1413" i="4" s="1"/>
  <c r="I1414" i="4"/>
  <c r="J1414" i="4"/>
  <c r="AD1414" i="4" s="1"/>
  <c r="I1415" i="4"/>
  <c r="J1415" i="4"/>
  <c r="AD1415" i="4" s="1"/>
  <c r="I1416" i="4"/>
  <c r="J1416" i="4"/>
  <c r="AD1416" i="4" s="1"/>
  <c r="I1417" i="4"/>
  <c r="J1417" i="4"/>
  <c r="AD1417" i="4" s="1"/>
  <c r="I1418" i="4"/>
  <c r="J1418" i="4"/>
  <c r="AD1418" i="4" s="1"/>
  <c r="I1419" i="4"/>
  <c r="J1419" i="4"/>
  <c r="AD1419" i="4" s="1"/>
  <c r="I1420" i="4"/>
  <c r="J1420" i="4"/>
  <c r="AD1420" i="4" s="1"/>
  <c r="I1421" i="4"/>
  <c r="J1421" i="4"/>
  <c r="AD1421" i="4" s="1"/>
  <c r="I1422" i="4"/>
  <c r="J1422" i="4"/>
  <c r="AD1422" i="4" s="1"/>
  <c r="I1423" i="4"/>
  <c r="J1423" i="4"/>
  <c r="AD1423" i="4" s="1"/>
  <c r="I1424" i="4"/>
  <c r="J1424" i="4"/>
  <c r="AD1424" i="4" s="1"/>
  <c r="I1425" i="4"/>
  <c r="J1425" i="4"/>
  <c r="AD1425" i="4" s="1"/>
  <c r="I1426" i="4"/>
  <c r="J1426" i="4"/>
  <c r="AD1426" i="4" s="1"/>
  <c r="I1427" i="4"/>
  <c r="J1427" i="4"/>
  <c r="AD1427" i="4" s="1"/>
  <c r="I1355" i="4"/>
  <c r="J1355" i="4"/>
  <c r="AD1355" i="4" s="1"/>
  <c r="I1356" i="4"/>
  <c r="J1356" i="4"/>
  <c r="AD1356" i="4" s="1"/>
  <c r="I1357" i="4"/>
  <c r="J1357" i="4"/>
  <c r="AD1357" i="4" s="1"/>
  <c r="I1358" i="4"/>
  <c r="J1358" i="4"/>
  <c r="AD1358" i="4" s="1"/>
  <c r="I1359" i="4"/>
  <c r="J1359" i="4"/>
  <c r="AD1359" i="4" s="1"/>
  <c r="I1360" i="4"/>
  <c r="J1360" i="4"/>
  <c r="AD1360" i="4" s="1"/>
  <c r="I1361" i="4"/>
  <c r="J1361" i="4"/>
  <c r="AD1361" i="4" s="1"/>
  <c r="I1362" i="4"/>
  <c r="J1362" i="4"/>
  <c r="AD1362" i="4" s="1"/>
  <c r="I1363" i="4"/>
  <c r="J1363" i="4"/>
  <c r="AD1363" i="4" s="1"/>
  <c r="I1364" i="4"/>
  <c r="J1364" i="4"/>
  <c r="AD1364" i="4" s="1"/>
  <c r="I1365" i="4"/>
  <c r="J1365" i="4"/>
  <c r="AD1365" i="4" s="1"/>
  <c r="R1351" i="4"/>
  <c r="S1351" i="4"/>
  <c r="Y1351" i="4"/>
  <c r="Z1351" i="4"/>
  <c r="R1352" i="4"/>
  <c r="S1352" i="4"/>
  <c r="Y1352" i="4"/>
  <c r="Z1352" i="4"/>
  <c r="R1353" i="4"/>
  <c r="S1353" i="4"/>
  <c r="Y1353" i="4"/>
  <c r="Z1353" i="4"/>
  <c r="R1354" i="4"/>
  <c r="S1354" i="4"/>
  <c r="Y1354" i="4"/>
  <c r="Z1354" i="4"/>
  <c r="R1355" i="4"/>
  <c r="S1355" i="4"/>
  <c r="Y1355" i="4"/>
  <c r="Z1355" i="4"/>
  <c r="R1356" i="4"/>
  <c r="S1356" i="4"/>
  <c r="Y1356" i="4"/>
  <c r="Z1356" i="4"/>
  <c r="R1357" i="4"/>
  <c r="S1357" i="4"/>
  <c r="Y1357" i="4"/>
  <c r="Z1357" i="4"/>
  <c r="R1358" i="4"/>
  <c r="S1358" i="4"/>
  <c r="Y1358" i="4"/>
  <c r="Z1358" i="4"/>
  <c r="R1359" i="4"/>
  <c r="S1359" i="4"/>
  <c r="Y1359" i="4"/>
  <c r="Z1359" i="4"/>
  <c r="R1360" i="4"/>
  <c r="S1360" i="4"/>
  <c r="Y1360" i="4"/>
  <c r="Z1360" i="4"/>
  <c r="R1361" i="4"/>
  <c r="S1361" i="4"/>
  <c r="Y1361" i="4"/>
  <c r="Z1361" i="4"/>
  <c r="R1362" i="4"/>
  <c r="S1362" i="4"/>
  <c r="Y1362" i="4"/>
  <c r="Z1362" i="4"/>
  <c r="R1363" i="4"/>
  <c r="S1363" i="4"/>
  <c r="Y1363" i="4"/>
  <c r="Z1363" i="4"/>
  <c r="R1364" i="4"/>
  <c r="S1364" i="4"/>
  <c r="Y1364" i="4"/>
  <c r="Z1364" i="4"/>
  <c r="R1365" i="4"/>
  <c r="S1365" i="4"/>
  <c r="Y1365" i="4"/>
  <c r="Z1365" i="4"/>
  <c r="R1366" i="4"/>
  <c r="S1366" i="4"/>
  <c r="Y1366" i="4"/>
  <c r="Z1366" i="4"/>
  <c r="R1367" i="4"/>
  <c r="S1367" i="4"/>
  <c r="Y1367" i="4"/>
  <c r="Z1367" i="4"/>
  <c r="R1368" i="4"/>
  <c r="S1368" i="4"/>
  <c r="Y1368" i="4"/>
  <c r="Z1368" i="4"/>
  <c r="R1369" i="4"/>
  <c r="S1369" i="4"/>
  <c r="Y1369" i="4"/>
  <c r="Z1369" i="4"/>
  <c r="R1370" i="4"/>
  <c r="S1370" i="4"/>
  <c r="Y1370" i="4"/>
  <c r="Z1370" i="4"/>
  <c r="R1371" i="4"/>
  <c r="S1371" i="4"/>
  <c r="Y1371" i="4"/>
  <c r="Z1371" i="4"/>
  <c r="R1372" i="4"/>
  <c r="S1372" i="4"/>
  <c r="Y1372" i="4"/>
  <c r="Z1372" i="4"/>
  <c r="R1373" i="4"/>
  <c r="S1373" i="4"/>
  <c r="Y1373" i="4"/>
  <c r="Z1373" i="4"/>
  <c r="R1374" i="4"/>
  <c r="S1374" i="4"/>
  <c r="Y1374" i="4"/>
  <c r="Z1374" i="4"/>
  <c r="R1375" i="4"/>
  <c r="S1375" i="4"/>
  <c r="Y1375" i="4"/>
  <c r="Z1375" i="4"/>
  <c r="R1376" i="4"/>
  <c r="S1376" i="4"/>
  <c r="Y1376" i="4"/>
  <c r="Z1376" i="4"/>
  <c r="R1377" i="4"/>
  <c r="S1377" i="4"/>
  <c r="Y1377" i="4"/>
  <c r="Z1377" i="4"/>
  <c r="R1378" i="4"/>
  <c r="S1378" i="4"/>
  <c r="Y1378" i="4"/>
  <c r="Z1378" i="4"/>
  <c r="R1379" i="4"/>
  <c r="S1379" i="4"/>
  <c r="Y1379" i="4"/>
  <c r="Z1379" i="4"/>
  <c r="R1380" i="4"/>
  <c r="S1380" i="4"/>
  <c r="Y1380" i="4"/>
  <c r="Z1380" i="4"/>
  <c r="R1381" i="4"/>
  <c r="S1381" i="4"/>
  <c r="Y1381" i="4"/>
  <c r="Z1381" i="4"/>
  <c r="R1382" i="4"/>
  <c r="S1382" i="4"/>
  <c r="Y1382" i="4"/>
  <c r="Z1382" i="4"/>
  <c r="R1383" i="4"/>
  <c r="S1383" i="4"/>
  <c r="Y1383" i="4"/>
  <c r="Z1383" i="4"/>
  <c r="R1384" i="4"/>
  <c r="S1384" i="4"/>
  <c r="Y1384" i="4"/>
  <c r="Z1384" i="4"/>
  <c r="R1385" i="4"/>
  <c r="S1385" i="4"/>
  <c r="Y1385" i="4"/>
  <c r="Z1385" i="4"/>
  <c r="R1386" i="4"/>
  <c r="S1386" i="4"/>
  <c r="Y1386" i="4"/>
  <c r="Z1386" i="4"/>
  <c r="R1387" i="4"/>
  <c r="S1387" i="4"/>
  <c r="Y1387" i="4"/>
  <c r="Z1387" i="4"/>
  <c r="R1388" i="4"/>
  <c r="S1388" i="4"/>
  <c r="Y1388" i="4"/>
  <c r="Z1388" i="4"/>
  <c r="R1389" i="4"/>
  <c r="S1389" i="4"/>
  <c r="Y1389" i="4"/>
  <c r="Z1389" i="4"/>
  <c r="R1390" i="4"/>
  <c r="S1390" i="4"/>
  <c r="Y1390" i="4"/>
  <c r="Z1390" i="4"/>
  <c r="R1391" i="4"/>
  <c r="S1391" i="4"/>
  <c r="Y1391" i="4"/>
  <c r="Z1391" i="4"/>
  <c r="R1392" i="4"/>
  <c r="S1392" i="4"/>
  <c r="Y1392" i="4"/>
  <c r="Z1392" i="4"/>
  <c r="R1393" i="4"/>
  <c r="S1393" i="4"/>
  <c r="Y1393" i="4"/>
  <c r="Z1393" i="4"/>
  <c r="R1394" i="4"/>
  <c r="S1394" i="4"/>
  <c r="Y1394" i="4"/>
  <c r="Z1394" i="4"/>
  <c r="R1395" i="4"/>
  <c r="S1395" i="4"/>
  <c r="Y1395" i="4"/>
  <c r="Z1395" i="4"/>
  <c r="R1396" i="4"/>
  <c r="S1396" i="4"/>
  <c r="Y1396" i="4"/>
  <c r="Z1396" i="4"/>
  <c r="R1397" i="4"/>
  <c r="S1397" i="4"/>
  <c r="Y1397" i="4"/>
  <c r="Z1397" i="4"/>
  <c r="R1398" i="4"/>
  <c r="S1398" i="4"/>
  <c r="Y1398" i="4"/>
  <c r="Z1398" i="4"/>
  <c r="R1399" i="4"/>
  <c r="S1399" i="4"/>
  <c r="Y1399" i="4"/>
  <c r="Z1399" i="4"/>
  <c r="R1400" i="4"/>
  <c r="S1400" i="4"/>
  <c r="Y1400" i="4"/>
  <c r="Z1400" i="4"/>
  <c r="R1401" i="4"/>
  <c r="S1401" i="4"/>
  <c r="Y1401" i="4"/>
  <c r="Z1401" i="4"/>
  <c r="R1402" i="4"/>
  <c r="S1402" i="4"/>
  <c r="Y1402" i="4"/>
  <c r="Z1402" i="4"/>
  <c r="R1403" i="4"/>
  <c r="S1403" i="4"/>
  <c r="Y1403" i="4"/>
  <c r="Z1403" i="4"/>
  <c r="R1404" i="4"/>
  <c r="S1404" i="4"/>
  <c r="Y1404" i="4"/>
  <c r="Z1404" i="4"/>
  <c r="R1405" i="4"/>
  <c r="S1405" i="4"/>
  <c r="Y1405" i="4"/>
  <c r="Z1405" i="4"/>
  <c r="R1406" i="4"/>
  <c r="S1406" i="4"/>
  <c r="Y1406" i="4"/>
  <c r="Z1406" i="4"/>
  <c r="R1407" i="4"/>
  <c r="S1407" i="4"/>
  <c r="Y1407" i="4"/>
  <c r="Z1407" i="4"/>
  <c r="R1408" i="4"/>
  <c r="S1408" i="4"/>
  <c r="Y1408" i="4"/>
  <c r="Z1408" i="4"/>
  <c r="R1409" i="4"/>
  <c r="S1409" i="4"/>
  <c r="Y1409" i="4"/>
  <c r="Z1409" i="4"/>
  <c r="R1410" i="4"/>
  <c r="S1410" i="4"/>
  <c r="Y1410" i="4"/>
  <c r="Z1410" i="4"/>
  <c r="R1411" i="4"/>
  <c r="S1411" i="4"/>
  <c r="Y1411" i="4"/>
  <c r="Z1411" i="4"/>
  <c r="R1412" i="4"/>
  <c r="S1412" i="4"/>
  <c r="Y1412" i="4"/>
  <c r="Z1412" i="4"/>
  <c r="R1413" i="4"/>
  <c r="S1413" i="4"/>
  <c r="Y1413" i="4"/>
  <c r="Z1413" i="4"/>
  <c r="R1414" i="4"/>
  <c r="S1414" i="4"/>
  <c r="Y1414" i="4"/>
  <c r="Z1414" i="4"/>
  <c r="R1415" i="4"/>
  <c r="S1415" i="4"/>
  <c r="Y1415" i="4"/>
  <c r="Z1415" i="4"/>
  <c r="R1416" i="4"/>
  <c r="S1416" i="4"/>
  <c r="Y1416" i="4"/>
  <c r="Z1416" i="4"/>
  <c r="R1417" i="4"/>
  <c r="S1417" i="4"/>
  <c r="Y1417" i="4"/>
  <c r="Z1417" i="4"/>
  <c r="R1418" i="4"/>
  <c r="S1418" i="4"/>
  <c r="Y1418" i="4"/>
  <c r="Z1418" i="4"/>
  <c r="R1419" i="4"/>
  <c r="S1419" i="4"/>
  <c r="Y1419" i="4"/>
  <c r="Z1419" i="4"/>
  <c r="R1420" i="4"/>
  <c r="S1420" i="4"/>
  <c r="Y1420" i="4"/>
  <c r="Z1420" i="4"/>
  <c r="R1421" i="4"/>
  <c r="S1421" i="4"/>
  <c r="Y1421" i="4"/>
  <c r="Z1421" i="4"/>
  <c r="R1422" i="4"/>
  <c r="S1422" i="4"/>
  <c r="Y1422" i="4"/>
  <c r="Z1422" i="4"/>
  <c r="R1423" i="4"/>
  <c r="S1423" i="4"/>
  <c r="Y1423" i="4"/>
  <c r="Z1423" i="4"/>
  <c r="R1424" i="4"/>
  <c r="S1424" i="4"/>
  <c r="Y1424" i="4"/>
  <c r="Z1424" i="4"/>
  <c r="R1425" i="4"/>
  <c r="S1425" i="4"/>
  <c r="Y1425" i="4"/>
  <c r="Z1425" i="4"/>
  <c r="R1426" i="4"/>
  <c r="S1426" i="4"/>
  <c r="Y1426" i="4"/>
  <c r="Z1426" i="4"/>
  <c r="R1427" i="4"/>
  <c r="S1427" i="4"/>
  <c r="Y1427" i="4"/>
  <c r="Z1427" i="4"/>
  <c r="C1426" i="4"/>
  <c r="D1426" i="4"/>
  <c r="E1426" i="4"/>
  <c r="C1427" i="4"/>
  <c r="D1427" i="4"/>
  <c r="E1427" i="4"/>
  <c r="C1402" i="4"/>
  <c r="D1402" i="4"/>
  <c r="E1402" i="4"/>
  <c r="C1403" i="4"/>
  <c r="D1403" i="4"/>
  <c r="E1403" i="4"/>
  <c r="C1404" i="4"/>
  <c r="D1404" i="4"/>
  <c r="E1404" i="4"/>
  <c r="C1405" i="4"/>
  <c r="D1405" i="4"/>
  <c r="E1405" i="4"/>
  <c r="C1406" i="4"/>
  <c r="D1406" i="4"/>
  <c r="E1406" i="4"/>
  <c r="C1407" i="4"/>
  <c r="D1407" i="4"/>
  <c r="E1407" i="4"/>
  <c r="C1408" i="4"/>
  <c r="D1408" i="4"/>
  <c r="E1408" i="4"/>
  <c r="C1409" i="4"/>
  <c r="D1409" i="4"/>
  <c r="E1409" i="4"/>
  <c r="C1410" i="4"/>
  <c r="D1410" i="4"/>
  <c r="E1410" i="4"/>
  <c r="C1411" i="4"/>
  <c r="D1411" i="4"/>
  <c r="E1411" i="4"/>
  <c r="C1412" i="4"/>
  <c r="D1412" i="4"/>
  <c r="E1412" i="4"/>
  <c r="C1413" i="4"/>
  <c r="D1413" i="4"/>
  <c r="E1413" i="4"/>
  <c r="C1414" i="4"/>
  <c r="D1414" i="4"/>
  <c r="E1414" i="4"/>
  <c r="C1415" i="4"/>
  <c r="D1415" i="4"/>
  <c r="E1415" i="4"/>
  <c r="C1416" i="4"/>
  <c r="D1416" i="4"/>
  <c r="E1416" i="4"/>
  <c r="C1417" i="4"/>
  <c r="D1417" i="4"/>
  <c r="E1417" i="4"/>
  <c r="C1418" i="4"/>
  <c r="D1418" i="4"/>
  <c r="E1418" i="4"/>
  <c r="C1419" i="4"/>
  <c r="D1419" i="4"/>
  <c r="E1419" i="4"/>
  <c r="C1420" i="4"/>
  <c r="D1420" i="4"/>
  <c r="E1420" i="4"/>
  <c r="C1421" i="4"/>
  <c r="D1421" i="4"/>
  <c r="E1421" i="4"/>
  <c r="C1422" i="4"/>
  <c r="D1422" i="4"/>
  <c r="E1422" i="4"/>
  <c r="C1423" i="4"/>
  <c r="D1423" i="4"/>
  <c r="E1423" i="4"/>
  <c r="C1424" i="4"/>
  <c r="D1424" i="4"/>
  <c r="E1424" i="4"/>
  <c r="C1425" i="4"/>
  <c r="D1425" i="4"/>
  <c r="E1425" i="4"/>
  <c r="C1337" i="4"/>
  <c r="D1337" i="4"/>
  <c r="E1337" i="4"/>
  <c r="C1338" i="4"/>
  <c r="D1338" i="4"/>
  <c r="E1338" i="4"/>
  <c r="C1339" i="4"/>
  <c r="D1339" i="4"/>
  <c r="E1339" i="4"/>
  <c r="C1340" i="4"/>
  <c r="D1340" i="4"/>
  <c r="E1340" i="4"/>
  <c r="C1341" i="4"/>
  <c r="D1341" i="4"/>
  <c r="E1341" i="4"/>
  <c r="C1342" i="4"/>
  <c r="D1342" i="4"/>
  <c r="E1342" i="4"/>
  <c r="C1343" i="4"/>
  <c r="D1343" i="4"/>
  <c r="E1343" i="4"/>
  <c r="C1344" i="4"/>
  <c r="D1344" i="4"/>
  <c r="E1344" i="4"/>
  <c r="C1345" i="4"/>
  <c r="D1345" i="4"/>
  <c r="E1345" i="4"/>
  <c r="C1346" i="4"/>
  <c r="D1346" i="4"/>
  <c r="E1346" i="4"/>
  <c r="C1347" i="4"/>
  <c r="D1347" i="4"/>
  <c r="E1347" i="4"/>
  <c r="C1348" i="4"/>
  <c r="D1348" i="4"/>
  <c r="E1348" i="4"/>
  <c r="C1349" i="4"/>
  <c r="D1349" i="4"/>
  <c r="E1349" i="4"/>
  <c r="C1350" i="4"/>
  <c r="D1350" i="4"/>
  <c r="E1350" i="4"/>
  <c r="C1351" i="4"/>
  <c r="D1351" i="4"/>
  <c r="E1351" i="4"/>
  <c r="C1352" i="4"/>
  <c r="D1352" i="4"/>
  <c r="E1352" i="4"/>
  <c r="C1353" i="4"/>
  <c r="D1353" i="4"/>
  <c r="E1353" i="4"/>
  <c r="C1354" i="4"/>
  <c r="D1354" i="4"/>
  <c r="E1354" i="4"/>
  <c r="C1355" i="4"/>
  <c r="D1355" i="4"/>
  <c r="E1355" i="4"/>
  <c r="C1356" i="4"/>
  <c r="D1356" i="4"/>
  <c r="E1356" i="4"/>
  <c r="C1357" i="4"/>
  <c r="D1357" i="4"/>
  <c r="E1357" i="4"/>
  <c r="C1358" i="4"/>
  <c r="D1358" i="4"/>
  <c r="E1358" i="4"/>
  <c r="C1359" i="4"/>
  <c r="D1359" i="4"/>
  <c r="E1359" i="4"/>
  <c r="C1360" i="4"/>
  <c r="D1360" i="4"/>
  <c r="E1360" i="4"/>
  <c r="C1361" i="4"/>
  <c r="D1361" i="4"/>
  <c r="E1361" i="4"/>
  <c r="C1362" i="4"/>
  <c r="D1362" i="4"/>
  <c r="E1362" i="4"/>
  <c r="C1363" i="4"/>
  <c r="D1363" i="4"/>
  <c r="E1363" i="4"/>
  <c r="C1364" i="4"/>
  <c r="D1364" i="4"/>
  <c r="E1364" i="4"/>
  <c r="C1365" i="4"/>
  <c r="D1365" i="4"/>
  <c r="E1365" i="4"/>
  <c r="C1366" i="4"/>
  <c r="D1366" i="4"/>
  <c r="E1366" i="4"/>
  <c r="C1367" i="4"/>
  <c r="D1367" i="4"/>
  <c r="E1367" i="4"/>
  <c r="C1368" i="4"/>
  <c r="D1368" i="4"/>
  <c r="E1368" i="4"/>
  <c r="C1369" i="4"/>
  <c r="D1369" i="4"/>
  <c r="E1369" i="4"/>
  <c r="C1370" i="4"/>
  <c r="D1370" i="4"/>
  <c r="E1370" i="4"/>
  <c r="C1371" i="4"/>
  <c r="D1371" i="4"/>
  <c r="E1371" i="4"/>
  <c r="C1372" i="4"/>
  <c r="D1372" i="4"/>
  <c r="E1372" i="4"/>
  <c r="C1373" i="4"/>
  <c r="D1373" i="4"/>
  <c r="E1373" i="4"/>
  <c r="C1374" i="4"/>
  <c r="D1374" i="4"/>
  <c r="E1374" i="4"/>
  <c r="C1375" i="4"/>
  <c r="D1375" i="4"/>
  <c r="E1375" i="4"/>
  <c r="C1376" i="4"/>
  <c r="D1376" i="4"/>
  <c r="E1376" i="4"/>
  <c r="C1377" i="4"/>
  <c r="D1377" i="4"/>
  <c r="E1377" i="4"/>
  <c r="C1378" i="4"/>
  <c r="D1378" i="4"/>
  <c r="E1378" i="4"/>
  <c r="C1379" i="4"/>
  <c r="D1379" i="4"/>
  <c r="E1379" i="4"/>
  <c r="C1380" i="4"/>
  <c r="D1380" i="4"/>
  <c r="E1380" i="4"/>
  <c r="C1381" i="4"/>
  <c r="D1381" i="4"/>
  <c r="E1381" i="4"/>
  <c r="C1382" i="4"/>
  <c r="D1382" i="4"/>
  <c r="E1382" i="4"/>
  <c r="C1383" i="4"/>
  <c r="D1383" i="4"/>
  <c r="E1383" i="4"/>
  <c r="C1384" i="4"/>
  <c r="D1384" i="4"/>
  <c r="E1384" i="4"/>
  <c r="C1385" i="4"/>
  <c r="D1385" i="4"/>
  <c r="E1385" i="4"/>
  <c r="C1386" i="4"/>
  <c r="D1386" i="4"/>
  <c r="E1386" i="4"/>
  <c r="C1387" i="4"/>
  <c r="D1387" i="4"/>
  <c r="E1387" i="4"/>
  <c r="C1388" i="4"/>
  <c r="D1388" i="4"/>
  <c r="E1388" i="4"/>
  <c r="C1389" i="4"/>
  <c r="D1389" i="4"/>
  <c r="E1389" i="4"/>
  <c r="C1390" i="4"/>
  <c r="D1390" i="4"/>
  <c r="E1390" i="4"/>
  <c r="C1391" i="4"/>
  <c r="D1391" i="4"/>
  <c r="E1391" i="4"/>
  <c r="C1392" i="4"/>
  <c r="D1392" i="4"/>
  <c r="E1392" i="4"/>
  <c r="C1393" i="4"/>
  <c r="D1393" i="4"/>
  <c r="E1393" i="4"/>
  <c r="C1394" i="4"/>
  <c r="D1394" i="4"/>
  <c r="E1394" i="4"/>
  <c r="C1395" i="4"/>
  <c r="D1395" i="4"/>
  <c r="E1395" i="4"/>
  <c r="C1396" i="4"/>
  <c r="D1396" i="4"/>
  <c r="E1396" i="4"/>
  <c r="C1397" i="4"/>
  <c r="D1397" i="4"/>
  <c r="E1397" i="4"/>
  <c r="C1398" i="4"/>
  <c r="D1398" i="4"/>
  <c r="E1398" i="4"/>
  <c r="C1399" i="4"/>
  <c r="D1399" i="4"/>
  <c r="E1399" i="4"/>
  <c r="C1400" i="4"/>
  <c r="D1400" i="4"/>
  <c r="E1400" i="4"/>
  <c r="C1401" i="4"/>
  <c r="D1401" i="4"/>
  <c r="E1401" i="4"/>
  <c r="I1348" i="4"/>
  <c r="J1348" i="4"/>
  <c r="AD1348" i="4" s="1"/>
  <c r="I1349" i="4"/>
  <c r="J1349" i="4"/>
  <c r="AD1349" i="4" s="1"/>
  <c r="I1350" i="4"/>
  <c r="J1350" i="4"/>
  <c r="AD1350" i="4" s="1"/>
  <c r="I1351" i="4"/>
  <c r="J1351" i="4"/>
  <c r="AD1351" i="4" s="1"/>
  <c r="I1352" i="4"/>
  <c r="J1352" i="4"/>
  <c r="AD1352" i="4" s="1"/>
  <c r="I1353" i="4"/>
  <c r="J1353" i="4"/>
  <c r="AD1353" i="4" s="1"/>
  <c r="I1354" i="4"/>
  <c r="J1354" i="4"/>
  <c r="AD1354" i="4" s="1"/>
  <c r="Y1336" i="4"/>
  <c r="Z1336" i="4"/>
  <c r="Y1337" i="4"/>
  <c r="Z1337" i="4"/>
  <c r="Y1338" i="4"/>
  <c r="Z1338" i="4"/>
  <c r="Y1339" i="4"/>
  <c r="Z1339" i="4"/>
  <c r="Y1340" i="4"/>
  <c r="Z1340" i="4"/>
  <c r="Y1341" i="4"/>
  <c r="Z1341" i="4"/>
  <c r="Y1342" i="4"/>
  <c r="Z1342" i="4"/>
  <c r="Y1343" i="4"/>
  <c r="Z1343" i="4"/>
  <c r="Y1344" i="4"/>
  <c r="Z1344" i="4"/>
  <c r="Y1345" i="4"/>
  <c r="Z1345" i="4"/>
  <c r="Y1346" i="4"/>
  <c r="Z1346" i="4"/>
  <c r="Y1347" i="4"/>
  <c r="Z1347" i="4"/>
  <c r="Y1348" i="4"/>
  <c r="Z1348" i="4"/>
  <c r="Y1349" i="4"/>
  <c r="Z1349" i="4"/>
  <c r="Y1350" i="4"/>
  <c r="Z1350" i="4"/>
  <c r="R1336" i="4"/>
  <c r="S1336" i="4"/>
  <c r="R1337" i="4"/>
  <c r="S1337" i="4"/>
  <c r="R1338" i="4"/>
  <c r="S1338" i="4"/>
  <c r="R1339" i="4"/>
  <c r="S1339" i="4"/>
  <c r="R1340" i="4"/>
  <c r="S1340" i="4"/>
  <c r="R1341" i="4"/>
  <c r="S1341" i="4"/>
  <c r="R1342" i="4"/>
  <c r="S1342" i="4"/>
  <c r="R1343" i="4"/>
  <c r="S1343" i="4"/>
  <c r="R1344" i="4"/>
  <c r="S1344" i="4"/>
  <c r="R1345" i="4"/>
  <c r="S1345" i="4"/>
  <c r="R1346" i="4"/>
  <c r="S1346" i="4"/>
  <c r="R1347" i="4"/>
  <c r="S1347" i="4"/>
  <c r="R1348" i="4"/>
  <c r="S1348" i="4"/>
  <c r="R1349" i="4"/>
  <c r="S1349" i="4"/>
  <c r="R1350" i="4"/>
  <c r="S1350" i="4"/>
  <c r="D1336" i="4"/>
  <c r="C1336" i="4"/>
  <c r="E1336" i="4"/>
  <c r="J1337" i="4"/>
  <c r="AD1337" i="4" s="1"/>
  <c r="J1338" i="4"/>
  <c r="AD1338" i="4" s="1"/>
  <c r="J1339" i="4"/>
  <c r="AD1339" i="4" s="1"/>
  <c r="J1340" i="4"/>
  <c r="AD1340" i="4" s="1"/>
  <c r="J1341" i="4"/>
  <c r="AD1341" i="4" s="1"/>
  <c r="J1342" i="4"/>
  <c r="AD1342" i="4" s="1"/>
  <c r="J1343" i="4"/>
  <c r="AD1343" i="4" s="1"/>
  <c r="I1344" i="4"/>
  <c r="J1344" i="4"/>
  <c r="AD1344" i="4" s="1"/>
  <c r="I1345" i="4"/>
  <c r="J1345" i="4"/>
  <c r="AD1345" i="4" s="1"/>
  <c r="I1346" i="4"/>
  <c r="J1346" i="4"/>
  <c r="AD1346" i="4" s="1"/>
  <c r="I1347" i="4"/>
  <c r="J1347" i="4"/>
  <c r="AD1347" i="4" s="1"/>
  <c r="J1336" i="4"/>
  <c r="AD1336" i="4" s="1"/>
  <c r="C1330" i="4"/>
  <c r="A1330" i="4" s="1"/>
  <c r="D1330" i="4"/>
  <c r="C1331" i="4"/>
  <c r="A1331" i="4" s="1"/>
  <c r="D1331" i="4"/>
  <c r="C1332" i="4"/>
  <c r="A1332" i="4" s="1"/>
  <c r="D1332" i="4"/>
  <c r="C1333" i="4"/>
  <c r="D1333" i="4"/>
  <c r="C1334" i="4"/>
  <c r="A1334" i="4" s="1"/>
  <c r="D1334" i="4"/>
  <c r="C1335" i="4"/>
  <c r="A1335" i="4" s="1"/>
  <c r="D1335" i="4"/>
  <c r="P1706" i="4"/>
  <c r="Q1335" i="4"/>
  <c r="Q1706" i="4" s="1"/>
  <c r="R1335" i="4"/>
  <c r="S1335" i="4"/>
  <c r="Y1335" i="4"/>
  <c r="Z1335" i="4"/>
  <c r="P1695" i="4"/>
  <c r="Q1324" i="4"/>
  <c r="Q1695" i="4" s="1"/>
  <c r="R1324" i="4"/>
  <c r="S1324" i="4"/>
  <c r="Y1324" i="4"/>
  <c r="Z1324" i="4"/>
  <c r="P1696" i="4"/>
  <c r="Q1325" i="4"/>
  <c r="Q1696" i="4" s="1"/>
  <c r="R1325" i="4"/>
  <c r="S1325" i="4"/>
  <c r="Y1325" i="4"/>
  <c r="Z1325" i="4"/>
  <c r="P1697" i="4"/>
  <c r="Q1326" i="4"/>
  <c r="Q1697" i="4" s="1"/>
  <c r="R1326" i="4"/>
  <c r="S1326" i="4"/>
  <c r="Y1326" i="4"/>
  <c r="Z1326" i="4"/>
  <c r="P1698" i="4"/>
  <c r="Q1327" i="4"/>
  <c r="Q1698" i="4" s="1"/>
  <c r="R1327" i="4"/>
  <c r="S1327" i="4"/>
  <c r="Y1327" i="4"/>
  <c r="Z1327" i="4"/>
  <c r="P1699" i="4"/>
  <c r="Q1328" i="4"/>
  <c r="Q1699" i="4" s="1"/>
  <c r="R1328" i="4"/>
  <c r="S1328" i="4"/>
  <c r="Y1328" i="4"/>
  <c r="Z1328" i="4"/>
  <c r="P1700" i="4"/>
  <c r="Q1329" i="4"/>
  <c r="Q1700" i="4" s="1"/>
  <c r="R1329" i="4"/>
  <c r="S1329" i="4"/>
  <c r="Y1329" i="4"/>
  <c r="Z1329" i="4"/>
  <c r="P1701" i="4"/>
  <c r="Q1330" i="4"/>
  <c r="Q1701" i="4" s="1"/>
  <c r="R1330" i="4"/>
  <c r="S1330" i="4"/>
  <c r="Y1330" i="4"/>
  <c r="Z1330" i="4"/>
  <c r="P1702" i="4"/>
  <c r="Q1331" i="4"/>
  <c r="Q1702" i="4" s="1"/>
  <c r="R1331" i="4"/>
  <c r="S1331" i="4"/>
  <c r="Y1331" i="4"/>
  <c r="Z1331" i="4"/>
  <c r="P1703" i="4"/>
  <c r="Q1332" i="4"/>
  <c r="Q1703" i="4" s="1"/>
  <c r="R1332" i="4"/>
  <c r="S1332" i="4"/>
  <c r="Y1332" i="4"/>
  <c r="Z1332" i="4"/>
  <c r="P1704" i="4"/>
  <c r="Q1333" i="4"/>
  <c r="Q1704" i="4" s="1"/>
  <c r="R1333" i="4"/>
  <c r="S1333" i="4"/>
  <c r="Y1333" i="4"/>
  <c r="Z1333" i="4"/>
  <c r="P1705" i="4"/>
  <c r="Q1334" i="4"/>
  <c r="Q1705" i="4" s="1"/>
  <c r="R1334" i="4"/>
  <c r="S1334" i="4"/>
  <c r="Y1334" i="4"/>
  <c r="Z1334" i="4"/>
  <c r="C1324" i="4"/>
  <c r="A1324" i="4" s="1"/>
  <c r="D1324" i="4"/>
  <c r="C1325" i="4"/>
  <c r="A1325" i="4" s="1"/>
  <c r="D1325" i="4"/>
  <c r="C1326" i="4"/>
  <c r="A1326" i="4" s="1"/>
  <c r="D1326" i="4"/>
  <c r="C1327" i="4"/>
  <c r="A1327" i="4" s="1"/>
  <c r="D1327" i="4"/>
  <c r="C1328" i="4"/>
  <c r="A1328" i="4" s="1"/>
  <c r="D1328" i="4"/>
  <c r="C1329" i="4"/>
  <c r="A1329" i="4" s="1"/>
  <c r="D1329" i="4"/>
  <c r="C1277" i="4"/>
  <c r="A1277" i="4" s="1"/>
  <c r="D1277" i="4"/>
  <c r="C1278" i="4"/>
  <c r="A1278" i="4" s="1"/>
  <c r="D1278" i="4"/>
  <c r="C1279" i="4"/>
  <c r="A1279" i="4" s="1"/>
  <c r="D1279" i="4"/>
  <c r="C1280" i="4"/>
  <c r="A1280" i="4" s="1"/>
  <c r="D1280" i="4"/>
  <c r="C1281" i="4"/>
  <c r="A1281" i="4" s="1"/>
  <c r="D1281" i="4"/>
  <c r="C1282" i="4"/>
  <c r="A1282" i="4" s="1"/>
  <c r="D1282" i="4"/>
  <c r="C1283" i="4"/>
  <c r="A1283" i="4" s="1"/>
  <c r="D1283" i="4"/>
  <c r="C1284" i="4"/>
  <c r="A1284" i="4" s="1"/>
  <c r="D1284" i="4"/>
  <c r="C1285" i="4"/>
  <c r="A1285" i="4" s="1"/>
  <c r="D1285" i="4"/>
  <c r="C1286" i="4"/>
  <c r="A1286" i="4" s="1"/>
  <c r="D1286" i="4"/>
  <c r="C1287" i="4"/>
  <c r="A1287" i="4" s="1"/>
  <c r="D1287" i="4"/>
  <c r="C1288" i="4"/>
  <c r="A1288" i="4" s="1"/>
  <c r="D1288" i="4"/>
  <c r="C1289" i="4"/>
  <c r="A1289" i="4" s="1"/>
  <c r="D1289" i="4"/>
  <c r="C1290" i="4"/>
  <c r="A1290" i="4" s="1"/>
  <c r="D1290" i="4"/>
  <c r="C1291" i="4"/>
  <c r="A1291" i="4" s="1"/>
  <c r="D1291" i="4"/>
  <c r="C1292" i="4"/>
  <c r="A1292" i="4" s="1"/>
  <c r="A1663" i="4" s="1"/>
  <c r="D1292" i="4"/>
  <c r="C1293" i="4"/>
  <c r="A1293" i="4" s="1"/>
  <c r="D1293" i="4"/>
  <c r="C1294" i="4"/>
  <c r="A1294" i="4" s="1"/>
  <c r="D1294" i="4"/>
  <c r="C1295" i="4"/>
  <c r="A1295" i="4" s="1"/>
  <c r="D1295" i="4"/>
  <c r="C1296" i="4"/>
  <c r="A1296" i="4" s="1"/>
  <c r="D1296" i="4"/>
  <c r="C1297" i="4"/>
  <c r="A1297" i="4" s="1"/>
  <c r="D1297" i="4"/>
  <c r="C1298" i="4"/>
  <c r="A1298" i="4" s="1"/>
  <c r="D1298" i="4"/>
  <c r="C1299" i="4"/>
  <c r="A1299" i="4" s="1"/>
  <c r="D1299" i="4"/>
  <c r="C1300" i="4"/>
  <c r="A1300" i="4" s="1"/>
  <c r="D1300" i="4"/>
  <c r="C1301" i="4"/>
  <c r="A1301" i="4" s="1"/>
  <c r="D1301" i="4"/>
  <c r="C1302" i="4"/>
  <c r="A1302" i="4" s="1"/>
  <c r="D1302" i="4"/>
  <c r="C1303" i="4"/>
  <c r="A1303" i="4" s="1"/>
  <c r="D1303" i="4"/>
  <c r="C1304" i="4"/>
  <c r="A1304" i="4" s="1"/>
  <c r="D1304" i="4"/>
  <c r="C1305" i="4"/>
  <c r="A1305" i="4" s="1"/>
  <c r="D1305" i="4"/>
  <c r="C1306" i="4"/>
  <c r="A1306" i="4" s="1"/>
  <c r="D1306" i="4"/>
  <c r="C1307" i="4"/>
  <c r="A1307" i="4" s="1"/>
  <c r="D1307" i="4"/>
  <c r="C1308" i="4"/>
  <c r="A1308" i="4" s="1"/>
  <c r="D1308" i="4"/>
  <c r="C1309" i="4"/>
  <c r="A1309" i="4" s="1"/>
  <c r="D1309" i="4"/>
  <c r="C1310" i="4"/>
  <c r="A1310" i="4" s="1"/>
  <c r="D1310" i="4"/>
  <c r="C1311" i="4"/>
  <c r="A1311" i="4" s="1"/>
  <c r="D1311" i="4"/>
  <c r="C1312" i="4"/>
  <c r="A1312" i="4" s="1"/>
  <c r="D1312" i="4"/>
  <c r="C1313" i="4"/>
  <c r="A1313" i="4" s="1"/>
  <c r="D1313" i="4"/>
  <c r="C1314" i="4"/>
  <c r="A1314" i="4" s="1"/>
  <c r="D1314" i="4"/>
  <c r="C1315" i="4"/>
  <c r="A1315" i="4" s="1"/>
  <c r="D1315" i="4"/>
  <c r="C1316" i="4"/>
  <c r="A1316" i="4" s="1"/>
  <c r="D1316" i="4"/>
  <c r="C1317" i="4"/>
  <c r="A1317" i="4" s="1"/>
  <c r="D1317" i="4"/>
  <c r="C1318" i="4"/>
  <c r="A1318" i="4" s="1"/>
  <c r="D1318" i="4"/>
  <c r="C1319" i="4"/>
  <c r="A1319" i="4" s="1"/>
  <c r="D1319" i="4"/>
  <c r="C1320" i="4"/>
  <c r="A1320" i="4" s="1"/>
  <c r="D1320" i="4"/>
  <c r="C1321" i="4"/>
  <c r="A1321" i="4" s="1"/>
  <c r="D1321" i="4"/>
  <c r="C1322" i="4"/>
  <c r="A1322" i="4" s="1"/>
  <c r="D1322" i="4"/>
  <c r="C1323" i="4"/>
  <c r="A1323" i="4" s="1"/>
  <c r="D1323" i="4"/>
  <c r="P1658" i="4"/>
  <c r="Q1287" i="4"/>
  <c r="Q1658" i="4" s="1"/>
  <c r="R1287" i="4"/>
  <c r="S1287" i="4"/>
  <c r="Y1287" i="4"/>
  <c r="Z1287" i="4"/>
  <c r="P1659" i="4"/>
  <c r="Q1288" i="4"/>
  <c r="Q1659" i="4" s="1"/>
  <c r="R1288" i="4"/>
  <c r="S1288" i="4"/>
  <c r="Y1288" i="4"/>
  <c r="Z1288" i="4"/>
  <c r="P1660" i="4"/>
  <c r="Q1289" i="4"/>
  <c r="Q1660" i="4" s="1"/>
  <c r="R1289" i="4"/>
  <c r="S1289" i="4"/>
  <c r="Y1289" i="4"/>
  <c r="Z1289" i="4"/>
  <c r="P1661" i="4"/>
  <c r="Q1290" i="4"/>
  <c r="Q1661" i="4" s="1"/>
  <c r="R1290" i="4"/>
  <c r="S1290" i="4"/>
  <c r="Y1290" i="4"/>
  <c r="Z1290" i="4"/>
  <c r="P1662" i="4"/>
  <c r="Q1291" i="4"/>
  <c r="Q1662" i="4" s="1"/>
  <c r="R1291" i="4"/>
  <c r="S1291" i="4"/>
  <c r="Y1291" i="4"/>
  <c r="Z1291" i="4"/>
  <c r="P1663" i="4"/>
  <c r="Q1292" i="4"/>
  <c r="Q1663" i="4" s="1"/>
  <c r="R1292" i="4"/>
  <c r="S1292" i="4"/>
  <c r="Y1292" i="4"/>
  <c r="Z1292" i="4"/>
  <c r="P1664" i="4"/>
  <c r="Q1293" i="4"/>
  <c r="Q1664" i="4" s="1"/>
  <c r="R1293" i="4"/>
  <c r="S1293" i="4"/>
  <c r="Y1293" i="4"/>
  <c r="Z1293" i="4"/>
  <c r="P1665" i="4"/>
  <c r="Q1294" i="4"/>
  <c r="Q1665" i="4" s="1"/>
  <c r="R1294" i="4"/>
  <c r="S1294" i="4"/>
  <c r="Y1294" i="4"/>
  <c r="Z1294" i="4"/>
  <c r="P1666" i="4"/>
  <c r="Q1295" i="4"/>
  <c r="Q1666" i="4" s="1"/>
  <c r="R1295" i="4"/>
  <c r="S1295" i="4"/>
  <c r="Y1295" i="4"/>
  <c r="Z1295" i="4"/>
  <c r="P1667" i="4"/>
  <c r="Q1296" i="4"/>
  <c r="Q1667" i="4" s="1"/>
  <c r="R1296" i="4"/>
  <c r="S1296" i="4"/>
  <c r="Y1296" i="4"/>
  <c r="Z1296" i="4"/>
  <c r="P1668" i="4"/>
  <c r="Q1297" i="4"/>
  <c r="Q1668" i="4" s="1"/>
  <c r="R1297" i="4"/>
  <c r="S1297" i="4"/>
  <c r="Y1297" i="4"/>
  <c r="Z1297" i="4"/>
  <c r="P1669" i="4"/>
  <c r="Q1298" i="4"/>
  <c r="Q1669" i="4" s="1"/>
  <c r="R1298" i="4"/>
  <c r="S1298" i="4"/>
  <c r="Y1298" i="4"/>
  <c r="Z1298" i="4"/>
  <c r="P1670" i="4"/>
  <c r="Q1299" i="4"/>
  <c r="Q1670" i="4" s="1"/>
  <c r="R1299" i="4"/>
  <c r="S1299" i="4"/>
  <c r="Y1299" i="4"/>
  <c r="Z1299" i="4"/>
  <c r="P1671" i="4"/>
  <c r="Q1300" i="4"/>
  <c r="Q1671" i="4" s="1"/>
  <c r="R1300" i="4"/>
  <c r="S1300" i="4"/>
  <c r="Y1300" i="4"/>
  <c r="Z1300" i="4"/>
  <c r="P1672" i="4"/>
  <c r="Q1301" i="4"/>
  <c r="Q1672" i="4" s="1"/>
  <c r="R1301" i="4"/>
  <c r="S1301" i="4"/>
  <c r="Y1301" i="4"/>
  <c r="Z1301" i="4"/>
  <c r="P1673" i="4"/>
  <c r="Q1302" i="4"/>
  <c r="Q1673" i="4" s="1"/>
  <c r="R1302" i="4"/>
  <c r="S1302" i="4"/>
  <c r="Y1302" i="4"/>
  <c r="Z1302" i="4"/>
  <c r="P1674" i="4"/>
  <c r="Q1303" i="4"/>
  <c r="Q1674" i="4" s="1"/>
  <c r="R1303" i="4"/>
  <c r="S1303" i="4"/>
  <c r="Y1303" i="4"/>
  <c r="Z1303" i="4"/>
  <c r="P1675" i="4"/>
  <c r="Q1304" i="4"/>
  <c r="Q1675" i="4" s="1"/>
  <c r="R1304" i="4"/>
  <c r="S1304" i="4"/>
  <c r="Y1304" i="4"/>
  <c r="Z1304" i="4"/>
  <c r="P1676" i="4"/>
  <c r="Q1305" i="4"/>
  <c r="Q1676" i="4" s="1"/>
  <c r="R1305" i="4"/>
  <c r="S1305" i="4"/>
  <c r="Y1305" i="4"/>
  <c r="Z1305" i="4"/>
  <c r="P1677" i="4"/>
  <c r="Q1306" i="4"/>
  <c r="Q1677" i="4" s="1"/>
  <c r="R1306" i="4"/>
  <c r="S1306" i="4"/>
  <c r="Y1306" i="4"/>
  <c r="Z1306" i="4"/>
  <c r="P1678" i="4"/>
  <c r="Q1307" i="4"/>
  <c r="Q1678" i="4" s="1"/>
  <c r="R1307" i="4"/>
  <c r="S1307" i="4"/>
  <c r="Y1307" i="4"/>
  <c r="Z1307" i="4"/>
  <c r="P1679" i="4"/>
  <c r="Q1308" i="4"/>
  <c r="Q1679" i="4" s="1"/>
  <c r="R1308" i="4"/>
  <c r="S1308" i="4"/>
  <c r="Y1308" i="4"/>
  <c r="Z1308" i="4"/>
  <c r="P1680" i="4"/>
  <c r="Q1309" i="4"/>
  <c r="Q1680" i="4" s="1"/>
  <c r="R1309" i="4"/>
  <c r="S1309" i="4"/>
  <c r="Y1309" i="4"/>
  <c r="Z1309" i="4"/>
  <c r="P1681" i="4"/>
  <c r="Q1310" i="4"/>
  <c r="Q1681" i="4" s="1"/>
  <c r="R1310" i="4"/>
  <c r="S1310" i="4"/>
  <c r="Y1310" i="4"/>
  <c r="Z1310" i="4"/>
  <c r="P1682" i="4"/>
  <c r="Q1311" i="4"/>
  <c r="Q1682" i="4" s="1"/>
  <c r="R1311" i="4"/>
  <c r="S1311" i="4"/>
  <c r="Y1311" i="4"/>
  <c r="Z1311" i="4"/>
  <c r="P1683" i="4"/>
  <c r="Q1312" i="4"/>
  <c r="Q1683" i="4" s="1"/>
  <c r="R1312" i="4"/>
  <c r="S1312" i="4"/>
  <c r="Y1312" i="4"/>
  <c r="Z1312" i="4"/>
  <c r="P1684" i="4"/>
  <c r="Q1313" i="4"/>
  <c r="Q1684" i="4" s="1"/>
  <c r="R1313" i="4"/>
  <c r="S1313" i="4"/>
  <c r="Y1313" i="4"/>
  <c r="Z1313" i="4"/>
  <c r="P1685" i="4"/>
  <c r="Q1314" i="4"/>
  <c r="Q1685" i="4" s="1"/>
  <c r="R1314" i="4"/>
  <c r="S1314" i="4"/>
  <c r="Y1314" i="4"/>
  <c r="Z1314" i="4"/>
  <c r="P1686" i="4"/>
  <c r="Q1315" i="4"/>
  <c r="Q1686" i="4" s="1"/>
  <c r="R1315" i="4"/>
  <c r="S1315" i="4"/>
  <c r="Y1315" i="4"/>
  <c r="Z1315" i="4"/>
  <c r="P1687" i="4"/>
  <c r="Q1316" i="4"/>
  <c r="Q1687" i="4" s="1"/>
  <c r="R1316" i="4"/>
  <c r="S1316" i="4"/>
  <c r="Y1316" i="4"/>
  <c r="Z1316" i="4"/>
  <c r="P1688" i="4"/>
  <c r="Q1317" i="4"/>
  <c r="Q1688" i="4" s="1"/>
  <c r="R1317" i="4"/>
  <c r="S1317" i="4"/>
  <c r="Y1317" i="4"/>
  <c r="Z1317" i="4"/>
  <c r="P1689" i="4"/>
  <c r="Q1318" i="4"/>
  <c r="Q1689" i="4" s="1"/>
  <c r="R1318" i="4"/>
  <c r="S1318" i="4"/>
  <c r="Y1318" i="4"/>
  <c r="Z1318" i="4"/>
  <c r="P1690" i="4"/>
  <c r="Q1319" i="4"/>
  <c r="Q1690" i="4" s="1"/>
  <c r="R1319" i="4"/>
  <c r="S1319" i="4"/>
  <c r="Y1319" i="4"/>
  <c r="Z1319" i="4"/>
  <c r="P1691" i="4"/>
  <c r="Q1320" i="4"/>
  <c r="Q1691" i="4" s="1"/>
  <c r="R1320" i="4"/>
  <c r="S1320" i="4"/>
  <c r="Y1320" i="4"/>
  <c r="Z1320" i="4"/>
  <c r="P1692" i="4"/>
  <c r="Q1321" i="4"/>
  <c r="Q1692" i="4" s="1"/>
  <c r="R1321" i="4"/>
  <c r="S1321" i="4"/>
  <c r="Y1321" i="4"/>
  <c r="Z1321" i="4"/>
  <c r="P1693" i="4"/>
  <c r="Q1322" i="4"/>
  <c r="Q1693" i="4" s="1"/>
  <c r="R1322" i="4"/>
  <c r="S1322" i="4"/>
  <c r="Y1322" i="4"/>
  <c r="Z1322" i="4"/>
  <c r="P1694" i="4"/>
  <c r="Q1323" i="4"/>
  <c r="Q1694" i="4" s="1"/>
  <c r="R1323" i="4"/>
  <c r="S1323" i="4"/>
  <c r="Y1323" i="4"/>
  <c r="Z1323" i="4"/>
  <c r="C1245" i="4"/>
  <c r="A1245" i="4" s="1"/>
  <c r="D1245" i="4"/>
  <c r="C1246" i="4"/>
  <c r="A1246" i="4" s="1"/>
  <c r="D1246" i="4"/>
  <c r="C1247" i="4"/>
  <c r="A1247" i="4" s="1"/>
  <c r="D1247" i="4"/>
  <c r="C1248" i="4"/>
  <c r="A1248" i="4" s="1"/>
  <c r="D1248" i="4"/>
  <c r="C1249" i="4"/>
  <c r="A1249" i="4" s="1"/>
  <c r="D1249" i="4"/>
  <c r="C1250" i="4"/>
  <c r="A1250" i="4" s="1"/>
  <c r="D1250" i="4"/>
  <c r="C1251" i="4"/>
  <c r="A1251" i="4" s="1"/>
  <c r="D1251" i="4"/>
  <c r="C1252" i="4"/>
  <c r="A1252" i="4" s="1"/>
  <c r="D1252" i="4"/>
  <c r="C1253" i="4"/>
  <c r="A1253" i="4" s="1"/>
  <c r="D1253" i="4"/>
  <c r="C1254" i="4"/>
  <c r="A1254" i="4" s="1"/>
  <c r="D1254" i="4"/>
  <c r="C1255" i="4"/>
  <c r="A1255" i="4" s="1"/>
  <c r="D1255" i="4"/>
  <c r="C1256" i="4"/>
  <c r="A1256" i="4" s="1"/>
  <c r="D1256" i="4"/>
  <c r="C1257" i="4"/>
  <c r="A1257" i="4" s="1"/>
  <c r="D1257" i="4"/>
  <c r="C1258" i="4"/>
  <c r="A1258" i="4" s="1"/>
  <c r="D1258" i="4"/>
  <c r="C1259" i="4"/>
  <c r="A1259" i="4" s="1"/>
  <c r="D1259" i="4"/>
  <c r="C1260" i="4"/>
  <c r="A1260" i="4" s="1"/>
  <c r="D1260" i="4"/>
  <c r="C1261" i="4"/>
  <c r="A1261" i="4" s="1"/>
  <c r="D1261" i="4"/>
  <c r="C1262" i="4"/>
  <c r="A1262" i="4" s="1"/>
  <c r="D1262" i="4"/>
  <c r="C1263" i="4"/>
  <c r="A1263" i="4" s="1"/>
  <c r="D1263" i="4"/>
  <c r="C1264" i="4"/>
  <c r="A1264" i="4" s="1"/>
  <c r="D1264" i="4"/>
  <c r="C1265" i="4"/>
  <c r="A1265" i="4" s="1"/>
  <c r="D1265" i="4"/>
  <c r="C1266" i="4"/>
  <c r="A1266" i="4" s="1"/>
  <c r="D1266" i="4"/>
  <c r="C1267" i="4"/>
  <c r="A1267" i="4" s="1"/>
  <c r="D1267" i="4"/>
  <c r="C1268" i="4"/>
  <c r="A1268" i="4" s="1"/>
  <c r="D1268" i="4"/>
  <c r="C1269" i="4"/>
  <c r="A1269" i="4" s="1"/>
  <c r="D1269" i="4"/>
  <c r="C1270" i="4"/>
  <c r="A1270" i="4" s="1"/>
  <c r="D1270" i="4"/>
  <c r="C1271" i="4"/>
  <c r="A1271" i="4" s="1"/>
  <c r="D1271" i="4"/>
  <c r="C1272" i="4"/>
  <c r="A1272" i="4" s="1"/>
  <c r="D1272" i="4"/>
  <c r="C1273" i="4"/>
  <c r="A1273" i="4" s="1"/>
  <c r="D1273" i="4"/>
  <c r="C1274" i="4"/>
  <c r="A1274" i="4" s="1"/>
  <c r="D1274" i="4"/>
  <c r="C1275" i="4"/>
  <c r="A1275" i="4" s="1"/>
  <c r="D1275" i="4"/>
  <c r="C1276" i="4"/>
  <c r="A1276" i="4" s="1"/>
  <c r="D1276" i="4"/>
  <c r="P1615" i="4"/>
  <c r="Q1244" i="4"/>
  <c r="Q1615" i="4" s="1"/>
  <c r="R1244" i="4"/>
  <c r="S1244" i="4"/>
  <c r="Y1244" i="4"/>
  <c r="Z1244" i="4"/>
  <c r="P1616" i="4"/>
  <c r="Q1245" i="4"/>
  <c r="Q1616" i="4" s="1"/>
  <c r="R1245" i="4"/>
  <c r="S1245" i="4"/>
  <c r="Y1245" i="4"/>
  <c r="Z1245" i="4"/>
  <c r="P1617" i="4"/>
  <c r="Q1246" i="4"/>
  <c r="Q1617" i="4" s="1"/>
  <c r="R1246" i="4"/>
  <c r="S1246" i="4"/>
  <c r="Y1246" i="4"/>
  <c r="Z1246" i="4"/>
  <c r="P1618" i="4"/>
  <c r="Q1247" i="4"/>
  <c r="Q1618" i="4" s="1"/>
  <c r="R1247" i="4"/>
  <c r="S1247" i="4"/>
  <c r="Y1247" i="4"/>
  <c r="Z1247" i="4"/>
  <c r="P1619" i="4"/>
  <c r="Q1248" i="4"/>
  <c r="Q1619" i="4" s="1"/>
  <c r="R1248" i="4"/>
  <c r="S1248" i="4"/>
  <c r="Y1248" i="4"/>
  <c r="Z1248" i="4"/>
  <c r="P1620" i="4"/>
  <c r="Q1249" i="4"/>
  <c r="Q1620" i="4" s="1"/>
  <c r="R1249" i="4"/>
  <c r="S1249" i="4"/>
  <c r="Y1249" i="4"/>
  <c r="Z1249" i="4"/>
  <c r="P1621" i="4"/>
  <c r="Q1250" i="4"/>
  <c r="Q1621" i="4" s="1"/>
  <c r="R1250" i="4"/>
  <c r="S1250" i="4"/>
  <c r="Y1250" i="4"/>
  <c r="Z1250" i="4"/>
  <c r="P1622" i="4"/>
  <c r="Q1251" i="4"/>
  <c r="Q1622" i="4" s="1"/>
  <c r="R1251" i="4"/>
  <c r="S1251" i="4"/>
  <c r="Y1251" i="4"/>
  <c r="Z1251" i="4"/>
  <c r="P1623" i="4"/>
  <c r="Q1252" i="4"/>
  <c r="Q1623" i="4" s="1"/>
  <c r="R1252" i="4"/>
  <c r="S1252" i="4"/>
  <c r="Y1252" i="4"/>
  <c r="Z1252" i="4"/>
  <c r="P1624" i="4"/>
  <c r="Q1253" i="4"/>
  <c r="Q1624" i="4" s="1"/>
  <c r="R1253" i="4"/>
  <c r="S1253" i="4"/>
  <c r="Y1253" i="4"/>
  <c r="Z1253" i="4"/>
  <c r="P1625" i="4"/>
  <c r="Q1254" i="4"/>
  <c r="Q1625" i="4" s="1"/>
  <c r="R1254" i="4"/>
  <c r="S1254" i="4"/>
  <c r="Y1254" i="4"/>
  <c r="Z1254" i="4"/>
  <c r="P1626" i="4"/>
  <c r="Q1255" i="4"/>
  <c r="Q1626" i="4" s="1"/>
  <c r="R1255" i="4"/>
  <c r="S1255" i="4"/>
  <c r="Y1255" i="4"/>
  <c r="Z1255" i="4"/>
  <c r="P1627" i="4"/>
  <c r="Q1256" i="4"/>
  <c r="Q1627" i="4" s="1"/>
  <c r="R1256" i="4"/>
  <c r="S1256" i="4"/>
  <c r="Y1256" i="4"/>
  <c r="Z1256" i="4"/>
  <c r="P1628" i="4"/>
  <c r="Q1257" i="4"/>
  <c r="Q1628" i="4" s="1"/>
  <c r="R1257" i="4"/>
  <c r="S1257" i="4"/>
  <c r="Y1257" i="4"/>
  <c r="Z1257" i="4"/>
  <c r="P1629" i="4"/>
  <c r="Q1258" i="4"/>
  <c r="Q1629" i="4" s="1"/>
  <c r="R1258" i="4"/>
  <c r="S1258" i="4"/>
  <c r="Y1258" i="4"/>
  <c r="Z1258" i="4"/>
  <c r="P1630" i="4"/>
  <c r="Q1259" i="4"/>
  <c r="Q1630" i="4" s="1"/>
  <c r="R1259" i="4"/>
  <c r="S1259" i="4"/>
  <c r="Y1259" i="4"/>
  <c r="Z1259" i="4"/>
  <c r="P1631" i="4"/>
  <c r="Q1260" i="4"/>
  <c r="Q1631" i="4" s="1"/>
  <c r="R1260" i="4"/>
  <c r="S1260" i="4"/>
  <c r="Y1260" i="4"/>
  <c r="Z1260" i="4"/>
  <c r="P1632" i="4"/>
  <c r="Q1261" i="4"/>
  <c r="Q1632" i="4" s="1"/>
  <c r="R1261" i="4"/>
  <c r="S1261" i="4"/>
  <c r="Y1261" i="4"/>
  <c r="Z1261" i="4"/>
  <c r="P1633" i="4"/>
  <c r="Q1262" i="4"/>
  <c r="Q1633" i="4" s="1"/>
  <c r="R1262" i="4"/>
  <c r="S1262" i="4"/>
  <c r="Y1262" i="4"/>
  <c r="Z1262" i="4"/>
  <c r="P1634" i="4"/>
  <c r="Q1263" i="4"/>
  <c r="Q1634" i="4" s="1"/>
  <c r="R1263" i="4"/>
  <c r="S1263" i="4"/>
  <c r="Y1263" i="4"/>
  <c r="Z1263" i="4"/>
  <c r="P1635" i="4"/>
  <c r="Q1264" i="4"/>
  <c r="Q1635" i="4" s="1"/>
  <c r="R1264" i="4"/>
  <c r="S1264" i="4"/>
  <c r="Y1264" i="4"/>
  <c r="Z1264" i="4"/>
  <c r="P1636" i="4"/>
  <c r="Q1265" i="4"/>
  <c r="Q1636" i="4" s="1"/>
  <c r="R1265" i="4"/>
  <c r="S1265" i="4"/>
  <c r="Y1265" i="4"/>
  <c r="Z1265" i="4"/>
  <c r="P1637" i="4"/>
  <c r="Q1266" i="4"/>
  <c r="Q1637" i="4" s="1"/>
  <c r="R1266" i="4"/>
  <c r="S1266" i="4"/>
  <c r="Y1266" i="4"/>
  <c r="Z1266" i="4"/>
  <c r="P1638" i="4"/>
  <c r="Q1267" i="4"/>
  <c r="Q1638" i="4" s="1"/>
  <c r="R1267" i="4"/>
  <c r="S1267" i="4"/>
  <c r="Y1267" i="4"/>
  <c r="Z1267" i="4"/>
  <c r="P1639" i="4"/>
  <c r="Q1268" i="4"/>
  <c r="Q1639" i="4" s="1"/>
  <c r="R1268" i="4"/>
  <c r="S1268" i="4"/>
  <c r="Y1268" i="4"/>
  <c r="Z1268" i="4"/>
  <c r="P1640" i="4"/>
  <c r="Q1269" i="4"/>
  <c r="Q1640" i="4" s="1"/>
  <c r="R1269" i="4"/>
  <c r="S1269" i="4"/>
  <c r="Y1269" i="4"/>
  <c r="Z1269" i="4"/>
  <c r="P1641" i="4"/>
  <c r="Q1270" i="4"/>
  <c r="Q1641" i="4" s="1"/>
  <c r="R1270" i="4"/>
  <c r="S1270" i="4"/>
  <c r="Y1270" i="4"/>
  <c r="Z1270" i="4"/>
  <c r="P1642" i="4"/>
  <c r="Q1271" i="4"/>
  <c r="Q1642" i="4" s="1"/>
  <c r="R1271" i="4"/>
  <c r="S1271" i="4"/>
  <c r="Y1271" i="4"/>
  <c r="Z1271" i="4"/>
  <c r="P1643" i="4"/>
  <c r="Q1272" i="4"/>
  <c r="Q1643" i="4" s="1"/>
  <c r="R1272" i="4"/>
  <c r="S1272" i="4"/>
  <c r="Y1272" i="4"/>
  <c r="Z1272" i="4"/>
  <c r="P1644" i="4"/>
  <c r="Q1273" i="4"/>
  <c r="Q1644" i="4" s="1"/>
  <c r="R1273" i="4"/>
  <c r="S1273" i="4"/>
  <c r="Y1273" i="4"/>
  <c r="Z1273" i="4"/>
  <c r="P1645" i="4"/>
  <c r="Q1274" i="4"/>
  <c r="Q1645" i="4" s="1"/>
  <c r="R1274" i="4"/>
  <c r="S1274" i="4"/>
  <c r="Y1274" i="4"/>
  <c r="Z1274" i="4"/>
  <c r="P1646" i="4"/>
  <c r="Q1275" i="4"/>
  <c r="Q1646" i="4" s="1"/>
  <c r="R1275" i="4"/>
  <c r="S1275" i="4"/>
  <c r="Y1275" i="4"/>
  <c r="Z1275" i="4"/>
  <c r="P1647" i="4"/>
  <c r="Q1276" i="4"/>
  <c r="Q1647" i="4" s="1"/>
  <c r="R1276" i="4"/>
  <c r="S1276" i="4"/>
  <c r="Y1276" i="4"/>
  <c r="Z1276" i="4"/>
  <c r="P1648" i="4"/>
  <c r="Q1277" i="4"/>
  <c r="Q1648" i="4" s="1"/>
  <c r="R1277" i="4"/>
  <c r="S1277" i="4"/>
  <c r="Y1277" i="4"/>
  <c r="Z1277" i="4"/>
  <c r="P1649" i="4"/>
  <c r="Q1278" i="4"/>
  <c r="Q1649" i="4" s="1"/>
  <c r="R1278" i="4"/>
  <c r="S1278" i="4"/>
  <c r="Y1278" i="4"/>
  <c r="Z1278" i="4"/>
  <c r="Q1279" i="4"/>
  <c r="Q1650" i="4" s="1"/>
  <c r="R1279" i="4"/>
  <c r="S1279" i="4"/>
  <c r="Y1279" i="4"/>
  <c r="Z1279" i="4"/>
  <c r="P1651" i="4"/>
  <c r="Q1280" i="4"/>
  <c r="Q1651" i="4" s="1"/>
  <c r="R1280" i="4"/>
  <c r="S1280" i="4"/>
  <c r="Y1280" i="4"/>
  <c r="Z1280" i="4"/>
  <c r="P1652" i="4"/>
  <c r="Q1281" i="4"/>
  <c r="Q1652" i="4" s="1"/>
  <c r="R1281" i="4"/>
  <c r="S1281" i="4"/>
  <c r="Y1281" i="4"/>
  <c r="Z1281" i="4"/>
  <c r="P1653" i="4"/>
  <c r="Q1282" i="4"/>
  <c r="Q1653" i="4" s="1"/>
  <c r="R1282" i="4"/>
  <c r="S1282" i="4"/>
  <c r="Y1282" i="4"/>
  <c r="Z1282" i="4"/>
  <c r="Q1283" i="4"/>
  <c r="Q1654" i="4" s="1"/>
  <c r="R1283" i="4"/>
  <c r="S1283" i="4"/>
  <c r="Y1283" i="4"/>
  <c r="Z1283" i="4"/>
  <c r="P1655" i="4"/>
  <c r="Q1284" i="4"/>
  <c r="Q1655" i="4" s="1"/>
  <c r="R1284" i="4"/>
  <c r="S1284" i="4"/>
  <c r="Y1284" i="4"/>
  <c r="Z1284" i="4"/>
  <c r="P1656" i="4"/>
  <c r="Q1285" i="4"/>
  <c r="Q1656" i="4" s="1"/>
  <c r="R1285" i="4"/>
  <c r="S1285" i="4"/>
  <c r="Y1285" i="4"/>
  <c r="Z1285" i="4"/>
  <c r="P1657" i="4"/>
  <c r="Q1286" i="4"/>
  <c r="Q1657" i="4" s="1"/>
  <c r="R1286" i="4"/>
  <c r="S1286" i="4"/>
  <c r="Y1286" i="4"/>
  <c r="Z1286" i="4"/>
  <c r="C1244" i="4"/>
  <c r="A1244" i="4" s="1"/>
  <c r="D1244" i="4"/>
  <c r="Y1198" i="4"/>
  <c r="Z1198" i="4"/>
  <c r="C1150" i="4"/>
  <c r="A1150" i="4" s="1"/>
  <c r="D1150" i="4"/>
  <c r="C1151" i="4"/>
  <c r="A1151" i="4" s="1"/>
  <c r="D1151" i="4"/>
  <c r="C1152" i="4"/>
  <c r="A1152" i="4" s="1"/>
  <c r="D1152" i="4"/>
  <c r="C1153" i="4"/>
  <c r="A1153" i="4" s="1"/>
  <c r="D1153" i="4"/>
  <c r="C1154" i="4"/>
  <c r="A1154" i="4" s="1"/>
  <c r="D1154" i="4"/>
  <c r="C1155" i="4"/>
  <c r="A1155" i="4" s="1"/>
  <c r="D1155" i="4"/>
  <c r="C1156" i="4"/>
  <c r="A1156" i="4" s="1"/>
  <c r="D1156" i="4"/>
  <c r="C1157" i="4"/>
  <c r="A1157" i="4" s="1"/>
  <c r="D1157" i="4"/>
  <c r="C1158" i="4"/>
  <c r="A1158" i="4" s="1"/>
  <c r="D1158" i="4"/>
  <c r="C1159" i="4"/>
  <c r="A1159" i="4" s="1"/>
  <c r="D1159" i="4"/>
  <c r="C1160" i="4"/>
  <c r="A1160" i="4" s="1"/>
  <c r="D1160" i="4"/>
  <c r="C1161" i="4"/>
  <c r="A1161" i="4" s="1"/>
  <c r="D1161" i="4"/>
  <c r="C1162" i="4"/>
  <c r="A1162" i="4" s="1"/>
  <c r="D1162" i="4"/>
  <c r="C1163" i="4"/>
  <c r="A1163" i="4" s="1"/>
  <c r="D1163" i="4"/>
  <c r="C1164" i="4"/>
  <c r="A1164" i="4" s="1"/>
  <c r="D1164" i="4"/>
  <c r="C1165" i="4"/>
  <c r="A1165" i="4" s="1"/>
  <c r="D1165" i="4"/>
  <c r="C1166" i="4"/>
  <c r="A1166" i="4" s="1"/>
  <c r="D1166" i="4"/>
  <c r="C1167" i="4"/>
  <c r="A1167" i="4" s="1"/>
  <c r="D1167" i="4"/>
  <c r="C1168" i="4"/>
  <c r="A1168" i="4" s="1"/>
  <c r="D1168" i="4"/>
  <c r="C1169" i="4"/>
  <c r="A1169" i="4" s="1"/>
  <c r="D1169" i="4"/>
  <c r="C1170" i="4"/>
  <c r="A1170" i="4" s="1"/>
  <c r="D1170" i="4"/>
  <c r="C1171" i="4"/>
  <c r="A1171" i="4" s="1"/>
  <c r="D1171" i="4"/>
  <c r="C1172" i="4"/>
  <c r="A1172" i="4" s="1"/>
  <c r="D1172" i="4"/>
  <c r="C1173" i="4"/>
  <c r="A1173" i="4" s="1"/>
  <c r="D1173" i="4"/>
  <c r="C1174" i="4"/>
  <c r="A1174" i="4" s="1"/>
  <c r="D1174" i="4"/>
  <c r="C1175" i="4"/>
  <c r="A1175" i="4" s="1"/>
  <c r="D1175" i="4"/>
  <c r="C1176" i="4"/>
  <c r="A1176" i="4" s="1"/>
  <c r="D1176" i="4"/>
  <c r="C1177" i="4"/>
  <c r="A1177" i="4" s="1"/>
  <c r="D1177" i="4"/>
  <c r="C1178" i="4"/>
  <c r="A1178" i="4" s="1"/>
  <c r="D1178" i="4"/>
  <c r="C1179" i="4"/>
  <c r="A1179" i="4" s="1"/>
  <c r="D1179" i="4"/>
  <c r="C1180" i="4"/>
  <c r="A1180" i="4" s="1"/>
  <c r="D1180" i="4"/>
  <c r="C1181" i="4"/>
  <c r="A1181" i="4" s="1"/>
  <c r="D1181" i="4"/>
  <c r="C1182" i="4"/>
  <c r="A1182" i="4" s="1"/>
  <c r="D1182" i="4"/>
  <c r="C1183" i="4"/>
  <c r="A1183" i="4" s="1"/>
  <c r="D1183" i="4"/>
  <c r="C1184" i="4"/>
  <c r="A1184" i="4" s="1"/>
  <c r="D1184" i="4"/>
  <c r="C1185" i="4"/>
  <c r="A1185" i="4" s="1"/>
  <c r="D1185" i="4"/>
  <c r="C1186" i="4"/>
  <c r="A1186" i="4" s="1"/>
  <c r="D1186" i="4"/>
  <c r="C1187" i="4"/>
  <c r="A1187" i="4" s="1"/>
  <c r="D1187" i="4"/>
  <c r="C1188" i="4"/>
  <c r="A1188" i="4" s="1"/>
  <c r="D1188" i="4"/>
  <c r="C1189" i="4"/>
  <c r="A1189" i="4" s="1"/>
  <c r="D1189" i="4"/>
  <c r="C1190" i="4"/>
  <c r="A1190" i="4" s="1"/>
  <c r="D1190" i="4"/>
  <c r="C1191" i="4"/>
  <c r="A1191" i="4" s="1"/>
  <c r="D1191" i="4"/>
  <c r="C1192" i="4"/>
  <c r="A1192" i="4" s="1"/>
  <c r="D1192" i="4"/>
  <c r="C1193" i="4"/>
  <c r="A1193" i="4" s="1"/>
  <c r="D1193" i="4"/>
  <c r="C1194" i="4"/>
  <c r="A1194" i="4" s="1"/>
  <c r="D1194" i="4"/>
  <c r="C1195" i="4"/>
  <c r="A1195" i="4" s="1"/>
  <c r="D1195" i="4"/>
  <c r="C1196" i="4"/>
  <c r="A1196" i="4" s="1"/>
  <c r="D1196" i="4"/>
  <c r="C1197" i="4"/>
  <c r="A1197" i="4" s="1"/>
  <c r="D1197" i="4"/>
  <c r="C1199" i="4"/>
  <c r="A1199" i="4" s="1"/>
  <c r="D1199" i="4"/>
  <c r="C1200" i="4"/>
  <c r="A1200" i="4" s="1"/>
  <c r="D1200" i="4"/>
  <c r="C1201" i="4"/>
  <c r="A1201" i="4" s="1"/>
  <c r="D1201" i="4"/>
  <c r="C1202" i="4"/>
  <c r="A1202" i="4" s="1"/>
  <c r="D1202" i="4"/>
  <c r="C1203" i="4"/>
  <c r="A1203" i="4" s="1"/>
  <c r="D1203" i="4"/>
  <c r="C1204" i="4"/>
  <c r="A1204" i="4" s="1"/>
  <c r="D1204" i="4"/>
  <c r="C1205" i="4"/>
  <c r="A1205" i="4" s="1"/>
  <c r="D1205" i="4"/>
  <c r="C1206" i="4"/>
  <c r="A1206" i="4" s="1"/>
  <c r="D1206" i="4"/>
  <c r="C1207" i="4"/>
  <c r="A1207" i="4" s="1"/>
  <c r="D1207" i="4"/>
  <c r="C1208" i="4"/>
  <c r="A1208" i="4" s="1"/>
  <c r="D1208" i="4"/>
  <c r="C1209" i="4"/>
  <c r="A1209" i="4" s="1"/>
  <c r="D1209" i="4"/>
  <c r="C1210" i="4"/>
  <c r="A1210" i="4" s="1"/>
  <c r="D1210" i="4"/>
  <c r="C1211" i="4"/>
  <c r="A1211" i="4" s="1"/>
  <c r="D1211" i="4"/>
  <c r="C1212" i="4"/>
  <c r="A1212" i="4" s="1"/>
  <c r="D1212" i="4"/>
  <c r="C1213" i="4"/>
  <c r="A1213" i="4" s="1"/>
  <c r="D1213" i="4"/>
  <c r="C1214" i="4"/>
  <c r="A1214" i="4" s="1"/>
  <c r="D1214" i="4"/>
  <c r="C1215" i="4"/>
  <c r="A1215" i="4" s="1"/>
  <c r="D1215" i="4"/>
  <c r="C1216" i="4"/>
  <c r="A1216" i="4" s="1"/>
  <c r="D1216" i="4"/>
  <c r="C1217" i="4"/>
  <c r="A1217" i="4" s="1"/>
  <c r="D1217" i="4"/>
  <c r="C1218" i="4"/>
  <c r="A1218" i="4" s="1"/>
  <c r="D1218" i="4"/>
  <c r="C1219" i="4"/>
  <c r="A1219" i="4" s="1"/>
  <c r="D1219" i="4"/>
  <c r="C1220" i="4"/>
  <c r="A1220" i="4" s="1"/>
  <c r="D1220" i="4"/>
  <c r="C1221" i="4"/>
  <c r="A1221" i="4" s="1"/>
  <c r="D1221" i="4"/>
  <c r="C1222" i="4"/>
  <c r="A1222" i="4" s="1"/>
  <c r="D1222" i="4"/>
  <c r="C1223" i="4"/>
  <c r="A1223" i="4" s="1"/>
  <c r="D1223" i="4"/>
  <c r="C1224" i="4"/>
  <c r="A1224" i="4" s="1"/>
  <c r="D1224" i="4"/>
  <c r="C1225" i="4"/>
  <c r="A1225" i="4" s="1"/>
  <c r="D1225" i="4"/>
  <c r="C1226" i="4"/>
  <c r="A1226" i="4" s="1"/>
  <c r="D1226" i="4"/>
  <c r="C1227" i="4"/>
  <c r="A1227" i="4" s="1"/>
  <c r="D1227" i="4"/>
  <c r="C1228" i="4"/>
  <c r="A1228" i="4" s="1"/>
  <c r="D1228" i="4"/>
  <c r="C1229" i="4"/>
  <c r="A1229" i="4" s="1"/>
  <c r="D1229" i="4"/>
  <c r="C1230" i="4"/>
  <c r="A1230" i="4" s="1"/>
  <c r="D1230" i="4"/>
  <c r="C1231" i="4"/>
  <c r="A1231" i="4" s="1"/>
  <c r="D1231" i="4"/>
  <c r="C1232" i="4"/>
  <c r="A1232" i="4" s="1"/>
  <c r="D1232" i="4"/>
  <c r="C1233" i="4"/>
  <c r="A1233" i="4" s="1"/>
  <c r="D1233" i="4"/>
  <c r="C1234" i="4"/>
  <c r="A1234" i="4" s="1"/>
  <c r="D1234" i="4"/>
  <c r="C1235" i="4"/>
  <c r="A1235" i="4" s="1"/>
  <c r="D1235" i="4"/>
  <c r="C1236" i="4"/>
  <c r="A1236" i="4" s="1"/>
  <c r="D1236" i="4"/>
  <c r="C1237" i="4"/>
  <c r="A1237" i="4" s="1"/>
  <c r="D1237" i="4"/>
  <c r="C1238" i="4"/>
  <c r="A1238" i="4" s="1"/>
  <c r="D1238" i="4"/>
  <c r="C1239" i="4"/>
  <c r="A1239" i="4" s="1"/>
  <c r="D1239" i="4"/>
  <c r="C1240" i="4"/>
  <c r="A1240" i="4" s="1"/>
  <c r="D1240" i="4"/>
  <c r="C1241" i="4"/>
  <c r="D1241" i="4"/>
  <c r="C1242" i="4"/>
  <c r="A1242" i="4" s="1"/>
  <c r="D1242" i="4"/>
  <c r="C1243" i="4"/>
  <c r="A1243" i="4" s="1"/>
  <c r="D1243" i="4"/>
  <c r="P1521" i="4"/>
  <c r="Q1150" i="4"/>
  <c r="Q1521" i="4" s="1"/>
  <c r="R1150" i="4"/>
  <c r="S1150" i="4"/>
  <c r="Y1150" i="4"/>
  <c r="Z1150" i="4"/>
  <c r="Q1151" i="4"/>
  <c r="Q1522" i="4" s="1"/>
  <c r="R1151" i="4"/>
  <c r="S1151" i="4"/>
  <c r="Y1151" i="4"/>
  <c r="Z1151" i="4"/>
  <c r="P1523" i="4"/>
  <c r="Q1152" i="4"/>
  <c r="Q1523" i="4" s="1"/>
  <c r="R1152" i="4"/>
  <c r="S1152" i="4"/>
  <c r="Y1152" i="4"/>
  <c r="Z1152" i="4"/>
  <c r="P1524" i="4"/>
  <c r="Q1153" i="4"/>
  <c r="Q1524" i="4" s="1"/>
  <c r="R1153" i="4"/>
  <c r="S1153" i="4"/>
  <c r="Y1153" i="4"/>
  <c r="Z1153" i="4"/>
  <c r="P1525" i="4"/>
  <c r="Q1154" i="4"/>
  <c r="Q1525" i="4" s="1"/>
  <c r="R1154" i="4"/>
  <c r="S1154" i="4"/>
  <c r="Y1154" i="4"/>
  <c r="Z1154" i="4"/>
  <c r="Q1155" i="4"/>
  <c r="Q1526" i="4" s="1"/>
  <c r="R1155" i="4"/>
  <c r="S1155" i="4"/>
  <c r="Y1155" i="4"/>
  <c r="Z1155" i="4"/>
  <c r="P1527" i="4"/>
  <c r="Q1156" i="4"/>
  <c r="Q1527" i="4" s="1"/>
  <c r="R1156" i="4"/>
  <c r="S1156" i="4"/>
  <c r="Y1156" i="4"/>
  <c r="Z1156" i="4"/>
  <c r="Q1157" i="4"/>
  <c r="Q1528" i="4" s="1"/>
  <c r="R1157" i="4"/>
  <c r="S1157" i="4"/>
  <c r="Y1157" i="4"/>
  <c r="Z1157" i="4"/>
  <c r="P1529" i="4"/>
  <c r="Q1158" i="4"/>
  <c r="Q1529" i="4" s="1"/>
  <c r="R1158" i="4"/>
  <c r="S1158" i="4"/>
  <c r="Y1158" i="4"/>
  <c r="Z1158" i="4"/>
  <c r="Q1159" i="4"/>
  <c r="Q1530" i="4" s="1"/>
  <c r="R1159" i="4"/>
  <c r="S1159" i="4"/>
  <c r="Y1159" i="4"/>
  <c r="Z1159" i="4"/>
  <c r="P1531" i="4"/>
  <c r="Q1160" i="4"/>
  <c r="Q1531" i="4" s="1"/>
  <c r="R1160" i="4"/>
  <c r="S1160" i="4"/>
  <c r="Y1160" i="4"/>
  <c r="Z1160" i="4"/>
  <c r="Q1161" i="4"/>
  <c r="Q1532" i="4" s="1"/>
  <c r="R1161" i="4"/>
  <c r="S1161" i="4"/>
  <c r="Y1161" i="4"/>
  <c r="Z1161" i="4"/>
  <c r="P1533" i="4"/>
  <c r="Q1162" i="4"/>
  <c r="Q1533" i="4" s="1"/>
  <c r="R1162" i="4"/>
  <c r="S1162" i="4"/>
  <c r="Y1162" i="4"/>
  <c r="Z1162" i="4"/>
  <c r="Q1163" i="4"/>
  <c r="Q1534" i="4" s="1"/>
  <c r="R1163" i="4"/>
  <c r="S1163" i="4"/>
  <c r="Y1163" i="4"/>
  <c r="Z1163" i="4"/>
  <c r="P1535" i="4"/>
  <c r="Q1164" i="4"/>
  <c r="Q1535" i="4" s="1"/>
  <c r="R1164" i="4"/>
  <c r="S1164" i="4"/>
  <c r="Y1164" i="4"/>
  <c r="Z1164" i="4"/>
  <c r="Q1165" i="4"/>
  <c r="Q1536" i="4" s="1"/>
  <c r="R1165" i="4"/>
  <c r="S1165" i="4"/>
  <c r="Y1165" i="4"/>
  <c r="Z1165" i="4"/>
  <c r="P1537" i="4"/>
  <c r="Q1166" i="4"/>
  <c r="Q1537" i="4" s="1"/>
  <c r="R1166" i="4"/>
  <c r="S1166" i="4"/>
  <c r="Y1166" i="4"/>
  <c r="Z1166" i="4"/>
  <c r="Q1167" i="4"/>
  <c r="Q1538" i="4" s="1"/>
  <c r="R1167" i="4"/>
  <c r="S1167" i="4"/>
  <c r="Y1167" i="4"/>
  <c r="Z1167" i="4"/>
  <c r="P1539" i="4"/>
  <c r="Q1168" i="4"/>
  <c r="Q1539" i="4" s="1"/>
  <c r="R1168" i="4"/>
  <c r="S1168" i="4"/>
  <c r="Y1168" i="4"/>
  <c r="Z1168" i="4"/>
  <c r="Q1169" i="4"/>
  <c r="Q1540" i="4" s="1"/>
  <c r="R1169" i="4"/>
  <c r="S1169" i="4"/>
  <c r="Y1169" i="4"/>
  <c r="Z1169" i="4"/>
  <c r="P1541" i="4"/>
  <c r="Q1170" i="4"/>
  <c r="Q1541" i="4" s="1"/>
  <c r="R1170" i="4"/>
  <c r="S1170" i="4"/>
  <c r="Y1170" i="4"/>
  <c r="Z1170" i="4"/>
  <c r="Q1171" i="4"/>
  <c r="Q1542" i="4" s="1"/>
  <c r="R1171" i="4"/>
  <c r="S1171" i="4"/>
  <c r="Y1171" i="4"/>
  <c r="Z1171" i="4"/>
  <c r="P1543" i="4"/>
  <c r="Q1172" i="4"/>
  <c r="Q1543" i="4" s="1"/>
  <c r="R1172" i="4"/>
  <c r="S1172" i="4"/>
  <c r="Y1172" i="4"/>
  <c r="Z1172" i="4"/>
  <c r="Q1173" i="4"/>
  <c r="Q1544" i="4" s="1"/>
  <c r="R1173" i="4"/>
  <c r="S1173" i="4"/>
  <c r="Y1173" i="4"/>
  <c r="Z1173" i="4"/>
  <c r="P1545" i="4"/>
  <c r="Q1174" i="4"/>
  <c r="Q1545" i="4" s="1"/>
  <c r="R1174" i="4"/>
  <c r="S1174" i="4"/>
  <c r="Y1174" i="4"/>
  <c r="Z1174" i="4"/>
  <c r="Q1175" i="4"/>
  <c r="Q1546" i="4" s="1"/>
  <c r="R1175" i="4"/>
  <c r="S1175" i="4"/>
  <c r="Y1175" i="4"/>
  <c r="Z1175" i="4"/>
  <c r="P1547" i="4"/>
  <c r="Q1176" i="4"/>
  <c r="Q1547" i="4" s="1"/>
  <c r="R1176" i="4"/>
  <c r="S1176" i="4"/>
  <c r="Y1176" i="4"/>
  <c r="Z1176" i="4"/>
  <c r="Q1177" i="4"/>
  <c r="Q1548" i="4" s="1"/>
  <c r="R1177" i="4"/>
  <c r="S1177" i="4"/>
  <c r="Y1177" i="4"/>
  <c r="Z1177" i="4"/>
  <c r="P1549" i="4"/>
  <c r="Q1178" i="4"/>
  <c r="Q1549" i="4" s="1"/>
  <c r="R1178" i="4"/>
  <c r="S1178" i="4"/>
  <c r="Y1178" i="4"/>
  <c r="Z1178" i="4"/>
  <c r="Q1179" i="4"/>
  <c r="Q1550" i="4" s="1"/>
  <c r="R1179" i="4"/>
  <c r="S1179" i="4"/>
  <c r="Y1179" i="4"/>
  <c r="Z1179" i="4"/>
  <c r="P1551" i="4"/>
  <c r="Q1180" i="4"/>
  <c r="Q1551" i="4" s="1"/>
  <c r="R1180" i="4"/>
  <c r="S1180" i="4"/>
  <c r="Y1180" i="4"/>
  <c r="Z1180" i="4"/>
  <c r="Q1181" i="4"/>
  <c r="Q1552" i="4" s="1"/>
  <c r="R1181" i="4"/>
  <c r="S1181" i="4"/>
  <c r="Y1181" i="4"/>
  <c r="Z1181" i="4"/>
  <c r="P1553" i="4"/>
  <c r="Q1182" i="4"/>
  <c r="Q1553" i="4" s="1"/>
  <c r="R1182" i="4"/>
  <c r="S1182" i="4"/>
  <c r="Y1182" i="4"/>
  <c r="Z1182" i="4"/>
  <c r="Q1183" i="4"/>
  <c r="Q1554" i="4" s="1"/>
  <c r="R1183" i="4"/>
  <c r="S1183" i="4"/>
  <c r="Y1183" i="4"/>
  <c r="Z1183" i="4"/>
  <c r="P1555" i="4"/>
  <c r="Q1184" i="4"/>
  <c r="Q1555" i="4" s="1"/>
  <c r="R1184" i="4"/>
  <c r="S1184" i="4"/>
  <c r="Y1184" i="4"/>
  <c r="Z1184" i="4"/>
  <c r="Q1185" i="4"/>
  <c r="Q1556" i="4" s="1"/>
  <c r="R1185" i="4"/>
  <c r="S1185" i="4"/>
  <c r="Y1185" i="4"/>
  <c r="Z1185" i="4"/>
  <c r="P1557" i="4"/>
  <c r="Q1186" i="4"/>
  <c r="Q1557" i="4" s="1"/>
  <c r="R1186" i="4"/>
  <c r="S1186" i="4"/>
  <c r="Y1186" i="4"/>
  <c r="Z1186" i="4"/>
  <c r="Q1187" i="4"/>
  <c r="Q1558" i="4" s="1"/>
  <c r="R1187" i="4"/>
  <c r="S1187" i="4"/>
  <c r="Y1187" i="4"/>
  <c r="Z1187" i="4"/>
  <c r="P1559" i="4"/>
  <c r="Q1188" i="4"/>
  <c r="Q1559" i="4" s="1"/>
  <c r="R1188" i="4"/>
  <c r="S1188" i="4"/>
  <c r="Y1188" i="4"/>
  <c r="Z1188" i="4"/>
  <c r="Q1189" i="4"/>
  <c r="Q1560" i="4" s="1"/>
  <c r="R1189" i="4"/>
  <c r="S1189" i="4"/>
  <c r="Y1189" i="4"/>
  <c r="Z1189" i="4"/>
  <c r="P1561" i="4"/>
  <c r="Q1190" i="4"/>
  <c r="Q1561" i="4" s="1"/>
  <c r="R1190" i="4"/>
  <c r="S1190" i="4"/>
  <c r="Y1190" i="4"/>
  <c r="Z1190" i="4"/>
  <c r="Q1191" i="4"/>
  <c r="Q1562" i="4" s="1"/>
  <c r="R1191" i="4"/>
  <c r="S1191" i="4"/>
  <c r="Y1191" i="4"/>
  <c r="Z1191" i="4"/>
  <c r="P1563" i="4"/>
  <c r="Q1192" i="4"/>
  <c r="Q1563" i="4" s="1"/>
  <c r="R1192" i="4"/>
  <c r="S1192" i="4"/>
  <c r="Y1192" i="4"/>
  <c r="Z1192" i="4"/>
  <c r="Q1193" i="4"/>
  <c r="Q1564" i="4" s="1"/>
  <c r="R1193" i="4"/>
  <c r="S1193" i="4"/>
  <c r="Y1193" i="4"/>
  <c r="Z1193" i="4"/>
  <c r="P1565" i="4"/>
  <c r="Q1194" i="4"/>
  <c r="Q1565" i="4" s="1"/>
  <c r="R1194" i="4"/>
  <c r="S1194" i="4"/>
  <c r="Y1194" i="4"/>
  <c r="Z1194" i="4"/>
  <c r="Q1195" i="4"/>
  <c r="Q1566" i="4" s="1"/>
  <c r="R1195" i="4"/>
  <c r="S1195" i="4"/>
  <c r="Y1195" i="4"/>
  <c r="Z1195" i="4"/>
  <c r="P1567" i="4"/>
  <c r="Q1196" i="4"/>
  <c r="Q1567" i="4" s="1"/>
  <c r="R1196" i="4"/>
  <c r="S1196" i="4"/>
  <c r="Y1196" i="4"/>
  <c r="Z1196" i="4"/>
  <c r="B1197" i="4"/>
  <c r="B1568" i="4" s="1"/>
  <c r="Q1197" i="4"/>
  <c r="Q1568" i="4" s="1"/>
  <c r="R1197" i="4"/>
  <c r="S1197" i="4"/>
  <c r="Y1197" i="4"/>
  <c r="Z1197" i="4"/>
  <c r="P1569" i="4"/>
  <c r="Q1198" i="4"/>
  <c r="Q1569" i="4" s="1"/>
  <c r="R1198" i="4"/>
  <c r="S1198" i="4"/>
  <c r="P1570" i="4"/>
  <c r="Q1199" i="4"/>
  <c r="Q1570" i="4" s="1"/>
  <c r="R1199" i="4"/>
  <c r="S1199" i="4"/>
  <c r="Y1199" i="4"/>
  <c r="Z1199" i="4"/>
  <c r="P1571" i="4"/>
  <c r="Q1200" i="4"/>
  <c r="Q1571" i="4" s="1"/>
  <c r="R1200" i="4"/>
  <c r="S1200" i="4"/>
  <c r="Y1200" i="4"/>
  <c r="Z1200" i="4"/>
  <c r="P1572" i="4"/>
  <c r="Q1201" i="4"/>
  <c r="Q1572" i="4" s="1"/>
  <c r="R1201" i="4"/>
  <c r="S1201" i="4"/>
  <c r="Y1201" i="4"/>
  <c r="Z1201" i="4"/>
  <c r="P1573" i="4"/>
  <c r="Q1202" i="4"/>
  <c r="Q1573" i="4" s="1"/>
  <c r="R1202" i="4"/>
  <c r="S1202" i="4"/>
  <c r="Y1202" i="4"/>
  <c r="Z1202" i="4"/>
  <c r="P1574" i="4"/>
  <c r="Q1203" i="4"/>
  <c r="Q1574" i="4" s="1"/>
  <c r="R1203" i="4"/>
  <c r="S1203" i="4"/>
  <c r="Y1203" i="4"/>
  <c r="Z1203" i="4"/>
  <c r="P1575" i="4"/>
  <c r="Q1204" i="4"/>
  <c r="Q1575" i="4" s="1"/>
  <c r="R1204" i="4"/>
  <c r="S1204" i="4"/>
  <c r="Y1204" i="4"/>
  <c r="Z1204" i="4"/>
  <c r="P1576" i="4"/>
  <c r="Q1205" i="4"/>
  <c r="Q1576" i="4" s="1"/>
  <c r="R1205" i="4"/>
  <c r="S1205" i="4"/>
  <c r="Y1205" i="4"/>
  <c r="Z1205" i="4"/>
  <c r="P1577" i="4"/>
  <c r="Q1206" i="4"/>
  <c r="Q1577" i="4" s="1"/>
  <c r="R1206" i="4"/>
  <c r="S1206" i="4"/>
  <c r="Y1206" i="4"/>
  <c r="Z1206" i="4"/>
  <c r="P1578" i="4"/>
  <c r="Q1207" i="4"/>
  <c r="Q1578" i="4" s="1"/>
  <c r="R1207" i="4"/>
  <c r="S1207" i="4"/>
  <c r="Y1207" i="4"/>
  <c r="Z1207" i="4"/>
  <c r="P1579" i="4"/>
  <c r="Q1208" i="4"/>
  <c r="Q1579" i="4" s="1"/>
  <c r="R1208" i="4"/>
  <c r="S1208" i="4"/>
  <c r="Y1208" i="4"/>
  <c r="Z1208" i="4"/>
  <c r="P1580" i="4"/>
  <c r="Q1209" i="4"/>
  <c r="Q1580" i="4" s="1"/>
  <c r="R1209" i="4"/>
  <c r="S1209" i="4"/>
  <c r="Y1209" i="4"/>
  <c r="Z1209" i="4"/>
  <c r="P1581" i="4"/>
  <c r="Q1210" i="4"/>
  <c r="Q1581" i="4" s="1"/>
  <c r="R1210" i="4"/>
  <c r="S1210" i="4"/>
  <c r="Y1210" i="4"/>
  <c r="Z1210" i="4"/>
  <c r="P1582" i="4"/>
  <c r="Q1211" i="4"/>
  <c r="Q1582" i="4" s="1"/>
  <c r="R1211" i="4"/>
  <c r="S1211" i="4"/>
  <c r="Y1211" i="4"/>
  <c r="Z1211" i="4"/>
  <c r="P1583" i="4"/>
  <c r="Q1212" i="4"/>
  <c r="Q1583" i="4" s="1"/>
  <c r="R1212" i="4"/>
  <c r="S1212" i="4"/>
  <c r="Y1212" i="4"/>
  <c r="Z1212" i="4"/>
  <c r="P1584" i="4"/>
  <c r="Q1213" i="4"/>
  <c r="Q1584" i="4" s="1"/>
  <c r="R1213" i="4"/>
  <c r="S1213" i="4"/>
  <c r="Y1213" i="4"/>
  <c r="Z1213" i="4"/>
  <c r="P1585" i="4"/>
  <c r="Q1214" i="4"/>
  <c r="Q1585" i="4" s="1"/>
  <c r="R1214" i="4"/>
  <c r="S1214" i="4"/>
  <c r="Y1214" i="4"/>
  <c r="Z1214" i="4"/>
  <c r="P1586" i="4"/>
  <c r="Q1215" i="4"/>
  <c r="Q1586" i="4" s="1"/>
  <c r="R1215" i="4"/>
  <c r="S1215" i="4"/>
  <c r="Y1215" i="4"/>
  <c r="Z1215" i="4"/>
  <c r="P1587" i="4"/>
  <c r="Q1216" i="4"/>
  <c r="Q1587" i="4" s="1"/>
  <c r="R1216" i="4"/>
  <c r="S1216" i="4"/>
  <c r="Y1216" i="4"/>
  <c r="Z1216" i="4"/>
  <c r="P1588" i="4"/>
  <c r="Q1217" i="4"/>
  <c r="Q1588" i="4" s="1"/>
  <c r="R1217" i="4"/>
  <c r="S1217" i="4"/>
  <c r="Y1217" i="4"/>
  <c r="Z1217" i="4"/>
  <c r="P1589" i="4"/>
  <c r="Q1218" i="4"/>
  <c r="Q1589" i="4" s="1"/>
  <c r="R1218" i="4"/>
  <c r="S1218" i="4"/>
  <c r="Y1218" i="4"/>
  <c r="Z1218" i="4"/>
  <c r="P1590" i="4"/>
  <c r="Q1219" i="4"/>
  <c r="Q1590" i="4" s="1"/>
  <c r="R1219" i="4"/>
  <c r="S1219" i="4"/>
  <c r="Y1219" i="4"/>
  <c r="Z1219" i="4"/>
  <c r="P1591" i="4"/>
  <c r="Q1220" i="4"/>
  <c r="Q1591" i="4" s="1"/>
  <c r="R1220" i="4"/>
  <c r="S1220" i="4"/>
  <c r="Y1220" i="4"/>
  <c r="Z1220" i="4"/>
  <c r="P1592" i="4"/>
  <c r="Q1221" i="4"/>
  <c r="Q1592" i="4" s="1"/>
  <c r="R1221" i="4"/>
  <c r="S1221" i="4"/>
  <c r="Y1221" i="4"/>
  <c r="Z1221" i="4"/>
  <c r="P1593" i="4"/>
  <c r="Q1222" i="4"/>
  <c r="Q1593" i="4" s="1"/>
  <c r="R1222" i="4"/>
  <c r="S1222" i="4"/>
  <c r="Y1222" i="4"/>
  <c r="Z1222" i="4"/>
  <c r="P1594" i="4"/>
  <c r="Q1223" i="4"/>
  <c r="Q1594" i="4" s="1"/>
  <c r="R1223" i="4"/>
  <c r="S1223" i="4"/>
  <c r="Y1223" i="4"/>
  <c r="Z1223" i="4"/>
  <c r="P1595" i="4"/>
  <c r="Q1224" i="4"/>
  <c r="Q1595" i="4" s="1"/>
  <c r="R1224" i="4"/>
  <c r="S1224" i="4"/>
  <c r="Y1224" i="4"/>
  <c r="Z1224" i="4"/>
  <c r="P1596" i="4"/>
  <c r="Q1225" i="4"/>
  <c r="Q1596" i="4" s="1"/>
  <c r="R1225" i="4"/>
  <c r="S1225" i="4"/>
  <c r="Y1225" i="4"/>
  <c r="Z1225" i="4"/>
  <c r="P1597" i="4"/>
  <c r="Q1226" i="4"/>
  <c r="Q1597" i="4" s="1"/>
  <c r="R1226" i="4"/>
  <c r="S1226" i="4"/>
  <c r="Y1226" i="4"/>
  <c r="Z1226" i="4"/>
  <c r="P1598" i="4"/>
  <c r="Q1227" i="4"/>
  <c r="Q1598" i="4" s="1"/>
  <c r="R1227" i="4"/>
  <c r="S1227" i="4"/>
  <c r="Y1227" i="4"/>
  <c r="Z1227" i="4"/>
  <c r="P1599" i="4"/>
  <c r="Q1228" i="4"/>
  <c r="Q1599" i="4" s="1"/>
  <c r="R1228" i="4"/>
  <c r="S1228" i="4"/>
  <c r="Y1228" i="4"/>
  <c r="Z1228" i="4"/>
  <c r="P1600" i="4"/>
  <c r="Q1229" i="4"/>
  <c r="Q1600" i="4" s="1"/>
  <c r="R1229" i="4"/>
  <c r="S1229" i="4"/>
  <c r="Y1229" i="4"/>
  <c r="Z1229" i="4"/>
  <c r="P1601" i="4"/>
  <c r="Q1230" i="4"/>
  <c r="Q1601" i="4" s="1"/>
  <c r="R1230" i="4"/>
  <c r="S1230" i="4"/>
  <c r="Y1230" i="4"/>
  <c r="Z1230" i="4"/>
  <c r="P1602" i="4"/>
  <c r="Q1231" i="4"/>
  <c r="Q1602" i="4" s="1"/>
  <c r="R1231" i="4"/>
  <c r="S1231" i="4"/>
  <c r="Y1231" i="4"/>
  <c r="Z1231" i="4"/>
  <c r="P1603" i="4"/>
  <c r="Q1232" i="4"/>
  <c r="Q1603" i="4" s="1"/>
  <c r="R1232" i="4"/>
  <c r="S1232" i="4"/>
  <c r="Y1232" i="4"/>
  <c r="Z1232" i="4"/>
  <c r="P1604" i="4"/>
  <c r="Q1233" i="4"/>
  <c r="Q1604" i="4" s="1"/>
  <c r="R1233" i="4"/>
  <c r="S1233" i="4"/>
  <c r="Y1233" i="4"/>
  <c r="Z1233" i="4"/>
  <c r="P1605" i="4"/>
  <c r="Q1234" i="4"/>
  <c r="Q1605" i="4" s="1"/>
  <c r="R1234" i="4"/>
  <c r="S1234" i="4"/>
  <c r="Y1234" i="4"/>
  <c r="Z1234" i="4"/>
  <c r="P1606" i="4"/>
  <c r="Q1235" i="4"/>
  <c r="Q1606" i="4" s="1"/>
  <c r="R1235" i="4"/>
  <c r="S1235" i="4"/>
  <c r="Y1235" i="4"/>
  <c r="Z1235" i="4"/>
  <c r="P1607" i="4"/>
  <c r="Q1236" i="4"/>
  <c r="Q1607" i="4" s="1"/>
  <c r="R1236" i="4"/>
  <c r="S1236" i="4"/>
  <c r="Y1236" i="4"/>
  <c r="Z1236" i="4"/>
  <c r="P1608" i="4"/>
  <c r="Q1237" i="4"/>
  <c r="Q1608" i="4" s="1"/>
  <c r="R1237" i="4"/>
  <c r="S1237" i="4"/>
  <c r="Y1237" i="4"/>
  <c r="Z1237" i="4"/>
  <c r="P1609" i="4"/>
  <c r="Q1238" i="4"/>
  <c r="Q1609" i="4" s="1"/>
  <c r="R1238" i="4"/>
  <c r="S1238" i="4"/>
  <c r="Y1238" i="4"/>
  <c r="Z1238" i="4"/>
  <c r="P1610" i="4"/>
  <c r="Q1239" i="4"/>
  <c r="Q1610" i="4" s="1"/>
  <c r="R1239" i="4"/>
  <c r="S1239" i="4"/>
  <c r="Y1239" i="4"/>
  <c r="Z1239" i="4"/>
  <c r="P1611" i="4"/>
  <c r="Q1240" i="4"/>
  <c r="Q1611" i="4" s="1"/>
  <c r="R1240" i="4"/>
  <c r="S1240" i="4"/>
  <c r="Y1240" i="4"/>
  <c r="Z1240" i="4"/>
  <c r="P1612" i="4"/>
  <c r="Q1241" i="4"/>
  <c r="Q1612" i="4" s="1"/>
  <c r="R1241" i="4"/>
  <c r="S1241" i="4"/>
  <c r="Y1241" i="4"/>
  <c r="Z1241" i="4"/>
  <c r="P1613" i="4"/>
  <c r="Q1242" i="4"/>
  <c r="Q1613" i="4" s="1"/>
  <c r="R1242" i="4"/>
  <c r="S1242" i="4"/>
  <c r="Y1242" i="4"/>
  <c r="Z1242" i="4"/>
  <c r="P1614" i="4"/>
  <c r="Q1243" i="4"/>
  <c r="Q1614" i="4" s="1"/>
  <c r="R1243" i="4"/>
  <c r="S1243" i="4"/>
  <c r="Y1243" i="4"/>
  <c r="Z1243" i="4"/>
  <c r="A1524" i="4"/>
  <c r="AG189" i="5" l="1"/>
  <c r="AG193" i="5"/>
  <c r="AG195" i="5"/>
  <c r="AN1363" i="4"/>
  <c r="AO1363" i="4" s="1"/>
  <c r="AP1363" i="4" s="1"/>
  <c r="AN1359" i="4"/>
  <c r="AO1359" i="4" s="1"/>
  <c r="AP1359" i="4" s="1"/>
  <c r="AN1355" i="4"/>
  <c r="AO1355" i="4" s="1"/>
  <c r="AP1355" i="4" s="1"/>
  <c r="AN1424" i="4"/>
  <c r="AO1424" i="4" s="1"/>
  <c r="AP1424" i="4" s="1"/>
  <c r="AN1420" i="4"/>
  <c r="AO1420" i="4" s="1"/>
  <c r="AP1420" i="4" s="1"/>
  <c r="AN1416" i="4"/>
  <c r="AO1416" i="4" s="1"/>
  <c r="AP1416" i="4" s="1"/>
  <c r="AN1412" i="4"/>
  <c r="AO1412" i="4" s="1"/>
  <c r="AP1412" i="4" s="1"/>
  <c r="AN1408" i="4"/>
  <c r="AO1408" i="4" s="1"/>
  <c r="AP1408" i="4" s="1"/>
  <c r="AN1404" i="4"/>
  <c r="AO1404" i="4" s="1"/>
  <c r="AP1404" i="4" s="1"/>
  <c r="AN1400" i="4"/>
  <c r="AO1400" i="4" s="1"/>
  <c r="AP1400" i="4" s="1"/>
  <c r="AN1396" i="4"/>
  <c r="AO1396" i="4" s="1"/>
  <c r="AP1396" i="4" s="1"/>
  <c r="AN1392" i="4"/>
  <c r="AO1392" i="4" s="1"/>
  <c r="AP1392" i="4" s="1"/>
  <c r="AN1388" i="4"/>
  <c r="AO1388" i="4" s="1"/>
  <c r="AP1388" i="4" s="1"/>
  <c r="AN1384" i="4"/>
  <c r="AO1384" i="4" s="1"/>
  <c r="AP1384" i="4" s="1"/>
  <c r="AN1380" i="4"/>
  <c r="AO1380" i="4" s="1"/>
  <c r="AP1380" i="4" s="1"/>
  <c r="AN1376" i="4"/>
  <c r="AO1376" i="4" s="1"/>
  <c r="AP1376" i="4" s="1"/>
  <c r="AN1372" i="4"/>
  <c r="AO1372" i="4" s="1"/>
  <c r="AP1372" i="4" s="1"/>
  <c r="AN1368" i="4"/>
  <c r="AO1368" i="4" s="1"/>
  <c r="AP1368" i="4" s="1"/>
  <c r="AN1611" i="4"/>
  <c r="AO1611" i="4" s="1"/>
  <c r="AP1611" i="4" s="1"/>
  <c r="AN1607" i="4"/>
  <c r="AO1607" i="4" s="1"/>
  <c r="AP1607" i="4" s="1"/>
  <c r="AN1603" i="4"/>
  <c r="AO1603" i="4" s="1"/>
  <c r="AP1603" i="4" s="1"/>
  <c r="AN1599" i="4"/>
  <c r="AO1599" i="4" s="1"/>
  <c r="AP1599" i="4" s="1"/>
  <c r="AN1595" i="4"/>
  <c r="AO1595" i="4" s="1"/>
  <c r="AP1595" i="4" s="1"/>
  <c r="AN1591" i="4"/>
  <c r="AO1591" i="4" s="1"/>
  <c r="AP1591" i="4" s="1"/>
  <c r="AN1587" i="4"/>
  <c r="AO1587" i="4" s="1"/>
  <c r="AP1587" i="4" s="1"/>
  <c r="AN1583" i="4"/>
  <c r="AO1583" i="4" s="1"/>
  <c r="AP1583" i="4" s="1"/>
  <c r="AN1579" i="4"/>
  <c r="AO1579" i="4" s="1"/>
  <c r="AP1579" i="4" s="1"/>
  <c r="AN1575" i="4"/>
  <c r="AO1575" i="4" s="1"/>
  <c r="AP1575" i="4" s="1"/>
  <c r="AN1571" i="4"/>
  <c r="AO1571" i="4" s="1"/>
  <c r="AP1571" i="4" s="1"/>
  <c r="AN1567" i="4"/>
  <c r="AO1567" i="4" s="1"/>
  <c r="AP1567" i="4" s="1"/>
  <c r="AN1563" i="4"/>
  <c r="AO1563" i="4" s="1"/>
  <c r="AP1563" i="4" s="1"/>
  <c r="AN1559" i="4"/>
  <c r="AO1559" i="4" s="1"/>
  <c r="AP1559" i="4" s="1"/>
  <c r="AN1555" i="4"/>
  <c r="AO1555" i="4" s="1"/>
  <c r="AP1555" i="4" s="1"/>
  <c r="AN1551" i="4"/>
  <c r="AO1551" i="4" s="1"/>
  <c r="AP1551" i="4" s="1"/>
  <c r="AN1547" i="4"/>
  <c r="AO1547" i="4" s="1"/>
  <c r="AP1547" i="4" s="1"/>
  <c r="AN1543" i="4"/>
  <c r="AO1543" i="4" s="1"/>
  <c r="AP1543" i="4" s="1"/>
  <c r="AN1539" i="4"/>
  <c r="AO1539" i="4" s="1"/>
  <c r="AP1539" i="4" s="1"/>
  <c r="AN1535" i="4"/>
  <c r="AO1535" i="4" s="1"/>
  <c r="AP1535" i="4" s="1"/>
  <c r="AN1531" i="4"/>
  <c r="AO1531" i="4" s="1"/>
  <c r="AP1531" i="4" s="1"/>
  <c r="AN1527" i="4"/>
  <c r="AO1527" i="4" s="1"/>
  <c r="AP1527" i="4" s="1"/>
  <c r="AN1523" i="4"/>
  <c r="AO1523" i="4" s="1"/>
  <c r="AP1523" i="4" s="1"/>
  <c r="AN1629" i="4"/>
  <c r="AO1629" i="4" s="1"/>
  <c r="AP1629" i="4" s="1"/>
  <c r="AN1625" i="4"/>
  <c r="AO1625" i="4" s="1"/>
  <c r="AP1625" i="4" s="1"/>
  <c r="AN1621" i="4"/>
  <c r="AO1621" i="4" s="1"/>
  <c r="AP1621" i="4" s="1"/>
  <c r="AN1617" i="4"/>
  <c r="AO1617" i="4" s="1"/>
  <c r="AP1617" i="4" s="1"/>
  <c r="AN1705" i="4"/>
  <c r="AO1705" i="4" s="1"/>
  <c r="AP1705" i="4" s="1"/>
  <c r="AN1701" i="4"/>
  <c r="AO1701" i="4" s="1"/>
  <c r="AP1701" i="4" s="1"/>
  <c r="AN1697" i="4"/>
  <c r="AO1697" i="4" s="1"/>
  <c r="AP1697" i="4" s="1"/>
  <c r="AN1693" i="4"/>
  <c r="AO1693" i="4" s="1"/>
  <c r="AP1693" i="4" s="1"/>
  <c r="AN1689" i="4"/>
  <c r="AO1689" i="4" s="1"/>
  <c r="AP1689" i="4" s="1"/>
  <c r="AN1685" i="4"/>
  <c r="AO1685" i="4" s="1"/>
  <c r="AP1685" i="4" s="1"/>
  <c r="AN1681" i="4"/>
  <c r="AO1681" i="4" s="1"/>
  <c r="AP1681" i="4" s="1"/>
  <c r="AN1677" i="4"/>
  <c r="AO1677" i="4" s="1"/>
  <c r="AP1677" i="4" s="1"/>
  <c r="AN1673" i="4"/>
  <c r="AO1673" i="4" s="1"/>
  <c r="AP1673" i="4" s="1"/>
  <c r="AN1669" i="4"/>
  <c r="AO1669" i="4" s="1"/>
  <c r="AP1669" i="4" s="1"/>
  <c r="AN1665" i="4"/>
  <c r="AO1665" i="4" s="1"/>
  <c r="AP1665" i="4" s="1"/>
  <c r="AN1661" i="4"/>
  <c r="AO1661" i="4" s="1"/>
  <c r="AP1661" i="4" s="1"/>
  <c r="AN1657" i="4"/>
  <c r="AO1657" i="4" s="1"/>
  <c r="AP1657" i="4" s="1"/>
  <c r="AN1653" i="4"/>
  <c r="AO1653" i="4" s="1"/>
  <c r="AP1653" i="4" s="1"/>
  <c r="AN1649" i="4"/>
  <c r="AO1649" i="4" s="1"/>
  <c r="AP1649" i="4" s="1"/>
  <c r="AN1645" i="4"/>
  <c r="AO1645" i="4" s="1"/>
  <c r="AP1645" i="4" s="1"/>
  <c r="AN1628" i="4"/>
  <c r="AO1628" i="4" s="1"/>
  <c r="AP1628" i="4" s="1"/>
  <c r="AN1624" i="4"/>
  <c r="AO1624" i="4" s="1"/>
  <c r="AP1624" i="4" s="1"/>
  <c r="AN1620" i="4"/>
  <c r="AO1620" i="4" s="1"/>
  <c r="AP1620" i="4" s="1"/>
  <c r="AN1616" i="4"/>
  <c r="AO1616" i="4" s="1"/>
  <c r="AP1616" i="4" s="1"/>
  <c r="AN1704" i="4"/>
  <c r="AO1704" i="4" s="1"/>
  <c r="AP1704" i="4" s="1"/>
  <c r="AN1700" i="4"/>
  <c r="AO1700" i="4" s="1"/>
  <c r="AP1700" i="4" s="1"/>
  <c r="AN1696" i="4"/>
  <c r="AO1696" i="4" s="1"/>
  <c r="AP1696" i="4" s="1"/>
  <c r="AN1692" i="4"/>
  <c r="AO1692" i="4" s="1"/>
  <c r="AP1692" i="4" s="1"/>
  <c r="AN1688" i="4"/>
  <c r="AO1688" i="4" s="1"/>
  <c r="AP1688" i="4" s="1"/>
  <c r="AN1684" i="4"/>
  <c r="AO1684" i="4" s="1"/>
  <c r="AP1684" i="4" s="1"/>
  <c r="AN1680" i="4"/>
  <c r="AO1680" i="4" s="1"/>
  <c r="AP1680" i="4" s="1"/>
  <c r="AN1676" i="4"/>
  <c r="AO1676" i="4" s="1"/>
  <c r="AP1676" i="4" s="1"/>
  <c r="AN1672" i="4"/>
  <c r="AO1672" i="4" s="1"/>
  <c r="AP1672" i="4" s="1"/>
  <c r="AN1668" i="4"/>
  <c r="AO1668" i="4" s="1"/>
  <c r="AP1668" i="4" s="1"/>
  <c r="AN1664" i="4"/>
  <c r="AO1664" i="4" s="1"/>
  <c r="AP1664" i="4" s="1"/>
  <c r="AN1660" i="4"/>
  <c r="AO1660" i="4" s="1"/>
  <c r="AP1660" i="4" s="1"/>
  <c r="AN1656" i="4"/>
  <c r="AO1656" i="4" s="1"/>
  <c r="AP1656" i="4" s="1"/>
  <c r="AN1652" i="4"/>
  <c r="AO1652" i="4" s="1"/>
  <c r="AP1652" i="4" s="1"/>
  <c r="AN1648" i="4"/>
  <c r="AO1648" i="4" s="1"/>
  <c r="AP1648" i="4" s="1"/>
  <c r="AN1644" i="4"/>
  <c r="AO1644" i="4" s="1"/>
  <c r="AP1644" i="4" s="1"/>
  <c r="AN1640" i="4"/>
  <c r="AO1640" i="4" s="1"/>
  <c r="AP1640" i="4" s="1"/>
  <c r="AN1636" i="4"/>
  <c r="AO1636" i="4" s="1"/>
  <c r="AP1636" i="4" s="1"/>
  <c r="AN1632" i="4"/>
  <c r="AO1632" i="4" s="1"/>
  <c r="AP1632" i="4" s="1"/>
  <c r="AN1626" i="4"/>
  <c r="AO1626" i="4" s="1"/>
  <c r="AP1626" i="4" s="1"/>
  <c r="AN1622" i="4"/>
  <c r="AO1622" i="4" s="1"/>
  <c r="AP1622" i="4" s="1"/>
  <c r="AN1618" i="4"/>
  <c r="AO1618" i="4" s="1"/>
  <c r="AP1618" i="4" s="1"/>
  <c r="AN1706" i="4"/>
  <c r="AO1706" i="4" s="1"/>
  <c r="AP1706" i="4" s="1"/>
  <c r="AN1702" i="4"/>
  <c r="AO1702" i="4" s="1"/>
  <c r="AP1702" i="4" s="1"/>
  <c r="AN1698" i="4"/>
  <c r="AO1698" i="4" s="1"/>
  <c r="AP1698" i="4" s="1"/>
  <c r="AN1694" i="4"/>
  <c r="AO1694" i="4" s="1"/>
  <c r="AP1694" i="4" s="1"/>
  <c r="AN1690" i="4"/>
  <c r="AO1690" i="4" s="1"/>
  <c r="AP1690" i="4" s="1"/>
  <c r="AN1686" i="4"/>
  <c r="AO1686" i="4" s="1"/>
  <c r="AP1686" i="4" s="1"/>
  <c r="AN1682" i="4"/>
  <c r="AO1682" i="4" s="1"/>
  <c r="AP1682" i="4" s="1"/>
  <c r="AN1678" i="4"/>
  <c r="AO1678" i="4" s="1"/>
  <c r="AP1678" i="4" s="1"/>
  <c r="AN1674" i="4"/>
  <c r="AO1674" i="4" s="1"/>
  <c r="AP1674" i="4" s="1"/>
  <c r="AN1670" i="4"/>
  <c r="AO1670" i="4" s="1"/>
  <c r="AP1670" i="4" s="1"/>
  <c r="AN1666" i="4"/>
  <c r="AO1666" i="4" s="1"/>
  <c r="AP1666" i="4" s="1"/>
  <c r="AN1662" i="4"/>
  <c r="AO1662" i="4" s="1"/>
  <c r="AP1662" i="4" s="1"/>
  <c r="AN1658" i="4"/>
  <c r="AO1658" i="4" s="1"/>
  <c r="AP1658" i="4" s="1"/>
  <c r="AN1654" i="4"/>
  <c r="AO1654" i="4" s="1"/>
  <c r="AP1654" i="4" s="1"/>
  <c r="AN1650" i="4"/>
  <c r="AO1650" i="4" s="1"/>
  <c r="AP1650" i="4" s="1"/>
  <c r="AN1646" i="4"/>
  <c r="AO1646" i="4" s="1"/>
  <c r="AP1646" i="4" s="1"/>
  <c r="AN1642" i="4"/>
  <c r="AO1642" i="4" s="1"/>
  <c r="AP1642" i="4" s="1"/>
  <c r="AN1638" i="4"/>
  <c r="AO1638" i="4" s="1"/>
  <c r="AP1638" i="4" s="1"/>
  <c r="AN1634" i="4"/>
  <c r="AO1634" i="4" s="1"/>
  <c r="AP1634" i="4" s="1"/>
  <c r="AN1630" i="4"/>
  <c r="AO1630" i="4" s="1"/>
  <c r="AP1630" i="4" s="1"/>
  <c r="AN1627" i="4"/>
  <c r="AO1627" i="4" s="1"/>
  <c r="AP1627" i="4" s="1"/>
  <c r="AN1623" i="4"/>
  <c r="AO1623" i="4" s="1"/>
  <c r="AP1623" i="4" s="1"/>
  <c r="AN1619" i="4"/>
  <c r="AO1619" i="4" s="1"/>
  <c r="AP1619" i="4" s="1"/>
  <c r="AN1615" i="4"/>
  <c r="AO1615" i="4" s="1"/>
  <c r="AP1615" i="4" s="1"/>
  <c r="AN1703" i="4"/>
  <c r="AO1703" i="4" s="1"/>
  <c r="AP1703" i="4" s="1"/>
  <c r="AN1699" i="4"/>
  <c r="AO1699" i="4" s="1"/>
  <c r="AP1699" i="4" s="1"/>
  <c r="AN1695" i="4"/>
  <c r="AO1695" i="4" s="1"/>
  <c r="AP1695" i="4" s="1"/>
  <c r="AN1691" i="4"/>
  <c r="AO1691" i="4" s="1"/>
  <c r="AP1691" i="4" s="1"/>
  <c r="AN1687" i="4"/>
  <c r="AO1687" i="4" s="1"/>
  <c r="AP1687" i="4" s="1"/>
  <c r="AN1683" i="4"/>
  <c r="AO1683" i="4" s="1"/>
  <c r="AP1683" i="4" s="1"/>
  <c r="AN1679" i="4"/>
  <c r="AO1679" i="4" s="1"/>
  <c r="AP1679" i="4" s="1"/>
  <c r="AN1675" i="4"/>
  <c r="AO1675" i="4" s="1"/>
  <c r="AP1675" i="4" s="1"/>
  <c r="AN1671" i="4"/>
  <c r="AO1671" i="4" s="1"/>
  <c r="AP1671" i="4" s="1"/>
  <c r="AN1667" i="4"/>
  <c r="AO1667" i="4" s="1"/>
  <c r="AP1667" i="4" s="1"/>
  <c r="AN1663" i="4"/>
  <c r="AO1663" i="4" s="1"/>
  <c r="AP1663" i="4" s="1"/>
  <c r="AN1659" i="4"/>
  <c r="AO1659" i="4" s="1"/>
  <c r="AP1659" i="4" s="1"/>
  <c r="AN1655" i="4"/>
  <c r="AO1655" i="4" s="1"/>
  <c r="AP1655" i="4" s="1"/>
  <c r="AN1651" i="4"/>
  <c r="AO1651" i="4" s="1"/>
  <c r="AP1651" i="4" s="1"/>
  <c r="AN1647" i="4"/>
  <c r="AO1647" i="4" s="1"/>
  <c r="AP1647" i="4" s="1"/>
  <c r="AN1643" i="4"/>
  <c r="AO1643" i="4" s="1"/>
  <c r="AP1643" i="4" s="1"/>
  <c r="AN1639" i="4"/>
  <c r="AO1639" i="4" s="1"/>
  <c r="AP1639" i="4" s="1"/>
  <c r="AN1635" i="4"/>
  <c r="AO1635" i="4" s="1"/>
  <c r="AP1635" i="4" s="1"/>
  <c r="AN1631" i="4"/>
  <c r="AO1631" i="4" s="1"/>
  <c r="AP1631" i="4" s="1"/>
  <c r="AN1641" i="4"/>
  <c r="AO1641" i="4" s="1"/>
  <c r="AP1641" i="4" s="1"/>
  <c r="AN1637" i="4"/>
  <c r="AO1637" i="4" s="1"/>
  <c r="AP1637" i="4" s="1"/>
  <c r="AN1633" i="4"/>
  <c r="AO1633" i="4" s="1"/>
  <c r="AP1633" i="4" s="1"/>
  <c r="AN1365" i="4"/>
  <c r="AO1365" i="4" s="1"/>
  <c r="AP1365" i="4" s="1"/>
  <c r="AN1361" i="4"/>
  <c r="AO1361" i="4" s="1"/>
  <c r="AP1361" i="4" s="1"/>
  <c r="AN1357" i="4"/>
  <c r="AO1357" i="4" s="1"/>
  <c r="AP1357" i="4" s="1"/>
  <c r="AN1426" i="4"/>
  <c r="AO1426" i="4" s="1"/>
  <c r="AP1426" i="4" s="1"/>
  <c r="AN1422" i="4"/>
  <c r="AO1422" i="4" s="1"/>
  <c r="AP1422" i="4" s="1"/>
  <c r="AN1418" i="4"/>
  <c r="AO1418" i="4" s="1"/>
  <c r="AP1418" i="4" s="1"/>
  <c r="AN1414" i="4"/>
  <c r="AO1414" i="4" s="1"/>
  <c r="AP1414" i="4" s="1"/>
  <c r="AN1410" i="4"/>
  <c r="AO1410" i="4" s="1"/>
  <c r="AP1410" i="4" s="1"/>
  <c r="AN1406" i="4"/>
  <c r="AO1406" i="4" s="1"/>
  <c r="AP1406" i="4" s="1"/>
  <c r="AN1402" i="4"/>
  <c r="AO1402" i="4" s="1"/>
  <c r="AP1402" i="4" s="1"/>
  <c r="AN1398" i="4"/>
  <c r="AO1398" i="4" s="1"/>
  <c r="AP1398" i="4" s="1"/>
  <c r="AN1394" i="4"/>
  <c r="AO1394" i="4" s="1"/>
  <c r="AP1394" i="4" s="1"/>
  <c r="AN1390" i="4"/>
  <c r="AO1390" i="4" s="1"/>
  <c r="AP1390" i="4" s="1"/>
  <c r="AN1386" i="4"/>
  <c r="AO1386" i="4" s="1"/>
  <c r="AP1386" i="4" s="1"/>
  <c r="AN1382" i="4"/>
  <c r="AO1382" i="4" s="1"/>
  <c r="AP1382" i="4" s="1"/>
  <c r="AN1378" i="4"/>
  <c r="AO1378" i="4" s="1"/>
  <c r="AP1378" i="4" s="1"/>
  <c r="AN1374" i="4"/>
  <c r="AO1374" i="4" s="1"/>
  <c r="AP1374" i="4" s="1"/>
  <c r="AN1370" i="4"/>
  <c r="AO1370" i="4" s="1"/>
  <c r="AP1370" i="4" s="1"/>
  <c r="AN1366" i="4"/>
  <c r="AO1366" i="4" s="1"/>
  <c r="AP1366" i="4" s="1"/>
  <c r="AN1613" i="4"/>
  <c r="AO1613" i="4" s="1"/>
  <c r="AP1613" i="4" s="1"/>
  <c r="AN1609" i="4"/>
  <c r="AO1609" i="4" s="1"/>
  <c r="AP1609" i="4" s="1"/>
  <c r="AN1605" i="4"/>
  <c r="AO1605" i="4" s="1"/>
  <c r="AP1605" i="4" s="1"/>
  <c r="AN1601" i="4"/>
  <c r="AO1601" i="4" s="1"/>
  <c r="AP1601" i="4" s="1"/>
  <c r="AN1597" i="4"/>
  <c r="AO1597" i="4" s="1"/>
  <c r="AP1597" i="4" s="1"/>
  <c r="AN1593" i="4"/>
  <c r="AO1593" i="4" s="1"/>
  <c r="AP1593" i="4" s="1"/>
  <c r="AN1589" i="4"/>
  <c r="AO1589" i="4" s="1"/>
  <c r="AP1589" i="4" s="1"/>
  <c r="AN1585" i="4"/>
  <c r="AO1585" i="4" s="1"/>
  <c r="AP1585" i="4" s="1"/>
  <c r="AN1581" i="4"/>
  <c r="AO1581" i="4" s="1"/>
  <c r="AP1581" i="4" s="1"/>
  <c r="AN1577" i="4"/>
  <c r="AO1577" i="4" s="1"/>
  <c r="AP1577" i="4" s="1"/>
  <c r="AN1573" i="4"/>
  <c r="AO1573" i="4" s="1"/>
  <c r="AP1573" i="4" s="1"/>
  <c r="AN1569" i="4"/>
  <c r="AO1569" i="4" s="1"/>
  <c r="AP1569" i="4" s="1"/>
  <c r="AN1565" i="4"/>
  <c r="AO1565" i="4" s="1"/>
  <c r="AP1565" i="4" s="1"/>
  <c r="AN1561" i="4"/>
  <c r="AO1561" i="4" s="1"/>
  <c r="AP1561" i="4" s="1"/>
  <c r="AN1557" i="4"/>
  <c r="AO1557" i="4" s="1"/>
  <c r="AP1557" i="4" s="1"/>
  <c r="AN1553" i="4"/>
  <c r="AO1553" i="4" s="1"/>
  <c r="AP1553" i="4" s="1"/>
  <c r="AN1549" i="4"/>
  <c r="AO1549" i="4" s="1"/>
  <c r="AP1549" i="4" s="1"/>
  <c r="AN1545" i="4"/>
  <c r="AO1545" i="4" s="1"/>
  <c r="AP1545" i="4" s="1"/>
  <c r="AN1541" i="4"/>
  <c r="AO1541" i="4" s="1"/>
  <c r="AP1541" i="4" s="1"/>
  <c r="AN1537" i="4"/>
  <c r="AO1537" i="4" s="1"/>
  <c r="AP1537" i="4" s="1"/>
  <c r="AN1533" i="4"/>
  <c r="AO1533" i="4" s="1"/>
  <c r="AP1533" i="4" s="1"/>
  <c r="AN1529" i="4"/>
  <c r="AO1529" i="4" s="1"/>
  <c r="AP1529" i="4" s="1"/>
  <c r="AN1525" i="4"/>
  <c r="AO1525" i="4" s="1"/>
  <c r="AP1525" i="4" s="1"/>
  <c r="AN1521" i="4"/>
  <c r="AO1521" i="4" s="1"/>
  <c r="AP1521" i="4" s="1"/>
  <c r="AN1612" i="4"/>
  <c r="AO1612" i="4" s="1"/>
  <c r="AP1612" i="4" s="1"/>
  <c r="AN1608" i="4"/>
  <c r="AO1608" i="4" s="1"/>
  <c r="AP1608" i="4" s="1"/>
  <c r="AN1604" i="4"/>
  <c r="AO1604" i="4" s="1"/>
  <c r="AP1604" i="4" s="1"/>
  <c r="AN1600" i="4"/>
  <c r="AO1600" i="4" s="1"/>
  <c r="AP1600" i="4" s="1"/>
  <c r="AN1596" i="4"/>
  <c r="AO1596" i="4" s="1"/>
  <c r="AP1596" i="4" s="1"/>
  <c r="AN1592" i="4"/>
  <c r="AO1592" i="4" s="1"/>
  <c r="AP1592" i="4" s="1"/>
  <c r="AN1588" i="4"/>
  <c r="AO1588" i="4" s="1"/>
  <c r="AP1588" i="4" s="1"/>
  <c r="AN1584" i="4"/>
  <c r="AO1584" i="4" s="1"/>
  <c r="AP1584" i="4" s="1"/>
  <c r="AN1580" i="4"/>
  <c r="AO1580" i="4" s="1"/>
  <c r="AP1580" i="4" s="1"/>
  <c r="AN1576" i="4"/>
  <c r="AO1576" i="4" s="1"/>
  <c r="AP1576" i="4" s="1"/>
  <c r="AN1572" i="4"/>
  <c r="AO1572" i="4" s="1"/>
  <c r="AP1572" i="4" s="1"/>
  <c r="AN1568" i="4"/>
  <c r="AO1568" i="4" s="1"/>
  <c r="AP1568" i="4" s="1"/>
  <c r="AN1564" i="4"/>
  <c r="AO1564" i="4" s="1"/>
  <c r="AP1564" i="4" s="1"/>
  <c r="AN1560" i="4"/>
  <c r="AO1560" i="4" s="1"/>
  <c r="AP1560" i="4" s="1"/>
  <c r="AN1556" i="4"/>
  <c r="AO1556" i="4" s="1"/>
  <c r="AP1556" i="4" s="1"/>
  <c r="AN1552" i="4"/>
  <c r="AO1552" i="4" s="1"/>
  <c r="AP1552" i="4" s="1"/>
  <c r="AN1548" i="4"/>
  <c r="AO1548" i="4" s="1"/>
  <c r="AP1548" i="4" s="1"/>
  <c r="AN1544" i="4"/>
  <c r="AO1544" i="4" s="1"/>
  <c r="AP1544" i="4" s="1"/>
  <c r="AN1540" i="4"/>
  <c r="AO1540" i="4" s="1"/>
  <c r="AP1540" i="4" s="1"/>
  <c r="AN1536" i="4"/>
  <c r="AO1536" i="4" s="1"/>
  <c r="AP1536" i="4" s="1"/>
  <c r="AN1532" i="4"/>
  <c r="AO1532" i="4" s="1"/>
  <c r="AP1532" i="4" s="1"/>
  <c r="AN1528" i="4"/>
  <c r="AO1528" i="4" s="1"/>
  <c r="AP1528" i="4" s="1"/>
  <c r="AN1524" i="4"/>
  <c r="AO1524" i="4" s="1"/>
  <c r="AP1524" i="4" s="1"/>
  <c r="AN1520" i="4"/>
  <c r="AO1520" i="4" s="1"/>
  <c r="AP1520" i="4" s="1"/>
  <c r="AN1614" i="4"/>
  <c r="AO1614" i="4" s="1"/>
  <c r="AP1614" i="4" s="1"/>
  <c r="AN1610" i="4"/>
  <c r="AO1610" i="4" s="1"/>
  <c r="AP1610" i="4" s="1"/>
  <c r="AN1606" i="4"/>
  <c r="AO1606" i="4" s="1"/>
  <c r="AP1606" i="4" s="1"/>
  <c r="AN1602" i="4"/>
  <c r="AO1602" i="4" s="1"/>
  <c r="AP1602" i="4" s="1"/>
  <c r="AN1598" i="4"/>
  <c r="AO1598" i="4" s="1"/>
  <c r="AP1598" i="4" s="1"/>
  <c r="AN1594" i="4"/>
  <c r="AO1594" i="4" s="1"/>
  <c r="AP1594" i="4" s="1"/>
  <c r="AN1590" i="4"/>
  <c r="AO1590" i="4" s="1"/>
  <c r="AP1590" i="4" s="1"/>
  <c r="AN1586" i="4"/>
  <c r="AO1586" i="4" s="1"/>
  <c r="AP1586" i="4" s="1"/>
  <c r="AN1582" i="4"/>
  <c r="AO1582" i="4" s="1"/>
  <c r="AP1582" i="4" s="1"/>
  <c r="AN1578" i="4"/>
  <c r="AO1578" i="4" s="1"/>
  <c r="AP1578" i="4" s="1"/>
  <c r="AN1574" i="4"/>
  <c r="AO1574" i="4" s="1"/>
  <c r="AP1574" i="4" s="1"/>
  <c r="AN1570" i="4"/>
  <c r="AO1570" i="4" s="1"/>
  <c r="AP1570" i="4" s="1"/>
  <c r="AN1566" i="4"/>
  <c r="AO1566" i="4" s="1"/>
  <c r="AP1566" i="4" s="1"/>
  <c r="AN1562" i="4"/>
  <c r="AO1562" i="4" s="1"/>
  <c r="AP1562" i="4" s="1"/>
  <c r="AN1558" i="4"/>
  <c r="AO1558" i="4" s="1"/>
  <c r="AP1558" i="4" s="1"/>
  <c r="AN1554" i="4"/>
  <c r="AO1554" i="4" s="1"/>
  <c r="AP1554" i="4" s="1"/>
  <c r="AN1550" i="4"/>
  <c r="AO1550" i="4" s="1"/>
  <c r="AP1550" i="4" s="1"/>
  <c r="AN1546" i="4"/>
  <c r="AO1546" i="4" s="1"/>
  <c r="AP1546" i="4" s="1"/>
  <c r="AN1542" i="4"/>
  <c r="AO1542" i="4" s="1"/>
  <c r="AP1542" i="4" s="1"/>
  <c r="AN1538" i="4"/>
  <c r="AO1538" i="4" s="1"/>
  <c r="AP1538" i="4" s="1"/>
  <c r="AN1534" i="4"/>
  <c r="AO1534" i="4" s="1"/>
  <c r="AP1534" i="4" s="1"/>
  <c r="AN1530" i="4"/>
  <c r="AO1530" i="4" s="1"/>
  <c r="AP1530" i="4" s="1"/>
  <c r="AN1526" i="4"/>
  <c r="AO1526" i="4" s="1"/>
  <c r="AP1526" i="4" s="1"/>
  <c r="AN1522" i="4"/>
  <c r="AO1522" i="4" s="1"/>
  <c r="AP1522" i="4" s="1"/>
  <c r="AN1347" i="4"/>
  <c r="AO1347" i="4" s="1"/>
  <c r="AP1347" i="4" s="1"/>
  <c r="AN1353" i="4"/>
  <c r="AO1353" i="4" s="1"/>
  <c r="AP1353" i="4" s="1"/>
  <c r="AN1349" i="4"/>
  <c r="AO1349" i="4" s="1"/>
  <c r="AP1349" i="4" s="1"/>
  <c r="AN1346" i="4"/>
  <c r="AO1346" i="4" s="1"/>
  <c r="AP1346" i="4" s="1"/>
  <c r="AN1352" i="4"/>
  <c r="AO1352" i="4" s="1"/>
  <c r="AP1352" i="4" s="1"/>
  <c r="AN1348" i="4"/>
  <c r="AO1348" i="4" s="1"/>
  <c r="AP1348" i="4" s="1"/>
  <c r="AN1364" i="4"/>
  <c r="AO1364" i="4" s="1"/>
  <c r="AP1364" i="4" s="1"/>
  <c r="AN1360" i="4"/>
  <c r="AO1360" i="4" s="1"/>
  <c r="AP1360" i="4" s="1"/>
  <c r="AN1356" i="4"/>
  <c r="AO1356" i="4" s="1"/>
  <c r="AP1356" i="4" s="1"/>
  <c r="AN1425" i="4"/>
  <c r="AO1425" i="4" s="1"/>
  <c r="AP1425" i="4" s="1"/>
  <c r="AN1421" i="4"/>
  <c r="AO1421" i="4" s="1"/>
  <c r="AP1421" i="4" s="1"/>
  <c r="AN1417" i="4"/>
  <c r="AO1417" i="4" s="1"/>
  <c r="AP1417" i="4" s="1"/>
  <c r="AN1413" i="4"/>
  <c r="AO1413" i="4" s="1"/>
  <c r="AP1413" i="4" s="1"/>
  <c r="AN1409" i="4"/>
  <c r="AO1409" i="4" s="1"/>
  <c r="AP1409" i="4" s="1"/>
  <c r="AN1405" i="4"/>
  <c r="AO1405" i="4" s="1"/>
  <c r="AP1405" i="4" s="1"/>
  <c r="AN1401" i="4"/>
  <c r="AO1401" i="4" s="1"/>
  <c r="AP1401" i="4" s="1"/>
  <c r="AN1397" i="4"/>
  <c r="AO1397" i="4" s="1"/>
  <c r="AP1397" i="4" s="1"/>
  <c r="AN1393" i="4"/>
  <c r="AO1393" i="4" s="1"/>
  <c r="AP1393" i="4" s="1"/>
  <c r="AN1389" i="4"/>
  <c r="AO1389" i="4" s="1"/>
  <c r="AP1389" i="4" s="1"/>
  <c r="AN1385" i="4"/>
  <c r="AO1385" i="4" s="1"/>
  <c r="AP1385" i="4" s="1"/>
  <c r="AN1381" i="4"/>
  <c r="AO1381" i="4" s="1"/>
  <c r="AP1381" i="4" s="1"/>
  <c r="AN1377" i="4"/>
  <c r="AO1377" i="4" s="1"/>
  <c r="AP1377" i="4" s="1"/>
  <c r="AN1373" i="4"/>
  <c r="AO1373" i="4" s="1"/>
  <c r="AP1373" i="4" s="1"/>
  <c r="AN1369" i="4"/>
  <c r="AO1369" i="4" s="1"/>
  <c r="AP1369" i="4" s="1"/>
  <c r="AN1345" i="4"/>
  <c r="AO1345" i="4" s="1"/>
  <c r="AP1345" i="4" s="1"/>
  <c r="AN1351" i="4"/>
  <c r="AO1351" i="4" s="1"/>
  <c r="AP1351" i="4" s="1"/>
  <c r="AN1344" i="4"/>
  <c r="AO1344" i="4" s="1"/>
  <c r="AP1344" i="4" s="1"/>
  <c r="AN1354" i="4"/>
  <c r="AO1354" i="4" s="1"/>
  <c r="AP1354" i="4" s="1"/>
  <c r="AN1350" i="4"/>
  <c r="AO1350" i="4" s="1"/>
  <c r="AP1350" i="4" s="1"/>
  <c r="AN1362" i="4"/>
  <c r="AO1362" i="4" s="1"/>
  <c r="AP1362" i="4" s="1"/>
  <c r="AN1358" i="4"/>
  <c r="AO1358" i="4" s="1"/>
  <c r="AP1358" i="4" s="1"/>
  <c r="AN1427" i="4"/>
  <c r="AO1427" i="4" s="1"/>
  <c r="AP1427" i="4" s="1"/>
  <c r="AN1423" i="4"/>
  <c r="AO1423" i="4" s="1"/>
  <c r="AP1423" i="4" s="1"/>
  <c r="AN1419" i="4"/>
  <c r="AO1419" i="4" s="1"/>
  <c r="AP1419" i="4" s="1"/>
  <c r="AN1415" i="4"/>
  <c r="AO1415" i="4" s="1"/>
  <c r="AP1415" i="4" s="1"/>
  <c r="AN1411" i="4"/>
  <c r="AO1411" i="4" s="1"/>
  <c r="AP1411" i="4" s="1"/>
  <c r="AN1407" i="4"/>
  <c r="AO1407" i="4" s="1"/>
  <c r="AP1407" i="4" s="1"/>
  <c r="AN1403" i="4"/>
  <c r="AO1403" i="4" s="1"/>
  <c r="AP1403" i="4" s="1"/>
  <c r="AN1399" i="4"/>
  <c r="AO1399" i="4" s="1"/>
  <c r="AP1399" i="4" s="1"/>
  <c r="AN1395" i="4"/>
  <c r="AO1395" i="4" s="1"/>
  <c r="AP1395" i="4" s="1"/>
  <c r="AN1391" i="4"/>
  <c r="AO1391" i="4" s="1"/>
  <c r="AP1391" i="4" s="1"/>
  <c r="AN1387" i="4"/>
  <c r="AO1387" i="4" s="1"/>
  <c r="AP1387" i="4" s="1"/>
  <c r="AN1383" i="4"/>
  <c r="AO1383" i="4" s="1"/>
  <c r="AP1383" i="4" s="1"/>
  <c r="AN1379" i="4"/>
  <c r="AO1379" i="4" s="1"/>
  <c r="AP1379" i="4" s="1"/>
  <c r="AN1375" i="4"/>
  <c r="AO1375" i="4" s="1"/>
  <c r="AP1375" i="4" s="1"/>
  <c r="AN1371" i="4"/>
  <c r="AO1371" i="4" s="1"/>
  <c r="AP1371" i="4" s="1"/>
  <c r="AN1367" i="4"/>
  <c r="AO1367" i="4" s="1"/>
  <c r="AP1367" i="4" s="1"/>
  <c r="AE1524" i="4"/>
  <c r="W1524" i="4"/>
  <c r="AE1613" i="4"/>
  <c r="W1613" i="4"/>
  <c r="AE1609" i="4"/>
  <c r="W1609" i="4"/>
  <c r="AE1605" i="4"/>
  <c r="W1605" i="4"/>
  <c r="AE1601" i="4"/>
  <c r="W1601" i="4"/>
  <c r="AE1597" i="4"/>
  <c r="W1597" i="4"/>
  <c r="AE1593" i="4"/>
  <c r="W1593" i="4"/>
  <c r="AE1589" i="4"/>
  <c r="W1589" i="4"/>
  <c r="AE1585" i="4"/>
  <c r="W1585" i="4"/>
  <c r="AE1581" i="4"/>
  <c r="W1581" i="4"/>
  <c r="AE1577" i="4"/>
  <c r="W1577" i="4"/>
  <c r="AE1573" i="4"/>
  <c r="W1573" i="4"/>
  <c r="AE1563" i="4"/>
  <c r="W1563" i="4"/>
  <c r="AE1547" i="4"/>
  <c r="W1547" i="4"/>
  <c r="AE1531" i="4"/>
  <c r="W1531" i="4"/>
  <c r="AE1521" i="4"/>
  <c r="W1521" i="4"/>
  <c r="AE1655" i="4"/>
  <c r="W1655" i="4"/>
  <c r="AE1648" i="4"/>
  <c r="W1648" i="4"/>
  <c r="AE1644" i="4"/>
  <c r="W1644" i="4"/>
  <c r="AE1640" i="4"/>
  <c r="W1640" i="4"/>
  <c r="AE1636" i="4"/>
  <c r="W1636" i="4"/>
  <c r="AE1632" i="4"/>
  <c r="W1632" i="4"/>
  <c r="AE1628" i="4"/>
  <c r="W1628" i="4"/>
  <c r="AE1624" i="4"/>
  <c r="W1624" i="4"/>
  <c r="AE1620" i="4"/>
  <c r="W1620" i="4"/>
  <c r="AE1616" i="4"/>
  <c r="W1616" i="4"/>
  <c r="AE1692" i="4"/>
  <c r="W1692" i="4"/>
  <c r="AE1688" i="4"/>
  <c r="W1688" i="4"/>
  <c r="AE1684" i="4"/>
  <c r="W1684" i="4"/>
  <c r="AE1680" i="4"/>
  <c r="W1680" i="4"/>
  <c r="AE1676" i="4"/>
  <c r="W1676" i="4"/>
  <c r="AE1672" i="4"/>
  <c r="W1672" i="4"/>
  <c r="AE1668" i="4"/>
  <c r="W1668" i="4"/>
  <c r="AE1664" i="4"/>
  <c r="W1664" i="4"/>
  <c r="AE1660" i="4"/>
  <c r="W1660" i="4"/>
  <c r="AE1703" i="4"/>
  <c r="W1703" i="4"/>
  <c r="AE1699" i="4"/>
  <c r="W1699" i="4"/>
  <c r="AE1695" i="4"/>
  <c r="W1695" i="4"/>
  <c r="X1612" i="4"/>
  <c r="X1608" i="4"/>
  <c r="X1604" i="4"/>
  <c r="X1600" i="4"/>
  <c r="X1596" i="4"/>
  <c r="X1592" i="4"/>
  <c r="X1588" i="4"/>
  <c r="X1584" i="4"/>
  <c r="X1580" i="4"/>
  <c r="X1576" i="4"/>
  <c r="X1572" i="4"/>
  <c r="X1524" i="4"/>
  <c r="X1626" i="4"/>
  <c r="X1622" i="4"/>
  <c r="X1618" i="4"/>
  <c r="X1706" i="4"/>
  <c r="X1702" i="4"/>
  <c r="X1698" i="4"/>
  <c r="X1694" i="4"/>
  <c r="X1690" i="4"/>
  <c r="X1686" i="4"/>
  <c r="X1682" i="4"/>
  <c r="X1678" i="4"/>
  <c r="X1674" i="4"/>
  <c r="X1670" i="4"/>
  <c r="X1666" i="4"/>
  <c r="X1662" i="4"/>
  <c r="X1658" i="4"/>
  <c r="X1646" i="4"/>
  <c r="X1642" i="4"/>
  <c r="X1638" i="4"/>
  <c r="X1634" i="4"/>
  <c r="X1630" i="4"/>
  <c r="AE1557" i="4"/>
  <c r="W1557" i="4"/>
  <c r="AE1610" i="4"/>
  <c r="W1610" i="4"/>
  <c r="AE1606" i="4"/>
  <c r="W1606" i="4"/>
  <c r="AE1602" i="4"/>
  <c r="W1602" i="4"/>
  <c r="AE1594" i="4"/>
  <c r="W1594" i="4"/>
  <c r="AE1590" i="4"/>
  <c r="W1590" i="4"/>
  <c r="AE1586" i="4"/>
  <c r="W1586" i="4"/>
  <c r="AE1578" i="4"/>
  <c r="W1578" i="4"/>
  <c r="AE1574" i="4"/>
  <c r="W1574" i="4"/>
  <c r="AE1570" i="4"/>
  <c r="W1570" i="4"/>
  <c r="AE1567" i="4"/>
  <c r="W1567" i="4"/>
  <c r="AE1551" i="4"/>
  <c r="W1551" i="4"/>
  <c r="AE1535" i="4"/>
  <c r="W1535" i="4"/>
  <c r="AE1656" i="4"/>
  <c r="W1656" i="4"/>
  <c r="AE1649" i="4"/>
  <c r="W1649" i="4"/>
  <c r="AE1645" i="4"/>
  <c r="W1645" i="4"/>
  <c r="AE1641" i="4"/>
  <c r="W1641" i="4"/>
  <c r="AE1637" i="4"/>
  <c r="W1637" i="4"/>
  <c r="AE1633" i="4"/>
  <c r="W1633" i="4"/>
  <c r="AE1629" i="4"/>
  <c r="W1629" i="4"/>
  <c r="AE1625" i="4"/>
  <c r="W1625" i="4"/>
  <c r="AE1621" i="4"/>
  <c r="W1621" i="4"/>
  <c r="AE1617" i="4"/>
  <c r="W1617" i="4"/>
  <c r="AE1693" i="4"/>
  <c r="W1693" i="4"/>
  <c r="AE1689" i="4"/>
  <c r="W1689" i="4"/>
  <c r="AE1685" i="4"/>
  <c r="W1685" i="4"/>
  <c r="AE1681" i="4"/>
  <c r="W1681" i="4"/>
  <c r="AE1677" i="4"/>
  <c r="W1677" i="4"/>
  <c r="AE1673" i="4"/>
  <c r="W1673" i="4"/>
  <c r="AE1669" i="4"/>
  <c r="W1669" i="4"/>
  <c r="AE1665" i="4"/>
  <c r="W1665" i="4"/>
  <c r="AE1661" i="4"/>
  <c r="W1661" i="4"/>
  <c r="AE1704" i="4"/>
  <c r="W1704" i="4"/>
  <c r="AE1700" i="4"/>
  <c r="W1700" i="4"/>
  <c r="AE1696" i="4"/>
  <c r="W1696" i="4"/>
  <c r="X1611" i="4"/>
  <c r="X1607" i="4"/>
  <c r="X1603" i="4"/>
  <c r="X1599" i="4"/>
  <c r="X1595" i="4"/>
  <c r="X1591" i="4"/>
  <c r="X1587" i="4"/>
  <c r="X1583" i="4"/>
  <c r="X1579" i="4"/>
  <c r="X1575" i="4"/>
  <c r="X1571" i="4"/>
  <c r="X1567" i="4"/>
  <c r="X1563" i="4"/>
  <c r="X1559" i="4"/>
  <c r="X1555" i="4"/>
  <c r="X1551" i="4"/>
  <c r="X1547" i="4"/>
  <c r="X1543" i="4"/>
  <c r="X1539" i="4"/>
  <c r="X1535" i="4"/>
  <c r="X1531" i="4"/>
  <c r="X1527" i="4"/>
  <c r="X1523" i="4"/>
  <c r="X1629" i="4"/>
  <c r="X1625" i="4"/>
  <c r="X1621" i="4"/>
  <c r="X1617" i="4"/>
  <c r="X1705" i="4"/>
  <c r="X1701" i="4"/>
  <c r="X1697" i="4"/>
  <c r="X1693" i="4"/>
  <c r="X1689" i="4"/>
  <c r="X1685" i="4"/>
  <c r="X1681" i="4"/>
  <c r="X1677" i="4"/>
  <c r="X1673" i="4"/>
  <c r="X1669" i="4"/>
  <c r="X1665" i="4"/>
  <c r="X1661" i="4"/>
  <c r="X1657" i="4"/>
  <c r="X1653" i="4"/>
  <c r="X1649" i="4"/>
  <c r="X1645" i="4"/>
  <c r="X1641" i="4"/>
  <c r="X1637" i="4"/>
  <c r="X1633" i="4"/>
  <c r="AE1541" i="4"/>
  <c r="W1541" i="4"/>
  <c r="AE1652" i="4"/>
  <c r="W1652" i="4"/>
  <c r="AE1614" i="4"/>
  <c r="W1614" i="4"/>
  <c r="AE1598" i="4"/>
  <c r="W1598" i="4"/>
  <c r="AE1582" i="4"/>
  <c r="W1582" i="4"/>
  <c r="AE1561" i="4"/>
  <c r="W1561" i="4"/>
  <c r="AE1545" i="4"/>
  <c r="W1545" i="4"/>
  <c r="AE1529" i="4"/>
  <c r="W1529" i="4"/>
  <c r="AE1653" i="4"/>
  <c r="W1653" i="4"/>
  <c r="AE1611" i="4"/>
  <c r="W1611" i="4"/>
  <c r="AE1599" i="4"/>
  <c r="W1599" i="4"/>
  <c r="AE1595" i="4"/>
  <c r="W1595" i="4"/>
  <c r="AE1583" i="4"/>
  <c r="W1583" i="4"/>
  <c r="AE1571" i="4"/>
  <c r="W1571" i="4"/>
  <c r="AE1539" i="4"/>
  <c r="W1539" i="4"/>
  <c r="AE1657" i="4"/>
  <c r="W1657" i="4"/>
  <c r="AE1646" i="4"/>
  <c r="W1646" i="4"/>
  <c r="AE1642" i="4"/>
  <c r="W1642" i="4"/>
  <c r="AE1638" i="4"/>
  <c r="W1638" i="4"/>
  <c r="AE1634" i="4"/>
  <c r="W1634" i="4"/>
  <c r="AE1630" i="4"/>
  <c r="W1630" i="4"/>
  <c r="AE1626" i="4"/>
  <c r="W1626" i="4"/>
  <c r="AE1622" i="4"/>
  <c r="W1622" i="4"/>
  <c r="AE1618" i="4"/>
  <c r="W1618" i="4"/>
  <c r="AE1694" i="4"/>
  <c r="W1694" i="4"/>
  <c r="AE1690" i="4"/>
  <c r="W1690" i="4"/>
  <c r="AE1686" i="4"/>
  <c r="W1686" i="4"/>
  <c r="AE1682" i="4"/>
  <c r="W1682" i="4"/>
  <c r="AE1678" i="4"/>
  <c r="W1678" i="4"/>
  <c r="AE1674" i="4"/>
  <c r="W1674" i="4"/>
  <c r="AE1670" i="4"/>
  <c r="W1670" i="4"/>
  <c r="AE1666" i="4"/>
  <c r="W1666" i="4"/>
  <c r="AE1662" i="4"/>
  <c r="W1662" i="4"/>
  <c r="AE1658" i="4"/>
  <c r="W1658" i="4"/>
  <c r="AE1705" i="4"/>
  <c r="W1705" i="4"/>
  <c r="AE1701" i="4"/>
  <c r="W1701" i="4"/>
  <c r="AE1697" i="4"/>
  <c r="W1697" i="4"/>
  <c r="X1614" i="4"/>
  <c r="X1610" i="4"/>
  <c r="X1606" i="4"/>
  <c r="X1602" i="4"/>
  <c r="X1598" i="4"/>
  <c r="X1594" i="4"/>
  <c r="X1590" i="4"/>
  <c r="X1586" i="4"/>
  <c r="X1582" i="4"/>
  <c r="X1578" i="4"/>
  <c r="X1574" i="4"/>
  <c r="X1570" i="4"/>
  <c r="X1628" i="4"/>
  <c r="X1624" i="4"/>
  <c r="X1620" i="4"/>
  <c r="X1616" i="4"/>
  <c r="X1704" i="4"/>
  <c r="X1700" i="4"/>
  <c r="X1696" i="4"/>
  <c r="X1692" i="4"/>
  <c r="X1688" i="4"/>
  <c r="X1684" i="4"/>
  <c r="X1680" i="4"/>
  <c r="X1676" i="4"/>
  <c r="X1672" i="4"/>
  <c r="X1668" i="4"/>
  <c r="X1664" i="4"/>
  <c r="X1660" i="4"/>
  <c r="X1656" i="4"/>
  <c r="X1652" i="4"/>
  <c r="X1648" i="4"/>
  <c r="X1644" i="4"/>
  <c r="X1640" i="4"/>
  <c r="X1636" i="4"/>
  <c r="X1632" i="4"/>
  <c r="AE1537" i="4"/>
  <c r="W1537" i="4"/>
  <c r="AE1607" i="4"/>
  <c r="W1607" i="4"/>
  <c r="AE1603" i="4"/>
  <c r="W1603" i="4"/>
  <c r="AE1579" i="4"/>
  <c r="W1579" i="4"/>
  <c r="AE1565" i="4"/>
  <c r="W1565" i="4"/>
  <c r="AE1549" i="4"/>
  <c r="W1549" i="4"/>
  <c r="AE1533" i="4"/>
  <c r="W1533" i="4"/>
  <c r="AE1523" i="4"/>
  <c r="W1523" i="4"/>
  <c r="AE1553" i="4"/>
  <c r="W1553" i="4"/>
  <c r="AE1651" i="4"/>
  <c r="W1651" i="4"/>
  <c r="AE1525" i="4"/>
  <c r="W1525" i="4"/>
  <c r="AE1591" i="4"/>
  <c r="W1591" i="4"/>
  <c r="AE1587" i="4"/>
  <c r="W1587" i="4"/>
  <c r="AE1575" i="4"/>
  <c r="W1575" i="4"/>
  <c r="AE1555" i="4"/>
  <c r="W1555" i="4"/>
  <c r="AE1612" i="4"/>
  <c r="W1612" i="4"/>
  <c r="AE1608" i="4"/>
  <c r="W1608" i="4"/>
  <c r="AE1604" i="4"/>
  <c r="W1604" i="4"/>
  <c r="AE1600" i="4"/>
  <c r="W1600" i="4"/>
  <c r="AE1596" i="4"/>
  <c r="W1596" i="4"/>
  <c r="AE1592" i="4"/>
  <c r="W1592" i="4"/>
  <c r="AE1588" i="4"/>
  <c r="W1588" i="4"/>
  <c r="AE1584" i="4"/>
  <c r="W1584" i="4"/>
  <c r="AE1580" i="4"/>
  <c r="W1580" i="4"/>
  <c r="AE1576" i="4"/>
  <c r="W1576" i="4"/>
  <c r="AE1572" i="4"/>
  <c r="W1572" i="4"/>
  <c r="AE1569" i="4"/>
  <c r="W1569" i="4"/>
  <c r="AE1559" i="4"/>
  <c r="W1559" i="4"/>
  <c r="AE1543" i="4"/>
  <c r="W1543" i="4"/>
  <c r="AE1527" i="4"/>
  <c r="W1527" i="4"/>
  <c r="AE1647" i="4"/>
  <c r="W1647" i="4"/>
  <c r="AE1643" i="4"/>
  <c r="W1643" i="4"/>
  <c r="AE1639" i="4"/>
  <c r="W1639" i="4"/>
  <c r="AE1635" i="4"/>
  <c r="W1635" i="4"/>
  <c r="AE1631" i="4"/>
  <c r="W1631" i="4"/>
  <c r="AE1627" i="4"/>
  <c r="W1627" i="4"/>
  <c r="AE1623" i="4"/>
  <c r="W1623" i="4"/>
  <c r="AE1619" i="4"/>
  <c r="W1619" i="4"/>
  <c r="AE1615" i="4"/>
  <c r="W1615" i="4"/>
  <c r="AE1691" i="4"/>
  <c r="W1691" i="4"/>
  <c r="AE1687" i="4"/>
  <c r="W1687" i="4"/>
  <c r="AE1683" i="4"/>
  <c r="W1683" i="4"/>
  <c r="AE1679" i="4"/>
  <c r="W1679" i="4"/>
  <c r="AE1675" i="4"/>
  <c r="W1675" i="4"/>
  <c r="AE1671" i="4"/>
  <c r="W1671" i="4"/>
  <c r="AE1667" i="4"/>
  <c r="W1667" i="4"/>
  <c r="AE1663" i="4"/>
  <c r="W1663" i="4"/>
  <c r="AE1659" i="4"/>
  <c r="W1659" i="4"/>
  <c r="AE1702" i="4"/>
  <c r="W1702" i="4"/>
  <c r="AE1698" i="4"/>
  <c r="W1698" i="4"/>
  <c r="AE1706" i="4"/>
  <c r="W1706" i="4"/>
  <c r="X1613" i="4"/>
  <c r="X1609" i="4"/>
  <c r="X1605" i="4"/>
  <c r="X1601" i="4"/>
  <c r="X1597" i="4"/>
  <c r="X1593" i="4"/>
  <c r="X1589" i="4"/>
  <c r="X1585" i="4"/>
  <c r="X1581" i="4"/>
  <c r="X1577" i="4"/>
  <c r="X1573" i="4"/>
  <c r="X1569" i="4"/>
  <c r="X1565" i="4"/>
  <c r="X1561" i="4"/>
  <c r="X1557" i="4"/>
  <c r="X1553" i="4"/>
  <c r="X1549" i="4"/>
  <c r="X1545" i="4"/>
  <c r="X1541" i="4"/>
  <c r="X1537" i="4"/>
  <c r="X1533" i="4"/>
  <c r="X1529" i="4"/>
  <c r="X1525" i="4"/>
  <c r="X1521" i="4"/>
  <c r="X1627" i="4"/>
  <c r="X1623" i="4"/>
  <c r="X1619" i="4"/>
  <c r="X1615" i="4"/>
  <c r="X1703" i="4"/>
  <c r="X1699" i="4"/>
  <c r="X1695" i="4"/>
  <c r="X1691" i="4"/>
  <c r="X1687" i="4"/>
  <c r="X1683" i="4"/>
  <c r="X1679" i="4"/>
  <c r="X1675" i="4"/>
  <c r="X1671" i="4"/>
  <c r="X1667" i="4"/>
  <c r="X1663" i="4"/>
  <c r="X1659" i="4"/>
  <c r="X1655" i="4"/>
  <c r="X1651" i="4"/>
  <c r="X1647" i="4"/>
  <c r="X1643" i="4"/>
  <c r="X1639" i="4"/>
  <c r="X1635" i="4"/>
  <c r="X1631" i="4"/>
  <c r="AF1614" i="4"/>
  <c r="AF1610" i="4"/>
  <c r="AF1606" i="4"/>
  <c r="AF1602" i="4"/>
  <c r="AF1598" i="4"/>
  <c r="AF1594" i="4"/>
  <c r="AF1590" i="4"/>
  <c r="AF1586" i="4"/>
  <c r="AF1582" i="4"/>
  <c r="AF1578" i="4"/>
  <c r="AF1574" i="4"/>
  <c r="AF1570" i="4"/>
  <c r="AF1628" i="4"/>
  <c r="AF1624" i="4"/>
  <c r="AF1620" i="4"/>
  <c r="AF1616" i="4"/>
  <c r="AF1704" i="4"/>
  <c r="AF1700" i="4"/>
  <c r="AF1696" i="4"/>
  <c r="AF1692" i="4"/>
  <c r="AF1688" i="4"/>
  <c r="AF1684" i="4"/>
  <c r="AF1680" i="4"/>
  <c r="AF1676" i="4"/>
  <c r="AF1672" i="4"/>
  <c r="AF1668" i="4"/>
  <c r="AF1664" i="4"/>
  <c r="AF1660" i="4"/>
  <c r="AF1656" i="4"/>
  <c r="AF1652" i="4"/>
  <c r="AF1648" i="4"/>
  <c r="AF1644" i="4"/>
  <c r="AF1640" i="4"/>
  <c r="AF1636" i="4"/>
  <c r="AF1632" i="4"/>
  <c r="AF1613" i="4"/>
  <c r="AF1609" i="4"/>
  <c r="AF1605" i="4"/>
  <c r="AF1601" i="4"/>
  <c r="AF1597" i="4"/>
  <c r="AF1593" i="4"/>
  <c r="AF1589" i="4"/>
  <c r="AF1585" i="4"/>
  <c r="AF1581" i="4"/>
  <c r="AF1577" i="4"/>
  <c r="AF1573" i="4"/>
  <c r="AF1569" i="4"/>
  <c r="AF1565" i="4"/>
  <c r="AF1561" i="4"/>
  <c r="AF1557" i="4"/>
  <c r="AF1553" i="4"/>
  <c r="AF1549" i="4"/>
  <c r="AF1545" i="4"/>
  <c r="AF1541" i="4"/>
  <c r="AF1537" i="4"/>
  <c r="AF1533" i="4"/>
  <c r="AF1529" i="4"/>
  <c r="AF1525" i="4"/>
  <c r="AF1521" i="4"/>
  <c r="AF1627" i="4"/>
  <c r="AF1623" i="4"/>
  <c r="AF1619" i="4"/>
  <c r="AF1615" i="4"/>
  <c r="AF1703" i="4"/>
  <c r="AF1699" i="4"/>
  <c r="AF1695" i="4"/>
  <c r="AF1691" i="4"/>
  <c r="AF1687" i="4"/>
  <c r="AF1683" i="4"/>
  <c r="AF1679" i="4"/>
  <c r="AF1675" i="4"/>
  <c r="AF1671" i="4"/>
  <c r="AF1667" i="4"/>
  <c r="AF1663" i="4"/>
  <c r="AF1659" i="4"/>
  <c r="AF1655" i="4"/>
  <c r="AF1651" i="4"/>
  <c r="AF1647" i="4"/>
  <c r="AF1643" i="4"/>
  <c r="AF1639" i="4"/>
  <c r="AF1635" i="4"/>
  <c r="AF1631" i="4"/>
  <c r="AF1612" i="4"/>
  <c r="AF1608" i="4"/>
  <c r="AF1604" i="4"/>
  <c r="AF1600" i="4"/>
  <c r="AF1596" i="4"/>
  <c r="AF1592" i="4"/>
  <c r="AF1588" i="4"/>
  <c r="AF1584" i="4"/>
  <c r="AF1580" i="4"/>
  <c r="AF1576" i="4"/>
  <c r="AF1572" i="4"/>
  <c r="AF1524" i="4"/>
  <c r="AF1626" i="4"/>
  <c r="AF1622" i="4"/>
  <c r="AF1618" i="4"/>
  <c r="AF1706" i="4"/>
  <c r="AF1702" i="4"/>
  <c r="AF1698" i="4"/>
  <c r="AF1694" i="4"/>
  <c r="AF1690" i="4"/>
  <c r="AF1686" i="4"/>
  <c r="AF1682" i="4"/>
  <c r="AF1678" i="4"/>
  <c r="AF1674" i="4"/>
  <c r="AF1670" i="4"/>
  <c r="AF1666" i="4"/>
  <c r="AF1662" i="4"/>
  <c r="AF1658" i="4"/>
  <c r="AF1646" i="4"/>
  <c r="AF1642" i="4"/>
  <c r="AF1638" i="4"/>
  <c r="AF1634" i="4"/>
  <c r="AF1630" i="4"/>
  <c r="AF1611" i="4"/>
  <c r="AF1607" i="4"/>
  <c r="AF1603" i="4"/>
  <c r="AF1599" i="4"/>
  <c r="AF1595" i="4"/>
  <c r="AF1591" i="4"/>
  <c r="AF1587" i="4"/>
  <c r="AF1583" i="4"/>
  <c r="AF1579" i="4"/>
  <c r="AF1575" i="4"/>
  <c r="AF1571" i="4"/>
  <c r="AF1567" i="4"/>
  <c r="AF1563" i="4"/>
  <c r="AF1559" i="4"/>
  <c r="AF1555" i="4"/>
  <c r="AF1551" i="4"/>
  <c r="AF1547" i="4"/>
  <c r="AF1543" i="4"/>
  <c r="AF1539" i="4"/>
  <c r="AF1535" i="4"/>
  <c r="AF1531" i="4"/>
  <c r="AF1527" i="4"/>
  <c r="AF1523" i="4"/>
  <c r="AF1629" i="4"/>
  <c r="AF1625" i="4"/>
  <c r="AF1621" i="4"/>
  <c r="AF1617" i="4"/>
  <c r="AF1705" i="4"/>
  <c r="AF1701" i="4"/>
  <c r="AF1697" i="4"/>
  <c r="AF1693" i="4"/>
  <c r="AF1689" i="4"/>
  <c r="AF1685" i="4"/>
  <c r="AF1681" i="4"/>
  <c r="AF1677" i="4"/>
  <c r="AF1673" i="4"/>
  <c r="AF1669" i="4"/>
  <c r="AF1665" i="4"/>
  <c r="AF1661" i="4"/>
  <c r="AF1657" i="4"/>
  <c r="AF1653" i="4"/>
  <c r="AF1649" i="4"/>
  <c r="AF1645" i="4"/>
  <c r="AF1641" i="4"/>
  <c r="AF1637" i="4"/>
  <c r="AF1633" i="4"/>
  <c r="B1279" i="4"/>
  <c r="B1650" i="4" s="1"/>
  <c r="A1654" i="4"/>
  <c r="P1654" i="4"/>
  <c r="P1650" i="4"/>
  <c r="B1323" i="4"/>
  <c r="P1566" i="4"/>
  <c r="B1191" i="4"/>
  <c r="B1562" i="4" s="1"/>
  <c r="P1562" i="4"/>
  <c r="P1558" i="4"/>
  <c r="B1183" i="4"/>
  <c r="B1554" i="4" s="1"/>
  <c r="P1554" i="4"/>
  <c r="B1179" i="4"/>
  <c r="B1550" i="4" s="1"/>
  <c r="P1550" i="4"/>
  <c r="X1550" i="4" s="1"/>
  <c r="B1175" i="4"/>
  <c r="B1546" i="4" s="1"/>
  <c r="P1546" i="4"/>
  <c r="X1546" i="4" s="1"/>
  <c r="B1171" i="4"/>
  <c r="B1542" i="4" s="1"/>
  <c r="P1542" i="4"/>
  <c r="X1542" i="4" s="1"/>
  <c r="B1167" i="4"/>
  <c r="B1538" i="4" s="1"/>
  <c r="P1538" i="4"/>
  <c r="B1163" i="4"/>
  <c r="B1534" i="4" s="1"/>
  <c r="P1534" i="4"/>
  <c r="X1534" i="4" s="1"/>
  <c r="B1159" i="4"/>
  <c r="B1530" i="4" s="1"/>
  <c r="P1530" i="4"/>
  <c r="B1155" i="4"/>
  <c r="B1526" i="4" s="1"/>
  <c r="P1526" i="4"/>
  <c r="B1151" i="4"/>
  <c r="B1522" i="4" s="1"/>
  <c r="P1522" i="4"/>
  <c r="P1568" i="4"/>
  <c r="A1583" i="4"/>
  <c r="A1575" i="4"/>
  <c r="B1200" i="4"/>
  <c r="B1571" i="4" s="1"/>
  <c r="B1193" i="4"/>
  <c r="B1564" i="4" s="1"/>
  <c r="P1564" i="4"/>
  <c r="A1560" i="4"/>
  <c r="P1560" i="4"/>
  <c r="X1560" i="4" s="1"/>
  <c r="A1556" i="4"/>
  <c r="P1556" i="4"/>
  <c r="X1556" i="4" s="1"/>
  <c r="A1552" i="4"/>
  <c r="P1552" i="4"/>
  <c r="X1552" i="4" s="1"/>
  <c r="B1177" i="4"/>
  <c r="B1548" i="4" s="1"/>
  <c r="P1548" i="4"/>
  <c r="B1173" i="4"/>
  <c r="B1544" i="4" s="1"/>
  <c r="P1544" i="4"/>
  <c r="A1540" i="4"/>
  <c r="P1540" i="4"/>
  <c r="X1540" i="4" s="1"/>
  <c r="B1165" i="4"/>
  <c r="B1536" i="4" s="1"/>
  <c r="P1536" i="4"/>
  <c r="X1536" i="4" s="1"/>
  <c r="A1532" i="4"/>
  <c r="P1532" i="4"/>
  <c r="A1528" i="4"/>
  <c r="P1528" i="4"/>
  <c r="X1528" i="4" s="1"/>
  <c r="A1611" i="4"/>
  <c r="B1232" i="4"/>
  <c r="B1603" i="4" s="1"/>
  <c r="A1587" i="4"/>
  <c r="A1571" i="4"/>
  <c r="A1568" i="4"/>
  <c r="A1614" i="4"/>
  <c r="B1216" i="4"/>
  <c r="B1204" i="4"/>
  <c r="B1181" i="4"/>
  <c r="B1153" i="4"/>
  <c r="C1149" i="4"/>
  <c r="A1149" i="4" s="1"/>
  <c r="D1149" i="4"/>
  <c r="Y1149" i="4"/>
  <c r="Z1149" i="4"/>
  <c r="P1520" i="4"/>
  <c r="X1520" i="4" s="1"/>
  <c r="Q1149" i="4"/>
  <c r="Q1520" i="4" s="1"/>
  <c r="R1149" i="4"/>
  <c r="S1149" i="4"/>
  <c r="R1136" i="4"/>
  <c r="S1136" i="4"/>
  <c r="Y1136" i="4"/>
  <c r="Z1136" i="4"/>
  <c r="R1137" i="4"/>
  <c r="S1137" i="4"/>
  <c r="Y1137" i="4"/>
  <c r="Z1137" i="4"/>
  <c r="R1138" i="4"/>
  <c r="S1138" i="4"/>
  <c r="Y1138" i="4"/>
  <c r="Z1138" i="4"/>
  <c r="R1139" i="4"/>
  <c r="S1139" i="4"/>
  <c r="Y1139" i="4"/>
  <c r="Z1139" i="4"/>
  <c r="R1140" i="4"/>
  <c r="S1140" i="4"/>
  <c r="Y1140" i="4"/>
  <c r="Z1140" i="4"/>
  <c r="R1141" i="4"/>
  <c r="S1141" i="4"/>
  <c r="Y1141" i="4"/>
  <c r="Z1141" i="4"/>
  <c r="R1142" i="4"/>
  <c r="S1142" i="4"/>
  <c r="Y1142" i="4"/>
  <c r="Z1142" i="4"/>
  <c r="R1143" i="4"/>
  <c r="S1143" i="4"/>
  <c r="Y1143" i="4"/>
  <c r="Z1143" i="4"/>
  <c r="R1144" i="4"/>
  <c r="S1144" i="4"/>
  <c r="Y1144" i="4"/>
  <c r="Z1144" i="4"/>
  <c r="R1145" i="4"/>
  <c r="S1145" i="4"/>
  <c r="Y1145" i="4"/>
  <c r="Z1145" i="4"/>
  <c r="R1146" i="4"/>
  <c r="S1146" i="4"/>
  <c r="Y1146" i="4"/>
  <c r="Z1146" i="4"/>
  <c r="R1147" i="4"/>
  <c r="S1147" i="4"/>
  <c r="Y1147" i="4"/>
  <c r="Z1147" i="4"/>
  <c r="R1148" i="4"/>
  <c r="S1148" i="4"/>
  <c r="Y1148" i="4"/>
  <c r="Z1148" i="4"/>
  <c r="C1136" i="4"/>
  <c r="D1136" i="4"/>
  <c r="E1136" i="4"/>
  <c r="E1507" i="4" s="1"/>
  <c r="C1137" i="4"/>
  <c r="D1137" i="4"/>
  <c r="E1137" i="4"/>
  <c r="E1508" i="4" s="1"/>
  <c r="C1138" i="4"/>
  <c r="D1138" i="4"/>
  <c r="E1138" i="4"/>
  <c r="E1509" i="4" s="1"/>
  <c r="C1139" i="4"/>
  <c r="D1139" i="4"/>
  <c r="E1139" i="4"/>
  <c r="E1510" i="4" s="1"/>
  <c r="C1140" i="4"/>
  <c r="D1140" i="4"/>
  <c r="E1140" i="4"/>
  <c r="E1511" i="4" s="1"/>
  <c r="C1141" i="4"/>
  <c r="D1141" i="4"/>
  <c r="E1141" i="4"/>
  <c r="E1512" i="4" s="1"/>
  <c r="C1142" i="4"/>
  <c r="D1142" i="4"/>
  <c r="E1142" i="4"/>
  <c r="E1513" i="4" s="1"/>
  <c r="C1143" i="4"/>
  <c r="D1143" i="4"/>
  <c r="E1143" i="4"/>
  <c r="E1514" i="4" s="1"/>
  <c r="C1144" i="4"/>
  <c r="D1144" i="4"/>
  <c r="E1144" i="4"/>
  <c r="E1515" i="4" s="1"/>
  <c r="C1145" i="4"/>
  <c r="D1145" i="4"/>
  <c r="E1145" i="4"/>
  <c r="E1516" i="4" s="1"/>
  <c r="C1146" i="4"/>
  <c r="D1146" i="4"/>
  <c r="E1146" i="4"/>
  <c r="E1517" i="4" s="1"/>
  <c r="C1147" i="4"/>
  <c r="D1147" i="4"/>
  <c r="E1147" i="4"/>
  <c r="E1518" i="4" s="1"/>
  <c r="C1148" i="4"/>
  <c r="D1148" i="4"/>
  <c r="E1148" i="4"/>
  <c r="E1519" i="4" s="1"/>
  <c r="I1136" i="4"/>
  <c r="J1136" i="4"/>
  <c r="AD1136" i="4" s="1"/>
  <c r="I1137" i="4"/>
  <c r="J1137" i="4"/>
  <c r="AD1137" i="4" s="1"/>
  <c r="I1138" i="4"/>
  <c r="J1138" i="4"/>
  <c r="AD1138" i="4" s="1"/>
  <c r="I1139" i="4"/>
  <c r="J1139" i="4"/>
  <c r="AD1139" i="4" s="1"/>
  <c r="I1140" i="4"/>
  <c r="J1140" i="4"/>
  <c r="AD1140" i="4" s="1"/>
  <c r="I1141" i="4"/>
  <c r="J1141" i="4"/>
  <c r="AD1141" i="4" s="1"/>
  <c r="I1142" i="4"/>
  <c r="J1142" i="4"/>
  <c r="AD1142" i="4" s="1"/>
  <c r="I1143" i="4"/>
  <c r="J1143" i="4"/>
  <c r="AD1143" i="4" s="1"/>
  <c r="I1144" i="4"/>
  <c r="J1144" i="4"/>
  <c r="AD1144" i="4" s="1"/>
  <c r="I1145" i="4"/>
  <c r="J1145" i="4"/>
  <c r="AD1145" i="4" s="1"/>
  <c r="I1146" i="4"/>
  <c r="J1146" i="4"/>
  <c r="AD1146" i="4" s="1"/>
  <c r="I1147" i="4"/>
  <c r="J1147" i="4"/>
  <c r="AD1147" i="4" s="1"/>
  <c r="I1148" i="4"/>
  <c r="J1148" i="4"/>
  <c r="AD1148" i="4" s="1"/>
  <c r="C1131" i="4"/>
  <c r="D1131" i="4"/>
  <c r="E1131" i="4"/>
  <c r="E1502" i="4" s="1"/>
  <c r="I1131" i="4"/>
  <c r="J1131" i="4"/>
  <c r="C1132" i="4"/>
  <c r="D1132" i="4"/>
  <c r="E1132" i="4"/>
  <c r="E1503" i="4" s="1"/>
  <c r="I1132" i="4"/>
  <c r="J1132" i="4"/>
  <c r="AD1132" i="4" s="1"/>
  <c r="C1133" i="4"/>
  <c r="D1133" i="4"/>
  <c r="E1133" i="4"/>
  <c r="E1504" i="4" s="1"/>
  <c r="I1133" i="4"/>
  <c r="J1133" i="4"/>
  <c r="C1134" i="4"/>
  <c r="D1134" i="4"/>
  <c r="E1134" i="4"/>
  <c r="E1505" i="4" s="1"/>
  <c r="I1134" i="4"/>
  <c r="J1134" i="4"/>
  <c r="AD1134" i="4" s="1"/>
  <c r="C1135" i="4"/>
  <c r="D1135" i="4"/>
  <c r="E1135" i="4"/>
  <c r="E1506" i="4" s="1"/>
  <c r="I1135" i="4"/>
  <c r="J1135" i="4"/>
  <c r="AD1135" i="4" s="1"/>
  <c r="R1131" i="4"/>
  <c r="S1131" i="4"/>
  <c r="Y1131" i="4"/>
  <c r="Z1131" i="4"/>
  <c r="R1132" i="4"/>
  <c r="S1132" i="4"/>
  <c r="Y1132" i="4"/>
  <c r="Z1132" i="4"/>
  <c r="R1133" i="4"/>
  <c r="S1133" i="4"/>
  <c r="Y1133" i="4"/>
  <c r="Z1133" i="4"/>
  <c r="R1134" i="4"/>
  <c r="S1134" i="4"/>
  <c r="Y1134" i="4"/>
  <c r="Z1134" i="4"/>
  <c r="R1135" i="4"/>
  <c r="S1135" i="4"/>
  <c r="Y1135" i="4"/>
  <c r="Z1135" i="4"/>
  <c r="C1114" i="4"/>
  <c r="D1114" i="4"/>
  <c r="E1114" i="4"/>
  <c r="E1485" i="4" s="1"/>
  <c r="I1114" i="4"/>
  <c r="J1114" i="4"/>
  <c r="AD1114" i="4" s="1"/>
  <c r="C1115" i="4"/>
  <c r="D1115" i="4"/>
  <c r="E1115" i="4"/>
  <c r="E1486" i="4" s="1"/>
  <c r="I1115" i="4"/>
  <c r="J1115" i="4"/>
  <c r="Q1115" i="4" s="1"/>
  <c r="Q1486" i="4" s="1"/>
  <c r="C1116" i="4"/>
  <c r="D1116" i="4"/>
  <c r="E1116" i="4"/>
  <c r="E1487" i="4" s="1"/>
  <c r="I1116" i="4"/>
  <c r="J1116" i="4"/>
  <c r="AD1116" i="4" s="1"/>
  <c r="C1117" i="4"/>
  <c r="D1117" i="4"/>
  <c r="E1117" i="4"/>
  <c r="E1488" i="4" s="1"/>
  <c r="I1117" i="4"/>
  <c r="J1117" i="4"/>
  <c r="AD1117" i="4" s="1"/>
  <c r="C1118" i="4"/>
  <c r="D1118" i="4"/>
  <c r="E1118" i="4"/>
  <c r="E1489" i="4" s="1"/>
  <c r="I1118" i="4"/>
  <c r="J1118" i="4"/>
  <c r="AD1118" i="4" s="1"/>
  <c r="C1119" i="4"/>
  <c r="D1119" i="4"/>
  <c r="E1119" i="4"/>
  <c r="E1490" i="4" s="1"/>
  <c r="I1119" i="4"/>
  <c r="J1119" i="4"/>
  <c r="AD1119" i="4" s="1"/>
  <c r="C1120" i="4"/>
  <c r="D1120" i="4"/>
  <c r="E1120" i="4"/>
  <c r="E1491" i="4" s="1"/>
  <c r="I1120" i="4"/>
  <c r="J1120" i="4"/>
  <c r="C1121" i="4"/>
  <c r="D1121" i="4"/>
  <c r="E1121" i="4"/>
  <c r="E1492" i="4" s="1"/>
  <c r="I1121" i="4"/>
  <c r="J1121" i="4"/>
  <c r="C1122" i="4"/>
  <c r="D1122" i="4"/>
  <c r="E1122" i="4"/>
  <c r="E1493" i="4" s="1"/>
  <c r="I1122" i="4"/>
  <c r="J1122" i="4"/>
  <c r="C1123" i="4"/>
  <c r="D1123" i="4"/>
  <c r="E1123" i="4"/>
  <c r="E1494" i="4" s="1"/>
  <c r="I1123" i="4"/>
  <c r="J1123" i="4"/>
  <c r="AD1123" i="4" s="1"/>
  <c r="C1124" i="4"/>
  <c r="D1124" i="4"/>
  <c r="E1124" i="4"/>
  <c r="E1495" i="4" s="1"/>
  <c r="I1124" i="4"/>
  <c r="J1124" i="4"/>
  <c r="AD1124" i="4" s="1"/>
  <c r="C1125" i="4"/>
  <c r="D1125" i="4"/>
  <c r="E1125" i="4"/>
  <c r="E1496" i="4" s="1"/>
  <c r="I1125" i="4"/>
  <c r="J1125" i="4"/>
  <c r="AD1125" i="4" s="1"/>
  <c r="C1126" i="4"/>
  <c r="D1126" i="4"/>
  <c r="E1126" i="4"/>
  <c r="E1497" i="4" s="1"/>
  <c r="I1126" i="4"/>
  <c r="J1126" i="4"/>
  <c r="AD1126" i="4" s="1"/>
  <c r="C1127" i="4"/>
  <c r="D1127" i="4"/>
  <c r="E1127" i="4"/>
  <c r="E1498" i="4" s="1"/>
  <c r="I1127" i="4"/>
  <c r="J1127" i="4"/>
  <c r="AD1127" i="4" s="1"/>
  <c r="C1128" i="4"/>
  <c r="D1128" i="4"/>
  <c r="E1128" i="4"/>
  <c r="E1499" i="4" s="1"/>
  <c r="I1128" i="4"/>
  <c r="J1128" i="4"/>
  <c r="AD1128" i="4" s="1"/>
  <c r="C1129" i="4"/>
  <c r="D1129" i="4"/>
  <c r="E1129" i="4"/>
  <c r="E1500" i="4" s="1"/>
  <c r="I1129" i="4"/>
  <c r="J1129" i="4"/>
  <c r="C1130" i="4"/>
  <c r="D1130" i="4"/>
  <c r="E1130" i="4"/>
  <c r="E1501" i="4" s="1"/>
  <c r="I1130" i="4"/>
  <c r="J1130" i="4"/>
  <c r="AD1130" i="4" s="1"/>
  <c r="R1114" i="4"/>
  <c r="S1114" i="4"/>
  <c r="Y1114" i="4"/>
  <c r="Z1114" i="4"/>
  <c r="R1115" i="4"/>
  <c r="S1115" i="4"/>
  <c r="Y1115" i="4"/>
  <c r="Z1115" i="4"/>
  <c r="R1116" i="4"/>
  <c r="S1116" i="4"/>
  <c r="Y1116" i="4"/>
  <c r="Z1116" i="4"/>
  <c r="R1117" i="4"/>
  <c r="S1117" i="4"/>
  <c r="Y1117" i="4"/>
  <c r="Z1117" i="4"/>
  <c r="R1118" i="4"/>
  <c r="S1118" i="4"/>
  <c r="Y1118" i="4"/>
  <c r="Z1118" i="4"/>
  <c r="R1119" i="4"/>
  <c r="S1119" i="4"/>
  <c r="Y1119" i="4"/>
  <c r="Z1119" i="4"/>
  <c r="R1120" i="4"/>
  <c r="S1120" i="4"/>
  <c r="Y1120" i="4"/>
  <c r="Z1120" i="4"/>
  <c r="R1121" i="4"/>
  <c r="S1121" i="4"/>
  <c r="Y1121" i="4"/>
  <c r="Z1121" i="4"/>
  <c r="R1122" i="4"/>
  <c r="S1122" i="4"/>
  <c r="Y1122" i="4"/>
  <c r="Z1122" i="4"/>
  <c r="R1123" i="4"/>
  <c r="S1123" i="4"/>
  <c r="Y1123" i="4"/>
  <c r="Z1123" i="4"/>
  <c r="R1124" i="4"/>
  <c r="S1124" i="4"/>
  <c r="Y1124" i="4"/>
  <c r="Z1124" i="4"/>
  <c r="R1125" i="4"/>
  <c r="S1125" i="4"/>
  <c r="Y1125" i="4"/>
  <c r="Z1125" i="4"/>
  <c r="R1126" i="4"/>
  <c r="S1126" i="4"/>
  <c r="Y1126" i="4"/>
  <c r="Z1126" i="4"/>
  <c r="R1127" i="4"/>
  <c r="S1127" i="4"/>
  <c r="Y1127" i="4"/>
  <c r="Z1127" i="4"/>
  <c r="R1128" i="4"/>
  <c r="S1128" i="4"/>
  <c r="Y1128" i="4"/>
  <c r="Z1128" i="4"/>
  <c r="R1129" i="4"/>
  <c r="S1129" i="4"/>
  <c r="Y1129" i="4"/>
  <c r="Z1129" i="4"/>
  <c r="R1130" i="4"/>
  <c r="S1130" i="4"/>
  <c r="Y1130" i="4"/>
  <c r="Z1130" i="4"/>
  <c r="R1107" i="4"/>
  <c r="S1107" i="4"/>
  <c r="Y1107" i="4"/>
  <c r="Z1107" i="4"/>
  <c r="R1108" i="4"/>
  <c r="S1108" i="4"/>
  <c r="Y1108" i="4"/>
  <c r="Z1108" i="4"/>
  <c r="R1109" i="4"/>
  <c r="S1109" i="4"/>
  <c r="Y1109" i="4"/>
  <c r="Z1109" i="4"/>
  <c r="R1110" i="4"/>
  <c r="S1110" i="4"/>
  <c r="Y1110" i="4"/>
  <c r="Z1110" i="4"/>
  <c r="R1111" i="4"/>
  <c r="S1111" i="4"/>
  <c r="Y1111" i="4"/>
  <c r="Z1111" i="4"/>
  <c r="R1112" i="4"/>
  <c r="S1112" i="4"/>
  <c r="Y1112" i="4"/>
  <c r="Z1112" i="4"/>
  <c r="R1113" i="4"/>
  <c r="S1113" i="4"/>
  <c r="Y1113" i="4"/>
  <c r="Z1113" i="4"/>
  <c r="C1113" i="4"/>
  <c r="D1113" i="4"/>
  <c r="E1113" i="4"/>
  <c r="E1484" i="4" s="1"/>
  <c r="I1113" i="4"/>
  <c r="J1113" i="4"/>
  <c r="AD1113" i="4" s="1"/>
  <c r="C1104" i="4"/>
  <c r="D1104" i="4"/>
  <c r="E1104" i="4"/>
  <c r="E1475" i="4" s="1"/>
  <c r="C1105" i="4"/>
  <c r="D1105" i="4"/>
  <c r="E1105" i="4"/>
  <c r="E1476" i="4" s="1"/>
  <c r="C1106" i="4"/>
  <c r="D1106" i="4"/>
  <c r="E1106" i="4"/>
  <c r="E1477" i="4" s="1"/>
  <c r="C1107" i="4"/>
  <c r="D1107" i="4"/>
  <c r="E1107" i="4"/>
  <c r="E1478" i="4" s="1"/>
  <c r="C1108" i="4"/>
  <c r="D1108" i="4"/>
  <c r="E1108" i="4"/>
  <c r="E1479" i="4" s="1"/>
  <c r="C1109" i="4"/>
  <c r="D1109" i="4"/>
  <c r="E1109" i="4"/>
  <c r="E1480" i="4" s="1"/>
  <c r="C1110" i="4"/>
  <c r="D1110" i="4"/>
  <c r="E1110" i="4"/>
  <c r="E1481" i="4" s="1"/>
  <c r="C1111" i="4"/>
  <c r="D1111" i="4"/>
  <c r="E1111" i="4"/>
  <c r="E1482" i="4" s="1"/>
  <c r="C1112" i="4"/>
  <c r="D1112" i="4"/>
  <c r="E1112" i="4"/>
  <c r="E1483" i="4" s="1"/>
  <c r="R1097" i="4"/>
  <c r="S1097" i="4"/>
  <c r="Y1097" i="4"/>
  <c r="Z1097" i="4"/>
  <c r="R1098" i="4"/>
  <c r="S1098" i="4"/>
  <c r="Y1098" i="4"/>
  <c r="Z1098" i="4"/>
  <c r="R1099" i="4"/>
  <c r="S1099" i="4"/>
  <c r="Y1099" i="4"/>
  <c r="Z1099" i="4"/>
  <c r="R1100" i="4"/>
  <c r="S1100" i="4"/>
  <c r="Y1100" i="4"/>
  <c r="Z1100" i="4"/>
  <c r="R1101" i="4"/>
  <c r="S1101" i="4"/>
  <c r="Y1101" i="4"/>
  <c r="Z1101" i="4"/>
  <c r="R1102" i="4"/>
  <c r="S1102" i="4"/>
  <c r="Y1102" i="4"/>
  <c r="Z1102" i="4"/>
  <c r="R1103" i="4"/>
  <c r="S1103" i="4"/>
  <c r="Y1103" i="4"/>
  <c r="Z1103" i="4"/>
  <c r="R1104" i="4"/>
  <c r="S1104" i="4"/>
  <c r="Y1104" i="4"/>
  <c r="Z1104" i="4"/>
  <c r="R1105" i="4"/>
  <c r="S1105" i="4"/>
  <c r="Y1105" i="4"/>
  <c r="Z1105" i="4"/>
  <c r="R1106" i="4"/>
  <c r="S1106" i="4"/>
  <c r="Y1106" i="4"/>
  <c r="Z1106" i="4"/>
  <c r="I1097" i="4"/>
  <c r="J1097" i="4"/>
  <c r="AD1097" i="4" s="1"/>
  <c r="I1098" i="4"/>
  <c r="J1098" i="4"/>
  <c r="AD1098" i="4" s="1"/>
  <c r="I1099" i="4"/>
  <c r="J1099" i="4"/>
  <c r="AD1099" i="4" s="1"/>
  <c r="I1100" i="4"/>
  <c r="J1100" i="4"/>
  <c r="AD1100" i="4" s="1"/>
  <c r="I1101" i="4"/>
  <c r="J1101" i="4"/>
  <c r="AD1101" i="4" s="1"/>
  <c r="I1102" i="4"/>
  <c r="J1102" i="4"/>
  <c r="AD1102" i="4" s="1"/>
  <c r="I1103" i="4"/>
  <c r="J1103" i="4"/>
  <c r="AD1103" i="4" s="1"/>
  <c r="I1104" i="4"/>
  <c r="J1104" i="4"/>
  <c r="AD1104" i="4" s="1"/>
  <c r="I1105" i="4"/>
  <c r="J1105" i="4"/>
  <c r="AD1105" i="4" s="1"/>
  <c r="I1106" i="4"/>
  <c r="J1106" i="4"/>
  <c r="AD1106" i="4" s="1"/>
  <c r="I1107" i="4"/>
  <c r="J1107" i="4"/>
  <c r="AD1107" i="4" s="1"/>
  <c r="I1108" i="4"/>
  <c r="J1108" i="4"/>
  <c r="AD1108" i="4" s="1"/>
  <c r="I1109" i="4"/>
  <c r="J1109" i="4"/>
  <c r="AD1109" i="4" s="1"/>
  <c r="I1110" i="4"/>
  <c r="J1110" i="4"/>
  <c r="AD1110" i="4" s="1"/>
  <c r="I1111" i="4"/>
  <c r="J1111" i="4"/>
  <c r="AD1111" i="4" s="1"/>
  <c r="I1112" i="4"/>
  <c r="J1112" i="4"/>
  <c r="AD1112" i="4" s="1"/>
  <c r="R1087" i="4"/>
  <c r="S1087" i="4"/>
  <c r="Y1087" i="4"/>
  <c r="Z1087" i="4"/>
  <c r="R1088" i="4"/>
  <c r="S1088" i="4"/>
  <c r="Y1088" i="4"/>
  <c r="Z1088" i="4"/>
  <c r="R1089" i="4"/>
  <c r="S1089" i="4"/>
  <c r="Y1089" i="4"/>
  <c r="Z1089" i="4"/>
  <c r="R1090" i="4"/>
  <c r="S1090" i="4"/>
  <c r="Y1090" i="4"/>
  <c r="Z1090" i="4"/>
  <c r="R1091" i="4"/>
  <c r="S1091" i="4"/>
  <c r="Y1091" i="4"/>
  <c r="Z1091" i="4"/>
  <c r="R1092" i="4"/>
  <c r="S1092" i="4"/>
  <c r="Y1092" i="4"/>
  <c r="Z1092" i="4"/>
  <c r="R1093" i="4"/>
  <c r="S1093" i="4"/>
  <c r="Y1093" i="4"/>
  <c r="Z1093" i="4"/>
  <c r="R1094" i="4"/>
  <c r="S1094" i="4"/>
  <c r="Y1094" i="4"/>
  <c r="Z1094" i="4"/>
  <c r="R1095" i="4"/>
  <c r="S1095" i="4"/>
  <c r="Y1095" i="4"/>
  <c r="Z1095" i="4"/>
  <c r="R1096" i="4"/>
  <c r="S1096" i="4"/>
  <c r="Y1096" i="4"/>
  <c r="Z1096" i="4"/>
  <c r="I1091" i="4"/>
  <c r="J1091" i="4"/>
  <c r="AD1091" i="4" s="1"/>
  <c r="I1092" i="4"/>
  <c r="J1092" i="4"/>
  <c r="AD1092" i="4" s="1"/>
  <c r="I1093" i="4"/>
  <c r="J1093" i="4"/>
  <c r="I1094" i="4"/>
  <c r="J1094" i="4"/>
  <c r="AD1094" i="4" s="1"/>
  <c r="I1095" i="4"/>
  <c r="J1095" i="4"/>
  <c r="AD1095" i="4" s="1"/>
  <c r="I1096" i="4"/>
  <c r="J1096" i="4"/>
  <c r="AD1096" i="4" s="1"/>
  <c r="C1091" i="4"/>
  <c r="D1091" i="4"/>
  <c r="E1091" i="4"/>
  <c r="E1462" i="4" s="1"/>
  <c r="C1092" i="4"/>
  <c r="D1092" i="4"/>
  <c r="E1092" i="4"/>
  <c r="E1463" i="4" s="1"/>
  <c r="C1093" i="4"/>
  <c r="D1093" i="4"/>
  <c r="E1093" i="4"/>
  <c r="E1464" i="4" s="1"/>
  <c r="C1094" i="4"/>
  <c r="D1094" i="4"/>
  <c r="E1094" i="4"/>
  <c r="E1465" i="4" s="1"/>
  <c r="C1095" i="4"/>
  <c r="D1095" i="4"/>
  <c r="E1095" i="4"/>
  <c r="E1466" i="4" s="1"/>
  <c r="C1096" i="4"/>
  <c r="D1096" i="4"/>
  <c r="E1096" i="4"/>
  <c r="E1467" i="4" s="1"/>
  <c r="C1097" i="4"/>
  <c r="D1097" i="4"/>
  <c r="E1097" i="4"/>
  <c r="E1468" i="4" s="1"/>
  <c r="C1098" i="4"/>
  <c r="D1098" i="4"/>
  <c r="E1098" i="4"/>
  <c r="E1469" i="4" s="1"/>
  <c r="C1099" i="4"/>
  <c r="D1099" i="4"/>
  <c r="E1099" i="4"/>
  <c r="E1470" i="4" s="1"/>
  <c r="C1100" i="4"/>
  <c r="D1100" i="4"/>
  <c r="E1100" i="4"/>
  <c r="E1471" i="4" s="1"/>
  <c r="C1101" i="4"/>
  <c r="D1101" i="4"/>
  <c r="E1101" i="4"/>
  <c r="E1472" i="4" s="1"/>
  <c r="C1102" i="4"/>
  <c r="D1102" i="4"/>
  <c r="E1102" i="4"/>
  <c r="E1473" i="4" s="1"/>
  <c r="C1103" i="4"/>
  <c r="D1103" i="4"/>
  <c r="E1103" i="4"/>
  <c r="E1474" i="4" s="1"/>
  <c r="R1076" i="4"/>
  <c r="S1076" i="4"/>
  <c r="Y1076" i="4"/>
  <c r="Z1076" i="4"/>
  <c r="R1077" i="4"/>
  <c r="S1077" i="4"/>
  <c r="Y1077" i="4"/>
  <c r="Z1077" i="4"/>
  <c r="R1078" i="4"/>
  <c r="S1078" i="4"/>
  <c r="Y1078" i="4"/>
  <c r="Z1078" i="4"/>
  <c r="R1079" i="4"/>
  <c r="S1079" i="4"/>
  <c r="Y1079" i="4"/>
  <c r="Z1079" i="4"/>
  <c r="R1080" i="4"/>
  <c r="S1080" i="4"/>
  <c r="Y1080" i="4"/>
  <c r="Z1080" i="4"/>
  <c r="R1081" i="4"/>
  <c r="S1081" i="4"/>
  <c r="Y1081" i="4"/>
  <c r="Z1081" i="4"/>
  <c r="R1082" i="4"/>
  <c r="S1082" i="4"/>
  <c r="Y1082" i="4"/>
  <c r="Z1082" i="4"/>
  <c r="R1083" i="4"/>
  <c r="S1083" i="4"/>
  <c r="Y1083" i="4"/>
  <c r="Z1083" i="4"/>
  <c r="R1084" i="4"/>
  <c r="S1084" i="4"/>
  <c r="Y1084" i="4"/>
  <c r="Z1084" i="4"/>
  <c r="R1085" i="4"/>
  <c r="S1085" i="4"/>
  <c r="Y1085" i="4"/>
  <c r="Z1085" i="4"/>
  <c r="R1086" i="4"/>
  <c r="S1086" i="4"/>
  <c r="Y1086" i="4"/>
  <c r="Z1086" i="4"/>
  <c r="C1082" i="4"/>
  <c r="D1082" i="4"/>
  <c r="E1082" i="4"/>
  <c r="E1453" i="4" s="1"/>
  <c r="I1082" i="4"/>
  <c r="J1082" i="4"/>
  <c r="AD1082" i="4" s="1"/>
  <c r="C1083" i="4"/>
  <c r="D1083" i="4"/>
  <c r="E1083" i="4"/>
  <c r="E1454" i="4" s="1"/>
  <c r="I1083" i="4"/>
  <c r="J1083" i="4"/>
  <c r="AD1083" i="4" s="1"/>
  <c r="C1084" i="4"/>
  <c r="D1084" i="4"/>
  <c r="E1084" i="4"/>
  <c r="E1455" i="4" s="1"/>
  <c r="I1084" i="4"/>
  <c r="J1084" i="4"/>
  <c r="AD1084" i="4" s="1"/>
  <c r="C1085" i="4"/>
  <c r="D1085" i="4"/>
  <c r="E1085" i="4"/>
  <c r="E1456" i="4" s="1"/>
  <c r="I1085" i="4"/>
  <c r="J1085" i="4"/>
  <c r="AD1085" i="4" s="1"/>
  <c r="C1086" i="4"/>
  <c r="D1086" i="4"/>
  <c r="E1086" i="4"/>
  <c r="E1457" i="4" s="1"/>
  <c r="I1086" i="4"/>
  <c r="J1086" i="4"/>
  <c r="AD1086" i="4" s="1"/>
  <c r="C1087" i="4"/>
  <c r="D1087" i="4"/>
  <c r="E1087" i="4"/>
  <c r="E1458" i="4" s="1"/>
  <c r="I1087" i="4"/>
  <c r="J1087" i="4"/>
  <c r="AD1087" i="4" s="1"/>
  <c r="C1088" i="4"/>
  <c r="D1088" i="4"/>
  <c r="E1088" i="4"/>
  <c r="E1459" i="4" s="1"/>
  <c r="I1088" i="4"/>
  <c r="J1088" i="4"/>
  <c r="AD1088" i="4" s="1"/>
  <c r="C1089" i="4"/>
  <c r="D1089" i="4"/>
  <c r="E1089" i="4"/>
  <c r="E1460" i="4" s="1"/>
  <c r="I1089" i="4"/>
  <c r="J1089" i="4"/>
  <c r="AD1089" i="4" s="1"/>
  <c r="C1090" i="4"/>
  <c r="D1090" i="4"/>
  <c r="E1090" i="4"/>
  <c r="E1461" i="4" s="1"/>
  <c r="I1090" i="4"/>
  <c r="J1090" i="4"/>
  <c r="AD1090" i="4" s="1"/>
  <c r="R1066" i="4"/>
  <c r="S1066" i="4"/>
  <c r="Y1066" i="4"/>
  <c r="Z1066" i="4"/>
  <c r="R1067" i="4"/>
  <c r="S1067" i="4"/>
  <c r="Y1067" i="4"/>
  <c r="Z1067" i="4"/>
  <c r="R1068" i="4"/>
  <c r="S1068" i="4"/>
  <c r="Y1068" i="4"/>
  <c r="Z1068" i="4"/>
  <c r="R1069" i="4"/>
  <c r="S1069" i="4"/>
  <c r="Y1069" i="4"/>
  <c r="Z1069" i="4"/>
  <c r="R1070" i="4"/>
  <c r="S1070" i="4"/>
  <c r="Y1070" i="4"/>
  <c r="Z1070" i="4"/>
  <c r="R1071" i="4"/>
  <c r="S1071" i="4"/>
  <c r="Y1071" i="4"/>
  <c r="Z1071" i="4"/>
  <c r="R1072" i="4"/>
  <c r="S1072" i="4"/>
  <c r="Y1072" i="4"/>
  <c r="Z1072" i="4"/>
  <c r="R1073" i="4"/>
  <c r="S1073" i="4"/>
  <c r="Y1073" i="4"/>
  <c r="Z1073" i="4"/>
  <c r="R1074" i="4"/>
  <c r="S1074" i="4"/>
  <c r="Y1074" i="4"/>
  <c r="Z1074" i="4"/>
  <c r="R1075" i="4"/>
  <c r="S1075" i="4"/>
  <c r="Y1075" i="4"/>
  <c r="Z1075" i="4"/>
  <c r="C1071" i="4"/>
  <c r="D1071" i="4"/>
  <c r="E1071" i="4"/>
  <c r="E1442" i="4" s="1"/>
  <c r="I1071" i="4"/>
  <c r="J1071" i="4"/>
  <c r="AD1071" i="4" s="1"/>
  <c r="C1072" i="4"/>
  <c r="D1072" i="4"/>
  <c r="E1072" i="4"/>
  <c r="E1443" i="4" s="1"/>
  <c r="I1072" i="4"/>
  <c r="J1072" i="4"/>
  <c r="AD1072" i="4" s="1"/>
  <c r="C1073" i="4"/>
  <c r="D1073" i="4"/>
  <c r="E1073" i="4"/>
  <c r="E1444" i="4" s="1"/>
  <c r="I1073" i="4"/>
  <c r="J1073" i="4"/>
  <c r="AD1073" i="4" s="1"/>
  <c r="C1074" i="4"/>
  <c r="D1074" i="4"/>
  <c r="E1074" i="4"/>
  <c r="E1445" i="4" s="1"/>
  <c r="I1074" i="4"/>
  <c r="J1074" i="4"/>
  <c r="AD1074" i="4" s="1"/>
  <c r="C1075" i="4"/>
  <c r="D1075" i="4"/>
  <c r="E1075" i="4"/>
  <c r="E1446" i="4" s="1"/>
  <c r="I1075" i="4"/>
  <c r="J1075" i="4"/>
  <c r="C1076" i="4"/>
  <c r="D1076" i="4"/>
  <c r="E1076" i="4"/>
  <c r="E1447" i="4" s="1"/>
  <c r="I1076" i="4"/>
  <c r="J1076" i="4"/>
  <c r="AD1076" i="4" s="1"/>
  <c r="C1077" i="4"/>
  <c r="D1077" i="4"/>
  <c r="E1077" i="4"/>
  <c r="E1448" i="4" s="1"/>
  <c r="I1077" i="4"/>
  <c r="J1077" i="4"/>
  <c r="AD1077" i="4" s="1"/>
  <c r="C1078" i="4"/>
  <c r="D1078" i="4"/>
  <c r="E1078" i="4"/>
  <c r="E1449" i="4" s="1"/>
  <c r="I1078" i="4"/>
  <c r="J1078" i="4"/>
  <c r="AD1078" i="4" s="1"/>
  <c r="C1079" i="4"/>
  <c r="D1079" i="4"/>
  <c r="E1079" i="4"/>
  <c r="E1450" i="4" s="1"/>
  <c r="I1079" i="4"/>
  <c r="J1079" i="4"/>
  <c r="AD1079" i="4" s="1"/>
  <c r="C1080" i="4"/>
  <c r="D1080" i="4"/>
  <c r="E1080" i="4"/>
  <c r="E1451" i="4" s="1"/>
  <c r="I1080" i="4"/>
  <c r="J1080" i="4"/>
  <c r="AD1080" i="4" s="1"/>
  <c r="C1081" i="4"/>
  <c r="D1081" i="4"/>
  <c r="E1081" i="4"/>
  <c r="E1452" i="4" s="1"/>
  <c r="I1081" i="4"/>
  <c r="J1081" i="4"/>
  <c r="AD1081" i="4" s="1"/>
  <c r="E1058" i="4"/>
  <c r="E1059" i="4"/>
  <c r="E1060" i="4"/>
  <c r="E1061" i="4"/>
  <c r="E1062" i="4"/>
  <c r="E1063" i="4"/>
  <c r="E1064" i="4"/>
  <c r="E1065" i="4"/>
  <c r="E1066" i="4"/>
  <c r="E1437" i="4" s="1"/>
  <c r="E1067" i="4"/>
  <c r="E1438" i="4" s="1"/>
  <c r="E1068" i="4"/>
  <c r="E1439" i="4" s="1"/>
  <c r="E1069" i="4"/>
  <c r="E1440" i="4" s="1"/>
  <c r="E1070" i="4"/>
  <c r="E1441" i="4" s="1"/>
  <c r="E1057" i="4"/>
  <c r="Y1057" i="4"/>
  <c r="Z1057" i="4"/>
  <c r="Y1058" i="4"/>
  <c r="Z1058" i="4"/>
  <c r="Y1059" i="4"/>
  <c r="Z1059" i="4"/>
  <c r="Y1060" i="4"/>
  <c r="Z1060" i="4"/>
  <c r="Y1061" i="4"/>
  <c r="Z1061" i="4"/>
  <c r="Y1062" i="4"/>
  <c r="Z1062" i="4"/>
  <c r="Y1063" i="4"/>
  <c r="Z1063" i="4"/>
  <c r="Y1064" i="4"/>
  <c r="Z1064" i="4"/>
  <c r="Y1065" i="4"/>
  <c r="Z1065" i="4"/>
  <c r="R1057" i="4"/>
  <c r="S1057" i="4"/>
  <c r="R1058" i="4"/>
  <c r="S1058" i="4"/>
  <c r="R1059" i="4"/>
  <c r="S1059" i="4"/>
  <c r="R1060" i="4"/>
  <c r="S1060" i="4"/>
  <c r="R1061" i="4"/>
  <c r="S1061" i="4"/>
  <c r="R1062" i="4"/>
  <c r="S1062" i="4"/>
  <c r="R1063" i="4"/>
  <c r="S1063" i="4"/>
  <c r="R1064" i="4"/>
  <c r="S1064" i="4"/>
  <c r="R1065" i="4"/>
  <c r="S1065" i="4"/>
  <c r="C1057" i="4"/>
  <c r="D1057" i="4"/>
  <c r="C1058" i="4"/>
  <c r="D1058" i="4"/>
  <c r="C1059" i="4"/>
  <c r="D1059" i="4"/>
  <c r="C1060" i="4"/>
  <c r="D1060" i="4"/>
  <c r="C1061" i="4"/>
  <c r="D1061" i="4"/>
  <c r="C1062" i="4"/>
  <c r="D1062" i="4"/>
  <c r="C1063" i="4"/>
  <c r="D1063" i="4"/>
  <c r="C1064" i="4"/>
  <c r="D1064" i="4"/>
  <c r="C1065" i="4"/>
  <c r="D1065" i="4"/>
  <c r="C1066" i="4"/>
  <c r="D1066" i="4"/>
  <c r="C1067" i="4"/>
  <c r="D1067" i="4"/>
  <c r="C1068" i="4"/>
  <c r="D1068" i="4"/>
  <c r="C1069" i="4"/>
  <c r="D1069" i="4"/>
  <c r="C1070" i="4"/>
  <c r="D1070" i="4"/>
  <c r="J1058" i="4"/>
  <c r="AD1058" i="4" s="1"/>
  <c r="J1059" i="4"/>
  <c r="AD1059" i="4" s="1"/>
  <c r="J1060" i="4"/>
  <c r="AD1060" i="4" s="1"/>
  <c r="J1061" i="4"/>
  <c r="AD1061" i="4" s="1"/>
  <c r="J1062" i="4"/>
  <c r="AD1062" i="4" s="1"/>
  <c r="J1063" i="4"/>
  <c r="AD1063" i="4" s="1"/>
  <c r="J1064" i="4"/>
  <c r="AD1064" i="4" s="1"/>
  <c r="I1065" i="4"/>
  <c r="J1065" i="4"/>
  <c r="AD1065" i="4" s="1"/>
  <c r="I1066" i="4"/>
  <c r="J1066" i="4"/>
  <c r="AD1066" i="4" s="1"/>
  <c r="I1067" i="4"/>
  <c r="J1067" i="4"/>
  <c r="AD1067" i="4" s="1"/>
  <c r="I1068" i="4"/>
  <c r="J1068" i="4"/>
  <c r="AD1068" i="4" s="1"/>
  <c r="I1069" i="4"/>
  <c r="J1069" i="4"/>
  <c r="AD1069" i="4" s="1"/>
  <c r="I1070" i="4"/>
  <c r="J1070" i="4"/>
  <c r="AD1070" i="4" s="1"/>
  <c r="J1057" i="4"/>
  <c r="AD1057" i="4" s="1"/>
  <c r="C1051" i="4"/>
  <c r="A1051" i="4" s="1"/>
  <c r="D1051" i="4"/>
  <c r="C1052" i="4"/>
  <c r="A1052" i="4" s="1"/>
  <c r="D1052" i="4"/>
  <c r="C1053" i="4"/>
  <c r="A1053" i="4" s="1"/>
  <c r="D1053" i="4"/>
  <c r="C1054" i="4"/>
  <c r="D1054" i="4"/>
  <c r="C1055" i="4"/>
  <c r="A1055" i="4" s="1"/>
  <c r="D1055" i="4"/>
  <c r="C1056" i="4"/>
  <c r="A1056" i="4" s="1"/>
  <c r="D1056" i="4"/>
  <c r="P1422" i="4"/>
  <c r="X1422" i="4" s="1"/>
  <c r="Q1051" i="4"/>
  <c r="Q1422" i="4" s="1"/>
  <c r="R1051" i="4"/>
  <c r="S1051" i="4"/>
  <c r="Y1051" i="4"/>
  <c r="Z1051" i="4"/>
  <c r="Q1052" i="4"/>
  <c r="Q1423" i="4" s="1"/>
  <c r="R1052" i="4"/>
  <c r="S1052" i="4"/>
  <c r="Y1052" i="4"/>
  <c r="Z1052" i="4"/>
  <c r="P1424" i="4"/>
  <c r="Q1053" i="4"/>
  <c r="Q1424" i="4" s="1"/>
  <c r="R1053" i="4"/>
  <c r="S1053" i="4"/>
  <c r="Y1053" i="4"/>
  <c r="Z1053" i="4"/>
  <c r="P1425" i="4"/>
  <c r="Q1054" i="4"/>
  <c r="Q1425" i="4" s="1"/>
  <c r="R1054" i="4"/>
  <c r="S1054" i="4"/>
  <c r="Y1054" i="4"/>
  <c r="Z1054" i="4"/>
  <c r="P1426" i="4"/>
  <c r="X1426" i="4" s="1"/>
  <c r="Q1055" i="4"/>
  <c r="Q1426" i="4" s="1"/>
  <c r="R1055" i="4"/>
  <c r="S1055" i="4"/>
  <c r="Y1055" i="4"/>
  <c r="Z1055" i="4"/>
  <c r="Q1056" i="4"/>
  <c r="Q1427" i="4" s="1"/>
  <c r="R1056" i="4"/>
  <c r="S1056" i="4"/>
  <c r="Y1056" i="4"/>
  <c r="Z1056" i="4"/>
  <c r="C1044" i="4"/>
  <c r="A1044" i="4" s="1"/>
  <c r="D1044" i="4"/>
  <c r="C1045" i="4"/>
  <c r="A1045" i="4" s="1"/>
  <c r="D1045" i="4"/>
  <c r="C1046" i="4"/>
  <c r="A1046" i="4" s="1"/>
  <c r="D1046" i="4"/>
  <c r="C1047" i="4"/>
  <c r="A1047" i="4" s="1"/>
  <c r="D1047" i="4"/>
  <c r="C1048" i="4"/>
  <c r="A1048" i="4" s="1"/>
  <c r="D1048" i="4"/>
  <c r="C1049" i="4"/>
  <c r="A1049" i="4" s="1"/>
  <c r="D1049" i="4"/>
  <c r="C1050" i="4"/>
  <c r="A1050" i="4" s="1"/>
  <c r="D1050" i="4"/>
  <c r="P1415" i="4"/>
  <c r="Q1044" i="4"/>
  <c r="Q1415" i="4" s="1"/>
  <c r="R1044" i="4"/>
  <c r="S1044" i="4"/>
  <c r="Y1044" i="4"/>
  <c r="Z1044" i="4"/>
  <c r="P1416" i="4"/>
  <c r="X1416" i="4" s="1"/>
  <c r="Q1045" i="4"/>
  <c r="Q1416" i="4" s="1"/>
  <c r="R1045" i="4"/>
  <c r="S1045" i="4"/>
  <c r="Y1045" i="4"/>
  <c r="Z1045" i="4"/>
  <c r="P1417" i="4"/>
  <c r="Q1046" i="4"/>
  <c r="Q1417" i="4" s="1"/>
  <c r="R1046" i="4"/>
  <c r="S1046" i="4"/>
  <c r="Y1046" i="4"/>
  <c r="Z1046" i="4"/>
  <c r="P1418" i="4"/>
  <c r="Q1047" i="4"/>
  <c r="Q1418" i="4" s="1"/>
  <c r="R1047" i="4"/>
  <c r="S1047" i="4"/>
  <c r="Y1047" i="4"/>
  <c r="Z1047" i="4"/>
  <c r="P1419" i="4"/>
  <c r="X1419" i="4" s="1"/>
  <c r="Q1048" i="4"/>
  <c r="Q1419" i="4" s="1"/>
  <c r="R1048" i="4"/>
  <c r="S1048" i="4"/>
  <c r="Y1048" i="4"/>
  <c r="Z1048" i="4"/>
  <c r="P1420" i="4"/>
  <c r="X1420" i="4" s="1"/>
  <c r="Q1049" i="4"/>
  <c r="Q1420" i="4" s="1"/>
  <c r="R1049" i="4"/>
  <c r="S1049" i="4"/>
  <c r="Y1049" i="4"/>
  <c r="Z1049" i="4"/>
  <c r="P1421" i="4"/>
  <c r="Q1050" i="4"/>
  <c r="Q1421" i="4" s="1"/>
  <c r="R1050" i="4"/>
  <c r="S1050" i="4"/>
  <c r="Y1050" i="4"/>
  <c r="Z1050" i="4"/>
  <c r="C1037" i="4"/>
  <c r="A1037" i="4" s="1"/>
  <c r="D1037" i="4"/>
  <c r="C1038" i="4"/>
  <c r="A1038" i="4" s="1"/>
  <c r="D1038" i="4"/>
  <c r="C1039" i="4"/>
  <c r="A1039" i="4" s="1"/>
  <c r="D1039" i="4"/>
  <c r="C1040" i="4"/>
  <c r="A1040" i="4" s="1"/>
  <c r="D1040" i="4"/>
  <c r="C1041" i="4"/>
  <c r="A1041" i="4" s="1"/>
  <c r="D1041" i="4"/>
  <c r="C1042" i="4"/>
  <c r="A1042" i="4" s="1"/>
  <c r="D1042" i="4"/>
  <c r="C1043" i="4"/>
  <c r="A1043" i="4" s="1"/>
  <c r="D1043" i="4"/>
  <c r="P1408" i="4"/>
  <c r="X1408" i="4" s="1"/>
  <c r="Q1037" i="4"/>
  <c r="Q1408" i="4" s="1"/>
  <c r="R1037" i="4"/>
  <c r="S1037" i="4"/>
  <c r="Y1037" i="4"/>
  <c r="Z1037" i="4"/>
  <c r="P1409" i="4"/>
  <c r="X1409" i="4" s="1"/>
  <c r="Q1038" i="4"/>
  <c r="Q1409" i="4" s="1"/>
  <c r="R1038" i="4"/>
  <c r="S1038" i="4"/>
  <c r="Y1038" i="4"/>
  <c r="Z1038" i="4"/>
  <c r="P1410" i="4"/>
  <c r="Q1039" i="4"/>
  <c r="Q1410" i="4" s="1"/>
  <c r="R1039" i="4"/>
  <c r="S1039" i="4"/>
  <c r="Y1039" i="4"/>
  <c r="Z1039" i="4"/>
  <c r="P1411" i="4"/>
  <c r="Q1040" i="4"/>
  <c r="Q1411" i="4" s="1"/>
  <c r="R1040" i="4"/>
  <c r="S1040" i="4"/>
  <c r="Y1040" i="4"/>
  <c r="Z1040" i="4"/>
  <c r="P1412" i="4"/>
  <c r="X1412" i="4" s="1"/>
  <c r="Q1041" i="4"/>
  <c r="Q1412" i="4" s="1"/>
  <c r="R1041" i="4"/>
  <c r="S1041" i="4"/>
  <c r="Y1041" i="4"/>
  <c r="Z1041" i="4"/>
  <c r="P1413" i="4"/>
  <c r="X1413" i="4" s="1"/>
  <c r="Q1042" i="4"/>
  <c r="Q1413" i="4" s="1"/>
  <c r="R1042" i="4"/>
  <c r="S1042" i="4"/>
  <c r="Y1042" i="4"/>
  <c r="Z1042" i="4"/>
  <c r="P1414" i="4"/>
  <c r="X1414" i="4" s="1"/>
  <c r="Q1043" i="4"/>
  <c r="Q1414" i="4" s="1"/>
  <c r="R1043" i="4"/>
  <c r="S1043" i="4"/>
  <c r="Y1043" i="4"/>
  <c r="Z1043" i="4"/>
  <c r="C1029" i="4"/>
  <c r="A1029" i="4" s="1"/>
  <c r="D1029" i="4"/>
  <c r="C1030" i="4"/>
  <c r="A1030" i="4" s="1"/>
  <c r="D1030" i="4"/>
  <c r="C1031" i="4"/>
  <c r="A1031" i="4" s="1"/>
  <c r="D1031" i="4"/>
  <c r="C1032" i="4"/>
  <c r="A1032" i="4" s="1"/>
  <c r="D1032" i="4"/>
  <c r="C1033" i="4"/>
  <c r="A1033" i="4" s="1"/>
  <c r="D1033" i="4"/>
  <c r="C1034" i="4"/>
  <c r="A1034" i="4" s="1"/>
  <c r="D1034" i="4"/>
  <c r="C1035" i="4"/>
  <c r="A1035" i="4" s="1"/>
  <c r="D1035" i="4"/>
  <c r="C1036" i="4"/>
  <c r="A1036" i="4" s="1"/>
  <c r="D1036" i="4"/>
  <c r="P1400" i="4"/>
  <c r="X1400" i="4" s="1"/>
  <c r="Q1029" i="4"/>
  <c r="Q1400" i="4" s="1"/>
  <c r="R1029" i="4"/>
  <c r="S1029" i="4"/>
  <c r="Y1029" i="4"/>
  <c r="Z1029" i="4"/>
  <c r="P1401" i="4"/>
  <c r="X1401" i="4" s="1"/>
  <c r="Q1030" i="4"/>
  <c r="Q1401" i="4" s="1"/>
  <c r="R1030" i="4"/>
  <c r="S1030" i="4"/>
  <c r="Y1030" i="4"/>
  <c r="Z1030" i="4"/>
  <c r="Q1031" i="4"/>
  <c r="Q1402" i="4" s="1"/>
  <c r="R1031" i="4"/>
  <c r="S1031" i="4"/>
  <c r="Y1031" i="4"/>
  <c r="Z1031" i="4"/>
  <c r="P1403" i="4"/>
  <c r="X1403" i="4" s="1"/>
  <c r="Q1032" i="4"/>
  <c r="Q1403" i="4" s="1"/>
  <c r="R1032" i="4"/>
  <c r="S1032" i="4"/>
  <c r="Y1032" i="4"/>
  <c r="Z1032" i="4"/>
  <c r="Q1033" i="4"/>
  <c r="Q1404" i="4" s="1"/>
  <c r="R1033" i="4"/>
  <c r="S1033" i="4"/>
  <c r="Y1033" i="4"/>
  <c r="Z1033" i="4"/>
  <c r="P1405" i="4"/>
  <c r="X1405" i="4" s="1"/>
  <c r="Q1034" i="4"/>
  <c r="Q1405" i="4" s="1"/>
  <c r="R1034" i="4"/>
  <c r="S1034" i="4"/>
  <c r="Y1034" i="4"/>
  <c r="Z1034" i="4"/>
  <c r="Q1035" i="4"/>
  <c r="Q1406" i="4" s="1"/>
  <c r="R1035" i="4"/>
  <c r="S1035" i="4"/>
  <c r="Y1035" i="4"/>
  <c r="Z1035" i="4"/>
  <c r="P1407" i="4"/>
  <c r="Q1036" i="4"/>
  <c r="Q1407" i="4" s="1"/>
  <c r="R1036" i="4"/>
  <c r="S1036" i="4"/>
  <c r="Y1036" i="4"/>
  <c r="Z1036" i="4"/>
  <c r="Q966" i="4"/>
  <c r="Q1337" i="4" s="1"/>
  <c r="Q967" i="4"/>
  <c r="Q1338" i="4" s="1"/>
  <c r="Q968" i="4"/>
  <c r="Q1339" i="4" s="1"/>
  <c r="Q969" i="4"/>
  <c r="Q1340" i="4" s="1"/>
  <c r="Q970" i="4"/>
  <c r="Q1341" i="4" s="1"/>
  <c r="Q971" i="4"/>
  <c r="Q1342" i="4" s="1"/>
  <c r="Q972" i="4"/>
  <c r="Q1343" i="4" s="1"/>
  <c r="P1344" i="4"/>
  <c r="Q973" i="4"/>
  <c r="Q1344" i="4" s="1"/>
  <c r="P1345" i="4"/>
  <c r="X1345" i="4" s="1"/>
  <c r="Q974" i="4"/>
  <c r="Q1345" i="4" s="1"/>
  <c r="P1346" i="4"/>
  <c r="Q975" i="4"/>
  <c r="Q1346" i="4" s="1"/>
  <c r="P1347" i="4"/>
  <c r="Q976" i="4"/>
  <c r="Q1347" i="4" s="1"/>
  <c r="P1348" i="4"/>
  <c r="X1348" i="4" s="1"/>
  <c r="Q977" i="4"/>
  <c r="Q1348" i="4" s="1"/>
  <c r="P1349" i="4"/>
  <c r="Q978" i="4"/>
  <c r="Q1349" i="4" s="1"/>
  <c r="P1350" i="4"/>
  <c r="Q979" i="4"/>
  <c r="Q1350" i="4" s="1"/>
  <c r="P1351" i="4"/>
  <c r="X1351" i="4" s="1"/>
  <c r="Q980" i="4"/>
  <c r="Q1351" i="4" s="1"/>
  <c r="P1352" i="4"/>
  <c r="X1352" i="4" s="1"/>
  <c r="Q981" i="4"/>
  <c r="Q1352" i="4" s="1"/>
  <c r="P1353" i="4"/>
  <c r="X1353" i="4" s="1"/>
  <c r="Q982" i="4"/>
  <c r="Q1353" i="4" s="1"/>
  <c r="P1354" i="4"/>
  <c r="Q983" i="4"/>
  <c r="Q1354" i="4" s="1"/>
  <c r="P1355" i="4"/>
  <c r="Q984" i="4"/>
  <c r="Q1355" i="4" s="1"/>
  <c r="P1356" i="4"/>
  <c r="Q985" i="4"/>
  <c r="Q1356" i="4" s="1"/>
  <c r="P1357" i="4"/>
  <c r="Q986" i="4"/>
  <c r="Q1357" i="4" s="1"/>
  <c r="P1358" i="4"/>
  <c r="Q987" i="4"/>
  <c r="Q1358" i="4" s="1"/>
  <c r="P1359" i="4"/>
  <c r="X1359" i="4" s="1"/>
  <c r="Q988" i="4"/>
  <c r="Q1359" i="4" s="1"/>
  <c r="P1360" i="4"/>
  <c r="X1360" i="4" s="1"/>
  <c r="Q989" i="4"/>
  <c r="Q1360" i="4" s="1"/>
  <c r="P1361" i="4"/>
  <c r="Q990" i="4"/>
  <c r="Q1361" i="4" s="1"/>
  <c r="P1362" i="4"/>
  <c r="Q991" i="4"/>
  <c r="Q1362" i="4" s="1"/>
  <c r="P1363" i="4"/>
  <c r="Q992" i="4"/>
  <c r="Q1363" i="4" s="1"/>
  <c r="P1364" i="4"/>
  <c r="X1364" i="4" s="1"/>
  <c r="Q993" i="4"/>
  <c r="Q1364" i="4" s="1"/>
  <c r="P1365" i="4"/>
  <c r="X1365" i="4" s="1"/>
  <c r="Q994" i="4"/>
  <c r="Q1365" i="4" s="1"/>
  <c r="P1366" i="4"/>
  <c r="Q995" i="4"/>
  <c r="Q1366" i="4" s="1"/>
  <c r="P1367" i="4"/>
  <c r="Q996" i="4"/>
  <c r="Q1367" i="4" s="1"/>
  <c r="P1368" i="4"/>
  <c r="X1368" i="4" s="1"/>
  <c r="Q997" i="4"/>
  <c r="Q1368" i="4" s="1"/>
  <c r="P1369" i="4"/>
  <c r="X1369" i="4" s="1"/>
  <c r="Q998" i="4"/>
  <c r="Q1369" i="4" s="1"/>
  <c r="P1370" i="4"/>
  <c r="Q999" i="4"/>
  <c r="Q1370" i="4" s="1"/>
  <c r="P1371" i="4"/>
  <c r="Q1000" i="4"/>
  <c r="Q1371" i="4" s="1"/>
  <c r="P1372" i="4"/>
  <c r="X1372" i="4" s="1"/>
  <c r="Q1001" i="4"/>
  <c r="Q1372" i="4" s="1"/>
  <c r="P1373" i="4"/>
  <c r="X1373" i="4" s="1"/>
  <c r="Q1002" i="4"/>
  <c r="Q1373" i="4" s="1"/>
  <c r="P1374" i="4"/>
  <c r="X1374" i="4" s="1"/>
  <c r="Q1003" i="4"/>
  <c r="Q1374" i="4" s="1"/>
  <c r="P1375" i="4"/>
  <c r="Q1004" i="4"/>
  <c r="Q1375" i="4" s="1"/>
  <c r="P1376" i="4"/>
  <c r="X1376" i="4" s="1"/>
  <c r="Q1005" i="4"/>
  <c r="Q1376" i="4" s="1"/>
  <c r="P1377" i="4"/>
  <c r="X1377" i="4" s="1"/>
  <c r="Q1006" i="4"/>
  <c r="Q1377" i="4" s="1"/>
  <c r="P1378" i="4"/>
  <c r="X1378" i="4" s="1"/>
  <c r="Q1007" i="4"/>
  <c r="Q1378" i="4" s="1"/>
  <c r="P1379" i="4"/>
  <c r="Q1008" i="4"/>
  <c r="Q1379" i="4" s="1"/>
  <c r="P1380" i="4"/>
  <c r="X1380" i="4" s="1"/>
  <c r="Q1009" i="4"/>
  <c r="Q1380" i="4" s="1"/>
  <c r="P1381" i="4"/>
  <c r="X1381" i="4" s="1"/>
  <c r="Q1010" i="4"/>
  <c r="Q1381" i="4" s="1"/>
  <c r="P1382" i="4"/>
  <c r="X1382" i="4" s="1"/>
  <c r="Q1011" i="4"/>
  <c r="Q1382" i="4" s="1"/>
  <c r="P1383" i="4"/>
  <c r="Q1012" i="4"/>
  <c r="Q1383" i="4" s="1"/>
  <c r="P1384" i="4"/>
  <c r="X1384" i="4" s="1"/>
  <c r="Q1013" i="4"/>
  <c r="Q1384" i="4" s="1"/>
  <c r="P1385" i="4"/>
  <c r="X1385" i="4" s="1"/>
  <c r="Q1014" i="4"/>
  <c r="Q1385" i="4" s="1"/>
  <c r="P1386" i="4"/>
  <c r="X1386" i="4" s="1"/>
  <c r="Q1015" i="4"/>
  <c r="Q1386" i="4" s="1"/>
  <c r="P1387" i="4"/>
  <c r="X1387" i="4" s="1"/>
  <c r="Q1016" i="4"/>
  <c r="Q1387" i="4" s="1"/>
  <c r="P1388" i="4"/>
  <c r="X1388" i="4" s="1"/>
  <c r="Q1017" i="4"/>
  <c r="Q1388" i="4" s="1"/>
  <c r="P1389" i="4"/>
  <c r="Q1018" i="4"/>
  <c r="Q1389" i="4" s="1"/>
  <c r="P1390" i="4"/>
  <c r="Q1019" i="4"/>
  <c r="Q1390" i="4" s="1"/>
  <c r="P1391" i="4"/>
  <c r="Q1020" i="4"/>
  <c r="Q1391" i="4" s="1"/>
  <c r="P1392" i="4"/>
  <c r="X1392" i="4" s="1"/>
  <c r="Q1021" i="4"/>
  <c r="Q1392" i="4" s="1"/>
  <c r="P1393" i="4"/>
  <c r="Q1022" i="4"/>
  <c r="Q1393" i="4" s="1"/>
  <c r="P1394" i="4"/>
  <c r="Q1023" i="4"/>
  <c r="Q1394" i="4" s="1"/>
  <c r="P1395" i="4"/>
  <c r="X1395" i="4" s="1"/>
  <c r="Q1024" i="4"/>
  <c r="Q1395" i="4" s="1"/>
  <c r="P1396" i="4"/>
  <c r="Q1025" i="4"/>
  <c r="Q1396" i="4" s="1"/>
  <c r="P1397" i="4"/>
  <c r="Q1026" i="4"/>
  <c r="Q1397" i="4" s="1"/>
  <c r="P1398" i="4"/>
  <c r="Q1027" i="4"/>
  <c r="Q1398" i="4" s="1"/>
  <c r="P1399" i="4"/>
  <c r="Q1028" i="4"/>
  <c r="Q1399" i="4" s="1"/>
  <c r="Q965" i="4"/>
  <c r="Q1336" i="4" s="1"/>
  <c r="C1022" i="4"/>
  <c r="A1022" i="4" s="1"/>
  <c r="D1022" i="4"/>
  <c r="C1023" i="4"/>
  <c r="A1023" i="4" s="1"/>
  <c r="D1023" i="4"/>
  <c r="C1024" i="4"/>
  <c r="A1024" i="4" s="1"/>
  <c r="D1024" i="4"/>
  <c r="C1025" i="4"/>
  <c r="A1025" i="4" s="1"/>
  <c r="D1025" i="4"/>
  <c r="C1026" i="4"/>
  <c r="A1026" i="4" s="1"/>
  <c r="D1026" i="4"/>
  <c r="C1027" i="4"/>
  <c r="A1027" i="4" s="1"/>
  <c r="D1027" i="4"/>
  <c r="C1028" i="4"/>
  <c r="A1028" i="4" s="1"/>
  <c r="D1028" i="4"/>
  <c r="R1022" i="4"/>
  <c r="S1022" i="4"/>
  <c r="Y1022" i="4"/>
  <c r="Z1022" i="4"/>
  <c r="R1023" i="4"/>
  <c r="S1023" i="4"/>
  <c r="Y1023" i="4"/>
  <c r="Z1023" i="4"/>
  <c r="R1024" i="4"/>
  <c r="S1024" i="4"/>
  <c r="Y1024" i="4"/>
  <c r="Z1024" i="4"/>
  <c r="R1025" i="4"/>
  <c r="S1025" i="4"/>
  <c r="Y1025" i="4"/>
  <c r="Z1025" i="4"/>
  <c r="R1026" i="4"/>
  <c r="S1026" i="4"/>
  <c r="Y1026" i="4"/>
  <c r="Z1026" i="4"/>
  <c r="R1027" i="4"/>
  <c r="S1027" i="4"/>
  <c r="Y1027" i="4"/>
  <c r="Z1027" i="4"/>
  <c r="R1028" i="4"/>
  <c r="S1028" i="4"/>
  <c r="Y1028" i="4"/>
  <c r="Z1028" i="4"/>
  <c r="R1015" i="4"/>
  <c r="S1015" i="4"/>
  <c r="Y1015" i="4"/>
  <c r="Z1015" i="4"/>
  <c r="R1016" i="4"/>
  <c r="S1016" i="4"/>
  <c r="Y1016" i="4"/>
  <c r="Z1016" i="4"/>
  <c r="R1017" i="4"/>
  <c r="S1017" i="4"/>
  <c r="Y1017" i="4"/>
  <c r="Z1017" i="4"/>
  <c r="R1018" i="4"/>
  <c r="S1018" i="4"/>
  <c r="Y1018" i="4"/>
  <c r="Z1018" i="4"/>
  <c r="R1019" i="4"/>
  <c r="S1019" i="4"/>
  <c r="Y1019" i="4"/>
  <c r="Z1019" i="4"/>
  <c r="R1020" i="4"/>
  <c r="S1020" i="4"/>
  <c r="Y1020" i="4"/>
  <c r="Z1020" i="4"/>
  <c r="R1021" i="4"/>
  <c r="S1021" i="4"/>
  <c r="Y1021" i="4"/>
  <c r="Z1021" i="4"/>
  <c r="C1015" i="4"/>
  <c r="A1015" i="4" s="1"/>
  <c r="D1015" i="4"/>
  <c r="C1016" i="4"/>
  <c r="A1016" i="4" s="1"/>
  <c r="D1016" i="4"/>
  <c r="C1017" i="4"/>
  <c r="A1017" i="4" s="1"/>
  <c r="D1017" i="4"/>
  <c r="C1018" i="4"/>
  <c r="A1018" i="4" s="1"/>
  <c r="D1018" i="4"/>
  <c r="C1019" i="4"/>
  <c r="A1019" i="4" s="1"/>
  <c r="D1019" i="4"/>
  <c r="C1020" i="4"/>
  <c r="A1020" i="4" s="1"/>
  <c r="D1020" i="4"/>
  <c r="C1021" i="4"/>
  <c r="A1021" i="4" s="1"/>
  <c r="D1021" i="4"/>
  <c r="C1006" i="4"/>
  <c r="A1006" i="4" s="1"/>
  <c r="D1006" i="4"/>
  <c r="C1007" i="4"/>
  <c r="A1007" i="4" s="1"/>
  <c r="D1007" i="4"/>
  <c r="C1008" i="4"/>
  <c r="A1008" i="4" s="1"/>
  <c r="D1008" i="4"/>
  <c r="C1009" i="4"/>
  <c r="A1009" i="4" s="1"/>
  <c r="D1009" i="4"/>
  <c r="C1010" i="4"/>
  <c r="A1010" i="4" s="1"/>
  <c r="D1010" i="4"/>
  <c r="C1011" i="4"/>
  <c r="A1011" i="4" s="1"/>
  <c r="D1011" i="4"/>
  <c r="C1012" i="4"/>
  <c r="A1012" i="4" s="1"/>
  <c r="D1012" i="4"/>
  <c r="C1014" i="4"/>
  <c r="A1014" i="4" s="1"/>
  <c r="D1014" i="4"/>
  <c r="Y1005" i="4"/>
  <c r="Z1005" i="4"/>
  <c r="Y1006" i="4"/>
  <c r="Z1006" i="4"/>
  <c r="Y1007" i="4"/>
  <c r="Z1007" i="4"/>
  <c r="Y1008" i="4"/>
  <c r="Z1008" i="4"/>
  <c r="Y1009" i="4"/>
  <c r="Z1009" i="4"/>
  <c r="Y1010" i="4"/>
  <c r="Z1010" i="4"/>
  <c r="Y1011" i="4"/>
  <c r="Z1011" i="4"/>
  <c r="Y1012" i="4"/>
  <c r="Z1012" i="4"/>
  <c r="Y1013" i="4"/>
  <c r="Z1013" i="4"/>
  <c r="Y1014" i="4"/>
  <c r="Z1014" i="4"/>
  <c r="R1005" i="4"/>
  <c r="S1005" i="4"/>
  <c r="R1006" i="4"/>
  <c r="S1006" i="4"/>
  <c r="R1007" i="4"/>
  <c r="S1007" i="4"/>
  <c r="R1008" i="4"/>
  <c r="S1008" i="4"/>
  <c r="R1009" i="4"/>
  <c r="S1009" i="4"/>
  <c r="R1010" i="4"/>
  <c r="S1010" i="4"/>
  <c r="R1011" i="4"/>
  <c r="S1011" i="4"/>
  <c r="R1012" i="4"/>
  <c r="S1012" i="4"/>
  <c r="R1013" i="4"/>
  <c r="S1013" i="4"/>
  <c r="R1014" i="4"/>
  <c r="S1014" i="4"/>
  <c r="C1005" i="4"/>
  <c r="A1005" i="4" s="1"/>
  <c r="D1005" i="4"/>
  <c r="C995" i="4"/>
  <c r="A995" i="4" s="1"/>
  <c r="D995" i="4"/>
  <c r="C996" i="4"/>
  <c r="A996" i="4" s="1"/>
  <c r="D996" i="4"/>
  <c r="C997" i="4"/>
  <c r="A997" i="4" s="1"/>
  <c r="D997" i="4"/>
  <c r="C998" i="4"/>
  <c r="A998" i="4" s="1"/>
  <c r="D998" i="4"/>
  <c r="C999" i="4"/>
  <c r="A999" i="4" s="1"/>
  <c r="D999" i="4"/>
  <c r="C1000" i="4"/>
  <c r="A1000" i="4" s="1"/>
  <c r="D1000" i="4"/>
  <c r="C1001" i="4"/>
  <c r="A1001" i="4" s="1"/>
  <c r="D1001" i="4"/>
  <c r="C1002" i="4"/>
  <c r="A1002" i="4" s="1"/>
  <c r="D1002" i="4"/>
  <c r="C1003" i="4"/>
  <c r="A1003" i="4" s="1"/>
  <c r="D1003" i="4"/>
  <c r="C1004" i="4"/>
  <c r="A1004" i="4" s="1"/>
  <c r="D1004" i="4"/>
  <c r="Y996" i="4"/>
  <c r="Z996" i="4"/>
  <c r="Y997" i="4"/>
  <c r="Z997" i="4"/>
  <c r="Y998" i="4"/>
  <c r="Z998" i="4"/>
  <c r="Y999" i="4"/>
  <c r="Z999" i="4"/>
  <c r="Y1000" i="4"/>
  <c r="Z1000" i="4"/>
  <c r="Y1001" i="4"/>
  <c r="Z1001" i="4"/>
  <c r="Y1002" i="4"/>
  <c r="Z1002" i="4"/>
  <c r="Y1003" i="4"/>
  <c r="Z1003" i="4"/>
  <c r="Y1004" i="4"/>
  <c r="Z1004" i="4"/>
  <c r="R995" i="4"/>
  <c r="S995" i="4"/>
  <c r="R996" i="4"/>
  <c r="S996" i="4"/>
  <c r="R997" i="4"/>
  <c r="S997" i="4"/>
  <c r="R998" i="4"/>
  <c r="S998" i="4"/>
  <c r="R999" i="4"/>
  <c r="S999" i="4"/>
  <c r="R1000" i="4"/>
  <c r="S1000" i="4"/>
  <c r="R1001" i="4"/>
  <c r="S1001" i="4"/>
  <c r="R1002" i="4"/>
  <c r="S1002" i="4"/>
  <c r="R1003" i="4"/>
  <c r="S1003" i="4"/>
  <c r="R1004" i="4"/>
  <c r="S1004" i="4"/>
  <c r="Y984" i="4"/>
  <c r="Z984" i="4"/>
  <c r="Y985" i="4"/>
  <c r="Z985" i="4"/>
  <c r="Y986" i="4"/>
  <c r="Z986" i="4"/>
  <c r="Y987" i="4"/>
  <c r="Z987" i="4"/>
  <c r="Y988" i="4"/>
  <c r="Z988" i="4"/>
  <c r="Y989" i="4"/>
  <c r="Z989" i="4"/>
  <c r="Y990" i="4"/>
  <c r="Z990" i="4"/>
  <c r="Y991" i="4"/>
  <c r="Z991" i="4"/>
  <c r="Y992" i="4"/>
  <c r="Z992" i="4"/>
  <c r="Y993" i="4"/>
  <c r="Z993" i="4"/>
  <c r="Y994" i="4"/>
  <c r="Z994" i="4"/>
  <c r="Y995" i="4"/>
  <c r="Z995" i="4"/>
  <c r="R984" i="4"/>
  <c r="S984" i="4"/>
  <c r="R985" i="4"/>
  <c r="S985" i="4"/>
  <c r="R986" i="4"/>
  <c r="S986" i="4"/>
  <c r="R987" i="4"/>
  <c r="S987" i="4"/>
  <c r="R988" i="4"/>
  <c r="S988" i="4"/>
  <c r="R989" i="4"/>
  <c r="S989" i="4"/>
  <c r="R990" i="4"/>
  <c r="S990" i="4"/>
  <c r="R991" i="4"/>
  <c r="S991" i="4"/>
  <c r="R992" i="4"/>
  <c r="S992" i="4"/>
  <c r="R993" i="4"/>
  <c r="S993" i="4"/>
  <c r="R994" i="4"/>
  <c r="S994" i="4"/>
  <c r="C984" i="4"/>
  <c r="A984" i="4" s="1"/>
  <c r="D984" i="4"/>
  <c r="C985" i="4"/>
  <c r="A985" i="4" s="1"/>
  <c r="D985" i="4"/>
  <c r="C986" i="4"/>
  <c r="A986" i="4" s="1"/>
  <c r="D986" i="4"/>
  <c r="C987" i="4"/>
  <c r="A987" i="4" s="1"/>
  <c r="D987" i="4"/>
  <c r="C988" i="4"/>
  <c r="A988" i="4" s="1"/>
  <c r="D988" i="4"/>
  <c r="C989" i="4"/>
  <c r="A989" i="4" s="1"/>
  <c r="D989" i="4"/>
  <c r="C990" i="4"/>
  <c r="A990" i="4" s="1"/>
  <c r="D990" i="4"/>
  <c r="C991" i="4"/>
  <c r="A991" i="4" s="1"/>
  <c r="D991" i="4"/>
  <c r="C992" i="4"/>
  <c r="A992" i="4" s="1"/>
  <c r="D992" i="4"/>
  <c r="C993" i="4"/>
  <c r="A993" i="4" s="1"/>
  <c r="D993" i="4"/>
  <c r="C994" i="4"/>
  <c r="A994" i="4" s="1"/>
  <c r="D994" i="4"/>
  <c r="Y966" i="4"/>
  <c r="Z966" i="4"/>
  <c r="Y967" i="4"/>
  <c r="Z967" i="4"/>
  <c r="Y968" i="4"/>
  <c r="Z968" i="4"/>
  <c r="Y969" i="4"/>
  <c r="Z969" i="4"/>
  <c r="Y970" i="4"/>
  <c r="Z970" i="4"/>
  <c r="Y971" i="4"/>
  <c r="Z971" i="4"/>
  <c r="Y972" i="4"/>
  <c r="Z972" i="4"/>
  <c r="Y973" i="4"/>
  <c r="Z973" i="4"/>
  <c r="Y974" i="4"/>
  <c r="Z974" i="4"/>
  <c r="Z975" i="4"/>
  <c r="Y976" i="4"/>
  <c r="Z976" i="4"/>
  <c r="Y977" i="4"/>
  <c r="Z977" i="4"/>
  <c r="Y978" i="4"/>
  <c r="Z978" i="4"/>
  <c r="Y979" i="4"/>
  <c r="Z979" i="4"/>
  <c r="Y980" i="4"/>
  <c r="Z980" i="4"/>
  <c r="Y981" i="4"/>
  <c r="Z981" i="4"/>
  <c r="Y982" i="4"/>
  <c r="Z982" i="4"/>
  <c r="Y983" i="4"/>
  <c r="Z983" i="4"/>
  <c r="R966" i="4"/>
  <c r="S966" i="4"/>
  <c r="R967" i="4"/>
  <c r="S967" i="4"/>
  <c r="R968" i="4"/>
  <c r="S968" i="4"/>
  <c r="R969" i="4"/>
  <c r="S969" i="4"/>
  <c r="R970" i="4"/>
  <c r="S970" i="4"/>
  <c r="R971" i="4"/>
  <c r="S971" i="4"/>
  <c r="R972" i="4"/>
  <c r="S972" i="4"/>
  <c r="R973" i="4"/>
  <c r="S973" i="4"/>
  <c r="R974" i="4"/>
  <c r="S974" i="4"/>
  <c r="R975" i="4"/>
  <c r="S975" i="4"/>
  <c r="R976" i="4"/>
  <c r="S976" i="4"/>
  <c r="R977" i="4"/>
  <c r="S977" i="4"/>
  <c r="R978" i="4"/>
  <c r="S978" i="4"/>
  <c r="R979" i="4"/>
  <c r="S979" i="4"/>
  <c r="R980" i="4"/>
  <c r="S980" i="4"/>
  <c r="R981" i="4"/>
  <c r="S981" i="4"/>
  <c r="R982" i="4"/>
  <c r="S982" i="4"/>
  <c r="R983" i="4"/>
  <c r="S983" i="4"/>
  <c r="Z965" i="4"/>
  <c r="Y965" i="4"/>
  <c r="S965" i="4"/>
  <c r="R965" i="4"/>
  <c r="C966" i="4"/>
  <c r="D966" i="4"/>
  <c r="C967" i="4"/>
  <c r="D967" i="4"/>
  <c r="C968" i="4"/>
  <c r="D968" i="4"/>
  <c r="C969" i="4"/>
  <c r="D969" i="4"/>
  <c r="C970" i="4"/>
  <c r="D970" i="4"/>
  <c r="C971" i="4"/>
  <c r="D971" i="4"/>
  <c r="C972" i="4"/>
  <c r="D972" i="4"/>
  <c r="C973" i="4"/>
  <c r="A973" i="4" s="1"/>
  <c r="D973" i="4"/>
  <c r="C974" i="4"/>
  <c r="A974" i="4" s="1"/>
  <c r="D974" i="4"/>
  <c r="C975" i="4"/>
  <c r="A975" i="4" s="1"/>
  <c r="D975" i="4"/>
  <c r="C976" i="4"/>
  <c r="A976" i="4" s="1"/>
  <c r="D976" i="4"/>
  <c r="C977" i="4"/>
  <c r="A977" i="4" s="1"/>
  <c r="D977" i="4"/>
  <c r="C978" i="4"/>
  <c r="A978" i="4" s="1"/>
  <c r="D978" i="4"/>
  <c r="C979" i="4"/>
  <c r="A979" i="4" s="1"/>
  <c r="D979" i="4"/>
  <c r="C980" i="4"/>
  <c r="A980" i="4" s="1"/>
  <c r="D980" i="4"/>
  <c r="C981" i="4"/>
  <c r="A981" i="4" s="1"/>
  <c r="D981" i="4"/>
  <c r="C982" i="4"/>
  <c r="A982" i="4" s="1"/>
  <c r="D982" i="4"/>
  <c r="C983" i="4"/>
  <c r="A983" i="4" s="1"/>
  <c r="D983" i="4"/>
  <c r="AN1079" i="4" l="1"/>
  <c r="AO1079" i="4" s="1"/>
  <c r="AP1079" i="4" s="1"/>
  <c r="AN1071" i="4"/>
  <c r="AO1071" i="4" s="1"/>
  <c r="AP1071" i="4" s="1"/>
  <c r="AN1083" i="4"/>
  <c r="AO1083" i="4" s="1"/>
  <c r="AP1083" i="4" s="1"/>
  <c r="AN1127" i="4"/>
  <c r="AO1127" i="4" s="1"/>
  <c r="AP1127" i="4" s="1"/>
  <c r="AN1119" i="4"/>
  <c r="AO1119" i="4" s="1"/>
  <c r="AP1119" i="4" s="1"/>
  <c r="AN1069" i="4"/>
  <c r="AO1069" i="4" s="1"/>
  <c r="AP1069" i="4" s="1"/>
  <c r="AN1065" i="4"/>
  <c r="AO1065" i="4" s="1"/>
  <c r="AP1065" i="4" s="1"/>
  <c r="AN1070" i="4"/>
  <c r="AO1070" i="4" s="1"/>
  <c r="AP1070" i="4" s="1"/>
  <c r="AN1066" i="4"/>
  <c r="AO1066" i="4" s="1"/>
  <c r="AP1066" i="4" s="1"/>
  <c r="AN1078" i="4"/>
  <c r="AO1078" i="4" s="1"/>
  <c r="AP1078" i="4" s="1"/>
  <c r="AN1090" i="4"/>
  <c r="AO1090" i="4" s="1"/>
  <c r="AP1090" i="4" s="1"/>
  <c r="AN1082" i="4"/>
  <c r="AO1082" i="4" s="1"/>
  <c r="AP1082" i="4" s="1"/>
  <c r="AN1096" i="4"/>
  <c r="AO1096" i="4" s="1"/>
  <c r="AP1096" i="4" s="1"/>
  <c r="AN1092" i="4"/>
  <c r="AO1092" i="4" s="1"/>
  <c r="AP1092" i="4" s="1"/>
  <c r="AN1110" i="4"/>
  <c r="AO1110" i="4" s="1"/>
  <c r="AP1110" i="4" s="1"/>
  <c r="AN1106" i="4"/>
  <c r="AO1106" i="4" s="1"/>
  <c r="AP1106" i="4" s="1"/>
  <c r="AN1102" i="4"/>
  <c r="AO1102" i="4" s="1"/>
  <c r="AP1102" i="4" s="1"/>
  <c r="AN1098" i="4"/>
  <c r="AO1098" i="4" s="1"/>
  <c r="AP1098" i="4" s="1"/>
  <c r="AN1126" i="4"/>
  <c r="AO1126" i="4" s="1"/>
  <c r="AP1126" i="4" s="1"/>
  <c r="AN1118" i="4"/>
  <c r="AO1118" i="4" s="1"/>
  <c r="AP1118" i="4" s="1"/>
  <c r="AN1147" i="4"/>
  <c r="AO1147" i="4" s="1"/>
  <c r="AP1147" i="4" s="1"/>
  <c r="AN1143" i="4"/>
  <c r="AO1143" i="4" s="1"/>
  <c r="AP1143" i="4" s="1"/>
  <c r="AN1139" i="4"/>
  <c r="AO1139" i="4" s="1"/>
  <c r="AP1139" i="4" s="1"/>
  <c r="AN1129" i="4"/>
  <c r="AO1129" i="4" s="1"/>
  <c r="AP1129" i="4" s="1"/>
  <c r="AN1121" i="4"/>
  <c r="AO1121" i="4" s="1"/>
  <c r="AP1121" i="4" s="1"/>
  <c r="AN1131" i="4"/>
  <c r="AO1131" i="4" s="1"/>
  <c r="AP1131" i="4" s="1"/>
  <c r="AN1076" i="4"/>
  <c r="AO1076" i="4" s="1"/>
  <c r="AP1076" i="4" s="1"/>
  <c r="AN1088" i="4"/>
  <c r="AO1088" i="4" s="1"/>
  <c r="AP1088" i="4" s="1"/>
  <c r="AN1095" i="4"/>
  <c r="AO1095" i="4" s="1"/>
  <c r="AP1095" i="4" s="1"/>
  <c r="AN1091" i="4"/>
  <c r="AO1091" i="4" s="1"/>
  <c r="AP1091" i="4" s="1"/>
  <c r="AN1109" i="4"/>
  <c r="AO1109" i="4" s="1"/>
  <c r="AP1109" i="4" s="1"/>
  <c r="AN1105" i="4"/>
  <c r="AO1105" i="4" s="1"/>
  <c r="AP1105" i="4" s="1"/>
  <c r="AN1101" i="4"/>
  <c r="AO1101" i="4" s="1"/>
  <c r="AP1101" i="4" s="1"/>
  <c r="AN1097" i="4"/>
  <c r="AO1097" i="4" s="1"/>
  <c r="AP1097" i="4" s="1"/>
  <c r="AN1124" i="4"/>
  <c r="AO1124" i="4" s="1"/>
  <c r="AP1124" i="4" s="1"/>
  <c r="AN1116" i="4"/>
  <c r="AO1116" i="4" s="1"/>
  <c r="AP1116" i="4" s="1"/>
  <c r="AN1134" i="4"/>
  <c r="AO1134" i="4" s="1"/>
  <c r="AP1134" i="4" s="1"/>
  <c r="AN1142" i="4"/>
  <c r="AO1142" i="4" s="1"/>
  <c r="AP1142" i="4" s="1"/>
  <c r="AN1138" i="4"/>
  <c r="AO1138" i="4" s="1"/>
  <c r="AP1138" i="4" s="1"/>
  <c r="AN1068" i="4"/>
  <c r="AO1068" i="4" s="1"/>
  <c r="AP1068" i="4" s="1"/>
  <c r="AN1074" i="4"/>
  <c r="AO1074" i="4" s="1"/>
  <c r="AP1074" i="4" s="1"/>
  <c r="AN1086" i="4"/>
  <c r="AO1086" i="4" s="1"/>
  <c r="AP1086" i="4" s="1"/>
  <c r="AN1094" i="4"/>
  <c r="AO1094" i="4" s="1"/>
  <c r="AP1094" i="4" s="1"/>
  <c r="AN1112" i="4"/>
  <c r="AO1112" i="4" s="1"/>
  <c r="AP1112" i="4" s="1"/>
  <c r="AN1108" i="4"/>
  <c r="AO1108" i="4" s="1"/>
  <c r="AP1108" i="4" s="1"/>
  <c r="AN1104" i="4"/>
  <c r="AO1104" i="4" s="1"/>
  <c r="AP1104" i="4" s="1"/>
  <c r="AN1100" i="4"/>
  <c r="AO1100" i="4" s="1"/>
  <c r="AP1100" i="4" s="1"/>
  <c r="AN1130" i="4"/>
  <c r="AO1130" i="4" s="1"/>
  <c r="AP1130" i="4" s="1"/>
  <c r="AN1122" i="4"/>
  <c r="AO1122" i="4" s="1"/>
  <c r="AP1122" i="4" s="1"/>
  <c r="AN1114" i="4"/>
  <c r="AO1114" i="4" s="1"/>
  <c r="AP1114" i="4" s="1"/>
  <c r="AN1132" i="4"/>
  <c r="AO1132" i="4" s="1"/>
  <c r="AP1132" i="4" s="1"/>
  <c r="AN1145" i="4"/>
  <c r="AO1145" i="4" s="1"/>
  <c r="AP1145" i="4" s="1"/>
  <c r="AN1141" i="4"/>
  <c r="AO1141" i="4" s="1"/>
  <c r="AP1141" i="4" s="1"/>
  <c r="AN1137" i="4"/>
  <c r="AO1137" i="4" s="1"/>
  <c r="AP1137" i="4" s="1"/>
  <c r="AN1077" i="4"/>
  <c r="AO1077" i="4" s="1"/>
  <c r="AP1077" i="4" s="1"/>
  <c r="AN1089" i="4"/>
  <c r="AO1089" i="4" s="1"/>
  <c r="AP1089" i="4" s="1"/>
  <c r="AN1125" i="4"/>
  <c r="AO1125" i="4" s="1"/>
  <c r="AP1125" i="4" s="1"/>
  <c r="AN1117" i="4"/>
  <c r="AO1117" i="4" s="1"/>
  <c r="AP1117" i="4" s="1"/>
  <c r="AN1135" i="4"/>
  <c r="AO1135" i="4" s="1"/>
  <c r="AP1135" i="4" s="1"/>
  <c r="AN1067" i="4"/>
  <c r="AO1067" i="4" s="1"/>
  <c r="AP1067" i="4" s="1"/>
  <c r="AN1080" i="4"/>
  <c r="AO1080" i="4" s="1"/>
  <c r="AP1080" i="4" s="1"/>
  <c r="AN1072" i="4"/>
  <c r="AO1072" i="4" s="1"/>
  <c r="AP1072" i="4" s="1"/>
  <c r="AN1084" i="4"/>
  <c r="AO1084" i="4" s="1"/>
  <c r="AP1084" i="4" s="1"/>
  <c r="AN1093" i="4"/>
  <c r="AO1093" i="4" s="1"/>
  <c r="AP1093" i="4" s="1"/>
  <c r="AN1111" i="4"/>
  <c r="AO1111" i="4" s="1"/>
  <c r="AP1111" i="4" s="1"/>
  <c r="AN1107" i="4"/>
  <c r="AO1107" i="4" s="1"/>
  <c r="AP1107" i="4" s="1"/>
  <c r="AN1103" i="4"/>
  <c r="AO1103" i="4" s="1"/>
  <c r="AP1103" i="4" s="1"/>
  <c r="AN1099" i="4"/>
  <c r="AO1099" i="4" s="1"/>
  <c r="AP1099" i="4" s="1"/>
  <c r="AN1128" i="4"/>
  <c r="AO1128" i="4" s="1"/>
  <c r="AP1128" i="4" s="1"/>
  <c r="AN1120" i="4"/>
  <c r="AO1120" i="4" s="1"/>
  <c r="AP1120" i="4" s="1"/>
  <c r="AN1148" i="4"/>
  <c r="AO1148" i="4" s="1"/>
  <c r="AP1148" i="4" s="1"/>
  <c r="AN1144" i="4"/>
  <c r="AO1144" i="4" s="1"/>
  <c r="AP1144" i="4" s="1"/>
  <c r="AN1140" i="4"/>
  <c r="AO1140" i="4" s="1"/>
  <c r="AP1140" i="4" s="1"/>
  <c r="AN1136" i="4"/>
  <c r="AO1136" i="4" s="1"/>
  <c r="AP1136" i="4" s="1"/>
  <c r="AN1075" i="4"/>
  <c r="AO1075" i="4" s="1"/>
  <c r="AP1075" i="4" s="1"/>
  <c r="AN1087" i="4"/>
  <c r="AO1087" i="4" s="1"/>
  <c r="AP1087" i="4" s="1"/>
  <c r="AN1113" i="4"/>
  <c r="AO1113" i="4" s="1"/>
  <c r="AP1113" i="4" s="1"/>
  <c r="AN1123" i="4"/>
  <c r="AO1123" i="4" s="1"/>
  <c r="AP1123" i="4" s="1"/>
  <c r="AN1115" i="4"/>
  <c r="AO1115" i="4" s="1"/>
  <c r="AP1115" i="4" s="1"/>
  <c r="AN1133" i="4"/>
  <c r="AO1133" i="4" s="1"/>
  <c r="AP1133" i="4" s="1"/>
  <c r="AN1081" i="4"/>
  <c r="AO1081" i="4" s="1"/>
  <c r="AP1081" i="4" s="1"/>
  <c r="AN1073" i="4"/>
  <c r="AO1073" i="4" s="1"/>
  <c r="AP1073" i="4" s="1"/>
  <c r="AN1085" i="4"/>
  <c r="AO1085" i="4" s="1"/>
  <c r="AP1085" i="4" s="1"/>
  <c r="AG1641" i="4"/>
  <c r="AG1673" i="4"/>
  <c r="AG1535" i="4"/>
  <c r="AG1545" i="4"/>
  <c r="AG1704" i="4"/>
  <c r="AG1614" i="4"/>
  <c r="AG1583" i="4"/>
  <c r="AG1572" i="4"/>
  <c r="AG1604" i="4"/>
  <c r="AG1695" i="4"/>
  <c r="AG1689" i="4"/>
  <c r="AG1621" i="4"/>
  <c r="AG1682" i="4"/>
  <c r="AG1570" i="4"/>
  <c r="AG1524" i="4"/>
  <c r="AG1635" i="4"/>
  <c r="AG1699" i="4"/>
  <c r="AG1648" i="4"/>
  <c r="AG1680" i="4"/>
  <c r="AG1574" i="4"/>
  <c r="AG1622" i="4"/>
  <c r="AG1625" i="4"/>
  <c r="AG1557" i="4"/>
  <c r="AG1594" i="4"/>
  <c r="AG1694" i="4"/>
  <c r="AG1633" i="4"/>
  <c r="AG1665" i="4"/>
  <c r="AG1697" i="4"/>
  <c r="AG1527" i="4"/>
  <c r="AG1698" i="4"/>
  <c r="AG1601" i="4"/>
  <c r="AG1696" i="4"/>
  <c r="AG1606" i="4"/>
  <c r="AG1563" i="4"/>
  <c r="AG1630" i="4"/>
  <c r="AG1541" i="4"/>
  <c r="AG1636" i="4"/>
  <c r="AG1668" i="4"/>
  <c r="AG1567" i="4"/>
  <c r="AG1651" i="4"/>
  <c r="AG1582" i="4"/>
  <c r="AG1617" i="4"/>
  <c r="AG1678" i="4"/>
  <c r="AG1588" i="4"/>
  <c r="AG1655" i="4"/>
  <c r="AG1586" i="4"/>
  <c r="AG1649" i="4"/>
  <c r="AG1681" i="4"/>
  <c r="AG1575" i="4"/>
  <c r="AG1585" i="4"/>
  <c r="AG1620" i="4"/>
  <c r="AG1662" i="4"/>
  <c r="AG1653" i="4"/>
  <c r="AG1646" i="4"/>
  <c r="AG1684" i="4"/>
  <c r="AG1700" i="4"/>
  <c r="AG1590" i="4"/>
  <c r="AG1637" i="4"/>
  <c r="AG1669" i="4"/>
  <c r="AG1531" i="4"/>
  <c r="AG1616" i="4"/>
  <c r="AG1591" i="4"/>
  <c r="AG1667" i="4"/>
  <c r="AG1529" i="4"/>
  <c r="AG1656" i="4"/>
  <c r="AG1598" i="4"/>
  <c r="AG1685" i="4"/>
  <c r="AG1579" i="4"/>
  <c r="AG1619" i="4"/>
  <c r="AG1610" i="4"/>
  <c r="AG1559" i="4"/>
  <c r="AG1657" i="4"/>
  <c r="AG1634" i="4"/>
  <c r="AG1683" i="4"/>
  <c r="AG1581" i="4"/>
  <c r="AG1613" i="4"/>
  <c r="AG1652" i="4"/>
  <c r="AG1603" i="4"/>
  <c r="AG1533" i="4"/>
  <c r="AG1597" i="4"/>
  <c r="AG1547" i="4"/>
  <c r="AG1632" i="4"/>
  <c r="AG1664" i="4"/>
  <c r="AG1706" i="4"/>
  <c r="AG1584" i="4"/>
  <c r="AG1647" i="4"/>
  <c r="AG1679" i="4"/>
  <c r="AG1672" i="4"/>
  <c r="AG1587" i="4"/>
  <c r="AG1623" i="4"/>
  <c r="AG1592" i="4"/>
  <c r="AG1687" i="4"/>
  <c r="AG1553" i="4"/>
  <c r="AG1589" i="4"/>
  <c r="AG1624" i="4"/>
  <c r="AG1543" i="4"/>
  <c r="AG1576" i="4"/>
  <c r="AG1608" i="4"/>
  <c r="AG1639" i="4"/>
  <c r="AG1671" i="4"/>
  <c r="AG1565" i="4"/>
  <c r="AG1702" i="4"/>
  <c r="AG1611" i="4"/>
  <c r="AG1561" i="4"/>
  <c r="AG1688" i="4"/>
  <c r="AG1578" i="4"/>
  <c r="AG1674" i="4"/>
  <c r="AG1703" i="4"/>
  <c r="AG1644" i="4"/>
  <c r="AG1642" i="4"/>
  <c r="AG1573" i="4"/>
  <c r="AG1605" i="4"/>
  <c r="AG1626" i="4"/>
  <c r="AG1640" i="4"/>
  <c r="AG1658" i="4"/>
  <c r="AG1690" i="4"/>
  <c r="AG1571" i="4"/>
  <c r="AG1521" i="4"/>
  <c r="AG1661" i="4"/>
  <c r="AG1693" i="4"/>
  <c r="AG1676" i="4"/>
  <c r="AG1666" i="4"/>
  <c r="AG1618" i="4"/>
  <c r="AG1593" i="4"/>
  <c r="AG1645" i="4"/>
  <c r="AG1677" i="4"/>
  <c r="AG1628" i="4"/>
  <c r="AG1660" i="4"/>
  <c r="AG1692" i="4"/>
  <c r="AG1602" i="4"/>
  <c r="AG1612" i="4"/>
  <c r="AG1629" i="4"/>
  <c r="AG1551" i="4"/>
  <c r="AG1577" i="4"/>
  <c r="AG1609" i="4"/>
  <c r="AG1525" i="4"/>
  <c r="AE1568" i="4"/>
  <c r="W1568" i="4"/>
  <c r="AE1650" i="4"/>
  <c r="W1650" i="4"/>
  <c r="AE1399" i="4"/>
  <c r="W1399" i="4"/>
  <c r="AE1395" i="4"/>
  <c r="W1395" i="4"/>
  <c r="AE1391" i="4"/>
  <c r="W1391" i="4"/>
  <c r="AE1387" i="4"/>
  <c r="W1387" i="4"/>
  <c r="AE1383" i="4"/>
  <c r="W1383" i="4"/>
  <c r="AE1379" i="4"/>
  <c r="W1379" i="4"/>
  <c r="AE1375" i="4"/>
  <c r="W1375" i="4"/>
  <c r="AE1371" i="4"/>
  <c r="W1371" i="4"/>
  <c r="AE1367" i="4"/>
  <c r="W1367" i="4"/>
  <c r="AE1363" i="4"/>
  <c r="W1363" i="4"/>
  <c r="AE1359" i="4"/>
  <c r="W1359" i="4"/>
  <c r="AE1355" i="4"/>
  <c r="W1355" i="4"/>
  <c r="AE1351" i="4"/>
  <c r="W1351" i="4"/>
  <c r="AE1347" i="4"/>
  <c r="W1347" i="4"/>
  <c r="AE1414" i="4"/>
  <c r="W1414" i="4"/>
  <c r="AE1410" i="4"/>
  <c r="W1410" i="4"/>
  <c r="AE1421" i="4"/>
  <c r="W1421" i="4"/>
  <c r="AE1417" i="4"/>
  <c r="W1417" i="4"/>
  <c r="AE1528" i="4"/>
  <c r="W1528" i="4"/>
  <c r="AE1544" i="4"/>
  <c r="W1544" i="4"/>
  <c r="AE1560" i="4"/>
  <c r="W1560" i="4"/>
  <c r="AE1522" i="4"/>
  <c r="W1522" i="4"/>
  <c r="AE1538" i="4"/>
  <c r="W1538" i="4"/>
  <c r="AE1554" i="4"/>
  <c r="W1554" i="4"/>
  <c r="AE1654" i="4"/>
  <c r="W1654" i="4"/>
  <c r="AG1523" i="4"/>
  <c r="AG1555" i="4"/>
  <c r="AG1638" i="4"/>
  <c r="AG1643" i="4"/>
  <c r="AG1675" i="4"/>
  <c r="AG1615" i="4"/>
  <c r="AG1537" i="4"/>
  <c r="AG1569" i="4"/>
  <c r="X1410" i="4"/>
  <c r="X1347" i="4"/>
  <c r="X1391" i="4"/>
  <c r="X1363" i="4"/>
  <c r="AE1424" i="4"/>
  <c r="W1424" i="4"/>
  <c r="AE1520" i="4"/>
  <c r="W1520" i="4"/>
  <c r="AE1390" i="4"/>
  <c r="W1390" i="4"/>
  <c r="AE1374" i="4"/>
  <c r="W1374" i="4"/>
  <c r="AE1362" i="4"/>
  <c r="W1362" i="4"/>
  <c r="AE1358" i="4"/>
  <c r="W1358" i="4"/>
  <c r="AE1346" i="4"/>
  <c r="W1346" i="4"/>
  <c r="AE1400" i="4"/>
  <c r="W1400" i="4"/>
  <c r="AE1411" i="4"/>
  <c r="W1411" i="4"/>
  <c r="AE1418" i="4"/>
  <c r="W1418" i="4"/>
  <c r="AE1532" i="4"/>
  <c r="W1532" i="4"/>
  <c r="AE1548" i="4"/>
  <c r="W1548" i="4"/>
  <c r="AE1564" i="4"/>
  <c r="W1564" i="4"/>
  <c r="AE1526" i="4"/>
  <c r="W1526" i="4"/>
  <c r="AE1542" i="4"/>
  <c r="W1542" i="4"/>
  <c r="AE1558" i="4"/>
  <c r="W1558" i="4"/>
  <c r="AG1701" i="4"/>
  <c r="AG1595" i="4"/>
  <c r="AG1686" i="4"/>
  <c r="AG1596" i="4"/>
  <c r="X1418" i="4"/>
  <c r="X1522" i="4"/>
  <c r="X1554" i="4"/>
  <c r="X1367" i="4"/>
  <c r="X1399" i="4"/>
  <c r="X1358" i="4"/>
  <c r="X1532" i="4"/>
  <c r="X1564" i="4"/>
  <c r="AE1398" i="4"/>
  <c r="W1398" i="4"/>
  <c r="AE1394" i="4"/>
  <c r="W1394" i="4"/>
  <c r="AE1386" i="4"/>
  <c r="W1386" i="4"/>
  <c r="AE1382" i="4"/>
  <c r="W1382" i="4"/>
  <c r="AE1378" i="4"/>
  <c r="W1378" i="4"/>
  <c r="AE1370" i="4"/>
  <c r="W1370" i="4"/>
  <c r="AE1366" i="4"/>
  <c r="W1366" i="4"/>
  <c r="AE1354" i="4"/>
  <c r="W1354" i="4"/>
  <c r="AE1350" i="4"/>
  <c r="W1350" i="4"/>
  <c r="AE1407" i="4"/>
  <c r="W1407" i="4"/>
  <c r="AE1425" i="4"/>
  <c r="W1425" i="4"/>
  <c r="AE1562" i="4"/>
  <c r="W1562" i="4"/>
  <c r="AG1705" i="4"/>
  <c r="AG1599" i="4"/>
  <c r="AG1600" i="4"/>
  <c r="AG1627" i="4"/>
  <c r="AG1549" i="4"/>
  <c r="X1390" i="4"/>
  <c r="X1526" i="4"/>
  <c r="X1558" i="4"/>
  <c r="X1371" i="4"/>
  <c r="X1362" i="4"/>
  <c r="X1568" i="4"/>
  <c r="X1417" i="4"/>
  <c r="AE1397" i="4"/>
  <c r="W1397" i="4"/>
  <c r="AE1393" i="4"/>
  <c r="W1393" i="4"/>
  <c r="AE1389" i="4"/>
  <c r="W1389" i="4"/>
  <c r="AE1385" i="4"/>
  <c r="W1385" i="4"/>
  <c r="AE1381" i="4"/>
  <c r="W1381" i="4"/>
  <c r="AE1377" i="4"/>
  <c r="W1377" i="4"/>
  <c r="AE1373" i="4"/>
  <c r="W1373" i="4"/>
  <c r="AE1369" i="4"/>
  <c r="W1369" i="4"/>
  <c r="AE1365" i="4"/>
  <c r="W1365" i="4"/>
  <c r="AE1361" i="4"/>
  <c r="W1361" i="4"/>
  <c r="AE1357" i="4"/>
  <c r="W1357" i="4"/>
  <c r="AE1353" i="4"/>
  <c r="W1353" i="4"/>
  <c r="AE1349" i="4"/>
  <c r="W1349" i="4"/>
  <c r="AE1345" i="4"/>
  <c r="W1345" i="4"/>
  <c r="AE1401" i="4"/>
  <c r="W1401" i="4"/>
  <c r="AE1412" i="4"/>
  <c r="W1412" i="4"/>
  <c r="AE1408" i="4"/>
  <c r="W1408" i="4"/>
  <c r="AE1419" i="4"/>
  <c r="W1419" i="4"/>
  <c r="AE1415" i="4"/>
  <c r="W1415" i="4"/>
  <c r="AE1422" i="4"/>
  <c r="W1422" i="4"/>
  <c r="AE1536" i="4"/>
  <c r="W1536" i="4"/>
  <c r="AE1552" i="4"/>
  <c r="W1552" i="4"/>
  <c r="AE1530" i="4"/>
  <c r="W1530" i="4"/>
  <c r="AE1546" i="4"/>
  <c r="W1546" i="4"/>
  <c r="AG1539" i="4"/>
  <c r="AG1659" i="4"/>
  <c r="AG1691" i="4"/>
  <c r="X1394" i="4"/>
  <c r="X1530" i="4"/>
  <c r="X1562" i="4"/>
  <c r="X1375" i="4"/>
  <c r="X1407" i="4"/>
  <c r="X1350" i="4"/>
  <c r="X1389" i="4"/>
  <c r="X1421" i="4"/>
  <c r="X1346" i="4"/>
  <c r="AE1403" i="4"/>
  <c r="W1403" i="4"/>
  <c r="AE1426" i="4"/>
  <c r="W1426" i="4"/>
  <c r="AE1566" i="4"/>
  <c r="W1566" i="4"/>
  <c r="AG1607" i="4"/>
  <c r="AG1631" i="4"/>
  <c r="AG1663" i="4"/>
  <c r="X1366" i="4"/>
  <c r="X1398" i="4"/>
  <c r="X1357" i="4"/>
  <c r="X1566" i="4"/>
  <c r="X1379" i="4"/>
  <c r="X1411" i="4"/>
  <c r="X1354" i="4"/>
  <c r="X1424" i="4"/>
  <c r="X1650" i="4"/>
  <c r="X1544" i="4"/>
  <c r="X1393" i="4"/>
  <c r="X1425" i="4"/>
  <c r="AE1396" i="4"/>
  <c r="W1396" i="4"/>
  <c r="AE1392" i="4"/>
  <c r="W1392" i="4"/>
  <c r="AE1388" i="4"/>
  <c r="W1388" i="4"/>
  <c r="AE1384" i="4"/>
  <c r="W1384" i="4"/>
  <c r="AE1380" i="4"/>
  <c r="W1380" i="4"/>
  <c r="AE1376" i="4"/>
  <c r="W1376" i="4"/>
  <c r="AE1372" i="4"/>
  <c r="W1372" i="4"/>
  <c r="AE1368" i="4"/>
  <c r="W1368" i="4"/>
  <c r="AE1364" i="4"/>
  <c r="W1364" i="4"/>
  <c r="AE1360" i="4"/>
  <c r="W1360" i="4"/>
  <c r="AE1356" i="4"/>
  <c r="W1356" i="4"/>
  <c r="AE1352" i="4"/>
  <c r="W1352" i="4"/>
  <c r="AE1348" i="4"/>
  <c r="W1348" i="4"/>
  <c r="AE1344" i="4"/>
  <c r="W1344" i="4"/>
  <c r="AE1405" i="4"/>
  <c r="W1405" i="4"/>
  <c r="AE1413" i="4"/>
  <c r="W1413" i="4"/>
  <c r="AE1409" i="4"/>
  <c r="W1409" i="4"/>
  <c r="AE1420" i="4"/>
  <c r="W1420" i="4"/>
  <c r="AE1416" i="4"/>
  <c r="W1416" i="4"/>
  <c r="AE1540" i="4"/>
  <c r="W1540" i="4"/>
  <c r="AE1556" i="4"/>
  <c r="W1556" i="4"/>
  <c r="AE1534" i="4"/>
  <c r="W1534" i="4"/>
  <c r="AE1550" i="4"/>
  <c r="W1550" i="4"/>
  <c r="AG1670" i="4"/>
  <c r="AG1580" i="4"/>
  <c r="X1370" i="4"/>
  <c r="X1361" i="4"/>
  <c r="X1349" i="4"/>
  <c r="X1538" i="4"/>
  <c r="X1383" i="4"/>
  <c r="X1415" i="4"/>
  <c r="X1344" i="4"/>
  <c r="X1396" i="4"/>
  <c r="X1355" i="4"/>
  <c r="X1654" i="4"/>
  <c r="X1548" i="4"/>
  <c r="X1397" i="4"/>
  <c r="X1356" i="4"/>
  <c r="J1486" i="4"/>
  <c r="AD1486" i="4" s="1"/>
  <c r="AD1115" i="4"/>
  <c r="J1504" i="4"/>
  <c r="AD1504" i="4" s="1"/>
  <c r="AD1133" i="4"/>
  <c r="J1502" i="4"/>
  <c r="AD1502" i="4" s="1"/>
  <c r="AD1131" i="4"/>
  <c r="J1493" i="4"/>
  <c r="AD1493" i="4" s="1"/>
  <c r="AD1122" i="4"/>
  <c r="J1464" i="4"/>
  <c r="AD1464" i="4" s="1"/>
  <c r="AD1093" i="4"/>
  <c r="J1500" i="4"/>
  <c r="AD1500" i="4" s="1"/>
  <c r="AD1129" i="4"/>
  <c r="J1492" i="4"/>
  <c r="AD1492" i="4" s="1"/>
  <c r="AD1121" i="4"/>
  <c r="J1446" i="4"/>
  <c r="AD1446" i="4" s="1"/>
  <c r="AD1075" i="4"/>
  <c r="J1491" i="4"/>
  <c r="AD1491" i="4" s="1"/>
  <c r="AD1120" i="4"/>
  <c r="AF1566" i="4"/>
  <c r="AF1426" i="4"/>
  <c r="AF1650" i="4"/>
  <c r="AF1344" i="4"/>
  <c r="AF1376" i="4"/>
  <c r="AF1408" i="4"/>
  <c r="AF1530" i="4"/>
  <c r="AF1393" i="4"/>
  <c r="AF1425" i="4"/>
  <c r="AF1394" i="4"/>
  <c r="AF1379" i="4"/>
  <c r="AF1380" i="4"/>
  <c r="AF1412" i="4"/>
  <c r="AF1558" i="4"/>
  <c r="AF1654" i="4"/>
  <c r="AF1548" i="4"/>
  <c r="AF1397" i="4"/>
  <c r="AF1356" i="4"/>
  <c r="AF1546" i="4"/>
  <c r="AF1366" i="4"/>
  <c r="AF1398" i="4"/>
  <c r="AF1357" i="4"/>
  <c r="AF1375" i="4"/>
  <c r="AF1403" i="4"/>
  <c r="AF1384" i="4"/>
  <c r="AF1416" i="4"/>
  <c r="AF1383" i="4"/>
  <c r="AF1542" i="4"/>
  <c r="AF1520" i="4"/>
  <c r="AF1552" i="4"/>
  <c r="AF1369" i="4"/>
  <c r="AF1401" i="4"/>
  <c r="AF1360" i="4"/>
  <c r="AF1387" i="4"/>
  <c r="AF1370" i="4"/>
  <c r="AF1361" i="4"/>
  <c r="AF1407" i="4"/>
  <c r="AF1349" i="4"/>
  <c r="AF1419" i="4"/>
  <c r="AF1544" i="4"/>
  <c r="AF1395" i="4"/>
  <c r="AF1388" i="4"/>
  <c r="AF1420" i="4"/>
  <c r="AF1411" i="4"/>
  <c r="AF1562" i="4"/>
  <c r="AF1556" i="4"/>
  <c r="AF1373" i="4"/>
  <c r="AF1405" i="4"/>
  <c r="AF1364" i="4"/>
  <c r="AF1374" i="4"/>
  <c r="AF1365" i="4"/>
  <c r="AF1362" i="4"/>
  <c r="AF1353" i="4"/>
  <c r="AF1538" i="4"/>
  <c r="AF1392" i="4"/>
  <c r="AF1424" i="4"/>
  <c r="AF1351" i="4"/>
  <c r="AF1391" i="4"/>
  <c r="AF1528" i="4"/>
  <c r="AF1560" i="4"/>
  <c r="AF1377" i="4"/>
  <c r="AF1409" i="4"/>
  <c r="AF1378" i="4"/>
  <c r="AF1410" i="4"/>
  <c r="AF1347" i="4"/>
  <c r="AF1367" i="4"/>
  <c r="AF1396" i="4"/>
  <c r="AF1355" i="4"/>
  <c r="AF1345" i="4"/>
  <c r="AF1415" i="4"/>
  <c r="AF1532" i="4"/>
  <c r="AF1564" i="4"/>
  <c r="AF1381" i="4"/>
  <c r="AF1413" i="4"/>
  <c r="AF1526" i="4"/>
  <c r="AG1526" i="4" s="1"/>
  <c r="AF1348" i="4"/>
  <c r="AF1382" i="4"/>
  <c r="AF1414" i="4"/>
  <c r="AF1350" i="4"/>
  <c r="AF1399" i="4"/>
  <c r="AF1368" i="4"/>
  <c r="AF1400" i="4"/>
  <c r="AF1359" i="4"/>
  <c r="AF1536" i="4"/>
  <c r="AF1568" i="4"/>
  <c r="AF1385" i="4"/>
  <c r="AF1417" i="4"/>
  <c r="AF1550" i="4"/>
  <c r="AF1352" i="4"/>
  <c r="AF1386" i="4"/>
  <c r="AF1418" i="4"/>
  <c r="AF1522" i="4"/>
  <c r="AF1354" i="4"/>
  <c r="AF1358" i="4"/>
  <c r="AF1372" i="4"/>
  <c r="AF1363" i="4"/>
  <c r="AF1540" i="4"/>
  <c r="AF1389" i="4"/>
  <c r="AF1421" i="4"/>
  <c r="AF1371" i="4"/>
  <c r="AF1346" i="4"/>
  <c r="AF1390" i="4"/>
  <c r="AF1422" i="4"/>
  <c r="AF1534" i="4"/>
  <c r="AF1554" i="4"/>
  <c r="I1437" i="4"/>
  <c r="P1066" i="4"/>
  <c r="W1066" i="4" s="1"/>
  <c r="I1456" i="4"/>
  <c r="P1085" i="4"/>
  <c r="X1085" i="4" s="1"/>
  <c r="I1440" i="4"/>
  <c r="P1069" i="4"/>
  <c r="X1069" i="4" s="1"/>
  <c r="I1436" i="4"/>
  <c r="P1065" i="4"/>
  <c r="X1065" i="4" s="1"/>
  <c r="I1447" i="4"/>
  <c r="P1076" i="4"/>
  <c r="W1076" i="4" s="1"/>
  <c r="I1459" i="4"/>
  <c r="P1088" i="4"/>
  <c r="I1466" i="4"/>
  <c r="P1095" i="4"/>
  <c r="W1095" i="4" s="1"/>
  <c r="I1462" i="4"/>
  <c r="P1091" i="4"/>
  <c r="I1480" i="4"/>
  <c r="P1109" i="4"/>
  <c r="X1109" i="4" s="1"/>
  <c r="I1476" i="4"/>
  <c r="P1105" i="4"/>
  <c r="X1105" i="4" s="1"/>
  <c r="I1472" i="4"/>
  <c r="P1101" i="4"/>
  <c r="I1468" i="4"/>
  <c r="P1097" i="4"/>
  <c r="I1500" i="4"/>
  <c r="P1129" i="4"/>
  <c r="W1129" i="4" s="1"/>
  <c r="I1492" i="4"/>
  <c r="P1121" i="4"/>
  <c r="I1502" i="4"/>
  <c r="P1131" i="4"/>
  <c r="W1131" i="4" s="1"/>
  <c r="I1441" i="4"/>
  <c r="P1070" i="4"/>
  <c r="W1070" i="4" s="1"/>
  <c r="I1473" i="4"/>
  <c r="P1102" i="4"/>
  <c r="W1102" i="4" s="1"/>
  <c r="I1497" i="4"/>
  <c r="P1126" i="4"/>
  <c r="X1126" i="4" s="1"/>
  <c r="I1489" i="4"/>
  <c r="P1118" i="4"/>
  <c r="X1118" i="4" s="1"/>
  <c r="I1514" i="4"/>
  <c r="P1143" i="4"/>
  <c r="I1450" i="4"/>
  <c r="P1079" i="4"/>
  <c r="X1079" i="4" s="1"/>
  <c r="I1442" i="4"/>
  <c r="P1071" i="4"/>
  <c r="X1071" i="4" s="1"/>
  <c r="I1454" i="4"/>
  <c r="P1083" i="4"/>
  <c r="X1083" i="4" s="1"/>
  <c r="I1495" i="4"/>
  <c r="P1124" i="4"/>
  <c r="I1487" i="4"/>
  <c r="P1116" i="4"/>
  <c r="W1116" i="4" s="1"/>
  <c r="I1505" i="4"/>
  <c r="P1134" i="4"/>
  <c r="I1517" i="4"/>
  <c r="P1146" i="4"/>
  <c r="W1146" i="4" s="1"/>
  <c r="I1513" i="4"/>
  <c r="P1142" i="4"/>
  <c r="I1509" i="4"/>
  <c r="P1138" i="4"/>
  <c r="X1138" i="4" s="1"/>
  <c r="I1461" i="4"/>
  <c r="P1090" i="4"/>
  <c r="X1090" i="4" s="1"/>
  <c r="I1453" i="4"/>
  <c r="P1082" i="4"/>
  <c r="I1463" i="4"/>
  <c r="P1092" i="4"/>
  <c r="I1469" i="4"/>
  <c r="P1098" i="4"/>
  <c r="X1098" i="4" s="1"/>
  <c r="I1504" i="4"/>
  <c r="P1133" i="4"/>
  <c r="W1133" i="4" s="1"/>
  <c r="I1518" i="4"/>
  <c r="P1147" i="4"/>
  <c r="I1439" i="4"/>
  <c r="P1068" i="4"/>
  <c r="I1445" i="4"/>
  <c r="P1074" i="4"/>
  <c r="X1074" i="4" s="1"/>
  <c r="I1457" i="4"/>
  <c r="P1086" i="4"/>
  <c r="I1465" i="4"/>
  <c r="P1094" i="4"/>
  <c r="X1094" i="4" s="1"/>
  <c r="I1483" i="4"/>
  <c r="P1112" i="4"/>
  <c r="I1479" i="4"/>
  <c r="P1108" i="4"/>
  <c r="W1108" i="4" s="1"/>
  <c r="I1475" i="4"/>
  <c r="P1104" i="4"/>
  <c r="X1104" i="4" s="1"/>
  <c r="I1471" i="4"/>
  <c r="P1100" i="4"/>
  <c r="W1100" i="4" s="1"/>
  <c r="I1498" i="4"/>
  <c r="P1127" i="4"/>
  <c r="X1127" i="4" s="1"/>
  <c r="I1490" i="4"/>
  <c r="P1119" i="4"/>
  <c r="X1119" i="4" s="1"/>
  <c r="I1481" i="4"/>
  <c r="P1110" i="4"/>
  <c r="I1494" i="4"/>
  <c r="P1123" i="4"/>
  <c r="X1123" i="4" s="1"/>
  <c r="I1486" i="4"/>
  <c r="P1115" i="4"/>
  <c r="I1452" i="4"/>
  <c r="P1081" i="4"/>
  <c r="X1081" i="4" s="1"/>
  <c r="I1444" i="4"/>
  <c r="P1073" i="4"/>
  <c r="X1073" i="4" s="1"/>
  <c r="I1510" i="4"/>
  <c r="P1139" i="4"/>
  <c r="I1448" i="4"/>
  <c r="P1077" i="4"/>
  <c r="I1460" i="4"/>
  <c r="P1089" i="4"/>
  <c r="W1089" i="4" s="1"/>
  <c r="I1501" i="4"/>
  <c r="P1130" i="4"/>
  <c r="I1493" i="4"/>
  <c r="P1122" i="4"/>
  <c r="W1122" i="4" s="1"/>
  <c r="I1485" i="4"/>
  <c r="P1114" i="4"/>
  <c r="I1503" i="4"/>
  <c r="P1132" i="4"/>
  <c r="X1132" i="4" s="1"/>
  <c r="I1516" i="4"/>
  <c r="P1145" i="4"/>
  <c r="X1145" i="4" s="1"/>
  <c r="I1512" i="4"/>
  <c r="P1141" i="4"/>
  <c r="I1508" i="4"/>
  <c r="P1137" i="4"/>
  <c r="I1449" i="4"/>
  <c r="P1078" i="4"/>
  <c r="X1078" i="4" s="1"/>
  <c r="I1438" i="4"/>
  <c r="P1067" i="4"/>
  <c r="I1451" i="4"/>
  <c r="P1080" i="4"/>
  <c r="I1443" i="4"/>
  <c r="P1072" i="4"/>
  <c r="W1072" i="4" s="1"/>
  <c r="I1455" i="4"/>
  <c r="P1084" i="4"/>
  <c r="W1084" i="4" s="1"/>
  <c r="I1464" i="4"/>
  <c r="P1093" i="4"/>
  <c r="X1093" i="4" s="1"/>
  <c r="I1482" i="4"/>
  <c r="P1111" i="4"/>
  <c r="X1111" i="4" s="1"/>
  <c r="I1478" i="4"/>
  <c r="P1107" i="4"/>
  <c r="I1474" i="4"/>
  <c r="P1103" i="4"/>
  <c r="W1103" i="4" s="1"/>
  <c r="I1470" i="4"/>
  <c r="P1099" i="4"/>
  <c r="W1099" i="4" s="1"/>
  <c r="I1496" i="4"/>
  <c r="P1125" i="4"/>
  <c r="X1125" i="4" s="1"/>
  <c r="I1488" i="4"/>
  <c r="P1117" i="4"/>
  <c r="W1117" i="4" s="1"/>
  <c r="I1506" i="4"/>
  <c r="P1135" i="4"/>
  <c r="W1135" i="4" s="1"/>
  <c r="I1467" i="4"/>
  <c r="P1096" i="4"/>
  <c r="W1096" i="4" s="1"/>
  <c r="I1477" i="4"/>
  <c r="P1106" i="4"/>
  <c r="W1106" i="4" s="1"/>
  <c r="I1446" i="4"/>
  <c r="P1075" i="4"/>
  <c r="W1075" i="4" s="1"/>
  <c r="I1458" i="4"/>
  <c r="P1087" i="4"/>
  <c r="W1087" i="4" s="1"/>
  <c r="I1484" i="4"/>
  <c r="P1113" i="4"/>
  <c r="I1499" i="4"/>
  <c r="P1128" i="4"/>
  <c r="W1128" i="4" s="1"/>
  <c r="I1491" i="4"/>
  <c r="P1120" i="4"/>
  <c r="W1120" i="4" s="1"/>
  <c r="I1519" i="4"/>
  <c r="P1148" i="4"/>
  <c r="X1148" i="4" s="1"/>
  <c r="I1515" i="4"/>
  <c r="P1144" i="4"/>
  <c r="X1144" i="4" s="1"/>
  <c r="I1511" i="4"/>
  <c r="P1140" i="4"/>
  <c r="X1140" i="4" s="1"/>
  <c r="I1507" i="4"/>
  <c r="P1136" i="4"/>
  <c r="W1136" i="4" s="1"/>
  <c r="B1169" i="4"/>
  <c r="A1522" i="4"/>
  <c r="A1650" i="4"/>
  <c r="B1283" i="4"/>
  <c r="B1654" i="4" s="1"/>
  <c r="A1564" i="4"/>
  <c r="B1161" i="4"/>
  <c r="A1548" i="4"/>
  <c r="A1526" i="4"/>
  <c r="A1554" i="4"/>
  <c r="B1157" i="4"/>
  <c r="A1538" i="4"/>
  <c r="A1534" i="4"/>
  <c r="B1694" i="4"/>
  <c r="A1530" i="4"/>
  <c r="A1562" i="4"/>
  <c r="A1694" i="4"/>
  <c r="A1536" i="4"/>
  <c r="B1189" i="4"/>
  <c r="A1544" i="4"/>
  <c r="B1271" i="4"/>
  <c r="A1642" i="4"/>
  <c r="B1309" i="4"/>
  <c r="A1680" i="4"/>
  <c r="B1326" i="4"/>
  <c r="A1697" i="4"/>
  <c r="B1267" i="4"/>
  <c r="A1638" i="4"/>
  <c r="B1249" i="4"/>
  <c r="A1620" i="4"/>
  <c r="B1284" i="4"/>
  <c r="A1655" i="4"/>
  <c r="B1299" i="4"/>
  <c r="A1670" i="4"/>
  <c r="B1286" i="4"/>
  <c r="A1657" i="4"/>
  <c r="B1254" i="4"/>
  <c r="A1625" i="4"/>
  <c r="B1313" i="4"/>
  <c r="A1684" i="4"/>
  <c r="B1297" i="4"/>
  <c r="A1668" i="4"/>
  <c r="A1631" i="4"/>
  <c r="B1310" i="4"/>
  <c r="A1681" i="4"/>
  <c r="B1325" i="4"/>
  <c r="A1696" i="4"/>
  <c r="B1312" i="4"/>
  <c r="A1683" i="4"/>
  <c r="A1542" i="4"/>
  <c r="B1300" i="4"/>
  <c r="A1671" i="4"/>
  <c r="B1334" i="4"/>
  <c r="A1705" i="4"/>
  <c r="B1298" i="4"/>
  <c r="A1669" i="4"/>
  <c r="B1315" i="4"/>
  <c r="A1686" i="4"/>
  <c r="B1257" i="4"/>
  <c r="A1628" i="4"/>
  <c r="B1285" i="4"/>
  <c r="A1656" i="4"/>
  <c r="B1294" i="4"/>
  <c r="A1665" i="4"/>
  <c r="B1290" i="4"/>
  <c r="A1661" i="4"/>
  <c r="B1258" i="4"/>
  <c r="A1629" i="4"/>
  <c r="B1317" i="4"/>
  <c r="A1688" i="4"/>
  <c r="B1264" i="4"/>
  <c r="A1635" i="4"/>
  <c r="B1314" i="4"/>
  <c r="A1685" i="4"/>
  <c r="B1329" i="4"/>
  <c r="A1700" i="4"/>
  <c r="B1316" i="4"/>
  <c r="A1687" i="4"/>
  <c r="A1550" i="4"/>
  <c r="B1185" i="4"/>
  <c r="B1556" i="4" s="1"/>
  <c r="B1245" i="4"/>
  <c r="A1616" i="4"/>
  <c r="B1251" i="4"/>
  <c r="A1622" i="4"/>
  <c r="B1275" i="4"/>
  <c r="A1646" i="4"/>
  <c r="B1293" i="4"/>
  <c r="A1664" i="4"/>
  <c r="B1305" i="4"/>
  <c r="A1676" i="4"/>
  <c r="B1278" i="4"/>
  <c r="A1649" i="4"/>
  <c r="B1262" i="4"/>
  <c r="A1633" i="4"/>
  <c r="B1321" i="4"/>
  <c r="A1692" i="4"/>
  <c r="B1268" i="4"/>
  <c r="A1639" i="4"/>
  <c r="B1318" i="4"/>
  <c r="A1689" i="4"/>
  <c r="B1320" i="4"/>
  <c r="A1691" i="4"/>
  <c r="A1603" i="4"/>
  <c r="B1280" i="4"/>
  <c r="A1651" i="4"/>
  <c r="B1195" i="4"/>
  <c r="A1566" i="4"/>
  <c r="B1269" i="4"/>
  <c r="A1640" i="4"/>
  <c r="B1240" i="4"/>
  <c r="B1611" i="4" s="1"/>
  <c r="B1253" i="4"/>
  <c r="A1624" i="4"/>
  <c r="B1259" i="4"/>
  <c r="A1630" i="4"/>
  <c r="B1291" i="4"/>
  <c r="A1662" i="4"/>
  <c r="B1306" i="4"/>
  <c r="A1677" i="4"/>
  <c r="B1302" i="4"/>
  <c r="A1673" i="4"/>
  <c r="B1292" i="4"/>
  <c r="B1663" i="4" s="1"/>
  <c r="B1266" i="4"/>
  <c r="A1637" i="4"/>
  <c r="B1281" i="4"/>
  <c r="A1652" i="4"/>
  <c r="B1272" i="4"/>
  <c r="A1643" i="4"/>
  <c r="B1322" i="4"/>
  <c r="A1693" i="4"/>
  <c r="B1328" i="4"/>
  <c r="A1699" i="4"/>
  <c r="B1282" i="4"/>
  <c r="A1653" i="4"/>
  <c r="A1546" i="4"/>
  <c r="B1256" i="4"/>
  <c r="A1627" i="4"/>
  <c r="B1261" i="4"/>
  <c r="A1632" i="4"/>
  <c r="A1618" i="4"/>
  <c r="B1287" i="4"/>
  <c r="A1658" i="4"/>
  <c r="B1307" i="4"/>
  <c r="A1678" i="4"/>
  <c r="B1289" i="4"/>
  <c r="A1660" i="4"/>
  <c r="B1296" i="4"/>
  <c r="A1667" i="4"/>
  <c r="B1270" i="4"/>
  <c r="A1641" i="4"/>
  <c r="B1331" i="4"/>
  <c r="A1702" i="4"/>
  <c r="B1276" i="4"/>
  <c r="A1647" i="4"/>
  <c r="B1335" i="4"/>
  <c r="A1706" i="4"/>
  <c r="B1308" i="4"/>
  <c r="A1679" i="4"/>
  <c r="B1212" i="4"/>
  <c r="B1273" i="4"/>
  <c r="A1644" i="4"/>
  <c r="B1255" i="4"/>
  <c r="A1626" i="4"/>
  <c r="B1288" i="4"/>
  <c r="A1659" i="4"/>
  <c r="B1304" i="4"/>
  <c r="A1675" i="4"/>
  <c r="B1319" i="4"/>
  <c r="A1690" i="4"/>
  <c r="B1274" i="4"/>
  <c r="A1645" i="4"/>
  <c r="B1248" i="4"/>
  <c r="A1619" i="4"/>
  <c r="B1327" i="4"/>
  <c r="A1698" i="4"/>
  <c r="B1303" i="4"/>
  <c r="A1674" i="4"/>
  <c r="B1250" i="4"/>
  <c r="A1621" i="4"/>
  <c r="B1265" i="4"/>
  <c r="A1636" i="4"/>
  <c r="B1263" i="4"/>
  <c r="A1634" i="4"/>
  <c r="B1244" i="4"/>
  <c r="A1615" i="4"/>
  <c r="B1295" i="4"/>
  <c r="A1666" i="4"/>
  <c r="B1277" i="4"/>
  <c r="A1648" i="4"/>
  <c r="B1246" i="4"/>
  <c r="A1617" i="4"/>
  <c r="B1301" i="4"/>
  <c r="A1672" i="4"/>
  <c r="B1330" i="4"/>
  <c r="A1701" i="4"/>
  <c r="B1252" i="4"/>
  <c r="A1623" i="4"/>
  <c r="B1332" i="4"/>
  <c r="A1703" i="4"/>
  <c r="B1324" i="4"/>
  <c r="A1695" i="4"/>
  <c r="B1311" i="4"/>
  <c r="A1682" i="4"/>
  <c r="B1187" i="4"/>
  <c r="A1558" i="4"/>
  <c r="B1243" i="4"/>
  <c r="B1614" i="4" s="1"/>
  <c r="B1154" i="4"/>
  <c r="A1525" i="4"/>
  <c r="B1587" i="4"/>
  <c r="A1531" i="4"/>
  <c r="B1220" i="4"/>
  <c r="A1591" i="4"/>
  <c r="B1206" i="4"/>
  <c r="A1577" i="4"/>
  <c r="A1581" i="4"/>
  <c r="B1207" i="4"/>
  <c r="A1578" i="4"/>
  <c r="A1529" i="4"/>
  <c r="B1237" i="4"/>
  <c r="A1608" i="4"/>
  <c r="B1575" i="4"/>
  <c r="B1229" i="4"/>
  <c r="A1600" i="4"/>
  <c r="B1172" i="4"/>
  <c r="A1543" i="4"/>
  <c r="B1228" i="4"/>
  <c r="A1599" i="4"/>
  <c r="A1541" i="4"/>
  <c r="B1238" i="4"/>
  <c r="A1609" i="4"/>
  <c r="B1214" i="4"/>
  <c r="A1585" i="4"/>
  <c r="A1605" i="4"/>
  <c r="B1186" i="4"/>
  <c r="A1557" i="4"/>
  <c r="B1205" i="4"/>
  <c r="A1576" i="4"/>
  <c r="B1196" i="4"/>
  <c r="A1567" i="4"/>
  <c r="A1537" i="4"/>
  <c r="A1589" i="4"/>
  <c r="B1201" i="4"/>
  <c r="A1572" i="4"/>
  <c r="A1547" i="4"/>
  <c r="B1236" i="4"/>
  <c r="A1607" i="4"/>
  <c r="B1174" i="4"/>
  <c r="A1545" i="4"/>
  <c r="B1211" i="4"/>
  <c r="A1582" i="4"/>
  <c r="A1597" i="4"/>
  <c r="B1203" i="4"/>
  <c r="A1574" i="4"/>
  <c r="B1231" i="4"/>
  <c r="A1602" i="4"/>
  <c r="B1152" i="4"/>
  <c r="A1523" i="4"/>
  <c r="B1209" i="4"/>
  <c r="A1580" i="4"/>
  <c r="A1573" i="4"/>
  <c r="B1224" i="4"/>
  <c r="A1595" i="4"/>
  <c r="B1552" i="4"/>
  <c r="A1555" i="4"/>
  <c r="A1549" i="4"/>
  <c r="B1219" i="4"/>
  <c r="A1590" i="4"/>
  <c r="B1227" i="4"/>
  <c r="A1598" i="4"/>
  <c r="B1215" i="4"/>
  <c r="A1586" i="4"/>
  <c r="B1156" i="4"/>
  <c r="A1527" i="4"/>
  <c r="B1213" i="4"/>
  <c r="A1584" i="4"/>
  <c r="B1242" i="4"/>
  <c r="A1613" i="4"/>
  <c r="A1579" i="4"/>
  <c r="B1233" i="4"/>
  <c r="A1604" i="4"/>
  <c r="B1162" i="4"/>
  <c r="A1533" i="4"/>
  <c r="B1188" i="4"/>
  <c r="A1559" i="4"/>
  <c r="B1182" i="4"/>
  <c r="A1553" i="4"/>
  <c r="B1199" i="4"/>
  <c r="A1570" i="4"/>
  <c r="B1239" i="4"/>
  <c r="A1610" i="4"/>
  <c r="B1168" i="4"/>
  <c r="A1539" i="4"/>
  <c r="B1217" i="4"/>
  <c r="A1588" i="4"/>
  <c r="A1565" i="4"/>
  <c r="A1601" i="4"/>
  <c r="B1524" i="4"/>
  <c r="B1164" i="4"/>
  <c r="A1535" i="4"/>
  <c r="B1222" i="4"/>
  <c r="A1593" i="4"/>
  <c r="B1235" i="4"/>
  <c r="A1606" i="4"/>
  <c r="A1563" i="4"/>
  <c r="B1190" i="4"/>
  <c r="A1561" i="4"/>
  <c r="B1223" i="4"/>
  <c r="A1594" i="4"/>
  <c r="B1150" i="4"/>
  <c r="A1521" i="4"/>
  <c r="B1180" i="4"/>
  <c r="A1551" i="4"/>
  <c r="B1225" i="4"/>
  <c r="A1596" i="4"/>
  <c r="A1592" i="4"/>
  <c r="Q1063" i="4"/>
  <c r="Q1434" i="4" s="1"/>
  <c r="J1434" i="4"/>
  <c r="AD1434" i="4" s="1"/>
  <c r="E1153" i="4"/>
  <c r="E1524" i="4" s="1"/>
  <c r="E1432" i="4"/>
  <c r="Q1077" i="4"/>
  <c r="Q1448" i="4" s="1"/>
  <c r="J1448" i="4"/>
  <c r="AD1448" i="4" s="1"/>
  <c r="Q1089" i="4"/>
  <c r="Q1460" i="4" s="1"/>
  <c r="J1460" i="4"/>
  <c r="AD1460" i="4" s="1"/>
  <c r="Q1130" i="4"/>
  <c r="Q1501" i="4" s="1"/>
  <c r="J1501" i="4"/>
  <c r="AD1501" i="4" s="1"/>
  <c r="Q1114" i="4"/>
  <c r="Q1485" i="4" s="1"/>
  <c r="J1485" i="4"/>
  <c r="AD1485" i="4" s="1"/>
  <c r="Q1132" i="4"/>
  <c r="Q1503" i="4" s="1"/>
  <c r="J1503" i="4"/>
  <c r="AD1503" i="4" s="1"/>
  <c r="Q1145" i="4"/>
  <c r="Q1516" i="4" s="1"/>
  <c r="J1516" i="4"/>
  <c r="AD1516" i="4" s="1"/>
  <c r="Q1141" i="4"/>
  <c r="Q1512" i="4" s="1"/>
  <c r="J1512" i="4"/>
  <c r="AD1512" i="4" s="1"/>
  <c r="Q1137" i="4"/>
  <c r="Q1508" i="4" s="1"/>
  <c r="J1508" i="4"/>
  <c r="AD1508" i="4" s="1"/>
  <c r="Q1074" i="4"/>
  <c r="Q1445" i="4" s="1"/>
  <c r="J1445" i="4"/>
  <c r="AD1445" i="4" s="1"/>
  <c r="Q1127" i="4"/>
  <c r="Q1498" i="4" s="1"/>
  <c r="J1498" i="4"/>
  <c r="AD1498" i="4" s="1"/>
  <c r="Q1119" i="4"/>
  <c r="Q1490" i="4" s="1"/>
  <c r="J1490" i="4"/>
  <c r="AD1490" i="4" s="1"/>
  <c r="Q1103" i="4"/>
  <c r="Q1474" i="4" s="1"/>
  <c r="J1474" i="4"/>
  <c r="AD1474" i="4" s="1"/>
  <c r="Q1125" i="4"/>
  <c r="Q1496" i="4" s="1"/>
  <c r="J1496" i="4"/>
  <c r="AD1496" i="4" s="1"/>
  <c r="Q1057" i="4"/>
  <c r="Q1428" i="4" s="1"/>
  <c r="J1428" i="4"/>
  <c r="AD1428" i="4" s="1"/>
  <c r="Q1061" i="4"/>
  <c r="Q1432" i="4" s="1"/>
  <c r="J1432" i="4"/>
  <c r="AD1432" i="4" s="1"/>
  <c r="E1151" i="4"/>
  <c r="E1522" i="4" s="1"/>
  <c r="E1430" i="4"/>
  <c r="Q1087" i="4"/>
  <c r="Q1458" i="4" s="1"/>
  <c r="J1458" i="4"/>
  <c r="AD1458" i="4" s="1"/>
  <c r="Q1113" i="4"/>
  <c r="Q1484" i="4" s="1"/>
  <c r="J1484" i="4"/>
  <c r="AD1484" i="4" s="1"/>
  <c r="Q1128" i="4"/>
  <c r="Q1499" i="4" s="1"/>
  <c r="J1499" i="4"/>
  <c r="AD1499" i="4" s="1"/>
  <c r="Q1148" i="4"/>
  <c r="Q1519" i="4" s="1"/>
  <c r="J1519" i="4"/>
  <c r="AD1519" i="4" s="1"/>
  <c r="Q1144" i="4"/>
  <c r="Q1515" i="4" s="1"/>
  <c r="J1515" i="4"/>
  <c r="AD1515" i="4" s="1"/>
  <c r="Q1140" i="4"/>
  <c r="Q1511" i="4" s="1"/>
  <c r="J1511" i="4"/>
  <c r="AD1511" i="4" s="1"/>
  <c r="Q1136" i="4"/>
  <c r="Q1507" i="4" s="1"/>
  <c r="J1507" i="4"/>
  <c r="AD1507" i="4" s="1"/>
  <c r="Q1100" i="4"/>
  <c r="Q1471" i="4" s="1"/>
  <c r="J1471" i="4"/>
  <c r="AD1471" i="4" s="1"/>
  <c r="Q1080" i="4"/>
  <c r="Q1451" i="4" s="1"/>
  <c r="J1451" i="4"/>
  <c r="AD1451" i="4" s="1"/>
  <c r="Q1135" i="4"/>
  <c r="Q1506" i="4" s="1"/>
  <c r="J1506" i="4"/>
  <c r="AD1506" i="4" s="1"/>
  <c r="Q1070" i="4"/>
  <c r="Q1441" i="4" s="1"/>
  <c r="J1441" i="4"/>
  <c r="AD1441" i="4" s="1"/>
  <c r="Q1066" i="4"/>
  <c r="Q1437" i="4" s="1"/>
  <c r="J1437" i="4"/>
  <c r="AD1437" i="4" s="1"/>
  <c r="Q1060" i="4"/>
  <c r="Q1431" i="4" s="1"/>
  <c r="J1431" i="4"/>
  <c r="AD1431" i="4" s="1"/>
  <c r="E1150" i="4"/>
  <c r="E1521" i="4" s="1"/>
  <c r="E1429" i="4"/>
  <c r="Q1078" i="4"/>
  <c r="Q1449" i="4" s="1"/>
  <c r="J1449" i="4"/>
  <c r="AD1449" i="4" s="1"/>
  <c r="Q1090" i="4"/>
  <c r="Q1461" i="4" s="1"/>
  <c r="J1461" i="4"/>
  <c r="AD1461" i="4" s="1"/>
  <c r="Q1082" i="4"/>
  <c r="Q1453" i="4" s="1"/>
  <c r="J1453" i="4"/>
  <c r="AD1453" i="4" s="1"/>
  <c r="Q1096" i="4"/>
  <c r="Q1467" i="4" s="1"/>
  <c r="J1467" i="4"/>
  <c r="AD1467" i="4" s="1"/>
  <c r="Q1092" i="4"/>
  <c r="Q1463" i="4" s="1"/>
  <c r="J1463" i="4"/>
  <c r="AD1463" i="4" s="1"/>
  <c r="Q1110" i="4"/>
  <c r="Q1481" i="4" s="1"/>
  <c r="J1481" i="4"/>
  <c r="AD1481" i="4" s="1"/>
  <c r="Q1106" i="4"/>
  <c r="Q1477" i="4" s="1"/>
  <c r="J1477" i="4"/>
  <c r="AD1477" i="4" s="1"/>
  <c r="Q1102" i="4"/>
  <c r="Q1473" i="4" s="1"/>
  <c r="J1473" i="4"/>
  <c r="AD1473" i="4" s="1"/>
  <c r="Q1098" i="4"/>
  <c r="Q1469" i="4" s="1"/>
  <c r="J1469" i="4"/>
  <c r="AD1469" i="4" s="1"/>
  <c r="Q1123" i="4"/>
  <c r="Q1494" i="4" s="1"/>
  <c r="J1494" i="4"/>
  <c r="AD1494" i="4" s="1"/>
  <c r="Q1064" i="4"/>
  <c r="Q1435" i="4" s="1"/>
  <c r="J1435" i="4"/>
  <c r="AD1435" i="4" s="1"/>
  <c r="Q1112" i="4"/>
  <c r="Q1483" i="4" s="1"/>
  <c r="J1483" i="4"/>
  <c r="AD1483" i="4" s="1"/>
  <c r="Q1062" i="4"/>
  <c r="Q1433" i="4" s="1"/>
  <c r="J1433" i="4"/>
  <c r="AD1433" i="4" s="1"/>
  <c r="Q1107" i="4"/>
  <c r="Q1478" i="4" s="1"/>
  <c r="J1478" i="4"/>
  <c r="AD1478" i="4" s="1"/>
  <c r="Q1059" i="4"/>
  <c r="Q1430" i="4" s="1"/>
  <c r="J1430" i="4"/>
  <c r="AD1430" i="4" s="1"/>
  <c r="E1157" i="4"/>
  <c r="E1528" i="4" s="1"/>
  <c r="E1436" i="4"/>
  <c r="Q1081" i="4"/>
  <c r="Q1452" i="4" s="1"/>
  <c r="J1452" i="4"/>
  <c r="AD1452" i="4" s="1"/>
  <c r="Q1073" i="4"/>
  <c r="Q1444" i="4" s="1"/>
  <c r="J1444" i="4"/>
  <c r="AD1444" i="4" s="1"/>
  <c r="Q1085" i="4"/>
  <c r="Q1456" i="4" s="1"/>
  <c r="J1456" i="4"/>
  <c r="AD1456" i="4" s="1"/>
  <c r="Q1126" i="4"/>
  <c r="Q1497" i="4" s="1"/>
  <c r="J1497" i="4"/>
  <c r="AD1497" i="4" s="1"/>
  <c r="Q1118" i="4"/>
  <c r="Q1489" i="4" s="1"/>
  <c r="J1489" i="4"/>
  <c r="AD1489" i="4" s="1"/>
  <c r="Q1147" i="4"/>
  <c r="Q1518" i="4" s="1"/>
  <c r="J1518" i="4"/>
  <c r="AD1518" i="4" s="1"/>
  <c r="Q1143" i="4"/>
  <c r="Q1514" i="4" s="1"/>
  <c r="J1514" i="4"/>
  <c r="AD1514" i="4" s="1"/>
  <c r="Q1139" i="4"/>
  <c r="Q1510" i="4" s="1"/>
  <c r="J1510" i="4"/>
  <c r="AD1510" i="4" s="1"/>
  <c r="E1154" i="4"/>
  <c r="E1525" i="4" s="1"/>
  <c r="E1433" i="4"/>
  <c r="Q1104" i="4"/>
  <c r="Q1475" i="4" s="1"/>
  <c r="J1475" i="4"/>
  <c r="AD1475" i="4" s="1"/>
  <c r="Q1067" i="4"/>
  <c r="Q1438" i="4" s="1"/>
  <c r="J1438" i="4"/>
  <c r="AD1438" i="4" s="1"/>
  <c r="E1152" i="4"/>
  <c r="E1523" i="4" s="1"/>
  <c r="E1431" i="4"/>
  <c r="Q1072" i="4"/>
  <c r="Q1443" i="4" s="1"/>
  <c r="J1443" i="4"/>
  <c r="AD1443" i="4" s="1"/>
  <c r="Q1084" i="4"/>
  <c r="Q1455" i="4" s="1"/>
  <c r="J1455" i="4"/>
  <c r="AD1455" i="4" s="1"/>
  <c r="Q1099" i="4"/>
  <c r="Q1470" i="4" s="1"/>
  <c r="J1470" i="4"/>
  <c r="AD1470" i="4" s="1"/>
  <c r="Q1069" i="4"/>
  <c r="Q1440" i="4" s="1"/>
  <c r="J1440" i="4"/>
  <c r="AD1440" i="4" s="1"/>
  <c r="Q1065" i="4"/>
  <c r="Q1436" i="4" s="1"/>
  <c r="J1436" i="4"/>
  <c r="AD1436" i="4" s="1"/>
  <c r="Q1058" i="4"/>
  <c r="Q1429" i="4" s="1"/>
  <c r="J1429" i="4"/>
  <c r="AD1429" i="4" s="1"/>
  <c r="E1156" i="4"/>
  <c r="E1527" i="4" s="1"/>
  <c r="E1435" i="4"/>
  <c r="Q1076" i="4"/>
  <c r="Q1447" i="4" s="1"/>
  <c r="J1447" i="4"/>
  <c r="AD1447" i="4" s="1"/>
  <c r="Q1088" i="4"/>
  <c r="Q1459" i="4" s="1"/>
  <c r="J1459" i="4"/>
  <c r="AD1459" i="4" s="1"/>
  <c r="Q1095" i="4"/>
  <c r="Q1466" i="4" s="1"/>
  <c r="J1466" i="4"/>
  <c r="AD1466" i="4" s="1"/>
  <c r="Q1091" i="4"/>
  <c r="Q1462" i="4" s="1"/>
  <c r="J1462" i="4"/>
  <c r="AD1462" i="4" s="1"/>
  <c r="Q1109" i="4"/>
  <c r="Q1480" i="4" s="1"/>
  <c r="J1480" i="4"/>
  <c r="AD1480" i="4" s="1"/>
  <c r="Q1105" i="4"/>
  <c r="Q1476" i="4" s="1"/>
  <c r="J1476" i="4"/>
  <c r="AD1476" i="4" s="1"/>
  <c r="Q1101" i="4"/>
  <c r="Q1472" i="4" s="1"/>
  <c r="J1472" i="4"/>
  <c r="AD1472" i="4" s="1"/>
  <c r="Q1097" i="4"/>
  <c r="Q1468" i="4" s="1"/>
  <c r="J1468" i="4"/>
  <c r="AD1468" i="4" s="1"/>
  <c r="Q1068" i="4"/>
  <c r="Q1439" i="4" s="1"/>
  <c r="J1439" i="4"/>
  <c r="AD1439" i="4" s="1"/>
  <c r="Q1086" i="4"/>
  <c r="Q1457" i="4" s="1"/>
  <c r="J1457" i="4"/>
  <c r="AD1457" i="4" s="1"/>
  <c r="Q1094" i="4"/>
  <c r="Q1465" i="4" s="1"/>
  <c r="J1465" i="4"/>
  <c r="AD1465" i="4" s="1"/>
  <c r="Q1108" i="4"/>
  <c r="Q1479" i="4" s="1"/>
  <c r="J1479" i="4"/>
  <c r="AD1479" i="4" s="1"/>
  <c r="Q1111" i="4"/>
  <c r="Q1482" i="4" s="1"/>
  <c r="J1482" i="4"/>
  <c r="AD1482" i="4" s="1"/>
  <c r="Q1117" i="4"/>
  <c r="Q1488" i="4" s="1"/>
  <c r="J1488" i="4"/>
  <c r="AD1488" i="4" s="1"/>
  <c r="E1149" i="4"/>
  <c r="E1520" i="4" s="1"/>
  <c r="E1428" i="4"/>
  <c r="E1155" i="4"/>
  <c r="E1526" i="4" s="1"/>
  <c r="E1434" i="4"/>
  <c r="Q1079" i="4"/>
  <c r="Q1450" i="4" s="1"/>
  <c r="J1450" i="4"/>
  <c r="AD1450" i="4" s="1"/>
  <c r="Q1071" i="4"/>
  <c r="Q1442" i="4" s="1"/>
  <c r="J1442" i="4"/>
  <c r="AD1442" i="4" s="1"/>
  <c r="Q1083" i="4"/>
  <c r="Q1454" i="4" s="1"/>
  <c r="J1454" i="4"/>
  <c r="AD1454" i="4" s="1"/>
  <c r="Q1124" i="4"/>
  <c r="Q1495" i="4" s="1"/>
  <c r="J1495" i="4"/>
  <c r="AD1495" i="4" s="1"/>
  <c r="Q1116" i="4"/>
  <c r="Q1487" i="4" s="1"/>
  <c r="J1487" i="4"/>
  <c r="AD1487" i="4" s="1"/>
  <c r="Q1134" i="4"/>
  <c r="Q1505" i="4" s="1"/>
  <c r="J1505" i="4"/>
  <c r="AD1505" i="4" s="1"/>
  <c r="Q1146" i="4"/>
  <c r="Q1517" i="4" s="1"/>
  <c r="J1517" i="4"/>
  <c r="AD1517" i="4" s="1"/>
  <c r="Q1142" i="4"/>
  <c r="Q1513" i="4" s="1"/>
  <c r="J1513" i="4"/>
  <c r="AD1513" i="4" s="1"/>
  <c r="Q1138" i="4"/>
  <c r="Q1509" i="4" s="1"/>
  <c r="J1509" i="4"/>
  <c r="AD1509" i="4" s="1"/>
  <c r="A1406" i="4"/>
  <c r="P1406" i="4"/>
  <c r="A1402" i="4"/>
  <c r="P1402" i="4"/>
  <c r="P1427" i="4"/>
  <c r="A1423" i="4"/>
  <c r="P1423" i="4"/>
  <c r="A1404" i="4"/>
  <c r="P1404" i="4"/>
  <c r="B1221" i="4"/>
  <c r="B1260" i="4"/>
  <c r="B1210" i="4"/>
  <c r="B1170" i="4"/>
  <c r="B1226" i="4"/>
  <c r="B1166" i="4"/>
  <c r="B1160" i="4"/>
  <c r="B1234" i="4"/>
  <c r="B1158" i="4"/>
  <c r="B1218" i="4"/>
  <c r="B1202" i="4"/>
  <c r="B1230" i="4"/>
  <c r="B1194" i="4"/>
  <c r="B1208" i="4"/>
  <c r="B1176" i="4"/>
  <c r="B1178" i="4"/>
  <c r="B1247" i="4"/>
  <c r="B1184" i="4"/>
  <c r="B1192" i="4"/>
  <c r="Q1122" i="4"/>
  <c r="Q1493" i="4" s="1"/>
  <c r="Q1133" i="4"/>
  <c r="Q1504" i="4" s="1"/>
  <c r="Q1131" i="4"/>
  <c r="Q1502" i="4" s="1"/>
  <c r="Q1093" i="4"/>
  <c r="Q1464" i="4" s="1"/>
  <c r="Q1120" i="4"/>
  <c r="Q1491" i="4" s="1"/>
  <c r="Q1129" i="4"/>
  <c r="Q1500" i="4" s="1"/>
  <c r="Q1121" i="4"/>
  <c r="Q1492" i="4" s="1"/>
  <c r="A1352" i="4"/>
  <c r="Q1075" i="4"/>
  <c r="Q1446" i="4" s="1"/>
  <c r="A1351" i="4"/>
  <c r="A1354" i="4"/>
  <c r="A1350" i="4"/>
  <c r="A1346" i="4"/>
  <c r="A1347" i="4"/>
  <c r="A1353" i="4"/>
  <c r="A1356" i="4"/>
  <c r="A1349" i="4"/>
  <c r="A1348" i="4"/>
  <c r="AN1464" i="4" l="1"/>
  <c r="AO1464" i="4" s="1"/>
  <c r="AP1464" i="4" s="1"/>
  <c r="AN1491" i="4"/>
  <c r="AO1491" i="4" s="1"/>
  <c r="AP1491" i="4" s="1"/>
  <c r="AN1446" i="4"/>
  <c r="AO1446" i="4" s="1"/>
  <c r="AP1446" i="4" s="1"/>
  <c r="AN1486" i="4"/>
  <c r="AO1486" i="4" s="1"/>
  <c r="AP1486" i="4" s="1"/>
  <c r="AN1493" i="4"/>
  <c r="AO1493" i="4" s="1"/>
  <c r="AP1493" i="4" s="1"/>
  <c r="AN1504" i="4"/>
  <c r="AO1504" i="4" s="1"/>
  <c r="AP1504" i="4" s="1"/>
  <c r="AN1500" i="4"/>
  <c r="AO1500" i="4" s="1"/>
  <c r="AP1500" i="4" s="1"/>
  <c r="AN1502" i="4"/>
  <c r="AO1502" i="4" s="1"/>
  <c r="AP1502" i="4" s="1"/>
  <c r="AN1492" i="4"/>
  <c r="AO1492" i="4" s="1"/>
  <c r="AP1492" i="4" s="1"/>
  <c r="AN1484" i="4"/>
  <c r="AO1484" i="4" s="1"/>
  <c r="AP1484" i="4" s="1"/>
  <c r="AN1519" i="4"/>
  <c r="AO1519" i="4" s="1"/>
  <c r="AP1519" i="4" s="1"/>
  <c r="AN1458" i="4"/>
  <c r="AO1458" i="4" s="1"/>
  <c r="AP1458" i="4" s="1"/>
  <c r="AN1506" i="4"/>
  <c r="AO1506" i="4" s="1"/>
  <c r="AP1506" i="4" s="1"/>
  <c r="AN1474" i="4"/>
  <c r="AO1474" i="4" s="1"/>
  <c r="AP1474" i="4" s="1"/>
  <c r="AN1455" i="4"/>
  <c r="AO1455" i="4" s="1"/>
  <c r="AP1455" i="4" s="1"/>
  <c r="AN1449" i="4"/>
  <c r="AO1449" i="4" s="1"/>
  <c r="AP1449" i="4" s="1"/>
  <c r="AN1503" i="4"/>
  <c r="AO1503" i="4" s="1"/>
  <c r="AP1503" i="4" s="1"/>
  <c r="AN1460" i="4"/>
  <c r="AO1460" i="4" s="1"/>
  <c r="AP1460" i="4" s="1"/>
  <c r="AN1452" i="4"/>
  <c r="AO1452" i="4" s="1"/>
  <c r="AP1452" i="4" s="1"/>
  <c r="AN1490" i="4"/>
  <c r="AO1490" i="4" s="1"/>
  <c r="AP1490" i="4" s="1"/>
  <c r="AN1479" i="4"/>
  <c r="AO1479" i="4" s="1"/>
  <c r="AP1479" i="4" s="1"/>
  <c r="AN1445" i="4"/>
  <c r="AO1445" i="4" s="1"/>
  <c r="AP1445" i="4" s="1"/>
  <c r="AN1469" i="4"/>
  <c r="AO1469" i="4" s="1"/>
  <c r="AP1469" i="4" s="1"/>
  <c r="AN1509" i="4"/>
  <c r="AO1509" i="4" s="1"/>
  <c r="AP1509" i="4" s="1"/>
  <c r="AN1487" i="4"/>
  <c r="AO1487" i="4" s="1"/>
  <c r="AP1487" i="4" s="1"/>
  <c r="AN1450" i="4"/>
  <c r="AO1450" i="4" s="1"/>
  <c r="AP1450" i="4" s="1"/>
  <c r="AN1473" i="4"/>
  <c r="AO1473" i="4" s="1"/>
  <c r="AP1473" i="4" s="1"/>
  <c r="AN1480" i="4"/>
  <c r="AO1480" i="4" s="1"/>
  <c r="AP1480" i="4" s="1"/>
  <c r="AN1447" i="4"/>
  <c r="AO1447" i="4" s="1"/>
  <c r="AP1447" i="4" s="1"/>
  <c r="AN1437" i="4"/>
  <c r="AO1437" i="4" s="1"/>
  <c r="AP1437" i="4" s="1"/>
  <c r="AN1488" i="4"/>
  <c r="AO1488" i="4" s="1"/>
  <c r="AP1488" i="4" s="1"/>
  <c r="AN1478" i="4"/>
  <c r="AO1478" i="4" s="1"/>
  <c r="AP1478" i="4" s="1"/>
  <c r="AN1443" i="4"/>
  <c r="AO1443" i="4" s="1"/>
  <c r="AP1443" i="4" s="1"/>
  <c r="AN1508" i="4"/>
  <c r="AO1508" i="4" s="1"/>
  <c r="AP1508" i="4" s="1"/>
  <c r="AN1485" i="4"/>
  <c r="AO1485" i="4" s="1"/>
  <c r="AP1485" i="4" s="1"/>
  <c r="AN1448" i="4"/>
  <c r="AO1448" i="4" s="1"/>
  <c r="AP1448" i="4" s="1"/>
  <c r="AN1498" i="4"/>
  <c r="AO1498" i="4" s="1"/>
  <c r="AP1498" i="4" s="1"/>
  <c r="AN1483" i="4"/>
  <c r="AO1483" i="4" s="1"/>
  <c r="AP1483" i="4" s="1"/>
  <c r="AN1439" i="4"/>
  <c r="AO1439" i="4" s="1"/>
  <c r="AP1439" i="4" s="1"/>
  <c r="AN1463" i="4"/>
  <c r="AO1463" i="4" s="1"/>
  <c r="AP1463" i="4" s="1"/>
  <c r="AN1513" i="4"/>
  <c r="AO1513" i="4" s="1"/>
  <c r="AP1513" i="4" s="1"/>
  <c r="AN1495" i="4"/>
  <c r="AO1495" i="4" s="1"/>
  <c r="AP1495" i="4" s="1"/>
  <c r="AN1514" i="4"/>
  <c r="AO1514" i="4" s="1"/>
  <c r="AP1514" i="4" s="1"/>
  <c r="AN1441" i="4"/>
  <c r="AO1441" i="4" s="1"/>
  <c r="AP1441" i="4" s="1"/>
  <c r="AN1468" i="4"/>
  <c r="AO1468" i="4" s="1"/>
  <c r="AP1468" i="4" s="1"/>
  <c r="AN1462" i="4"/>
  <c r="AO1462" i="4" s="1"/>
  <c r="AP1462" i="4" s="1"/>
  <c r="AN1436" i="4"/>
  <c r="AO1436" i="4" s="1"/>
  <c r="AP1436" i="4" s="1"/>
  <c r="AN1507" i="4"/>
  <c r="AO1507" i="4" s="1"/>
  <c r="AP1507" i="4" s="1"/>
  <c r="AN1511" i="4"/>
  <c r="AO1511" i="4" s="1"/>
  <c r="AP1511" i="4" s="1"/>
  <c r="AN1499" i="4"/>
  <c r="AO1499" i="4" s="1"/>
  <c r="AP1499" i="4" s="1"/>
  <c r="AN1477" i="4"/>
  <c r="AO1477" i="4" s="1"/>
  <c r="AP1477" i="4" s="1"/>
  <c r="AN1496" i="4"/>
  <c r="AO1496" i="4" s="1"/>
  <c r="AP1496" i="4" s="1"/>
  <c r="AN1482" i="4"/>
  <c r="AO1482" i="4" s="1"/>
  <c r="AP1482" i="4" s="1"/>
  <c r="AN1451" i="4"/>
  <c r="AO1451" i="4" s="1"/>
  <c r="AP1451" i="4" s="1"/>
  <c r="AN1512" i="4"/>
  <c r="AO1512" i="4" s="1"/>
  <c r="AP1512" i="4" s="1"/>
  <c r="AN1510" i="4"/>
  <c r="AO1510" i="4" s="1"/>
  <c r="AP1510" i="4" s="1"/>
  <c r="AN1494" i="4"/>
  <c r="AO1494" i="4" s="1"/>
  <c r="AP1494" i="4" s="1"/>
  <c r="AN1471" i="4"/>
  <c r="AO1471" i="4" s="1"/>
  <c r="AP1471" i="4" s="1"/>
  <c r="AN1465" i="4"/>
  <c r="AO1465" i="4" s="1"/>
  <c r="AP1465" i="4" s="1"/>
  <c r="AN1518" i="4"/>
  <c r="AO1518" i="4" s="1"/>
  <c r="AP1518" i="4" s="1"/>
  <c r="AN1453" i="4"/>
  <c r="AO1453" i="4" s="1"/>
  <c r="AP1453" i="4" s="1"/>
  <c r="AN1517" i="4"/>
  <c r="AO1517" i="4" s="1"/>
  <c r="AP1517" i="4" s="1"/>
  <c r="AN1454" i="4"/>
  <c r="AO1454" i="4" s="1"/>
  <c r="AP1454" i="4" s="1"/>
  <c r="AN1489" i="4"/>
  <c r="AO1489" i="4" s="1"/>
  <c r="AP1489" i="4" s="1"/>
  <c r="AN1472" i="4"/>
  <c r="AO1472" i="4" s="1"/>
  <c r="AP1472" i="4" s="1"/>
  <c r="AN1466" i="4"/>
  <c r="AO1466" i="4" s="1"/>
  <c r="AP1466" i="4" s="1"/>
  <c r="AN1440" i="4"/>
  <c r="AO1440" i="4" s="1"/>
  <c r="AP1440" i="4" s="1"/>
  <c r="AN1515" i="4"/>
  <c r="AO1515" i="4" s="1"/>
  <c r="AP1515" i="4" s="1"/>
  <c r="AN1467" i="4"/>
  <c r="AO1467" i="4" s="1"/>
  <c r="AP1467" i="4" s="1"/>
  <c r="AN1470" i="4"/>
  <c r="AO1470" i="4" s="1"/>
  <c r="AP1470" i="4" s="1"/>
  <c r="AN1438" i="4"/>
  <c r="AO1438" i="4" s="1"/>
  <c r="AP1438" i="4" s="1"/>
  <c r="AN1516" i="4"/>
  <c r="AO1516" i="4" s="1"/>
  <c r="AP1516" i="4" s="1"/>
  <c r="AN1501" i="4"/>
  <c r="AO1501" i="4" s="1"/>
  <c r="AP1501" i="4" s="1"/>
  <c r="AN1444" i="4"/>
  <c r="AO1444" i="4" s="1"/>
  <c r="AP1444" i="4" s="1"/>
  <c r="AN1481" i="4"/>
  <c r="AO1481" i="4" s="1"/>
  <c r="AP1481" i="4" s="1"/>
  <c r="AN1475" i="4"/>
  <c r="AO1475" i="4" s="1"/>
  <c r="AP1475" i="4" s="1"/>
  <c r="AN1457" i="4"/>
  <c r="AO1457" i="4" s="1"/>
  <c r="AP1457" i="4" s="1"/>
  <c r="AN1461" i="4"/>
  <c r="AO1461" i="4" s="1"/>
  <c r="AP1461" i="4" s="1"/>
  <c r="AN1505" i="4"/>
  <c r="AO1505" i="4" s="1"/>
  <c r="AP1505" i="4" s="1"/>
  <c r="AN1442" i="4"/>
  <c r="AO1442" i="4" s="1"/>
  <c r="AP1442" i="4" s="1"/>
  <c r="AN1497" i="4"/>
  <c r="AO1497" i="4" s="1"/>
  <c r="AP1497" i="4" s="1"/>
  <c r="AN1476" i="4"/>
  <c r="AO1476" i="4" s="1"/>
  <c r="AP1476" i="4" s="1"/>
  <c r="AN1459" i="4"/>
  <c r="AO1459" i="4" s="1"/>
  <c r="AP1459" i="4" s="1"/>
  <c r="AN1456" i="4"/>
  <c r="AO1456" i="4" s="1"/>
  <c r="AP1456" i="4" s="1"/>
  <c r="AG1568" i="4"/>
  <c r="AG1385" i="4"/>
  <c r="AG1394" i="4"/>
  <c r="AG1392" i="4"/>
  <c r="AG1564" i="4"/>
  <c r="AG1410" i="4"/>
  <c r="AG1544" i="4"/>
  <c r="AG1371" i="4"/>
  <c r="AG1424" i="4"/>
  <c r="AG1362" i="4"/>
  <c r="AG1387" i="4"/>
  <c r="AG1554" i="4"/>
  <c r="AG1355" i="4"/>
  <c r="AG1411" i="4"/>
  <c r="AG1353" i="4"/>
  <c r="AG1426" i="4"/>
  <c r="AG1412" i="4"/>
  <c r="AG1422" i="4"/>
  <c r="AG1369" i="4"/>
  <c r="AG1546" i="4"/>
  <c r="AG1408" i="4"/>
  <c r="AG1414" i="4"/>
  <c r="AG1375" i="4"/>
  <c r="AG1548" i="4"/>
  <c r="AG1359" i="4"/>
  <c r="AG1400" i="4"/>
  <c r="AG1374" i="4"/>
  <c r="AG1372" i="4"/>
  <c r="AG1370" i="4"/>
  <c r="AG1522" i="4"/>
  <c r="AG1558" i="4"/>
  <c r="AG1528" i="4"/>
  <c r="AG1538" i="4"/>
  <c r="AG1391" i="4"/>
  <c r="AG1399" i="4"/>
  <c r="AG1354" i="4"/>
  <c r="AG1382" i="4"/>
  <c r="AG1345" i="4"/>
  <c r="AG1562" i="4"/>
  <c r="AG1388" i="4"/>
  <c r="AG1552" i="4"/>
  <c r="AG1346" i="4"/>
  <c r="AG1532" i="4"/>
  <c r="AG1378" i="4"/>
  <c r="AG1542" i="4"/>
  <c r="AG1405" i="4"/>
  <c r="AG1360" i="4"/>
  <c r="AG1398" i="4"/>
  <c r="AG1534" i="4"/>
  <c r="AG1363" i="4"/>
  <c r="AG1420" i="4"/>
  <c r="AG1376" i="4"/>
  <c r="AG1350" i="4"/>
  <c r="AG1344" i="4"/>
  <c r="AG1550" i="4"/>
  <c r="AG1416" i="4"/>
  <c r="AG1407" i="4"/>
  <c r="AG1348" i="4"/>
  <c r="AG1566" i="4"/>
  <c r="AG1403" i="4"/>
  <c r="AG1356" i="4"/>
  <c r="AG1650" i="4"/>
  <c r="AG1366" i="4"/>
  <c r="AG1397" i="4"/>
  <c r="AG1556" i="4"/>
  <c r="AG1381" i="4"/>
  <c r="AG1365" i="4"/>
  <c r="AG1373" i="4"/>
  <c r="AG1536" i="4"/>
  <c r="AG1349" i="4"/>
  <c r="AG1540" i="4"/>
  <c r="AG1386" i="4"/>
  <c r="AG1425" i="4"/>
  <c r="X1129" i="4"/>
  <c r="AG1393" i="4"/>
  <c r="AG1654" i="4"/>
  <c r="X1076" i="4"/>
  <c r="AG1358" i="4"/>
  <c r="X1102" i="4"/>
  <c r="X1135" i="4"/>
  <c r="AG1560" i="4"/>
  <c r="AG1380" i="4"/>
  <c r="X1066" i="4"/>
  <c r="AG1379" i="4"/>
  <c r="AF1107" i="4"/>
  <c r="W1107" i="4"/>
  <c r="AF1114" i="4"/>
  <c r="W1114" i="4"/>
  <c r="AF1112" i="4"/>
  <c r="W1112" i="4"/>
  <c r="AF1092" i="4"/>
  <c r="W1092" i="4"/>
  <c r="AF1142" i="4"/>
  <c r="W1142" i="4"/>
  <c r="AF1124" i="4"/>
  <c r="W1124" i="4"/>
  <c r="AF1143" i="4"/>
  <c r="W1143" i="4"/>
  <c r="AF1097" i="4"/>
  <c r="W1097" i="4"/>
  <c r="X1112" i="4"/>
  <c r="X1136" i="4"/>
  <c r="X1075" i="4"/>
  <c r="W1402" i="4"/>
  <c r="X1402" i="4"/>
  <c r="AG1390" i="4"/>
  <c r="AG1352" i="4"/>
  <c r="AG1368" i="4"/>
  <c r="AG1415" i="4"/>
  <c r="AG1351" i="4"/>
  <c r="AG1419" i="4"/>
  <c r="AG1383" i="4"/>
  <c r="X1107" i="4"/>
  <c r="X1097" i="4"/>
  <c r="AF1115" i="4"/>
  <c r="W1115" i="4"/>
  <c r="AF1140" i="4"/>
  <c r="W1140" i="4"/>
  <c r="AF1080" i="4"/>
  <c r="W1080" i="4"/>
  <c r="AF1083" i="4"/>
  <c r="W1083" i="4"/>
  <c r="AF1101" i="4"/>
  <c r="W1101" i="4"/>
  <c r="AG1417" i="4"/>
  <c r="AG1409" i="4"/>
  <c r="AG1384" i="4"/>
  <c r="X1142" i="4"/>
  <c r="X1106" i="4"/>
  <c r="X1070" i="4"/>
  <c r="X1117" i="4"/>
  <c r="X1122" i="4"/>
  <c r="W1427" i="4"/>
  <c r="X1427" i="4"/>
  <c r="AF1137" i="4"/>
  <c r="W1137" i="4"/>
  <c r="AF1068" i="4"/>
  <c r="W1068" i="4"/>
  <c r="AF1111" i="4"/>
  <c r="W1111" i="4"/>
  <c r="AF1139" i="4"/>
  <c r="W1139" i="4"/>
  <c r="X1101" i="4"/>
  <c r="X1114" i="4"/>
  <c r="W1406" i="4"/>
  <c r="X1406" i="4"/>
  <c r="W1404" i="4"/>
  <c r="X1404" i="4"/>
  <c r="AF1144" i="4"/>
  <c r="W1144" i="4"/>
  <c r="AF1113" i="4"/>
  <c r="W1113" i="4"/>
  <c r="AF1093" i="4"/>
  <c r="W1093" i="4"/>
  <c r="AF1067" i="4"/>
  <c r="W1067" i="4"/>
  <c r="AF1145" i="4"/>
  <c r="W1145" i="4"/>
  <c r="AF1130" i="4"/>
  <c r="W1130" i="4"/>
  <c r="AF1073" i="4"/>
  <c r="W1073" i="4"/>
  <c r="AF1110" i="4"/>
  <c r="W1110" i="4"/>
  <c r="AF1104" i="4"/>
  <c r="W1104" i="4"/>
  <c r="AF1086" i="4"/>
  <c r="W1086" i="4"/>
  <c r="AF1090" i="4"/>
  <c r="W1090" i="4"/>
  <c r="AF1134" i="4"/>
  <c r="W1134" i="4"/>
  <c r="AF1071" i="4"/>
  <c r="W1071" i="4"/>
  <c r="AF1126" i="4"/>
  <c r="W1126" i="4"/>
  <c r="AF1121" i="4"/>
  <c r="W1121" i="4"/>
  <c r="AF1105" i="4"/>
  <c r="W1105" i="4"/>
  <c r="AF1088" i="4"/>
  <c r="W1088" i="4"/>
  <c r="AF1085" i="4"/>
  <c r="W1085" i="4"/>
  <c r="AG1396" i="4"/>
  <c r="AG1377" i="4"/>
  <c r="AG1401" i="4"/>
  <c r="X1146" i="4"/>
  <c r="X1110" i="4"/>
  <c r="X1080" i="4"/>
  <c r="X1120" i="4"/>
  <c r="X1130" i="4"/>
  <c r="AF1091" i="4"/>
  <c r="W1091" i="4"/>
  <c r="AF1125" i="4"/>
  <c r="W1125" i="4"/>
  <c r="AF1082" i="4"/>
  <c r="W1082" i="4"/>
  <c r="AG1421" i="4"/>
  <c r="AG1413" i="4"/>
  <c r="AG1367" i="4"/>
  <c r="AG1364" i="4"/>
  <c r="AG1361" i="4"/>
  <c r="AG1357" i="4"/>
  <c r="X1134" i="4"/>
  <c r="X1091" i="4"/>
  <c r="X1103" i="4"/>
  <c r="X1139" i="4"/>
  <c r="X1072" i="4"/>
  <c r="X1092" i="4"/>
  <c r="X1128" i="4"/>
  <c r="X1099" i="4"/>
  <c r="X1089" i="4"/>
  <c r="AF1077" i="4"/>
  <c r="W1077" i="4"/>
  <c r="AF1065" i="4"/>
  <c r="W1065" i="4"/>
  <c r="AF1094" i="4"/>
  <c r="W1094" i="4"/>
  <c r="AF1118" i="4"/>
  <c r="W1118" i="4"/>
  <c r="AF1069" i="4"/>
  <c r="W1069" i="4"/>
  <c r="AF1148" i="4"/>
  <c r="W1148" i="4"/>
  <c r="AF1078" i="4"/>
  <c r="W1078" i="4"/>
  <c r="AF1132" i="4"/>
  <c r="W1132" i="4"/>
  <c r="AF1081" i="4"/>
  <c r="W1081" i="4"/>
  <c r="AF1119" i="4"/>
  <c r="W1119" i="4"/>
  <c r="AF1074" i="4"/>
  <c r="W1074" i="4"/>
  <c r="AF1098" i="4"/>
  <c r="W1098" i="4"/>
  <c r="AF1138" i="4"/>
  <c r="W1138" i="4"/>
  <c r="AF1079" i="4"/>
  <c r="W1079" i="4"/>
  <c r="AF1109" i="4"/>
  <c r="W1109" i="4"/>
  <c r="AG1389" i="4"/>
  <c r="AG1530" i="4"/>
  <c r="X1116" i="4"/>
  <c r="X1131" i="4"/>
  <c r="X1095" i="4"/>
  <c r="X1143" i="4"/>
  <c r="X1100" i="4"/>
  <c r="X1133" i="4"/>
  <c r="X1096" i="4"/>
  <c r="X1108" i="4"/>
  <c r="X1113" i="4"/>
  <c r="X1084" i="4"/>
  <c r="X1137" i="4"/>
  <c r="X1077" i="4"/>
  <c r="AF1127" i="4"/>
  <c r="W1127" i="4"/>
  <c r="AF1141" i="4"/>
  <c r="W1141" i="4"/>
  <c r="AF1123" i="4"/>
  <c r="W1123" i="4"/>
  <c r="AF1147" i="4"/>
  <c r="W1147" i="4"/>
  <c r="W1423" i="4"/>
  <c r="X1423" i="4"/>
  <c r="AG1418" i="4"/>
  <c r="AG1347" i="4"/>
  <c r="AG1395" i="4"/>
  <c r="AG1520" i="4"/>
  <c r="X1124" i="4"/>
  <c r="X1121" i="4"/>
  <c r="X1088" i="4"/>
  <c r="X1147" i="4"/>
  <c r="X1115" i="4"/>
  <c r="X1082" i="4"/>
  <c r="X1086" i="4"/>
  <c r="X1087" i="4"/>
  <c r="X1067" i="4"/>
  <c r="X1141" i="4"/>
  <c r="X1068" i="4"/>
  <c r="AE1404" i="4"/>
  <c r="AF1404" i="4"/>
  <c r="AE1423" i="4"/>
  <c r="AF1423" i="4"/>
  <c r="A1135" i="4"/>
  <c r="B1135" i="4" s="1"/>
  <c r="AE1135" i="4"/>
  <c r="A1132" i="4"/>
  <c r="AE1132" i="4"/>
  <c r="A1089" i="4"/>
  <c r="A1460" i="4" s="1"/>
  <c r="AE1089" i="4"/>
  <c r="A1081" i="4"/>
  <c r="B1081" i="4" s="1"/>
  <c r="AE1081" i="4"/>
  <c r="A1119" i="4"/>
  <c r="AE1119" i="4"/>
  <c r="A1108" i="4"/>
  <c r="AE1108" i="4"/>
  <c r="A1074" i="4"/>
  <c r="B1074" i="4" s="1"/>
  <c r="AE1074" i="4"/>
  <c r="A1098" i="4"/>
  <c r="AE1098" i="4"/>
  <c r="A1138" i="4"/>
  <c r="AE1138" i="4"/>
  <c r="A1116" i="4"/>
  <c r="AE1116" i="4"/>
  <c r="A1079" i="4"/>
  <c r="AE1079" i="4"/>
  <c r="A1102" i="4"/>
  <c r="A1473" i="4" s="1"/>
  <c r="AE1102" i="4"/>
  <c r="A1129" i="4"/>
  <c r="A1500" i="4" s="1"/>
  <c r="AE1129" i="4"/>
  <c r="A1109" i="4"/>
  <c r="AE1109" i="4"/>
  <c r="A1076" i="4"/>
  <c r="AE1076" i="4"/>
  <c r="A1066" i="4"/>
  <c r="A1437" i="4" s="1"/>
  <c r="AE1066" i="4"/>
  <c r="AF1108" i="4"/>
  <c r="AF1116" i="4"/>
  <c r="AF1129" i="4"/>
  <c r="AF1076" i="4"/>
  <c r="AF1089" i="4"/>
  <c r="AE1402" i="4"/>
  <c r="AF1402" i="4"/>
  <c r="A1087" i="4"/>
  <c r="B1087" i="4" s="1"/>
  <c r="AE1087" i="4"/>
  <c r="A1084" i="4"/>
  <c r="A1455" i="4" s="1"/>
  <c r="AE1084" i="4"/>
  <c r="AE1427" i="4"/>
  <c r="AF1427" i="4"/>
  <c r="A1136" i="4"/>
  <c r="AE1136" i="4"/>
  <c r="A1120" i="4"/>
  <c r="AE1120" i="4"/>
  <c r="A1075" i="4"/>
  <c r="AE1075" i="4"/>
  <c r="A1117" i="4"/>
  <c r="AE1117" i="4"/>
  <c r="A1107" i="4"/>
  <c r="AE1107" i="4"/>
  <c r="A1072" i="4"/>
  <c r="AE1072" i="4"/>
  <c r="AE1406" i="4"/>
  <c r="AF1406" i="4"/>
  <c r="A1148" i="4"/>
  <c r="AE1148" i="4"/>
  <c r="A1078" i="4"/>
  <c r="B1078" i="4" s="1"/>
  <c r="AE1078" i="4"/>
  <c r="A1137" i="4"/>
  <c r="AE1137" i="4"/>
  <c r="A1114" i="4"/>
  <c r="A1485" i="4" s="1"/>
  <c r="AE1114" i="4"/>
  <c r="A1077" i="4"/>
  <c r="B1077" i="4" s="1"/>
  <c r="AE1077" i="4"/>
  <c r="A1115" i="4"/>
  <c r="AE1115" i="4"/>
  <c r="A1127" i="4"/>
  <c r="B1127" i="4" s="1"/>
  <c r="AE1127" i="4"/>
  <c r="A1112" i="4"/>
  <c r="AE1112" i="4"/>
  <c r="A1068" i="4"/>
  <c r="AE1068" i="4"/>
  <c r="A1092" i="4"/>
  <c r="A1463" i="4" s="1"/>
  <c r="AE1092" i="4"/>
  <c r="A1142" i="4"/>
  <c r="B1142" i="4" s="1"/>
  <c r="AE1142" i="4"/>
  <c r="A1124" i="4"/>
  <c r="AE1124" i="4"/>
  <c r="A1143" i="4"/>
  <c r="AE1143" i="4"/>
  <c r="A1070" i="4"/>
  <c r="A1441" i="4" s="1"/>
  <c r="AE1070" i="4"/>
  <c r="A1097" i="4"/>
  <c r="AE1097" i="4"/>
  <c r="A1091" i="4"/>
  <c r="B1091" i="4" s="1"/>
  <c r="AE1091" i="4"/>
  <c r="A1065" i="4"/>
  <c r="A1436" i="4" s="1"/>
  <c r="AE1065" i="4"/>
  <c r="AF1102" i="4"/>
  <c r="AF1066" i="4"/>
  <c r="AF1120" i="4"/>
  <c r="AF1135" i="4"/>
  <c r="AF1084" i="4"/>
  <c r="A1103" i="4"/>
  <c r="A1474" i="4" s="1"/>
  <c r="AE1103" i="4"/>
  <c r="A1140" i="4"/>
  <c r="AE1140" i="4"/>
  <c r="A1128" i="4"/>
  <c r="B1128" i="4" s="1"/>
  <c r="AE1128" i="4"/>
  <c r="A1106" i="4"/>
  <c r="AE1106" i="4"/>
  <c r="A1125" i="4"/>
  <c r="B1125" i="4" s="1"/>
  <c r="AE1125" i="4"/>
  <c r="A1111" i="4"/>
  <c r="A1482" i="4" s="1"/>
  <c r="AE1111" i="4"/>
  <c r="A1080" i="4"/>
  <c r="B1080" i="4" s="1"/>
  <c r="AE1080" i="4"/>
  <c r="AF1106" i="4"/>
  <c r="AF1070" i="4"/>
  <c r="AF1128" i="4"/>
  <c r="AF1117" i="4"/>
  <c r="AF1072" i="4"/>
  <c r="A1141" i="4"/>
  <c r="AE1141" i="4"/>
  <c r="A1122" i="4"/>
  <c r="B1122" i="4" s="1"/>
  <c r="AE1122" i="4"/>
  <c r="A1139" i="4"/>
  <c r="AE1139" i="4"/>
  <c r="A1123" i="4"/>
  <c r="AE1123" i="4"/>
  <c r="A1100" i="4"/>
  <c r="A1471" i="4" s="1"/>
  <c r="AE1100" i="4"/>
  <c r="A1094" i="4"/>
  <c r="B1094" i="4" s="1"/>
  <c r="AE1094" i="4"/>
  <c r="A1147" i="4"/>
  <c r="AE1147" i="4"/>
  <c r="A1082" i="4"/>
  <c r="A1453" i="4" s="1"/>
  <c r="AE1082" i="4"/>
  <c r="P1517" i="4"/>
  <c r="X1517" i="4" s="1"/>
  <c r="AE1146" i="4"/>
  <c r="A1083" i="4"/>
  <c r="B1083" i="4" s="1"/>
  <c r="AE1083" i="4"/>
  <c r="A1118" i="4"/>
  <c r="AE1118" i="4"/>
  <c r="A1131" i="4"/>
  <c r="B1131" i="4" s="1"/>
  <c r="AE1131" i="4"/>
  <c r="A1101" i="4"/>
  <c r="AE1101" i="4"/>
  <c r="A1095" i="4"/>
  <c r="B1095" i="4" s="1"/>
  <c r="AE1095" i="4"/>
  <c r="A1069" i="4"/>
  <c r="AE1069" i="4"/>
  <c r="AF1122" i="4"/>
  <c r="A1113" i="4"/>
  <c r="B1113" i="4" s="1"/>
  <c r="AE1113" i="4"/>
  <c r="A1099" i="4"/>
  <c r="B1099" i="4" s="1"/>
  <c r="AE1099" i="4"/>
  <c r="AF1087" i="4"/>
  <c r="AF1099" i="4"/>
  <c r="A1144" i="4"/>
  <c r="B1144" i="4" s="1"/>
  <c r="AE1144" i="4"/>
  <c r="A1096" i="4"/>
  <c r="A1467" i="4" s="1"/>
  <c r="AE1096" i="4"/>
  <c r="A1093" i="4"/>
  <c r="B1093" i="4" s="1"/>
  <c r="AE1093" i="4"/>
  <c r="A1067" i="4"/>
  <c r="A1438" i="4" s="1"/>
  <c r="AE1067" i="4"/>
  <c r="A1145" i="4"/>
  <c r="AE1145" i="4"/>
  <c r="A1130" i="4"/>
  <c r="A1501" i="4" s="1"/>
  <c r="AE1130" i="4"/>
  <c r="A1073" i="4"/>
  <c r="B1073" i="4" s="1"/>
  <c r="AE1073" i="4"/>
  <c r="A1110" i="4"/>
  <c r="A1481" i="4" s="1"/>
  <c r="AE1110" i="4"/>
  <c r="A1104" i="4"/>
  <c r="A1475" i="4" s="1"/>
  <c r="AE1104" i="4"/>
  <c r="A1086" i="4"/>
  <c r="AE1086" i="4"/>
  <c r="A1133" i="4"/>
  <c r="B1133" i="4" s="1"/>
  <c r="AE1133" i="4"/>
  <c r="A1090" i="4"/>
  <c r="B1090" i="4" s="1"/>
  <c r="AE1090" i="4"/>
  <c r="A1134" i="4"/>
  <c r="A1505" i="4" s="1"/>
  <c r="AE1134" i="4"/>
  <c r="A1071" i="4"/>
  <c r="B1071" i="4" s="1"/>
  <c r="AE1071" i="4"/>
  <c r="A1126" i="4"/>
  <c r="B1126" i="4" s="1"/>
  <c r="AE1126" i="4"/>
  <c r="A1121" i="4"/>
  <c r="AE1121" i="4"/>
  <c r="A1105" i="4"/>
  <c r="AE1105" i="4"/>
  <c r="A1088" i="4"/>
  <c r="B1088" i="4" s="1"/>
  <c r="AE1088" i="4"/>
  <c r="A1085" i="4"/>
  <c r="AE1085" i="4"/>
  <c r="AF1100" i="4"/>
  <c r="AF1146" i="4"/>
  <c r="AF1131" i="4"/>
  <c r="AF1095" i="4"/>
  <c r="AF1133" i="4"/>
  <c r="AF1096" i="4"/>
  <c r="AF1136" i="4"/>
  <c r="AF1075" i="4"/>
  <c r="AF1103" i="4"/>
  <c r="B1540" i="4"/>
  <c r="B1532" i="4"/>
  <c r="B1035" i="4"/>
  <c r="B1528" i="4"/>
  <c r="B1583" i="4"/>
  <c r="B1560" i="4"/>
  <c r="B1701" i="4"/>
  <c r="B1621" i="4"/>
  <c r="B1635" i="4"/>
  <c r="B1645" i="4"/>
  <c r="B1626" i="4"/>
  <c r="B1699" i="4"/>
  <c r="B1637" i="4"/>
  <c r="B1662" i="4"/>
  <c r="B1691" i="4"/>
  <c r="B1633" i="4"/>
  <c r="B1665" i="4"/>
  <c r="B1686" i="4"/>
  <c r="B1638" i="4"/>
  <c r="B1682" i="4"/>
  <c r="B1666" i="4"/>
  <c r="B1706" i="4"/>
  <c r="B1667" i="4"/>
  <c r="B1657" i="4"/>
  <c r="B1695" i="4"/>
  <c r="B1672" i="4"/>
  <c r="B1615" i="4"/>
  <c r="B1674" i="4"/>
  <c r="B1647" i="4"/>
  <c r="B1660" i="4"/>
  <c r="B1632" i="4"/>
  <c r="B1640" i="4"/>
  <c r="B1646" i="4"/>
  <c r="B1687" i="4"/>
  <c r="B1688" i="4"/>
  <c r="B1683" i="4"/>
  <c r="B1668" i="4"/>
  <c r="B1670" i="4"/>
  <c r="B1631" i="4"/>
  <c r="B1690" i="4"/>
  <c r="B1644" i="4"/>
  <c r="B1693" i="4"/>
  <c r="B1689" i="4"/>
  <c r="B1649" i="4"/>
  <c r="B1656" i="4"/>
  <c r="B1669" i="4"/>
  <c r="B1697" i="4"/>
  <c r="B1703" i="4"/>
  <c r="B1617" i="4"/>
  <c r="B1634" i="4"/>
  <c r="B1698" i="4"/>
  <c r="B1702" i="4"/>
  <c r="B1678" i="4"/>
  <c r="B1627" i="4"/>
  <c r="B1630" i="4"/>
  <c r="B1566" i="4"/>
  <c r="B1622" i="4"/>
  <c r="B1700" i="4"/>
  <c r="B1629" i="4"/>
  <c r="B1696" i="4"/>
  <c r="B1684" i="4"/>
  <c r="B1655" i="4"/>
  <c r="B1675" i="4"/>
  <c r="B1643" i="4"/>
  <c r="B1673" i="4"/>
  <c r="B1639" i="4"/>
  <c r="B1676" i="4"/>
  <c r="B1705" i="4"/>
  <c r="B1680" i="4"/>
  <c r="B1558" i="4"/>
  <c r="B1623" i="4"/>
  <c r="B1648" i="4"/>
  <c r="B1636" i="4"/>
  <c r="B1679" i="4"/>
  <c r="B1641" i="4"/>
  <c r="B1658" i="4"/>
  <c r="B1624" i="4"/>
  <c r="B1651" i="4"/>
  <c r="B1616" i="4"/>
  <c r="B1685" i="4"/>
  <c r="B1628" i="4"/>
  <c r="B1681" i="4"/>
  <c r="B1625" i="4"/>
  <c r="B1618" i="4"/>
  <c r="B1619" i="4"/>
  <c r="B1659" i="4"/>
  <c r="B1653" i="4"/>
  <c r="B1652" i="4"/>
  <c r="B1677" i="4"/>
  <c r="B1692" i="4"/>
  <c r="B1664" i="4"/>
  <c r="B1661" i="4"/>
  <c r="B1671" i="4"/>
  <c r="B1620" i="4"/>
  <c r="B1642" i="4"/>
  <c r="B1537" i="4"/>
  <c r="B1596" i="4"/>
  <c r="B1563" i="4"/>
  <c r="B1555" i="4"/>
  <c r="B1541" i="4"/>
  <c r="B1052" i="4"/>
  <c r="B1423" i="4" s="1"/>
  <c r="B1573" i="4"/>
  <c r="B1531" i="4"/>
  <c r="B1581" i="4"/>
  <c r="B1561" i="4"/>
  <c r="B1593" i="4"/>
  <c r="B1610" i="4"/>
  <c r="B1613" i="4"/>
  <c r="B1598" i="4"/>
  <c r="B1523" i="4"/>
  <c r="B1582" i="4"/>
  <c r="B1567" i="4"/>
  <c r="B1585" i="4"/>
  <c r="B1599" i="4"/>
  <c r="B1551" i="4"/>
  <c r="B1597" i="4"/>
  <c r="B1535" i="4"/>
  <c r="B1533" i="4"/>
  <c r="B1595" i="4"/>
  <c r="B1545" i="4"/>
  <c r="B1576" i="4"/>
  <c r="B1584" i="4"/>
  <c r="B1602" i="4"/>
  <c r="B1572" i="4"/>
  <c r="B1609" i="4"/>
  <c r="B1608" i="4"/>
  <c r="B1521" i="4"/>
  <c r="B1588" i="4"/>
  <c r="B1553" i="4"/>
  <c r="B1604" i="4"/>
  <c r="B1527" i="4"/>
  <c r="B1574" i="4"/>
  <c r="B1607" i="4"/>
  <c r="B1557" i="4"/>
  <c r="B1577" i="4"/>
  <c r="B1525" i="4"/>
  <c r="B1592" i="4"/>
  <c r="B1570" i="4"/>
  <c r="B1549" i="4"/>
  <c r="B1565" i="4"/>
  <c r="B1529" i="4"/>
  <c r="B1579" i="4"/>
  <c r="B1589" i="4"/>
  <c r="B1590" i="4"/>
  <c r="B1543" i="4"/>
  <c r="B1149" i="4"/>
  <c r="A1520" i="4"/>
  <c r="B1547" i="4"/>
  <c r="B1601" i="4"/>
  <c r="B1605" i="4"/>
  <c r="B1594" i="4"/>
  <c r="B1606" i="4"/>
  <c r="B1539" i="4"/>
  <c r="B1559" i="4"/>
  <c r="B1586" i="4"/>
  <c r="B1580" i="4"/>
  <c r="B1600" i="4"/>
  <c r="B1578" i="4"/>
  <c r="B1591" i="4"/>
  <c r="P1496" i="4"/>
  <c r="P1444" i="4"/>
  <c r="X1444" i="4" s="1"/>
  <c r="P1498" i="4"/>
  <c r="X1498" i="4" s="1"/>
  <c r="P1475" i="4"/>
  <c r="X1475" i="4" s="1"/>
  <c r="P1506" i="4"/>
  <c r="P1474" i="4"/>
  <c r="P1518" i="4"/>
  <c r="P1501" i="4"/>
  <c r="P1472" i="4"/>
  <c r="X1472" i="4" s="1"/>
  <c r="P1459" i="4"/>
  <c r="P1512" i="4"/>
  <c r="X1512" i="4" s="1"/>
  <c r="P1464" i="4"/>
  <c r="P1453" i="4"/>
  <c r="P1452" i="4"/>
  <c r="X1452" i="4" s="1"/>
  <c r="P1491" i="4"/>
  <c r="X1491" i="4" s="1"/>
  <c r="P1469" i="4"/>
  <c r="P1478" i="4"/>
  <c r="P1467" i="4"/>
  <c r="X1467" i="4" s="1"/>
  <c r="P1460" i="4"/>
  <c r="X1460" i="4" s="1"/>
  <c r="P1480" i="4"/>
  <c r="P1516" i="4"/>
  <c r="P1494" i="4"/>
  <c r="X1494" i="4" s="1"/>
  <c r="P1458" i="4"/>
  <c r="X1458" i="4" s="1"/>
  <c r="P1488" i="4"/>
  <c r="P1441" i="4"/>
  <c r="X1441" i="4" s="1"/>
  <c r="P1490" i="4"/>
  <c r="X1490" i="4" s="1"/>
  <c r="P1465" i="4"/>
  <c r="P1483" i="4"/>
  <c r="P1513" i="4"/>
  <c r="P1503" i="4"/>
  <c r="X1503" i="4" s="1"/>
  <c r="P1482" i="4"/>
  <c r="P1437" i="4"/>
  <c r="X1437" i="4" s="1"/>
  <c r="P1456" i="4"/>
  <c r="P1497" i="4"/>
  <c r="X1497" i="4" s="1"/>
  <c r="P1481" i="4"/>
  <c r="X1481" i="4" s="1"/>
  <c r="P1463" i="4"/>
  <c r="P1507" i="4"/>
  <c r="X1507" i="4" s="1"/>
  <c r="P1468" i="4"/>
  <c r="X1468" i="4" s="1"/>
  <c r="P1466" i="4"/>
  <c r="P1505" i="4"/>
  <c r="P1450" i="4"/>
  <c r="X1450" i="4" s="1"/>
  <c r="P1500" i="4"/>
  <c r="X1500" i="4" s="1"/>
  <c r="P1443" i="4"/>
  <c r="P1442" i="4"/>
  <c r="X1442" i="4" s="1"/>
  <c r="P1454" i="4"/>
  <c r="X1454" i="4" s="1"/>
  <c r="P1499" i="4"/>
  <c r="X1499" i="4" s="1"/>
  <c r="P1487" i="4"/>
  <c r="X1487" i="4" s="1"/>
  <c r="P1461" i="4"/>
  <c r="P1486" i="4"/>
  <c r="X1486" i="4" s="1"/>
  <c r="P1511" i="4"/>
  <c r="X1511" i="4" s="1"/>
  <c r="P1485" i="4"/>
  <c r="P1436" i="4"/>
  <c r="X1436" i="4" s="1"/>
  <c r="P1439" i="4"/>
  <c r="P1477" i="4"/>
  <c r="X1477" i="4" s="1"/>
  <c r="P1495" i="4"/>
  <c r="X1495" i="4" s="1"/>
  <c r="P1470" i="4"/>
  <c r="X1470" i="4" s="1"/>
  <c r="P1510" i="4"/>
  <c r="P1515" i="4"/>
  <c r="P1504" i="4"/>
  <c r="P1476" i="4"/>
  <c r="X1476" i="4" s="1"/>
  <c r="P1445" i="4"/>
  <c r="P1448" i="4"/>
  <c r="X1448" i="4" s="1"/>
  <c r="P1479" i="4"/>
  <c r="P1457" i="4"/>
  <c r="X1457" i="4" s="1"/>
  <c r="P1446" i="4"/>
  <c r="X1446" i="4" s="1"/>
  <c r="P1438" i="4"/>
  <c r="X1438" i="4" s="1"/>
  <c r="P1449" i="4"/>
  <c r="X1449" i="4" s="1"/>
  <c r="P1451" i="4"/>
  <c r="P1455" i="4"/>
  <c r="P1440" i="4"/>
  <c r="X1440" i="4" s="1"/>
  <c r="P1447" i="4"/>
  <c r="P1492" i="4"/>
  <c r="P1471" i="4"/>
  <c r="X1471" i="4" s="1"/>
  <c r="P1473" i="4"/>
  <c r="X1473" i="4" s="1"/>
  <c r="P1489" i="4"/>
  <c r="X1489" i="4" s="1"/>
  <c r="P1514" i="4"/>
  <c r="X1514" i="4" s="1"/>
  <c r="P1519" i="4"/>
  <c r="X1519" i="4" s="1"/>
  <c r="P1484" i="4"/>
  <c r="X1484" i="4" s="1"/>
  <c r="P1509" i="4"/>
  <c r="X1509" i="4" s="1"/>
  <c r="P1462" i="4"/>
  <c r="P1508" i="4"/>
  <c r="X1508" i="4" s="1"/>
  <c r="P1493" i="4"/>
  <c r="X1493" i="4" s="1"/>
  <c r="P1502" i="4"/>
  <c r="X1502" i="4" s="1"/>
  <c r="B1033" i="4"/>
  <c r="B1404" i="4" s="1"/>
  <c r="B1031" i="4"/>
  <c r="B1402" i="4" s="1"/>
  <c r="B1043" i="4"/>
  <c r="A1414" i="4"/>
  <c r="B1045" i="4"/>
  <c r="A1416" i="4"/>
  <c r="A1418" i="4"/>
  <c r="B1041" i="4"/>
  <c r="A1412" i="4"/>
  <c r="A1411" i="4"/>
  <c r="B1056" i="4"/>
  <c r="A1427" i="4"/>
  <c r="B1055" i="4"/>
  <c r="A1426" i="4"/>
  <c r="B1053" i="4"/>
  <c r="A1424" i="4"/>
  <c r="B1048" i="4"/>
  <c r="A1419" i="4"/>
  <c r="B1037" i="4"/>
  <c r="A1408" i="4"/>
  <c r="B1051" i="4"/>
  <c r="A1422" i="4"/>
  <c r="A1403" i="4"/>
  <c r="A1421" i="4"/>
  <c r="A1410" i="4"/>
  <c r="B1044" i="4"/>
  <c r="A1415" i="4"/>
  <c r="B1036" i="4"/>
  <c r="A1407" i="4"/>
  <c r="B1042" i="4"/>
  <c r="A1413" i="4"/>
  <c r="A1409" i="4"/>
  <c r="A1417" i="4"/>
  <c r="A1405" i="4"/>
  <c r="B1049" i="4"/>
  <c r="A1420" i="4"/>
  <c r="B984" i="4"/>
  <c r="A1355" i="4"/>
  <c r="B995" i="4"/>
  <c r="A1366" i="4"/>
  <c r="A1397" i="4"/>
  <c r="A1396" i="4"/>
  <c r="A1371" i="4"/>
  <c r="B1022" i="4"/>
  <c r="A1393" i="4"/>
  <c r="B1029" i="4"/>
  <c r="A1400" i="4"/>
  <c r="B1027" i="4"/>
  <c r="A1398" i="4"/>
  <c r="B1009" i="4"/>
  <c r="A1380" i="4"/>
  <c r="B994" i="4"/>
  <c r="A1365" i="4"/>
  <c r="B993" i="4"/>
  <c r="A1364" i="4"/>
  <c r="B1014" i="4"/>
  <c r="A1385" i="4"/>
  <c r="B1021" i="4"/>
  <c r="A1392" i="4"/>
  <c r="B988" i="4"/>
  <c r="A1359" i="4"/>
  <c r="A1360" i="4"/>
  <c r="A1369" i="4"/>
  <c r="B1015" i="4"/>
  <c r="A1386" i="4"/>
  <c r="B986" i="4"/>
  <c r="A1357" i="4"/>
  <c r="B1030" i="4"/>
  <c r="A1401" i="4"/>
  <c r="A1391" i="4"/>
  <c r="B1011" i="4"/>
  <c r="A1382" i="4"/>
  <c r="A1367" i="4"/>
  <c r="A1372" i="4"/>
  <c r="A1373" i="4"/>
  <c r="B1019" i="4"/>
  <c r="A1390" i="4"/>
  <c r="B990" i="4"/>
  <c r="A1361" i="4"/>
  <c r="B1024" i="4"/>
  <c r="A1395" i="4"/>
  <c r="B1008" i="4"/>
  <c r="A1379" i="4"/>
  <c r="A1394" i="4"/>
  <c r="B1012" i="4"/>
  <c r="A1383" i="4"/>
  <c r="A1374" i="4"/>
  <c r="B1017" i="4"/>
  <c r="A1388" i="4"/>
  <c r="B1010" i="4"/>
  <c r="A1381" i="4"/>
  <c r="B1016" i="4"/>
  <c r="A1387" i="4"/>
  <c r="A1378" i="4"/>
  <c r="B999" i="4"/>
  <c r="A1370" i="4"/>
  <c r="B987" i="4"/>
  <c r="A1358" i="4"/>
  <c r="B992" i="4"/>
  <c r="A1363" i="4"/>
  <c r="A1399" i="4"/>
  <c r="B1005" i="4"/>
  <c r="A1376" i="4"/>
  <c r="B1006" i="4"/>
  <c r="A1377" i="4"/>
  <c r="B1004" i="4"/>
  <c r="A1375" i="4"/>
  <c r="B997" i="4"/>
  <c r="A1368" i="4"/>
  <c r="A1362" i="4"/>
  <c r="A1389" i="4"/>
  <c r="B982" i="4"/>
  <c r="B1353" i="4" s="1"/>
  <c r="B980" i="4"/>
  <c r="B1351" i="4" s="1"/>
  <c r="B979" i="4"/>
  <c r="B1350" i="4" s="1"/>
  <c r="B983" i="4"/>
  <c r="B1354" i="4" s="1"/>
  <c r="B976" i="4"/>
  <c r="B1347" i="4" s="1"/>
  <c r="B978" i="4"/>
  <c r="B1349" i="4" s="1"/>
  <c r="B975" i="4"/>
  <c r="B1346" i="4" s="1"/>
  <c r="B1007" i="4"/>
  <c r="B1018" i="4"/>
  <c r="B1040" i="4"/>
  <c r="B1023" i="4"/>
  <c r="B1020" i="4"/>
  <c r="B1000" i="4"/>
  <c r="B1047" i="4"/>
  <c r="B1034" i="4"/>
  <c r="B1039" i="4"/>
  <c r="B1038" i="4"/>
  <c r="B1046" i="4"/>
  <c r="B981" i="4"/>
  <c r="B1352" i="4" s="1"/>
  <c r="B1032" i="4"/>
  <c r="B1050" i="4"/>
  <c r="B1025" i="4"/>
  <c r="B1028" i="4"/>
  <c r="B1026" i="4"/>
  <c r="B1003" i="4"/>
  <c r="B998" i="4"/>
  <c r="B1002" i="4"/>
  <c r="B989" i="4"/>
  <c r="B991" i="4"/>
  <c r="B1001" i="4"/>
  <c r="B996" i="4"/>
  <c r="B977" i="4"/>
  <c r="B1348" i="4" s="1"/>
  <c r="B985" i="4"/>
  <c r="AG1082" i="4" l="1"/>
  <c r="AG1083" i="4"/>
  <c r="AG1132" i="4"/>
  <c r="AG1073" i="4"/>
  <c r="AG1093" i="4"/>
  <c r="AG1121" i="4"/>
  <c r="AG1090" i="4"/>
  <c r="AG1105" i="4"/>
  <c r="AG1134" i="4"/>
  <c r="AG1110" i="4"/>
  <c r="AG1067" i="4"/>
  <c r="AG1097" i="4"/>
  <c r="AG1101" i="4"/>
  <c r="AG1092" i="4"/>
  <c r="AG1115" i="4"/>
  <c r="AG1111" i="4"/>
  <c r="AG1118" i="4"/>
  <c r="AG1098" i="4"/>
  <c r="AG1141" i="4"/>
  <c r="AG1088" i="4"/>
  <c r="AG1071" i="4"/>
  <c r="AG1140" i="4"/>
  <c r="AG1079" i="4"/>
  <c r="AG1065" i="4"/>
  <c r="AG1148" i="4"/>
  <c r="AG1147" i="4"/>
  <c r="AG1119" i="4"/>
  <c r="AG1125" i="4"/>
  <c r="AG1137" i="4"/>
  <c r="AG1085" i="4"/>
  <c r="AG1126" i="4"/>
  <c r="AG1080" i="4"/>
  <c r="AG1130" i="4"/>
  <c r="AG1143" i="4"/>
  <c r="AG1068" i="4"/>
  <c r="AG1113" i="4"/>
  <c r="AG1086" i="4"/>
  <c r="AG1091" i="4"/>
  <c r="AG1124" i="4"/>
  <c r="AG1112" i="4"/>
  <c r="AG1114" i="4"/>
  <c r="AG1123" i="4"/>
  <c r="AG1077" i="4"/>
  <c r="B1089" i="4"/>
  <c r="B1460" i="4" s="1"/>
  <c r="AG1104" i="4"/>
  <c r="AG1145" i="4"/>
  <c r="AG1144" i="4"/>
  <c r="AG1069" i="4"/>
  <c r="AG1139" i="4"/>
  <c r="AG1138" i="4"/>
  <c r="AG1142" i="4"/>
  <c r="AG1081" i="4"/>
  <c r="AG1107" i="4"/>
  <c r="AG1109" i="4"/>
  <c r="AG1094" i="4"/>
  <c r="AG1127" i="4"/>
  <c r="AG1078" i="4"/>
  <c r="AG1074" i="4"/>
  <c r="AE1485" i="4"/>
  <c r="W1485" i="4"/>
  <c r="AE1459" i="4"/>
  <c r="W1459" i="4"/>
  <c r="X1459" i="4"/>
  <c r="AE1484" i="4"/>
  <c r="W1484" i="4"/>
  <c r="AE1447" i="4"/>
  <c r="W1447" i="4"/>
  <c r="AE1457" i="4"/>
  <c r="W1457" i="4"/>
  <c r="AE1511" i="4"/>
  <c r="W1511" i="4"/>
  <c r="AE1507" i="4"/>
  <c r="W1507" i="4"/>
  <c r="AE1482" i="4"/>
  <c r="W1482" i="4"/>
  <c r="AE1488" i="4"/>
  <c r="W1488" i="4"/>
  <c r="AE1469" i="4"/>
  <c r="W1469" i="4"/>
  <c r="AE1515" i="4"/>
  <c r="W1515" i="4"/>
  <c r="AE1479" i="4"/>
  <c r="W1479" i="4"/>
  <c r="AE1443" i="4"/>
  <c r="W1443" i="4"/>
  <c r="AE1458" i="4"/>
  <c r="W1458" i="4"/>
  <c r="AE1475" i="4"/>
  <c r="W1475" i="4"/>
  <c r="AE1514" i="4"/>
  <c r="W1514" i="4"/>
  <c r="AE1455" i="4"/>
  <c r="W1455" i="4"/>
  <c r="AE1448" i="4"/>
  <c r="W1448" i="4"/>
  <c r="AE1470" i="4"/>
  <c r="W1470" i="4"/>
  <c r="AE1461" i="4"/>
  <c r="W1461" i="4"/>
  <c r="AE1500" i="4"/>
  <c r="W1500" i="4"/>
  <c r="AE1513" i="4"/>
  <c r="W1513" i="4"/>
  <c r="AE1494" i="4"/>
  <c r="W1494" i="4"/>
  <c r="AE1452" i="4"/>
  <c r="W1452" i="4"/>
  <c r="AE1501" i="4"/>
  <c r="W1501" i="4"/>
  <c r="AE1498" i="4"/>
  <c r="W1498" i="4"/>
  <c r="X1515" i="4"/>
  <c r="X1485" i="4"/>
  <c r="AE1492" i="4"/>
  <c r="W1492" i="4"/>
  <c r="AE1468" i="4"/>
  <c r="W1468" i="4"/>
  <c r="AE1519" i="4"/>
  <c r="W1519" i="4"/>
  <c r="AE1463" i="4"/>
  <c r="W1463" i="4"/>
  <c r="X1492" i="4"/>
  <c r="AE1502" i="4"/>
  <c r="W1502" i="4"/>
  <c r="AE1489" i="4"/>
  <c r="W1489" i="4"/>
  <c r="AE1451" i="4"/>
  <c r="W1451" i="4"/>
  <c r="AE1445" i="4"/>
  <c r="W1445" i="4"/>
  <c r="AE1495" i="4"/>
  <c r="W1495" i="4"/>
  <c r="AE1487" i="4"/>
  <c r="W1487" i="4"/>
  <c r="AE1450" i="4"/>
  <c r="W1450" i="4"/>
  <c r="AE1481" i="4"/>
  <c r="W1481" i="4"/>
  <c r="AE1483" i="4"/>
  <c r="W1483" i="4"/>
  <c r="AE1516" i="4"/>
  <c r="W1516" i="4"/>
  <c r="AE1444" i="4"/>
  <c r="W1444" i="4"/>
  <c r="X1501" i="4"/>
  <c r="X1513" i="4"/>
  <c r="AE1509" i="4"/>
  <c r="W1509" i="4"/>
  <c r="AE1478" i="4"/>
  <c r="W1478" i="4"/>
  <c r="AE1510" i="4"/>
  <c r="W1510" i="4"/>
  <c r="AE1472" i="4"/>
  <c r="W1472" i="4"/>
  <c r="AE1517" i="4"/>
  <c r="W1517" i="4"/>
  <c r="AE1493" i="4"/>
  <c r="W1493" i="4"/>
  <c r="AE1473" i="4"/>
  <c r="W1473" i="4"/>
  <c r="AE1477" i="4"/>
  <c r="W1477" i="4"/>
  <c r="AE1499" i="4"/>
  <c r="W1499" i="4"/>
  <c r="AE1505" i="4"/>
  <c r="W1505" i="4"/>
  <c r="AE1465" i="4"/>
  <c r="W1465" i="4"/>
  <c r="AE1480" i="4"/>
  <c r="W1480" i="4"/>
  <c r="AE1453" i="4"/>
  <c r="W1453" i="4"/>
  <c r="AE1518" i="4"/>
  <c r="W1518" i="4"/>
  <c r="AE1496" i="4"/>
  <c r="W1496" i="4"/>
  <c r="X1469" i="4"/>
  <c r="X1455" i="4"/>
  <c r="X1505" i="4"/>
  <c r="X1516" i="4"/>
  <c r="X1453" i="4"/>
  <c r="X1451" i="4"/>
  <c r="X1463" i="4"/>
  <c r="X1443" i="4"/>
  <c r="AE1437" i="4"/>
  <c r="W1437" i="4"/>
  <c r="AE1503" i="4"/>
  <c r="W1503" i="4"/>
  <c r="AE1508" i="4"/>
  <c r="W1508" i="4"/>
  <c r="AE1471" i="4"/>
  <c r="W1471" i="4"/>
  <c r="AE1449" i="4"/>
  <c r="W1449" i="4"/>
  <c r="AE1476" i="4"/>
  <c r="W1476" i="4"/>
  <c r="AE1439" i="4"/>
  <c r="W1439" i="4"/>
  <c r="AE1497" i="4"/>
  <c r="W1497" i="4"/>
  <c r="AE1490" i="4"/>
  <c r="W1490" i="4"/>
  <c r="AE1460" i="4"/>
  <c r="W1460" i="4"/>
  <c r="AE1464" i="4"/>
  <c r="W1464" i="4"/>
  <c r="AE1474" i="4"/>
  <c r="W1474" i="4"/>
  <c r="X1447" i="4"/>
  <c r="X1445" i="4"/>
  <c r="X1474" i="4"/>
  <c r="X1461" i="4"/>
  <c r="X1518" i="4"/>
  <c r="X1482" i="4"/>
  <c r="X1439" i="4"/>
  <c r="X1478" i="4"/>
  <c r="AE1446" i="4"/>
  <c r="W1446" i="4"/>
  <c r="AE1442" i="4"/>
  <c r="W1442" i="4"/>
  <c r="AE1506" i="4"/>
  <c r="W1506" i="4"/>
  <c r="AE1440" i="4"/>
  <c r="W1440" i="4"/>
  <c r="AE1486" i="4"/>
  <c r="W1486" i="4"/>
  <c r="AE1491" i="4"/>
  <c r="W1491" i="4"/>
  <c r="X1510" i="4"/>
  <c r="AE1462" i="4"/>
  <c r="W1462" i="4"/>
  <c r="AE1438" i="4"/>
  <c r="W1438" i="4"/>
  <c r="AE1504" i="4"/>
  <c r="W1504" i="4"/>
  <c r="AE1436" i="4"/>
  <c r="W1436" i="4"/>
  <c r="AE1454" i="4"/>
  <c r="W1454" i="4"/>
  <c r="AE1466" i="4"/>
  <c r="W1466" i="4"/>
  <c r="AE1456" i="4"/>
  <c r="W1456" i="4"/>
  <c r="AE1441" i="4"/>
  <c r="W1441" i="4"/>
  <c r="AE1467" i="4"/>
  <c r="W1467" i="4"/>
  <c r="AE1512" i="4"/>
  <c r="W1512" i="4"/>
  <c r="AF1517" i="4"/>
  <c r="X1480" i="4"/>
  <c r="X1479" i="4"/>
  <c r="X1506" i="4"/>
  <c r="X1456" i="4"/>
  <c r="X1504" i="4"/>
  <c r="X1464" i="4"/>
  <c r="X1466" i="4"/>
  <c r="X1465" i="4"/>
  <c r="X1496" i="4"/>
  <c r="X1462" i="4"/>
  <c r="X1483" i="4"/>
  <c r="X1488" i="4"/>
  <c r="AG1406" i="4"/>
  <c r="A1476" i="4"/>
  <c r="AG1133" i="4"/>
  <c r="AF1485" i="4"/>
  <c r="AG1116" i="4"/>
  <c r="AG1402" i="4"/>
  <c r="AF1440" i="4"/>
  <c r="AF1465" i="4"/>
  <c r="AG1106" i="4"/>
  <c r="AG1423" i="4"/>
  <c r="AG1100" i="4"/>
  <c r="AF1480" i="4"/>
  <c r="AF1470" i="4"/>
  <c r="AG1070" i="4"/>
  <c r="AF1443" i="4"/>
  <c r="AF1479" i="4"/>
  <c r="AF1455" i="4"/>
  <c r="AG1131" i="4"/>
  <c r="AG1120" i="4"/>
  <c r="AG1087" i="4"/>
  <c r="AF1475" i="4"/>
  <c r="AF1451" i="4"/>
  <c r="AF1495" i="4"/>
  <c r="AF1467" i="4"/>
  <c r="AG1467" i="4" s="1"/>
  <c r="AF1466" i="4"/>
  <c r="AF1471" i="4"/>
  <c r="AF1482" i="4"/>
  <c r="AF1513" i="4"/>
  <c r="AF1508" i="4"/>
  <c r="AF1444" i="4"/>
  <c r="AF1478" i="4"/>
  <c r="AG1478" i="4" s="1"/>
  <c r="AF1500" i="4"/>
  <c r="AF1490" i="4"/>
  <c r="AG1117" i="4"/>
  <c r="AG1066" i="4"/>
  <c r="AG1102" i="4"/>
  <c r="AF1474" i="4"/>
  <c r="AF1516" i="4"/>
  <c r="AF1504" i="4"/>
  <c r="AF1484" i="4"/>
  <c r="AG1096" i="4"/>
  <c r="AF1472" i="4"/>
  <c r="AF1494" i="4"/>
  <c r="AF1496" i="4"/>
  <c r="AF1463" i="4"/>
  <c r="AG1128" i="4"/>
  <c r="AF1501" i="4"/>
  <c r="AF1488" i="4"/>
  <c r="AF1473" i="4"/>
  <c r="AG1473" i="4" s="1"/>
  <c r="AF1452" i="4"/>
  <c r="AG1427" i="4"/>
  <c r="AF1506" i="4"/>
  <c r="AG1135" i="4"/>
  <c r="AF1515" i="4"/>
  <c r="AF1489" i="4"/>
  <c r="AF1493" i="4"/>
  <c r="AF1477" i="4"/>
  <c r="AF1436" i="4"/>
  <c r="AF1439" i="4"/>
  <c r="AG1103" i="4"/>
  <c r="AF1446" i="4"/>
  <c r="AF1450" i="4"/>
  <c r="AF1460" i="4"/>
  <c r="AG1075" i="4"/>
  <c r="AF1492" i="4"/>
  <c r="AG1076" i="4"/>
  <c r="AG1089" i="4"/>
  <c r="AF1458" i="4"/>
  <c r="AF1502" i="4"/>
  <c r="AG1502" i="4" s="1"/>
  <c r="AF1454" i="4"/>
  <c r="AF1512" i="4"/>
  <c r="AG1095" i="4"/>
  <c r="AG1122" i="4"/>
  <c r="AF1499" i="4"/>
  <c r="AF1462" i="4"/>
  <c r="AF1483" i="4"/>
  <c r="AF1491" i="4"/>
  <c r="AF1487" i="4"/>
  <c r="AF1503" i="4"/>
  <c r="AF1505" i="4"/>
  <c r="AF1519" i="4"/>
  <c r="AF1510" i="4"/>
  <c r="AG1099" i="4"/>
  <c r="AF1511" i="4"/>
  <c r="AF1468" i="4"/>
  <c r="AF1498" i="4"/>
  <c r="AF1507" i="4"/>
  <c r="AF1509" i="4"/>
  <c r="AG1072" i="4"/>
  <c r="AF1481" i="4"/>
  <c r="AG1108" i="4"/>
  <c r="AF1456" i="4"/>
  <c r="AF1438" i="4"/>
  <c r="AF1453" i="4"/>
  <c r="AG1146" i="4"/>
  <c r="AF1441" i="4"/>
  <c r="AF1486" i="4"/>
  <c r="AF1459" i="4"/>
  <c r="AF1476" i="4"/>
  <c r="AF1437" i="4"/>
  <c r="AF1469" i="4"/>
  <c r="AG1084" i="4"/>
  <c r="AF1497" i="4"/>
  <c r="AF1464" i="4"/>
  <c r="AF1518" i="4"/>
  <c r="AF1514" i="4"/>
  <c r="AF1448" i="4"/>
  <c r="AF1442" i="4"/>
  <c r="AF1457" i="4"/>
  <c r="AF1447" i="4"/>
  <c r="AF1445" i="4"/>
  <c r="AG1136" i="4"/>
  <c r="AG1129" i="4"/>
  <c r="AF1449" i="4"/>
  <c r="AF1461" i="4"/>
  <c r="AG1404" i="4"/>
  <c r="B1406" i="4"/>
  <c r="B1065" i="4"/>
  <c r="B1436" i="4" s="1"/>
  <c r="B1066" i="4"/>
  <c r="B1082" i="4"/>
  <c r="B1105" i="4"/>
  <c r="B1084" i="4"/>
  <c r="B1130" i="4"/>
  <c r="B1092" i="4"/>
  <c r="B1463" i="4" s="1"/>
  <c r="B1102" i="4"/>
  <c r="B1473" i="4" s="1"/>
  <c r="B1096" i="4"/>
  <c r="B1067" i="4"/>
  <c r="B1438" i="4" s="1"/>
  <c r="B1129" i="4"/>
  <c r="B1500" i="4" s="1"/>
  <c r="B1103" i="4"/>
  <c r="B1070" i="4"/>
  <c r="B1520" i="4"/>
  <c r="B1104" i="4"/>
  <c r="B1504" i="4"/>
  <c r="B1466" i="4"/>
  <c r="B1513" i="4"/>
  <c r="B1445" i="4"/>
  <c r="B1454" i="4"/>
  <c r="A1470" i="4"/>
  <c r="A1461" i="4"/>
  <c r="A1442" i="4"/>
  <c r="B1497" i="4"/>
  <c r="B1138" i="4"/>
  <c r="A1509" i="4"/>
  <c r="B1442" i="4"/>
  <c r="B1459" i="4"/>
  <c r="B1462" i="4"/>
  <c r="B1114" i="4"/>
  <c r="B1515" i="4"/>
  <c r="A1462" i="4"/>
  <c r="B1143" i="4"/>
  <c r="A1514" i="4"/>
  <c r="A1492" i="4"/>
  <c r="A1451" i="4"/>
  <c r="B1086" i="4"/>
  <c r="A1457" i="4"/>
  <c r="B1121" i="4"/>
  <c r="B1499" i="4"/>
  <c r="B1484" i="4"/>
  <c r="B1112" i="4"/>
  <c r="A1483" i="4"/>
  <c r="B1117" i="4"/>
  <c r="A1488" i="4"/>
  <c r="B1109" i="4"/>
  <c r="A1480" i="4"/>
  <c r="B1098" i="4"/>
  <c r="A1469" i="4"/>
  <c r="A1464" i="4"/>
  <c r="B1451" i="4"/>
  <c r="A1502" i="4"/>
  <c r="A1495" i="4"/>
  <c r="B1506" i="4"/>
  <c r="A1465" i="4"/>
  <c r="B1147" i="4"/>
  <c r="A1518" i="4"/>
  <c r="B1448" i="4"/>
  <c r="B1100" i="4"/>
  <c r="B1461" i="4"/>
  <c r="B1124" i="4"/>
  <c r="A1493" i="4"/>
  <c r="A1484" i="4"/>
  <c r="B1069" i="4"/>
  <c r="A1440" i="4"/>
  <c r="A1448" i="4"/>
  <c r="A1515" i="4"/>
  <c r="B1106" i="4"/>
  <c r="A1477" i="4"/>
  <c r="B1140" i="4"/>
  <c r="A1511" i="4"/>
  <c r="A1499" i="4"/>
  <c r="B1097" i="4"/>
  <c r="A1468" i="4"/>
  <c r="A1497" i="4"/>
  <c r="B1449" i="4"/>
  <c r="B1502" i="4"/>
  <c r="B1118" i="4"/>
  <c r="A1489" i="4"/>
  <c r="B1108" i="4"/>
  <c r="A1479" i="4"/>
  <c r="A1443" i="4"/>
  <c r="B1496" i="4"/>
  <c r="B1498" i="4"/>
  <c r="A1458" i="4"/>
  <c r="A1491" i="4"/>
  <c r="B1141" i="4"/>
  <c r="A1512" i="4"/>
  <c r="A1498" i="4"/>
  <c r="B1452" i="4"/>
  <c r="B1464" i="4"/>
  <c r="B1120" i="4"/>
  <c r="B1134" i="4"/>
  <c r="B1132" i="4"/>
  <c r="A1503" i="4"/>
  <c r="B1119" i="4"/>
  <c r="A1490" i="4"/>
  <c r="B1123" i="4"/>
  <c r="A1494" i="4"/>
  <c r="A1452" i="4"/>
  <c r="A1459" i="4"/>
  <c r="A1444" i="4"/>
  <c r="B1444" i="4"/>
  <c r="B1493" i="4"/>
  <c r="A1449" i="4"/>
  <c r="B1072" i="4"/>
  <c r="B1458" i="4"/>
  <c r="B1470" i="4"/>
  <c r="B1465" i="4"/>
  <c r="B1111" i="4"/>
  <c r="B1137" i="4"/>
  <c r="A1508" i="4"/>
  <c r="B1148" i="4"/>
  <c r="A1519" i="4"/>
  <c r="B1075" i="4"/>
  <c r="A1446" i="4"/>
  <c r="A1445" i="4"/>
  <c r="B1139" i="4"/>
  <c r="A1510" i="4"/>
  <c r="B1068" i="4"/>
  <c r="A1439" i="4"/>
  <c r="B1115" i="4"/>
  <c r="A1486" i="4"/>
  <c r="A1454" i="4"/>
  <c r="B1079" i="4"/>
  <c r="A1450" i="4"/>
  <c r="B1136" i="4"/>
  <c r="A1507" i="4"/>
  <c r="B1085" i="4"/>
  <c r="A1456" i="4"/>
  <c r="B1076" i="4"/>
  <c r="A1447" i="4"/>
  <c r="A1504" i="4"/>
  <c r="B1116" i="4"/>
  <c r="A1487" i="4"/>
  <c r="A1466" i="4"/>
  <c r="B1110" i="4"/>
  <c r="A1513" i="4"/>
  <c r="B1145" i="4"/>
  <c r="A1516" i="4"/>
  <c r="B1107" i="4"/>
  <c r="A1478" i="4"/>
  <c r="B1101" i="4"/>
  <c r="A1472" i="4"/>
  <c r="A1506" i="4"/>
  <c r="A1496" i="4"/>
  <c r="B1421" i="4"/>
  <c r="B1410" i="4"/>
  <c r="B1407" i="4"/>
  <c r="B1408" i="4"/>
  <c r="B1412" i="4"/>
  <c r="B1409" i="4"/>
  <c r="B1405" i="4"/>
  <c r="B1419" i="4"/>
  <c r="B1426" i="4"/>
  <c r="B1403" i="4"/>
  <c r="B1411" i="4"/>
  <c r="B1418" i="4"/>
  <c r="B1415" i="4"/>
  <c r="B1427" i="4"/>
  <c r="B1416" i="4"/>
  <c r="B1417" i="4"/>
  <c r="B1420" i="4"/>
  <c r="B1413" i="4"/>
  <c r="B1422" i="4"/>
  <c r="B1424" i="4"/>
  <c r="B1414" i="4"/>
  <c r="B1369" i="4"/>
  <c r="B1396" i="4"/>
  <c r="B1371" i="4"/>
  <c r="B1376" i="4"/>
  <c r="B1370" i="4"/>
  <c r="B1388" i="4"/>
  <c r="B1379" i="4"/>
  <c r="B1385" i="4"/>
  <c r="B1398" i="4"/>
  <c r="B1391" i="4"/>
  <c r="B1368" i="4"/>
  <c r="B1364" i="4"/>
  <c r="B1360" i="4"/>
  <c r="B1394" i="4"/>
  <c r="B1378" i="4"/>
  <c r="B1362" i="4"/>
  <c r="B1374" i="4"/>
  <c r="B1395" i="4"/>
  <c r="B1401" i="4"/>
  <c r="B1400" i="4"/>
  <c r="B1356" i="4"/>
  <c r="B1367" i="4"/>
  <c r="B1399" i="4"/>
  <c r="B1375" i="4"/>
  <c r="B1363" i="4"/>
  <c r="B1387" i="4"/>
  <c r="B1383" i="4"/>
  <c r="B1361" i="4"/>
  <c r="B1357" i="4"/>
  <c r="B1359" i="4"/>
  <c r="B1365" i="4"/>
  <c r="B1393" i="4"/>
  <c r="B1366" i="4"/>
  <c r="B1372" i="4"/>
  <c r="B1397" i="4"/>
  <c r="B1373" i="4"/>
  <c r="B1389" i="4"/>
  <c r="B1377" i="4"/>
  <c r="B1358" i="4"/>
  <c r="B1381" i="4"/>
  <c r="B1390" i="4"/>
  <c r="B1382" i="4"/>
  <c r="B1386" i="4"/>
  <c r="B1392" i="4"/>
  <c r="B1380" i="4"/>
  <c r="B1355" i="4"/>
  <c r="A1344" i="4"/>
  <c r="A1345" i="4"/>
  <c r="R756" i="4"/>
  <c r="Y756" i="4" s="1"/>
  <c r="S756" i="4"/>
  <c r="Z756" i="4" s="1"/>
  <c r="R757" i="4"/>
  <c r="Y757" i="4" s="1"/>
  <c r="S757" i="4"/>
  <c r="Z757" i="4" s="1"/>
  <c r="R758" i="4"/>
  <c r="Y758" i="4" s="1"/>
  <c r="S758" i="4"/>
  <c r="Z758" i="4" s="1"/>
  <c r="R759" i="4"/>
  <c r="Y759" i="4" s="1"/>
  <c r="S759" i="4"/>
  <c r="Z759" i="4" s="1"/>
  <c r="R760" i="4"/>
  <c r="Y760" i="4" s="1"/>
  <c r="S760" i="4"/>
  <c r="Z760" i="4" s="1"/>
  <c r="R761" i="4"/>
  <c r="Y761" i="4" s="1"/>
  <c r="S761" i="4"/>
  <c r="Z761" i="4" s="1"/>
  <c r="R762" i="4"/>
  <c r="Y762" i="4" s="1"/>
  <c r="S762" i="4"/>
  <c r="Z762" i="4" s="1"/>
  <c r="C756" i="4"/>
  <c r="D756" i="4"/>
  <c r="E756" i="4"/>
  <c r="I756" i="4"/>
  <c r="J756" i="4"/>
  <c r="AD756" i="4" s="1"/>
  <c r="C757" i="4"/>
  <c r="D757" i="4"/>
  <c r="E757" i="4"/>
  <c r="I757" i="4"/>
  <c r="J757" i="4"/>
  <c r="AD757" i="4" s="1"/>
  <c r="C758" i="4"/>
  <c r="D758" i="4"/>
  <c r="E758" i="4"/>
  <c r="I758" i="4"/>
  <c r="J758" i="4"/>
  <c r="AD758" i="4" s="1"/>
  <c r="C759" i="4"/>
  <c r="D759" i="4"/>
  <c r="E759" i="4"/>
  <c r="I759" i="4"/>
  <c r="J759" i="4"/>
  <c r="AD759" i="4" s="1"/>
  <c r="C760" i="4"/>
  <c r="D760" i="4"/>
  <c r="E760" i="4"/>
  <c r="I760" i="4"/>
  <c r="J760" i="4"/>
  <c r="AD760" i="4" s="1"/>
  <c r="C761" i="4"/>
  <c r="D761" i="4"/>
  <c r="E761" i="4"/>
  <c r="I761" i="4"/>
  <c r="J761" i="4"/>
  <c r="AD761" i="4" s="1"/>
  <c r="C762" i="4"/>
  <c r="D762" i="4"/>
  <c r="E762" i="4"/>
  <c r="I762" i="4"/>
  <c r="J762" i="4"/>
  <c r="AD762" i="4" s="1"/>
  <c r="R749" i="4"/>
  <c r="Y749" i="4" s="1"/>
  <c r="S749" i="4"/>
  <c r="Z749" i="4" s="1"/>
  <c r="R750" i="4"/>
  <c r="Y750" i="4" s="1"/>
  <c r="S750" i="4"/>
  <c r="Z750" i="4" s="1"/>
  <c r="R751" i="4"/>
  <c r="Y751" i="4" s="1"/>
  <c r="S751" i="4"/>
  <c r="Z751" i="4" s="1"/>
  <c r="R752" i="4"/>
  <c r="Y752" i="4" s="1"/>
  <c r="S752" i="4"/>
  <c r="Z752" i="4" s="1"/>
  <c r="R753" i="4"/>
  <c r="Y753" i="4" s="1"/>
  <c r="S753" i="4"/>
  <c r="Z753" i="4" s="1"/>
  <c r="R754" i="4"/>
  <c r="Y754" i="4" s="1"/>
  <c r="S754" i="4"/>
  <c r="Z754" i="4" s="1"/>
  <c r="R755" i="4"/>
  <c r="Y755" i="4" s="1"/>
  <c r="S755" i="4"/>
  <c r="Z755" i="4" s="1"/>
  <c r="C744" i="4"/>
  <c r="D744" i="4"/>
  <c r="E744" i="4"/>
  <c r="I744" i="4"/>
  <c r="J744" i="4"/>
  <c r="AD744" i="4" s="1"/>
  <c r="C745" i="4"/>
  <c r="D745" i="4"/>
  <c r="E745" i="4"/>
  <c r="I745" i="4"/>
  <c r="J745" i="4"/>
  <c r="AD745" i="4" s="1"/>
  <c r="C746" i="4"/>
  <c r="D746" i="4"/>
  <c r="E746" i="4"/>
  <c r="I746" i="4"/>
  <c r="J746" i="4"/>
  <c r="AD746" i="4" s="1"/>
  <c r="C747" i="4"/>
  <c r="D747" i="4"/>
  <c r="E747" i="4"/>
  <c r="I747" i="4"/>
  <c r="J747" i="4"/>
  <c r="AD747" i="4" s="1"/>
  <c r="C748" i="4"/>
  <c r="D748" i="4"/>
  <c r="E748" i="4"/>
  <c r="I748" i="4"/>
  <c r="J748" i="4"/>
  <c r="AD748" i="4" s="1"/>
  <c r="C749" i="4"/>
  <c r="D749" i="4"/>
  <c r="E749" i="4"/>
  <c r="I749" i="4"/>
  <c r="J749" i="4"/>
  <c r="AD749" i="4" s="1"/>
  <c r="C750" i="4"/>
  <c r="D750" i="4"/>
  <c r="E750" i="4"/>
  <c r="I750" i="4"/>
  <c r="J750" i="4"/>
  <c r="AD750" i="4" s="1"/>
  <c r="C751" i="4"/>
  <c r="D751" i="4"/>
  <c r="E751" i="4"/>
  <c r="I751" i="4"/>
  <c r="J751" i="4"/>
  <c r="AD751" i="4" s="1"/>
  <c r="C752" i="4"/>
  <c r="D752" i="4"/>
  <c r="E752" i="4"/>
  <c r="I752" i="4"/>
  <c r="J752" i="4"/>
  <c r="AD752" i="4" s="1"/>
  <c r="C753" i="4"/>
  <c r="D753" i="4"/>
  <c r="E753" i="4"/>
  <c r="I753" i="4"/>
  <c r="J753" i="4"/>
  <c r="AD753" i="4" s="1"/>
  <c r="C754" i="4"/>
  <c r="D754" i="4"/>
  <c r="E754" i="4"/>
  <c r="I754" i="4"/>
  <c r="J754" i="4"/>
  <c r="AD754" i="4" s="1"/>
  <c r="C755" i="4"/>
  <c r="D755" i="4"/>
  <c r="E755" i="4"/>
  <c r="I755" i="4"/>
  <c r="J755" i="4"/>
  <c r="AD755" i="4" s="1"/>
  <c r="R734" i="4"/>
  <c r="Y734" i="4" s="1"/>
  <c r="S734" i="4"/>
  <c r="Z734" i="4" s="1"/>
  <c r="R735" i="4"/>
  <c r="Y735" i="4" s="1"/>
  <c r="S735" i="4"/>
  <c r="Z735" i="4" s="1"/>
  <c r="R736" i="4"/>
  <c r="Y736" i="4" s="1"/>
  <c r="S736" i="4"/>
  <c r="Z736" i="4" s="1"/>
  <c r="R737" i="4"/>
  <c r="Y737" i="4" s="1"/>
  <c r="S737" i="4"/>
  <c r="Z737" i="4" s="1"/>
  <c r="R738" i="4"/>
  <c r="Y738" i="4" s="1"/>
  <c r="S738" i="4"/>
  <c r="Z738" i="4" s="1"/>
  <c r="R739" i="4"/>
  <c r="Y739" i="4" s="1"/>
  <c r="S739" i="4"/>
  <c r="Z739" i="4" s="1"/>
  <c r="R740" i="4"/>
  <c r="Y740" i="4" s="1"/>
  <c r="S740" i="4"/>
  <c r="Z740" i="4" s="1"/>
  <c r="R741" i="4"/>
  <c r="Y741" i="4" s="1"/>
  <c r="S741" i="4"/>
  <c r="Z741" i="4" s="1"/>
  <c r="R742" i="4"/>
  <c r="Y742" i="4" s="1"/>
  <c r="S742" i="4"/>
  <c r="Z742" i="4" s="1"/>
  <c r="R743" i="4"/>
  <c r="Y743" i="4" s="1"/>
  <c r="S743" i="4"/>
  <c r="Z743" i="4" s="1"/>
  <c r="R744" i="4"/>
  <c r="Y744" i="4" s="1"/>
  <c r="S744" i="4"/>
  <c r="Z744" i="4" s="1"/>
  <c r="R745" i="4"/>
  <c r="Y745" i="4" s="1"/>
  <c r="S745" i="4"/>
  <c r="Z745" i="4" s="1"/>
  <c r="R746" i="4"/>
  <c r="Y746" i="4" s="1"/>
  <c r="S746" i="4"/>
  <c r="Z746" i="4" s="1"/>
  <c r="R747" i="4"/>
  <c r="Y747" i="4" s="1"/>
  <c r="S747" i="4"/>
  <c r="Z747" i="4" s="1"/>
  <c r="R748" i="4"/>
  <c r="Y748" i="4" s="1"/>
  <c r="S748" i="4"/>
  <c r="Z748" i="4" s="1"/>
  <c r="I733" i="4"/>
  <c r="J733" i="4"/>
  <c r="AD733" i="4" s="1"/>
  <c r="I734" i="4"/>
  <c r="J734" i="4"/>
  <c r="AD734" i="4" s="1"/>
  <c r="I735" i="4"/>
  <c r="J735" i="4"/>
  <c r="AD735" i="4" s="1"/>
  <c r="I736" i="4"/>
  <c r="J736" i="4"/>
  <c r="AD736" i="4" s="1"/>
  <c r="I737" i="4"/>
  <c r="J737" i="4"/>
  <c r="AD737" i="4" s="1"/>
  <c r="I738" i="4"/>
  <c r="J738" i="4"/>
  <c r="AD738" i="4" s="1"/>
  <c r="I739" i="4"/>
  <c r="J739" i="4"/>
  <c r="AD739" i="4" s="1"/>
  <c r="I740" i="4"/>
  <c r="J740" i="4"/>
  <c r="AD740" i="4" s="1"/>
  <c r="I741" i="4"/>
  <c r="J741" i="4"/>
  <c r="AD741" i="4" s="1"/>
  <c r="I742" i="4"/>
  <c r="J742" i="4"/>
  <c r="AD742" i="4" s="1"/>
  <c r="I743" i="4"/>
  <c r="J743" i="4"/>
  <c r="AD743" i="4" s="1"/>
  <c r="S733" i="4"/>
  <c r="Z733" i="4" s="1"/>
  <c r="R733" i="4"/>
  <c r="Y733" i="4" s="1"/>
  <c r="C734" i="4"/>
  <c r="D734" i="4"/>
  <c r="E734" i="4"/>
  <c r="C735" i="4"/>
  <c r="D735" i="4"/>
  <c r="E735" i="4"/>
  <c r="C736" i="4"/>
  <c r="D736" i="4"/>
  <c r="E736" i="4"/>
  <c r="C737" i="4"/>
  <c r="D737" i="4"/>
  <c r="E737" i="4"/>
  <c r="C738" i="4"/>
  <c r="D738" i="4"/>
  <c r="E738" i="4"/>
  <c r="C739" i="4"/>
  <c r="D739" i="4"/>
  <c r="E739" i="4"/>
  <c r="C740" i="4"/>
  <c r="D740" i="4"/>
  <c r="E740" i="4"/>
  <c r="C741" i="4"/>
  <c r="D741" i="4"/>
  <c r="E741" i="4"/>
  <c r="C742" i="4"/>
  <c r="D742" i="4"/>
  <c r="E742" i="4"/>
  <c r="C743" i="4"/>
  <c r="D743" i="4"/>
  <c r="E743" i="4"/>
  <c r="R723" i="4"/>
  <c r="Y723" i="4" s="1"/>
  <c r="S723" i="4"/>
  <c r="Z723" i="4" s="1"/>
  <c r="R724" i="4"/>
  <c r="Y724" i="4" s="1"/>
  <c r="S724" i="4"/>
  <c r="Z724" i="4" s="1"/>
  <c r="R725" i="4"/>
  <c r="Y725" i="4" s="1"/>
  <c r="S725" i="4"/>
  <c r="Z725" i="4" s="1"/>
  <c r="R726" i="4"/>
  <c r="Y726" i="4" s="1"/>
  <c r="S726" i="4"/>
  <c r="Z726" i="4" s="1"/>
  <c r="R727" i="4"/>
  <c r="Y727" i="4" s="1"/>
  <c r="S727" i="4"/>
  <c r="Z727" i="4" s="1"/>
  <c r="R728" i="4"/>
  <c r="Y728" i="4" s="1"/>
  <c r="S728" i="4"/>
  <c r="Z728" i="4" s="1"/>
  <c r="R729" i="4"/>
  <c r="Y729" i="4" s="1"/>
  <c r="S729" i="4"/>
  <c r="Z729" i="4" s="1"/>
  <c r="R730" i="4"/>
  <c r="Y730" i="4" s="1"/>
  <c r="S730" i="4"/>
  <c r="Z730" i="4" s="1"/>
  <c r="R731" i="4"/>
  <c r="Y731" i="4" s="1"/>
  <c r="S731" i="4"/>
  <c r="Z731" i="4" s="1"/>
  <c r="R732" i="4"/>
  <c r="Y732" i="4" s="1"/>
  <c r="S732" i="4"/>
  <c r="Z732" i="4" s="1"/>
  <c r="R722" i="4"/>
  <c r="Y722" i="4" s="1"/>
  <c r="S722" i="4"/>
  <c r="Z722" i="4" s="1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C723" i="4"/>
  <c r="D723" i="4"/>
  <c r="C724" i="4"/>
  <c r="D724" i="4"/>
  <c r="C725" i="4"/>
  <c r="D725" i="4"/>
  <c r="C726" i="4"/>
  <c r="D726" i="4"/>
  <c r="C727" i="4"/>
  <c r="D727" i="4"/>
  <c r="C728" i="4"/>
  <c r="D728" i="4"/>
  <c r="C729" i="4"/>
  <c r="D729" i="4"/>
  <c r="C730" i="4"/>
  <c r="D730" i="4"/>
  <c r="C731" i="4"/>
  <c r="D731" i="4"/>
  <c r="C732" i="4"/>
  <c r="D732" i="4"/>
  <c r="C733" i="4"/>
  <c r="D733" i="4"/>
  <c r="I732" i="4"/>
  <c r="J732" i="4"/>
  <c r="AD732" i="4" s="1"/>
  <c r="I722" i="4"/>
  <c r="J722" i="4"/>
  <c r="AD722" i="4" s="1"/>
  <c r="I723" i="4"/>
  <c r="J723" i="4"/>
  <c r="AD723" i="4" s="1"/>
  <c r="I724" i="4"/>
  <c r="J724" i="4"/>
  <c r="AD724" i="4" s="1"/>
  <c r="I725" i="4"/>
  <c r="J725" i="4"/>
  <c r="AD725" i="4" s="1"/>
  <c r="I726" i="4"/>
  <c r="J726" i="4"/>
  <c r="AD726" i="4" s="1"/>
  <c r="I727" i="4"/>
  <c r="J727" i="4"/>
  <c r="AD727" i="4" s="1"/>
  <c r="I728" i="4"/>
  <c r="J728" i="4"/>
  <c r="AD728" i="4" s="1"/>
  <c r="I729" i="4"/>
  <c r="J729" i="4"/>
  <c r="AD729" i="4" s="1"/>
  <c r="I730" i="4"/>
  <c r="J730" i="4"/>
  <c r="AD730" i="4" s="1"/>
  <c r="I731" i="4"/>
  <c r="J731" i="4"/>
  <c r="AD731" i="4" s="1"/>
  <c r="R713" i="4"/>
  <c r="Y713" i="4" s="1"/>
  <c r="S713" i="4"/>
  <c r="Z713" i="4" s="1"/>
  <c r="R714" i="4"/>
  <c r="Y714" i="4" s="1"/>
  <c r="S714" i="4"/>
  <c r="Z714" i="4" s="1"/>
  <c r="R715" i="4"/>
  <c r="Y715" i="4" s="1"/>
  <c r="S715" i="4"/>
  <c r="Z715" i="4" s="1"/>
  <c r="R716" i="4"/>
  <c r="Y716" i="4" s="1"/>
  <c r="S716" i="4"/>
  <c r="Z716" i="4" s="1"/>
  <c r="R717" i="4"/>
  <c r="Y717" i="4" s="1"/>
  <c r="S717" i="4"/>
  <c r="Z717" i="4" s="1"/>
  <c r="R718" i="4"/>
  <c r="Y718" i="4" s="1"/>
  <c r="S718" i="4"/>
  <c r="Z718" i="4" s="1"/>
  <c r="R719" i="4"/>
  <c r="Y719" i="4" s="1"/>
  <c r="S719" i="4"/>
  <c r="Z719" i="4" s="1"/>
  <c r="R720" i="4"/>
  <c r="Y720" i="4" s="1"/>
  <c r="S720" i="4"/>
  <c r="Z720" i="4" s="1"/>
  <c r="R721" i="4"/>
  <c r="Y721" i="4" s="1"/>
  <c r="S721" i="4"/>
  <c r="Z721" i="4" s="1"/>
  <c r="C712" i="4"/>
  <c r="D712" i="4"/>
  <c r="C713" i="4"/>
  <c r="D713" i="4"/>
  <c r="C714" i="4"/>
  <c r="D714" i="4"/>
  <c r="C715" i="4"/>
  <c r="D715" i="4"/>
  <c r="C716" i="4"/>
  <c r="D716" i="4"/>
  <c r="C717" i="4"/>
  <c r="D717" i="4"/>
  <c r="C718" i="4"/>
  <c r="D718" i="4"/>
  <c r="C719" i="4"/>
  <c r="D719" i="4"/>
  <c r="C720" i="4"/>
  <c r="D720" i="4"/>
  <c r="C721" i="4"/>
  <c r="D721" i="4"/>
  <c r="C722" i="4"/>
  <c r="D722" i="4"/>
  <c r="I713" i="4"/>
  <c r="J713" i="4"/>
  <c r="AD713" i="4" s="1"/>
  <c r="I714" i="4"/>
  <c r="J714" i="4"/>
  <c r="AD714" i="4" s="1"/>
  <c r="I715" i="4"/>
  <c r="J715" i="4"/>
  <c r="AD715" i="4" s="1"/>
  <c r="I716" i="4"/>
  <c r="J716" i="4"/>
  <c r="AD716" i="4" s="1"/>
  <c r="I717" i="4"/>
  <c r="J717" i="4"/>
  <c r="AD717" i="4" s="1"/>
  <c r="I718" i="4"/>
  <c r="J718" i="4"/>
  <c r="AD718" i="4" s="1"/>
  <c r="I719" i="4"/>
  <c r="J719" i="4"/>
  <c r="AD719" i="4" s="1"/>
  <c r="I720" i="4"/>
  <c r="J720" i="4"/>
  <c r="AD720" i="4" s="1"/>
  <c r="I721" i="4"/>
  <c r="J721" i="4"/>
  <c r="AD721" i="4" s="1"/>
  <c r="R703" i="4"/>
  <c r="Y703" i="4" s="1"/>
  <c r="S703" i="4"/>
  <c r="Z703" i="4" s="1"/>
  <c r="R704" i="4"/>
  <c r="Y704" i="4" s="1"/>
  <c r="S704" i="4"/>
  <c r="Z704" i="4" s="1"/>
  <c r="R705" i="4"/>
  <c r="Y705" i="4" s="1"/>
  <c r="S705" i="4"/>
  <c r="Z705" i="4" s="1"/>
  <c r="R706" i="4"/>
  <c r="Y706" i="4" s="1"/>
  <c r="S706" i="4"/>
  <c r="Z706" i="4" s="1"/>
  <c r="R707" i="4"/>
  <c r="Y707" i="4" s="1"/>
  <c r="S707" i="4"/>
  <c r="Z707" i="4" s="1"/>
  <c r="R708" i="4"/>
  <c r="Y708" i="4" s="1"/>
  <c r="S708" i="4"/>
  <c r="Z708" i="4" s="1"/>
  <c r="R709" i="4"/>
  <c r="Y709" i="4" s="1"/>
  <c r="S709" i="4"/>
  <c r="Z709" i="4" s="1"/>
  <c r="R710" i="4"/>
  <c r="Y710" i="4" s="1"/>
  <c r="S710" i="4"/>
  <c r="Z710" i="4" s="1"/>
  <c r="R711" i="4"/>
  <c r="Y711" i="4" s="1"/>
  <c r="S711" i="4"/>
  <c r="Z711" i="4" s="1"/>
  <c r="R712" i="4"/>
  <c r="Y712" i="4" s="1"/>
  <c r="S712" i="4"/>
  <c r="Z712" i="4" s="1"/>
  <c r="C703" i="4"/>
  <c r="D703" i="4"/>
  <c r="C704" i="4"/>
  <c r="D704" i="4"/>
  <c r="C705" i="4"/>
  <c r="D705" i="4"/>
  <c r="C706" i="4"/>
  <c r="D706" i="4"/>
  <c r="C707" i="4"/>
  <c r="D707" i="4"/>
  <c r="C708" i="4"/>
  <c r="D708" i="4"/>
  <c r="C709" i="4"/>
  <c r="D709" i="4"/>
  <c r="C710" i="4"/>
  <c r="D710" i="4"/>
  <c r="C711" i="4"/>
  <c r="D711" i="4"/>
  <c r="I703" i="4"/>
  <c r="J703" i="4"/>
  <c r="AD703" i="4" s="1"/>
  <c r="I704" i="4"/>
  <c r="J704" i="4"/>
  <c r="AD704" i="4" s="1"/>
  <c r="I705" i="4"/>
  <c r="J705" i="4"/>
  <c r="AD705" i="4" s="1"/>
  <c r="I706" i="4"/>
  <c r="J706" i="4"/>
  <c r="AD706" i="4" s="1"/>
  <c r="I707" i="4"/>
  <c r="J707" i="4"/>
  <c r="AD707" i="4" s="1"/>
  <c r="I708" i="4"/>
  <c r="J708" i="4"/>
  <c r="AD708" i="4" s="1"/>
  <c r="I709" i="4"/>
  <c r="J709" i="4"/>
  <c r="AD709" i="4" s="1"/>
  <c r="I710" i="4"/>
  <c r="J710" i="4"/>
  <c r="AD710" i="4" s="1"/>
  <c r="I711" i="4"/>
  <c r="J711" i="4"/>
  <c r="AD711" i="4" s="1"/>
  <c r="I712" i="4"/>
  <c r="J712" i="4"/>
  <c r="AD712" i="4" s="1"/>
  <c r="R702" i="4"/>
  <c r="Y702" i="4" s="1"/>
  <c r="S702" i="4"/>
  <c r="Z702" i="4" s="1"/>
  <c r="R695" i="4"/>
  <c r="Y695" i="4" s="1"/>
  <c r="S695" i="4"/>
  <c r="Z695" i="4" s="1"/>
  <c r="R696" i="4"/>
  <c r="Y696" i="4" s="1"/>
  <c r="S696" i="4"/>
  <c r="Z696" i="4" s="1"/>
  <c r="R697" i="4"/>
  <c r="Y697" i="4" s="1"/>
  <c r="S697" i="4"/>
  <c r="Z697" i="4" s="1"/>
  <c r="R698" i="4"/>
  <c r="Y698" i="4" s="1"/>
  <c r="S698" i="4"/>
  <c r="Z698" i="4" s="1"/>
  <c r="R699" i="4"/>
  <c r="Y699" i="4" s="1"/>
  <c r="S699" i="4"/>
  <c r="Z699" i="4" s="1"/>
  <c r="R700" i="4"/>
  <c r="Y700" i="4" s="1"/>
  <c r="S700" i="4"/>
  <c r="Z700" i="4" s="1"/>
  <c r="R701" i="4"/>
  <c r="Y701" i="4" s="1"/>
  <c r="S701" i="4"/>
  <c r="Z701" i="4" s="1"/>
  <c r="C693" i="4"/>
  <c r="D693" i="4"/>
  <c r="C694" i="4"/>
  <c r="D694" i="4"/>
  <c r="C695" i="4"/>
  <c r="D695" i="4"/>
  <c r="C696" i="4"/>
  <c r="D696" i="4"/>
  <c r="C697" i="4"/>
  <c r="D697" i="4"/>
  <c r="C698" i="4"/>
  <c r="D698" i="4"/>
  <c r="C699" i="4"/>
  <c r="D699" i="4"/>
  <c r="C700" i="4"/>
  <c r="D700" i="4"/>
  <c r="C701" i="4"/>
  <c r="D701" i="4"/>
  <c r="C702" i="4"/>
  <c r="D702" i="4"/>
  <c r="I698" i="4"/>
  <c r="J698" i="4"/>
  <c r="AD698" i="4" s="1"/>
  <c r="I699" i="4"/>
  <c r="J699" i="4"/>
  <c r="AD699" i="4" s="1"/>
  <c r="I700" i="4"/>
  <c r="J700" i="4"/>
  <c r="AD700" i="4" s="1"/>
  <c r="I701" i="4"/>
  <c r="J701" i="4"/>
  <c r="AD701" i="4" s="1"/>
  <c r="I702" i="4"/>
  <c r="J702" i="4"/>
  <c r="AD702" i="4" s="1"/>
  <c r="R688" i="4"/>
  <c r="Y688" i="4" s="1"/>
  <c r="S688" i="4"/>
  <c r="Z688" i="4" s="1"/>
  <c r="R689" i="4"/>
  <c r="Y689" i="4" s="1"/>
  <c r="S689" i="4"/>
  <c r="Z689" i="4" s="1"/>
  <c r="R690" i="4"/>
  <c r="Y690" i="4" s="1"/>
  <c r="S690" i="4"/>
  <c r="Z690" i="4" s="1"/>
  <c r="R691" i="4"/>
  <c r="Y691" i="4" s="1"/>
  <c r="S691" i="4"/>
  <c r="Z691" i="4" s="1"/>
  <c r="R692" i="4"/>
  <c r="Y692" i="4" s="1"/>
  <c r="S692" i="4"/>
  <c r="Z692" i="4" s="1"/>
  <c r="R693" i="4"/>
  <c r="Y693" i="4" s="1"/>
  <c r="S693" i="4"/>
  <c r="Z693" i="4" s="1"/>
  <c r="R694" i="4"/>
  <c r="Y694" i="4" s="1"/>
  <c r="S694" i="4"/>
  <c r="Z694" i="4" s="1"/>
  <c r="C687" i="4"/>
  <c r="D687" i="4"/>
  <c r="C688" i="4"/>
  <c r="D688" i="4"/>
  <c r="C689" i="4"/>
  <c r="D689" i="4"/>
  <c r="C690" i="4"/>
  <c r="D690" i="4"/>
  <c r="C691" i="4"/>
  <c r="D691" i="4"/>
  <c r="C692" i="4"/>
  <c r="D692" i="4"/>
  <c r="S687" i="4"/>
  <c r="Z687" i="4" s="1"/>
  <c r="S686" i="4"/>
  <c r="Z686" i="4" s="1"/>
  <c r="C686" i="4"/>
  <c r="I688" i="4"/>
  <c r="J688" i="4"/>
  <c r="AD688" i="4" s="1"/>
  <c r="I689" i="4"/>
  <c r="J689" i="4"/>
  <c r="AD689" i="4" s="1"/>
  <c r="I690" i="4"/>
  <c r="J690" i="4"/>
  <c r="AD690" i="4" s="1"/>
  <c r="I691" i="4"/>
  <c r="J691" i="4"/>
  <c r="AD691" i="4" s="1"/>
  <c r="I692" i="4"/>
  <c r="J692" i="4"/>
  <c r="AD692" i="4" s="1"/>
  <c r="I693" i="4"/>
  <c r="J693" i="4"/>
  <c r="AD693" i="4" s="1"/>
  <c r="I694" i="4"/>
  <c r="J694" i="4"/>
  <c r="AD694" i="4" s="1"/>
  <c r="I695" i="4"/>
  <c r="J695" i="4"/>
  <c r="AD695" i="4" s="1"/>
  <c r="I696" i="4"/>
  <c r="J696" i="4"/>
  <c r="AD696" i="4" s="1"/>
  <c r="I697" i="4"/>
  <c r="J697" i="4"/>
  <c r="AD697" i="4" s="1"/>
  <c r="R676" i="4"/>
  <c r="Y676" i="4" s="1"/>
  <c r="S676" i="4"/>
  <c r="Z676" i="4" s="1"/>
  <c r="R677" i="4"/>
  <c r="Y677" i="4" s="1"/>
  <c r="S677" i="4"/>
  <c r="Z677" i="4" s="1"/>
  <c r="R678" i="4"/>
  <c r="Y678" i="4" s="1"/>
  <c r="S678" i="4"/>
  <c r="Z678" i="4" s="1"/>
  <c r="R679" i="4"/>
  <c r="Y679" i="4" s="1"/>
  <c r="S679" i="4"/>
  <c r="Z679" i="4" s="1"/>
  <c r="R680" i="4"/>
  <c r="Y680" i="4" s="1"/>
  <c r="S680" i="4"/>
  <c r="Z680" i="4" s="1"/>
  <c r="R681" i="4"/>
  <c r="Y681" i="4" s="1"/>
  <c r="S681" i="4"/>
  <c r="Z681" i="4" s="1"/>
  <c r="R682" i="4"/>
  <c r="Y682" i="4" s="1"/>
  <c r="S682" i="4"/>
  <c r="Z682" i="4" s="1"/>
  <c r="R683" i="4"/>
  <c r="Y683" i="4" s="1"/>
  <c r="S683" i="4"/>
  <c r="Z683" i="4" s="1"/>
  <c r="R684" i="4"/>
  <c r="Y684" i="4" s="1"/>
  <c r="S684" i="4"/>
  <c r="Z684" i="4" s="1"/>
  <c r="R685" i="4"/>
  <c r="Y685" i="4" s="1"/>
  <c r="S685" i="4"/>
  <c r="Z685" i="4" s="1"/>
  <c r="R686" i="4"/>
  <c r="Y686" i="4" s="1"/>
  <c r="R687" i="4"/>
  <c r="Y687" i="4" s="1"/>
  <c r="C676" i="4"/>
  <c r="D676" i="4"/>
  <c r="C677" i="4"/>
  <c r="D677" i="4"/>
  <c r="C678" i="4"/>
  <c r="D678" i="4"/>
  <c r="C679" i="4"/>
  <c r="D679" i="4"/>
  <c r="C680" i="4"/>
  <c r="D680" i="4"/>
  <c r="C681" i="4"/>
  <c r="D681" i="4"/>
  <c r="C682" i="4"/>
  <c r="D682" i="4"/>
  <c r="C683" i="4"/>
  <c r="D683" i="4"/>
  <c r="C684" i="4"/>
  <c r="D684" i="4"/>
  <c r="C685" i="4"/>
  <c r="D685" i="4"/>
  <c r="I676" i="4"/>
  <c r="J676" i="4"/>
  <c r="AD676" i="4" s="1"/>
  <c r="I677" i="4"/>
  <c r="J677" i="4"/>
  <c r="AD677" i="4" s="1"/>
  <c r="I678" i="4"/>
  <c r="J678" i="4"/>
  <c r="AD678" i="4" s="1"/>
  <c r="I679" i="4"/>
  <c r="J679" i="4"/>
  <c r="AD679" i="4" s="1"/>
  <c r="I680" i="4"/>
  <c r="J680" i="4"/>
  <c r="AD680" i="4" s="1"/>
  <c r="I681" i="4"/>
  <c r="J681" i="4"/>
  <c r="AD681" i="4" s="1"/>
  <c r="I682" i="4"/>
  <c r="J682" i="4"/>
  <c r="AD682" i="4" s="1"/>
  <c r="I683" i="4"/>
  <c r="J683" i="4"/>
  <c r="AD683" i="4" s="1"/>
  <c r="I684" i="4"/>
  <c r="J684" i="4"/>
  <c r="AD684" i="4" s="1"/>
  <c r="I685" i="4"/>
  <c r="J685" i="4"/>
  <c r="AD685" i="4" s="1"/>
  <c r="I686" i="4"/>
  <c r="J686" i="4"/>
  <c r="AD686" i="4" s="1"/>
  <c r="I687" i="4"/>
  <c r="J687" i="4"/>
  <c r="AD687" i="4" s="1"/>
  <c r="E676" i="4"/>
  <c r="E677" i="4"/>
  <c r="E678" i="4"/>
  <c r="R636" i="4"/>
  <c r="Y636" i="4" s="1"/>
  <c r="S636" i="4"/>
  <c r="Z636" i="4" s="1"/>
  <c r="R637" i="4"/>
  <c r="Y637" i="4" s="1"/>
  <c r="S637" i="4"/>
  <c r="Z637" i="4" s="1"/>
  <c r="R638" i="4"/>
  <c r="Y638" i="4" s="1"/>
  <c r="S638" i="4"/>
  <c r="Z638" i="4" s="1"/>
  <c r="R639" i="4"/>
  <c r="Y639" i="4" s="1"/>
  <c r="S639" i="4"/>
  <c r="Z639" i="4" s="1"/>
  <c r="R640" i="4"/>
  <c r="Y640" i="4" s="1"/>
  <c r="S640" i="4"/>
  <c r="Z640" i="4" s="1"/>
  <c r="R641" i="4"/>
  <c r="Y641" i="4" s="1"/>
  <c r="S641" i="4"/>
  <c r="Z641" i="4" s="1"/>
  <c r="R642" i="4"/>
  <c r="Y642" i="4" s="1"/>
  <c r="S642" i="4"/>
  <c r="Z642" i="4" s="1"/>
  <c r="R643" i="4"/>
  <c r="Y643" i="4" s="1"/>
  <c r="S643" i="4"/>
  <c r="Z643" i="4" s="1"/>
  <c r="R644" i="4"/>
  <c r="Y644" i="4" s="1"/>
  <c r="S644" i="4"/>
  <c r="Z644" i="4" s="1"/>
  <c r="R645" i="4"/>
  <c r="Y645" i="4" s="1"/>
  <c r="S645" i="4"/>
  <c r="Z645" i="4" s="1"/>
  <c r="R646" i="4"/>
  <c r="Y646" i="4" s="1"/>
  <c r="S646" i="4"/>
  <c r="Z646" i="4" s="1"/>
  <c r="R647" i="4"/>
  <c r="Y647" i="4" s="1"/>
  <c r="S647" i="4"/>
  <c r="Z647" i="4" s="1"/>
  <c r="R648" i="4"/>
  <c r="Y648" i="4" s="1"/>
  <c r="S648" i="4"/>
  <c r="Z648" i="4" s="1"/>
  <c r="R649" i="4"/>
  <c r="Y649" i="4" s="1"/>
  <c r="S649" i="4"/>
  <c r="Z649" i="4" s="1"/>
  <c r="R650" i="4"/>
  <c r="Y650" i="4" s="1"/>
  <c r="S650" i="4"/>
  <c r="Z650" i="4" s="1"/>
  <c r="R651" i="4"/>
  <c r="Y651" i="4" s="1"/>
  <c r="S651" i="4"/>
  <c r="Z651" i="4" s="1"/>
  <c r="R652" i="4"/>
  <c r="Y652" i="4" s="1"/>
  <c r="S652" i="4"/>
  <c r="Z652" i="4" s="1"/>
  <c r="R653" i="4"/>
  <c r="Y653" i="4" s="1"/>
  <c r="S653" i="4"/>
  <c r="Z653" i="4" s="1"/>
  <c r="R654" i="4"/>
  <c r="Y654" i="4" s="1"/>
  <c r="S654" i="4"/>
  <c r="Z654" i="4" s="1"/>
  <c r="R655" i="4"/>
  <c r="Y655" i="4" s="1"/>
  <c r="S655" i="4"/>
  <c r="Z655" i="4" s="1"/>
  <c r="R656" i="4"/>
  <c r="Y656" i="4" s="1"/>
  <c r="S656" i="4"/>
  <c r="Z656" i="4" s="1"/>
  <c r="R657" i="4"/>
  <c r="Y657" i="4" s="1"/>
  <c r="S657" i="4"/>
  <c r="Z657" i="4" s="1"/>
  <c r="R658" i="4"/>
  <c r="Y658" i="4" s="1"/>
  <c r="S658" i="4"/>
  <c r="Z658" i="4" s="1"/>
  <c r="R659" i="4"/>
  <c r="Y659" i="4" s="1"/>
  <c r="S659" i="4"/>
  <c r="Z659" i="4" s="1"/>
  <c r="R660" i="4"/>
  <c r="Y660" i="4" s="1"/>
  <c r="S660" i="4"/>
  <c r="Z660" i="4" s="1"/>
  <c r="R661" i="4"/>
  <c r="Y661" i="4" s="1"/>
  <c r="S661" i="4"/>
  <c r="Z661" i="4" s="1"/>
  <c r="R662" i="4"/>
  <c r="Y662" i="4" s="1"/>
  <c r="S662" i="4"/>
  <c r="Z662" i="4" s="1"/>
  <c r="R663" i="4"/>
  <c r="Y663" i="4" s="1"/>
  <c r="S663" i="4"/>
  <c r="Z663" i="4" s="1"/>
  <c r="R664" i="4"/>
  <c r="Y664" i="4" s="1"/>
  <c r="S664" i="4"/>
  <c r="Z664" i="4" s="1"/>
  <c r="R665" i="4"/>
  <c r="Y665" i="4" s="1"/>
  <c r="S665" i="4"/>
  <c r="Z665" i="4" s="1"/>
  <c r="R666" i="4"/>
  <c r="Y666" i="4" s="1"/>
  <c r="S666" i="4"/>
  <c r="Z666" i="4" s="1"/>
  <c r="C627" i="4"/>
  <c r="D627" i="4"/>
  <c r="E627" i="4"/>
  <c r="C628" i="4"/>
  <c r="D628" i="4"/>
  <c r="E628" i="4"/>
  <c r="C629" i="4"/>
  <c r="D629" i="4"/>
  <c r="E629" i="4"/>
  <c r="C630" i="4"/>
  <c r="D630" i="4"/>
  <c r="E630" i="4"/>
  <c r="C631" i="4"/>
  <c r="D631" i="4"/>
  <c r="E631" i="4"/>
  <c r="C632" i="4"/>
  <c r="D632" i="4"/>
  <c r="E632" i="4"/>
  <c r="C633" i="4"/>
  <c r="D633" i="4"/>
  <c r="E633" i="4"/>
  <c r="C634" i="4"/>
  <c r="D634" i="4"/>
  <c r="E634" i="4"/>
  <c r="C635" i="4"/>
  <c r="D635" i="4"/>
  <c r="E635" i="4"/>
  <c r="C636" i="4"/>
  <c r="D636" i="4"/>
  <c r="E636" i="4"/>
  <c r="C637" i="4"/>
  <c r="D637" i="4"/>
  <c r="E637" i="4"/>
  <c r="C638" i="4"/>
  <c r="D638" i="4"/>
  <c r="E638" i="4"/>
  <c r="C639" i="4"/>
  <c r="D639" i="4"/>
  <c r="E639" i="4"/>
  <c r="C640" i="4"/>
  <c r="D640" i="4"/>
  <c r="E640" i="4"/>
  <c r="C641" i="4"/>
  <c r="D641" i="4"/>
  <c r="E641" i="4"/>
  <c r="C642" i="4"/>
  <c r="D642" i="4"/>
  <c r="E642" i="4"/>
  <c r="C643" i="4"/>
  <c r="D643" i="4"/>
  <c r="E643" i="4"/>
  <c r="C644" i="4"/>
  <c r="D644" i="4"/>
  <c r="E644" i="4"/>
  <c r="C645" i="4"/>
  <c r="D645" i="4"/>
  <c r="E645" i="4"/>
  <c r="C646" i="4"/>
  <c r="D646" i="4"/>
  <c r="E646" i="4"/>
  <c r="C647" i="4"/>
  <c r="D647" i="4"/>
  <c r="E647" i="4"/>
  <c r="C648" i="4"/>
  <c r="D648" i="4"/>
  <c r="E648" i="4"/>
  <c r="C649" i="4"/>
  <c r="D649" i="4"/>
  <c r="E649" i="4"/>
  <c r="C650" i="4"/>
  <c r="D650" i="4"/>
  <c r="E650" i="4"/>
  <c r="C651" i="4"/>
  <c r="D651" i="4"/>
  <c r="E651" i="4"/>
  <c r="C652" i="4"/>
  <c r="D652" i="4"/>
  <c r="E652" i="4"/>
  <c r="C653" i="4"/>
  <c r="D653" i="4"/>
  <c r="E653" i="4"/>
  <c r="C654" i="4"/>
  <c r="D654" i="4"/>
  <c r="E654" i="4"/>
  <c r="C655" i="4"/>
  <c r="D655" i="4"/>
  <c r="E655" i="4"/>
  <c r="C656" i="4"/>
  <c r="D656" i="4"/>
  <c r="E656" i="4"/>
  <c r="C657" i="4"/>
  <c r="D657" i="4"/>
  <c r="E657" i="4"/>
  <c r="C658" i="4"/>
  <c r="D658" i="4"/>
  <c r="E658" i="4"/>
  <c r="C659" i="4"/>
  <c r="D659" i="4"/>
  <c r="E659" i="4"/>
  <c r="C660" i="4"/>
  <c r="D660" i="4"/>
  <c r="E660" i="4"/>
  <c r="C661" i="4"/>
  <c r="D661" i="4"/>
  <c r="E661" i="4"/>
  <c r="C662" i="4"/>
  <c r="D662" i="4"/>
  <c r="E662" i="4"/>
  <c r="C663" i="4"/>
  <c r="D663" i="4"/>
  <c r="E663" i="4"/>
  <c r="C664" i="4"/>
  <c r="D664" i="4"/>
  <c r="E664" i="4"/>
  <c r="C665" i="4"/>
  <c r="D665" i="4"/>
  <c r="E665" i="4"/>
  <c r="I656" i="4"/>
  <c r="J656" i="4"/>
  <c r="AD656" i="4" s="1"/>
  <c r="I657" i="4"/>
  <c r="J657" i="4"/>
  <c r="AD657" i="4" s="1"/>
  <c r="I658" i="4"/>
  <c r="J658" i="4"/>
  <c r="AD658" i="4" s="1"/>
  <c r="I659" i="4"/>
  <c r="J659" i="4"/>
  <c r="AD659" i="4" s="1"/>
  <c r="I660" i="4"/>
  <c r="J660" i="4"/>
  <c r="AD660" i="4" s="1"/>
  <c r="I661" i="4"/>
  <c r="J661" i="4"/>
  <c r="AD661" i="4" s="1"/>
  <c r="I662" i="4"/>
  <c r="J662" i="4"/>
  <c r="AD662" i="4" s="1"/>
  <c r="I663" i="4"/>
  <c r="J663" i="4"/>
  <c r="AD663" i="4" s="1"/>
  <c r="I664" i="4"/>
  <c r="J664" i="4"/>
  <c r="AD664" i="4" s="1"/>
  <c r="I665" i="4"/>
  <c r="J665" i="4"/>
  <c r="AD665" i="4" s="1"/>
  <c r="AD666" i="4"/>
  <c r="I641" i="4"/>
  <c r="J641" i="4"/>
  <c r="AD641" i="4" s="1"/>
  <c r="I642" i="4"/>
  <c r="J642" i="4"/>
  <c r="AD642" i="4" s="1"/>
  <c r="I643" i="4"/>
  <c r="J643" i="4"/>
  <c r="AD643" i="4" s="1"/>
  <c r="I644" i="4"/>
  <c r="J644" i="4"/>
  <c r="AD644" i="4" s="1"/>
  <c r="I645" i="4"/>
  <c r="J645" i="4"/>
  <c r="AD645" i="4" s="1"/>
  <c r="I646" i="4"/>
  <c r="J646" i="4"/>
  <c r="AD646" i="4" s="1"/>
  <c r="I647" i="4"/>
  <c r="J647" i="4"/>
  <c r="AD647" i="4" s="1"/>
  <c r="I648" i="4"/>
  <c r="J648" i="4"/>
  <c r="AD648" i="4" s="1"/>
  <c r="I649" i="4"/>
  <c r="J649" i="4"/>
  <c r="AD649" i="4" s="1"/>
  <c r="I650" i="4"/>
  <c r="J650" i="4"/>
  <c r="AD650" i="4" s="1"/>
  <c r="I651" i="4"/>
  <c r="J651" i="4"/>
  <c r="AD651" i="4" s="1"/>
  <c r="I652" i="4"/>
  <c r="J652" i="4"/>
  <c r="AD652" i="4" s="1"/>
  <c r="I653" i="4"/>
  <c r="J653" i="4"/>
  <c r="AD653" i="4" s="1"/>
  <c r="I654" i="4"/>
  <c r="J654" i="4"/>
  <c r="AD654" i="4" s="1"/>
  <c r="I655" i="4"/>
  <c r="J655" i="4"/>
  <c r="AD655" i="4" s="1"/>
  <c r="I611" i="4"/>
  <c r="J611" i="4"/>
  <c r="AD611" i="4" s="1"/>
  <c r="I612" i="4"/>
  <c r="J612" i="4"/>
  <c r="AD612" i="4" s="1"/>
  <c r="I613" i="4"/>
  <c r="J613" i="4"/>
  <c r="AD613" i="4" s="1"/>
  <c r="I614" i="4"/>
  <c r="J614" i="4"/>
  <c r="AD614" i="4" s="1"/>
  <c r="I615" i="4"/>
  <c r="J615" i="4"/>
  <c r="AD615" i="4" s="1"/>
  <c r="I616" i="4"/>
  <c r="J616" i="4"/>
  <c r="AD616" i="4" s="1"/>
  <c r="I617" i="4"/>
  <c r="J617" i="4"/>
  <c r="AD617" i="4" s="1"/>
  <c r="I618" i="4"/>
  <c r="J618" i="4"/>
  <c r="AD618" i="4" s="1"/>
  <c r="I619" i="4"/>
  <c r="J619" i="4"/>
  <c r="AD619" i="4" s="1"/>
  <c r="I620" i="4"/>
  <c r="J620" i="4"/>
  <c r="AD620" i="4" s="1"/>
  <c r="I621" i="4"/>
  <c r="J621" i="4"/>
  <c r="AD621" i="4" s="1"/>
  <c r="I622" i="4"/>
  <c r="J622" i="4"/>
  <c r="AD622" i="4" s="1"/>
  <c r="I623" i="4"/>
  <c r="J623" i="4"/>
  <c r="AD623" i="4" s="1"/>
  <c r="I624" i="4"/>
  <c r="J624" i="4"/>
  <c r="AD624" i="4" s="1"/>
  <c r="I625" i="4"/>
  <c r="J625" i="4"/>
  <c r="AD625" i="4" s="1"/>
  <c r="I626" i="4"/>
  <c r="J626" i="4"/>
  <c r="AD626" i="4" s="1"/>
  <c r="I627" i="4"/>
  <c r="J627" i="4"/>
  <c r="AD627" i="4" s="1"/>
  <c r="I628" i="4"/>
  <c r="J628" i="4"/>
  <c r="AD628" i="4" s="1"/>
  <c r="I629" i="4"/>
  <c r="J629" i="4"/>
  <c r="AD629" i="4" s="1"/>
  <c r="I630" i="4"/>
  <c r="J630" i="4"/>
  <c r="AD630" i="4" s="1"/>
  <c r="I631" i="4"/>
  <c r="J631" i="4"/>
  <c r="AD631" i="4" s="1"/>
  <c r="I632" i="4"/>
  <c r="J632" i="4"/>
  <c r="AD632" i="4" s="1"/>
  <c r="I633" i="4"/>
  <c r="J633" i="4"/>
  <c r="AD633" i="4" s="1"/>
  <c r="I634" i="4"/>
  <c r="J634" i="4"/>
  <c r="AD634" i="4" s="1"/>
  <c r="I635" i="4"/>
  <c r="J635" i="4"/>
  <c r="AD635" i="4" s="1"/>
  <c r="I636" i="4"/>
  <c r="J636" i="4"/>
  <c r="AD636" i="4" s="1"/>
  <c r="I637" i="4"/>
  <c r="J637" i="4"/>
  <c r="AD637" i="4" s="1"/>
  <c r="I638" i="4"/>
  <c r="J638" i="4"/>
  <c r="AD638" i="4" s="1"/>
  <c r="I639" i="4"/>
  <c r="J639" i="4"/>
  <c r="AD639" i="4" s="1"/>
  <c r="I640" i="4"/>
  <c r="J640" i="4"/>
  <c r="AD640" i="4" s="1"/>
  <c r="R626" i="4"/>
  <c r="Y626" i="4" s="1"/>
  <c r="S626" i="4"/>
  <c r="Z626" i="4" s="1"/>
  <c r="R627" i="4"/>
  <c r="Y627" i="4" s="1"/>
  <c r="S627" i="4"/>
  <c r="Z627" i="4" s="1"/>
  <c r="R628" i="4"/>
  <c r="Y628" i="4" s="1"/>
  <c r="S628" i="4"/>
  <c r="Z628" i="4" s="1"/>
  <c r="R629" i="4"/>
  <c r="Y629" i="4" s="1"/>
  <c r="S629" i="4"/>
  <c r="Z629" i="4" s="1"/>
  <c r="R630" i="4"/>
  <c r="Y630" i="4" s="1"/>
  <c r="S630" i="4"/>
  <c r="Z630" i="4" s="1"/>
  <c r="R631" i="4"/>
  <c r="Y631" i="4" s="1"/>
  <c r="S631" i="4"/>
  <c r="Z631" i="4" s="1"/>
  <c r="R632" i="4"/>
  <c r="Y632" i="4" s="1"/>
  <c r="S632" i="4"/>
  <c r="Z632" i="4" s="1"/>
  <c r="R633" i="4"/>
  <c r="Y633" i="4" s="1"/>
  <c r="S633" i="4"/>
  <c r="Z633" i="4" s="1"/>
  <c r="R634" i="4"/>
  <c r="Y634" i="4" s="1"/>
  <c r="S634" i="4"/>
  <c r="Z634" i="4" s="1"/>
  <c r="R635" i="4"/>
  <c r="Y635" i="4" s="1"/>
  <c r="S635" i="4"/>
  <c r="Z635" i="4" s="1"/>
  <c r="E624" i="4"/>
  <c r="E625" i="4"/>
  <c r="E626" i="4"/>
  <c r="AN702" i="4" l="1"/>
  <c r="AO702" i="4" s="1"/>
  <c r="AP702" i="4" s="1"/>
  <c r="AN698" i="4"/>
  <c r="AO698" i="4" s="1"/>
  <c r="AP698" i="4" s="1"/>
  <c r="AN711" i="4"/>
  <c r="AN707" i="4"/>
  <c r="AO707" i="4" s="1"/>
  <c r="AP707" i="4" s="1"/>
  <c r="AN703" i="4"/>
  <c r="AN721" i="4"/>
  <c r="AO721" i="4" s="1"/>
  <c r="AP721" i="4" s="1"/>
  <c r="AN717" i="4"/>
  <c r="AO717" i="4" s="1"/>
  <c r="AP717" i="4" s="1"/>
  <c r="AN713" i="4"/>
  <c r="AO713" i="4" s="1"/>
  <c r="AP713" i="4" s="1"/>
  <c r="AN728" i="4"/>
  <c r="AO728" i="4" s="1"/>
  <c r="AP728" i="4" s="1"/>
  <c r="AN724" i="4"/>
  <c r="AO724" i="4" s="1"/>
  <c r="AP724" i="4" s="1"/>
  <c r="AN750" i="4"/>
  <c r="AO750" i="4" s="1"/>
  <c r="AP750" i="4" s="1"/>
  <c r="AN637" i="4"/>
  <c r="AO637" i="4" s="1"/>
  <c r="AP637" i="4" s="1"/>
  <c r="AN633" i="4"/>
  <c r="AN625" i="4"/>
  <c r="AO625" i="4" s="1"/>
  <c r="AP625" i="4" s="1"/>
  <c r="AN617" i="4"/>
  <c r="AO617" i="4" s="1"/>
  <c r="AP617" i="4" s="1"/>
  <c r="AN654" i="4"/>
  <c r="AO654" i="4" s="1"/>
  <c r="AP654" i="4" s="1"/>
  <c r="AN650" i="4"/>
  <c r="AO650" i="4" s="1"/>
  <c r="AP650" i="4" s="1"/>
  <c r="AN646" i="4"/>
  <c r="AO646" i="4" s="1"/>
  <c r="AP646" i="4" s="1"/>
  <c r="AN699" i="4"/>
  <c r="AO699" i="4" s="1"/>
  <c r="AP699" i="4" s="1"/>
  <c r="AN712" i="4"/>
  <c r="AO712" i="4" s="1"/>
  <c r="AP712" i="4" s="1"/>
  <c r="AN708" i="4"/>
  <c r="AN704" i="4"/>
  <c r="AO704" i="4" s="1"/>
  <c r="AP704" i="4" s="1"/>
  <c r="AN718" i="4"/>
  <c r="AO718" i="4" s="1"/>
  <c r="AP718" i="4" s="1"/>
  <c r="AN714" i="4"/>
  <c r="AO714" i="4" s="1"/>
  <c r="AP714" i="4" s="1"/>
  <c r="AN729" i="4"/>
  <c r="AO729" i="4" s="1"/>
  <c r="AP729" i="4" s="1"/>
  <c r="AN725" i="4"/>
  <c r="AO725" i="4" s="1"/>
  <c r="AP725" i="4" s="1"/>
  <c r="AN732" i="4"/>
  <c r="AO732" i="4" s="1"/>
  <c r="AP732" i="4" s="1"/>
  <c r="AN629" i="4"/>
  <c r="AO629" i="4" s="1"/>
  <c r="AP629" i="4" s="1"/>
  <c r="AN621" i="4"/>
  <c r="AN613" i="4"/>
  <c r="AO613" i="4" s="1"/>
  <c r="AP613" i="4" s="1"/>
  <c r="AN642" i="4"/>
  <c r="AO642" i="4" s="1"/>
  <c r="AP642" i="4" s="1"/>
  <c r="AN759" i="4"/>
  <c r="AO759" i="4" s="1"/>
  <c r="AP759" i="4" s="1"/>
  <c r="AN701" i="4"/>
  <c r="AO701" i="4" s="1"/>
  <c r="AP701" i="4" s="1"/>
  <c r="AN665" i="4"/>
  <c r="AO665" i="4" s="1"/>
  <c r="AP665" i="4" s="1"/>
  <c r="AN661" i="4"/>
  <c r="AO661" i="4" s="1"/>
  <c r="AP661" i="4" s="1"/>
  <c r="AN657" i="4"/>
  <c r="AO657" i="4" s="1"/>
  <c r="AP657" i="4" s="1"/>
  <c r="AN684" i="4"/>
  <c r="AO684" i="4" s="1"/>
  <c r="AP684" i="4" s="1"/>
  <c r="AN680" i="4"/>
  <c r="AO680" i="4" s="1"/>
  <c r="AP680" i="4" s="1"/>
  <c r="AN676" i="4"/>
  <c r="AO676" i="4" s="1"/>
  <c r="AP676" i="4" s="1"/>
  <c r="AN695" i="4"/>
  <c r="AO695" i="4" s="1"/>
  <c r="AP695" i="4" s="1"/>
  <c r="AN691" i="4"/>
  <c r="AO691" i="4" s="1"/>
  <c r="AP691" i="4" s="1"/>
  <c r="AN743" i="4"/>
  <c r="AO743" i="4" s="1"/>
  <c r="AP743" i="4" s="1"/>
  <c r="AN739" i="4"/>
  <c r="AO739" i="4" s="1"/>
  <c r="AP739" i="4" s="1"/>
  <c r="AN735" i="4"/>
  <c r="AO735" i="4" s="1"/>
  <c r="AP735" i="4" s="1"/>
  <c r="AN751" i="4"/>
  <c r="AN760" i="4"/>
  <c r="AO760" i="4" s="1"/>
  <c r="AP760" i="4" s="1"/>
  <c r="AN752" i="4"/>
  <c r="AO752" i="4" s="1"/>
  <c r="AP752" i="4" s="1"/>
  <c r="AN744" i="4"/>
  <c r="AO744" i="4" s="1"/>
  <c r="AP744" i="4" s="1"/>
  <c r="AN761" i="4"/>
  <c r="AO761" i="4" s="1"/>
  <c r="AP761" i="4" s="1"/>
  <c r="AN710" i="4"/>
  <c r="AO710" i="4" s="1"/>
  <c r="AP710" i="4" s="1"/>
  <c r="AN706" i="4"/>
  <c r="AO706" i="4" s="1"/>
  <c r="AP706" i="4" s="1"/>
  <c r="AN720" i="4"/>
  <c r="AO720" i="4" s="1"/>
  <c r="AP720" i="4" s="1"/>
  <c r="AN716" i="4"/>
  <c r="AO716" i="4" s="1"/>
  <c r="AP716" i="4" s="1"/>
  <c r="AN731" i="4"/>
  <c r="AO731" i="4" s="1"/>
  <c r="AP731" i="4" s="1"/>
  <c r="AN727" i="4"/>
  <c r="AO727" i="4" s="1"/>
  <c r="AP727" i="4" s="1"/>
  <c r="AN723" i="4"/>
  <c r="AO723" i="4" s="1"/>
  <c r="AP723" i="4" s="1"/>
  <c r="AN748" i="4"/>
  <c r="AO748" i="4" s="1"/>
  <c r="AP748" i="4" s="1"/>
  <c r="AN757" i="4"/>
  <c r="AO757" i="4" s="1"/>
  <c r="AP757" i="4" s="1"/>
  <c r="AN756" i="4"/>
  <c r="AO756" i="4" s="1"/>
  <c r="AP756" i="4" s="1"/>
  <c r="AN700" i="4"/>
  <c r="AO700" i="4" s="1"/>
  <c r="AP700" i="4" s="1"/>
  <c r="AN709" i="4"/>
  <c r="AO709" i="4" s="1"/>
  <c r="AP709" i="4" s="1"/>
  <c r="AN705" i="4"/>
  <c r="AO705" i="4" s="1"/>
  <c r="AP705" i="4" s="1"/>
  <c r="AN719" i="4"/>
  <c r="AO719" i="4" s="1"/>
  <c r="AP719" i="4" s="1"/>
  <c r="AN715" i="4"/>
  <c r="AO715" i="4" s="1"/>
  <c r="AP715" i="4" s="1"/>
  <c r="AN730" i="4"/>
  <c r="AO730" i="4" s="1"/>
  <c r="AP730" i="4" s="1"/>
  <c r="AN726" i="4"/>
  <c r="AO726" i="4" s="1"/>
  <c r="AP726" i="4" s="1"/>
  <c r="AN722" i="4"/>
  <c r="AO722" i="4" s="1"/>
  <c r="AP722" i="4" s="1"/>
  <c r="AN754" i="4"/>
  <c r="AO754" i="4" s="1"/>
  <c r="AP754" i="4" s="1"/>
  <c r="AN746" i="4"/>
  <c r="AO746" i="4" s="1"/>
  <c r="AP746" i="4" s="1"/>
  <c r="AN687" i="4"/>
  <c r="AO687" i="4" s="1"/>
  <c r="AP687" i="4" s="1"/>
  <c r="AN683" i="4"/>
  <c r="AO683" i="4" s="1"/>
  <c r="AP683" i="4" s="1"/>
  <c r="AN679" i="4"/>
  <c r="AO679" i="4" s="1"/>
  <c r="AP679" i="4" s="1"/>
  <c r="AN694" i="4"/>
  <c r="AO694" i="4" s="1"/>
  <c r="AP694" i="4" s="1"/>
  <c r="AN690" i="4"/>
  <c r="AO690" i="4" s="1"/>
  <c r="AP690" i="4" s="1"/>
  <c r="AN742" i="4"/>
  <c r="AO742" i="4" s="1"/>
  <c r="AP742" i="4" s="1"/>
  <c r="AN738" i="4"/>
  <c r="AO738" i="4" s="1"/>
  <c r="AP738" i="4" s="1"/>
  <c r="AN734" i="4"/>
  <c r="AO734" i="4" s="1"/>
  <c r="AP734" i="4" s="1"/>
  <c r="AN749" i="4"/>
  <c r="AO749" i="4" s="1"/>
  <c r="AP749" i="4" s="1"/>
  <c r="AN758" i="4"/>
  <c r="AO758" i="4" s="1"/>
  <c r="AP758" i="4" s="1"/>
  <c r="AN663" i="4"/>
  <c r="AO663" i="4" s="1"/>
  <c r="AP663" i="4" s="1"/>
  <c r="AN686" i="4"/>
  <c r="AO686" i="4" s="1"/>
  <c r="AP686" i="4" s="1"/>
  <c r="AN682" i="4"/>
  <c r="AO682" i="4" s="1"/>
  <c r="AP682" i="4" s="1"/>
  <c r="AN678" i="4"/>
  <c r="AO678" i="4" s="1"/>
  <c r="AP678" i="4" s="1"/>
  <c r="AN697" i="4"/>
  <c r="AO697" i="4" s="1"/>
  <c r="AP697" i="4" s="1"/>
  <c r="AN693" i="4"/>
  <c r="AO693" i="4" s="1"/>
  <c r="AP693" i="4" s="1"/>
  <c r="AN689" i="4"/>
  <c r="AO689" i="4" s="1"/>
  <c r="AP689" i="4" s="1"/>
  <c r="AN741" i="4"/>
  <c r="AO741" i="4" s="1"/>
  <c r="AP741" i="4" s="1"/>
  <c r="AN737" i="4"/>
  <c r="AO737" i="4" s="1"/>
  <c r="AP737" i="4" s="1"/>
  <c r="AN733" i="4"/>
  <c r="AO733" i="4" s="1"/>
  <c r="AP733" i="4" s="1"/>
  <c r="AN755" i="4"/>
  <c r="AO755" i="4" s="1"/>
  <c r="AP755" i="4" s="1"/>
  <c r="AN747" i="4"/>
  <c r="AO747" i="4" s="1"/>
  <c r="AP747" i="4" s="1"/>
  <c r="AN662" i="4"/>
  <c r="AO662" i="4" s="1"/>
  <c r="AP662" i="4" s="1"/>
  <c r="AN658" i="4"/>
  <c r="AO658" i="4" s="1"/>
  <c r="AP658" i="4" s="1"/>
  <c r="AN685" i="4"/>
  <c r="AO685" i="4" s="1"/>
  <c r="AP685" i="4" s="1"/>
  <c r="AN681" i="4"/>
  <c r="AO681" i="4" s="1"/>
  <c r="AP681" i="4" s="1"/>
  <c r="AN677" i="4"/>
  <c r="AO677" i="4" s="1"/>
  <c r="AP677" i="4" s="1"/>
  <c r="AN696" i="4"/>
  <c r="AO696" i="4" s="1"/>
  <c r="AP696" i="4" s="1"/>
  <c r="AN692" i="4"/>
  <c r="AO692" i="4" s="1"/>
  <c r="AP692" i="4" s="1"/>
  <c r="AN688" i="4"/>
  <c r="AO688" i="4" s="1"/>
  <c r="AP688" i="4" s="1"/>
  <c r="AN740" i="4"/>
  <c r="AO740" i="4" s="1"/>
  <c r="AP740" i="4" s="1"/>
  <c r="AN736" i="4"/>
  <c r="AO736" i="4" s="1"/>
  <c r="AP736" i="4" s="1"/>
  <c r="AN753" i="4"/>
  <c r="AO753" i="4" s="1"/>
  <c r="AP753" i="4" s="1"/>
  <c r="AN745" i="4"/>
  <c r="AO745" i="4" s="1"/>
  <c r="AP745" i="4" s="1"/>
  <c r="AN762" i="4"/>
  <c r="AO762" i="4" s="1"/>
  <c r="AP762" i="4" s="1"/>
  <c r="AN634" i="4"/>
  <c r="AO634" i="4" s="1"/>
  <c r="AP634" i="4" s="1"/>
  <c r="AN643" i="4"/>
  <c r="AO643" i="4" s="1"/>
  <c r="AP643" i="4" s="1"/>
  <c r="AN626" i="4"/>
  <c r="AO626" i="4" s="1"/>
  <c r="AP626" i="4" s="1"/>
  <c r="AN651" i="4"/>
  <c r="AO651" i="4" s="1"/>
  <c r="AP651" i="4" s="1"/>
  <c r="AN664" i="4"/>
  <c r="AO664" i="4" s="1"/>
  <c r="AP664" i="4" s="1"/>
  <c r="AN660" i="4"/>
  <c r="AO660" i="4" s="1"/>
  <c r="AP660" i="4" s="1"/>
  <c r="AN656" i="4"/>
  <c r="AO656" i="4" s="1"/>
  <c r="AP656" i="4" s="1"/>
  <c r="AN614" i="4"/>
  <c r="AO614" i="4" s="1"/>
  <c r="AP614" i="4" s="1"/>
  <c r="AN659" i="4"/>
  <c r="AO659" i="4" s="1"/>
  <c r="AP659" i="4" s="1"/>
  <c r="AN630" i="4"/>
  <c r="AO630" i="4" s="1"/>
  <c r="AP630" i="4" s="1"/>
  <c r="AN647" i="4"/>
  <c r="AO647" i="4" s="1"/>
  <c r="AP647" i="4" s="1"/>
  <c r="AN640" i="4"/>
  <c r="AO640" i="4" s="1"/>
  <c r="AP640" i="4" s="1"/>
  <c r="AN636" i="4"/>
  <c r="AO636" i="4" s="1"/>
  <c r="AP636" i="4" s="1"/>
  <c r="AN632" i="4"/>
  <c r="AO632" i="4" s="1"/>
  <c r="AP632" i="4" s="1"/>
  <c r="AN628" i="4"/>
  <c r="AO628" i="4" s="1"/>
  <c r="AP628" i="4" s="1"/>
  <c r="AN624" i="4"/>
  <c r="AO624" i="4" s="1"/>
  <c r="AP624" i="4" s="1"/>
  <c r="AN620" i="4"/>
  <c r="AO620" i="4" s="1"/>
  <c r="AP620" i="4" s="1"/>
  <c r="AN616" i="4"/>
  <c r="AO616" i="4" s="1"/>
  <c r="AP616" i="4" s="1"/>
  <c r="AN612" i="4"/>
  <c r="AO612" i="4" s="1"/>
  <c r="AP612" i="4" s="1"/>
  <c r="AN653" i="4"/>
  <c r="AO653" i="4" s="1"/>
  <c r="AP653" i="4" s="1"/>
  <c r="AN649" i="4"/>
  <c r="AO649" i="4" s="1"/>
  <c r="AP649" i="4" s="1"/>
  <c r="AN645" i="4"/>
  <c r="AO645" i="4" s="1"/>
  <c r="AP645" i="4" s="1"/>
  <c r="AN641" i="4"/>
  <c r="AO641" i="4" s="1"/>
  <c r="AP641" i="4" s="1"/>
  <c r="AN618" i="4"/>
  <c r="AO618" i="4" s="1"/>
  <c r="AP618" i="4" s="1"/>
  <c r="AN638" i="4"/>
  <c r="AO638" i="4" s="1"/>
  <c r="AP638" i="4" s="1"/>
  <c r="AN622" i="4"/>
  <c r="AO622" i="4" s="1"/>
  <c r="AP622" i="4" s="1"/>
  <c r="AN655" i="4"/>
  <c r="AO655" i="4" s="1"/>
  <c r="AP655" i="4" s="1"/>
  <c r="AN639" i="4"/>
  <c r="AO639" i="4" s="1"/>
  <c r="AP639" i="4" s="1"/>
  <c r="AN635" i="4"/>
  <c r="AO635" i="4" s="1"/>
  <c r="AP635" i="4" s="1"/>
  <c r="AN631" i="4"/>
  <c r="AO631" i="4" s="1"/>
  <c r="AP631" i="4" s="1"/>
  <c r="AN627" i="4"/>
  <c r="AO627" i="4" s="1"/>
  <c r="AP627" i="4" s="1"/>
  <c r="AN623" i="4"/>
  <c r="AO623" i="4" s="1"/>
  <c r="AP623" i="4" s="1"/>
  <c r="AN619" i="4"/>
  <c r="AO619" i="4" s="1"/>
  <c r="AP619" i="4" s="1"/>
  <c r="AN615" i="4"/>
  <c r="AO615" i="4" s="1"/>
  <c r="AP615" i="4" s="1"/>
  <c r="AN611" i="4"/>
  <c r="AO611" i="4" s="1"/>
  <c r="AP611" i="4" s="1"/>
  <c r="AN652" i="4"/>
  <c r="AO652" i="4" s="1"/>
  <c r="AP652" i="4" s="1"/>
  <c r="AN648" i="4"/>
  <c r="AO648" i="4" s="1"/>
  <c r="AP648" i="4" s="1"/>
  <c r="AN644" i="4"/>
  <c r="AO644" i="4" s="1"/>
  <c r="AP644" i="4" s="1"/>
  <c r="AO711" i="4"/>
  <c r="AP711" i="4" s="1"/>
  <c r="AO703" i="4"/>
  <c r="AP703" i="4" s="1"/>
  <c r="AO751" i="4"/>
  <c r="AP751" i="4" s="1"/>
  <c r="AO633" i="4"/>
  <c r="AP633" i="4" s="1"/>
  <c r="AO708" i="4"/>
  <c r="AP708" i="4" s="1"/>
  <c r="AO621" i="4"/>
  <c r="AP621" i="4" s="1"/>
  <c r="AG1491" i="4"/>
  <c r="AG1511" i="4"/>
  <c r="AG1458" i="4"/>
  <c r="AG1513" i="4"/>
  <c r="AG1448" i="4"/>
  <c r="AG1518" i="4"/>
  <c r="AG1497" i="4"/>
  <c r="AG1440" i="4"/>
  <c r="AG1499" i="4"/>
  <c r="AG1453" i="4"/>
  <c r="AG1450" i="4"/>
  <c r="AG1444" i="4"/>
  <c r="AG1451" i="4"/>
  <c r="AG1496" i="4"/>
  <c r="AG1510" i="4"/>
  <c r="AG1471" i="4"/>
  <c r="AG1465" i="4"/>
  <c r="AG1457" i="4"/>
  <c r="AG1468" i="4"/>
  <c r="AG1442" i="4"/>
  <c r="AG1483" i="4"/>
  <c r="AG1485" i="4"/>
  <c r="AG1517" i="4"/>
  <c r="AG1476" i="4"/>
  <c r="AG1494" i="4"/>
  <c r="AG1455" i="4"/>
  <c r="AG1441" i="4"/>
  <c r="AG1509" i="4"/>
  <c r="AG1488" i="4"/>
  <c r="AG1500" i="4"/>
  <c r="AG1436" i="4"/>
  <c r="AG1503" i="4"/>
  <c r="AG1460" i="4"/>
  <c r="AG1501" i="4"/>
  <c r="AG1495" i="4"/>
  <c r="AG1443" i="4"/>
  <c r="AG1482" i="4"/>
  <c r="AG1469" i="4"/>
  <c r="AG1498" i="4"/>
  <c r="AG1514" i="4"/>
  <c r="AG1519" i="4"/>
  <c r="AG1462" i="4"/>
  <c r="AG1454" i="4"/>
  <c r="AG1474" i="4"/>
  <c r="AG1481" i="4"/>
  <c r="AG1472" i="4"/>
  <c r="AG1445" i="4"/>
  <c r="AG1477" i="4"/>
  <c r="AG1490" i="4"/>
  <c r="AG1486" i="4"/>
  <c r="AG1507" i="4"/>
  <c r="AG1512" i="4"/>
  <c r="AG1506" i="4"/>
  <c r="AG1508" i="4"/>
  <c r="AG1437" i="4"/>
  <c r="AG1446" i="4"/>
  <c r="AG1449" i="4"/>
  <c r="AG1480" i="4"/>
  <c r="AG1464" i="4"/>
  <c r="AG1459" i="4"/>
  <c r="AG1516" i="4"/>
  <c r="AG1439" i="4"/>
  <c r="AG1479" i="4"/>
  <c r="AG1505" i="4"/>
  <c r="AG1493" i="4"/>
  <c r="AG1466" i="4"/>
  <c r="AG1487" i="4"/>
  <c r="AG1489" i="4"/>
  <c r="AG1438" i="4"/>
  <c r="AG1492" i="4"/>
  <c r="AG1452" i="4"/>
  <c r="AG1456" i="4"/>
  <c r="AG1484" i="4"/>
  <c r="AG1447" i="4"/>
  <c r="AG1515" i="4"/>
  <c r="AG1504" i="4"/>
  <c r="AG1463" i="4"/>
  <c r="AG1461" i="4"/>
  <c r="AG1475" i="4"/>
  <c r="AG1470" i="4"/>
  <c r="B1476" i="4"/>
  <c r="B1437" i="4"/>
  <c r="B1453" i="4"/>
  <c r="B1455" i="4"/>
  <c r="B1501" i="4"/>
  <c r="B1467" i="4"/>
  <c r="B1441" i="4"/>
  <c r="B1475" i="4"/>
  <c r="B1474" i="4"/>
  <c r="B1482" i="4"/>
  <c r="B1503" i="4"/>
  <c r="B1489" i="4"/>
  <c r="B1468" i="4"/>
  <c r="B1518" i="4"/>
  <c r="B1469" i="4"/>
  <c r="B1514" i="4"/>
  <c r="B1447" i="4"/>
  <c r="B1495" i="4"/>
  <c r="B1505" i="4"/>
  <c r="B1512" i="4"/>
  <c r="B1480" i="4"/>
  <c r="B1457" i="4"/>
  <c r="B1472" i="4"/>
  <c r="B1456" i="4"/>
  <c r="B1486" i="4"/>
  <c r="B1446" i="4"/>
  <c r="B1443" i="4"/>
  <c r="B1494" i="4"/>
  <c r="B1491" i="4"/>
  <c r="B1511" i="4"/>
  <c r="B1440" i="4"/>
  <c r="B1471" i="4"/>
  <c r="B1488" i="4"/>
  <c r="B1492" i="4"/>
  <c r="B1478" i="4"/>
  <c r="B1487" i="4"/>
  <c r="B1507" i="4"/>
  <c r="B1439" i="4"/>
  <c r="B1519" i="4"/>
  <c r="B1509" i="4"/>
  <c r="B1490" i="4"/>
  <c r="B1479" i="4"/>
  <c r="B1477" i="4"/>
  <c r="B1483" i="4"/>
  <c r="B1516" i="4"/>
  <c r="B1481" i="4"/>
  <c r="B1450" i="4"/>
  <c r="B1510" i="4"/>
  <c r="B1508" i="4"/>
  <c r="B1485" i="4"/>
  <c r="B974" i="4"/>
  <c r="B1345" i="4" s="1"/>
  <c r="B973" i="4"/>
  <c r="B1344" i="4" s="1"/>
  <c r="D686" i="4"/>
  <c r="R606" i="4" l="1"/>
  <c r="Y606" i="4" s="1"/>
  <c r="S606" i="4"/>
  <c r="Z606" i="4" s="1"/>
  <c r="R607" i="4"/>
  <c r="Y607" i="4" s="1"/>
  <c r="S607" i="4"/>
  <c r="Z607" i="4" s="1"/>
  <c r="R608" i="4"/>
  <c r="Y608" i="4" s="1"/>
  <c r="S608" i="4"/>
  <c r="Z608" i="4" s="1"/>
  <c r="R609" i="4"/>
  <c r="Y609" i="4" s="1"/>
  <c r="S609" i="4"/>
  <c r="Z609" i="4" s="1"/>
  <c r="R610" i="4"/>
  <c r="Y610" i="4" s="1"/>
  <c r="S610" i="4"/>
  <c r="Z610" i="4" s="1"/>
  <c r="R611" i="4"/>
  <c r="Y611" i="4" s="1"/>
  <c r="S611" i="4"/>
  <c r="Z611" i="4" s="1"/>
  <c r="R612" i="4"/>
  <c r="Y612" i="4" s="1"/>
  <c r="S612" i="4"/>
  <c r="Z612" i="4" s="1"/>
  <c r="R613" i="4"/>
  <c r="Y613" i="4" s="1"/>
  <c r="S613" i="4"/>
  <c r="Z613" i="4" s="1"/>
  <c r="R614" i="4"/>
  <c r="Y614" i="4" s="1"/>
  <c r="S614" i="4"/>
  <c r="Z614" i="4" s="1"/>
  <c r="R615" i="4"/>
  <c r="Y615" i="4" s="1"/>
  <c r="S615" i="4"/>
  <c r="Z615" i="4" s="1"/>
  <c r="R616" i="4"/>
  <c r="Y616" i="4" s="1"/>
  <c r="S616" i="4"/>
  <c r="Z616" i="4" s="1"/>
  <c r="R617" i="4"/>
  <c r="Y617" i="4" s="1"/>
  <c r="S617" i="4"/>
  <c r="Z617" i="4" s="1"/>
  <c r="R618" i="4"/>
  <c r="Y618" i="4" s="1"/>
  <c r="S618" i="4"/>
  <c r="Z618" i="4" s="1"/>
  <c r="R619" i="4"/>
  <c r="Y619" i="4" s="1"/>
  <c r="S619" i="4"/>
  <c r="Z619" i="4" s="1"/>
  <c r="R620" i="4"/>
  <c r="Y620" i="4" s="1"/>
  <c r="S620" i="4"/>
  <c r="Z620" i="4" s="1"/>
  <c r="R621" i="4"/>
  <c r="Y621" i="4" s="1"/>
  <c r="S621" i="4"/>
  <c r="Z621" i="4" s="1"/>
  <c r="R622" i="4"/>
  <c r="Y622" i="4" s="1"/>
  <c r="S622" i="4"/>
  <c r="Z622" i="4" s="1"/>
  <c r="R623" i="4"/>
  <c r="Y623" i="4" s="1"/>
  <c r="S623" i="4"/>
  <c r="Z623" i="4" s="1"/>
  <c r="R624" i="4"/>
  <c r="Y624" i="4" s="1"/>
  <c r="S624" i="4"/>
  <c r="Z624" i="4" s="1"/>
  <c r="R625" i="4"/>
  <c r="Y625" i="4" s="1"/>
  <c r="S625" i="4"/>
  <c r="Z625" i="4" s="1"/>
  <c r="C614" i="4"/>
  <c r="D614" i="4"/>
  <c r="E614" i="4"/>
  <c r="C615" i="4"/>
  <c r="D615" i="4"/>
  <c r="E615" i="4"/>
  <c r="C616" i="4"/>
  <c r="D616" i="4"/>
  <c r="E616" i="4"/>
  <c r="C617" i="4"/>
  <c r="D617" i="4"/>
  <c r="E617" i="4"/>
  <c r="C618" i="4"/>
  <c r="D618" i="4"/>
  <c r="E618" i="4"/>
  <c r="C619" i="4"/>
  <c r="D619" i="4"/>
  <c r="E619" i="4"/>
  <c r="C620" i="4"/>
  <c r="D620" i="4"/>
  <c r="E620" i="4"/>
  <c r="C621" i="4"/>
  <c r="D621" i="4"/>
  <c r="E621" i="4"/>
  <c r="C622" i="4"/>
  <c r="D622" i="4"/>
  <c r="E622" i="4"/>
  <c r="C623" i="4"/>
  <c r="D623" i="4"/>
  <c r="E623" i="4"/>
  <c r="C624" i="4"/>
  <c r="D624" i="4"/>
  <c r="C625" i="4"/>
  <c r="D625" i="4"/>
  <c r="C626" i="4"/>
  <c r="D626" i="4"/>
  <c r="R605" i="4"/>
  <c r="Y605" i="4" s="1"/>
  <c r="S605" i="4"/>
  <c r="Z605" i="4" s="1"/>
  <c r="C602" i="4"/>
  <c r="D602" i="4"/>
  <c r="E602" i="4"/>
  <c r="C603" i="4"/>
  <c r="D603" i="4"/>
  <c r="E603" i="4"/>
  <c r="C604" i="4"/>
  <c r="D604" i="4"/>
  <c r="E604" i="4"/>
  <c r="C605" i="4"/>
  <c r="D605" i="4"/>
  <c r="E605" i="4"/>
  <c r="C606" i="4"/>
  <c r="D606" i="4"/>
  <c r="E606" i="4"/>
  <c r="C607" i="4"/>
  <c r="D607" i="4"/>
  <c r="E607" i="4"/>
  <c r="C608" i="4"/>
  <c r="D608" i="4"/>
  <c r="E608" i="4"/>
  <c r="C609" i="4"/>
  <c r="D609" i="4"/>
  <c r="E609" i="4"/>
  <c r="C610" i="4"/>
  <c r="D610" i="4"/>
  <c r="E610" i="4"/>
  <c r="C611" i="4"/>
  <c r="D611" i="4"/>
  <c r="E611" i="4"/>
  <c r="C612" i="4"/>
  <c r="D612" i="4"/>
  <c r="E612" i="4"/>
  <c r="C613" i="4"/>
  <c r="D613" i="4"/>
  <c r="E613" i="4"/>
  <c r="I601" i="4"/>
  <c r="J601" i="4"/>
  <c r="AD601" i="4" s="1"/>
  <c r="I602" i="4"/>
  <c r="J602" i="4"/>
  <c r="AD602" i="4" s="1"/>
  <c r="I603" i="4"/>
  <c r="J603" i="4"/>
  <c r="AD603" i="4" s="1"/>
  <c r="I604" i="4"/>
  <c r="J604" i="4"/>
  <c r="AD604" i="4" s="1"/>
  <c r="I605" i="4"/>
  <c r="J605" i="4"/>
  <c r="AD605" i="4" s="1"/>
  <c r="I606" i="4"/>
  <c r="J606" i="4"/>
  <c r="AD606" i="4" s="1"/>
  <c r="I607" i="4"/>
  <c r="J607" i="4"/>
  <c r="AD607" i="4" s="1"/>
  <c r="I608" i="4"/>
  <c r="J608" i="4"/>
  <c r="AD608" i="4" s="1"/>
  <c r="I609" i="4"/>
  <c r="J609" i="4"/>
  <c r="AD609" i="4" s="1"/>
  <c r="I610" i="4"/>
  <c r="J610" i="4"/>
  <c r="AD610" i="4" s="1"/>
  <c r="R594" i="4"/>
  <c r="Y594" i="4" s="1"/>
  <c r="S594" i="4"/>
  <c r="Z594" i="4" s="1"/>
  <c r="R595" i="4"/>
  <c r="Y595" i="4" s="1"/>
  <c r="S595" i="4"/>
  <c r="Z595" i="4" s="1"/>
  <c r="R596" i="4"/>
  <c r="Y596" i="4" s="1"/>
  <c r="S596" i="4"/>
  <c r="Z596" i="4" s="1"/>
  <c r="R597" i="4"/>
  <c r="Y597" i="4" s="1"/>
  <c r="S597" i="4"/>
  <c r="Z597" i="4" s="1"/>
  <c r="R598" i="4"/>
  <c r="Y598" i="4" s="1"/>
  <c r="S598" i="4"/>
  <c r="Z598" i="4" s="1"/>
  <c r="R599" i="4"/>
  <c r="Y599" i="4" s="1"/>
  <c r="S599" i="4"/>
  <c r="Z599" i="4" s="1"/>
  <c r="R600" i="4"/>
  <c r="Y600" i="4" s="1"/>
  <c r="S600" i="4"/>
  <c r="Z600" i="4" s="1"/>
  <c r="R601" i="4"/>
  <c r="Y601" i="4" s="1"/>
  <c r="S601" i="4"/>
  <c r="Z601" i="4" s="1"/>
  <c r="R602" i="4"/>
  <c r="Y602" i="4" s="1"/>
  <c r="S602" i="4"/>
  <c r="Z602" i="4" s="1"/>
  <c r="R603" i="4"/>
  <c r="Y603" i="4" s="1"/>
  <c r="S603" i="4"/>
  <c r="Z603" i="4" s="1"/>
  <c r="R604" i="4"/>
  <c r="Y604" i="4" s="1"/>
  <c r="S604" i="4"/>
  <c r="Z604" i="4" s="1"/>
  <c r="C594" i="4"/>
  <c r="D594" i="4"/>
  <c r="E594" i="4"/>
  <c r="I594" i="4"/>
  <c r="J594" i="4"/>
  <c r="AD594" i="4" s="1"/>
  <c r="C595" i="4"/>
  <c r="D595" i="4"/>
  <c r="E595" i="4"/>
  <c r="I595" i="4"/>
  <c r="J595" i="4"/>
  <c r="AD595" i="4" s="1"/>
  <c r="C596" i="4"/>
  <c r="D596" i="4"/>
  <c r="E596" i="4"/>
  <c r="I596" i="4"/>
  <c r="J596" i="4"/>
  <c r="AD596" i="4" s="1"/>
  <c r="C597" i="4"/>
  <c r="D597" i="4"/>
  <c r="E597" i="4"/>
  <c r="I597" i="4"/>
  <c r="J597" i="4"/>
  <c r="AD597" i="4" s="1"/>
  <c r="C598" i="4"/>
  <c r="D598" i="4"/>
  <c r="E598" i="4"/>
  <c r="I598" i="4"/>
  <c r="J598" i="4"/>
  <c r="AD598" i="4" s="1"/>
  <c r="C599" i="4"/>
  <c r="D599" i="4"/>
  <c r="E599" i="4"/>
  <c r="I599" i="4"/>
  <c r="J599" i="4"/>
  <c r="AD599" i="4" s="1"/>
  <c r="C600" i="4"/>
  <c r="D600" i="4"/>
  <c r="E600" i="4"/>
  <c r="I600" i="4"/>
  <c r="J600" i="4"/>
  <c r="AD600" i="4" s="1"/>
  <c r="C601" i="4"/>
  <c r="D601" i="4"/>
  <c r="E601" i="4"/>
  <c r="I564" i="4"/>
  <c r="J564" i="4"/>
  <c r="AD564" i="4" s="1"/>
  <c r="I565" i="4"/>
  <c r="J565" i="4"/>
  <c r="AD565" i="4" s="1"/>
  <c r="I566" i="4"/>
  <c r="J566" i="4"/>
  <c r="AD566" i="4" s="1"/>
  <c r="I567" i="4"/>
  <c r="J567" i="4"/>
  <c r="AD567" i="4" s="1"/>
  <c r="I568" i="4"/>
  <c r="J568" i="4"/>
  <c r="AD568" i="4" s="1"/>
  <c r="I569" i="4"/>
  <c r="J569" i="4"/>
  <c r="AD569" i="4" s="1"/>
  <c r="I579" i="4"/>
  <c r="J579" i="4"/>
  <c r="AD579" i="4" s="1"/>
  <c r="I580" i="4"/>
  <c r="J580" i="4"/>
  <c r="AD580" i="4" s="1"/>
  <c r="I581" i="4"/>
  <c r="J581" i="4"/>
  <c r="AD581" i="4" s="1"/>
  <c r="I582" i="4"/>
  <c r="J582" i="4"/>
  <c r="AD582" i="4" s="1"/>
  <c r="I583" i="4"/>
  <c r="J583" i="4"/>
  <c r="AD583" i="4" s="1"/>
  <c r="I584" i="4"/>
  <c r="J584" i="4"/>
  <c r="AD584" i="4" s="1"/>
  <c r="I585" i="4"/>
  <c r="J585" i="4"/>
  <c r="AD585" i="4" s="1"/>
  <c r="I586" i="4"/>
  <c r="J586" i="4"/>
  <c r="AD586" i="4" s="1"/>
  <c r="I587" i="4"/>
  <c r="J587" i="4"/>
  <c r="AD587" i="4" s="1"/>
  <c r="I588" i="4"/>
  <c r="J588" i="4"/>
  <c r="AD588" i="4" s="1"/>
  <c r="I589" i="4"/>
  <c r="J589" i="4"/>
  <c r="AD589" i="4" s="1"/>
  <c r="I590" i="4"/>
  <c r="J590" i="4"/>
  <c r="AD590" i="4" s="1"/>
  <c r="I591" i="4"/>
  <c r="J591" i="4"/>
  <c r="AD591" i="4" s="1"/>
  <c r="I592" i="4"/>
  <c r="J592" i="4"/>
  <c r="AD592" i="4" s="1"/>
  <c r="I593" i="4"/>
  <c r="J593" i="4"/>
  <c r="AD593" i="4" s="1"/>
  <c r="R580" i="4"/>
  <c r="Y580" i="4" s="1"/>
  <c r="S580" i="4"/>
  <c r="Z580" i="4" s="1"/>
  <c r="R581" i="4"/>
  <c r="Y581" i="4" s="1"/>
  <c r="S581" i="4"/>
  <c r="Z581" i="4" s="1"/>
  <c r="R582" i="4"/>
  <c r="Y582" i="4" s="1"/>
  <c r="S582" i="4"/>
  <c r="Z582" i="4" s="1"/>
  <c r="R583" i="4"/>
  <c r="Y583" i="4" s="1"/>
  <c r="S583" i="4"/>
  <c r="Z583" i="4" s="1"/>
  <c r="R584" i="4"/>
  <c r="Y584" i="4" s="1"/>
  <c r="S584" i="4"/>
  <c r="Z584" i="4" s="1"/>
  <c r="R585" i="4"/>
  <c r="Y585" i="4" s="1"/>
  <c r="S585" i="4"/>
  <c r="Z585" i="4" s="1"/>
  <c r="R586" i="4"/>
  <c r="Y586" i="4" s="1"/>
  <c r="S586" i="4"/>
  <c r="Z586" i="4" s="1"/>
  <c r="R587" i="4"/>
  <c r="Y587" i="4" s="1"/>
  <c r="S587" i="4"/>
  <c r="Z587" i="4" s="1"/>
  <c r="R588" i="4"/>
  <c r="Y588" i="4" s="1"/>
  <c r="S588" i="4"/>
  <c r="Z588" i="4" s="1"/>
  <c r="R589" i="4"/>
  <c r="Y589" i="4" s="1"/>
  <c r="S589" i="4"/>
  <c r="Z589" i="4" s="1"/>
  <c r="R590" i="4"/>
  <c r="Y590" i="4" s="1"/>
  <c r="S590" i="4"/>
  <c r="Z590" i="4" s="1"/>
  <c r="R591" i="4"/>
  <c r="Y591" i="4" s="1"/>
  <c r="S591" i="4"/>
  <c r="Z591" i="4" s="1"/>
  <c r="R592" i="4"/>
  <c r="Y592" i="4" s="1"/>
  <c r="S592" i="4"/>
  <c r="Z592" i="4" s="1"/>
  <c r="R593" i="4"/>
  <c r="Y593" i="4" s="1"/>
  <c r="S593" i="4"/>
  <c r="Z593" i="4" s="1"/>
  <c r="R579" i="4"/>
  <c r="Y579" i="4" s="1"/>
  <c r="S579" i="4"/>
  <c r="Z579" i="4" s="1"/>
  <c r="C580" i="4"/>
  <c r="D580" i="4"/>
  <c r="E580" i="4"/>
  <c r="C581" i="4"/>
  <c r="D581" i="4"/>
  <c r="E581" i="4"/>
  <c r="C582" i="4"/>
  <c r="D582" i="4"/>
  <c r="E582" i="4"/>
  <c r="C583" i="4"/>
  <c r="D583" i="4"/>
  <c r="E583" i="4"/>
  <c r="C584" i="4"/>
  <c r="D584" i="4"/>
  <c r="E584" i="4"/>
  <c r="C585" i="4"/>
  <c r="D585" i="4"/>
  <c r="E585" i="4"/>
  <c r="C586" i="4"/>
  <c r="D586" i="4"/>
  <c r="E586" i="4"/>
  <c r="C587" i="4"/>
  <c r="D587" i="4"/>
  <c r="E587" i="4"/>
  <c r="C588" i="4"/>
  <c r="D588" i="4"/>
  <c r="E588" i="4"/>
  <c r="C589" i="4"/>
  <c r="D589" i="4"/>
  <c r="E589" i="4"/>
  <c r="C590" i="4"/>
  <c r="D590" i="4"/>
  <c r="E590" i="4"/>
  <c r="C591" i="4"/>
  <c r="D591" i="4"/>
  <c r="E591" i="4"/>
  <c r="C592" i="4"/>
  <c r="D592" i="4"/>
  <c r="E592" i="4"/>
  <c r="C593" i="4"/>
  <c r="D593" i="4"/>
  <c r="E593" i="4"/>
  <c r="C579" i="4"/>
  <c r="D579" i="4"/>
  <c r="E579" i="4"/>
  <c r="R561" i="4"/>
  <c r="Y561" i="4" s="1"/>
  <c r="S561" i="4"/>
  <c r="Z561" i="4" s="1"/>
  <c r="R562" i="4"/>
  <c r="Y562" i="4" s="1"/>
  <c r="S562" i="4"/>
  <c r="Z562" i="4" s="1"/>
  <c r="R563" i="4"/>
  <c r="Y563" i="4" s="1"/>
  <c r="S563" i="4"/>
  <c r="Z563" i="4" s="1"/>
  <c r="R564" i="4"/>
  <c r="Y564" i="4" s="1"/>
  <c r="S564" i="4"/>
  <c r="Z564" i="4" s="1"/>
  <c r="R565" i="4"/>
  <c r="Y565" i="4" s="1"/>
  <c r="S565" i="4"/>
  <c r="Z565" i="4" s="1"/>
  <c r="R566" i="4"/>
  <c r="Y566" i="4" s="1"/>
  <c r="S566" i="4"/>
  <c r="Z566" i="4" s="1"/>
  <c r="R567" i="4"/>
  <c r="Y567" i="4" s="1"/>
  <c r="S567" i="4"/>
  <c r="Z567" i="4" s="1"/>
  <c r="R568" i="4"/>
  <c r="Y568" i="4" s="1"/>
  <c r="S568" i="4"/>
  <c r="Z568" i="4" s="1"/>
  <c r="R569" i="4"/>
  <c r="Y569" i="4" s="1"/>
  <c r="S569" i="4"/>
  <c r="Z569" i="4" s="1"/>
  <c r="C561" i="4"/>
  <c r="D561" i="4"/>
  <c r="E561" i="4"/>
  <c r="I561" i="4"/>
  <c r="J561" i="4"/>
  <c r="AD561" i="4" s="1"/>
  <c r="C562" i="4"/>
  <c r="D562" i="4"/>
  <c r="E562" i="4"/>
  <c r="I562" i="4"/>
  <c r="J562" i="4"/>
  <c r="AD562" i="4" s="1"/>
  <c r="C563" i="4"/>
  <c r="D563" i="4"/>
  <c r="E563" i="4"/>
  <c r="I563" i="4"/>
  <c r="J563" i="4"/>
  <c r="AD563" i="4" s="1"/>
  <c r="C564" i="4"/>
  <c r="D564" i="4"/>
  <c r="E564" i="4"/>
  <c r="C565" i="4"/>
  <c r="D565" i="4"/>
  <c r="E565" i="4"/>
  <c r="C566" i="4"/>
  <c r="D566" i="4"/>
  <c r="E566" i="4"/>
  <c r="C567" i="4"/>
  <c r="D567" i="4"/>
  <c r="E567" i="4"/>
  <c r="C568" i="4"/>
  <c r="D568" i="4"/>
  <c r="E568" i="4"/>
  <c r="C569" i="4"/>
  <c r="D569" i="4"/>
  <c r="E569" i="4"/>
  <c r="R551" i="4"/>
  <c r="Y551" i="4" s="1"/>
  <c r="S551" i="4"/>
  <c r="Z551" i="4" s="1"/>
  <c r="R552" i="4"/>
  <c r="Y552" i="4" s="1"/>
  <c r="S552" i="4"/>
  <c r="Z552" i="4" s="1"/>
  <c r="R553" i="4"/>
  <c r="Y553" i="4" s="1"/>
  <c r="S553" i="4"/>
  <c r="Z553" i="4" s="1"/>
  <c r="R554" i="4"/>
  <c r="Y554" i="4" s="1"/>
  <c r="S554" i="4"/>
  <c r="Z554" i="4" s="1"/>
  <c r="R555" i="4"/>
  <c r="Y555" i="4" s="1"/>
  <c r="S555" i="4"/>
  <c r="Z555" i="4" s="1"/>
  <c r="R556" i="4"/>
  <c r="Y556" i="4" s="1"/>
  <c r="S556" i="4"/>
  <c r="Z556" i="4" s="1"/>
  <c r="R557" i="4"/>
  <c r="Y557" i="4" s="1"/>
  <c r="S557" i="4"/>
  <c r="Z557" i="4" s="1"/>
  <c r="R558" i="4"/>
  <c r="Y558" i="4" s="1"/>
  <c r="S558" i="4"/>
  <c r="Z558" i="4" s="1"/>
  <c r="R559" i="4"/>
  <c r="Y559" i="4" s="1"/>
  <c r="S559" i="4"/>
  <c r="Z559" i="4" s="1"/>
  <c r="R560" i="4"/>
  <c r="Y560" i="4" s="1"/>
  <c r="S560" i="4"/>
  <c r="Z560" i="4" s="1"/>
  <c r="C551" i="4"/>
  <c r="D551" i="4"/>
  <c r="E551" i="4"/>
  <c r="I551" i="4"/>
  <c r="J551" i="4"/>
  <c r="AD551" i="4" s="1"/>
  <c r="C552" i="4"/>
  <c r="D552" i="4"/>
  <c r="E552" i="4"/>
  <c r="I552" i="4"/>
  <c r="J552" i="4"/>
  <c r="AD552" i="4" s="1"/>
  <c r="C553" i="4"/>
  <c r="D553" i="4"/>
  <c r="E553" i="4"/>
  <c r="I553" i="4"/>
  <c r="J553" i="4"/>
  <c r="AD553" i="4" s="1"/>
  <c r="C554" i="4"/>
  <c r="D554" i="4"/>
  <c r="E554" i="4"/>
  <c r="I554" i="4"/>
  <c r="J554" i="4"/>
  <c r="AD554" i="4" s="1"/>
  <c r="C555" i="4"/>
  <c r="D555" i="4"/>
  <c r="E555" i="4"/>
  <c r="I555" i="4"/>
  <c r="J555" i="4"/>
  <c r="AD555" i="4" s="1"/>
  <c r="C556" i="4"/>
  <c r="D556" i="4"/>
  <c r="E556" i="4"/>
  <c r="I556" i="4"/>
  <c r="J556" i="4"/>
  <c r="AD556" i="4" s="1"/>
  <c r="C557" i="4"/>
  <c r="D557" i="4"/>
  <c r="E557" i="4"/>
  <c r="I557" i="4"/>
  <c r="J557" i="4"/>
  <c r="AD557" i="4" s="1"/>
  <c r="C558" i="4"/>
  <c r="D558" i="4"/>
  <c r="E558" i="4"/>
  <c r="I558" i="4"/>
  <c r="J558" i="4"/>
  <c r="AD558" i="4" s="1"/>
  <c r="C559" i="4"/>
  <c r="D559" i="4"/>
  <c r="E559" i="4"/>
  <c r="I559" i="4"/>
  <c r="J559" i="4"/>
  <c r="AD559" i="4" s="1"/>
  <c r="C560" i="4"/>
  <c r="D560" i="4"/>
  <c r="E560" i="4"/>
  <c r="I560" i="4"/>
  <c r="J560" i="4"/>
  <c r="AD560" i="4" s="1"/>
  <c r="R541" i="4"/>
  <c r="Y541" i="4" s="1"/>
  <c r="S541" i="4"/>
  <c r="Z541" i="4" s="1"/>
  <c r="R542" i="4"/>
  <c r="Y542" i="4" s="1"/>
  <c r="S542" i="4"/>
  <c r="Z542" i="4" s="1"/>
  <c r="R543" i="4"/>
  <c r="Y543" i="4" s="1"/>
  <c r="S543" i="4"/>
  <c r="Z543" i="4" s="1"/>
  <c r="R544" i="4"/>
  <c r="Y544" i="4" s="1"/>
  <c r="S544" i="4"/>
  <c r="Z544" i="4" s="1"/>
  <c r="R545" i="4"/>
  <c r="Y545" i="4" s="1"/>
  <c r="S545" i="4"/>
  <c r="Z545" i="4" s="1"/>
  <c r="R546" i="4"/>
  <c r="Y546" i="4" s="1"/>
  <c r="S546" i="4"/>
  <c r="Z546" i="4" s="1"/>
  <c r="R547" i="4"/>
  <c r="Y547" i="4" s="1"/>
  <c r="S547" i="4"/>
  <c r="Z547" i="4" s="1"/>
  <c r="R548" i="4"/>
  <c r="Y548" i="4" s="1"/>
  <c r="S548" i="4"/>
  <c r="Z548" i="4" s="1"/>
  <c r="R549" i="4"/>
  <c r="Y549" i="4" s="1"/>
  <c r="S549" i="4"/>
  <c r="Z549" i="4" s="1"/>
  <c r="R550" i="4"/>
  <c r="Y550" i="4" s="1"/>
  <c r="S550" i="4"/>
  <c r="Z550" i="4" s="1"/>
  <c r="C541" i="4"/>
  <c r="D541" i="4"/>
  <c r="E541" i="4"/>
  <c r="I541" i="4"/>
  <c r="J541" i="4"/>
  <c r="AD541" i="4" s="1"/>
  <c r="C542" i="4"/>
  <c r="D542" i="4"/>
  <c r="E542" i="4"/>
  <c r="I542" i="4"/>
  <c r="J542" i="4"/>
  <c r="AD542" i="4" s="1"/>
  <c r="C543" i="4"/>
  <c r="D543" i="4"/>
  <c r="E543" i="4"/>
  <c r="I543" i="4"/>
  <c r="J543" i="4"/>
  <c r="AD543" i="4" s="1"/>
  <c r="C544" i="4"/>
  <c r="D544" i="4"/>
  <c r="E544" i="4"/>
  <c r="I544" i="4"/>
  <c r="J544" i="4"/>
  <c r="AD544" i="4" s="1"/>
  <c r="C545" i="4"/>
  <c r="D545" i="4"/>
  <c r="E545" i="4"/>
  <c r="I545" i="4"/>
  <c r="J545" i="4"/>
  <c r="AD545" i="4" s="1"/>
  <c r="C546" i="4"/>
  <c r="D546" i="4"/>
  <c r="E546" i="4"/>
  <c r="I546" i="4"/>
  <c r="J546" i="4"/>
  <c r="AD546" i="4" s="1"/>
  <c r="C547" i="4"/>
  <c r="D547" i="4"/>
  <c r="E547" i="4"/>
  <c r="I547" i="4"/>
  <c r="J547" i="4"/>
  <c r="AD547" i="4" s="1"/>
  <c r="C548" i="4"/>
  <c r="D548" i="4"/>
  <c r="E548" i="4"/>
  <c r="I548" i="4"/>
  <c r="J548" i="4"/>
  <c r="AD548" i="4" s="1"/>
  <c r="C549" i="4"/>
  <c r="D549" i="4"/>
  <c r="E549" i="4"/>
  <c r="I549" i="4"/>
  <c r="J549" i="4"/>
  <c r="AD549" i="4" s="1"/>
  <c r="C550" i="4"/>
  <c r="D550" i="4"/>
  <c r="E550" i="4"/>
  <c r="I550" i="4"/>
  <c r="J550" i="4"/>
  <c r="AD550" i="4" s="1"/>
  <c r="R530" i="4"/>
  <c r="Y530" i="4" s="1"/>
  <c r="S530" i="4"/>
  <c r="Z530" i="4" s="1"/>
  <c r="R531" i="4"/>
  <c r="Y531" i="4" s="1"/>
  <c r="S531" i="4"/>
  <c r="Z531" i="4" s="1"/>
  <c r="R532" i="4"/>
  <c r="Y532" i="4" s="1"/>
  <c r="S532" i="4"/>
  <c r="Z532" i="4" s="1"/>
  <c r="R533" i="4"/>
  <c r="Y533" i="4" s="1"/>
  <c r="S533" i="4"/>
  <c r="Z533" i="4" s="1"/>
  <c r="R534" i="4"/>
  <c r="Y534" i="4" s="1"/>
  <c r="S534" i="4"/>
  <c r="Z534" i="4" s="1"/>
  <c r="R535" i="4"/>
  <c r="Y535" i="4" s="1"/>
  <c r="S535" i="4"/>
  <c r="Z535" i="4" s="1"/>
  <c r="R536" i="4"/>
  <c r="Y536" i="4" s="1"/>
  <c r="S536" i="4"/>
  <c r="Z536" i="4" s="1"/>
  <c r="R537" i="4"/>
  <c r="Y537" i="4" s="1"/>
  <c r="S537" i="4"/>
  <c r="Z537" i="4" s="1"/>
  <c r="R538" i="4"/>
  <c r="Y538" i="4" s="1"/>
  <c r="S538" i="4"/>
  <c r="Z538" i="4" s="1"/>
  <c r="R539" i="4"/>
  <c r="Y539" i="4" s="1"/>
  <c r="S539" i="4"/>
  <c r="Z539" i="4" s="1"/>
  <c r="R540" i="4"/>
  <c r="Y540" i="4" s="1"/>
  <c r="S540" i="4"/>
  <c r="Z540" i="4" s="1"/>
  <c r="C540" i="4"/>
  <c r="D540" i="4"/>
  <c r="E540" i="4"/>
  <c r="I540" i="4"/>
  <c r="J540" i="4"/>
  <c r="AD540" i="4" s="1"/>
  <c r="C530" i="4"/>
  <c r="D530" i="4"/>
  <c r="E530" i="4"/>
  <c r="I530" i="4"/>
  <c r="J530" i="4"/>
  <c r="AD530" i="4" s="1"/>
  <c r="C531" i="4"/>
  <c r="D531" i="4"/>
  <c r="E531" i="4"/>
  <c r="I531" i="4"/>
  <c r="J531" i="4"/>
  <c r="AD531" i="4" s="1"/>
  <c r="C532" i="4"/>
  <c r="D532" i="4"/>
  <c r="E532" i="4"/>
  <c r="I532" i="4"/>
  <c r="J532" i="4"/>
  <c r="AD532" i="4" s="1"/>
  <c r="C533" i="4"/>
  <c r="D533" i="4"/>
  <c r="E533" i="4"/>
  <c r="I533" i="4"/>
  <c r="J533" i="4"/>
  <c r="AD533" i="4" s="1"/>
  <c r="C534" i="4"/>
  <c r="D534" i="4"/>
  <c r="E534" i="4"/>
  <c r="I534" i="4"/>
  <c r="J534" i="4"/>
  <c r="AD534" i="4" s="1"/>
  <c r="C535" i="4"/>
  <c r="D535" i="4"/>
  <c r="E535" i="4"/>
  <c r="I535" i="4"/>
  <c r="J535" i="4"/>
  <c r="AD535" i="4" s="1"/>
  <c r="C536" i="4"/>
  <c r="D536" i="4"/>
  <c r="E536" i="4"/>
  <c r="I536" i="4"/>
  <c r="J536" i="4"/>
  <c r="AD536" i="4" s="1"/>
  <c r="C537" i="4"/>
  <c r="D537" i="4"/>
  <c r="E537" i="4"/>
  <c r="I537" i="4"/>
  <c r="J537" i="4"/>
  <c r="AD537" i="4" s="1"/>
  <c r="C538" i="4"/>
  <c r="D538" i="4"/>
  <c r="E538" i="4"/>
  <c r="I538" i="4"/>
  <c r="J538" i="4"/>
  <c r="AD538" i="4" s="1"/>
  <c r="C539" i="4"/>
  <c r="D539" i="4"/>
  <c r="E539" i="4"/>
  <c r="I539" i="4"/>
  <c r="J539" i="4"/>
  <c r="AD539" i="4" s="1"/>
  <c r="C518" i="4"/>
  <c r="D518" i="4"/>
  <c r="E518" i="4"/>
  <c r="C519" i="4"/>
  <c r="D519" i="4"/>
  <c r="E519" i="4"/>
  <c r="C520" i="4"/>
  <c r="D520" i="4"/>
  <c r="E520" i="4"/>
  <c r="C521" i="4"/>
  <c r="D521" i="4"/>
  <c r="E521" i="4"/>
  <c r="C522" i="4"/>
  <c r="D522" i="4"/>
  <c r="E522" i="4"/>
  <c r="C523" i="4"/>
  <c r="D523" i="4"/>
  <c r="E523" i="4"/>
  <c r="C524" i="4"/>
  <c r="D524" i="4"/>
  <c r="E524" i="4"/>
  <c r="C525" i="4"/>
  <c r="D525" i="4"/>
  <c r="E525" i="4"/>
  <c r="C526" i="4"/>
  <c r="D526" i="4"/>
  <c r="E526" i="4"/>
  <c r="C527" i="4"/>
  <c r="D527" i="4"/>
  <c r="E527" i="4"/>
  <c r="C528" i="4"/>
  <c r="D528" i="4"/>
  <c r="E528" i="4"/>
  <c r="C529" i="4"/>
  <c r="D529" i="4"/>
  <c r="E529" i="4"/>
  <c r="R519" i="4"/>
  <c r="Y519" i="4" s="1"/>
  <c r="S519" i="4"/>
  <c r="Z519" i="4" s="1"/>
  <c r="R520" i="4"/>
  <c r="Y520" i="4" s="1"/>
  <c r="S520" i="4"/>
  <c r="Z520" i="4" s="1"/>
  <c r="R521" i="4"/>
  <c r="Y521" i="4" s="1"/>
  <c r="S521" i="4"/>
  <c r="Z521" i="4" s="1"/>
  <c r="R522" i="4"/>
  <c r="Y522" i="4" s="1"/>
  <c r="S522" i="4"/>
  <c r="Z522" i="4" s="1"/>
  <c r="R523" i="4"/>
  <c r="Y523" i="4" s="1"/>
  <c r="S523" i="4"/>
  <c r="Z523" i="4" s="1"/>
  <c r="R524" i="4"/>
  <c r="Y524" i="4" s="1"/>
  <c r="S524" i="4"/>
  <c r="Z524" i="4" s="1"/>
  <c r="R525" i="4"/>
  <c r="Y525" i="4" s="1"/>
  <c r="S525" i="4"/>
  <c r="Z525" i="4" s="1"/>
  <c r="R526" i="4"/>
  <c r="Y526" i="4" s="1"/>
  <c r="S526" i="4"/>
  <c r="Z526" i="4" s="1"/>
  <c r="R527" i="4"/>
  <c r="Y527" i="4" s="1"/>
  <c r="S527" i="4"/>
  <c r="Z527" i="4" s="1"/>
  <c r="R528" i="4"/>
  <c r="Y528" i="4" s="1"/>
  <c r="S528" i="4"/>
  <c r="Z528" i="4" s="1"/>
  <c r="R529" i="4"/>
  <c r="Y529" i="4" s="1"/>
  <c r="S529" i="4"/>
  <c r="Z529" i="4" s="1"/>
  <c r="I529" i="4"/>
  <c r="J529" i="4"/>
  <c r="AD529" i="4" s="1"/>
  <c r="I519" i="4"/>
  <c r="J519" i="4"/>
  <c r="AD519" i="4" s="1"/>
  <c r="I520" i="4"/>
  <c r="J520" i="4"/>
  <c r="AD520" i="4" s="1"/>
  <c r="I521" i="4"/>
  <c r="J521" i="4"/>
  <c r="AD521" i="4" s="1"/>
  <c r="I522" i="4"/>
  <c r="J522" i="4"/>
  <c r="AD522" i="4" s="1"/>
  <c r="I523" i="4"/>
  <c r="J523" i="4"/>
  <c r="AD523" i="4" s="1"/>
  <c r="I524" i="4"/>
  <c r="J524" i="4"/>
  <c r="AD524" i="4" s="1"/>
  <c r="I525" i="4"/>
  <c r="J525" i="4"/>
  <c r="AD525" i="4" s="1"/>
  <c r="I526" i="4"/>
  <c r="J526" i="4"/>
  <c r="AD526" i="4" s="1"/>
  <c r="I527" i="4"/>
  <c r="J527" i="4"/>
  <c r="AD527" i="4" s="1"/>
  <c r="I528" i="4"/>
  <c r="J528" i="4"/>
  <c r="AD528" i="4" s="1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C510" i="4"/>
  <c r="D510" i="4"/>
  <c r="C511" i="4"/>
  <c r="D511" i="4"/>
  <c r="C512" i="4"/>
  <c r="D512" i="4"/>
  <c r="C513" i="4"/>
  <c r="D513" i="4"/>
  <c r="C514" i="4"/>
  <c r="D514" i="4"/>
  <c r="C515" i="4"/>
  <c r="D515" i="4"/>
  <c r="C516" i="4"/>
  <c r="D516" i="4"/>
  <c r="C517" i="4"/>
  <c r="D517" i="4"/>
  <c r="R510" i="4"/>
  <c r="Y510" i="4" s="1"/>
  <c r="S510" i="4"/>
  <c r="Z510" i="4" s="1"/>
  <c r="R511" i="4"/>
  <c r="Y511" i="4" s="1"/>
  <c r="S511" i="4"/>
  <c r="Z511" i="4" s="1"/>
  <c r="R512" i="4"/>
  <c r="Y512" i="4" s="1"/>
  <c r="S512" i="4"/>
  <c r="Z512" i="4" s="1"/>
  <c r="R513" i="4"/>
  <c r="Y513" i="4" s="1"/>
  <c r="S513" i="4"/>
  <c r="Z513" i="4" s="1"/>
  <c r="R514" i="4"/>
  <c r="Y514" i="4" s="1"/>
  <c r="S514" i="4"/>
  <c r="Z514" i="4" s="1"/>
  <c r="R515" i="4"/>
  <c r="Y515" i="4" s="1"/>
  <c r="S515" i="4"/>
  <c r="Z515" i="4" s="1"/>
  <c r="R516" i="4"/>
  <c r="Y516" i="4" s="1"/>
  <c r="S516" i="4"/>
  <c r="Z516" i="4" s="1"/>
  <c r="R517" i="4"/>
  <c r="Y517" i="4" s="1"/>
  <c r="S517" i="4"/>
  <c r="Z517" i="4" s="1"/>
  <c r="R518" i="4"/>
  <c r="Y518" i="4" s="1"/>
  <c r="S518" i="4"/>
  <c r="Z518" i="4" s="1"/>
  <c r="I510" i="4"/>
  <c r="J510" i="4"/>
  <c r="AD510" i="4" s="1"/>
  <c r="I511" i="4"/>
  <c r="J511" i="4"/>
  <c r="AD511" i="4" s="1"/>
  <c r="I512" i="4"/>
  <c r="J512" i="4"/>
  <c r="AD512" i="4" s="1"/>
  <c r="I513" i="4"/>
  <c r="J513" i="4"/>
  <c r="AD513" i="4" s="1"/>
  <c r="I514" i="4"/>
  <c r="J514" i="4"/>
  <c r="AD514" i="4" s="1"/>
  <c r="I515" i="4"/>
  <c r="J515" i="4"/>
  <c r="AD515" i="4" s="1"/>
  <c r="I516" i="4"/>
  <c r="J516" i="4"/>
  <c r="AD516" i="4" s="1"/>
  <c r="I517" i="4"/>
  <c r="J517" i="4"/>
  <c r="AD517" i="4" s="1"/>
  <c r="I518" i="4"/>
  <c r="J518" i="4"/>
  <c r="AD518" i="4" s="1"/>
  <c r="I492" i="4"/>
  <c r="J492" i="4"/>
  <c r="AD492" i="4" s="1"/>
  <c r="I493" i="4"/>
  <c r="J493" i="4"/>
  <c r="AD493" i="4" s="1"/>
  <c r="I494" i="4"/>
  <c r="J494" i="4"/>
  <c r="AD494" i="4" s="1"/>
  <c r="I495" i="4"/>
  <c r="J495" i="4"/>
  <c r="AD495" i="4" s="1"/>
  <c r="I496" i="4"/>
  <c r="J496" i="4"/>
  <c r="AD496" i="4" s="1"/>
  <c r="I497" i="4"/>
  <c r="J497" i="4"/>
  <c r="AD497" i="4" s="1"/>
  <c r="I498" i="4"/>
  <c r="J498" i="4"/>
  <c r="AD498" i="4" s="1"/>
  <c r="I499" i="4"/>
  <c r="J499" i="4"/>
  <c r="AD499" i="4" s="1"/>
  <c r="I500" i="4"/>
  <c r="J500" i="4"/>
  <c r="AD500" i="4" s="1"/>
  <c r="I501" i="4"/>
  <c r="J501" i="4"/>
  <c r="AD501" i="4" s="1"/>
  <c r="I502" i="4"/>
  <c r="J502" i="4"/>
  <c r="AD502" i="4" s="1"/>
  <c r="I503" i="4"/>
  <c r="J503" i="4"/>
  <c r="AD503" i="4" s="1"/>
  <c r="I504" i="4"/>
  <c r="J504" i="4"/>
  <c r="AD504" i="4" s="1"/>
  <c r="I505" i="4"/>
  <c r="J505" i="4"/>
  <c r="AD505" i="4" s="1"/>
  <c r="I506" i="4"/>
  <c r="J506" i="4"/>
  <c r="AD506" i="4" s="1"/>
  <c r="I507" i="4"/>
  <c r="J507" i="4"/>
  <c r="AD507" i="4" s="1"/>
  <c r="I508" i="4"/>
  <c r="J508" i="4"/>
  <c r="AD508" i="4" s="1"/>
  <c r="I509" i="4"/>
  <c r="J509" i="4"/>
  <c r="AD509" i="4" s="1"/>
  <c r="R500" i="4"/>
  <c r="Y500" i="4" s="1"/>
  <c r="S500" i="4"/>
  <c r="Z500" i="4" s="1"/>
  <c r="R501" i="4"/>
  <c r="Y501" i="4" s="1"/>
  <c r="S501" i="4"/>
  <c r="Z501" i="4" s="1"/>
  <c r="R502" i="4"/>
  <c r="Y502" i="4" s="1"/>
  <c r="S502" i="4"/>
  <c r="Z502" i="4" s="1"/>
  <c r="R503" i="4"/>
  <c r="Y503" i="4" s="1"/>
  <c r="S503" i="4"/>
  <c r="Z503" i="4" s="1"/>
  <c r="R504" i="4"/>
  <c r="Y504" i="4" s="1"/>
  <c r="S504" i="4"/>
  <c r="Z504" i="4" s="1"/>
  <c r="R505" i="4"/>
  <c r="Y505" i="4" s="1"/>
  <c r="S505" i="4"/>
  <c r="Z505" i="4" s="1"/>
  <c r="R506" i="4"/>
  <c r="Y506" i="4" s="1"/>
  <c r="S506" i="4"/>
  <c r="Z506" i="4" s="1"/>
  <c r="R507" i="4"/>
  <c r="Y507" i="4" s="1"/>
  <c r="S507" i="4"/>
  <c r="Z507" i="4" s="1"/>
  <c r="R508" i="4"/>
  <c r="Y508" i="4" s="1"/>
  <c r="S508" i="4"/>
  <c r="Z508" i="4" s="1"/>
  <c r="R509" i="4"/>
  <c r="Y509" i="4" s="1"/>
  <c r="S509" i="4"/>
  <c r="Z509" i="4" s="1"/>
  <c r="C500" i="4"/>
  <c r="D500" i="4"/>
  <c r="C501" i="4"/>
  <c r="D501" i="4"/>
  <c r="C502" i="4"/>
  <c r="D502" i="4"/>
  <c r="C503" i="4"/>
  <c r="D503" i="4"/>
  <c r="C504" i="4"/>
  <c r="D504" i="4"/>
  <c r="C505" i="4"/>
  <c r="D505" i="4"/>
  <c r="C506" i="4"/>
  <c r="D506" i="4"/>
  <c r="C507" i="4"/>
  <c r="D507" i="4"/>
  <c r="C508" i="4"/>
  <c r="D508" i="4"/>
  <c r="C509" i="4"/>
  <c r="D509" i="4"/>
  <c r="C493" i="4"/>
  <c r="D493" i="4"/>
  <c r="C494" i="4"/>
  <c r="D494" i="4"/>
  <c r="C495" i="4"/>
  <c r="D495" i="4"/>
  <c r="C496" i="4"/>
  <c r="D496" i="4"/>
  <c r="C497" i="4"/>
  <c r="D497" i="4"/>
  <c r="C498" i="4"/>
  <c r="D498" i="4"/>
  <c r="C499" i="4"/>
  <c r="D499" i="4"/>
  <c r="R493" i="4"/>
  <c r="Y493" i="4" s="1"/>
  <c r="S493" i="4"/>
  <c r="Z493" i="4" s="1"/>
  <c r="R494" i="4"/>
  <c r="Y494" i="4" s="1"/>
  <c r="S494" i="4"/>
  <c r="Z494" i="4" s="1"/>
  <c r="R495" i="4"/>
  <c r="Y495" i="4" s="1"/>
  <c r="S495" i="4"/>
  <c r="Z495" i="4" s="1"/>
  <c r="R496" i="4"/>
  <c r="Y496" i="4" s="1"/>
  <c r="S496" i="4"/>
  <c r="Z496" i="4" s="1"/>
  <c r="R497" i="4"/>
  <c r="Y497" i="4" s="1"/>
  <c r="S497" i="4"/>
  <c r="Z497" i="4" s="1"/>
  <c r="R498" i="4"/>
  <c r="Y498" i="4" s="1"/>
  <c r="S498" i="4"/>
  <c r="Z498" i="4" s="1"/>
  <c r="R499" i="4"/>
  <c r="Y499" i="4" s="1"/>
  <c r="S499" i="4"/>
  <c r="Z499" i="4" s="1"/>
  <c r="AN539" i="4" l="1"/>
  <c r="AO539" i="4" s="1"/>
  <c r="AP539" i="4" s="1"/>
  <c r="AN531" i="4"/>
  <c r="AO531" i="4" s="1"/>
  <c r="AP531" i="4" s="1"/>
  <c r="AN543" i="4"/>
  <c r="AO543" i="4" s="1"/>
  <c r="AP543" i="4" s="1"/>
  <c r="AN559" i="4"/>
  <c r="AN551" i="4"/>
  <c r="AO551" i="4" s="1"/>
  <c r="AP551" i="4" s="1"/>
  <c r="AN562" i="4"/>
  <c r="AO562" i="4" s="1"/>
  <c r="AP562" i="4" s="1"/>
  <c r="AN499" i="4"/>
  <c r="AO499" i="4" s="1"/>
  <c r="AP499" i="4" s="1"/>
  <c r="AN495" i="4"/>
  <c r="AO495" i="4" s="1"/>
  <c r="AP495" i="4" s="1"/>
  <c r="AN518" i="4"/>
  <c r="AO518" i="4" s="1"/>
  <c r="AP518" i="4" s="1"/>
  <c r="AN514" i="4"/>
  <c r="AO514" i="4" s="1"/>
  <c r="AP514" i="4" s="1"/>
  <c r="AN510" i="4"/>
  <c r="AO510" i="4" s="1"/>
  <c r="AP510" i="4" s="1"/>
  <c r="AN526" i="4"/>
  <c r="AO526" i="4" s="1"/>
  <c r="AP526" i="4" s="1"/>
  <c r="AN522" i="4"/>
  <c r="AO522" i="4" s="1"/>
  <c r="AP522" i="4" s="1"/>
  <c r="AN529" i="4"/>
  <c r="AO529" i="4" s="1"/>
  <c r="AP529" i="4" s="1"/>
  <c r="AN535" i="4"/>
  <c r="AO535" i="4" s="1"/>
  <c r="AP535" i="4" s="1"/>
  <c r="AN547" i="4"/>
  <c r="AO547" i="4" s="1"/>
  <c r="AP547" i="4" s="1"/>
  <c r="AN555" i="4"/>
  <c r="AO555" i="4" s="1"/>
  <c r="AP555" i="4" s="1"/>
  <c r="AN507" i="4"/>
  <c r="AO507" i="4" s="1"/>
  <c r="AP507" i="4" s="1"/>
  <c r="AN505" i="4"/>
  <c r="AO505" i="4" s="1"/>
  <c r="AP505" i="4" s="1"/>
  <c r="AN512" i="4"/>
  <c r="AO512" i="4" s="1"/>
  <c r="AP512" i="4" s="1"/>
  <c r="AN503" i="4"/>
  <c r="AO503" i="4" s="1"/>
  <c r="AP503" i="4" s="1"/>
  <c r="AN509" i="4"/>
  <c r="AO509" i="4" s="1"/>
  <c r="AP509" i="4" s="1"/>
  <c r="AN501" i="4"/>
  <c r="AO501" i="4" s="1"/>
  <c r="AP501" i="4" s="1"/>
  <c r="AN497" i="4"/>
  <c r="AO497" i="4" s="1"/>
  <c r="AP497" i="4" s="1"/>
  <c r="AN493" i="4"/>
  <c r="AO493" i="4" s="1"/>
  <c r="AP493" i="4" s="1"/>
  <c r="AN516" i="4"/>
  <c r="AO516" i="4" s="1"/>
  <c r="AP516" i="4" s="1"/>
  <c r="AN528" i="4"/>
  <c r="AO528" i="4" s="1"/>
  <c r="AP528" i="4" s="1"/>
  <c r="AN524" i="4"/>
  <c r="AO524" i="4" s="1"/>
  <c r="AP524" i="4" s="1"/>
  <c r="AN520" i="4"/>
  <c r="AO520" i="4" s="1"/>
  <c r="AP520" i="4" s="1"/>
  <c r="AN592" i="4"/>
  <c r="AO592" i="4" s="1"/>
  <c r="AP592" i="4" s="1"/>
  <c r="AN588" i="4"/>
  <c r="AO588" i="4" s="1"/>
  <c r="AP588" i="4" s="1"/>
  <c r="AN584" i="4"/>
  <c r="AO584" i="4" s="1"/>
  <c r="AP584" i="4" s="1"/>
  <c r="AN580" i="4"/>
  <c r="AO580" i="4" s="1"/>
  <c r="AP580" i="4" s="1"/>
  <c r="AN599" i="4"/>
  <c r="AO599" i="4" s="1"/>
  <c r="AP599" i="4" s="1"/>
  <c r="AN608" i="4"/>
  <c r="AO608" i="4" s="1"/>
  <c r="AP608" i="4" s="1"/>
  <c r="AN604" i="4"/>
  <c r="AO604" i="4" s="1"/>
  <c r="AP604" i="4" s="1"/>
  <c r="AN508" i="4"/>
  <c r="AO508" i="4" s="1"/>
  <c r="AP508" i="4" s="1"/>
  <c r="AN504" i="4"/>
  <c r="AO504" i="4" s="1"/>
  <c r="AP504" i="4" s="1"/>
  <c r="AN500" i="4"/>
  <c r="AN496" i="4"/>
  <c r="AN492" i="4"/>
  <c r="AO492" i="4" s="1"/>
  <c r="AP492" i="4" s="1"/>
  <c r="AN515" i="4"/>
  <c r="AO515" i="4" s="1"/>
  <c r="AP515" i="4" s="1"/>
  <c r="AN511" i="4"/>
  <c r="AO511" i="4" s="1"/>
  <c r="AP511" i="4" s="1"/>
  <c r="AN527" i="4"/>
  <c r="AO527" i="4" s="1"/>
  <c r="AP527" i="4" s="1"/>
  <c r="AN523" i="4"/>
  <c r="AO523" i="4" s="1"/>
  <c r="AP523" i="4" s="1"/>
  <c r="AN519" i="4"/>
  <c r="AO519" i="4" s="1"/>
  <c r="AP519" i="4" s="1"/>
  <c r="AN537" i="4"/>
  <c r="AO537" i="4" s="1"/>
  <c r="AP537" i="4" s="1"/>
  <c r="AN540" i="4"/>
  <c r="AO540" i="4" s="1"/>
  <c r="AP540" i="4" s="1"/>
  <c r="AN549" i="4"/>
  <c r="AO549" i="4" s="1"/>
  <c r="AP549" i="4" s="1"/>
  <c r="AN541" i="4"/>
  <c r="AO541" i="4" s="1"/>
  <c r="AP541" i="4" s="1"/>
  <c r="AN557" i="4"/>
  <c r="AO557" i="4" s="1"/>
  <c r="AP557" i="4" s="1"/>
  <c r="AN594" i="4"/>
  <c r="AO594" i="4" s="1"/>
  <c r="AP594" i="4" s="1"/>
  <c r="AN600" i="4"/>
  <c r="AO600" i="4" s="1"/>
  <c r="AP600" i="4" s="1"/>
  <c r="AN506" i="4"/>
  <c r="AO506" i="4" s="1"/>
  <c r="AP506" i="4" s="1"/>
  <c r="AN502" i="4"/>
  <c r="AO502" i="4" s="1"/>
  <c r="AP502" i="4" s="1"/>
  <c r="AN498" i="4"/>
  <c r="AO498" i="4" s="1"/>
  <c r="AP498" i="4" s="1"/>
  <c r="AN494" i="4"/>
  <c r="AO494" i="4" s="1"/>
  <c r="AP494" i="4" s="1"/>
  <c r="AN517" i="4"/>
  <c r="AO517" i="4" s="1"/>
  <c r="AP517" i="4" s="1"/>
  <c r="AN513" i="4"/>
  <c r="AO513" i="4" s="1"/>
  <c r="AP513" i="4" s="1"/>
  <c r="AN525" i="4"/>
  <c r="AO525" i="4" s="1"/>
  <c r="AP525" i="4" s="1"/>
  <c r="AN521" i="4"/>
  <c r="AO521" i="4" s="1"/>
  <c r="AP521" i="4" s="1"/>
  <c r="AN533" i="4"/>
  <c r="AO533" i="4" s="1"/>
  <c r="AP533" i="4" s="1"/>
  <c r="AN545" i="4"/>
  <c r="AO545" i="4" s="1"/>
  <c r="AP545" i="4" s="1"/>
  <c r="AN553" i="4"/>
  <c r="AO553" i="4" s="1"/>
  <c r="AP553" i="4" s="1"/>
  <c r="AN598" i="4"/>
  <c r="AO598" i="4" s="1"/>
  <c r="AP598" i="4" s="1"/>
  <c r="AN591" i="4"/>
  <c r="AO591" i="4" s="1"/>
  <c r="AP591" i="4" s="1"/>
  <c r="AN587" i="4"/>
  <c r="AO587" i="4" s="1"/>
  <c r="AP587" i="4" s="1"/>
  <c r="AN583" i="4"/>
  <c r="AO583" i="4" s="1"/>
  <c r="AP583" i="4" s="1"/>
  <c r="AN579" i="4"/>
  <c r="AO579" i="4" s="1"/>
  <c r="AP579" i="4" s="1"/>
  <c r="AN597" i="4"/>
  <c r="AO597" i="4" s="1"/>
  <c r="AP597" i="4" s="1"/>
  <c r="AN607" i="4"/>
  <c r="AO607" i="4" s="1"/>
  <c r="AP607" i="4" s="1"/>
  <c r="AN603" i="4"/>
  <c r="AO603" i="4" s="1"/>
  <c r="AP603" i="4" s="1"/>
  <c r="AN590" i="4"/>
  <c r="AO590" i="4" s="1"/>
  <c r="AP590" i="4" s="1"/>
  <c r="AN586" i="4"/>
  <c r="AO586" i="4" s="1"/>
  <c r="AP586" i="4" s="1"/>
  <c r="AN582" i="4"/>
  <c r="AO582" i="4" s="1"/>
  <c r="AP582" i="4" s="1"/>
  <c r="AN595" i="4"/>
  <c r="AO595" i="4" s="1"/>
  <c r="AP595" i="4" s="1"/>
  <c r="AN610" i="4"/>
  <c r="AO610" i="4" s="1"/>
  <c r="AP610" i="4" s="1"/>
  <c r="AN606" i="4"/>
  <c r="AO606" i="4" s="1"/>
  <c r="AP606" i="4" s="1"/>
  <c r="AN602" i="4"/>
  <c r="AO602" i="4" s="1"/>
  <c r="AP602" i="4" s="1"/>
  <c r="AN593" i="4"/>
  <c r="AO593" i="4" s="1"/>
  <c r="AP593" i="4" s="1"/>
  <c r="AN589" i="4"/>
  <c r="AO589" i="4" s="1"/>
  <c r="AP589" i="4" s="1"/>
  <c r="AN585" i="4"/>
  <c r="AO585" i="4" s="1"/>
  <c r="AP585" i="4" s="1"/>
  <c r="AN581" i="4"/>
  <c r="AO581" i="4" s="1"/>
  <c r="AP581" i="4" s="1"/>
  <c r="AN609" i="4"/>
  <c r="AO609" i="4" s="1"/>
  <c r="AP609" i="4" s="1"/>
  <c r="AN605" i="4"/>
  <c r="AO605" i="4" s="1"/>
  <c r="AP605" i="4" s="1"/>
  <c r="AN601" i="4"/>
  <c r="AO601" i="4" s="1"/>
  <c r="AP601" i="4" s="1"/>
  <c r="AN596" i="4"/>
  <c r="AO596" i="4" s="1"/>
  <c r="AP596" i="4" s="1"/>
  <c r="AN532" i="4"/>
  <c r="AO532" i="4" s="1"/>
  <c r="AP532" i="4" s="1"/>
  <c r="AN544" i="4"/>
  <c r="AO544" i="4" s="1"/>
  <c r="AP544" i="4" s="1"/>
  <c r="AN560" i="4"/>
  <c r="AO560" i="4" s="1"/>
  <c r="AP560" i="4" s="1"/>
  <c r="AN552" i="4"/>
  <c r="AO552" i="4" s="1"/>
  <c r="AP552" i="4" s="1"/>
  <c r="AN563" i="4"/>
  <c r="AO563" i="4" s="1"/>
  <c r="AP563" i="4" s="1"/>
  <c r="AN566" i="4"/>
  <c r="AO566" i="4" s="1"/>
  <c r="AP566" i="4" s="1"/>
  <c r="AN538" i="4"/>
  <c r="AO538" i="4" s="1"/>
  <c r="AP538" i="4" s="1"/>
  <c r="AN530" i="4"/>
  <c r="AO530" i="4" s="1"/>
  <c r="AP530" i="4" s="1"/>
  <c r="AN550" i="4"/>
  <c r="AO550" i="4" s="1"/>
  <c r="AP550" i="4" s="1"/>
  <c r="AN542" i="4"/>
  <c r="AO542" i="4" s="1"/>
  <c r="AP542" i="4" s="1"/>
  <c r="AN558" i="4"/>
  <c r="AO558" i="4" s="1"/>
  <c r="AP558" i="4" s="1"/>
  <c r="AN561" i="4"/>
  <c r="AO561" i="4" s="1"/>
  <c r="AP561" i="4" s="1"/>
  <c r="AN569" i="4"/>
  <c r="AO569" i="4" s="1"/>
  <c r="AP569" i="4" s="1"/>
  <c r="AN565" i="4"/>
  <c r="AO565" i="4" s="1"/>
  <c r="AP565" i="4" s="1"/>
  <c r="AN536" i="4"/>
  <c r="AO536" i="4" s="1"/>
  <c r="AP536" i="4" s="1"/>
  <c r="AN548" i="4"/>
  <c r="AO548" i="4" s="1"/>
  <c r="AP548" i="4" s="1"/>
  <c r="AN556" i="4"/>
  <c r="AO556" i="4" s="1"/>
  <c r="AP556" i="4" s="1"/>
  <c r="AN568" i="4"/>
  <c r="AO568" i="4" s="1"/>
  <c r="AP568" i="4" s="1"/>
  <c r="AN564" i="4"/>
  <c r="AO564" i="4" s="1"/>
  <c r="AP564" i="4" s="1"/>
  <c r="AN534" i="4"/>
  <c r="AO534" i="4" s="1"/>
  <c r="AP534" i="4" s="1"/>
  <c r="AN546" i="4"/>
  <c r="AO546" i="4" s="1"/>
  <c r="AP546" i="4" s="1"/>
  <c r="AN554" i="4"/>
  <c r="AO554" i="4" s="1"/>
  <c r="AP554" i="4" s="1"/>
  <c r="AN567" i="4"/>
  <c r="AO567" i="4" s="1"/>
  <c r="AP567" i="4" s="1"/>
  <c r="AO500" i="4"/>
  <c r="AP500" i="4" s="1"/>
  <c r="AO496" i="4"/>
  <c r="AP496" i="4" s="1"/>
  <c r="AO559" i="4"/>
  <c r="AP559" i="4" s="1"/>
  <c r="C483" i="4"/>
  <c r="D483" i="4"/>
  <c r="C484" i="4"/>
  <c r="D484" i="4"/>
  <c r="C485" i="4"/>
  <c r="D485" i="4"/>
  <c r="C486" i="4"/>
  <c r="D486" i="4"/>
  <c r="C487" i="4"/>
  <c r="D487" i="4"/>
  <c r="C488" i="4"/>
  <c r="D488" i="4"/>
  <c r="C489" i="4"/>
  <c r="D489" i="4"/>
  <c r="C490" i="4"/>
  <c r="D490" i="4"/>
  <c r="C491" i="4"/>
  <c r="D491" i="4"/>
  <c r="C492" i="4"/>
  <c r="D492" i="4"/>
  <c r="R483" i="4"/>
  <c r="Y483" i="4" s="1"/>
  <c r="S483" i="4"/>
  <c r="Z483" i="4" s="1"/>
  <c r="R484" i="4"/>
  <c r="Y484" i="4" s="1"/>
  <c r="S484" i="4"/>
  <c r="Z484" i="4" s="1"/>
  <c r="R485" i="4"/>
  <c r="Y485" i="4" s="1"/>
  <c r="S485" i="4"/>
  <c r="Z485" i="4" s="1"/>
  <c r="R486" i="4"/>
  <c r="Y486" i="4" s="1"/>
  <c r="S486" i="4"/>
  <c r="Z486" i="4" s="1"/>
  <c r="R487" i="4"/>
  <c r="Y487" i="4" s="1"/>
  <c r="S487" i="4"/>
  <c r="Z487" i="4" s="1"/>
  <c r="R488" i="4"/>
  <c r="Y488" i="4" s="1"/>
  <c r="S488" i="4"/>
  <c r="Z488" i="4" s="1"/>
  <c r="R489" i="4"/>
  <c r="Y489" i="4" s="1"/>
  <c r="S489" i="4"/>
  <c r="Z489" i="4" s="1"/>
  <c r="R490" i="4"/>
  <c r="Y490" i="4" s="1"/>
  <c r="S490" i="4"/>
  <c r="Z490" i="4" s="1"/>
  <c r="R491" i="4"/>
  <c r="Y491" i="4" s="1"/>
  <c r="S491" i="4"/>
  <c r="Z491" i="4" s="1"/>
  <c r="R492" i="4"/>
  <c r="Y492" i="4" s="1"/>
  <c r="S492" i="4"/>
  <c r="Z492" i="4" s="1"/>
  <c r="I483" i="4" l="1"/>
  <c r="J483" i="4"/>
  <c r="AD483" i="4" s="1"/>
  <c r="I484" i="4"/>
  <c r="J484" i="4"/>
  <c r="AD484" i="4" s="1"/>
  <c r="I485" i="4"/>
  <c r="J485" i="4"/>
  <c r="AD485" i="4" s="1"/>
  <c r="I486" i="4"/>
  <c r="J486" i="4"/>
  <c r="AD486" i="4" s="1"/>
  <c r="I487" i="4"/>
  <c r="J487" i="4"/>
  <c r="AD487" i="4" s="1"/>
  <c r="I488" i="4"/>
  <c r="J488" i="4"/>
  <c r="AD488" i="4" s="1"/>
  <c r="I489" i="4"/>
  <c r="J489" i="4"/>
  <c r="AD489" i="4" s="1"/>
  <c r="I490" i="4"/>
  <c r="J490" i="4"/>
  <c r="AD490" i="4" s="1"/>
  <c r="I491" i="4"/>
  <c r="J491" i="4"/>
  <c r="AD491" i="4" s="1"/>
  <c r="E483" i="4"/>
  <c r="E484" i="4"/>
  <c r="E485" i="4"/>
  <c r="C465" i="4"/>
  <c r="D465" i="4"/>
  <c r="E465" i="4"/>
  <c r="C466" i="4"/>
  <c r="D466" i="4"/>
  <c r="E466" i="4"/>
  <c r="C467" i="4"/>
  <c r="D467" i="4"/>
  <c r="E467" i="4"/>
  <c r="C468" i="4"/>
  <c r="D468" i="4"/>
  <c r="E468" i="4"/>
  <c r="C469" i="4"/>
  <c r="D469" i="4"/>
  <c r="E469" i="4"/>
  <c r="C470" i="4"/>
  <c r="D470" i="4"/>
  <c r="E470" i="4"/>
  <c r="C471" i="4"/>
  <c r="D471" i="4"/>
  <c r="E471" i="4"/>
  <c r="C472" i="4"/>
  <c r="D472" i="4"/>
  <c r="E472" i="4"/>
  <c r="C473" i="4"/>
  <c r="D473" i="4"/>
  <c r="E473" i="4"/>
  <c r="R464" i="4"/>
  <c r="Y464" i="4" s="1"/>
  <c r="S464" i="4"/>
  <c r="Z464" i="4" s="1"/>
  <c r="R465" i="4"/>
  <c r="Y465" i="4" s="1"/>
  <c r="S465" i="4"/>
  <c r="Z465" i="4" s="1"/>
  <c r="R466" i="4"/>
  <c r="Y466" i="4" s="1"/>
  <c r="S466" i="4"/>
  <c r="Z466" i="4" s="1"/>
  <c r="R467" i="4"/>
  <c r="Y467" i="4" s="1"/>
  <c r="S467" i="4"/>
  <c r="Z467" i="4" s="1"/>
  <c r="R468" i="4"/>
  <c r="Y468" i="4" s="1"/>
  <c r="S468" i="4"/>
  <c r="Z468" i="4" s="1"/>
  <c r="R469" i="4"/>
  <c r="Y469" i="4" s="1"/>
  <c r="S469" i="4"/>
  <c r="Z469" i="4" s="1"/>
  <c r="R470" i="4"/>
  <c r="Y470" i="4" s="1"/>
  <c r="S470" i="4"/>
  <c r="Z470" i="4" s="1"/>
  <c r="R471" i="4"/>
  <c r="Y471" i="4" s="1"/>
  <c r="S471" i="4"/>
  <c r="Z471" i="4" s="1"/>
  <c r="R472" i="4"/>
  <c r="Y472" i="4" s="1"/>
  <c r="S472" i="4"/>
  <c r="Z472" i="4" s="1"/>
  <c r="R473" i="4"/>
  <c r="Y473" i="4" s="1"/>
  <c r="S473" i="4"/>
  <c r="Z473" i="4" s="1"/>
  <c r="I465" i="4"/>
  <c r="J465" i="4"/>
  <c r="AD465" i="4" s="1"/>
  <c r="I466" i="4"/>
  <c r="J466" i="4"/>
  <c r="AD466" i="4" s="1"/>
  <c r="I467" i="4"/>
  <c r="J467" i="4"/>
  <c r="AD467" i="4" s="1"/>
  <c r="I468" i="4"/>
  <c r="J468" i="4"/>
  <c r="AD468" i="4" s="1"/>
  <c r="I469" i="4"/>
  <c r="J469" i="4"/>
  <c r="AD469" i="4" s="1"/>
  <c r="I470" i="4"/>
  <c r="J470" i="4"/>
  <c r="AD470" i="4" s="1"/>
  <c r="I471" i="4"/>
  <c r="J471" i="4"/>
  <c r="AD471" i="4" s="1"/>
  <c r="I472" i="4"/>
  <c r="J472" i="4"/>
  <c r="AD472" i="4" s="1"/>
  <c r="I473" i="4"/>
  <c r="J473" i="4"/>
  <c r="AD473" i="4" s="1"/>
  <c r="C455" i="4"/>
  <c r="D455" i="4"/>
  <c r="E455" i="4"/>
  <c r="C456" i="4"/>
  <c r="D456" i="4"/>
  <c r="E456" i="4"/>
  <c r="C457" i="4"/>
  <c r="D457" i="4"/>
  <c r="E457" i="4"/>
  <c r="C458" i="4"/>
  <c r="D458" i="4"/>
  <c r="E458" i="4"/>
  <c r="C459" i="4"/>
  <c r="D459" i="4"/>
  <c r="E459" i="4"/>
  <c r="C460" i="4"/>
  <c r="D460" i="4"/>
  <c r="E460" i="4"/>
  <c r="C461" i="4"/>
  <c r="D461" i="4"/>
  <c r="E461" i="4"/>
  <c r="C462" i="4"/>
  <c r="D462" i="4"/>
  <c r="E462" i="4"/>
  <c r="C463" i="4"/>
  <c r="D463" i="4"/>
  <c r="E463" i="4"/>
  <c r="C464" i="4"/>
  <c r="D464" i="4"/>
  <c r="E464" i="4"/>
  <c r="R455" i="4"/>
  <c r="Y455" i="4" s="1"/>
  <c r="S455" i="4"/>
  <c r="Z455" i="4" s="1"/>
  <c r="R456" i="4"/>
  <c r="Y456" i="4" s="1"/>
  <c r="S456" i="4"/>
  <c r="Z456" i="4" s="1"/>
  <c r="R457" i="4"/>
  <c r="Y457" i="4" s="1"/>
  <c r="S457" i="4"/>
  <c r="Z457" i="4" s="1"/>
  <c r="R458" i="4"/>
  <c r="Y458" i="4" s="1"/>
  <c r="S458" i="4"/>
  <c r="Z458" i="4" s="1"/>
  <c r="R459" i="4"/>
  <c r="Y459" i="4" s="1"/>
  <c r="S459" i="4"/>
  <c r="Z459" i="4" s="1"/>
  <c r="R460" i="4"/>
  <c r="Y460" i="4" s="1"/>
  <c r="S460" i="4"/>
  <c r="Z460" i="4" s="1"/>
  <c r="R461" i="4"/>
  <c r="Y461" i="4" s="1"/>
  <c r="S461" i="4"/>
  <c r="Z461" i="4" s="1"/>
  <c r="R462" i="4"/>
  <c r="Y462" i="4" s="1"/>
  <c r="S462" i="4"/>
  <c r="Z462" i="4" s="1"/>
  <c r="R463" i="4"/>
  <c r="Y463" i="4" s="1"/>
  <c r="S463" i="4"/>
  <c r="Z463" i="4" s="1"/>
  <c r="I455" i="4"/>
  <c r="J455" i="4"/>
  <c r="AD455" i="4" s="1"/>
  <c r="I456" i="4"/>
  <c r="J456" i="4"/>
  <c r="AD456" i="4" s="1"/>
  <c r="I457" i="4"/>
  <c r="J457" i="4"/>
  <c r="AD457" i="4" s="1"/>
  <c r="I458" i="4"/>
  <c r="J458" i="4"/>
  <c r="AD458" i="4" s="1"/>
  <c r="I459" i="4"/>
  <c r="J459" i="4"/>
  <c r="AD459" i="4" s="1"/>
  <c r="I460" i="4"/>
  <c r="J460" i="4"/>
  <c r="AD460" i="4" s="1"/>
  <c r="I461" i="4"/>
  <c r="J461" i="4"/>
  <c r="AD461" i="4" s="1"/>
  <c r="I462" i="4"/>
  <c r="J462" i="4"/>
  <c r="AD462" i="4" s="1"/>
  <c r="I463" i="4"/>
  <c r="J463" i="4"/>
  <c r="AD463" i="4" s="1"/>
  <c r="I464" i="4"/>
  <c r="J464" i="4"/>
  <c r="AD464" i="4" s="1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387" i="4"/>
  <c r="C445" i="4"/>
  <c r="D445" i="4"/>
  <c r="C446" i="4"/>
  <c r="D446" i="4"/>
  <c r="C447" i="4"/>
  <c r="D447" i="4"/>
  <c r="C448" i="4"/>
  <c r="D448" i="4"/>
  <c r="C449" i="4"/>
  <c r="D449" i="4"/>
  <c r="C450" i="4"/>
  <c r="D450" i="4"/>
  <c r="C451" i="4"/>
  <c r="D451" i="4"/>
  <c r="C452" i="4"/>
  <c r="D452" i="4"/>
  <c r="C453" i="4"/>
  <c r="D453" i="4"/>
  <c r="C454" i="4"/>
  <c r="D454" i="4"/>
  <c r="R446" i="4"/>
  <c r="Y446" i="4" s="1"/>
  <c r="S446" i="4"/>
  <c r="Z446" i="4" s="1"/>
  <c r="R447" i="4"/>
  <c r="Y447" i="4" s="1"/>
  <c r="S447" i="4"/>
  <c r="Z447" i="4" s="1"/>
  <c r="R448" i="4"/>
  <c r="Y448" i="4" s="1"/>
  <c r="S448" i="4"/>
  <c r="Z448" i="4" s="1"/>
  <c r="R449" i="4"/>
  <c r="Y449" i="4" s="1"/>
  <c r="S449" i="4"/>
  <c r="Z449" i="4" s="1"/>
  <c r="R450" i="4"/>
  <c r="Y450" i="4" s="1"/>
  <c r="S450" i="4"/>
  <c r="Z450" i="4" s="1"/>
  <c r="R451" i="4"/>
  <c r="Y451" i="4" s="1"/>
  <c r="S451" i="4"/>
  <c r="Z451" i="4" s="1"/>
  <c r="R452" i="4"/>
  <c r="Y452" i="4" s="1"/>
  <c r="S452" i="4"/>
  <c r="Z452" i="4" s="1"/>
  <c r="R453" i="4"/>
  <c r="Y453" i="4" s="1"/>
  <c r="S453" i="4"/>
  <c r="Z453" i="4" s="1"/>
  <c r="R454" i="4"/>
  <c r="Y454" i="4" s="1"/>
  <c r="S454" i="4"/>
  <c r="Z454" i="4" s="1"/>
  <c r="I444" i="4"/>
  <c r="J444" i="4"/>
  <c r="AD444" i="4" s="1"/>
  <c r="I445" i="4"/>
  <c r="J445" i="4"/>
  <c r="AD445" i="4" s="1"/>
  <c r="I446" i="4"/>
  <c r="J446" i="4"/>
  <c r="AD446" i="4" s="1"/>
  <c r="I447" i="4"/>
  <c r="J447" i="4"/>
  <c r="AD447" i="4" s="1"/>
  <c r="I448" i="4"/>
  <c r="J448" i="4"/>
  <c r="AD448" i="4" s="1"/>
  <c r="I449" i="4"/>
  <c r="J449" i="4"/>
  <c r="AD449" i="4" s="1"/>
  <c r="I450" i="4"/>
  <c r="J450" i="4"/>
  <c r="AD450" i="4" s="1"/>
  <c r="I451" i="4"/>
  <c r="J451" i="4"/>
  <c r="AD451" i="4" s="1"/>
  <c r="I452" i="4"/>
  <c r="J452" i="4"/>
  <c r="AD452" i="4" s="1"/>
  <c r="I453" i="4"/>
  <c r="J453" i="4"/>
  <c r="AD453" i="4" s="1"/>
  <c r="I454" i="4"/>
  <c r="J454" i="4"/>
  <c r="AD454" i="4" s="1"/>
  <c r="C444" i="4"/>
  <c r="D444" i="4"/>
  <c r="C434" i="4"/>
  <c r="D434" i="4"/>
  <c r="C435" i="4"/>
  <c r="D435" i="4"/>
  <c r="C436" i="4"/>
  <c r="D436" i="4"/>
  <c r="C437" i="4"/>
  <c r="D437" i="4"/>
  <c r="C438" i="4"/>
  <c r="D438" i="4"/>
  <c r="C439" i="4"/>
  <c r="D439" i="4"/>
  <c r="C440" i="4"/>
  <c r="D440" i="4"/>
  <c r="C441" i="4"/>
  <c r="D441" i="4"/>
  <c r="C442" i="4"/>
  <c r="D442" i="4"/>
  <c r="C443" i="4"/>
  <c r="D443" i="4"/>
  <c r="S443" i="4"/>
  <c r="Z443" i="4" s="1"/>
  <c r="R443" i="4"/>
  <c r="Y443" i="4" s="1"/>
  <c r="R434" i="4"/>
  <c r="Y434" i="4" s="1"/>
  <c r="S434" i="4"/>
  <c r="Z434" i="4" s="1"/>
  <c r="R435" i="4"/>
  <c r="Y435" i="4" s="1"/>
  <c r="S435" i="4"/>
  <c r="Z435" i="4" s="1"/>
  <c r="R436" i="4"/>
  <c r="Y436" i="4" s="1"/>
  <c r="S436" i="4"/>
  <c r="Z436" i="4" s="1"/>
  <c r="R437" i="4"/>
  <c r="Y437" i="4" s="1"/>
  <c r="S437" i="4"/>
  <c r="Z437" i="4" s="1"/>
  <c r="R438" i="4"/>
  <c r="Y438" i="4" s="1"/>
  <c r="S438" i="4"/>
  <c r="Z438" i="4" s="1"/>
  <c r="R439" i="4"/>
  <c r="Y439" i="4" s="1"/>
  <c r="S439" i="4"/>
  <c r="Z439" i="4" s="1"/>
  <c r="R440" i="4"/>
  <c r="Y440" i="4" s="1"/>
  <c r="S440" i="4"/>
  <c r="Z440" i="4" s="1"/>
  <c r="R441" i="4"/>
  <c r="Y441" i="4" s="1"/>
  <c r="S441" i="4"/>
  <c r="Z441" i="4" s="1"/>
  <c r="R442" i="4"/>
  <c r="Y442" i="4" s="1"/>
  <c r="S442" i="4"/>
  <c r="Z442" i="4" s="1"/>
  <c r="R444" i="4"/>
  <c r="Y444" i="4" s="1"/>
  <c r="S444" i="4"/>
  <c r="Z444" i="4" s="1"/>
  <c r="R445" i="4"/>
  <c r="Y445" i="4" s="1"/>
  <c r="S445" i="4"/>
  <c r="Z445" i="4" s="1"/>
  <c r="I435" i="4"/>
  <c r="J435" i="4"/>
  <c r="AD435" i="4" s="1"/>
  <c r="I436" i="4"/>
  <c r="J436" i="4"/>
  <c r="AD436" i="4" s="1"/>
  <c r="I437" i="4"/>
  <c r="J437" i="4"/>
  <c r="AD437" i="4" s="1"/>
  <c r="I438" i="4"/>
  <c r="J438" i="4"/>
  <c r="AD438" i="4" s="1"/>
  <c r="I439" i="4"/>
  <c r="J439" i="4"/>
  <c r="AD439" i="4" s="1"/>
  <c r="I440" i="4"/>
  <c r="J440" i="4"/>
  <c r="AD440" i="4" s="1"/>
  <c r="I441" i="4"/>
  <c r="J441" i="4"/>
  <c r="AD441" i="4" s="1"/>
  <c r="I442" i="4"/>
  <c r="J442" i="4"/>
  <c r="AD442" i="4" s="1"/>
  <c r="I443" i="4"/>
  <c r="J443" i="4"/>
  <c r="AD443" i="4" s="1"/>
  <c r="R423" i="4"/>
  <c r="Y423" i="4" s="1"/>
  <c r="S423" i="4"/>
  <c r="Z423" i="4" s="1"/>
  <c r="R424" i="4"/>
  <c r="Y424" i="4" s="1"/>
  <c r="S424" i="4"/>
  <c r="Z424" i="4" s="1"/>
  <c r="R425" i="4"/>
  <c r="Y425" i="4" s="1"/>
  <c r="S425" i="4"/>
  <c r="Z425" i="4" s="1"/>
  <c r="R426" i="4"/>
  <c r="Y426" i="4" s="1"/>
  <c r="S426" i="4"/>
  <c r="Z426" i="4" s="1"/>
  <c r="R427" i="4"/>
  <c r="Y427" i="4" s="1"/>
  <c r="S427" i="4"/>
  <c r="Z427" i="4" s="1"/>
  <c r="R428" i="4"/>
  <c r="Y428" i="4" s="1"/>
  <c r="S428" i="4"/>
  <c r="Z428" i="4" s="1"/>
  <c r="R429" i="4"/>
  <c r="Y429" i="4" s="1"/>
  <c r="S429" i="4"/>
  <c r="Z429" i="4" s="1"/>
  <c r="R430" i="4"/>
  <c r="Y430" i="4" s="1"/>
  <c r="S430" i="4"/>
  <c r="Z430" i="4" s="1"/>
  <c r="R431" i="4"/>
  <c r="Y431" i="4" s="1"/>
  <c r="S431" i="4"/>
  <c r="Z431" i="4" s="1"/>
  <c r="R432" i="4"/>
  <c r="Y432" i="4" s="1"/>
  <c r="S432" i="4"/>
  <c r="Z432" i="4" s="1"/>
  <c r="R433" i="4"/>
  <c r="Y433" i="4" s="1"/>
  <c r="S433" i="4"/>
  <c r="Z433" i="4" s="1"/>
  <c r="C433" i="4"/>
  <c r="D433" i="4"/>
  <c r="C422" i="4"/>
  <c r="D422" i="4"/>
  <c r="C423" i="4"/>
  <c r="D423" i="4"/>
  <c r="C424" i="4"/>
  <c r="D424" i="4"/>
  <c r="C425" i="4"/>
  <c r="D425" i="4"/>
  <c r="C426" i="4"/>
  <c r="D426" i="4"/>
  <c r="C427" i="4"/>
  <c r="D427" i="4"/>
  <c r="C428" i="4"/>
  <c r="D428" i="4"/>
  <c r="C429" i="4"/>
  <c r="D429" i="4"/>
  <c r="C430" i="4"/>
  <c r="D430" i="4"/>
  <c r="C431" i="4"/>
  <c r="D431" i="4"/>
  <c r="C432" i="4"/>
  <c r="D432" i="4"/>
  <c r="I432" i="4"/>
  <c r="J432" i="4"/>
  <c r="AD432" i="4" s="1"/>
  <c r="I433" i="4"/>
  <c r="J433" i="4"/>
  <c r="AD433" i="4" s="1"/>
  <c r="I434" i="4"/>
  <c r="J434" i="4"/>
  <c r="AD434" i="4" s="1"/>
  <c r="I423" i="4"/>
  <c r="J423" i="4"/>
  <c r="AD423" i="4" s="1"/>
  <c r="I424" i="4"/>
  <c r="J424" i="4"/>
  <c r="AD424" i="4" s="1"/>
  <c r="I425" i="4"/>
  <c r="J425" i="4"/>
  <c r="AD425" i="4" s="1"/>
  <c r="I426" i="4"/>
  <c r="J426" i="4"/>
  <c r="AD426" i="4" s="1"/>
  <c r="I427" i="4"/>
  <c r="J427" i="4"/>
  <c r="AD427" i="4" s="1"/>
  <c r="I428" i="4"/>
  <c r="J428" i="4"/>
  <c r="AD428" i="4" s="1"/>
  <c r="I429" i="4"/>
  <c r="J429" i="4"/>
  <c r="AD429" i="4" s="1"/>
  <c r="I430" i="4"/>
  <c r="J430" i="4"/>
  <c r="AD430" i="4" s="1"/>
  <c r="I431" i="4"/>
  <c r="J431" i="4"/>
  <c r="AD431" i="4" s="1"/>
  <c r="AN429" i="4" l="1"/>
  <c r="AO429" i="4" s="1"/>
  <c r="AP429" i="4" s="1"/>
  <c r="AN425" i="4"/>
  <c r="AO425" i="4" s="1"/>
  <c r="AP425" i="4" s="1"/>
  <c r="AN433" i="4"/>
  <c r="AO433" i="4" s="1"/>
  <c r="AP433" i="4" s="1"/>
  <c r="AN440" i="4"/>
  <c r="AO440" i="4" s="1"/>
  <c r="AP440" i="4" s="1"/>
  <c r="AN436" i="4"/>
  <c r="AO436" i="4" s="1"/>
  <c r="AP436" i="4" s="1"/>
  <c r="AN451" i="4"/>
  <c r="AO451" i="4" s="1"/>
  <c r="AP451" i="4" s="1"/>
  <c r="AN447" i="4"/>
  <c r="AO447" i="4" s="1"/>
  <c r="AP447" i="4" s="1"/>
  <c r="AN461" i="4"/>
  <c r="AO461" i="4" s="1"/>
  <c r="AP461" i="4" s="1"/>
  <c r="AN457" i="4"/>
  <c r="AO457" i="4" s="1"/>
  <c r="AP457" i="4" s="1"/>
  <c r="AN431" i="4"/>
  <c r="AO431" i="4" s="1"/>
  <c r="AP431" i="4" s="1"/>
  <c r="AN427" i="4"/>
  <c r="AO427" i="4" s="1"/>
  <c r="AP427" i="4" s="1"/>
  <c r="AN423" i="4"/>
  <c r="AO423" i="4" s="1"/>
  <c r="AP423" i="4" s="1"/>
  <c r="AN442" i="4"/>
  <c r="AO442" i="4" s="1"/>
  <c r="AP442" i="4" s="1"/>
  <c r="AN438" i="4"/>
  <c r="AO438" i="4" s="1"/>
  <c r="AP438" i="4" s="1"/>
  <c r="AN453" i="4"/>
  <c r="AO453" i="4" s="1"/>
  <c r="AP453" i="4" s="1"/>
  <c r="AN449" i="4"/>
  <c r="AO449" i="4" s="1"/>
  <c r="AP449" i="4" s="1"/>
  <c r="AN445" i="4"/>
  <c r="AO445" i="4" s="1"/>
  <c r="AP445" i="4" s="1"/>
  <c r="AN463" i="4"/>
  <c r="AO463" i="4" s="1"/>
  <c r="AP463" i="4" s="1"/>
  <c r="AN459" i="4"/>
  <c r="AO459" i="4" s="1"/>
  <c r="AP459" i="4" s="1"/>
  <c r="AN455" i="4"/>
  <c r="AO455" i="4" s="1"/>
  <c r="AP455" i="4" s="1"/>
  <c r="AN470" i="4"/>
  <c r="AO470" i="4" s="1"/>
  <c r="AP470" i="4" s="1"/>
  <c r="AN466" i="4"/>
  <c r="AO466" i="4" s="1"/>
  <c r="AP466" i="4" s="1"/>
  <c r="AN490" i="4"/>
  <c r="AO490" i="4" s="1"/>
  <c r="AP490" i="4" s="1"/>
  <c r="AN486" i="4"/>
  <c r="AO486" i="4" s="1"/>
  <c r="AP486" i="4" s="1"/>
  <c r="AN489" i="4"/>
  <c r="AO489" i="4" s="1"/>
  <c r="AP489" i="4" s="1"/>
  <c r="AN485" i="4"/>
  <c r="AO485" i="4" s="1"/>
  <c r="AP485" i="4" s="1"/>
  <c r="AN472" i="4"/>
  <c r="AO472" i="4" s="1"/>
  <c r="AP472" i="4" s="1"/>
  <c r="AN468" i="4"/>
  <c r="AO468" i="4" s="1"/>
  <c r="AP468" i="4" s="1"/>
  <c r="AN488" i="4"/>
  <c r="AO488" i="4" s="1"/>
  <c r="AP488" i="4" s="1"/>
  <c r="AN484" i="4"/>
  <c r="AO484" i="4" s="1"/>
  <c r="AP484" i="4" s="1"/>
  <c r="AN491" i="4"/>
  <c r="AO491" i="4" s="1"/>
  <c r="AP491" i="4" s="1"/>
  <c r="AN487" i="4"/>
  <c r="AO487" i="4" s="1"/>
  <c r="AP487" i="4" s="1"/>
  <c r="AN483" i="4"/>
  <c r="AO483" i="4" s="1"/>
  <c r="AP483" i="4" s="1"/>
  <c r="AN430" i="4"/>
  <c r="AO430" i="4" s="1"/>
  <c r="AP430" i="4" s="1"/>
  <c r="AN426" i="4"/>
  <c r="AO426" i="4" s="1"/>
  <c r="AP426" i="4" s="1"/>
  <c r="AN434" i="4"/>
  <c r="AO434" i="4" s="1"/>
  <c r="AP434" i="4" s="1"/>
  <c r="AN441" i="4"/>
  <c r="AO441" i="4" s="1"/>
  <c r="AP441" i="4" s="1"/>
  <c r="AN437" i="4"/>
  <c r="AO437" i="4" s="1"/>
  <c r="AP437" i="4" s="1"/>
  <c r="AN452" i="4"/>
  <c r="AO452" i="4" s="1"/>
  <c r="AP452" i="4" s="1"/>
  <c r="AN448" i="4"/>
  <c r="AO448" i="4" s="1"/>
  <c r="AP448" i="4" s="1"/>
  <c r="AN444" i="4"/>
  <c r="AO444" i="4" s="1"/>
  <c r="AP444" i="4" s="1"/>
  <c r="AN462" i="4"/>
  <c r="AO462" i="4" s="1"/>
  <c r="AP462" i="4" s="1"/>
  <c r="AN458" i="4"/>
  <c r="AO458" i="4" s="1"/>
  <c r="AP458" i="4" s="1"/>
  <c r="AN473" i="4"/>
  <c r="AO473" i="4" s="1"/>
  <c r="AP473" i="4" s="1"/>
  <c r="AN469" i="4"/>
  <c r="AO469" i="4" s="1"/>
  <c r="AP469" i="4" s="1"/>
  <c r="AN465" i="4"/>
  <c r="AO465" i="4" s="1"/>
  <c r="AP465" i="4" s="1"/>
  <c r="AN428" i="4"/>
  <c r="AO428" i="4" s="1"/>
  <c r="AP428" i="4" s="1"/>
  <c r="AN424" i="4"/>
  <c r="AO424" i="4" s="1"/>
  <c r="AP424" i="4" s="1"/>
  <c r="AN432" i="4"/>
  <c r="AO432" i="4" s="1"/>
  <c r="AP432" i="4" s="1"/>
  <c r="AN443" i="4"/>
  <c r="AO443" i="4" s="1"/>
  <c r="AP443" i="4" s="1"/>
  <c r="AN439" i="4"/>
  <c r="AO439" i="4" s="1"/>
  <c r="AP439" i="4" s="1"/>
  <c r="AN435" i="4"/>
  <c r="AO435" i="4" s="1"/>
  <c r="AP435" i="4" s="1"/>
  <c r="AN454" i="4"/>
  <c r="AO454" i="4" s="1"/>
  <c r="AP454" i="4" s="1"/>
  <c r="AN450" i="4"/>
  <c r="AO450" i="4" s="1"/>
  <c r="AP450" i="4" s="1"/>
  <c r="AN446" i="4"/>
  <c r="AO446" i="4" s="1"/>
  <c r="AP446" i="4" s="1"/>
  <c r="AN464" i="4"/>
  <c r="AO464" i="4" s="1"/>
  <c r="AP464" i="4" s="1"/>
  <c r="AN460" i="4"/>
  <c r="AO460" i="4" s="1"/>
  <c r="AP460" i="4" s="1"/>
  <c r="AN456" i="4"/>
  <c r="AO456" i="4" s="1"/>
  <c r="AP456" i="4" s="1"/>
  <c r="AN471" i="4"/>
  <c r="AO471" i="4" s="1"/>
  <c r="AP471" i="4" s="1"/>
  <c r="AN467" i="4"/>
  <c r="AO467" i="4" s="1"/>
  <c r="AP467" i="4" s="1"/>
  <c r="D371" i="4"/>
  <c r="D372" i="4"/>
  <c r="D373" i="4"/>
  <c r="D374" i="4"/>
  <c r="D375" i="4"/>
  <c r="D376" i="4"/>
  <c r="D377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R422" i="4"/>
  <c r="Y422" i="4" s="1"/>
  <c r="S422" i="4"/>
  <c r="Z422" i="4" s="1"/>
  <c r="R413" i="4"/>
  <c r="Y413" i="4" s="1"/>
  <c r="S413" i="4"/>
  <c r="Z413" i="4" s="1"/>
  <c r="R414" i="4"/>
  <c r="Y414" i="4" s="1"/>
  <c r="S414" i="4"/>
  <c r="Z414" i="4" s="1"/>
  <c r="R415" i="4"/>
  <c r="Y415" i="4" s="1"/>
  <c r="S415" i="4"/>
  <c r="Z415" i="4" s="1"/>
  <c r="R416" i="4"/>
  <c r="Y416" i="4" s="1"/>
  <c r="S416" i="4"/>
  <c r="Z416" i="4" s="1"/>
  <c r="R417" i="4"/>
  <c r="Y417" i="4" s="1"/>
  <c r="S417" i="4"/>
  <c r="Z417" i="4" s="1"/>
  <c r="R418" i="4"/>
  <c r="Y418" i="4" s="1"/>
  <c r="S418" i="4"/>
  <c r="Z418" i="4" s="1"/>
  <c r="R419" i="4"/>
  <c r="Y419" i="4" s="1"/>
  <c r="S419" i="4"/>
  <c r="Z419" i="4" s="1"/>
  <c r="R420" i="4"/>
  <c r="Y420" i="4" s="1"/>
  <c r="S420" i="4"/>
  <c r="Z420" i="4" s="1"/>
  <c r="R421" i="4"/>
  <c r="Y421" i="4" s="1"/>
  <c r="S421" i="4"/>
  <c r="Z421" i="4" s="1"/>
  <c r="C413" i="4"/>
  <c r="C414" i="4"/>
  <c r="C415" i="4"/>
  <c r="C416" i="4"/>
  <c r="C417" i="4"/>
  <c r="C418" i="4"/>
  <c r="C419" i="4"/>
  <c r="C420" i="4"/>
  <c r="C421" i="4"/>
  <c r="I413" i="4"/>
  <c r="J413" i="4"/>
  <c r="AD413" i="4" s="1"/>
  <c r="I414" i="4"/>
  <c r="J414" i="4"/>
  <c r="AD414" i="4" s="1"/>
  <c r="I415" i="4"/>
  <c r="J415" i="4"/>
  <c r="AD415" i="4" s="1"/>
  <c r="I416" i="4"/>
  <c r="J416" i="4"/>
  <c r="AD416" i="4" s="1"/>
  <c r="I417" i="4"/>
  <c r="J417" i="4"/>
  <c r="AD417" i="4" s="1"/>
  <c r="I418" i="4"/>
  <c r="J418" i="4"/>
  <c r="AD418" i="4" s="1"/>
  <c r="I419" i="4"/>
  <c r="J419" i="4"/>
  <c r="AD419" i="4" s="1"/>
  <c r="I420" i="4"/>
  <c r="J420" i="4"/>
  <c r="AD420" i="4" s="1"/>
  <c r="I421" i="4"/>
  <c r="J421" i="4"/>
  <c r="AD421" i="4" s="1"/>
  <c r="I422" i="4"/>
  <c r="J422" i="4"/>
  <c r="AD422" i="4" s="1"/>
  <c r="R412" i="4"/>
  <c r="Y412" i="4" s="1"/>
  <c r="S412" i="4"/>
  <c r="Z412" i="4" s="1"/>
  <c r="R403" i="4"/>
  <c r="Y403" i="4" s="1"/>
  <c r="S403" i="4"/>
  <c r="Z403" i="4" s="1"/>
  <c r="R404" i="4"/>
  <c r="Y404" i="4" s="1"/>
  <c r="S404" i="4"/>
  <c r="Z404" i="4" s="1"/>
  <c r="R405" i="4"/>
  <c r="Y405" i="4" s="1"/>
  <c r="S405" i="4"/>
  <c r="Z405" i="4" s="1"/>
  <c r="R406" i="4"/>
  <c r="Y406" i="4" s="1"/>
  <c r="S406" i="4"/>
  <c r="Z406" i="4" s="1"/>
  <c r="R407" i="4"/>
  <c r="Y407" i="4" s="1"/>
  <c r="S407" i="4"/>
  <c r="Z407" i="4" s="1"/>
  <c r="R408" i="4"/>
  <c r="Y408" i="4" s="1"/>
  <c r="S408" i="4"/>
  <c r="Z408" i="4" s="1"/>
  <c r="R409" i="4"/>
  <c r="Y409" i="4" s="1"/>
  <c r="S409" i="4"/>
  <c r="Z409" i="4" s="1"/>
  <c r="R410" i="4"/>
  <c r="Y410" i="4" s="1"/>
  <c r="S410" i="4"/>
  <c r="Z410" i="4" s="1"/>
  <c r="R411" i="4"/>
  <c r="Y411" i="4" s="1"/>
  <c r="S411" i="4"/>
  <c r="Z411" i="4" s="1"/>
  <c r="C412" i="4"/>
  <c r="C404" i="4"/>
  <c r="C405" i="4"/>
  <c r="C406" i="4"/>
  <c r="C407" i="4"/>
  <c r="C408" i="4"/>
  <c r="C409" i="4"/>
  <c r="C410" i="4"/>
  <c r="C411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AN415" i="4" l="1"/>
  <c r="AO415" i="4" s="1"/>
  <c r="AP415" i="4" s="1"/>
  <c r="AN419" i="4"/>
  <c r="AO419" i="4" s="1"/>
  <c r="AP419" i="4" s="1"/>
  <c r="AN421" i="4"/>
  <c r="AO421" i="4" s="1"/>
  <c r="AP421" i="4" s="1"/>
  <c r="AN417" i="4"/>
  <c r="AO417" i="4" s="1"/>
  <c r="AP417" i="4" s="1"/>
  <c r="AN413" i="4"/>
  <c r="AO413" i="4" s="1"/>
  <c r="AP413" i="4" s="1"/>
  <c r="AN420" i="4"/>
  <c r="AO420" i="4" s="1"/>
  <c r="AP420" i="4" s="1"/>
  <c r="AN416" i="4"/>
  <c r="AO416" i="4" s="1"/>
  <c r="AP416" i="4" s="1"/>
  <c r="AN418" i="4"/>
  <c r="AO418" i="4" s="1"/>
  <c r="AP418" i="4" s="1"/>
  <c r="AN422" i="4"/>
  <c r="AO422" i="4" s="1"/>
  <c r="AP422" i="4" s="1"/>
  <c r="AN414" i="4"/>
  <c r="AO414" i="4" s="1"/>
  <c r="AP414" i="4" s="1"/>
  <c r="I404" i="4"/>
  <c r="J404" i="4"/>
  <c r="AD404" i="4" s="1"/>
  <c r="I405" i="4"/>
  <c r="J405" i="4"/>
  <c r="AD405" i="4" s="1"/>
  <c r="I406" i="4"/>
  <c r="J406" i="4"/>
  <c r="AD406" i="4" s="1"/>
  <c r="I407" i="4"/>
  <c r="J407" i="4"/>
  <c r="AD407" i="4" s="1"/>
  <c r="I408" i="4"/>
  <c r="J408" i="4"/>
  <c r="AD408" i="4" s="1"/>
  <c r="I409" i="4"/>
  <c r="J409" i="4"/>
  <c r="AD409" i="4" s="1"/>
  <c r="I410" i="4"/>
  <c r="J410" i="4"/>
  <c r="AD410" i="4" s="1"/>
  <c r="I411" i="4"/>
  <c r="J411" i="4"/>
  <c r="AD411" i="4" s="1"/>
  <c r="I412" i="4"/>
  <c r="J412" i="4"/>
  <c r="AD412" i="4" s="1"/>
  <c r="S396" i="4"/>
  <c r="Z396" i="4" s="1"/>
  <c r="S397" i="4"/>
  <c r="Z397" i="4" s="1"/>
  <c r="S398" i="4"/>
  <c r="Z398" i="4" s="1"/>
  <c r="S399" i="4"/>
  <c r="Z399" i="4" s="1"/>
  <c r="S400" i="4"/>
  <c r="Z400" i="4" s="1"/>
  <c r="S401" i="4"/>
  <c r="Z401" i="4" s="1"/>
  <c r="S402" i="4"/>
  <c r="Z402" i="4" s="1"/>
  <c r="R396" i="4"/>
  <c r="Y396" i="4" s="1"/>
  <c r="R397" i="4"/>
  <c r="Y397" i="4" s="1"/>
  <c r="R398" i="4"/>
  <c r="Y398" i="4" s="1"/>
  <c r="R399" i="4"/>
  <c r="Y399" i="4" s="1"/>
  <c r="R400" i="4"/>
  <c r="Y400" i="4" s="1"/>
  <c r="R401" i="4"/>
  <c r="Y401" i="4" s="1"/>
  <c r="R402" i="4"/>
  <c r="Y402" i="4" s="1"/>
  <c r="I396" i="4"/>
  <c r="J396" i="4"/>
  <c r="AD396" i="4" s="1"/>
  <c r="I397" i="4"/>
  <c r="J397" i="4"/>
  <c r="AD397" i="4" s="1"/>
  <c r="I398" i="4"/>
  <c r="J398" i="4"/>
  <c r="AD398" i="4" s="1"/>
  <c r="I399" i="4"/>
  <c r="J399" i="4"/>
  <c r="AD399" i="4" s="1"/>
  <c r="I400" i="4"/>
  <c r="J400" i="4"/>
  <c r="AD400" i="4" s="1"/>
  <c r="I401" i="4"/>
  <c r="J401" i="4"/>
  <c r="AD401" i="4" s="1"/>
  <c r="I402" i="4"/>
  <c r="J402" i="4"/>
  <c r="AD402" i="4" s="1"/>
  <c r="I403" i="4"/>
  <c r="J403" i="4"/>
  <c r="AD403" i="4" s="1"/>
  <c r="R387" i="4"/>
  <c r="Y387" i="4" s="1"/>
  <c r="S387" i="4"/>
  <c r="Z387" i="4" s="1"/>
  <c r="R388" i="4"/>
  <c r="Y388" i="4" s="1"/>
  <c r="S388" i="4"/>
  <c r="Z388" i="4" s="1"/>
  <c r="R389" i="4"/>
  <c r="Y389" i="4" s="1"/>
  <c r="S389" i="4"/>
  <c r="Z389" i="4" s="1"/>
  <c r="R390" i="4"/>
  <c r="Y390" i="4" s="1"/>
  <c r="S390" i="4"/>
  <c r="Z390" i="4" s="1"/>
  <c r="R391" i="4"/>
  <c r="Y391" i="4" s="1"/>
  <c r="S391" i="4"/>
  <c r="Z391" i="4" s="1"/>
  <c r="R392" i="4"/>
  <c r="Y392" i="4" s="1"/>
  <c r="S392" i="4"/>
  <c r="Z392" i="4" s="1"/>
  <c r="R393" i="4"/>
  <c r="Y393" i="4" s="1"/>
  <c r="S393" i="4"/>
  <c r="Z393" i="4" s="1"/>
  <c r="R394" i="4"/>
  <c r="Y394" i="4" s="1"/>
  <c r="S394" i="4"/>
  <c r="Z394" i="4" s="1"/>
  <c r="R395" i="4"/>
  <c r="Y395" i="4" s="1"/>
  <c r="S395" i="4"/>
  <c r="Z395" i="4" s="1"/>
  <c r="AN408" i="4" l="1"/>
  <c r="AO408" i="4" s="1"/>
  <c r="AP408" i="4" s="1"/>
  <c r="AN400" i="4"/>
  <c r="AO400" i="4" s="1"/>
  <c r="AP400" i="4" s="1"/>
  <c r="AN396" i="4"/>
  <c r="AO396" i="4" s="1"/>
  <c r="AP396" i="4" s="1"/>
  <c r="AN412" i="4"/>
  <c r="AO412" i="4" s="1"/>
  <c r="AP412" i="4" s="1"/>
  <c r="AN404" i="4"/>
  <c r="AO404" i="4" s="1"/>
  <c r="AP404" i="4" s="1"/>
  <c r="AN398" i="4"/>
  <c r="AO398" i="4" s="1"/>
  <c r="AP398" i="4" s="1"/>
  <c r="AN406" i="4"/>
  <c r="AO406" i="4" s="1"/>
  <c r="AP406" i="4" s="1"/>
  <c r="AN402" i="4"/>
  <c r="AO402" i="4" s="1"/>
  <c r="AP402" i="4" s="1"/>
  <c r="AN410" i="4"/>
  <c r="AO410" i="4" s="1"/>
  <c r="AP410" i="4" s="1"/>
  <c r="AN403" i="4"/>
  <c r="AN411" i="4"/>
  <c r="AO411" i="4" s="1"/>
  <c r="AP411" i="4" s="1"/>
  <c r="AN407" i="4"/>
  <c r="AO407" i="4" s="1"/>
  <c r="AP407" i="4" s="1"/>
  <c r="AN401" i="4"/>
  <c r="AO401" i="4" s="1"/>
  <c r="AP401" i="4" s="1"/>
  <c r="AN397" i="4"/>
  <c r="AO397" i="4" s="1"/>
  <c r="AP397" i="4" s="1"/>
  <c r="AN409" i="4"/>
  <c r="AO409" i="4" s="1"/>
  <c r="AP409" i="4" s="1"/>
  <c r="AN405" i="4"/>
  <c r="AO405" i="4" s="1"/>
  <c r="AP405" i="4" s="1"/>
  <c r="AN399" i="4"/>
  <c r="AO399" i="4" s="1"/>
  <c r="AP399" i="4" s="1"/>
  <c r="AO403" i="4"/>
  <c r="AP403" i="4" s="1"/>
  <c r="I388" i="4"/>
  <c r="J388" i="4"/>
  <c r="AD388" i="4" s="1"/>
  <c r="I389" i="4"/>
  <c r="J389" i="4"/>
  <c r="AD389" i="4" s="1"/>
  <c r="I390" i="4"/>
  <c r="J390" i="4"/>
  <c r="AD390" i="4" s="1"/>
  <c r="I391" i="4"/>
  <c r="J391" i="4"/>
  <c r="AD391" i="4" s="1"/>
  <c r="I392" i="4"/>
  <c r="J392" i="4"/>
  <c r="AD392" i="4" s="1"/>
  <c r="I393" i="4"/>
  <c r="J393" i="4"/>
  <c r="AD393" i="4" s="1"/>
  <c r="I394" i="4"/>
  <c r="J394" i="4"/>
  <c r="AD394" i="4" s="1"/>
  <c r="I395" i="4"/>
  <c r="J395" i="4"/>
  <c r="AD395" i="4" s="1"/>
  <c r="J387" i="4"/>
  <c r="AD387" i="4" s="1"/>
  <c r="I387" i="4"/>
  <c r="C368" i="4"/>
  <c r="D368" i="4"/>
  <c r="C369" i="4"/>
  <c r="D369" i="4"/>
  <c r="C370" i="4"/>
  <c r="D370" i="4"/>
  <c r="C371" i="4"/>
  <c r="C372" i="4"/>
  <c r="C373" i="4"/>
  <c r="C374" i="4"/>
  <c r="C375" i="4"/>
  <c r="C376" i="4"/>
  <c r="C377" i="4"/>
  <c r="P368" i="4"/>
  <c r="Q368" i="4"/>
  <c r="Q753" i="4" s="1"/>
  <c r="R368" i="4"/>
  <c r="Y368" i="4" s="1"/>
  <c r="S368" i="4"/>
  <c r="Z368" i="4" s="1"/>
  <c r="P369" i="4"/>
  <c r="Q369" i="4"/>
  <c r="Q754" i="4" s="1"/>
  <c r="R369" i="4"/>
  <c r="Y369" i="4" s="1"/>
  <c r="S369" i="4"/>
  <c r="Z369" i="4" s="1"/>
  <c r="P370" i="4"/>
  <c r="Q370" i="4"/>
  <c r="Q755" i="4" s="1"/>
  <c r="R370" i="4"/>
  <c r="Y370" i="4" s="1"/>
  <c r="S370" i="4"/>
  <c r="Z370" i="4" s="1"/>
  <c r="P371" i="4"/>
  <c r="Q371" i="4"/>
  <c r="Q756" i="4" s="1"/>
  <c r="R371" i="4"/>
  <c r="Y371" i="4" s="1"/>
  <c r="S371" i="4"/>
  <c r="Z371" i="4" s="1"/>
  <c r="P372" i="4"/>
  <c r="Q372" i="4"/>
  <c r="Q757" i="4" s="1"/>
  <c r="R372" i="4"/>
  <c r="Y372" i="4" s="1"/>
  <c r="S372" i="4"/>
  <c r="Z372" i="4" s="1"/>
  <c r="P373" i="4"/>
  <c r="Q373" i="4"/>
  <c r="Q758" i="4" s="1"/>
  <c r="R373" i="4"/>
  <c r="Y373" i="4" s="1"/>
  <c r="S373" i="4"/>
  <c r="Z373" i="4" s="1"/>
  <c r="P374" i="4"/>
  <c r="Q374" i="4"/>
  <c r="Q759" i="4" s="1"/>
  <c r="R374" i="4"/>
  <c r="Y374" i="4" s="1"/>
  <c r="S374" i="4"/>
  <c r="Z374" i="4" s="1"/>
  <c r="P375" i="4"/>
  <c r="Q375" i="4"/>
  <c r="Q760" i="4" s="1"/>
  <c r="R375" i="4"/>
  <c r="Y375" i="4" s="1"/>
  <c r="S375" i="4"/>
  <c r="Z375" i="4" s="1"/>
  <c r="P376" i="4"/>
  <c r="Q376" i="4"/>
  <c r="Q761" i="4" s="1"/>
  <c r="R376" i="4"/>
  <c r="Y376" i="4" s="1"/>
  <c r="S376" i="4"/>
  <c r="Z376" i="4" s="1"/>
  <c r="P377" i="4"/>
  <c r="Q377" i="4"/>
  <c r="Q762" i="4" s="1"/>
  <c r="R377" i="4"/>
  <c r="Y377" i="4" s="1"/>
  <c r="S377" i="4"/>
  <c r="Z377" i="4" s="1"/>
  <c r="C358" i="4"/>
  <c r="D358" i="4"/>
  <c r="C359" i="4"/>
  <c r="D359" i="4"/>
  <c r="C360" i="4"/>
  <c r="D360" i="4"/>
  <c r="C361" i="4"/>
  <c r="D361" i="4"/>
  <c r="C362" i="4"/>
  <c r="D362" i="4"/>
  <c r="C363" i="4"/>
  <c r="D363" i="4"/>
  <c r="C364" i="4"/>
  <c r="D364" i="4"/>
  <c r="C365" i="4"/>
  <c r="D365" i="4"/>
  <c r="C366" i="4"/>
  <c r="D366" i="4"/>
  <c r="C367" i="4"/>
  <c r="D367" i="4"/>
  <c r="P358" i="4"/>
  <c r="Q358" i="4"/>
  <c r="Q743" i="4" s="1"/>
  <c r="R358" i="4"/>
  <c r="Y358" i="4" s="1"/>
  <c r="S358" i="4"/>
  <c r="Z358" i="4" s="1"/>
  <c r="P359" i="4"/>
  <c r="Q359" i="4"/>
  <c r="Q744" i="4" s="1"/>
  <c r="R359" i="4"/>
  <c r="Y359" i="4" s="1"/>
  <c r="S359" i="4"/>
  <c r="Z359" i="4" s="1"/>
  <c r="P360" i="4"/>
  <c r="Q360" i="4"/>
  <c r="Q745" i="4" s="1"/>
  <c r="R360" i="4"/>
  <c r="Y360" i="4" s="1"/>
  <c r="S360" i="4"/>
  <c r="Z360" i="4" s="1"/>
  <c r="P361" i="4"/>
  <c r="Q361" i="4"/>
  <c r="Q746" i="4" s="1"/>
  <c r="R361" i="4"/>
  <c r="Y361" i="4" s="1"/>
  <c r="S361" i="4"/>
  <c r="Z361" i="4" s="1"/>
  <c r="P362" i="4"/>
  <c r="Q362" i="4"/>
  <c r="Q747" i="4" s="1"/>
  <c r="R362" i="4"/>
  <c r="Y362" i="4" s="1"/>
  <c r="S362" i="4"/>
  <c r="Z362" i="4" s="1"/>
  <c r="P363" i="4"/>
  <c r="Q363" i="4"/>
  <c r="Q748" i="4" s="1"/>
  <c r="R363" i="4"/>
  <c r="Y363" i="4" s="1"/>
  <c r="S363" i="4"/>
  <c r="Z363" i="4" s="1"/>
  <c r="P364" i="4"/>
  <c r="Q364" i="4"/>
  <c r="Q749" i="4" s="1"/>
  <c r="R364" i="4"/>
  <c r="Y364" i="4" s="1"/>
  <c r="S364" i="4"/>
  <c r="Z364" i="4" s="1"/>
  <c r="P365" i="4"/>
  <c r="Q365" i="4"/>
  <c r="Q750" i="4" s="1"/>
  <c r="R365" i="4"/>
  <c r="Y365" i="4" s="1"/>
  <c r="S365" i="4"/>
  <c r="Z365" i="4" s="1"/>
  <c r="P366" i="4"/>
  <c r="Q366" i="4"/>
  <c r="Q751" i="4" s="1"/>
  <c r="R366" i="4"/>
  <c r="Y366" i="4" s="1"/>
  <c r="S366" i="4"/>
  <c r="Z366" i="4" s="1"/>
  <c r="P367" i="4"/>
  <c r="Q367" i="4"/>
  <c r="Q752" i="4" s="1"/>
  <c r="R367" i="4"/>
  <c r="Y367" i="4" s="1"/>
  <c r="S367" i="4"/>
  <c r="Z367" i="4" s="1"/>
  <c r="C348" i="4"/>
  <c r="D348" i="4"/>
  <c r="C349" i="4"/>
  <c r="D349" i="4"/>
  <c r="C350" i="4"/>
  <c r="D350" i="4"/>
  <c r="C351" i="4"/>
  <c r="D351" i="4"/>
  <c r="C352" i="4"/>
  <c r="D352" i="4"/>
  <c r="C353" i="4"/>
  <c r="D353" i="4"/>
  <c r="C354" i="4"/>
  <c r="D354" i="4"/>
  <c r="C355" i="4"/>
  <c r="D355" i="4"/>
  <c r="C356" i="4"/>
  <c r="D356" i="4"/>
  <c r="C357" i="4"/>
  <c r="D357" i="4"/>
  <c r="P348" i="4"/>
  <c r="Q348" i="4"/>
  <c r="Q733" i="4" s="1"/>
  <c r="R348" i="4"/>
  <c r="Y348" i="4" s="1"/>
  <c r="S348" i="4"/>
  <c r="Z348" i="4" s="1"/>
  <c r="P349" i="4"/>
  <c r="Q349" i="4"/>
  <c r="Q734" i="4" s="1"/>
  <c r="R349" i="4"/>
  <c r="Y349" i="4" s="1"/>
  <c r="S349" i="4"/>
  <c r="Z349" i="4" s="1"/>
  <c r="P350" i="4"/>
  <c r="Q350" i="4"/>
  <c r="Q735" i="4" s="1"/>
  <c r="R350" i="4"/>
  <c r="Y350" i="4" s="1"/>
  <c r="S350" i="4"/>
  <c r="Z350" i="4" s="1"/>
  <c r="P351" i="4"/>
  <c r="Q351" i="4"/>
  <c r="Q736" i="4" s="1"/>
  <c r="R351" i="4"/>
  <c r="Y351" i="4" s="1"/>
  <c r="S351" i="4"/>
  <c r="Z351" i="4" s="1"/>
  <c r="P352" i="4"/>
  <c r="Q352" i="4"/>
  <c r="Q737" i="4" s="1"/>
  <c r="R352" i="4"/>
  <c r="Y352" i="4" s="1"/>
  <c r="S352" i="4"/>
  <c r="Z352" i="4" s="1"/>
  <c r="P353" i="4"/>
  <c r="Q353" i="4"/>
  <c r="Q738" i="4" s="1"/>
  <c r="R353" i="4"/>
  <c r="Y353" i="4" s="1"/>
  <c r="S353" i="4"/>
  <c r="Z353" i="4" s="1"/>
  <c r="P354" i="4"/>
  <c r="Q354" i="4"/>
  <c r="Q739" i="4" s="1"/>
  <c r="R354" i="4"/>
  <c r="Y354" i="4" s="1"/>
  <c r="S354" i="4"/>
  <c r="Z354" i="4" s="1"/>
  <c r="P355" i="4"/>
  <c r="Q355" i="4"/>
  <c r="Q740" i="4" s="1"/>
  <c r="R355" i="4"/>
  <c r="Y355" i="4" s="1"/>
  <c r="S355" i="4"/>
  <c r="Z355" i="4" s="1"/>
  <c r="P356" i="4"/>
  <c r="Q356" i="4"/>
  <c r="Q741" i="4" s="1"/>
  <c r="R356" i="4"/>
  <c r="Y356" i="4" s="1"/>
  <c r="S356" i="4"/>
  <c r="Z356" i="4" s="1"/>
  <c r="P357" i="4"/>
  <c r="Q357" i="4"/>
  <c r="Q742" i="4" s="1"/>
  <c r="R357" i="4"/>
  <c r="Y357" i="4" s="1"/>
  <c r="S357" i="4"/>
  <c r="Z357" i="4" s="1"/>
  <c r="C337" i="4"/>
  <c r="D337" i="4"/>
  <c r="C338" i="4"/>
  <c r="D338" i="4"/>
  <c r="C339" i="4"/>
  <c r="D339" i="4"/>
  <c r="C340" i="4"/>
  <c r="D340" i="4"/>
  <c r="C341" i="4"/>
  <c r="D341" i="4"/>
  <c r="C342" i="4"/>
  <c r="D342" i="4"/>
  <c r="C343" i="4"/>
  <c r="D343" i="4"/>
  <c r="C344" i="4"/>
  <c r="D344" i="4"/>
  <c r="C345" i="4"/>
  <c r="D345" i="4"/>
  <c r="C346" i="4"/>
  <c r="D346" i="4"/>
  <c r="C347" i="4"/>
  <c r="D347" i="4"/>
  <c r="P337" i="4"/>
  <c r="Q337" i="4"/>
  <c r="Q722" i="4" s="1"/>
  <c r="R337" i="4"/>
  <c r="Y337" i="4" s="1"/>
  <c r="S337" i="4"/>
  <c r="Z337" i="4" s="1"/>
  <c r="P338" i="4"/>
  <c r="Q338" i="4"/>
  <c r="Q723" i="4" s="1"/>
  <c r="R338" i="4"/>
  <c r="Y338" i="4" s="1"/>
  <c r="S338" i="4"/>
  <c r="Z338" i="4" s="1"/>
  <c r="P339" i="4"/>
  <c r="Q339" i="4"/>
  <c r="Q724" i="4" s="1"/>
  <c r="R339" i="4"/>
  <c r="Y339" i="4" s="1"/>
  <c r="S339" i="4"/>
  <c r="Z339" i="4" s="1"/>
  <c r="P340" i="4"/>
  <c r="Q340" i="4"/>
  <c r="Q725" i="4" s="1"/>
  <c r="R340" i="4"/>
  <c r="Y340" i="4" s="1"/>
  <c r="S340" i="4"/>
  <c r="Z340" i="4" s="1"/>
  <c r="P341" i="4"/>
  <c r="Q341" i="4"/>
  <c r="Q726" i="4" s="1"/>
  <c r="R341" i="4"/>
  <c r="Y341" i="4" s="1"/>
  <c r="S341" i="4"/>
  <c r="Z341" i="4" s="1"/>
  <c r="P342" i="4"/>
  <c r="Q342" i="4"/>
  <c r="Q727" i="4" s="1"/>
  <c r="R342" i="4"/>
  <c r="Y342" i="4" s="1"/>
  <c r="S342" i="4"/>
  <c r="Z342" i="4" s="1"/>
  <c r="P343" i="4"/>
  <c r="Q343" i="4"/>
  <c r="Q728" i="4" s="1"/>
  <c r="R343" i="4"/>
  <c r="Y343" i="4" s="1"/>
  <c r="S343" i="4"/>
  <c r="Z343" i="4" s="1"/>
  <c r="P344" i="4"/>
  <c r="Q344" i="4"/>
  <c r="Q729" i="4" s="1"/>
  <c r="R344" i="4"/>
  <c r="Y344" i="4" s="1"/>
  <c r="S344" i="4"/>
  <c r="Z344" i="4" s="1"/>
  <c r="P345" i="4"/>
  <c r="Q345" i="4"/>
  <c r="Q730" i="4" s="1"/>
  <c r="R345" i="4"/>
  <c r="Y345" i="4" s="1"/>
  <c r="S345" i="4"/>
  <c r="Z345" i="4" s="1"/>
  <c r="P346" i="4"/>
  <c r="Q346" i="4"/>
  <c r="Q731" i="4" s="1"/>
  <c r="R346" i="4"/>
  <c r="Y346" i="4" s="1"/>
  <c r="S346" i="4"/>
  <c r="Z346" i="4" s="1"/>
  <c r="P347" i="4"/>
  <c r="Q347" i="4"/>
  <c r="Q732" i="4" s="1"/>
  <c r="R347" i="4"/>
  <c r="Y347" i="4" s="1"/>
  <c r="S347" i="4"/>
  <c r="Z347" i="4" s="1"/>
  <c r="C326" i="4"/>
  <c r="D326" i="4"/>
  <c r="C327" i="4"/>
  <c r="D327" i="4"/>
  <c r="C328" i="4"/>
  <c r="D328" i="4"/>
  <c r="C329" i="4"/>
  <c r="D329" i="4"/>
  <c r="C330" i="4"/>
  <c r="D330" i="4"/>
  <c r="C331" i="4"/>
  <c r="D331" i="4"/>
  <c r="C332" i="4"/>
  <c r="D332" i="4"/>
  <c r="C333" i="4"/>
  <c r="D333" i="4"/>
  <c r="C334" i="4"/>
  <c r="D334" i="4"/>
  <c r="C335" i="4"/>
  <c r="D335" i="4"/>
  <c r="C336" i="4"/>
  <c r="D336" i="4"/>
  <c r="P326" i="4"/>
  <c r="Q326" i="4"/>
  <c r="Q711" i="4" s="1"/>
  <c r="R326" i="4"/>
  <c r="Y326" i="4" s="1"/>
  <c r="S326" i="4"/>
  <c r="Z326" i="4" s="1"/>
  <c r="P327" i="4"/>
  <c r="Q327" i="4"/>
  <c r="Q712" i="4" s="1"/>
  <c r="R327" i="4"/>
  <c r="Y327" i="4" s="1"/>
  <c r="S327" i="4"/>
  <c r="Z327" i="4" s="1"/>
  <c r="P328" i="4"/>
  <c r="Q328" i="4"/>
  <c r="Q713" i="4" s="1"/>
  <c r="R328" i="4"/>
  <c r="Y328" i="4" s="1"/>
  <c r="S328" i="4"/>
  <c r="Z328" i="4" s="1"/>
  <c r="P329" i="4"/>
  <c r="Q329" i="4"/>
  <c r="Q714" i="4" s="1"/>
  <c r="R329" i="4"/>
  <c r="Y329" i="4" s="1"/>
  <c r="S329" i="4"/>
  <c r="Z329" i="4" s="1"/>
  <c r="P330" i="4"/>
  <c r="Q330" i="4"/>
  <c r="Q715" i="4" s="1"/>
  <c r="R330" i="4"/>
  <c r="Y330" i="4" s="1"/>
  <c r="S330" i="4"/>
  <c r="Z330" i="4" s="1"/>
  <c r="P331" i="4"/>
  <c r="Q331" i="4"/>
  <c r="Q716" i="4" s="1"/>
  <c r="R331" i="4"/>
  <c r="Y331" i="4" s="1"/>
  <c r="S331" i="4"/>
  <c r="Z331" i="4" s="1"/>
  <c r="P332" i="4"/>
  <c r="Q332" i="4"/>
  <c r="Q717" i="4" s="1"/>
  <c r="R332" i="4"/>
  <c r="Y332" i="4" s="1"/>
  <c r="S332" i="4"/>
  <c r="Z332" i="4" s="1"/>
  <c r="P333" i="4"/>
  <c r="Q333" i="4"/>
  <c r="Q718" i="4" s="1"/>
  <c r="R333" i="4"/>
  <c r="Y333" i="4" s="1"/>
  <c r="S333" i="4"/>
  <c r="Z333" i="4" s="1"/>
  <c r="P334" i="4"/>
  <c r="Q334" i="4"/>
  <c r="Q719" i="4" s="1"/>
  <c r="R334" i="4"/>
  <c r="Y334" i="4" s="1"/>
  <c r="S334" i="4"/>
  <c r="Z334" i="4" s="1"/>
  <c r="P335" i="4"/>
  <c r="Q335" i="4"/>
  <c r="Q720" i="4" s="1"/>
  <c r="R335" i="4"/>
  <c r="Y335" i="4" s="1"/>
  <c r="S335" i="4"/>
  <c r="Z335" i="4" s="1"/>
  <c r="P336" i="4"/>
  <c r="Q336" i="4"/>
  <c r="Q721" i="4" s="1"/>
  <c r="R336" i="4"/>
  <c r="Y336" i="4" s="1"/>
  <c r="S336" i="4"/>
  <c r="Z336" i="4" s="1"/>
  <c r="P317" i="4"/>
  <c r="Q317" i="4"/>
  <c r="Q702" i="4" s="1"/>
  <c r="R317" i="4"/>
  <c r="Y317" i="4" s="1"/>
  <c r="S317" i="4"/>
  <c r="Z317" i="4" s="1"/>
  <c r="P318" i="4"/>
  <c r="Q318" i="4"/>
  <c r="Q703" i="4" s="1"/>
  <c r="R318" i="4"/>
  <c r="Y318" i="4" s="1"/>
  <c r="S318" i="4"/>
  <c r="Z318" i="4" s="1"/>
  <c r="P319" i="4"/>
  <c r="Q319" i="4"/>
  <c r="Q704" i="4" s="1"/>
  <c r="R319" i="4"/>
  <c r="Y319" i="4" s="1"/>
  <c r="S319" i="4"/>
  <c r="Z319" i="4" s="1"/>
  <c r="P320" i="4"/>
  <c r="Q320" i="4"/>
  <c r="Q705" i="4" s="1"/>
  <c r="R320" i="4"/>
  <c r="Y320" i="4" s="1"/>
  <c r="S320" i="4"/>
  <c r="Z320" i="4" s="1"/>
  <c r="P321" i="4"/>
  <c r="Q321" i="4"/>
  <c r="Q706" i="4" s="1"/>
  <c r="R321" i="4"/>
  <c r="Y321" i="4" s="1"/>
  <c r="S321" i="4"/>
  <c r="Z321" i="4" s="1"/>
  <c r="P322" i="4"/>
  <c r="Q322" i="4"/>
  <c r="Q707" i="4" s="1"/>
  <c r="R322" i="4"/>
  <c r="Y322" i="4" s="1"/>
  <c r="S322" i="4"/>
  <c r="Z322" i="4" s="1"/>
  <c r="P323" i="4"/>
  <c r="Q323" i="4"/>
  <c r="Q708" i="4" s="1"/>
  <c r="R323" i="4"/>
  <c r="Y323" i="4" s="1"/>
  <c r="S323" i="4"/>
  <c r="Z323" i="4" s="1"/>
  <c r="P324" i="4"/>
  <c r="Q324" i="4"/>
  <c r="Q709" i="4" s="1"/>
  <c r="R324" i="4"/>
  <c r="Y324" i="4" s="1"/>
  <c r="S324" i="4"/>
  <c r="Z324" i="4" s="1"/>
  <c r="P325" i="4"/>
  <c r="Q325" i="4"/>
  <c r="Q710" i="4" s="1"/>
  <c r="R325" i="4"/>
  <c r="Y325" i="4" s="1"/>
  <c r="S325" i="4"/>
  <c r="Z325" i="4" s="1"/>
  <c r="C317" i="4"/>
  <c r="D317" i="4"/>
  <c r="C318" i="4"/>
  <c r="D318" i="4"/>
  <c r="C319" i="4"/>
  <c r="D319" i="4"/>
  <c r="C320" i="4"/>
  <c r="D320" i="4"/>
  <c r="C321" i="4"/>
  <c r="D321" i="4"/>
  <c r="C322" i="4"/>
  <c r="D322" i="4"/>
  <c r="C323" i="4"/>
  <c r="D323" i="4"/>
  <c r="C324" i="4"/>
  <c r="D324" i="4"/>
  <c r="C325" i="4"/>
  <c r="D325" i="4"/>
  <c r="C307" i="4"/>
  <c r="D307" i="4"/>
  <c r="C308" i="4"/>
  <c r="D308" i="4"/>
  <c r="C309" i="4"/>
  <c r="D309" i="4"/>
  <c r="C310" i="4"/>
  <c r="D310" i="4"/>
  <c r="C311" i="4"/>
  <c r="D311" i="4"/>
  <c r="C312" i="4"/>
  <c r="D312" i="4"/>
  <c r="C313" i="4"/>
  <c r="D313" i="4"/>
  <c r="C314" i="4"/>
  <c r="D314" i="4"/>
  <c r="C315" i="4"/>
  <c r="D315" i="4"/>
  <c r="C316" i="4"/>
  <c r="D316" i="4"/>
  <c r="P307" i="4"/>
  <c r="Q307" i="4"/>
  <c r="Q692" i="4" s="1"/>
  <c r="R307" i="4"/>
  <c r="Y307" i="4" s="1"/>
  <c r="S307" i="4"/>
  <c r="Z307" i="4" s="1"/>
  <c r="P308" i="4"/>
  <c r="Q308" i="4"/>
  <c r="Q693" i="4" s="1"/>
  <c r="R308" i="4"/>
  <c r="Y308" i="4" s="1"/>
  <c r="S308" i="4"/>
  <c r="Z308" i="4" s="1"/>
  <c r="P309" i="4"/>
  <c r="Q309" i="4"/>
  <c r="Q694" i="4" s="1"/>
  <c r="R309" i="4"/>
  <c r="Y309" i="4" s="1"/>
  <c r="S309" i="4"/>
  <c r="Z309" i="4" s="1"/>
  <c r="P310" i="4"/>
  <c r="Q310" i="4"/>
  <c r="Q695" i="4" s="1"/>
  <c r="R310" i="4"/>
  <c r="Y310" i="4" s="1"/>
  <c r="S310" i="4"/>
  <c r="Z310" i="4" s="1"/>
  <c r="P311" i="4"/>
  <c r="Q311" i="4"/>
  <c r="Q696" i="4" s="1"/>
  <c r="R311" i="4"/>
  <c r="Y311" i="4" s="1"/>
  <c r="S311" i="4"/>
  <c r="Z311" i="4" s="1"/>
  <c r="P312" i="4"/>
  <c r="Q312" i="4"/>
  <c r="Q697" i="4" s="1"/>
  <c r="R312" i="4"/>
  <c r="Y312" i="4" s="1"/>
  <c r="S312" i="4"/>
  <c r="Z312" i="4" s="1"/>
  <c r="P313" i="4"/>
  <c r="Q313" i="4"/>
  <c r="Q698" i="4" s="1"/>
  <c r="R313" i="4"/>
  <c r="Y313" i="4" s="1"/>
  <c r="S313" i="4"/>
  <c r="Z313" i="4" s="1"/>
  <c r="P314" i="4"/>
  <c r="Q314" i="4"/>
  <c r="Q699" i="4" s="1"/>
  <c r="R314" i="4"/>
  <c r="Y314" i="4" s="1"/>
  <c r="S314" i="4"/>
  <c r="Z314" i="4" s="1"/>
  <c r="P315" i="4"/>
  <c r="Q315" i="4"/>
  <c r="Q700" i="4" s="1"/>
  <c r="R315" i="4"/>
  <c r="Y315" i="4" s="1"/>
  <c r="S315" i="4"/>
  <c r="Z315" i="4" s="1"/>
  <c r="P316" i="4"/>
  <c r="Q316" i="4"/>
  <c r="Q701" i="4" s="1"/>
  <c r="R316" i="4"/>
  <c r="Y316" i="4" s="1"/>
  <c r="S316" i="4"/>
  <c r="Z316" i="4" s="1"/>
  <c r="C306" i="4"/>
  <c r="D306" i="4"/>
  <c r="P300" i="4"/>
  <c r="Q300" i="4"/>
  <c r="Q685" i="4" s="1"/>
  <c r="R300" i="4"/>
  <c r="Y300" i="4" s="1"/>
  <c r="S300" i="4"/>
  <c r="Z300" i="4" s="1"/>
  <c r="P301" i="4"/>
  <c r="Q301" i="4"/>
  <c r="Q686" i="4" s="1"/>
  <c r="R301" i="4"/>
  <c r="Y301" i="4" s="1"/>
  <c r="S301" i="4"/>
  <c r="Z301" i="4" s="1"/>
  <c r="P302" i="4"/>
  <c r="Q302" i="4"/>
  <c r="Q687" i="4" s="1"/>
  <c r="R302" i="4"/>
  <c r="Y302" i="4" s="1"/>
  <c r="S302" i="4"/>
  <c r="Z302" i="4" s="1"/>
  <c r="P303" i="4"/>
  <c r="Q303" i="4"/>
  <c r="Q688" i="4" s="1"/>
  <c r="R303" i="4"/>
  <c r="Y303" i="4" s="1"/>
  <c r="S303" i="4"/>
  <c r="Z303" i="4" s="1"/>
  <c r="P304" i="4"/>
  <c r="Q304" i="4"/>
  <c r="Q689" i="4" s="1"/>
  <c r="R304" i="4"/>
  <c r="Y304" i="4" s="1"/>
  <c r="S304" i="4"/>
  <c r="Z304" i="4" s="1"/>
  <c r="P305" i="4"/>
  <c r="Q305" i="4"/>
  <c r="Q690" i="4" s="1"/>
  <c r="R305" i="4"/>
  <c r="Y305" i="4" s="1"/>
  <c r="S305" i="4"/>
  <c r="Z305" i="4" s="1"/>
  <c r="P306" i="4"/>
  <c r="Q306" i="4"/>
  <c r="Q691" i="4" s="1"/>
  <c r="R306" i="4"/>
  <c r="Y306" i="4" s="1"/>
  <c r="S306" i="4"/>
  <c r="Z306" i="4" s="1"/>
  <c r="C300" i="4"/>
  <c r="D300" i="4"/>
  <c r="C301" i="4"/>
  <c r="D301" i="4"/>
  <c r="C302" i="4"/>
  <c r="D302" i="4"/>
  <c r="C303" i="4"/>
  <c r="D303" i="4"/>
  <c r="C304" i="4"/>
  <c r="D304" i="4"/>
  <c r="C305" i="4"/>
  <c r="D305" i="4"/>
  <c r="P291" i="4"/>
  <c r="A291" i="4" s="1"/>
  <c r="B291" i="4" s="1"/>
  <c r="Q291" i="4"/>
  <c r="Q676" i="4" s="1"/>
  <c r="R291" i="4"/>
  <c r="Y291" i="4" s="1"/>
  <c r="S291" i="4"/>
  <c r="Z291" i="4" s="1"/>
  <c r="P292" i="4"/>
  <c r="Q292" i="4"/>
  <c r="Q677" i="4" s="1"/>
  <c r="R292" i="4"/>
  <c r="Y292" i="4" s="1"/>
  <c r="S292" i="4"/>
  <c r="Z292" i="4" s="1"/>
  <c r="P293" i="4"/>
  <c r="Q293" i="4"/>
  <c r="Q678" i="4" s="1"/>
  <c r="R293" i="4"/>
  <c r="Y293" i="4" s="1"/>
  <c r="S293" i="4"/>
  <c r="Z293" i="4" s="1"/>
  <c r="P294" i="4"/>
  <c r="Q294" i="4"/>
  <c r="Q679" i="4" s="1"/>
  <c r="R294" i="4"/>
  <c r="Y294" i="4" s="1"/>
  <c r="S294" i="4"/>
  <c r="Z294" i="4" s="1"/>
  <c r="P295" i="4"/>
  <c r="Q295" i="4"/>
  <c r="Q680" i="4" s="1"/>
  <c r="R295" i="4"/>
  <c r="Y295" i="4" s="1"/>
  <c r="S295" i="4"/>
  <c r="Z295" i="4" s="1"/>
  <c r="P296" i="4"/>
  <c r="Q296" i="4"/>
  <c r="Q681" i="4" s="1"/>
  <c r="R296" i="4"/>
  <c r="Y296" i="4" s="1"/>
  <c r="S296" i="4"/>
  <c r="Z296" i="4" s="1"/>
  <c r="P297" i="4"/>
  <c r="Q297" i="4"/>
  <c r="Q682" i="4" s="1"/>
  <c r="R297" i="4"/>
  <c r="Y297" i="4" s="1"/>
  <c r="S297" i="4"/>
  <c r="Z297" i="4" s="1"/>
  <c r="P298" i="4"/>
  <c r="Q298" i="4"/>
  <c r="Q683" i="4" s="1"/>
  <c r="R298" i="4"/>
  <c r="Y298" i="4" s="1"/>
  <c r="S298" i="4"/>
  <c r="Z298" i="4" s="1"/>
  <c r="P299" i="4"/>
  <c r="Q299" i="4"/>
  <c r="Q684" i="4" s="1"/>
  <c r="R299" i="4"/>
  <c r="Y299" i="4" s="1"/>
  <c r="S299" i="4"/>
  <c r="Z299" i="4" s="1"/>
  <c r="C292" i="4"/>
  <c r="D292" i="4"/>
  <c r="C293" i="4"/>
  <c r="D293" i="4"/>
  <c r="C294" i="4"/>
  <c r="D294" i="4"/>
  <c r="C295" i="4"/>
  <c r="D295" i="4"/>
  <c r="C296" i="4"/>
  <c r="D296" i="4"/>
  <c r="C297" i="4"/>
  <c r="D297" i="4"/>
  <c r="C298" i="4"/>
  <c r="D298" i="4"/>
  <c r="C299" i="4"/>
  <c r="D299" i="4"/>
  <c r="P281" i="4"/>
  <c r="Q281" i="4"/>
  <c r="Q666" i="4" s="1"/>
  <c r="R281" i="4"/>
  <c r="Y281" i="4" s="1"/>
  <c r="S281" i="4"/>
  <c r="Z281" i="4" s="1"/>
  <c r="P271" i="4"/>
  <c r="Q271" i="4"/>
  <c r="Q656" i="4" s="1"/>
  <c r="R271" i="4"/>
  <c r="Y271" i="4" s="1"/>
  <c r="S271" i="4"/>
  <c r="Z271" i="4" s="1"/>
  <c r="P272" i="4"/>
  <c r="Q272" i="4"/>
  <c r="Q657" i="4" s="1"/>
  <c r="R272" i="4"/>
  <c r="Y272" i="4" s="1"/>
  <c r="S272" i="4"/>
  <c r="Z272" i="4" s="1"/>
  <c r="P273" i="4"/>
  <c r="Q273" i="4"/>
  <c r="Q658" i="4" s="1"/>
  <c r="R273" i="4"/>
  <c r="Y273" i="4" s="1"/>
  <c r="S273" i="4"/>
  <c r="Z273" i="4" s="1"/>
  <c r="P274" i="4"/>
  <c r="Q274" i="4"/>
  <c r="Q659" i="4" s="1"/>
  <c r="R274" i="4"/>
  <c r="Y274" i="4" s="1"/>
  <c r="S274" i="4"/>
  <c r="Z274" i="4" s="1"/>
  <c r="P275" i="4"/>
  <c r="Q275" i="4"/>
  <c r="Q660" i="4" s="1"/>
  <c r="R275" i="4"/>
  <c r="Y275" i="4" s="1"/>
  <c r="S275" i="4"/>
  <c r="Z275" i="4" s="1"/>
  <c r="P276" i="4"/>
  <c r="Q276" i="4"/>
  <c r="Q661" i="4" s="1"/>
  <c r="R276" i="4"/>
  <c r="Y276" i="4" s="1"/>
  <c r="S276" i="4"/>
  <c r="Z276" i="4" s="1"/>
  <c r="P277" i="4"/>
  <c r="Q277" i="4"/>
  <c r="Q662" i="4" s="1"/>
  <c r="R277" i="4"/>
  <c r="Y277" i="4" s="1"/>
  <c r="S277" i="4"/>
  <c r="Z277" i="4" s="1"/>
  <c r="P278" i="4"/>
  <c r="Q278" i="4"/>
  <c r="Q663" i="4" s="1"/>
  <c r="R278" i="4"/>
  <c r="Y278" i="4" s="1"/>
  <c r="S278" i="4"/>
  <c r="Z278" i="4" s="1"/>
  <c r="P279" i="4"/>
  <c r="Q279" i="4"/>
  <c r="Q664" i="4" s="1"/>
  <c r="R279" i="4"/>
  <c r="Y279" i="4" s="1"/>
  <c r="S279" i="4"/>
  <c r="Z279" i="4" s="1"/>
  <c r="P280" i="4"/>
  <c r="Q280" i="4"/>
  <c r="Q665" i="4" s="1"/>
  <c r="R280" i="4"/>
  <c r="Y280" i="4" s="1"/>
  <c r="S280" i="4"/>
  <c r="Z280" i="4" s="1"/>
  <c r="C271" i="4"/>
  <c r="D271" i="4"/>
  <c r="C272" i="4"/>
  <c r="D272" i="4"/>
  <c r="C273" i="4"/>
  <c r="D273" i="4"/>
  <c r="C274" i="4"/>
  <c r="D274" i="4"/>
  <c r="C275" i="4"/>
  <c r="D275" i="4"/>
  <c r="C276" i="4"/>
  <c r="D276" i="4"/>
  <c r="C277" i="4"/>
  <c r="D277" i="4"/>
  <c r="C278" i="4"/>
  <c r="D278" i="4"/>
  <c r="C279" i="4"/>
  <c r="D279" i="4"/>
  <c r="C280" i="4"/>
  <c r="D280" i="4"/>
  <c r="C281" i="4"/>
  <c r="A281" i="4" s="1"/>
  <c r="A666" i="4" s="1"/>
  <c r="D281" i="4"/>
  <c r="P261" i="4"/>
  <c r="Q261" i="4"/>
  <c r="Q646" i="4" s="1"/>
  <c r="R261" i="4"/>
  <c r="Y261" i="4" s="1"/>
  <c r="S261" i="4"/>
  <c r="Z261" i="4" s="1"/>
  <c r="P262" i="4"/>
  <c r="Q262" i="4"/>
  <c r="Q647" i="4" s="1"/>
  <c r="R262" i="4"/>
  <c r="Y262" i="4" s="1"/>
  <c r="S262" i="4"/>
  <c r="Z262" i="4" s="1"/>
  <c r="P263" i="4"/>
  <c r="Q263" i="4"/>
  <c r="Q648" i="4" s="1"/>
  <c r="R263" i="4"/>
  <c r="Y263" i="4" s="1"/>
  <c r="S263" i="4"/>
  <c r="Z263" i="4" s="1"/>
  <c r="P264" i="4"/>
  <c r="Q264" i="4"/>
  <c r="Q649" i="4" s="1"/>
  <c r="R264" i="4"/>
  <c r="Y264" i="4" s="1"/>
  <c r="S264" i="4"/>
  <c r="Z264" i="4" s="1"/>
  <c r="P265" i="4"/>
  <c r="Q265" i="4"/>
  <c r="Q650" i="4" s="1"/>
  <c r="R265" i="4"/>
  <c r="Y265" i="4" s="1"/>
  <c r="S265" i="4"/>
  <c r="Z265" i="4" s="1"/>
  <c r="P266" i="4"/>
  <c r="Q266" i="4"/>
  <c r="Q651" i="4" s="1"/>
  <c r="R266" i="4"/>
  <c r="Y266" i="4" s="1"/>
  <c r="S266" i="4"/>
  <c r="Z266" i="4" s="1"/>
  <c r="P267" i="4"/>
  <c r="Q267" i="4"/>
  <c r="Q652" i="4" s="1"/>
  <c r="R267" i="4"/>
  <c r="Y267" i="4" s="1"/>
  <c r="S267" i="4"/>
  <c r="Z267" i="4" s="1"/>
  <c r="P268" i="4"/>
  <c r="Q268" i="4"/>
  <c r="Q653" i="4" s="1"/>
  <c r="R268" i="4"/>
  <c r="Y268" i="4" s="1"/>
  <c r="S268" i="4"/>
  <c r="Z268" i="4" s="1"/>
  <c r="P269" i="4"/>
  <c r="Q269" i="4"/>
  <c r="Q654" i="4" s="1"/>
  <c r="R269" i="4"/>
  <c r="Y269" i="4" s="1"/>
  <c r="S269" i="4"/>
  <c r="Z269" i="4" s="1"/>
  <c r="P270" i="4"/>
  <c r="Q270" i="4"/>
  <c r="Q655" i="4" s="1"/>
  <c r="R270" i="4"/>
  <c r="Y270" i="4" s="1"/>
  <c r="S270" i="4"/>
  <c r="Z270" i="4" s="1"/>
  <c r="C261" i="4"/>
  <c r="D261" i="4"/>
  <c r="C262" i="4"/>
  <c r="D262" i="4"/>
  <c r="C263" i="4"/>
  <c r="D263" i="4"/>
  <c r="C264" i="4"/>
  <c r="D264" i="4"/>
  <c r="C265" i="4"/>
  <c r="D265" i="4"/>
  <c r="C266" i="4"/>
  <c r="D266" i="4"/>
  <c r="C267" i="4"/>
  <c r="D267" i="4"/>
  <c r="C268" i="4"/>
  <c r="D268" i="4"/>
  <c r="C269" i="4"/>
  <c r="D269" i="4"/>
  <c r="C270" i="4"/>
  <c r="D270" i="4"/>
  <c r="P251" i="4"/>
  <c r="Q251" i="4"/>
  <c r="Q636" i="4" s="1"/>
  <c r="R251" i="4"/>
  <c r="Y251" i="4" s="1"/>
  <c r="S251" i="4"/>
  <c r="Z251" i="4" s="1"/>
  <c r="P252" i="4"/>
  <c r="Q252" i="4"/>
  <c r="Q637" i="4" s="1"/>
  <c r="R252" i="4"/>
  <c r="Y252" i="4" s="1"/>
  <c r="S252" i="4"/>
  <c r="Z252" i="4" s="1"/>
  <c r="P253" i="4"/>
  <c r="Q253" i="4"/>
  <c r="Q638" i="4" s="1"/>
  <c r="R253" i="4"/>
  <c r="Y253" i="4" s="1"/>
  <c r="S253" i="4"/>
  <c r="Z253" i="4" s="1"/>
  <c r="P254" i="4"/>
  <c r="Q254" i="4"/>
  <c r="Q639" i="4" s="1"/>
  <c r="R254" i="4"/>
  <c r="Y254" i="4" s="1"/>
  <c r="S254" i="4"/>
  <c r="Z254" i="4" s="1"/>
  <c r="P255" i="4"/>
  <c r="Q255" i="4"/>
  <c r="Q640" i="4" s="1"/>
  <c r="R255" i="4"/>
  <c r="Y255" i="4" s="1"/>
  <c r="S255" i="4"/>
  <c r="Z255" i="4" s="1"/>
  <c r="P256" i="4"/>
  <c r="Q256" i="4"/>
  <c r="Q641" i="4" s="1"/>
  <c r="R256" i="4"/>
  <c r="Y256" i="4" s="1"/>
  <c r="S256" i="4"/>
  <c r="Z256" i="4" s="1"/>
  <c r="P257" i="4"/>
  <c r="Q257" i="4"/>
  <c r="Q642" i="4" s="1"/>
  <c r="R257" i="4"/>
  <c r="Y257" i="4" s="1"/>
  <c r="S257" i="4"/>
  <c r="Z257" i="4" s="1"/>
  <c r="P258" i="4"/>
  <c r="Q258" i="4"/>
  <c r="Q643" i="4" s="1"/>
  <c r="R258" i="4"/>
  <c r="Y258" i="4" s="1"/>
  <c r="S258" i="4"/>
  <c r="Z258" i="4" s="1"/>
  <c r="P259" i="4"/>
  <c r="Q259" i="4"/>
  <c r="Q644" i="4" s="1"/>
  <c r="R259" i="4"/>
  <c r="Y259" i="4" s="1"/>
  <c r="S259" i="4"/>
  <c r="Z259" i="4" s="1"/>
  <c r="P260" i="4"/>
  <c r="Q260" i="4"/>
  <c r="Q645" i="4" s="1"/>
  <c r="R260" i="4"/>
  <c r="Y260" i="4" s="1"/>
  <c r="S260" i="4"/>
  <c r="Z260" i="4" s="1"/>
  <c r="C251" i="4"/>
  <c r="A251" i="4" s="1"/>
  <c r="D251" i="4"/>
  <c r="C252" i="4"/>
  <c r="D252" i="4"/>
  <c r="C253" i="4"/>
  <c r="D253" i="4"/>
  <c r="C254" i="4"/>
  <c r="D254" i="4"/>
  <c r="C255" i="4"/>
  <c r="D255" i="4"/>
  <c r="C256" i="4"/>
  <c r="D256" i="4"/>
  <c r="C257" i="4"/>
  <c r="D257" i="4"/>
  <c r="C258" i="4"/>
  <c r="D258" i="4"/>
  <c r="C259" i="4"/>
  <c r="D259" i="4"/>
  <c r="C260" i="4"/>
  <c r="D260" i="4"/>
  <c r="P240" i="4"/>
  <c r="Q240" i="4"/>
  <c r="Q625" i="4" s="1"/>
  <c r="R240" i="4"/>
  <c r="Y240" i="4" s="1"/>
  <c r="S240" i="4"/>
  <c r="Z240" i="4" s="1"/>
  <c r="P241" i="4"/>
  <c r="Q241" i="4"/>
  <c r="Q626" i="4" s="1"/>
  <c r="R241" i="4"/>
  <c r="Y241" i="4" s="1"/>
  <c r="S241" i="4"/>
  <c r="Z241" i="4" s="1"/>
  <c r="P242" i="4"/>
  <c r="Q242" i="4"/>
  <c r="Q627" i="4" s="1"/>
  <c r="R242" i="4"/>
  <c r="Y242" i="4" s="1"/>
  <c r="S242" i="4"/>
  <c r="Z242" i="4" s="1"/>
  <c r="P243" i="4"/>
  <c r="Q243" i="4"/>
  <c r="Q628" i="4" s="1"/>
  <c r="R243" i="4"/>
  <c r="Y243" i="4" s="1"/>
  <c r="S243" i="4"/>
  <c r="Z243" i="4" s="1"/>
  <c r="P244" i="4"/>
  <c r="Q244" i="4"/>
  <c r="Q629" i="4" s="1"/>
  <c r="R244" i="4"/>
  <c r="Y244" i="4" s="1"/>
  <c r="S244" i="4"/>
  <c r="Z244" i="4" s="1"/>
  <c r="P245" i="4"/>
  <c r="Q245" i="4"/>
  <c r="Q630" i="4" s="1"/>
  <c r="R245" i="4"/>
  <c r="Y245" i="4" s="1"/>
  <c r="S245" i="4"/>
  <c r="Z245" i="4" s="1"/>
  <c r="P246" i="4"/>
  <c r="Q246" i="4"/>
  <c r="Q631" i="4" s="1"/>
  <c r="R246" i="4"/>
  <c r="Y246" i="4" s="1"/>
  <c r="S246" i="4"/>
  <c r="Z246" i="4" s="1"/>
  <c r="P247" i="4"/>
  <c r="Q247" i="4"/>
  <c r="Q632" i="4" s="1"/>
  <c r="R247" i="4"/>
  <c r="Y247" i="4" s="1"/>
  <c r="S247" i="4"/>
  <c r="Z247" i="4" s="1"/>
  <c r="P248" i="4"/>
  <c r="Q248" i="4"/>
  <c r="Q633" i="4" s="1"/>
  <c r="R248" i="4"/>
  <c r="Y248" i="4" s="1"/>
  <c r="S248" i="4"/>
  <c r="Z248" i="4" s="1"/>
  <c r="P249" i="4"/>
  <c r="Q249" i="4"/>
  <c r="Q634" i="4" s="1"/>
  <c r="R249" i="4"/>
  <c r="Y249" i="4" s="1"/>
  <c r="S249" i="4"/>
  <c r="Z249" i="4" s="1"/>
  <c r="P250" i="4"/>
  <c r="Q250" i="4"/>
  <c r="Q635" i="4" s="1"/>
  <c r="R250" i="4"/>
  <c r="Y250" i="4" s="1"/>
  <c r="S250" i="4"/>
  <c r="Z250" i="4" s="1"/>
  <c r="C240" i="4"/>
  <c r="D240" i="4"/>
  <c r="C241" i="4"/>
  <c r="D241" i="4"/>
  <c r="C242" i="4"/>
  <c r="D242" i="4"/>
  <c r="C243" i="4"/>
  <c r="D243" i="4"/>
  <c r="C244" i="4"/>
  <c r="D244" i="4"/>
  <c r="C245" i="4"/>
  <c r="D245" i="4"/>
  <c r="C246" i="4"/>
  <c r="D246" i="4"/>
  <c r="C247" i="4"/>
  <c r="D247" i="4"/>
  <c r="C248" i="4"/>
  <c r="D248" i="4"/>
  <c r="C249" i="4"/>
  <c r="D249" i="4"/>
  <c r="C250" i="4"/>
  <c r="D250" i="4"/>
  <c r="P229" i="4"/>
  <c r="Q229" i="4"/>
  <c r="Q614" i="4" s="1"/>
  <c r="R229" i="4"/>
  <c r="Y229" i="4" s="1"/>
  <c r="S229" i="4"/>
  <c r="Z229" i="4" s="1"/>
  <c r="P230" i="4"/>
  <c r="Q230" i="4"/>
  <c r="Q615" i="4" s="1"/>
  <c r="R230" i="4"/>
  <c r="Y230" i="4" s="1"/>
  <c r="S230" i="4"/>
  <c r="Z230" i="4" s="1"/>
  <c r="P231" i="4"/>
  <c r="Q231" i="4"/>
  <c r="Q616" i="4" s="1"/>
  <c r="R231" i="4"/>
  <c r="Y231" i="4" s="1"/>
  <c r="S231" i="4"/>
  <c r="Z231" i="4" s="1"/>
  <c r="P232" i="4"/>
  <c r="Q232" i="4"/>
  <c r="Q617" i="4" s="1"/>
  <c r="R232" i="4"/>
  <c r="Y232" i="4" s="1"/>
  <c r="S232" i="4"/>
  <c r="Z232" i="4" s="1"/>
  <c r="P233" i="4"/>
  <c r="Q233" i="4"/>
  <c r="Q618" i="4" s="1"/>
  <c r="R233" i="4"/>
  <c r="Y233" i="4" s="1"/>
  <c r="S233" i="4"/>
  <c r="Z233" i="4" s="1"/>
  <c r="P234" i="4"/>
  <c r="Q234" i="4"/>
  <c r="Q619" i="4" s="1"/>
  <c r="R234" i="4"/>
  <c r="Y234" i="4" s="1"/>
  <c r="S234" i="4"/>
  <c r="Z234" i="4" s="1"/>
  <c r="P235" i="4"/>
  <c r="Q235" i="4"/>
  <c r="Q620" i="4" s="1"/>
  <c r="R235" i="4"/>
  <c r="Y235" i="4" s="1"/>
  <c r="S235" i="4"/>
  <c r="Z235" i="4" s="1"/>
  <c r="P236" i="4"/>
  <c r="Q236" i="4"/>
  <c r="Q621" i="4" s="1"/>
  <c r="R236" i="4"/>
  <c r="Y236" i="4" s="1"/>
  <c r="S236" i="4"/>
  <c r="Z236" i="4" s="1"/>
  <c r="P237" i="4"/>
  <c r="Q237" i="4"/>
  <c r="Q622" i="4" s="1"/>
  <c r="R237" i="4"/>
  <c r="Y237" i="4" s="1"/>
  <c r="S237" i="4"/>
  <c r="Z237" i="4" s="1"/>
  <c r="P238" i="4"/>
  <c r="Q238" i="4"/>
  <c r="Q623" i="4" s="1"/>
  <c r="R238" i="4"/>
  <c r="Y238" i="4" s="1"/>
  <c r="S238" i="4"/>
  <c r="Z238" i="4" s="1"/>
  <c r="P239" i="4"/>
  <c r="Q239" i="4"/>
  <c r="Q624" i="4" s="1"/>
  <c r="R239" i="4"/>
  <c r="Y239" i="4" s="1"/>
  <c r="S239" i="4"/>
  <c r="Z239" i="4" s="1"/>
  <c r="C229" i="4"/>
  <c r="D229" i="4"/>
  <c r="C230" i="4"/>
  <c r="D230" i="4"/>
  <c r="C231" i="4"/>
  <c r="D231" i="4"/>
  <c r="C232" i="4"/>
  <c r="D232" i="4"/>
  <c r="C233" i="4"/>
  <c r="D233" i="4"/>
  <c r="C234" i="4"/>
  <c r="D234" i="4"/>
  <c r="C235" i="4"/>
  <c r="D235" i="4"/>
  <c r="C236" i="4"/>
  <c r="D236" i="4"/>
  <c r="C237" i="4"/>
  <c r="D237" i="4"/>
  <c r="C238" i="4"/>
  <c r="D238" i="4"/>
  <c r="C239" i="4"/>
  <c r="D239" i="4"/>
  <c r="P220" i="4"/>
  <c r="Q220" i="4"/>
  <c r="Q605" i="4" s="1"/>
  <c r="R220" i="4"/>
  <c r="Y220" i="4" s="1"/>
  <c r="S220" i="4"/>
  <c r="Z220" i="4" s="1"/>
  <c r="P221" i="4"/>
  <c r="Q221" i="4"/>
  <c r="Q606" i="4" s="1"/>
  <c r="R221" i="4"/>
  <c r="Y221" i="4" s="1"/>
  <c r="S221" i="4"/>
  <c r="Z221" i="4" s="1"/>
  <c r="P222" i="4"/>
  <c r="Q222" i="4"/>
  <c r="Q607" i="4" s="1"/>
  <c r="R222" i="4"/>
  <c r="Y222" i="4" s="1"/>
  <c r="S222" i="4"/>
  <c r="Z222" i="4" s="1"/>
  <c r="P223" i="4"/>
  <c r="Q223" i="4"/>
  <c r="Q608" i="4" s="1"/>
  <c r="R223" i="4"/>
  <c r="Y223" i="4" s="1"/>
  <c r="S223" i="4"/>
  <c r="Z223" i="4" s="1"/>
  <c r="P224" i="4"/>
  <c r="Q224" i="4"/>
  <c r="Q609" i="4" s="1"/>
  <c r="R224" i="4"/>
  <c r="Y224" i="4" s="1"/>
  <c r="S224" i="4"/>
  <c r="Z224" i="4" s="1"/>
  <c r="P225" i="4"/>
  <c r="Q225" i="4"/>
  <c r="Q610" i="4" s="1"/>
  <c r="R225" i="4"/>
  <c r="Y225" i="4" s="1"/>
  <c r="S225" i="4"/>
  <c r="Z225" i="4" s="1"/>
  <c r="P226" i="4"/>
  <c r="Q226" i="4"/>
  <c r="Q611" i="4" s="1"/>
  <c r="R226" i="4"/>
  <c r="Y226" i="4" s="1"/>
  <c r="S226" i="4"/>
  <c r="Z226" i="4" s="1"/>
  <c r="P227" i="4"/>
  <c r="Q227" i="4"/>
  <c r="Q612" i="4" s="1"/>
  <c r="R227" i="4"/>
  <c r="Y227" i="4" s="1"/>
  <c r="S227" i="4"/>
  <c r="Z227" i="4" s="1"/>
  <c r="P228" i="4"/>
  <c r="Q228" i="4"/>
  <c r="Q613" i="4" s="1"/>
  <c r="R228" i="4"/>
  <c r="Y228" i="4" s="1"/>
  <c r="S228" i="4"/>
  <c r="Z228" i="4" s="1"/>
  <c r="C220" i="4"/>
  <c r="D220" i="4"/>
  <c r="C221" i="4"/>
  <c r="D221" i="4"/>
  <c r="C222" i="4"/>
  <c r="D222" i="4"/>
  <c r="C223" i="4"/>
  <c r="D223" i="4"/>
  <c r="C224" i="4"/>
  <c r="D224" i="4"/>
  <c r="C225" i="4"/>
  <c r="D225" i="4"/>
  <c r="C226" i="4"/>
  <c r="D226" i="4"/>
  <c r="C227" i="4"/>
  <c r="D227" i="4"/>
  <c r="C228" i="4"/>
  <c r="D228" i="4"/>
  <c r="P210" i="4"/>
  <c r="Q210" i="4"/>
  <c r="Q595" i="4" s="1"/>
  <c r="R210" i="4"/>
  <c r="Y210" i="4" s="1"/>
  <c r="S210" i="4"/>
  <c r="Z210" i="4" s="1"/>
  <c r="P211" i="4"/>
  <c r="Q211" i="4"/>
  <c r="Q596" i="4" s="1"/>
  <c r="R211" i="4"/>
  <c r="Y211" i="4" s="1"/>
  <c r="S211" i="4"/>
  <c r="Z211" i="4" s="1"/>
  <c r="P212" i="4"/>
  <c r="Q212" i="4"/>
  <c r="Q597" i="4" s="1"/>
  <c r="R212" i="4"/>
  <c r="Y212" i="4" s="1"/>
  <c r="S212" i="4"/>
  <c r="Z212" i="4" s="1"/>
  <c r="P213" i="4"/>
  <c r="Q213" i="4"/>
  <c r="Q598" i="4" s="1"/>
  <c r="R213" i="4"/>
  <c r="Y213" i="4" s="1"/>
  <c r="S213" i="4"/>
  <c r="Z213" i="4" s="1"/>
  <c r="P214" i="4"/>
  <c r="Q214" i="4"/>
  <c r="Q599" i="4" s="1"/>
  <c r="R214" i="4"/>
  <c r="Y214" i="4" s="1"/>
  <c r="S214" i="4"/>
  <c r="Z214" i="4" s="1"/>
  <c r="P215" i="4"/>
  <c r="Q215" i="4"/>
  <c r="Q600" i="4" s="1"/>
  <c r="R215" i="4"/>
  <c r="Y215" i="4" s="1"/>
  <c r="S215" i="4"/>
  <c r="Z215" i="4" s="1"/>
  <c r="P216" i="4"/>
  <c r="Q216" i="4"/>
  <c r="Q601" i="4" s="1"/>
  <c r="R216" i="4"/>
  <c r="Y216" i="4" s="1"/>
  <c r="S216" i="4"/>
  <c r="Z216" i="4" s="1"/>
  <c r="P217" i="4"/>
  <c r="Q217" i="4"/>
  <c r="Q602" i="4" s="1"/>
  <c r="R217" i="4"/>
  <c r="Y217" i="4" s="1"/>
  <c r="S217" i="4"/>
  <c r="Z217" i="4" s="1"/>
  <c r="P218" i="4"/>
  <c r="Q218" i="4"/>
  <c r="Q603" i="4" s="1"/>
  <c r="R218" i="4"/>
  <c r="Y218" i="4" s="1"/>
  <c r="S218" i="4"/>
  <c r="Z218" i="4" s="1"/>
  <c r="P219" i="4"/>
  <c r="Q219" i="4"/>
  <c r="Q604" i="4" s="1"/>
  <c r="R219" i="4"/>
  <c r="Y219" i="4" s="1"/>
  <c r="S219" i="4"/>
  <c r="Z219" i="4" s="1"/>
  <c r="D174" i="4"/>
  <c r="D175" i="4"/>
  <c r="D176" i="4"/>
  <c r="D177" i="4"/>
  <c r="D178" i="4"/>
  <c r="D179" i="4"/>
  <c r="D180" i="4"/>
  <c r="D181" i="4"/>
  <c r="D182" i="4"/>
  <c r="D183" i="4"/>
  <c r="D184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C210" i="4"/>
  <c r="C211" i="4"/>
  <c r="C212" i="4"/>
  <c r="C213" i="4"/>
  <c r="C214" i="4"/>
  <c r="C215" i="4"/>
  <c r="C216" i="4"/>
  <c r="C217" i="4"/>
  <c r="C218" i="4"/>
  <c r="C219" i="4"/>
  <c r="P203" i="4"/>
  <c r="Q203" i="4"/>
  <c r="Q588" i="4" s="1"/>
  <c r="R203" i="4"/>
  <c r="Y203" i="4" s="1"/>
  <c r="S203" i="4"/>
  <c r="Z203" i="4" s="1"/>
  <c r="P204" i="4"/>
  <c r="Q204" i="4"/>
  <c r="Q589" i="4" s="1"/>
  <c r="R204" i="4"/>
  <c r="Y204" i="4" s="1"/>
  <c r="S204" i="4"/>
  <c r="Z204" i="4" s="1"/>
  <c r="P205" i="4"/>
  <c r="Q205" i="4"/>
  <c r="Q590" i="4" s="1"/>
  <c r="R205" i="4"/>
  <c r="Y205" i="4" s="1"/>
  <c r="S205" i="4"/>
  <c r="Z205" i="4" s="1"/>
  <c r="P206" i="4"/>
  <c r="Q206" i="4"/>
  <c r="Q591" i="4" s="1"/>
  <c r="R206" i="4"/>
  <c r="Y206" i="4" s="1"/>
  <c r="S206" i="4"/>
  <c r="Z206" i="4" s="1"/>
  <c r="P207" i="4"/>
  <c r="Q207" i="4"/>
  <c r="Q592" i="4" s="1"/>
  <c r="R207" i="4"/>
  <c r="Y207" i="4" s="1"/>
  <c r="S207" i="4"/>
  <c r="Z207" i="4" s="1"/>
  <c r="P208" i="4"/>
  <c r="Q208" i="4"/>
  <c r="Q593" i="4" s="1"/>
  <c r="R208" i="4"/>
  <c r="Y208" i="4" s="1"/>
  <c r="S208" i="4"/>
  <c r="Z208" i="4" s="1"/>
  <c r="P209" i="4"/>
  <c r="Q209" i="4"/>
  <c r="Q594" i="4" s="1"/>
  <c r="R209" i="4"/>
  <c r="Y209" i="4" s="1"/>
  <c r="S209" i="4"/>
  <c r="Z209" i="4" s="1"/>
  <c r="C203" i="4"/>
  <c r="C204" i="4"/>
  <c r="C205" i="4"/>
  <c r="C206" i="4"/>
  <c r="C207" i="4"/>
  <c r="C208" i="4"/>
  <c r="C209" i="4"/>
  <c r="P194" i="4"/>
  <c r="P772" i="4" s="1"/>
  <c r="P868" i="4" s="1"/>
  <c r="Q194" i="4"/>
  <c r="R194" i="4"/>
  <c r="Y194" i="4" s="1"/>
  <c r="S194" i="4"/>
  <c r="Z194" i="4" s="1"/>
  <c r="P195" i="4"/>
  <c r="P773" i="4" s="1"/>
  <c r="P869" i="4" s="1"/>
  <c r="Q195" i="4"/>
  <c r="R195" i="4"/>
  <c r="Y195" i="4" s="1"/>
  <c r="S195" i="4"/>
  <c r="Z195" i="4" s="1"/>
  <c r="P196" i="4"/>
  <c r="P774" i="4" s="1"/>
  <c r="P870" i="4" s="1"/>
  <c r="Q196" i="4"/>
  <c r="R196" i="4"/>
  <c r="Y196" i="4" s="1"/>
  <c r="S196" i="4"/>
  <c r="Z196" i="4" s="1"/>
  <c r="P197" i="4"/>
  <c r="P775" i="4" s="1"/>
  <c r="P871" i="4" s="1"/>
  <c r="Q197" i="4"/>
  <c r="R197" i="4"/>
  <c r="Y197" i="4" s="1"/>
  <c r="S197" i="4"/>
  <c r="Z197" i="4" s="1"/>
  <c r="P198" i="4"/>
  <c r="P776" i="4" s="1"/>
  <c r="P872" i="4" s="1"/>
  <c r="Q198" i="4"/>
  <c r="R198" i="4"/>
  <c r="Y198" i="4" s="1"/>
  <c r="S198" i="4"/>
  <c r="Z198" i="4" s="1"/>
  <c r="P199" i="4"/>
  <c r="P777" i="4" s="1"/>
  <c r="P873" i="4" s="1"/>
  <c r="Q199" i="4"/>
  <c r="R199" i="4"/>
  <c r="Y199" i="4" s="1"/>
  <c r="S199" i="4"/>
  <c r="Z199" i="4" s="1"/>
  <c r="P200" i="4"/>
  <c r="P778" i="4" s="1"/>
  <c r="P874" i="4" s="1"/>
  <c r="Q200" i="4"/>
  <c r="R200" i="4"/>
  <c r="Y200" i="4" s="1"/>
  <c r="S200" i="4"/>
  <c r="Z200" i="4" s="1"/>
  <c r="P201" i="4"/>
  <c r="P779" i="4" s="1"/>
  <c r="P875" i="4" s="1"/>
  <c r="Q201" i="4"/>
  <c r="R201" i="4"/>
  <c r="Y201" i="4" s="1"/>
  <c r="S201" i="4"/>
  <c r="Z201" i="4" s="1"/>
  <c r="P202" i="4"/>
  <c r="Q202" i="4"/>
  <c r="R202" i="4"/>
  <c r="Y202" i="4" s="1"/>
  <c r="S202" i="4"/>
  <c r="Z202" i="4" s="1"/>
  <c r="C194" i="4"/>
  <c r="C195" i="4"/>
  <c r="C196" i="4"/>
  <c r="C197" i="4"/>
  <c r="C198" i="4"/>
  <c r="C199" i="4"/>
  <c r="C200" i="4"/>
  <c r="C201" i="4"/>
  <c r="C202" i="4"/>
  <c r="C175" i="4"/>
  <c r="C176" i="4"/>
  <c r="C177" i="4"/>
  <c r="C178" i="4"/>
  <c r="C179" i="4"/>
  <c r="C180" i="4"/>
  <c r="C181" i="4"/>
  <c r="C182" i="4"/>
  <c r="C183" i="4"/>
  <c r="C184" i="4"/>
  <c r="P175" i="4"/>
  <c r="Q175" i="4"/>
  <c r="Q560" i="4" s="1"/>
  <c r="R175" i="4"/>
  <c r="Y175" i="4" s="1"/>
  <c r="S175" i="4"/>
  <c r="Z175" i="4" s="1"/>
  <c r="P176" i="4"/>
  <c r="Q176" i="4"/>
  <c r="Q561" i="4" s="1"/>
  <c r="R176" i="4"/>
  <c r="Y176" i="4" s="1"/>
  <c r="S176" i="4"/>
  <c r="Z176" i="4" s="1"/>
  <c r="P177" i="4"/>
  <c r="Q177" i="4"/>
  <c r="Q562" i="4" s="1"/>
  <c r="R177" i="4"/>
  <c r="Y177" i="4" s="1"/>
  <c r="S177" i="4"/>
  <c r="Z177" i="4" s="1"/>
  <c r="P178" i="4"/>
  <c r="Q178" i="4"/>
  <c r="Q563" i="4" s="1"/>
  <c r="R178" i="4"/>
  <c r="Y178" i="4" s="1"/>
  <c r="S178" i="4"/>
  <c r="Z178" i="4" s="1"/>
  <c r="P179" i="4"/>
  <c r="Q179" i="4"/>
  <c r="Q564" i="4" s="1"/>
  <c r="R179" i="4"/>
  <c r="Y179" i="4" s="1"/>
  <c r="S179" i="4"/>
  <c r="Z179" i="4" s="1"/>
  <c r="P180" i="4"/>
  <c r="Q180" i="4"/>
  <c r="Q565" i="4" s="1"/>
  <c r="R180" i="4"/>
  <c r="Y180" i="4" s="1"/>
  <c r="S180" i="4"/>
  <c r="Z180" i="4" s="1"/>
  <c r="P181" i="4"/>
  <c r="Q181" i="4"/>
  <c r="Q566" i="4" s="1"/>
  <c r="R181" i="4"/>
  <c r="Y181" i="4" s="1"/>
  <c r="S181" i="4"/>
  <c r="Z181" i="4" s="1"/>
  <c r="P182" i="4"/>
  <c r="Q182" i="4"/>
  <c r="Q567" i="4" s="1"/>
  <c r="R182" i="4"/>
  <c r="Y182" i="4" s="1"/>
  <c r="S182" i="4"/>
  <c r="Z182" i="4" s="1"/>
  <c r="P183" i="4"/>
  <c r="Q183" i="4"/>
  <c r="Q568" i="4" s="1"/>
  <c r="R183" i="4"/>
  <c r="Y183" i="4" s="1"/>
  <c r="S183" i="4"/>
  <c r="Z183" i="4" s="1"/>
  <c r="P184" i="4"/>
  <c r="Q184" i="4"/>
  <c r="Q569" i="4" s="1"/>
  <c r="R184" i="4"/>
  <c r="Y184" i="4" s="1"/>
  <c r="S184" i="4"/>
  <c r="Z184" i="4" s="1"/>
  <c r="C165" i="4"/>
  <c r="D165" i="4"/>
  <c r="C166" i="4"/>
  <c r="D166" i="4"/>
  <c r="C167" i="4"/>
  <c r="D167" i="4"/>
  <c r="C168" i="4"/>
  <c r="D168" i="4"/>
  <c r="C169" i="4"/>
  <c r="D169" i="4"/>
  <c r="C170" i="4"/>
  <c r="D170" i="4"/>
  <c r="C171" i="4"/>
  <c r="D171" i="4"/>
  <c r="C172" i="4"/>
  <c r="D172" i="4"/>
  <c r="C173" i="4"/>
  <c r="D173" i="4"/>
  <c r="C174" i="4"/>
  <c r="P165" i="4"/>
  <c r="Q165" i="4"/>
  <c r="Q550" i="4" s="1"/>
  <c r="R165" i="4"/>
  <c r="Y165" i="4" s="1"/>
  <c r="S165" i="4"/>
  <c r="Z165" i="4" s="1"/>
  <c r="P166" i="4"/>
  <c r="Q166" i="4"/>
  <c r="Q551" i="4" s="1"/>
  <c r="R166" i="4"/>
  <c r="Y166" i="4" s="1"/>
  <c r="S166" i="4"/>
  <c r="Z166" i="4" s="1"/>
  <c r="P167" i="4"/>
  <c r="Q167" i="4"/>
  <c r="Q552" i="4" s="1"/>
  <c r="R167" i="4"/>
  <c r="Y167" i="4" s="1"/>
  <c r="S167" i="4"/>
  <c r="Z167" i="4" s="1"/>
  <c r="P168" i="4"/>
  <c r="Q168" i="4"/>
  <c r="Q553" i="4" s="1"/>
  <c r="R168" i="4"/>
  <c r="Y168" i="4" s="1"/>
  <c r="S168" i="4"/>
  <c r="Z168" i="4" s="1"/>
  <c r="P169" i="4"/>
  <c r="Q169" i="4"/>
  <c r="Q554" i="4" s="1"/>
  <c r="R169" i="4"/>
  <c r="Y169" i="4" s="1"/>
  <c r="S169" i="4"/>
  <c r="Z169" i="4" s="1"/>
  <c r="P170" i="4"/>
  <c r="Q170" i="4"/>
  <c r="Q555" i="4" s="1"/>
  <c r="R170" i="4"/>
  <c r="Y170" i="4" s="1"/>
  <c r="S170" i="4"/>
  <c r="Z170" i="4" s="1"/>
  <c r="P171" i="4"/>
  <c r="Q171" i="4"/>
  <c r="Q556" i="4" s="1"/>
  <c r="R171" i="4"/>
  <c r="Y171" i="4" s="1"/>
  <c r="S171" i="4"/>
  <c r="Z171" i="4" s="1"/>
  <c r="P172" i="4"/>
  <c r="Q172" i="4"/>
  <c r="Q557" i="4" s="1"/>
  <c r="R172" i="4"/>
  <c r="Y172" i="4" s="1"/>
  <c r="S172" i="4"/>
  <c r="Z172" i="4" s="1"/>
  <c r="P173" i="4"/>
  <c r="Q173" i="4"/>
  <c r="Q558" i="4" s="1"/>
  <c r="R173" i="4"/>
  <c r="Y173" i="4" s="1"/>
  <c r="S173" i="4"/>
  <c r="Z173" i="4" s="1"/>
  <c r="P174" i="4"/>
  <c r="Q174" i="4"/>
  <c r="Q559" i="4" s="1"/>
  <c r="R174" i="4"/>
  <c r="Y174" i="4" s="1"/>
  <c r="S174" i="4"/>
  <c r="Z174" i="4" s="1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C162" i="4"/>
  <c r="D162" i="4"/>
  <c r="C163" i="4"/>
  <c r="D163" i="4"/>
  <c r="C164" i="4"/>
  <c r="D164" i="4"/>
  <c r="P155" i="4"/>
  <c r="Q155" i="4"/>
  <c r="Q540" i="4" s="1"/>
  <c r="R155" i="4"/>
  <c r="Y155" i="4" s="1"/>
  <c r="S155" i="4"/>
  <c r="Z155" i="4" s="1"/>
  <c r="P156" i="4"/>
  <c r="Q156" i="4"/>
  <c r="Q541" i="4" s="1"/>
  <c r="R156" i="4"/>
  <c r="Y156" i="4" s="1"/>
  <c r="S156" i="4"/>
  <c r="Z156" i="4" s="1"/>
  <c r="P157" i="4"/>
  <c r="Q157" i="4"/>
  <c r="Q542" i="4" s="1"/>
  <c r="R157" i="4"/>
  <c r="Y157" i="4" s="1"/>
  <c r="S157" i="4"/>
  <c r="Z157" i="4" s="1"/>
  <c r="P158" i="4"/>
  <c r="Q158" i="4"/>
  <c r="Q543" i="4" s="1"/>
  <c r="R158" i="4"/>
  <c r="Y158" i="4" s="1"/>
  <c r="S158" i="4"/>
  <c r="Z158" i="4" s="1"/>
  <c r="P159" i="4"/>
  <c r="Q159" i="4"/>
  <c r="Q544" i="4" s="1"/>
  <c r="R159" i="4"/>
  <c r="Y159" i="4" s="1"/>
  <c r="S159" i="4"/>
  <c r="Z159" i="4" s="1"/>
  <c r="P160" i="4"/>
  <c r="Q160" i="4"/>
  <c r="Q545" i="4" s="1"/>
  <c r="R160" i="4"/>
  <c r="Y160" i="4" s="1"/>
  <c r="S160" i="4"/>
  <c r="Z160" i="4" s="1"/>
  <c r="P161" i="4"/>
  <c r="Q161" i="4"/>
  <c r="Q546" i="4" s="1"/>
  <c r="R161" i="4"/>
  <c r="Y161" i="4" s="1"/>
  <c r="S161" i="4"/>
  <c r="Z161" i="4" s="1"/>
  <c r="P162" i="4"/>
  <c r="Q162" i="4"/>
  <c r="Q547" i="4" s="1"/>
  <c r="R162" i="4"/>
  <c r="Y162" i="4" s="1"/>
  <c r="S162" i="4"/>
  <c r="Z162" i="4" s="1"/>
  <c r="P163" i="4"/>
  <c r="Q163" i="4"/>
  <c r="Q548" i="4" s="1"/>
  <c r="R163" i="4"/>
  <c r="Y163" i="4" s="1"/>
  <c r="S163" i="4"/>
  <c r="Z163" i="4" s="1"/>
  <c r="P164" i="4"/>
  <c r="Q164" i="4"/>
  <c r="Q549" i="4" s="1"/>
  <c r="R164" i="4"/>
  <c r="Y164" i="4" s="1"/>
  <c r="S164" i="4"/>
  <c r="Z164" i="4" s="1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P144" i="4"/>
  <c r="Q144" i="4"/>
  <c r="Q529" i="4" s="1"/>
  <c r="R144" i="4"/>
  <c r="Y144" i="4" s="1"/>
  <c r="S144" i="4"/>
  <c r="Z144" i="4" s="1"/>
  <c r="P145" i="4"/>
  <c r="Q145" i="4"/>
  <c r="Q530" i="4" s="1"/>
  <c r="R145" i="4"/>
  <c r="Y145" i="4" s="1"/>
  <c r="S145" i="4"/>
  <c r="Z145" i="4" s="1"/>
  <c r="P146" i="4"/>
  <c r="Q146" i="4"/>
  <c r="Q531" i="4" s="1"/>
  <c r="R146" i="4"/>
  <c r="Y146" i="4" s="1"/>
  <c r="S146" i="4"/>
  <c r="Z146" i="4" s="1"/>
  <c r="P147" i="4"/>
  <c r="Q147" i="4"/>
  <c r="Q532" i="4" s="1"/>
  <c r="R147" i="4"/>
  <c r="Y147" i="4" s="1"/>
  <c r="S147" i="4"/>
  <c r="Z147" i="4" s="1"/>
  <c r="P148" i="4"/>
  <c r="Q148" i="4"/>
  <c r="Q533" i="4" s="1"/>
  <c r="R148" i="4"/>
  <c r="Y148" i="4" s="1"/>
  <c r="S148" i="4"/>
  <c r="Z148" i="4" s="1"/>
  <c r="P149" i="4"/>
  <c r="Q149" i="4"/>
  <c r="Q534" i="4" s="1"/>
  <c r="R149" i="4"/>
  <c r="Y149" i="4" s="1"/>
  <c r="S149" i="4"/>
  <c r="Z149" i="4" s="1"/>
  <c r="P150" i="4"/>
  <c r="Q150" i="4"/>
  <c r="Q535" i="4" s="1"/>
  <c r="R150" i="4"/>
  <c r="Y150" i="4" s="1"/>
  <c r="S150" i="4"/>
  <c r="Z150" i="4" s="1"/>
  <c r="P151" i="4"/>
  <c r="Q151" i="4"/>
  <c r="Q536" i="4" s="1"/>
  <c r="R151" i="4"/>
  <c r="Y151" i="4" s="1"/>
  <c r="S151" i="4"/>
  <c r="Z151" i="4" s="1"/>
  <c r="P152" i="4"/>
  <c r="Q152" i="4"/>
  <c r="Q537" i="4" s="1"/>
  <c r="R152" i="4"/>
  <c r="Y152" i="4" s="1"/>
  <c r="S152" i="4"/>
  <c r="Z152" i="4" s="1"/>
  <c r="P153" i="4"/>
  <c r="Q153" i="4"/>
  <c r="Q538" i="4" s="1"/>
  <c r="R153" i="4"/>
  <c r="Y153" i="4" s="1"/>
  <c r="S153" i="4"/>
  <c r="Z153" i="4" s="1"/>
  <c r="P154" i="4"/>
  <c r="Q154" i="4"/>
  <c r="Q539" i="4" s="1"/>
  <c r="R154" i="4"/>
  <c r="Y154" i="4" s="1"/>
  <c r="S154" i="4"/>
  <c r="Z154" i="4" s="1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P133" i="4"/>
  <c r="Q133" i="4"/>
  <c r="Q518" i="4" s="1"/>
  <c r="R133" i="4"/>
  <c r="Y133" i="4" s="1"/>
  <c r="S133" i="4"/>
  <c r="Z133" i="4" s="1"/>
  <c r="P134" i="4"/>
  <c r="Q134" i="4"/>
  <c r="Q519" i="4" s="1"/>
  <c r="R134" i="4"/>
  <c r="Y134" i="4" s="1"/>
  <c r="S134" i="4"/>
  <c r="Z134" i="4" s="1"/>
  <c r="P135" i="4"/>
  <c r="Q135" i="4"/>
  <c r="Q520" i="4" s="1"/>
  <c r="R135" i="4"/>
  <c r="Y135" i="4" s="1"/>
  <c r="S135" i="4"/>
  <c r="Z135" i="4" s="1"/>
  <c r="P136" i="4"/>
  <c r="Q136" i="4"/>
  <c r="Q521" i="4" s="1"/>
  <c r="R136" i="4"/>
  <c r="Y136" i="4" s="1"/>
  <c r="S136" i="4"/>
  <c r="Z136" i="4" s="1"/>
  <c r="P137" i="4"/>
  <c r="Q137" i="4"/>
  <c r="Q522" i="4" s="1"/>
  <c r="R137" i="4"/>
  <c r="Y137" i="4" s="1"/>
  <c r="S137" i="4"/>
  <c r="Z137" i="4" s="1"/>
  <c r="P138" i="4"/>
  <c r="Q138" i="4"/>
  <c r="Q523" i="4" s="1"/>
  <c r="R138" i="4"/>
  <c r="Y138" i="4" s="1"/>
  <c r="S138" i="4"/>
  <c r="Z138" i="4" s="1"/>
  <c r="P139" i="4"/>
  <c r="Q139" i="4"/>
  <c r="Q524" i="4" s="1"/>
  <c r="R139" i="4"/>
  <c r="Y139" i="4" s="1"/>
  <c r="S139" i="4"/>
  <c r="Z139" i="4" s="1"/>
  <c r="P140" i="4"/>
  <c r="Q140" i="4"/>
  <c r="Q525" i="4" s="1"/>
  <c r="R140" i="4"/>
  <c r="Y140" i="4" s="1"/>
  <c r="S140" i="4"/>
  <c r="Z140" i="4" s="1"/>
  <c r="P141" i="4"/>
  <c r="Q141" i="4"/>
  <c r="Q526" i="4" s="1"/>
  <c r="R141" i="4"/>
  <c r="Y141" i="4" s="1"/>
  <c r="S141" i="4"/>
  <c r="Z141" i="4" s="1"/>
  <c r="P142" i="4"/>
  <c r="Q142" i="4"/>
  <c r="Q527" i="4" s="1"/>
  <c r="R142" i="4"/>
  <c r="Y142" i="4" s="1"/>
  <c r="S142" i="4"/>
  <c r="Z142" i="4" s="1"/>
  <c r="P143" i="4"/>
  <c r="Q143" i="4"/>
  <c r="Q528" i="4" s="1"/>
  <c r="R143" i="4"/>
  <c r="Y143" i="4" s="1"/>
  <c r="S143" i="4"/>
  <c r="Z143" i="4" s="1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P124" i="4"/>
  <c r="Q124" i="4"/>
  <c r="Q509" i="4" s="1"/>
  <c r="R124" i="4"/>
  <c r="Y124" i="4" s="1"/>
  <c r="S124" i="4"/>
  <c r="Z124" i="4" s="1"/>
  <c r="P125" i="4"/>
  <c r="Q125" i="4"/>
  <c r="Q510" i="4" s="1"/>
  <c r="R125" i="4"/>
  <c r="Y125" i="4" s="1"/>
  <c r="S125" i="4"/>
  <c r="Z125" i="4" s="1"/>
  <c r="P126" i="4"/>
  <c r="Q126" i="4"/>
  <c r="Q511" i="4" s="1"/>
  <c r="R126" i="4"/>
  <c r="Y126" i="4" s="1"/>
  <c r="S126" i="4"/>
  <c r="Z126" i="4" s="1"/>
  <c r="P127" i="4"/>
  <c r="Q127" i="4"/>
  <c r="Q512" i="4" s="1"/>
  <c r="R127" i="4"/>
  <c r="Y127" i="4" s="1"/>
  <c r="S127" i="4"/>
  <c r="Z127" i="4" s="1"/>
  <c r="P128" i="4"/>
  <c r="Q128" i="4"/>
  <c r="Q513" i="4" s="1"/>
  <c r="R128" i="4"/>
  <c r="Y128" i="4" s="1"/>
  <c r="S128" i="4"/>
  <c r="Z128" i="4" s="1"/>
  <c r="P129" i="4"/>
  <c r="Q129" i="4"/>
  <c r="Q514" i="4" s="1"/>
  <c r="R129" i="4"/>
  <c r="Y129" i="4" s="1"/>
  <c r="S129" i="4"/>
  <c r="Z129" i="4" s="1"/>
  <c r="P130" i="4"/>
  <c r="Q130" i="4"/>
  <c r="Q515" i="4" s="1"/>
  <c r="R130" i="4"/>
  <c r="Y130" i="4" s="1"/>
  <c r="S130" i="4"/>
  <c r="Z130" i="4" s="1"/>
  <c r="P131" i="4"/>
  <c r="Q131" i="4"/>
  <c r="Q516" i="4" s="1"/>
  <c r="R131" i="4"/>
  <c r="Y131" i="4" s="1"/>
  <c r="S131" i="4"/>
  <c r="Z131" i="4" s="1"/>
  <c r="P132" i="4"/>
  <c r="Q132" i="4"/>
  <c r="Q517" i="4" s="1"/>
  <c r="R132" i="4"/>
  <c r="Y132" i="4" s="1"/>
  <c r="S132" i="4"/>
  <c r="Z132" i="4" s="1"/>
  <c r="C114" i="4"/>
  <c r="D114" i="4"/>
  <c r="C115" i="4"/>
  <c r="D115" i="4"/>
  <c r="C116" i="4"/>
  <c r="D116" i="4"/>
  <c r="C117" i="4"/>
  <c r="D117" i="4"/>
  <c r="C118" i="4"/>
  <c r="D118" i="4"/>
  <c r="C119" i="4"/>
  <c r="D119" i="4"/>
  <c r="C120" i="4"/>
  <c r="D120" i="4"/>
  <c r="C121" i="4"/>
  <c r="D121" i="4"/>
  <c r="C122" i="4"/>
  <c r="D122" i="4"/>
  <c r="C123" i="4"/>
  <c r="D123" i="4"/>
  <c r="P114" i="4"/>
  <c r="Q114" i="4"/>
  <c r="Q499" i="4" s="1"/>
  <c r="R114" i="4"/>
  <c r="Y114" i="4" s="1"/>
  <c r="S114" i="4"/>
  <c r="Z114" i="4" s="1"/>
  <c r="P115" i="4"/>
  <c r="Q115" i="4"/>
  <c r="Q500" i="4" s="1"/>
  <c r="R115" i="4"/>
  <c r="Y115" i="4" s="1"/>
  <c r="S115" i="4"/>
  <c r="Z115" i="4" s="1"/>
  <c r="P116" i="4"/>
  <c r="Q116" i="4"/>
  <c r="Q501" i="4" s="1"/>
  <c r="R116" i="4"/>
  <c r="Y116" i="4" s="1"/>
  <c r="S116" i="4"/>
  <c r="Z116" i="4" s="1"/>
  <c r="P117" i="4"/>
  <c r="Q117" i="4"/>
  <c r="Q502" i="4" s="1"/>
  <c r="R117" i="4"/>
  <c r="Y117" i="4" s="1"/>
  <c r="S117" i="4"/>
  <c r="Z117" i="4" s="1"/>
  <c r="P118" i="4"/>
  <c r="Q118" i="4"/>
  <c r="Q503" i="4" s="1"/>
  <c r="R118" i="4"/>
  <c r="Y118" i="4" s="1"/>
  <c r="S118" i="4"/>
  <c r="Z118" i="4" s="1"/>
  <c r="P119" i="4"/>
  <c r="Q119" i="4"/>
  <c r="Q504" i="4" s="1"/>
  <c r="R119" i="4"/>
  <c r="Y119" i="4" s="1"/>
  <c r="S119" i="4"/>
  <c r="Z119" i="4" s="1"/>
  <c r="P120" i="4"/>
  <c r="Q120" i="4"/>
  <c r="Q505" i="4" s="1"/>
  <c r="R120" i="4"/>
  <c r="Y120" i="4" s="1"/>
  <c r="S120" i="4"/>
  <c r="Z120" i="4" s="1"/>
  <c r="P121" i="4"/>
  <c r="Q121" i="4"/>
  <c r="Q506" i="4" s="1"/>
  <c r="R121" i="4"/>
  <c r="Y121" i="4" s="1"/>
  <c r="S121" i="4"/>
  <c r="Z121" i="4" s="1"/>
  <c r="P122" i="4"/>
  <c r="Q122" i="4"/>
  <c r="Q507" i="4" s="1"/>
  <c r="R122" i="4"/>
  <c r="Y122" i="4" s="1"/>
  <c r="S122" i="4"/>
  <c r="Z122" i="4" s="1"/>
  <c r="P123" i="4"/>
  <c r="Q123" i="4"/>
  <c r="Q508" i="4" s="1"/>
  <c r="R123" i="4"/>
  <c r="Y123" i="4" s="1"/>
  <c r="S123" i="4"/>
  <c r="Z123" i="4" s="1"/>
  <c r="C107" i="4"/>
  <c r="D107" i="4"/>
  <c r="C108" i="4"/>
  <c r="D108" i="4"/>
  <c r="C109" i="4"/>
  <c r="D109" i="4"/>
  <c r="C110" i="4"/>
  <c r="D110" i="4"/>
  <c r="C111" i="4"/>
  <c r="D111" i="4"/>
  <c r="C112" i="4"/>
  <c r="D112" i="4"/>
  <c r="C113" i="4"/>
  <c r="D113" i="4"/>
  <c r="P107" i="4"/>
  <c r="Q107" i="4"/>
  <c r="Q492" i="4" s="1"/>
  <c r="R107" i="4"/>
  <c r="Y107" i="4" s="1"/>
  <c r="S107" i="4"/>
  <c r="Z107" i="4" s="1"/>
  <c r="P108" i="4"/>
  <c r="Q108" i="4"/>
  <c r="Q493" i="4" s="1"/>
  <c r="R108" i="4"/>
  <c r="Y108" i="4" s="1"/>
  <c r="S108" i="4"/>
  <c r="Z108" i="4" s="1"/>
  <c r="P109" i="4"/>
  <c r="Q109" i="4"/>
  <c r="Q494" i="4" s="1"/>
  <c r="R109" i="4"/>
  <c r="Y109" i="4" s="1"/>
  <c r="S109" i="4"/>
  <c r="Z109" i="4" s="1"/>
  <c r="P110" i="4"/>
  <c r="Q110" i="4"/>
  <c r="Q495" i="4" s="1"/>
  <c r="R110" i="4"/>
  <c r="Y110" i="4" s="1"/>
  <c r="S110" i="4"/>
  <c r="Z110" i="4" s="1"/>
  <c r="P111" i="4"/>
  <c r="Q111" i="4"/>
  <c r="Q496" i="4" s="1"/>
  <c r="R111" i="4"/>
  <c r="Y111" i="4" s="1"/>
  <c r="S111" i="4"/>
  <c r="Z111" i="4" s="1"/>
  <c r="P112" i="4"/>
  <c r="Q112" i="4"/>
  <c r="Q497" i="4" s="1"/>
  <c r="R112" i="4"/>
  <c r="Y112" i="4" s="1"/>
  <c r="S112" i="4"/>
  <c r="Z112" i="4" s="1"/>
  <c r="P113" i="4"/>
  <c r="Q113" i="4"/>
  <c r="Q498" i="4" s="1"/>
  <c r="R113" i="4"/>
  <c r="Y113" i="4" s="1"/>
  <c r="S113" i="4"/>
  <c r="Z113" i="4" s="1"/>
  <c r="Q483" i="4"/>
  <c r="Y98" i="4"/>
  <c r="Z98" i="4"/>
  <c r="Q484" i="4"/>
  <c r="Y99" i="4"/>
  <c r="Z99" i="4"/>
  <c r="Q485" i="4"/>
  <c r="Y100" i="4"/>
  <c r="Z100" i="4"/>
  <c r="P101" i="4"/>
  <c r="Q101" i="4"/>
  <c r="Q486" i="4" s="1"/>
  <c r="R101" i="4"/>
  <c r="Y101" i="4" s="1"/>
  <c r="S101" i="4"/>
  <c r="Z101" i="4" s="1"/>
  <c r="P102" i="4"/>
  <c r="Q102" i="4"/>
  <c r="Q487" i="4" s="1"/>
  <c r="R102" i="4"/>
  <c r="Y102" i="4" s="1"/>
  <c r="S102" i="4"/>
  <c r="Z102" i="4" s="1"/>
  <c r="P103" i="4"/>
  <c r="Q103" i="4"/>
  <c r="Q488" i="4" s="1"/>
  <c r="R103" i="4"/>
  <c r="Y103" i="4" s="1"/>
  <c r="S103" i="4"/>
  <c r="Z103" i="4" s="1"/>
  <c r="P104" i="4"/>
  <c r="Q104" i="4"/>
  <c r="Q489" i="4" s="1"/>
  <c r="R104" i="4"/>
  <c r="Y104" i="4" s="1"/>
  <c r="S104" i="4"/>
  <c r="Z104" i="4" s="1"/>
  <c r="P105" i="4"/>
  <c r="Q105" i="4"/>
  <c r="Q490" i="4" s="1"/>
  <c r="R105" i="4"/>
  <c r="Y105" i="4" s="1"/>
  <c r="S105" i="4"/>
  <c r="Z105" i="4" s="1"/>
  <c r="P106" i="4"/>
  <c r="Q106" i="4"/>
  <c r="Q491" i="4" s="1"/>
  <c r="R106" i="4"/>
  <c r="Y106" i="4" s="1"/>
  <c r="S106" i="4"/>
  <c r="Z106" i="4" s="1"/>
  <c r="C98" i="4"/>
  <c r="D98" i="4"/>
  <c r="C99" i="4"/>
  <c r="D99" i="4"/>
  <c r="C100" i="4"/>
  <c r="A100" i="4" s="1"/>
  <c r="D100" i="4"/>
  <c r="C101" i="4"/>
  <c r="D101" i="4"/>
  <c r="C102" i="4"/>
  <c r="D102" i="4"/>
  <c r="C103" i="4"/>
  <c r="D103" i="4"/>
  <c r="C104" i="4"/>
  <c r="D104" i="4"/>
  <c r="C105" i="4"/>
  <c r="D105" i="4"/>
  <c r="C106" i="4"/>
  <c r="D106" i="4"/>
  <c r="P79" i="4"/>
  <c r="Q79" i="4"/>
  <c r="Q464" i="4" s="1"/>
  <c r="R79" i="4"/>
  <c r="Y79" i="4" s="1"/>
  <c r="S79" i="4"/>
  <c r="Z79" i="4" s="1"/>
  <c r="P80" i="4"/>
  <c r="Q80" i="4"/>
  <c r="Q465" i="4" s="1"/>
  <c r="R80" i="4"/>
  <c r="Y80" i="4" s="1"/>
  <c r="S80" i="4"/>
  <c r="Z80" i="4" s="1"/>
  <c r="C79" i="4"/>
  <c r="D79" i="4"/>
  <c r="C80" i="4"/>
  <c r="D80" i="4"/>
  <c r="P69" i="4"/>
  <c r="Q69" i="4"/>
  <c r="Q454" i="4" s="1"/>
  <c r="R69" i="4"/>
  <c r="Y69" i="4" s="1"/>
  <c r="S69" i="4"/>
  <c r="Z69" i="4" s="1"/>
  <c r="P70" i="4"/>
  <c r="Q70" i="4"/>
  <c r="Q455" i="4" s="1"/>
  <c r="R70" i="4"/>
  <c r="Y70" i="4" s="1"/>
  <c r="S70" i="4"/>
  <c r="Z70" i="4" s="1"/>
  <c r="P71" i="4"/>
  <c r="Q71" i="4"/>
  <c r="Q456" i="4" s="1"/>
  <c r="R71" i="4"/>
  <c r="Y71" i="4" s="1"/>
  <c r="S71" i="4"/>
  <c r="Z71" i="4" s="1"/>
  <c r="P72" i="4"/>
  <c r="Q72" i="4"/>
  <c r="Q457" i="4" s="1"/>
  <c r="R72" i="4"/>
  <c r="Y72" i="4" s="1"/>
  <c r="S72" i="4"/>
  <c r="Z72" i="4" s="1"/>
  <c r="P73" i="4"/>
  <c r="Q73" i="4"/>
  <c r="Q458" i="4" s="1"/>
  <c r="R73" i="4"/>
  <c r="Y73" i="4" s="1"/>
  <c r="S73" i="4"/>
  <c r="Z73" i="4" s="1"/>
  <c r="P74" i="4"/>
  <c r="Q74" i="4"/>
  <c r="Q459" i="4" s="1"/>
  <c r="R74" i="4"/>
  <c r="Y74" i="4" s="1"/>
  <c r="S74" i="4"/>
  <c r="Z74" i="4" s="1"/>
  <c r="P75" i="4"/>
  <c r="Q75" i="4"/>
  <c r="Q460" i="4" s="1"/>
  <c r="R75" i="4"/>
  <c r="Y75" i="4" s="1"/>
  <c r="S75" i="4"/>
  <c r="Z75" i="4" s="1"/>
  <c r="P76" i="4"/>
  <c r="Q76" i="4"/>
  <c r="Q461" i="4" s="1"/>
  <c r="R76" i="4"/>
  <c r="Y76" i="4" s="1"/>
  <c r="S76" i="4"/>
  <c r="Z76" i="4" s="1"/>
  <c r="P77" i="4"/>
  <c r="Q77" i="4"/>
  <c r="Q462" i="4" s="1"/>
  <c r="R77" i="4"/>
  <c r="Y77" i="4" s="1"/>
  <c r="S77" i="4"/>
  <c r="Z77" i="4" s="1"/>
  <c r="P78" i="4"/>
  <c r="Q78" i="4"/>
  <c r="Q463" i="4" s="1"/>
  <c r="R78" i="4"/>
  <c r="Y78" i="4" s="1"/>
  <c r="S78" i="4"/>
  <c r="Z78" i="4" s="1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P59" i="4"/>
  <c r="Q59" i="4"/>
  <c r="Q444" i="4" s="1"/>
  <c r="R59" i="4"/>
  <c r="Y59" i="4" s="1"/>
  <c r="S59" i="4"/>
  <c r="Z59" i="4" s="1"/>
  <c r="P60" i="4"/>
  <c r="Q60" i="4"/>
  <c r="Q445" i="4" s="1"/>
  <c r="R60" i="4"/>
  <c r="Y60" i="4" s="1"/>
  <c r="S60" i="4"/>
  <c r="Z60" i="4" s="1"/>
  <c r="P61" i="4"/>
  <c r="Q61" i="4"/>
  <c r="Q446" i="4" s="1"/>
  <c r="R61" i="4"/>
  <c r="Y61" i="4" s="1"/>
  <c r="S61" i="4"/>
  <c r="Z61" i="4" s="1"/>
  <c r="P62" i="4"/>
  <c r="Q62" i="4"/>
  <c r="Q447" i="4" s="1"/>
  <c r="R62" i="4"/>
  <c r="Y62" i="4" s="1"/>
  <c r="S62" i="4"/>
  <c r="Z62" i="4" s="1"/>
  <c r="P63" i="4"/>
  <c r="Q63" i="4"/>
  <c r="Q448" i="4" s="1"/>
  <c r="R63" i="4"/>
  <c r="Y63" i="4" s="1"/>
  <c r="S63" i="4"/>
  <c r="Z63" i="4" s="1"/>
  <c r="P64" i="4"/>
  <c r="Q64" i="4"/>
  <c r="Q449" i="4" s="1"/>
  <c r="R64" i="4"/>
  <c r="Y64" i="4" s="1"/>
  <c r="S64" i="4"/>
  <c r="Z64" i="4" s="1"/>
  <c r="P65" i="4"/>
  <c r="Q65" i="4"/>
  <c r="Q450" i="4" s="1"/>
  <c r="R65" i="4"/>
  <c r="Y65" i="4" s="1"/>
  <c r="S65" i="4"/>
  <c r="Z65" i="4" s="1"/>
  <c r="P66" i="4"/>
  <c r="Q66" i="4"/>
  <c r="Q451" i="4" s="1"/>
  <c r="R66" i="4"/>
  <c r="Y66" i="4" s="1"/>
  <c r="S66" i="4"/>
  <c r="Z66" i="4" s="1"/>
  <c r="P67" i="4"/>
  <c r="Q67" i="4"/>
  <c r="Q452" i="4" s="1"/>
  <c r="R67" i="4"/>
  <c r="Y67" i="4" s="1"/>
  <c r="S67" i="4"/>
  <c r="Z67" i="4" s="1"/>
  <c r="P68" i="4"/>
  <c r="Q68" i="4"/>
  <c r="Q453" i="4" s="1"/>
  <c r="R68" i="4"/>
  <c r="Y68" i="4" s="1"/>
  <c r="S68" i="4"/>
  <c r="Z68" i="4" s="1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P48" i="4"/>
  <c r="Q48" i="4"/>
  <c r="Q433" i="4" s="1"/>
  <c r="R48" i="4"/>
  <c r="Y48" i="4" s="1"/>
  <c r="S48" i="4"/>
  <c r="Z48" i="4" s="1"/>
  <c r="P49" i="4"/>
  <c r="Q49" i="4"/>
  <c r="Q434" i="4" s="1"/>
  <c r="R49" i="4"/>
  <c r="Y49" i="4" s="1"/>
  <c r="S49" i="4"/>
  <c r="Z49" i="4" s="1"/>
  <c r="P50" i="4"/>
  <c r="Q50" i="4"/>
  <c r="Q435" i="4" s="1"/>
  <c r="R50" i="4"/>
  <c r="Y50" i="4" s="1"/>
  <c r="S50" i="4"/>
  <c r="Z50" i="4" s="1"/>
  <c r="P51" i="4"/>
  <c r="Q51" i="4"/>
  <c r="Q436" i="4" s="1"/>
  <c r="R51" i="4"/>
  <c r="Y51" i="4" s="1"/>
  <c r="S51" i="4"/>
  <c r="Z51" i="4" s="1"/>
  <c r="P52" i="4"/>
  <c r="Q52" i="4"/>
  <c r="Q437" i="4" s="1"/>
  <c r="R52" i="4"/>
  <c r="Y52" i="4" s="1"/>
  <c r="S52" i="4"/>
  <c r="Z52" i="4" s="1"/>
  <c r="P53" i="4"/>
  <c r="Q53" i="4"/>
  <c r="Q438" i="4" s="1"/>
  <c r="R53" i="4"/>
  <c r="Y53" i="4" s="1"/>
  <c r="S53" i="4"/>
  <c r="Z53" i="4" s="1"/>
  <c r="P54" i="4"/>
  <c r="Q54" i="4"/>
  <c r="Q439" i="4" s="1"/>
  <c r="R54" i="4"/>
  <c r="Y54" i="4" s="1"/>
  <c r="S54" i="4"/>
  <c r="Z54" i="4" s="1"/>
  <c r="P55" i="4"/>
  <c r="Q55" i="4"/>
  <c r="Q440" i="4" s="1"/>
  <c r="R55" i="4"/>
  <c r="Y55" i="4" s="1"/>
  <c r="S55" i="4"/>
  <c r="Z55" i="4" s="1"/>
  <c r="P56" i="4"/>
  <c r="Q56" i="4"/>
  <c r="Q441" i="4" s="1"/>
  <c r="R56" i="4"/>
  <c r="Y56" i="4" s="1"/>
  <c r="S56" i="4"/>
  <c r="Z56" i="4" s="1"/>
  <c r="P57" i="4"/>
  <c r="Q57" i="4"/>
  <c r="Q442" i="4" s="1"/>
  <c r="R57" i="4"/>
  <c r="Y57" i="4" s="1"/>
  <c r="S57" i="4"/>
  <c r="Z57" i="4" s="1"/>
  <c r="P58" i="4"/>
  <c r="Q58" i="4"/>
  <c r="Q443" i="4" s="1"/>
  <c r="R58" i="4"/>
  <c r="Y58" i="4" s="1"/>
  <c r="S58" i="4"/>
  <c r="Z58" i="4" s="1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81" i="4"/>
  <c r="P82" i="4"/>
  <c r="P83" i="4"/>
  <c r="P84" i="4"/>
  <c r="P85" i="4"/>
  <c r="P86" i="4"/>
  <c r="P87" i="4"/>
  <c r="P88" i="4"/>
  <c r="P2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A32" i="4" s="1"/>
  <c r="A417" i="4" s="1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Q11" i="4"/>
  <c r="Q396" i="4" s="1"/>
  <c r="R11" i="4"/>
  <c r="Y11" i="4" s="1"/>
  <c r="S11" i="4"/>
  <c r="Z11" i="4" s="1"/>
  <c r="Q12" i="4"/>
  <c r="Q397" i="4" s="1"/>
  <c r="R12" i="4"/>
  <c r="Y12" i="4" s="1"/>
  <c r="S12" i="4"/>
  <c r="Z12" i="4" s="1"/>
  <c r="Q13" i="4"/>
  <c r="Q398" i="4" s="1"/>
  <c r="R13" i="4"/>
  <c r="Y13" i="4" s="1"/>
  <c r="S13" i="4"/>
  <c r="Z13" i="4" s="1"/>
  <c r="Q14" i="4"/>
  <c r="Q399" i="4" s="1"/>
  <c r="R14" i="4"/>
  <c r="Y14" i="4" s="1"/>
  <c r="S14" i="4"/>
  <c r="Z14" i="4" s="1"/>
  <c r="Q15" i="4"/>
  <c r="Q400" i="4" s="1"/>
  <c r="R15" i="4"/>
  <c r="Y15" i="4" s="1"/>
  <c r="S15" i="4"/>
  <c r="Z15" i="4" s="1"/>
  <c r="Q16" i="4"/>
  <c r="Q401" i="4" s="1"/>
  <c r="R16" i="4"/>
  <c r="Y16" i="4" s="1"/>
  <c r="S16" i="4"/>
  <c r="Z16" i="4" s="1"/>
  <c r="Q17" i="4"/>
  <c r="Q402" i="4" s="1"/>
  <c r="R17" i="4"/>
  <c r="Y17" i="4" s="1"/>
  <c r="S17" i="4"/>
  <c r="Z17" i="4" s="1"/>
  <c r="Q18" i="4"/>
  <c r="Q403" i="4" s="1"/>
  <c r="R18" i="4"/>
  <c r="Y18" i="4" s="1"/>
  <c r="S18" i="4"/>
  <c r="Z18" i="4" s="1"/>
  <c r="Q19" i="4"/>
  <c r="Q404" i="4" s="1"/>
  <c r="R19" i="4"/>
  <c r="Y19" i="4" s="1"/>
  <c r="S19" i="4"/>
  <c r="Z19" i="4" s="1"/>
  <c r="Q20" i="4"/>
  <c r="Q405" i="4" s="1"/>
  <c r="R20" i="4"/>
  <c r="Y20" i="4" s="1"/>
  <c r="S20" i="4"/>
  <c r="Z20" i="4" s="1"/>
  <c r="Q21" i="4"/>
  <c r="Q406" i="4" s="1"/>
  <c r="R21" i="4"/>
  <c r="Y21" i="4" s="1"/>
  <c r="S21" i="4"/>
  <c r="Z21" i="4" s="1"/>
  <c r="Q22" i="4"/>
  <c r="Q407" i="4" s="1"/>
  <c r="R22" i="4"/>
  <c r="Y22" i="4" s="1"/>
  <c r="S22" i="4"/>
  <c r="Z22" i="4" s="1"/>
  <c r="Q23" i="4"/>
  <c r="Q408" i="4" s="1"/>
  <c r="R23" i="4"/>
  <c r="Y23" i="4" s="1"/>
  <c r="S23" i="4"/>
  <c r="Z23" i="4" s="1"/>
  <c r="Q24" i="4"/>
  <c r="Q409" i="4" s="1"/>
  <c r="R24" i="4"/>
  <c r="Y24" i="4" s="1"/>
  <c r="S24" i="4"/>
  <c r="Z24" i="4" s="1"/>
  <c r="Q25" i="4"/>
  <c r="Q410" i="4" s="1"/>
  <c r="R25" i="4"/>
  <c r="Y25" i="4" s="1"/>
  <c r="S25" i="4"/>
  <c r="Z25" i="4" s="1"/>
  <c r="Q26" i="4"/>
  <c r="Q411" i="4" s="1"/>
  <c r="R26" i="4"/>
  <c r="Y26" i="4" s="1"/>
  <c r="S26" i="4"/>
  <c r="Z26" i="4" s="1"/>
  <c r="Q27" i="4"/>
  <c r="Q412" i="4" s="1"/>
  <c r="R27" i="4"/>
  <c r="Y27" i="4" s="1"/>
  <c r="S27" i="4"/>
  <c r="Z27" i="4" s="1"/>
  <c r="Q28" i="4"/>
  <c r="Q413" i="4" s="1"/>
  <c r="R28" i="4"/>
  <c r="Y28" i="4" s="1"/>
  <c r="S28" i="4"/>
  <c r="Z28" i="4" s="1"/>
  <c r="Q29" i="4"/>
  <c r="Q414" i="4" s="1"/>
  <c r="R29" i="4"/>
  <c r="Y29" i="4" s="1"/>
  <c r="S29" i="4"/>
  <c r="Z29" i="4" s="1"/>
  <c r="Q30" i="4"/>
  <c r="Q415" i="4" s="1"/>
  <c r="R30" i="4"/>
  <c r="Y30" i="4" s="1"/>
  <c r="S30" i="4"/>
  <c r="Z30" i="4" s="1"/>
  <c r="Q31" i="4"/>
  <c r="Q416" i="4" s="1"/>
  <c r="R31" i="4"/>
  <c r="Y31" i="4" s="1"/>
  <c r="S31" i="4"/>
  <c r="Z31" i="4" s="1"/>
  <c r="Q32" i="4"/>
  <c r="Q417" i="4" s="1"/>
  <c r="R32" i="4"/>
  <c r="Y32" i="4" s="1"/>
  <c r="S32" i="4"/>
  <c r="Z32" i="4" s="1"/>
  <c r="Q33" i="4"/>
  <c r="Q418" i="4" s="1"/>
  <c r="R33" i="4"/>
  <c r="Y33" i="4" s="1"/>
  <c r="S33" i="4"/>
  <c r="Z33" i="4" s="1"/>
  <c r="Q34" i="4"/>
  <c r="Q419" i="4" s="1"/>
  <c r="R34" i="4"/>
  <c r="Y34" i="4" s="1"/>
  <c r="S34" i="4"/>
  <c r="Z34" i="4" s="1"/>
  <c r="Q35" i="4"/>
  <c r="Q420" i="4" s="1"/>
  <c r="R35" i="4"/>
  <c r="Y35" i="4" s="1"/>
  <c r="S35" i="4"/>
  <c r="Z35" i="4" s="1"/>
  <c r="Q36" i="4"/>
  <c r="Q421" i="4" s="1"/>
  <c r="R36" i="4"/>
  <c r="Y36" i="4" s="1"/>
  <c r="S36" i="4"/>
  <c r="Z36" i="4" s="1"/>
  <c r="Q37" i="4"/>
  <c r="Q422" i="4" s="1"/>
  <c r="R37" i="4"/>
  <c r="Y37" i="4" s="1"/>
  <c r="S37" i="4"/>
  <c r="Z37" i="4" s="1"/>
  <c r="Q38" i="4"/>
  <c r="Q423" i="4" s="1"/>
  <c r="R38" i="4"/>
  <c r="Y38" i="4" s="1"/>
  <c r="S38" i="4"/>
  <c r="Z38" i="4" s="1"/>
  <c r="Q39" i="4"/>
  <c r="Q424" i="4" s="1"/>
  <c r="R39" i="4"/>
  <c r="Y39" i="4" s="1"/>
  <c r="S39" i="4"/>
  <c r="Z39" i="4" s="1"/>
  <c r="Q40" i="4"/>
  <c r="Q425" i="4" s="1"/>
  <c r="R40" i="4"/>
  <c r="Y40" i="4" s="1"/>
  <c r="S40" i="4"/>
  <c r="Z40" i="4" s="1"/>
  <c r="Q41" i="4"/>
  <c r="Q426" i="4" s="1"/>
  <c r="R41" i="4"/>
  <c r="Y41" i="4" s="1"/>
  <c r="S41" i="4"/>
  <c r="Z41" i="4" s="1"/>
  <c r="Q42" i="4"/>
  <c r="Q427" i="4" s="1"/>
  <c r="R42" i="4"/>
  <c r="Y42" i="4" s="1"/>
  <c r="S42" i="4"/>
  <c r="Z42" i="4" s="1"/>
  <c r="Q43" i="4"/>
  <c r="Q428" i="4" s="1"/>
  <c r="R43" i="4"/>
  <c r="Y43" i="4" s="1"/>
  <c r="S43" i="4"/>
  <c r="Z43" i="4" s="1"/>
  <c r="Q44" i="4"/>
  <c r="Q429" i="4" s="1"/>
  <c r="R44" i="4"/>
  <c r="Y44" i="4" s="1"/>
  <c r="S44" i="4"/>
  <c r="Z44" i="4" s="1"/>
  <c r="Q45" i="4"/>
  <c r="Q430" i="4" s="1"/>
  <c r="R45" i="4"/>
  <c r="Y45" i="4" s="1"/>
  <c r="S45" i="4"/>
  <c r="Z45" i="4" s="1"/>
  <c r="Q46" i="4"/>
  <c r="Q431" i="4" s="1"/>
  <c r="R46" i="4"/>
  <c r="Y46" i="4" s="1"/>
  <c r="S46" i="4"/>
  <c r="Z46" i="4" s="1"/>
  <c r="Q47" i="4"/>
  <c r="Q432" i="4" s="1"/>
  <c r="R47" i="4"/>
  <c r="Y47" i="4" s="1"/>
  <c r="S47" i="4"/>
  <c r="Z47" i="4" s="1"/>
  <c r="Q81" i="4"/>
  <c r="Q466" i="4" s="1"/>
  <c r="R81" i="4"/>
  <c r="Y81" i="4" s="1"/>
  <c r="S81" i="4"/>
  <c r="Z81" i="4" s="1"/>
  <c r="Q82" i="4"/>
  <c r="Q467" i="4" s="1"/>
  <c r="R82" i="4"/>
  <c r="Y82" i="4" s="1"/>
  <c r="S82" i="4"/>
  <c r="Z82" i="4" s="1"/>
  <c r="Q83" i="4"/>
  <c r="Q468" i="4" s="1"/>
  <c r="R83" i="4"/>
  <c r="Y83" i="4" s="1"/>
  <c r="S83" i="4"/>
  <c r="Z83" i="4" s="1"/>
  <c r="Q84" i="4"/>
  <c r="Q469" i="4" s="1"/>
  <c r="R84" i="4"/>
  <c r="Y84" i="4" s="1"/>
  <c r="S84" i="4"/>
  <c r="Z84" i="4" s="1"/>
  <c r="Q85" i="4"/>
  <c r="Q470" i="4" s="1"/>
  <c r="R85" i="4"/>
  <c r="Y85" i="4" s="1"/>
  <c r="S85" i="4"/>
  <c r="Z85" i="4" s="1"/>
  <c r="Q86" i="4"/>
  <c r="Q471" i="4" s="1"/>
  <c r="R86" i="4"/>
  <c r="Y86" i="4" s="1"/>
  <c r="S86" i="4"/>
  <c r="Z86" i="4" s="1"/>
  <c r="Q87" i="4"/>
  <c r="Q472" i="4" s="1"/>
  <c r="R87" i="4"/>
  <c r="Y87" i="4" s="1"/>
  <c r="S87" i="4"/>
  <c r="Z87" i="4" s="1"/>
  <c r="Q88" i="4"/>
  <c r="Q473" i="4" s="1"/>
  <c r="R88" i="4"/>
  <c r="Y88" i="4" s="1"/>
  <c r="S88" i="4"/>
  <c r="Z88" i="4" s="1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A63" i="4" l="1"/>
  <c r="B63" i="4" s="1"/>
  <c r="B448" i="4" s="1"/>
  <c r="A222" i="4"/>
  <c r="B222" i="4" s="1"/>
  <c r="B607" i="4" s="1"/>
  <c r="AN387" i="4"/>
  <c r="AO387" i="4" s="1"/>
  <c r="AP387" i="4" s="1"/>
  <c r="AN394" i="4"/>
  <c r="AO394" i="4" s="1"/>
  <c r="AP394" i="4" s="1"/>
  <c r="AN390" i="4"/>
  <c r="AO390" i="4" s="1"/>
  <c r="AP390" i="4" s="1"/>
  <c r="AN393" i="4"/>
  <c r="AO393" i="4" s="1"/>
  <c r="AP393" i="4" s="1"/>
  <c r="AN389" i="4"/>
  <c r="AO389" i="4" s="1"/>
  <c r="AP389" i="4" s="1"/>
  <c r="AN395" i="4"/>
  <c r="AO395" i="4" s="1"/>
  <c r="AP395" i="4" s="1"/>
  <c r="AN391" i="4"/>
  <c r="AO391" i="4" s="1"/>
  <c r="AP391" i="4" s="1"/>
  <c r="AN392" i="4"/>
  <c r="AO392" i="4" s="1"/>
  <c r="AP392" i="4" s="1"/>
  <c r="AN388" i="4"/>
  <c r="AO388" i="4" s="1"/>
  <c r="AP388" i="4" s="1"/>
  <c r="A69" i="4"/>
  <c r="B69" i="4" s="1"/>
  <c r="B454" i="4" s="1"/>
  <c r="I965" i="4"/>
  <c r="AN965" i="4" s="1"/>
  <c r="AO965" i="4" s="1"/>
  <c r="AP965" i="4" s="1"/>
  <c r="A207" i="4"/>
  <c r="B207" i="4" s="1"/>
  <c r="B592" i="4" s="1"/>
  <c r="AE875" i="4"/>
  <c r="AF875" i="4"/>
  <c r="AE873" i="4"/>
  <c r="AF873" i="4"/>
  <c r="AE871" i="4"/>
  <c r="AF871" i="4"/>
  <c r="AE869" i="4"/>
  <c r="AF869" i="4"/>
  <c r="AE874" i="4"/>
  <c r="AF874" i="4"/>
  <c r="AE872" i="4"/>
  <c r="AF872" i="4"/>
  <c r="AE870" i="4"/>
  <c r="AF870" i="4"/>
  <c r="AE868" i="4"/>
  <c r="AF868" i="4"/>
  <c r="Q586" i="4"/>
  <c r="Q779" i="4"/>
  <c r="Q875" i="4" s="1"/>
  <c r="Q584" i="4"/>
  <c r="Q777" i="4"/>
  <c r="Q873" i="4" s="1"/>
  <c r="Q582" i="4"/>
  <c r="Q775" i="4"/>
  <c r="Q871" i="4" s="1"/>
  <c r="Q580" i="4"/>
  <c r="Q773" i="4"/>
  <c r="Q869" i="4" s="1"/>
  <c r="AE779" i="4"/>
  <c r="AF779" i="4"/>
  <c r="AE777" i="4"/>
  <c r="AF777" i="4"/>
  <c r="AF775" i="4"/>
  <c r="AE775" i="4"/>
  <c r="AE773" i="4"/>
  <c r="AF773" i="4"/>
  <c r="Q587" i="4"/>
  <c r="Q780" i="4"/>
  <c r="Q876" i="4" s="1"/>
  <c r="Q585" i="4"/>
  <c r="Q778" i="4"/>
  <c r="Q874" i="4" s="1"/>
  <c r="Q583" i="4"/>
  <c r="Q776" i="4"/>
  <c r="Q872" i="4" s="1"/>
  <c r="Q581" i="4"/>
  <c r="Q774" i="4"/>
  <c r="Q870" i="4" s="1"/>
  <c r="Q579" i="4"/>
  <c r="Q772" i="4"/>
  <c r="Q868" i="4" s="1"/>
  <c r="AE780" i="4"/>
  <c r="AF780" i="4"/>
  <c r="AE778" i="4"/>
  <c r="AF778" i="4"/>
  <c r="AE776" i="4"/>
  <c r="AF776" i="4"/>
  <c r="AE774" i="4"/>
  <c r="AF774" i="4"/>
  <c r="AF772" i="4"/>
  <c r="AE772" i="4"/>
  <c r="A231" i="4"/>
  <c r="A616" i="4" s="1"/>
  <c r="A261" i="4"/>
  <c r="B261" i="4" s="1"/>
  <c r="B646" i="4" s="1"/>
  <c r="W85" i="4"/>
  <c r="X85" i="4"/>
  <c r="X44" i="4"/>
  <c r="W44" i="4"/>
  <c r="X36" i="4"/>
  <c r="W36" i="4"/>
  <c r="X28" i="4"/>
  <c r="W28" i="4"/>
  <c r="X20" i="4"/>
  <c r="W20" i="4"/>
  <c r="X12" i="4"/>
  <c r="W12" i="4"/>
  <c r="X4" i="4"/>
  <c r="W4" i="4"/>
  <c r="X184" i="4"/>
  <c r="W184" i="4"/>
  <c r="X182" i="4"/>
  <c r="W182" i="4"/>
  <c r="X180" i="4"/>
  <c r="W180" i="4"/>
  <c r="X178" i="4"/>
  <c r="W178" i="4"/>
  <c r="X176" i="4"/>
  <c r="W176" i="4"/>
  <c r="X84" i="4"/>
  <c r="W84" i="4"/>
  <c r="X43" i="4"/>
  <c r="W43" i="4"/>
  <c r="X35" i="4"/>
  <c r="W35" i="4"/>
  <c r="X27" i="4"/>
  <c r="W27" i="4"/>
  <c r="AF19" i="4"/>
  <c r="X19" i="4"/>
  <c r="W19" i="4"/>
  <c r="X11" i="4"/>
  <c r="W11" i="4"/>
  <c r="X3" i="4"/>
  <c r="W3" i="4"/>
  <c r="X105" i="4"/>
  <c r="W105" i="4"/>
  <c r="X103" i="4"/>
  <c r="W103" i="4"/>
  <c r="X101" i="4"/>
  <c r="W101" i="4"/>
  <c r="X99" i="4"/>
  <c r="W99" i="4"/>
  <c r="X113" i="4"/>
  <c r="W113" i="4"/>
  <c r="X111" i="4"/>
  <c r="W111" i="4"/>
  <c r="X109" i="4"/>
  <c r="W109" i="4"/>
  <c r="X107" i="4"/>
  <c r="W107" i="4"/>
  <c r="X142" i="4"/>
  <c r="W142" i="4"/>
  <c r="X140" i="4"/>
  <c r="W140" i="4"/>
  <c r="X138" i="4"/>
  <c r="W138" i="4"/>
  <c r="X136" i="4"/>
  <c r="W136" i="4"/>
  <c r="X134" i="4"/>
  <c r="W134" i="4"/>
  <c r="X164" i="4"/>
  <c r="W164" i="4"/>
  <c r="X162" i="4"/>
  <c r="W162" i="4"/>
  <c r="X160" i="4"/>
  <c r="W160" i="4"/>
  <c r="X158" i="4"/>
  <c r="W158" i="4"/>
  <c r="X156" i="4"/>
  <c r="W156" i="4"/>
  <c r="X173" i="4"/>
  <c r="W173" i="4"/>
  <c r="X171" i="4"/>
  <c r="W171" i="4"/>
  <c r="X169" i="4"/>
  <c r="W169" i="4"/>
  <c r="X167" i="4"/>
  <c r="W167" i="4"/>
  <c r="X165" i="4"/>
  <c r="W165" i="4"/>
  <c r="X219" i="4"/>
  <c r="W219" i="4"/>
  <c r="X217" i="4"/>
  <c r="W217" i="4"/>
  <c r="X215" i="4"/>
  <c r="W215" i="4"/>
  <c r="X213" i="4"/>
  <c r="W213" i="4"/>
  <c r="X211" i="4"/>
  <c r="W211" i="4"/>
  <c r="X238" i="4"/>
  <c r="W238" i="4"/>
  <c r="X236" i="4"/>
  <c r="W236" i="4"/>
  <c r="X234" i="4"/>
  <c r="W234" i="4"/>
  <c r="X232" i="4"/>
  <c r="W232" i="4"/>
  <c r="X230" i="4"/>
  <c r="W230" i="4"/>
  <c r="X280" i="4"/>
  <c r="W280" i="4"/>
  <c r="X278" i="4"/>
  <c r="W278" i="4"/>
  <c r="X276" i="4"/>
  <c r="W276" i="4"/>
  <c r="X274" i="4"/>
  <c r="W274" i="4"/>
  <c r="X272" i="4"/>
  <c r="W272" i="4"/>
  <c r="X281" i="4"/>
  <c r="W281" i="4"/>
  <c r="W315" i="4"/>
  <c r="X315" i="4"/>
  <c r="X313" i="4"/>
  <c r="W313" i="4"/>
  <c r="X311" i="4"/>
  <c r="W311" i="4"/>
  <c r="X309" i="4"/>
  <c r="W309" i="4"/>
  <c r="W307" i="4"/>
  <c r="X307" i="4"/>
  <c r="X347" i="4"/>
  <c r="W347" i="4"/>
  <c r="X345" i="4"/>
  <c r="W345" i="4"/>
  <c r="X343" i="4"/>
  <c r="W343" i="4"/>
  <c r="X341" i="4"/>
  <c r="W341" i="4"/>
  <c r="W339" i="4"/>
  <c r="X339" i="4"/>
  <c r="X337" i="4"/>
  <c r="W337" i="4"/>
  <c r="X83" i="4"/>
  <c r="W83" i="4"/>
  <c r="X42" i="4"/>
  <c r="W42" i="4"/>
  <c r="X34" i="4"/>
  <c r="W34" i="4"/>
  <c r="X26" i="4"/>
  <c r="W26" i="4"/>
  <c r="AF18" i="4"/>
  <c r="X18" i="4"/>
  <c r="W18" i="4"/>
  <c r="X10" i="4"/>
  <c r="W10" i="4"/>
  <c r="X208" i="4"/>
  <c r="W208" i="4"/>
  <c r="X206" i="4"/>
  <c r="W206" i="4"/>
  <c r="X204" i="4"/>
  <c r="W204" i="4"/>
  <c r="X82" i="4"/>
  <c r="W82" i="4"/>
  <c r="X41" i="4"/>
  <c r="W41" i="4"/>
  <c r="X33" i="4"/>
  <c r="W33" i="4"/>
  <c r="X25" i="4"/>
  <c r="W25" i="4"/>
  <c r="X17" i="4"/>
  <c r="W17" i="4"/>
  <c r="W9" i="4"/>
  <c r="X9" i="4"/>
  <c r="X58" i="4"/>
  <c r="W58" i="4"/>
  <c r="X56" i="4"/>
  <c r="W56" i="4"/>
  <c r="X54" i="4"/>
  <c r="W54" i="4"/>
  <c r="X52" i="4"/>
  <c r="W52" i="4"/>
  <c r="X50" i="4"/>
  <c r="W50" i="4"/>
  <c r="X48" i="4"/>
  <c r="W48" i="4"/>
  <c r="X68" i="4"/>
  <c r="W68" i="4"/>
  <c r="X66" i="4"/>
  <c r="W66" i="4"/>
  <c r="X64" i="4"/>
  <c r="W64" i="4"/>
  <c r="X62" i="4"/>
  <c r="W62" i="4"/>
  <c r="X60" i="4"/>
  <c r="W60" i="4"/>
  <c r="X77" i="4"/>
  <c r="W77" i="4"/>
  <c r="X75" i="4"/>
  <c r="W75" i="4"/>
  <c r="X73" i="4"/>
  <c r="W73" i="4"/>
  <c r="X71" i="4"/>
  <c r="W71" i="4"/>
  <c r="X69" i="4"/>
  <c r="W69" i="4"/>
  <c r="X80" i="4"/>
  <c r="W80" i="4"/>
  <c r="X123" i="4"/>
  <c r="W123" i="4"/>
  <c r="X121" i="4"/>
  <c r="W121" i="4"/>
  <c r="X119" i="4"/>
  <c r="W119" i="4"/>
  <c r="X117" i="4"/>
  <c r="W117" i="4"/>
  <c r="X115" i="4"/>
  <c r="W115" i="4"/>
  <c r="X131" i="4"/>
  <c r="W131" i="4"/>
  <c r="X129" i="4"/>
  <c r="W129" i="4"/>
  <c r="X127" i="4"/>
  <c r="W127" i="4"/>
  <c r="X125" i="4"/>
  <c r="W125" i="4"/>
  <c r="X153" i="4"/>
  <c r="W153" i="4"/>
  <c r="X151" i="4"/>
  <c r="W151" i="4"/>
  <c r="X149" i="4"/>
  <c r="W149" i="4"/>
  <c r="X147" i="4"/>
  <c r="W147" i="4"/>
  <c r="W145" i="4"/>
  <c r="X145" i="4"/>
  <c r="X202" i="4"/>
  <c r="X780" i="4" s="1"/>
  <c r="X876" i="4" s="1"/>
  <c r="W202" i="4"/>
  <c r="X200" i="4"/>
  <c r="X778" i="4" s="1"/>
  <c r="X874" i="4" s="1"/>
  <c r="W200" i="4"/>
  <c r="W778" i="4" s="1"/>
  <c r="W874" i="4" s="1"/>
  <c r="X198" i="4"/>
  <c r="X776" i="4" s="1"/>
  <c r="X872" i="4" s="1"/>
  <c r="W198" i="4"/>
  <c r="W776" i="4" s="1"/>
  <c r="W872" i="4" s="1"/>
  <c r="X196" i="4"/>
  <c r="X774" i="4" s="1"/>
  <c r="X870" i="4" s="1"/>
  <c r="W196" i="4"/>
  <c r="W774" i="4" s="1"/>
  <c r="W870" i="4" s="1"/>
  <c r="X194" i="4"/>
  <c r="X772" i="4" s="1"/>
  <c r="X868" i="4" s="1"/>
  <c r="W194" i="4"/>
  <c r="W772" i="4" s="1"/>
  <c r="W868" i="4" s="1"/>
  <c r="X228" i="4"/>
  <c r="W228" i="4"/>
  <c r="X226" i="4"/>
  <c r="W226" i="4"/>
  <c r="X224" i="4"/>
  <c r="W224" i="4"/>
  <c r="X222" i="4"/>
  <c r="W222" i="4"/>
  <c r="X220" i="4"/>
  <c r="W220" i="4"/>
  <c r="X249" i="4"/>
  <c r="W249" i="4"/>
  <c r="X247" i="4"/>
  <c r="W247" i="4"/>
  <c r="X245" i="4"/>
  <c r="W245" i="4"/>
  <c r="X243" i="4"/>
  <c r="W243" i="4"/>
  <c r="X241" i="4"/>
  <c r="W241" i="4"/>
  <c r="X259" i="4"/>
  <c r="W259" i="4"/>
  <c r="X257" i="4"/>
  <c r="W257" i="4"/>
  <c r="X255" i="4"/>
  <c r="W255" i="4"/>
  <c r="X253" i="4"/>
  <c r="W253" i="4"/>
  <c r="X251" i="4"/>
  <c r="W251" i="4"/>
  <c r="X270" i="4"/>
  <c r="W270" i="4"/>
  <c r="X268" i="4"/>
  <c r="W268" i="4"/>
  <c r="X266" i="4"/>
  <c r="W266" i="4"/>
  <c r="X264" i="4"/>
  <c r="W264" i="4"/>
  <c r="X262" i="4"/>
  <c r="W262" i="4"/>
  <c r="X298" i="4"/>
  <c r="W298" i="4"/>
  <c r="X296" i="4"/>
  <c r="W296" i="4"/>
  <c r="X294" i="4"/>
  <c r="W294" i="4"/>
  <c r="X292" i="4"/>
  <c r="W292" i="4"/>
  <c r="X305" i="4"/>
  <c r="W305" i="4"/>
  <c r="X303" i="4"/>
  <c r="W303" i="4"/>
  <c r="X301" i="4"/>
  <c r="W301" i="4"/>
  <c r="X325" i="4"/>
  <c r="W325" i="4"/>
  <c r="W323" i="4"/>
  <c r="X323" i="4"/>
  <c r="X321" i="4"/>
  <c r="W321" i="4"/>
  <c r="X319" i="4"/>
  <c r="W319" i="4"/>
  <c r="X317" i="4"/>
  <c r="W317" i="4"/>
  <c r="X335" i="4"/>
  <c r="W335" i="4"/>
  <c r="X333" i="4"/>
  <c r="W333" i="4"/>
  <c r="W331" i="4"/>
  <c r="X331" i="4"/>
  <c r="X329" i="4"/>
  <c r="W329" i="4"/>
  <c r="X327" i="4"/>
  <c r="W327" i="4"/>
  <c r="X357" i="4"/>
  <c r="W357" i="4"/>
  <c r="W355" i="4"/>
  <c r="X355" i="4"/>
  <c r="X353" i="4"/>
  <c r="W353" i="4"/>
  <c r="X351" i="4"/>
  <c r="W351" i="4"/>
  <c r="X349" i="4"/>
  <c r="W349" i="4"/>
  <c r="X366" i="4"/>
  <c r="W366" i="4"/>
  <c r="X364" i="4"/>
  <c r="W364" i="4"/>
  <c r="X362" i="4"/>
  <c r="W362" i="4"/>
  <c r="X360" i="4"/>
  <c r="W360" i="4"/>
  <c r="X358" i="4"/>
  <c r="W358" i="4"/>
  <c r="X377" i="4"/>
  <c r="W377" i="4"/>
  <c r="X375" i="4"/>
  <c r="W375" i="4"/>
  <c r="X373" i="4"/>
  <c r="W373" i="4"/>
  <c r="W371" i="4"/>
  <c r="X371" i="4"/>
  <c r="X369" i="4"/>
  <c r="W369" i="4"/>
  <c r="X2" i="4"/>
  <c r="W2" i="4"/>
  <c r="X81" i="4"/>
  <c r="W81" i="4"/>
  <c r="X40" i="4"/>
  <c r="W40" i="4"/>
  <c r="X32" i="4"/>
  <c r="W32" i="4"/>
  <c r="X24" i="4"/>
  <c r="W24" i="4"/>
  <c r="X16" i="4"/>
  <c r="W16" i="4"/>
  <c r="X8" i="4"/>
  <c r="W8" i="4"/>
  <c r="X183" i="4"/>
  <c r="W183" i="4"/>
  <c r="X181" i="4"/>
  <c r="W181" i="4"/>
  <c r="X179" i="4"/>
  <c r="W179" i="4"/>
  <c r="X177" i="4"/>
  <c r="W177" i="4"/>
  <c r="X175" i="4"/>
  <c r="W175" i="4"/>
  <c r="X88" i="4"/>
  <c r="W88" i="4"/>
  <c r="X47" i="4"/>
  <c r="W47" i="4"/>
  <c r="X39" i="4"/>
  <c r="W39" i="4"/>
  <c r="W31" i="4"/>
  <c r="X31" i="4"/>
  <c r="W23" i="4"/>
  <c r="X23" i="4"/>
  <c r="X15" i="4"/>
  <c r="W15" i="4"/>
  <c r="X7" i="4"/>
  <c r="W7" i="4"/>
  <c r="X106" i="4"/>
  <c r="W106" i="4"/>
  <c r="W104" i="4"/>
  <c r="X104" i="4"/>
  <c r="X102" i="4"/>
  <c r="W102" i="4"/>
  <c r="X100" i="4"/>
  <c r="W100" i="4"/>
  <c r="X98" i="4"/>
  <c r="W98" i="4"/>
  <c r="X112" i="4"/>
  <c r="W112" i="4"/>
  <c r="X110" i="4"/>
  <c r="W110" i="4"/>
  <c r="X108" i="4"/>
  <c r="W108" i="4"/>
  <c r="X143" i="4"/>
  <c r="W143" i="4"/>
  <c r="X141" i="4"/>
  <c r="W141" i="4"/>
  <c r="X139" i="4"/>
  <c r="W139" i="4"/>
  <c r="X137" i="4"/>
  <c r="W137" i="4"/>
  <c r="X135" i="4"/>
  <c r="W135" i="4"/>
  <c r="X133" i="4"/>
  <c r="W133" i="4"/>
  <c r="X163" i="4"/>
  <c r="W163" i="4"/>
  <c r="X161" i="4"/>
  <c r="W161" i="4"/>
  <c r="X159" i="4"/>
  <c r="W159" i="4"/>
  <c r="X157" i="4"/>
  <c r="W157" i="4"/>
  <c r="X155" i="4"/>
  <c r="W155" i="4"/>
  <c r="X174" i="4"/>
  <c r="W174" i="4"/>
  <c r="X172" i="4"/>
  <c r="W172" i="4"/>
  <c r="X170" i="4"/>
  <c r="W170" i="4"/>
  <c r="X168" i="4"/>
  <c r="W168" i="4"/>
  <c r="X166" i="4"/>
  <c r="W166" i="4"/>
  <c r="X218" i="4"/>
  <c r="W218" i="4"/>
  <c r="X216" i="4"/>
  <c r="W216" i="4"/>
  <c r="X214" i="4"/>
  <c r="W214" i="4"/>
  <c r="X212" i="4"/>
  <c r="W212" i="4"/>
  <c r="X210" i="4"/>
  <c r="W210" i="4"/>
  <c r="X239" i="4"/>
  <c r="W239" i="4"/>
  <c r="X237" i="4"/>
  <c r="W237" i="4"/>
  <c r="X235" i="4"/>
  <c r="W235" i="4"/>
  <c r="X233" i="4"/>
  <c r="W233" i="4"/>
  <c r="X231" i="4"/>
  <c r="W231" i="4"/>
  <c r="X229" i="4"/>
  <c r="W229" i="4"/>
  <c r="X279" i="4"/>
  <c r="W279" i="4"/>
  <c r="X277" i="4"/>
  <c r="W277" i="4"/>
  <c r="X275" i="4"/>
  <c r="W275" i="4"/>
  <c r="X273" i="4"/>
  <c r="W273" i="4"/>
  <c r="X271" i="4"/>
  <c r="W271" i="4"/>
  <c r="X316" i="4"/>
  <c r="W316" i="4"/>
  <c r="X314" i="4"/>
  <c r="W314" i="4"/>
  <c r="X312" i="4"/>
  <c r="W312" i="4"/>
  <c r="X310" i="4"/>
  <c r="W310" i="4"/>
  <c r="X308" i="4"/>
  <c r="W308" i="4"/>
  <c r="X346" i="4"/>
  <c r="W346" i="4"/>
  <c r="X344" i="4"/>
  <c r="W344" i="4"/>
  <c r="X342" i="4"/>
  <c r="W342" i="4"/>
  <c r="X340" i="4"/>
  <c r="W340" i="4"/>
  <c r="X338" i="4"/>
  <c r="W338" i="4"/>
  <c r="W87" i="4"/>
  <c r="X87" i="4"/>
  <c r="X46" i="4"/>
  <c r="W46" i="4"/>
  <c r="X38" i="4"/>
  <c r="W38" i="4"/>
  <c r="X22" i="4"/>
  <c r="W22" i="4"/>
  <c r="X14" i="4"/>
  <c r="W14" i="4"/>
  <c r="X6" i="4"/>
  <c r="W6" i="4"/>
  <c r="X209" i="4"/>
  <c r="W209" i="4"/>
  <c r="X207" i="4"/>
  <c r="W207" i="4"/>
  <c r="X205" i="4"/>
  <c r="W205" i="4"/>
  <c r="X203" i="4"/>
  <c r="W203" i="4"/>
  <c r="X30" i="4"/>
  <c r="W30" i="4"/>
  <c r="X86" i="4"/>
  <c r="W86" i="4"/>
  <c r="X45" i="4"/>
  <c r="W45" i="4"/>
  <c r="X37" i="4"/>
  <c r="W37" i="4"/>
  <c r="X29" i="4"/>
  <c r="W29" i="4"/>
  <c r="W21" i="4"/>
  <c r="X21" i="4"/>
  <c r="X13" i="4"/>
  <c r="W13" i="4"/>
  <c r="X5" i="4"/>
  <c r="W5" i="4"/>
  <c r="X57" i="4"/>
  <c r="W57" i="4"/>
  <c r="W55" i="4"/>
  <c r="X55" i="4"/>
  <c r="W53" i="4"/>
  <c r="X53" i="4"/>
  <c r="X51" i="4"/>
  <c r="W51" i="4"/>
  <c r="X49" i="4"/>
  <c r="W49" i="4"/>
  <c r="X67" i="4"/>
  <c r="W67" i="4"/>
  <c r="X65" i="4"/>
  <c r="W65" i="4"/>
  <c r="W63" i="4"/>
  <c r="X63" i="4"/>
  <c r="X61" i="4"/>
  <c r="W61" i="4"/>
  <c r="X59" i="4"/>
  <c r="W59" i="4"/>
  <c r="X78" i="4"/>
  <c r="W78" i="4"/>
  <c r="X76" i="4"/>
  <c r="W76" i="4"/>
  <c r="X74" i="4"/>
  <c r="W74" i="4"/>
  <c r="X72" i="4"/>
  <c r="W72" i="4"/>
  <c r="X70" i="4"/>
  <c r="W70" i="4"/>
  <c r="X79" i="4"/>
  <c r="W79" i="4"/>
  <c r="X122" i="4"/>
  <c r="W122" i="4"/>
  <c r="X120" i="4"/>
  <c r="W120" i="4"/>
  <c r="X118" i="4"/>
  <c r="W118" i="4"/>
  <c r="X116" i="4"/>
  <c r="W116" i="4"/>
  <c r="X114" i="4"/>
  <c r="W114" i="4"/>
  <c r="X132" i="4"/>
  <c r="W132" i="4"/>
  <c r="X130" i="4"/>
  <c r="W130" i="4"/>
  <c r="X128" i="4"/>
  <c r="W128" i="4"/>
  <c r="X126" i="4"/>
  <c r="W126" i="4"/>
  <c r="X124" i="4"/>
  <c r="W124" i="4"/>
  <c r="X154" i="4"/>
  <c r="W154" i="4"/>
  <c r="X152" i="4"/>
  <c r="W152" i="4"/>
  <c r="X150" i="4"/>
  <c r="W150" i="4"/>
  <c r="X148" i="4"/>
  <c r="W148" i="4"/>
  <c r="X146" i="4"/>
  <c r="W146" i="4"/>
  <c r="X144" i="4"/>
  <c r="W144" i="4"/>
  <c r="X201" i="4"/>
  <c r="X779" i="4" s="1"/>
  <c r="X875" i="4" s="1"/>
  <c r="W201" i="4"/>
  <c r="W779" i="4" s="1"/>
  <c r="W875" i="4" s="1"/>
  <c r="X199" i="4"/>
  <c r="X777" i="4" s="1"/>
  <c r="X873" i="4" s="1"/>
  <c r="W199" i="4"/>
  <c r="W777" i="4" s="1"/>
  <c r="W873" i="4" s="1"/>
  <c r="X197" i="4"/>
  <c r="X775" i="4" s="1"/>
  <c r="X871" i="4" s="1"/>
  <c r="W197" i="4"/>
  <c r="W775" i="4" s="1"/>
  <c r="W871" i="4" s="1"/>
  <c r="X195" i="4"/>
  <c r="X773" i="4" s="1"/>
  <c r="X869" i="4" s="1"/>
  <c r="W195" i="4"/>
  <c r="W773" i="4" s="1"/>
  <c r="W869" i="4" s="1"/>
  <c r="X227" i="4"/>
  <c r="W227" i="4"/>
  <c r="X225" i="4"/>
  <c r="W225" i="4"/>
  <c r="X223" i="4"/>
  <c r="W223" i="4"/>
  <c r="X221" i="4"/>
  <c r="W221" i="4"/>
  <c r="X250" i="4"/>
  <c r="W250" i="4"/>
  <c r="X248" i="4"/>
  <c r="W248" i="4"/>
  <c r="X246" i="4"/>
  <c r="W246" i="4"/>
  <c r="X244" i="4"/>
  <c r="W244" i="4"/>
  <c r="X242" i="4"/>
  <c r="W242" i="4"/>
  <c r="X240" i="4"/>
  <c r="W240" i="4"/>
  <c r="X260" i="4"/>
  <c r="W260" i="4"/>
  <c r="X258" i="4"/>
  <c r="W258" i="4"/>
  <c r="X256" i="4"/>
  <c r="W256" i="4"/>
  <c r="X254" i="4"/>
  <c r="W254" i="4"/>
  <c r="X252" i="4"/>
  <c r="W252" i="4"/>
  <c r="X269" i="4"/>
  <c r="W269" i="4"/>
  <c r="X267" i="4"/>
  <c r="W267" i="4"/>
  <c r="X265" i="4"/>
  <c r="W265" i="4"/>
  <c r="X263" i="4"/>
  <c r="W263" i="4"/>
  <c r="X261" i="4"/>
  <c r="W261" i="4"/>
  <c r="X299" i="4"/>
  <c r="W299" i="4"/>
  <c r="X297" i="4"/>
  <c r="W297" i="4"/>
  <c r="X295" i="4"/>
  <c r="W295" i="4"/>
  <c r="X293" i="4"/>
  <c r="W293" i="4"/>
  <c r="W291" i="4"/>
  <c r="X291" i="4"/>
  <c r="X306" i="4"/>
  <c r="W306" i="4"/>
  <c r="X304" i="4"/>
  <c r="W304" i="4"/>
  <c r="X302" i="4"/>
  <c r="W302" i="4"/>
  <c r="X300" i="4"/>
  <c r="W300" i="4"/>
  <c r="X324" i="4"/>
  <c r="W324" i="4"/>
  <c r="X322" i="4"/>
  <c r="W322" i="4"/>
  <c r="X320" i="4"/>
  <c r="W320" i="4"/>
  <c r="X318" i="4"/>
  <c r="W318" i="4"/>
  <c r="X336" i="4"/>
  <c r="W336" i="4"/>
  <c r="X334" i="4"/>
  <c r="W334" i="4"/>
  <c r="X332" i="4"/>
  <c r="W332" i="4"/>
  <c r="X330" i="4"/>
  <c r="W330" i="4"/>
  <c r="X328" i="4"/>
  <c r="W328" i="4"/>
  <c r="X326" i="4"/>
  <c r="W326" i="4"/>
  <c r="X356" i="4"/>
  <c r="W356" i="4"/>
  <c r="X354" i="4"/>
  <c r="W354" i="4"/>
  <c r="X352" i="4"/>
  <c r="W352" i="4"/>
  <c r="X350" i="4"/>
  <c r="W350" i="4"/>
  <c r="X348" i="4"/>
  <c r="W348" i="4"/>
  <c r="X367" i="4"/>
  <c r="W367" i="4"/>
  <c r="X365" i="4"/>
  <c r="W365" i="4"/>
  <c r="W363" i="4"/>
  <c r="X363" i="4"/>
  <c r="X361" i="4"/>
  <c r="W361" i="4"/>
  <c r="X359" i="4"/>
  <c r="W359" i="4"/>
  <c r="X376" i="4"/>
  <c r="W376" i="4"/>
  <c r="X374" i="4"/>
  <c r="W374" i="4"/>
  <c r="X372" i="4"/>
  <c r="W372" i="4"/>
  <c r="X370" i="4"/>
  <c r="W370" i="4"/>
  <c r="X368" i="4"/>
  <c r="W368" i="4"/>
  <c r="P470" i="4"/>
  <c r="AF85" i="4"/>
  <c r="AE85" i="4"/>
  <c r="P389" i="4"/>
  <c r="X389" i="4" s="1"/>
  <c r="AF4" i="4"/>
  <c r="AE4" i="4"/>
  <c r="P469" i="4"/>
  <c r="AF84" i="4"/>
  <c r="AE84" i="4"/>
  <c r="P428" i="4"/>
  <c r="AF43" i="4"/>
  <c r="AE43" i="4"/>
  <c r="P420" i="4"/>
  <c r="AF35" i="4"/>
  <c r="AE35" i="4"/>
  <c r="P412" i="4"/>
  <c r="AF27" i="4"/>
  <c r="AE27" i="4"/>
  <c r="P404" i="4"/>
  <c r="AE19" i="4"/>
  <c r="P396" i="4"/>
  <c r="AF11" i="4"/>
  <c r="AE11" i="4"/>
  <c r="P388" i="4"/>
  <c r="AF388" i="4" s="1"/>
  <c r="AF3" i="4"/>
  <c r="AE3" i="4"/>
  <c r="P490" i="4"/>
  <c r="AF105" i="4"/>
  <c r="AE105" i="4"/>
  <c r="P488" i="4"/>
  <c r="AF103" i="4"/>
  <c r="AE103" i="4"/>
  <c r="P486" i="4"/>
  <c r="AF101" i="4"/>
  <c r="AE101" i="4"/>
  <c r="P484" i="4"/>
  <c r="AF99" i="4"/>
  <c r="AE99" i="4"/>
  <c r="P498" i="4"/>
  <c r="AF113" i="4"/>
  <c r="AE113" i="4"/>
  <c r="P496" i="4"/>
  <c r="AF111" i="4"/>
  <c r="AE111" i="4"/>
  <c r="P494" i="4"/>
  <c r="AF109" i="4"/>
  <c r="AE109" i="4"/>
  <c r="P492" i="4"/>
  <c r="AF107" i="4"/>
  <c r="AE107" i="4"/>
  <c r="P527" i="4"/>
  <c r="AF142" i="4"/>
  <c r="AE142" i="4"/>
  <c r="P525" i="4"/>
  <c r="AF140" i="4"/>
  <c r="AE140" i="4"/>
  <c r="P523" i="4"/>
  <c r="AF138" i="4"/>
  <c r="AE138" i="4"/>
  <c r="P521" i="4"/>
  <c r="AF136" i="4"/>
  <c r="AE136" i="4"/>
  <c r="P519" i="4"/>
  <c r="AF134" i="4"/>
  <c r="AE134" i="4"/>
  <c r="P549" i="4"/>
  <c r="AF164" i="4"/>
  <c r="AE164" i="4"/>
  <c r="P547" i="4"/>
  <c r="AF162" i="4"/>
  <c r="AE162" i="4"/>
  <c r="P545" i="4"/>
  <c r="AF160" i="4"/>
  <c r="AE160" i="4"/>
  <c r="P543" i="4"/>
  <c r="AF158" i="4"/>
  <c r="AE158" i="4"/>
  <c r="P541" i="4"/>
  <c r="AF156" i="4"/>
  <c r="AE156" i="4"/>
  <c r="P558" i="4"/>
  <c r="AF173" i="4"/>
  <c r="AE173" i="4"/>
  <c r="P556" i="4"/>
  <c r="AF171" i="4"/>
  <c r="AE171" i="4"/>
  <c r="P554" i="4"/>
  <c r="AF169" i="4"/>
  <c r="AE169" i="4"/>
  <c r="P552" i="4"/>
  <c r="AF167" i="4"/>
  <c r="AE167" i="4"/>
  <c r="P550" i="4"/>
  <c r="AF165" i="4"/>
  <c r="AE165" i="4"/>
  <c r="P604" i="4"/>
  <c r="AF219" i="4"/>
  <c r="AE219" i="4"/>
  <c r="P602" i="4"/>
  <c r="AF217" i="4"/>
  <c r="AE217" i="4"/>
  <c r="P600" i="4"/>
  <c r="AF215" i="4"/>
  <c r="AE215" i="4"/>
  <c r="P598" i="4"/>
  <c r="AF213" i="4"/>
  <c r="AE213" i="4"/>
  <c r="P596" i="4"/>
  <c r="AF211" i="4"/>
  <c r="AE211" i="4"/>
  <c r="P623" i="4"/>
  <c r="AF238" i="4"/>
  <c r="AE238" i="4"/>
  <c r="P621" i="4"/>
  <c r="AF236" i="4"/>
  <c r="AE236" i="4"/>
  <c r="P619" i="4"/>
  <c r="AF234" i="4"/>
  <c r="AE234" i="4"/>
  <c r="P617" i="4"/>
  <c r="AF232" i="4"/>
  <c r="AE232" i="4"/>
  <c r="P615" i="4"/>
  <c r="AF230" i="4"/>
  <c r="AE230" i="4"/>
  <c r="P665" i="4"/>
  <c r="AF280" i="4"/>
  <c r="AE280" i="4"/>
  <c r="P663" i="4"/>
  <c r="AF278" i="4"/>
  <c r="AE278" i="4"/>
  <c r="P661" i="4"/>
  <c r="AF276" i="4"/>
  <c r="AE276" i="4"/>
  <c r="P659" i="4"/>
  <c r="AF274" i="4"/>
  <c r="AE274" i="4"/>
  <c r="P657" i="4"/>
  <c r="AF272" i="4"/>
  <c r="AE272" i="4"/>
  <c r="P666" i="4"/>
  <c r="AF281" i="4"/>
  <c r="AE281" i="4"/>
  <c r="P700" i="4"/>
  <c r="AF315" i="4"/>
  <c r="AE315" i="4"/>
  <c r="P698" i="4"/>
  <c r="AF313" i="4"/>
  <c r="AE313" i="4"/>
  <c r="P696" i="4"/>
  <c r="AF311" i="4"/>
  <c r="AE311" i="4"/>
  <c r="P694" i="4"/>
  <c r="AF309" i="4"/>
  <c r="AE309" i="4"/>
  <c r="P692" i="4"/>
  <c r="AF307" i="4"/>
  <c r="AE307" i="4"/>
  <c r="P732" i="4"/>
  <c r="AF347" i="4"/>
  <c r="AE347" i="4"/>
  <c r="P730" i="4"/>
  <c r="AF345" i="4"/>
  <c r="AE345" i="4"/>
  <c r="P728" i="4"/>
  <c r="AF343" i="4"/>
  <c r="AE343" i="4"/>
  <c r="P726" i="4"/>
  <c r="AF341" i="4"/>
  <c r="AE341" i="4"/>
  <c r="P724" i="4"/>
  <c r="AF339" i="4"/>
  <c r="AE339" i="4"/>
  <c r="P722" i="4"/>
  <c r="AF337" i="4"/>
  <c r="AE337" i="4"/>
  <c r="P405" i="4"/>
  <c r="AF20" i="4"/>
  <c r="AE20" i="4"/>
  <c r="P561" i="4"/>
  <c r="AF176" i="4"/>
  <c r="AE176" i="4"/>
  <c r="P468" i="4"/>
  <c r="AF83" i="4"/>
  <c r="AE83" i="4"/>
  <c r="P427" i="4"/>
  <c r="AF42" i="4"/>
  <c r="AE42" i="4"/>
  <c r="P419" i="4"/>
  <c r="AF34" i="4"/>
  <c r="AE34" i="4"/>
  <c r="P411" i="4"/>
  <c r="AF26" i="4"/>
  <c r="AE26" i="4"/>
  <c r="P403" i="4"/>
  <c r="AE18" i="4"/>
  <c r="P395" i="4"/>
  <c r="AF10" i="4"/>
  <c r="AE10" i="4"/>
  <c r="P593" i="4"/>
  <c r="AF208" i="4"/>
  <c r="AE208" i="4"/>
  <c r="P591" i="4"/>
  <c r="AF206" i="4"/>
  <c r="AE206" i="4"/>
  <c r="P589" i="4"/>
  <c r="AF204" i="4"/>
  <c r="AE204" i="4"/>
  <c r="I972" i="4"/>
  <c r="AN972" i="4" s="1"/>
  <c r="AO972" i="4" s="1"/>
  <c r="AP972" i="4" s="1"/>
  <c r="I968" i="4"/>
  <c r="AN968" i="4" s="1"/>
  <c r="AO968" i="4" s="1"/>
  <c r="AP968" i="4" s="1"/>
  <c r="P567" i="4"/>
  <c r="AF182" i="4"/>
  <c r="AE182" i="4"/>
  <c r="P467" i="4"/>
  <c r="AF82" i="4"/>
  <c r="AE82" i="4"/>
  <c r="P426" i="4"/>
  <c r="AF41" i="4"/>
  <c r="AE41" i="4"/>
  <c r="P418" i="4"/>
  <c r="AF33" i="4"/>
  <c r="AE33" i="4"/>
  <c r="P410" i="4"/>
  <c r="AF25" i="4"/>
  <c r="AE25" i="4"/>
  <c r="P402" i="4"/>
  <c r="AF17" i="4"/>
  <c r="AE17" i="4"/>
  <c r="P394" i="4"/>
  <c r="AF9" i="4"/>
  <c r="AE9" i="4"/>
  <c r="P443" i="4"/>
  <c r="AF58" i="4"/>
  <c r="AE58" i="4"/>
  <c r="P441" i="4"/>
  <c r="AF56" i="4"/>
  <c r="AE56" i="4"/>
  <c r="P439" i="4"/>
  <c r="AF54" i="4"/>
  <c r="AE54" i="4"/>
  <c r="P437" i="4"/>
  <c r="AF52" i="4"/>
  <c r="AE52" i="4"/>
  <c r="P435" i="4"/>
  <c r="AF50" i="4"/>
  <c r="AE50" i="4"/>
  <c r="P433" i="4"/>
  <c r="AF48" i="4"/>
  <c r="AE48" i="4"/>
  <c r="P453" i="4"/>
  <c r="AF68" i="4"/>
  <c r="AE68" i="4"/>
  <c r="P451" i="4"/>
  <c r="AF66" i="4"/>
  <c r="AE66" i="4"/>
  <c r="P449" i="4"/>
  <c r="AF64" i="4"/>
  <c r="AE64" i="4"/>
  <c r="P447" i="4"/>
  <c r="AF62" i="4"/>
  <c r="AE62" i="4"/>
  <c r="P445" i="4"/>
  <c r="AF60" i="4"/>
  <c r="AE60" i="4"/>
  <c r="P462" i="4"/>
  <c r="AF77" i="4"/>
  <c r="AE77" i="4"/>
  <c r="P460" i="4"/>
  <c r="AF75" i="4"/>
  <c r="AE75" i="4"/>
  <c r="P458" i="4"/>
  <c r="AF73" i="4"/>
  <c r="AE73" i="4"/>
  <c r="P456" i="4"/>
  <c r="AF71" i="4"/>
  <c r="AE71" i="4"/>
  <c r="P454" i="4"/>
  <c r="AF69" i="4"/>
  <c r="AE69" i="4"/>
  <c r="P465" i="4"/>
  <c r="AF80" i="4"/>
  <c r="AE80" i="4"/>
  <c r="P508" i="4"/>
  <c r="AF123" i="4"/>
  <c r="AE123" i="4"/>
  <c r="P506" i="4"/>
  <c r="AF121" i="4"/>
  <c r="AE121" i="4"/>
  <c r="P504" i="4"/>
  <c r="AF119" i="4"/>
  <c r="AE119" i="4"/>
  <c r="P502" i="4"/>
  <c r="AF117" i="4"/>
  <c r="AE117" i="4"/>
  <c r="P500" i="4"/>
  <c r="AF115" i="4"/>
  <c r="AE115" i="4"/>
  <c r="P516" i="4"/>
  <c r="AF131" i="4"/>
  <c r="AE131" i="4"/>
  <c r="P514" i="4"/>
  <c r="AF129" i="4"/>
  <c r="AE129" i="4"/>
  <c r="AF127" i="4"/>
  <c r="AE127" i="4"/>
  <c r="P510" i="4"/>
  <c r="AF125" i="4"/>
  <c r="AE125" i="4"/>
  <c r="AF153" i="4"/>
  <c r="AE153" i="4"/>
  <c r="P536" i="4"/>
  <c r="AF151" i="4"/>
  <c r="AE151" i="4"/>
  <c r="AF149" i="4"/>
  <c r="AE149" i="4"/>
  <c r="P532" i="4"/>
  <c r="AF147" i="4"/>
  <c r="AE147" i="4"/>
  <c r="AF145" i="4"/>
  <c r="AE145" i="4"/>
  <c r="P587" i="4"/>
  <c r="AF202" i="4"/>
  <c r="AE202" i="4"/>
  <c r="P585" i="4"/>
  <c r="AF200" i="4"/>
  <c r="AE200" i="4"/>
  <c r="P583" i="4"/>
  <c r="AF198" i="4"/>
  <c r="AE198" i="4"/>
  <c r="P581" i="4"/>
  <c r="AF196" i="4"/>
  <c r="AE196" i="4"/>
  <c r="P579" i="4"/>
  <c r="AF194" i="4"/>
  <c r="AE194" i="4"/>
  <c r="P613" i="4"/>
  <c r="AF228" i="4"/>
  <c r="AE228" i="4"/>
  <c r="P611" i="4"/>
  <c r="AF226" i="4"/>
  <c r="AE226" i="4"/>
  <c r="P609" i="4"/>
  <c r="AF224" i="4"/>
  <c r="AE224" i="4"/>
  <c r="P607" i="4"/>
  <c r="AF222" i="4"/>
  <c r="AE222" i="4"/>
  <c r="P605" i="4"/>
  <c r="AF220" i="4"/>
  <c r="AE220" i="4"/>
  <c r="P634" i="4"/>
  <c r="AF249" i="4"/>
  <c r="AE249" i="4"/>
  <c r="P632" i="4"/>
  <c r="AF247" i="4"/>
  <c r="AE247" i="4"/>
  <c r="P630" i="4"/>
  <c r="AF245" i="4"/>
  <c r="AE245" i="4"/>
  <c r="P628" i="4"/>
  <c r="AF243" i="4"/>
  <c r="AE243" i="4"/>
  <c r="P626" i="4"/>
  <c r="AF241" i="4"/>
  <c r="AE241" i="4"/>
  <c r="P644" i="4"/>
  <c r="AF259" i="4"/>
  <c r="AE259" i="4"/>
  <c r="P642" i="4"/>
  <c r="AF257" i="4"/>
  <c r="AE257" i="4"/>
  <c r="P640" i="4"/>
  <c r="AF255" i="4"/>
  <c r="AE255" i="4"/>
  <c r="P638" i="4"/>
  <c r="AF253" i="4"/>
  <c r="AE253" i="4"/>
  <c r="P636" i="4"/>
  <c r="AF251" i="4"/>
  <c r="AE251" i="4"/>
  <c r="P655" i="4"/>
  <c r="AF270" i="4"/>
  <c r="AE270" i="4"/>
  <c r="P653" i="4"/>
  <c r="AF268" i="4"/>
  <c r="AE268" i="4"/>
  <c r="P651" i="4"/>
  <c r="AF266" i="4"/>
  <c r="AE266" i="4"/>
  <c r="P649" i="4"/>
  <c r="AF264" i="4"/>
  <c r="AE264" i="4"/>
  <c r="P647" i="4"/>
  <c r="AF262" i="4"/>
  <c r="AE262" i="4"/>
  <c r="P683" i="4"/>
  <c r="AF298" i="4"/>
  <c r="AE298" i="4"/>
  <c r="P681" i="4"/>
  <c r="AF296" i="4"/>
  <c r="AE296" i="4"/>
  <c r="P679" i="4"/>
  <c r="AF294" i="4"/>
  <c r="AE294" i="4"/>
  <c r="P677" i="4"/>
  <c r="AF292" i="4"/>
  <c r="AE292" i="4"/>
  <c r="P690" i="4"/>
  <c r="AF305" i="4"/>
  <c r="AE305" i="4"/>
  <c r="P688" i="4"/>
  <c r="AF303" i="4"/>
  <c r="AE303" i="4"/>
  <c r="P686" i="4"/>
  <c r="AF301" i="4"/>
  <c r="AE301" i="4"/>
  <c r="P710" i="4"/>
  <c r="AF325" i="4"/>
  <c r="AE325" i="4"/>
  <c r="P708" i="4"/>
  <c r="AE323" i="4"/>
  <c r="AF323" i="4"/>
  <c r="P706" i="4"/>
  <c r="AF321" i="4"/>
  <c r="AE321" i="4"/>
  <c r="P704" i="4"/>
  <c r="AF319" i="4"/>
  <c r="AE319" i="4"/>
  <c r="P702" i="4"/>
  <c r="AF317" i="4"/>
  <c r="AE317" i="4"/>
  <c r="P720" i="4"/>
  <c r="AF335" i="4"/>
  <c r="AE335" i="4"/>
  <c r="P718" i="4"/>
  <c r="AF333" i="4"/>
  <c r="AE333" i="4"/>
  <c r="P716" i="4"/>
  <c r="AF331" i="4"/>
  <c r="AE331" i="4"/>
  <c r="P714" i="4"/>
  <c r="AF329" i="4"/>
  <c r="AE329" i="4"/>
  <c r="P712" i="4"/>
  <c r="AF327" i="4"/>
  <c r="AE327" i="4"/>
  <c r="P742" i="4"/>
  <c r="AF357" i="4"/>
  <c r="AE357" i="4"/>
  <c r="AF355" i="4"/>
  <c r="AE355" i="4"/>
  <c r="P738" i="4"/>
  <c r="AF353" i="4"/>
  <c r="AE353" i="4"/>
  <c r="AF351" i="4"/>
  <c r="AE351" i="4"/>
  <c r="P734" i="4"/>
  <c r="AF349" i="4"/>
  <c r="AE349" i="4"/>
  <c r="P751" i="4"/>
  <c r="AF366" i="4"/>
  <c r="AE366" i="4"/>
  <c r="P749" i="4"/>
  <c r="AF364" i="4"/>
  <c r="AE364" i="4"/>
  <c r="P747" i="4"/>
  <c r="AF362" i="4"/>
  <c r="AE362" i="4"/>
  <c r="P745" i="4"/>
  <c r="AF360" i="4"/>
  <c r="AE360" i="4"/>
  <c r="P743" i="4"/>
  <c r="AF358" i="4"/>
  <c r="AE358" i="4"/>
  <c r="P762" i="4"/>
  <c r="AF377" i="4"/>
  <c r="AE377" i="4"/>
  <c r="P760" i="4"/>
  <c r="AF375" i="4"/>
  <c r="AE375" i="4"/>
  <c r="P758" i="4"/>
  <c r="AF373" i="4"/>
  <c r="AE373" i="4"/>
  <c r="P756" i="4"/>
  <c r="AF371" i="4"/>
  <c r="AE371" i="4"/>
  <c r="P754" i="4"/>
  <c r="AF369" i="4"/>
  <c r="AE369" i="4"/>
  <c r="P413" i="4"/>
  <c r="AF28" i="4"/>
  <c r="AE28" i="4"/>
  <c r="I969" i="4"/>
  <c r="AN969" i="4" s="1"/>
  <c r="AO969" i="4" s="1"/>
  <c r="AP969" i="4" s="1"/>
  <c r="P387" i="4"/>
  <c r="AF2" i="4"/>
  <c r="AE2" i="4"/>
  <c r="P466" i="4"/>
  <c r="AF81" i="4"/>
  <c r="AE81" i="4"/>
  <c r="P425" i="4"/>
  <c r="AF40" i="4"/>
  <c r="AE40" i="4"/>
  <c r="P417" i="4"/>
  <c r="AF32" i="4"/>
  <c r="AE32" i="4"/>
  <c r="P409" i="4"/>
  <c r="AF24" i="4"/>
  <c r="AE24" i="4"/>
  <c r="P401" i="4"/>
  <c r="AF16" i="4"/>
  <c r="AE16" i="4"/>
  <c r="P393" i="4"/>
  <c r="X393" i="4" s="1"/>
  <c r="AF8" i="4"/>
  <c r="AE8" i="4"/>
  <c r="P568" i="4"/>
  <c r="AF183" i="4"/>
  <c r="AE183" i="4"/>
  <c r="P566" i="4"/>
  <c r="AF181" i="4"/>
  <c r="AE181" i="4"/>
  <c r="P564" i="4"/>
  <c r="AF179" i="4"/>
  <c r="AE179" i="4"/>
  <c r="AF177" i="4"/>
  <c r="AE177" i="4"/>
  <c r="P560" i="4"/>
  <c r="AF175" i="4"/>
  <c r="AE175" i="4"/>
  <c r="I971" i="4"/>
  <c r="AN971" i="4" s="1"/>
  <c r="AO971" i="4" s="1"/>
  <c r="AP971" i="4" s="1"/>
  <c r="I967" i="4"/>
  <c r="AN967" i="4" s="1"/>
  <c r="AO967" i="4" s="1"/>
  <c r="AP967" i="4" s="1"/>
  <c r="P421" i="4"/>
  <c r="AF36" i="4"/>
  <c r="AE36" i="4"/>
  <c r="P569" i="4"/>
  <c r="AF184" i="4"/>
  <c r="AE184" i="4"/>
  <c r="P473" i="4"/>
  <c r="AF88" i="4"/>
  <c r="AE88" i="4"/>
  <c r="P432" i="4"/>
  <c r="AF47" i="4"/>
  <c r="AE47" i="4"/>
  <c r="P424" i="4"/>
  <c r="AF39" i="4"/>
  <c r="AE39" i="4"/>
  <c r="P416" i="4"/>
  <c r="AF31" i="4"/>
  <c r="AE31" i="4"/>
  <c r="P408" i="4"/>
  <c r="AF23" i="4"/>
  <c r="AE23" i="4"/>
  <c r="P400" i="4"/>
  <c r="AF15" i="4"/>
  <c r="AE15" i="4"/>
  <c r="P392" i="4"/>
  <c r="X392" i="4" s="1"/>
  <c r="AF7" i="4"/>
  <c r="AE7" i="4"/>
  <c r="P491" i="4"/>
  <c r="AF106" i="4"/>
  <c r="AE106" i="4"/>
  <c r="P489" i="4"/>
  <c r="AF104" i="4"/>
  <c r="AE104" i="4"/>
  <c r="P487" i="4"/>
  <c r="AF102" i="4"/>
  <c r="AE102" i="4"/>
  <c r="P485" i="4"/>
  <c r="AF100" i="4"/>
  <c r="AE100" i="4"/>
  <c r="P483" i="4"/>
  <c r="AF98" i="4"/>
  <c r="AE98" i="4"/>
  <c r="P497" i="4"/>
  <c r="AF112" i="4"/>
  <c r="AE112" i="4"/>
  <c r="P495" i="4"/>
  <c r="AF110" i="4"/>
  <c r="AE110" i="4"/>
  <c r="P493" i="4"/>
  <c r="AF108" i="4"/>
  <c r="AE108" i="4"/>
  <c r="P528" i="4"/>
  <c r="AF143" i="4"/>
  <c r="AE143" i="4"/>
  <c r="P526" i="4"/>
  <c r="AF141" i="4"/>
  <c r="AE141" i="4"/>
  <c r="P524" i="4"/>
  <c r="AF139" i="4"/>
  <c r="AE139" i="4"/>
  <c r="P522" i="4"/>
  <c r="AF137" i="4"/>
  <c r="AE137" i="4"/>
  <c r="P520" i="4"/>
  <c r="AF135" i="4"/>
  <c r="AE135" i="4"/>
  <c r="P518" i="4"/>
  <c r="AF133" i="4"/>
  <c r="AE133" i="4"/>
  <c r="P548" i="4"/>
  <c r="AF163" i="4"/>
  <c r="AE163" i="4"/>
  <c r="AF161" i="4"/>
  <c r="AE161" i="4"/>
  <c r="P544" i="4"/>
  <c r="AF159" i="4"/>
  <c r="AE159" i="4"/>
  <c r="AF157" i="4"/>
  <c r="AE157" i="4"/>
  <c r="P540" i="4"/>
  <c r="AF155" i="4"/>
  <c r="AE155" i="4"/>
  <c r="P559" i="4"/>
  <c r="AF174" i="4"/>
  <c r="AE174" i="4"/>
  <c r="P557" i="4"/>
  <c r="AF172" i="4"/>
  <c r="AE172" i="4"/>
  <c r="P555" i="4"/>
  <c r="AF170" i="4"/>
  <c r="AE170" i="4"/>
  <c r="P553" i="4"/>
  <c r="AF168" i="4"/>
  <c r="AE168" i="4"/>
  <c r="P551" i="4"/>
  <c r="AF166" i="4"/>
  <c r="AE166" i="4"/>
  <c r="P603" i="4"/>
  <c r="AF218" i="4"/>
  <c r="AE218" i="4"/>
  <c r="P601" i="4"/>
  <c r="AF216" i="4"/>
  <c r="AE216" i="4"/>
  <c r="P599" i="4"/>
  <c r="AF214" i="4"/>
  <c r="AE214" i="4"/>
  <c r="P597" i="4"/>
  <c r="AF212" i="4"/>
  <c r="AE212" i="4"/>
  <c r="P595" i="4"/>
  <c r="AF210" i="4"/>
  <c r="AE210" i="4"/>
  <c r="P624" i="4"/>
  <c r="AF239" i="4"/>
  <c r="AE239" i="4"/>
  <c r="P622" i="4"/>
  <c r="AF237" i="4"/>
  <c r="AE237" i="4"/>
  <c r="P620" i="4"/>
  <c r="AF235" i="4"/>
  <c r="AE235" i="4"/>
  <c r="P618" i="4"/>
  <c r="AF233" i="4"/>
  <c r="AE233" i="4"/>
  <c r="P616" i="4"/>
  <c r="AF231" i="4"/>
  <c r="AE231" i="4"/>
  <c r="P614" i="4"/>
  <c r="AF229" i="4"/>
  <c r="AE229" i="4"/>
  <c r="P664" i="4"/>
  <c r="AF279" i="4"/>
  <c r="AE279" i="4"/>
  <c r="P662" i="4"/>
  <c r="AF277" i="4"/>
  <c r="AE277" i="4"/>
  <c r="P660" i="4"/>
  <c r="AF275" i="4"/>
  <c r="AE275" i="4"/>
  <c r="P658" i="4"/>
  <c r="AF273" i="4"/>
  <c r="AE273" i="4"/>
  <c r="P656" i="4"/>
  <c r="AF271" i="4"/>
  <c r="AE271" i="4"/>
  <c r="P701" i="4"/>
  <c r="AF316" i="4"/>
  <c r="AE316" i="4"/>
  <c r="P699" i="4"/>
  <c r="AF314" i="4"/>
  <c r="AE314" i="4"/>
  <c r="P697" i="4"/>
  <c r="AF312" i="4"/>
  <c r="AE312" i="4"/>
  <c r="P695" i="4"/>
  <c r="AF310" i="4"/>
  <c r="AE310" i="4"/>
  <c r="P693" i="4"/>
  <c r="AF308" i="4"/>
  <c r="AE308" i="4"/>
  <c r="P731" i="4"/>
  <c r="AF346" i="4"/>
  <c r="AE346" i="4"/>
  <c r="P729" i="4"/>
  <c r="AF344" i="4"/>
  <c r="AE344" i="4"/>
  <c r="AF342" i="4"/>
  <c r="AE342" i="4"/>
  <c r="P725" i="4"/>
  <c r="AF340" i="4"/>
  <c r="AE340" i="4"/>
  <c r="P723" i="4"/>
  <c r="AF338" i="4"/>
  <c r="AE338" i="4"/>
  <c r="P429" i="4"/>
  <c r="AF44" i="4"/>
  <c r="AE44" i="4"/>
  <c r="P563" i="4"/>
  <c r="AF178" i="4"/>
  <c r="AE178" i="4"/>
  <c r="P472" i="4"/>
  <c r="AF87" i="4"/>
  <c r="AE87" i="4"/>
  <c r="P431" i="4"/>
  <c r="AF46" i="4"/>
  <c r="AE46" i="4"/>
  <c r="P423" i="4"/>
  <c r="AF38" i="4"/>
  <c r="AE38" i="4"/>
  <c r="P415" i="4"/>
  <c r="AF30" i="4"/>
  <c r="AE30" i="4"/>
  <c r="P407" i="4"/>
  <c r="AF22" i="4"/>
  <c r="AE22" i="4"/>
  <c r="P399" i="4"/>
  <c r="AF14" i="4"/>
  <c r="AE14" i="4"/>
  <c r="P391" i="4"/>
  <c r="AF6" i="4"/>
  <c r="AE6" i="4"/>
  <c r="P594" i="4"/>
  <c r="AF209" i="4"/>
  <c r="AE209" i="4"/>
  <c r="P592" i="4"/>
  <c r="AF207" i="4"/>
  <c r="AE207" i="4"/>
  <c r="P590" i="4"/>
  <c r="AF205" i="4"/>
  <c r="AE205" i="4"/>
  <c r="P588" i="4"/>
  <c r="AF203" i="4"/>
  <c r="AE203" i="4"/>
  <c r="I970" i="4"/>
  <c r="AN970" i="4" s="1"/>
  <c r="AO970" i="4" s="1"/>
  <c r="AP970" i="4" s="1"/>
  <c r="I966" i="4"/>
  <c r="AN966" i="4" s="1"/>
  <c r="AO966" i="4" s="1"/>
  <c r="AP966" i="4" s="1"/>
  <c r="P397" i="4"/>
  <c r="AF12" i="4"/>
  <c r="AE12" i="4"/>
  <c r="P565" i="4"/>
  <c r="AF180" i="4"/>
  <c r="AE180" i="4"/>
  <c r="P471" i="4"/>
  <c r="AF86" i="4"/>
  <c r="AE86" i="4"/>
  <c r="P430" i="4"/>
  <c r="AF45" i="4"/>
  <c r="AE45" i="4"/>
  <c r="P422" i="4"/>
  <c r="AF37" i="4"/>
  <c r="AE37" i="4"/>
  <c r="P414" i="4"/>
  <c r="AF29" i="4"/>
  <c r="AE29" i="4"/>
  <c r="P406" i="4"/>
  <c r="AF21" i="4"/>
  <c r="AE21" i="4"/>
  <c r="P398" i="4"/>
  <c r="AF13" i="4"/>
  <c r="AE13" i="4"/>
  <c r="P390" i="4"/>
  <c r="AF5" i="4"/>
  <c r="AE5" i="4"/>
  <c r="P442" i="4"/>
  <c r="AF57" i="4"/>
  <c r="AE57" i="4"/>
  <c r="P440" i="4"/>
  <c r="AF55" i="4"/>
  <c r="AE55" i="4"/>
  <c r="P438" i="4"/>
  <c r="AF53" i="4"/>
  <c r="AE53" i="4"/>
  <c r="P436" i="4"/>
  <c r="AF51" i="4"/>
  <c r="AE51" i="4"/>
  <c r="P434" i="4"/>
  <c r="AF49" i="4"/>
  <c r="AE49" i="4"/>
  <c r="P452" i="4"/>
  <c r="AF67" i="4"/>
  <c r="AE67" i="4"/>
  <c r="P450" i="4"/>
  <c r="AF65" i="4"/>
  <c r="AE65" i="4"/>
  <c r="P448" i="4"/>
  <c r="AF63" i="4"/>
  <c r="AE63" i="4"/>
  <c r="P446" i="4"/>
  <c r="AF61" i="4"/>
  <c r="AE61" i="4"/>
  <c r="P444" i="4"/>
  <c r="AF59" i="4"/>
  <c r="AE59" i="4"/>
  <c r="P463" i="4"/>
  <c r="AF78" i="4"/>
  <c r="AE78" i="4"/>
  <c r="P461" i="4"/>
  <c r="AF76" i="4"/>
  <c r="AE76" i="4"/>
  <c r="P459" i="4"/>
  <c r="AF74" i="4"/>
  <c r="AE74" i="4"/>
  <c r="P457" i="4"/>
  <c r="AF72" i="4"/>
  <c r="AE72" i="4"/>
  <c r="P455" i="4"/>
  <c r="AF70" i="4"/>
  <c r="AE70" i="4"/>
  <c r="P464" i="4"/>
  <c r="AF79" i="4"/>
  <c r="AE79" i="4"/>
  <c r="P507" i="4"/>
  <c r="AF122" i="4"/>
  <c r="AE122" i="4"/>
  <c r="P505" i="4"/>
  <c r="AF120" i="4"/>
  <c r="AE120" i="4"/>
  <c r="P503" i="4"/>
  <c r="AF118" i="4"/>
  <c r="AE118" i="4"/>
  <c r="AF116" i="4"/>
  <c r="AE116" i="4"/>
  <c r="P499" i="4"/>
  <c r="AF114" i="4"/>
  <c r="AE114" i="4"/>
  <c r="P517" i="4"/>
  <c r="AF132" i="4"/>
  <c r="AE132" i="4"/>
  <c r="P515" i="4"/>
  <c r="AF130" i="4"/>
  <c r="AE130" i="4"/>
  <c r="P513" i="4"/>
  <c r="AF128" i="4"/>
  <c r="AE128" i="4"/>
  <c r="P511" i="4"/>
  <c r="AF126" i="4"/>
  <c r="AE126" i="4"/>
  <c r="P509" i="4"/>
  <c r="AF124" i="4"/>
  <c r="AE124" i="4"/>
  <c r="P539" i="4"/>
  <c r="AF154" i="4"/>
  <c r="AE154" i="4"/>
  <c r="P537" i="4"/>
  <c r="AF152" i="4"/>
  <c r="AE152" i="4"/>
  <c r="P535" i="4"/>
  <c r="AF150" i="4"/>
  <c r="AE150" i="4"/>
  <c r="P533" i="4"/>
  <c r="AF148" i="4"/>
  <c r="AE148" i="4"/>
  <c r="P531" i="4"/>
  <c r="AF146" i="4"/>
  <c r="AE146" i="4"/>
  <c r="P529" i="4"/>
  <c r="AF144" i="4"/>
  <c r="AE144" i="4"/>
  <c r="P586" i="4"/>
  <c r="AF201" i="4"/>
  <c r="AE201" i="4"/>
  <c r="P584" i="4"/>
  <c r="AF199" i="4"/>
  <c r="AE199" i="4"/>
  <c r="P582" i="4"/>
  <c r="AF197" i="4"/>
  <c r="AE197" i="4"/>
  <c r="P580" i="4"/>
  <c r="AF195" i="4"/>
  <c r="AE195" i="4"/>
  <c r="P612" i="4"/>
  <c r="AF227" i="4"/>
  <c r="AE227" i="4"/>
  <c r="P610" i="4"/>
  <c r="AF225" i="4"/>
  <c r="AE225" i="4"/>
  <c r="P608" i="4"/>
  <c r="AF223" i="4"/>
  <c r="AE223" i="4"/>
  <c r="P606" i="4"/>
  <c r="AF221" i="4"/>
  <c r="AE221" i="4"/>
  <c r="P635" i="4"/>
  <c r="AF250" i="4"/>
  <c r="AE250" i="4"/>
  <c r="P633" i="4"/>
  <c r="AF248" i="4"/>
  <c r="AE248" i="4"/>
  <c r="P631" i="4"/>
  <c r="AF246" i="4"/>
  <c r="AE246" i="4"/>
  <c r="P629" i="4"/>
  <c r="AF244" i="4"/>
  <c r="AE244" i="4"/>
  <c r="P627" i="4"/>
  <c r="AF242" i="4"/>
  <c r="AE242" i="4"/>
  <c r="P625" i="4"/>
  <c r="AF240" i="4"/>
  <c r="AE240" i="4"/>
  <c r="P645" i="4"/>
  <c r="AF260" i="4"/>
  <c r="AE260" i="4"/>
  <c r="P643" i="4"/>
  <c r="AF258" i="4"/>
  <c r="AE258" i="4"/>
  <c r="P641" i="4"/>
  <c r="AF256" i="4"/>
  <c r="AE256" i="4"/>
  <c r="P639" i="4"/>
  <c r="AF254" i="4"/>
  <c r="AE254" i="4"/>
  <c r="P637" i="4"/>
  <c r="AF252" i="4"/>
  <c r="AE252" i="4"/>
  <c r="P654" i="4"/>
  <c r="AF269" i="4"/>
  <c r="AE269" i="4"/>
  <c r="P652" i="4"/>
  <c r="AF267" i="4"/>
  <c r="AE267" i="4"/>
  <c r="P650" i="4"/>
  <c r="AF265" i="4"/>
  <c r="AE265" i="4"/>
  <c r="P648" i="4"/>
  <c r="AF263" i="4"/>
  <c r="AE263" i="4"/>
  <c r="P646" i="4"/>
  <c r="AF261" i="4"/>
  <c r="AE261" i="4"/>
  <c r="P684" i="4"/>
  <c r="AF299" i="4"/>
  <c r="AE299" i="4"/>
  <c r="P682" i="4"/>
  <c r="AF297" i="4"/>
  <c r="AE297" i="4"/>
  <c r="P680" i="4"/>
  <c r="AF295" i="4"/>
  <c r="AE295" i="4"/>
  <c r="P678" i="4"/>
  <c r="AF293" i="4"/>
  <c r="AE293" i="4"/>
  <c r="P676" i="4"/>
  <c r="AF291" i="4"/>
  <c r="AE291" i="4"/>
  <c r="P691" i="4"/>
  <c r="AF306" i="4"/>
  <c r="AE306" i="4"/>
  <c r="P689" i="4"/>
  <c r="AF304" i="4"/>
  <c r="AE304" i="4"/>
  <c r="P687" i="4"/>
  <c r="AF302" i="4"/>
  <c r="AE302" i="4"/>
  <c r="P685" i="4"/>
  <c r="AF300" i="4"/>
  <c r="AE300" i="4"/>
  <c r="P709" i="4"/>
  <c r="AF324" i="4"/>
  <c r="AE324" i="4"/>
  <c r="P707" i="4"/>
  <c r="AF322" i="4"/>
  <c r="AE322" i="4"/>
  <c r="P705" i="4"/>
  <c r="AF320" i="4"/>
  <c r="AE320" i="4"/>
  <c r="P703" i="4"/>
  <c r="AF318" i="4"/>
  <c r="AE318" i="4"/>
  <c r="P721" i="4"/>
  <c r="AF336" i="4"/>
  <c r="AE336" i="4"/>
  <c r="P719" i="4"/>
  <c r="AF334" i="4"/>
  <c r="AE334" i="4"/>
  <c r="P717" i="4"/>
  <c r="AF332" i="4"/>
  <c r="AE332" i="4"/>
  <c r="P715" i="4"/>
  <c r="AF330" i="4"/>
  <c r="AE330" i="4"/>
  <c r="P713" i="4"/>
  <c r="AF328" i="4"/>
  <c r="AE328" i="4"/>
  <c r="P711" i="4"/>
  <c r="AF326" i="4"/>
  <c r="AE326" i="4"/>
  <c r="P741" i="4"/>
  <c r="AF356" i="4"/>
  <c r="AE356" i="4"/>
  <c r="P739" i="4"/>
  <c r="AF354" i="4"/>
  <c r="AE354" i="4"/>
  <c r="P737" i="4"/>
  <c r="AF352" i="4"/>
  <c r="AE352" i="4"/>
  <c r="P735" i="4"/>
  <c r="AF350" i="4"/>
  <c r="AE350" i="4"/>
  <c r="P733" i="4"/>
  <c r="AF348" i="4"/>
  <c r="AE348" i="4"/>
  <c r="P752" i="4"/>
  <c r="AF367" i="4"/>
  <c r="AE367" i="4"/>
  <c r="P750" i="4"/>
  <c r="AF365" i="4"/>
  <c r="AE365" i="4"/>
  <c r="P748" i="4"/>
  <c r="AF363" i="4"/>
  <c r="AE363" i="4"/>
  <c r="P746" i="4"/>
  <c r="AF361" i="4"/>
  <c r="AE361" i="4"/>
  <c r="P744" i="4"/>
  <c r="AF359" i="4"/>
  <c r="AE359" i="4"/>
  <c r="P761" i="4"/>
  <c r="AF376" i="4"/>
  <c r="AE376" i="4"/>
  <c r="P759" i="4"/>
  <c r="AF374" i="4"/>
  <c r="AE374" i="4"/>
  <c r="P757" i="4"/>
  <c r="AF372" i="4"/>
  <c r="AE372" i="4"/>
  <c r="P755" i="4"/>
  <c r="AF370" i="4"/>
  <c r="AE370" i="4"/>
  <c r="P753" i="4"/>
  <c r="AF368" i="4"/>
  <c r="AE368" i="4"/>
  <c r="A250" i="4"/>
  <c r="A635" i="4" s="1"/>
  <c r="A242" i="4"/>
  <c r="B242" i="4" s="1"/>
  <c r="B627" i="4" s="1"/>
  <c r="A293" i="4"/>
  <c r="A678" i="4" s="1"/>
  <c r="A59" i="4"/>
  <c r="A444" i="4" s="1"/>
  <c r="A355" i="4"/>
  <c r="B355" i="4" s="1"/>
  <c r="B740" i="4" s="1"/>
  <c r="P740" i="4"/>
  <c r="A351" i="4"/>
  <c r="B351" i="4" s="1"/>
  <c r="B736" i="4" s="1"/>
  <c r="P736" i="4"/>
  <c r="A342" i="4"/>
  <c r="P727" i="4"/>
  <c r="B251" i="4"/>
  <c r="B636" i="4" s="1"/>
  <c r="A636" i="4"/>
  <c r="B281" i="4"/>
  <c r="B666" i="4" s="1"/>
  <c r="A177" i="4"/>
  <c r="A562" i="4" s="1"/>
  <c r="P562" i="4"/>
  <c r="A79" i="4"/>
  <c r="B79" i="4" s="1"/>
  <c r="A153" i="4"/>
  <c r="P538" i="4"/>
  <c r="A149" i="4"/>
  <c r="P534" i="4"/>
  <c r="A145" i="4"/>
  <c r="P530" i="4"/>
  <c r="A161" i="4"/>
  <c r="P546" i="4"/>
  <c r="A157" i="4"/>
  <c r="P542" i="4"/>
  <c r="A341" i="4"/>
  <c r="A127" i="4"/>
  <c r="P512" i="4"/>
  <c r="B100" i="4"/>
  <c r="B485" i="4" s="1"/>
  <c r="A485" i="4"/>
  <c r="A116" i="4"/>
  <c r="P501" i="4"/>
  <c r="A454" i="4"/>
  <c r="A352" i="4"/>
  <c r="A374" i="4"/>
  <c r="A363" i="4"/>
  <c r="A748" i="4" s="1"/>
  <c r="A373" i="4"/>
  <c r="A362" i="4"/>
  <c r="A747" i="4" s="1"/>
  <c r="A372" i="4"/>
  <c r="A334" i="4"/>
  <c r="A377" i="4"/>
  <c r="A356" i="4"/>
  <c r="A353" i="4"/>
  <c r="A340" i="4"/>
  <c r="A375" i="4"/>
  <c r="A162" i="4"/>
  <c r="A158" i="4"/>
  <c r="A332" i="4"/>
  <c r="A328" i="4"/>
  <c r="A364" i="4"/>
  <c r="A376" i="4"/>
  <c r="A371" i="4"/>
  <c r="A369" i="4"/>
  <c r="A360" i="4"/>
  <c r="A745" i="4" s="1"/>
  <c r="A361" i="4"/>
  <c r="A746" i="4" s="1"/>
  <c r="A359" i="4"/>
  <c r="A744" i="4" s="1"/>
  <c r="A366" i="4"/>
  <c r="A370" i="4"/>
  <c r="A350" i="4"/>
  <c r="A365" i="4"/>
  <c r="A367" i="4"/>
  <c r="A346" i="4"/>
  <c r="A368" i="4"/>
  <c r="A337" i="4"/>
  <c r="A279" i="4"/>
  <c r="A349" i="4"/>
  <c r="A354" i="4"/>
  <c r="A357" i="4"/>
  <c r="A330" i="4"/>
  <c r="A312" i="4"/>
  <c r="A319" i="4"/>
  <c r="A358" i="4"/>
  <c r="A325" i="4"/>
  <c r="A347" i="4"/>
  <c r="A316" i="4"/>
  <c r="A314" i="4"/>
  <c r="A335" i="4"/>
  <c r="A345" i="4"/>
  <c r="A233" i="4"/>
  <c r="A343" i="4"/>
  <c r="A339" i="4"/>
  <c r="A344" i="4"/>
  <c r="A336" i="4"/>
  <c r="A348" i="4"/>
  <c r="A310" i="4"/>
  <c r="A331" i="4"/>
  <c r="A327" i="4"/>
  <c r="A271" i="4"/>
  <c r="A229" i="4"/>
  <c r="A333" i="4"/>
  <c r="A323" i="4"/>
  <c r="A326" i="4"/>
  <c r="A338" i="4"/>
  <c r="A270" i="4"/>
  <c r="A321" i="4"/>
  <c r="A329" i="4"/>
  <c r="A235" i="4"/>
  <c r="A317" i="4"/>
  <c r="A74" i="4"/>
  <c r="A320" i="4"/>
  <c r="A307" i="4"/>
  <c r="A78" i="4"/>
  <c r="A266" i="4"/>
  <c r="A268" i="4"/>
  <c r="A264" i="4"/>
  <c r="A70" i="4"/>
  <c r="A262" i="4"/>
  <c r="A275" i="4"/>
  <c r="A313" i="4"/>
  <c r="A15" i="4"/>
  <c r="A315" i="4"/>
  <c r="A276" i="4"/>
  <c r="A322" i="4"/>
  <c r="A309" i="4"/>
  <c r="A23" i="4"/>
  <c r="A31" i="4"/>
  <c r="A39" i="4"/>
  <c r="A311" i="4"/>
  <c r="A308" i="4"/>
  <c r="A324" i="4"/>
  <c r="A318" i="4"/>
  <c r="A305" i="4"/>
  <c r="A301" i="4"/>
  <c r="A227" i="4"/>
  <c r="A130" i="4"/>
  <c r="A141" i="4"/>
  <c r="A122" i="4"/>
  <c r="A118" i="4"/>
  <c r="A114" i="4"/>
  <c r="A126" i="4"/>
  <c r="A208" i="4"/>
  <c r="A206" i="4"/>
  <c r="A159" i="4"/>
  <c r="A239" i="4"/>
  <c r="A237" i="4"/>
  <c r="A302" i="4"/>
  <c r="A173" i="4"/>
  <c r="A169" i="4"/>
  <c r="A265" i="4"/>
  <c r="A306" i="4"/>
  <c r="A297" i="4"/>
  <c r="A304" i="4"/>
  <c r="A164" i="4"/>
  <c r="A160" i="4"/>
  <c r="A171" i="4"/>
  <c r="A167" i="4"/>
  <c r="A143" i="4"/>
  <c r="A139" i="4"/>
  <c r="A137" i="4"/>
  <c r="A135" i="4"/>
  <c r="A181" i="4"/>
  <c r="A234" i="4"/>
  <c r="A249" i="4"/>
  <c r="A245" i="4"/>
  <c r="A241" i="4"/>
  <c r="A132" i="4"/>
  <c r="A300" i="4"/>
  <c r="A303" i="4"/>
  <c r="A230" i="4"/>
  <c r="A236" i="4"/>
  <c r="A267" i="4"/>
  <c r="A148" i="4"/>
  <c r="A212" i="4"/>
  <c r="A232" i="4"/>
  <c r="A246" i="4"/>
  <c r="A111" i="4"/>
  <c r="A138" i="4"/>
  <c r="A163" i="4"/>
  <c r="A263" i="4"/>
  <c r="A238" i="4"/>
  <c r="A129" i="4"/>
  <c r="A125" i="4"/>
  <c r="A217" i="4"/>
  <c r="A215" i="4"/>
  <c r="A213" i="4"/>
  <c r="A269" i="4"/>
  <c r="A299" i="4"/>
  <c r="A295" i="4"/>
  <c r="A155" i="4"/>
  <c r="A260" i="4"/>
  <c r="A258" i="4"/>
  <c r="A256" i="4"/>
  <c r="A254" i="4"/>
  <c r="A252" i="4"/>
  <c r="A104" i="4"/>
  <c r="A298" i="4"/>
  <c r="A683" i="4" s="1"/>
  <c r="A294" i="4"/>
  <c r="A679" i="4" s="1"/>
  <c r="A140" i="4"/>
  <c r="A174" i="4"/>
  <c r="A166" i="4"/>
  <c r="A142" i="4"/>
  <c r="A203" i="4"/>
  <c r="A219" i="4"/>
  <c r="A218" i="4"/>
  <c r="A216" i="4"/>
  <c r="A210" i="4"/>
  <c r="A228" i="4"/>
  <c r="A247" i="4"/>
  <c r="A243" i="4"/>
  <c r="A150" i="4"/>
  <c r="A259" i="4"/>
  <c r="A257" i="4"/>
  <c r="A255" i="4"/>
  <c r="A253" i="4"/>
  <c r="A225" i="4"/>
  <c r="A223" i="4"/>
  <c r="A277" i="4"/>
  <c r="A296" i="4"/>
  <c r="A681" i="4" s="1"/>
  <c r="A292" i="4"/>
  <c r="A172" i="4"/>
  <c r="A273" i="4"/>
  <c r="A280" i="4"/>
  <c r="A278" i="4"/>
  <c r="A274" i="4"/>
  <c r="A131" i="4"/>
  <c r="A211" i="4"/>
  <c r="A596" i="4" s="1"/>
  <c r="A80" i="4"/>
  <c r="A151" i="4"/>
  <c r="A147" i="4"/>
  <c r="A183" i="4"/>
  <c r="A179" i="4"/>
  <c r="A175" i="4"/>
  <c r="A209" i="4"/>
  <c r="A594" i="4" s="1"/>
  <c r="A176" i="4"/>
  <c r="A128" i="4"/>
  <c r="A136" i="4"/>
  <c r="A182" i="4"/>
  <c r="A214" i="4"/>
  <c r="A101" i="4"/>
  <c r="A120" i="4"/>
  <c r="A146" i="4"/>
  <c r="A221" i="4"/>
  <c r="A272" i="4"/>
  <c r="A657" i="4" s="1"/>
  <c r="A184" i="4"/>
  <c r="A248" i="4"/>
  <c r="A633" i="4" s="1"/>
  <c r="A244" i="4"/>
  <c r="A629" i="4" s="1"/>
  <c r="A240" i="4"/>
  <c r="A625" i="4" s="1"/>
  <c r="A224" i="4"/>
  <c r="A226" i="4"/>
  <c r="A220" i="4"/>
  <c r="A205" i="4"/>
  <c r="A590" i="4" s="1"/>
  <c r="A204" i="4"/>
  <c r="A199" i="4"/>
  <c r="A777" i="4" s="1"/>
  <c r="A873" i="4" s="1"/>
  <c r="A195" i="4"/>
  <c r="A773" i="4" s="1"/>
  <c r="A869" i="4" s="1"/>
  <c r="A201" i="4"/>
  <c r="A779" i="4" s="1"/>
  <c r="A875" i="4" s="1"/>
  <c r="A197" i="4"/>
  <c r="A775" i="4" s="1"/>
  <c r="A871" i="4" s="1"/>
  <c r="A200" i="4"/>
  <c r="A778" i="4" s="1"/>
  <c r="A874" i="4" s="1"/>
  <c r="A198" i="4"/>
  <c r="A776" i="4" s="1"/>
  <c r="A872" i="4" s="1"/>
  <c r="A194" i="4"/>
  <c r="A772" i="4" s="1"/>
  <c r="A868" i="4" s="1"/>
  <c r="A202" i="4"/>
  <c r="A196" i="4"/>
  <c r="A774" i="4" s="1"/>
  <c r="A870" i="4" s="1"/>
  <c r="A168" i="4"/>
  <c r="A178" i="4"/>
  <c r="A563" i="4" s="1"/>
  <c r="A119" i="4"/>
  <c r="A504" i="4" s="1"/>
  <c r="A115" i="4"/>
  <c r="A152" i="4"/>
  <c r="A165" i="4"/>
  <c r="A121" i="4"/>
  <c r="A506" i="4" s="1"/>
  <c r="A113" i="4"/>
  <c r="A134" i="4"/>
  <c r="A154" i="4"/>
  <c r="A144" i="4"/>
  <c r="A170" i="4"/>
  <c r="A180" i="4"/>
  <c r="A565" i="4" s="1"/>
  <c r="A117" i="4"/>
  <c r="A502" i="4" s="1"/>
  <c r="A123" i="4"/>
  <c r="A508" i="4" s="1"/>
  <c r="A124" i="4"/>
  <c r="A509" i="4" s="1"/>
  <c r="A133" i="4"/>
  <c r="A156" i="4"/>
  <c r="A102" i="4"/>
  <c r="A98" i="4"/>
  <c r="A110" i="4"/>
  <c r="A66" i="4"/>
  <c r="A64" i="4"/>
  <c r="A103" i="4"/>
  <c r="A106" i="4"/>
  <c r="A109" i="4"/>
  <c r="A76" i="4"/>
  <c r="A72" i="4"/>
  <c r="A112" i="4"/>
  <c r="A99" i="4"/>
  <c r="A105" i="4"/>
  <c r="A108" i="4"/>
  <c r="A53" i="4"/>
  <c r="A49" i="4"/>
  <c r="A107" i="4"/>
  <c r="A35" i="4"/>
  <c r="A77" i="4"/>
  <c r="A75" i="4"/>
  <c r="A73" i="4"/>
  <c r="A71" i="4"/>
  <c r="A60" i="4"/>
  <c r="A56" i="4"/>
  <c r="A54" i="4"/>
  <c r="A52" i="4"/>
  <c r="A50" i="4"/>
  <c r="A51" i="4"/>
  <c r="A57" i="4"/>
  <c r="A25" i="4"/>
  <c r="A33" i="4"/>
  <c r="A58" i="4"/>
  <c r="A48" i="4"/>
  <c r="A17" i="4"/>
  <c r="A62" i="4"/>
  <c r="A55" i="4"/>
  <c r="A41" i="4"/>
  <c r="A82" i="4"/>
  <c r="A14" i="4"/>
  <c r="A30" i="4"/>
  <c r="A46" i="4"/>
  <c r="A43" i="4"/>
  <c r="A61" i="4"/>
  <c r="A68" i="4"/>
  <c r="A87" i="4"/>
  <c r="A84" i="4"/>
  <c r="A88" i="4"/>
  <c r="A65" i="4"/>
  <c r="A67" i="4"/>
  <c r="A27" i="4"/>
  <c r="A86" i="4"/>
  <c r="A11" i="4"/>
  <c r="A81" i="4"/>
  <c r="A16" i="4"/>
  <c r="A19" i="4"/>
  <c r="A29" i="4"/>
  <c r="A21" i="4"/>
  <c r="A12" i="4"/>
  <c r="A47" i="4"/>
  <c r="A42" i="4"/>
  <c r="A44" i="4"/>
  <c r="A38" i="4"/>
  <c r="A40" i="4"/>
  <c r="A45" i="4"/>
  <c r="A37" i="4"/>
  <c r="A85" i="4"/>
  <c r="A13" i="4"/>
  <c r="A83" i="4"/>
  <c r="A34" i="4"/>
  <c r="A28" i="4"/>
  <c r="A36" i="4"/>
  <c r="A18" i="4"/>
  <c r="A24" i="4"/>
  <c r="A22" i="4"/>
  <c r="A26" i="4"/>
  <c r="A20" i="4"/>
  <c r="B32" i="4"/>
  <c r="A607" i="4" l="1"/>
  <c r="A448" i="4"/>
  <c r="A592" i="4"/>
  <c r="I1064" i="4"/>
  <c r="AN1064" i="4" s="1"/>
  <c r="AO1064" i="4" s="1"/>
  <c r="AP1064" i="4" s="1"/>
  <c r="I1341" i="4"/>
  <c r="AN1341" i="4" s="1"/>
  <c r="AO1341" i="4" s="1"/>
  <c r="AP1341" i="4" s="1"/>
  <c r="I1063" i="4"/>
  <c r="AN1063" i="4" s="1"/>
  <c r="AO1063" i="4" s="1"/>
  <c r="AP1063" i="4" s="1"/>
  <c r="I1060" i="4"/>
  <c r="I1431" i="4" s="1"/>
  <c r="AN1431" i="4" s="1"/>
  <c r="AO1431" i="4" s="1"/>
  <c r="AP1431" i="4" s="1"/>
  <c r="AG868" i="4"/>
  <c r="AG869" i="4"/>
  <c r="AG874" i="4"/>
  <c r="AG875" i="4"/>
  <c r="AG870" i="4"/>
  <c r="AG871" i="4"/>
  <c r="AG872" i="4"/>
  <c r="AG873" i="4"/>
  <c r="B231" i="4"/>
  <c r="B616" i="4" s="1"/>
  <c r="AG773" i="4"/>
  <c r="AG778" i="4"/>
  <c r="AG775" i="4"/>
  <c r="AG779" i="4"/>
  <c r="AG772" i="4"/>
  <c r="AG777" i="4"/>
  <c r="AG776" i="4"/>
  <c r="AG780" i="4"/>
  <c r="AG774" i="4"/>
  <c r="A646" i="4"/>
  <c r="AG20" i="4"/>
  <c r="AG309" i="4"/>
  <c r="AG278" i="4"/>
  <c r="AG213" i="4"/>
  <c r="AG18" i="4"/>
  <c r="I1339" i="4"/>
  <c r="AN1339" i="4" s="1"/>
  <c r="AO1339" i="4" s="1"/>
  <c r="AP1339" i="4" s="1"/>
  <c r="I1342" i="4"/>
  <c r="AN1342" i="4" s="1"/>
  <c r="AO1342" i="4" s="1"/>
  <c r="AP1342" i="4" s="1"/>
  <c r="I1343" i="4"/>
  <c r="AN1343" i="4" s="1"/>
  <c r="AO1343" i="4" s="1"/>
  <c r="AP1343" i="4" s="1"/>
  <c r="AG34" i="4"/>
  <c r="AG343" i="4"/>
  <c r="AG281" i="4"/>
  <c r="AG234" i="4"/>
  <c r="AG165" i="4"/>
  <c r="AG173" i="4"/>
  <c r="I1062" i="4"/>
  <c r="AF389" i="4"/>
  <c r="I1058" i="4"/>
  <c r="I1337" i="4"/>
  <c r="AN1337" i="4" s="1"/>
  <c r="AO1337" i="4" s="1"/>
  <c r="AP1337" i="4" s="1"/>
  <c r="AG44" i="4"/>
  <c r="I1061" i="4"/>
  <c r="AG339" i="4"/>
  <c r="AG313" i="4"/>
  <c r="AG230" i="4"/>
  <c r="AG217" i="4"/>
  <c r="AG158" i="4"/>
  <c r="AG142" i="4"/>
  <c r="AG105" i="4"/>
  <c r="W501" i="4"/>
  <c r="X501" i="4"/>
  <c r="W562" i="4"/>
  <c r="X562" i="4"/>
  <c r="W740" i="4"/>
  <c r="X740" i="4"/>
  <c r="W744" i="4"/>
  <c r="X744" i="4"/>
  <c r="W739" i="4"/>
  <c r="X739" i="4"/>
  <c r="W703" i="4"/>
  <c r="X703" i="4"/>
  <c r="W676" i="4"/>
  <c r="X676" i="4"/>
  <c r="W652" i="4"/>
  <c r="X652" i="4"/>
  <c r="W627" i="4"/>
  <c r="X627" i="4"/>
  <c r="W612" i="4"/>
  <c r="X612" i="4"/>
  <c r="W535" i="4"/>
  <c r="X535" i="4"/>
  <c r="W499" i="4"/>
  <c r="X499" i="4"/>
  <c r="W505" i="4"/>
  <c r="X505" i="4"/>
  <c r="W444" i="4"/>
  <c r="X444" i="4"/>
  <c r="W440" i="4"/>
  <c r="X440" i="4"/>
  <c r="W471" i="4"/>
  <c r="X471" i="4"/>
  <c r="AE391" i="4"/>
  <c r="W391" i="4"/>
  <c r="W429" i="4"/>
  <c r="X429" i="4"/>
  <c r="W697" i="4"/>
  <c r="X697" i="4"/>
  <c r="W614" i="4"/>
  <c r="X614" i="4"/>
  <c r="W599" i="4"/>
  <c r="X599" i="4"/>
  <c r="W540" i="4"/>
  <c r="X540" i="4"/>
  <c r="W520" i="4"/>
  <c r="X520" i="4"/>
  <c r="W483" i="4"/>
  <c r="X483" i="4"/>
  <c r="W416" i="4"/>
  <c r="X416" i="4"/>
  <c r="W568" i="4"/>
  <c r="X568" i="4"/>
  <c r="W762" i="4"/>
  <c r="X762" i="4"/>
  <c r="W718" i="4"/>
  <c r="X718" i="4"/>
  <c r="W688" i="4"/>
  <c r="X688" i="4"/>
  <c r="W651" i="4"/>
  <c r="X651" i="4"/>
  <c r="W626" i="4"/>
  <c r="X626" i="4"/>
  <c r="W611" i="4"/>
  <c r="X611" i="4"/>
  <c r="W508" i="4"/>
  <c r="X508" i="4"/>
  <c r="W447" i="4"/>
  <c r="X447" i="4"/>
  <c r="W441" i="4"/>
  <c r="X441" i="4"/>
  <c r="W567" i="4"/>
  <c r="X567" i="4"/>
  <c r="W591" i="4"/>
  <c r="X591" i="4"/>
  <c r="W403" i="4"/>
  <c r="X403" i="4"/>
  <c r="W724" i="4"/>
  <c r="X724" i="4"/>
  <c r="W698" i="4"/>
  <c r="X698" i="4"/>
  <c r="W615" i="4"/>
  <c r="X615" i="4"/>
  <c r="W602" i="4"/>
  <c r="X602" i="4"/>
  <c r="W543" i="4"/>
  <c r="X543" i="4"/>
  <c r="AG138" i="4"/>
  <c r="W527" i="4"/>
  <c r="X527" i="4"/>
  <c r="AG101" i="4"/>
  <c r="W490" i="4"/>
  <c r="X490" i="4"/>
  <c r="W404" i="4"/>
  <c r="X404" i="4"/>
  <c r="W530" i="4"/>
  <c r="X530" i="4"/>
  <c r="W753" i="4"/>
  <c r="X753" i="4"/>
  <c r="W750" i="4"/>
  <c r="X750" i="4"/>
  <c r="W713" i="4"/>
  <c r="X713" i="4"/>
  <c r="W709" i="4"/>
  <c r="X709" i="4"/>
  <c r="W682" i="4"/>
  <c r="X682" i="4"/>
  <c r="W639" i="4"/>
  <c r="X639" i="4"/>
  <c r="W633" i="4"/>
  <c r="X633" i="4"/>
  <c r="W584" i="4"/>
  <c r="X584" i="4"/>
  <c r="W509" i="4"/>
  <c r="X509" i="4"/>
  <c r="W455" i="4"/>
  <c r="X455" i="4"/>
  <c r="W450" i="4"/>
  <c r="X450" i="4"/>
  <c r="W398" i="4"/>
  <c r="X398" i="4"/>
  <c r="W415" i="4"/>
  <c r="X415" i="4"/>
  <c r="AG314" i="4"/>
  <c r="W656" i="4"/>
  <c r="X656" i="4"/>
  <c r="AG231" i="4"/>
  <c r="W620" i="4"/>
  <c r="X620" i="4"/>
  <c r="AG216" i="4"/>
  <c r="W551" i="4"/>
  <c r="X551" i="4"/>
  <c r="AG157" i="4"/>
  <c r="AG137" i="4"/>
  <c r="W526" i="4"/>
  <c r="X526" i="4"/>
  <c r="AG100" i="4"/>
  <c r="W489" i="4"/>
  <c r="X489" i="4"/>
  <c r="AG39" i="4"/>
  <c r="W473" i="4"/>
  <c r="X473" i="4"/>
  <c r="W409" i="4"/>
  <c r="X409" i="4"/>
  <c r="W413" i="4"/>
  <c r="X413" i="4"/>
  <c r="AG358" i="4"/>
  <c r="W747" i="4"/>
  <c r="X747" i="4"/>
  <c r="AG335" i="4"/>
  <c r="W704" i="4"/>
  <c r="X704" i="4"/>
  <c r="AG305" i="4"/>
  <c r="W679" i="4"/>
  <c r="X679" i="4"/>
  <c r="AG268" i="4"/>
  <c r="W636" i="4"/>
  <c r="X636" i="4"/>
  <c r="AG243" i="4"/>
  <c r="W632" i="4"/>
  <c r="X632" i="4"/>
  <c r="AG228" i="4"/>
  <c r="W581" i="4"/>
  <c r="X581" i="4"/>
  <c r="W510" i="4"/>
  <c r="X510" i="4"/>
  <c r="W516" i="4"/>
  <c r="X516" i="4"/>
  <c r="AG80" i="4"/>
  <c r="W456" i="4"/>
  <c r="X456" i="4"/>
  <c r="AG64" i="4"/>
  <c r="W453" i="4"/>
  <c r="X453" i="4"/>
  <c r="AG58" i="4"/>
  <c r="W402" i="4"/>
  <c r="X402" i="4"/>
  <c r="AG208" i="4"/>
  <c r="W427" i="4"/>
  <c r="X427" i="4"/>
  <c r="W730" i="4"/>
  <c r="X730" i="4"/>
  <c r="W657" i="4"/>
  <c r="X657" i="4"/>
  <c r="W621" i="4"/>
  <c r="X621" i="4"/>
  <c r="W552" i="4"/>
  <c r="X552" i="4"/>
  <c r="W549" i="4"/>
  <c r="X549" i="4"/>
  <c r="W496" i="4"/>
  <c r="X496" i="4"/>
  <c r="W428" i="4"/>
  <c r="X428" i="4"/>
  <c r="W512" i="4"/>
  <c r="X512" i="4"/>
  <c r="W759" i="4"/>
  <c r="X759" i="4"/>
  <c r="W735" i="4"/>
  <c r="X735" i="4"/>
  <c r="W719" i="4"/>
  <c r="X719" i="4"/>
  <c r="W689" i="4"/>
  <c r="X689" i="4"/>
  <c r="W648" i="4"/>
  <c r="X648" i="4"/>
  <c r="W645" i="4"/>
  <c r="X645" i="4"/>
  <c r="W608" i="4"/>
  <c r="X608" i="4"/>
  <c r="W531" i="4"/>
  <c r="X531" i="4"/>
  <c r="W515" i="4"/>
  <c r="X515" i="4"/>
  <c r="W461" i="4"/>
  <c r="X461" i="4"/>
  <c r="W436" i="4"/>
  <c r="X436" i="4"/>
  <c r="W422" i="4"/>
  <c r="X422" i="4"/>
  <c r="W592" i="4"/>
  <c r="X592" i="4"/>
  <c r="W472" i="4"/>
  <c r="X472" i="4"/>
  <c r="W693" i="4"/>
  <c r="X693" i="4"/>
  <c r="W662" i="4"/>
  <c r="X662" i="4"/>
  <c r="W595" i="4"/>
  <c r="X595" i="4"/>
  <c r="W557" i="4"/>
  <c r="X557" i="4"/>
  <c r="W548" i="4"/>
  <c r="X548" i="4"/>
  <c r="W495" i="4"/>
  <c r="X495" i="4"/>
  <c r="W400" i="4"/>
  <c r="X400" i="4"/>
  <c r="W564" i="4"/>
  <c r="X564" i="4"/>
  <c r="W466" i="4"/>
  <c r="X466" i="4"/>
  <c r="W758" i="4"/>
  <c r="X758" i="4"/>
  <c r="W734" i="4"/>
  <c r="X734" i="4"/>
  <c r="W714" i="4"/>
  <c r="X714" i="4"/>
  <c r="W710" i="4"/>
  <c r="X710" i="4"/>
  <c r="W647" i="4"/>
  <c r="X647" i="4"/>
  <c r="W642" i="4"/>
  <c r="X642" i="4"/>
  <c r="W607" i="4"/>
  <c r="X607" i="4"/>
  <c r="W587" i="4"/>
  <c r="X587" i="4"/>
  <c r="W504" i="4"/>
  <c r="X504" i="4"/>
  <c r="W462" i="4"/>
  <c r="X462" i="4"/>
  <c r="W437" i="4"/>
  <c r="X437" i="4"/>
  <c r="W426" i="4"/>
  <c r="X426" i="4"/>
  <c r="W405" i="4"/>
  <c r="X405" i="4"/>
  <c r="W694" i="4"/>
  <c r="X694" i="4"/>
  <c r="W663" i="4"/>
  <c r="X663" i="4"/>
  <c r="W598" i="4"/>
  <c r="X598" i="4"/>
  <c r="W558" i="4"/>
  <c r="X558" i="4"/>
  <c r="W523" i="4"/>
  <c r="X523" i="4"/>
  <c r="W486" i="4"/>
  <c r="X486" i="4"/>
  <c r="W470" i="4"/>
  <c r="X470" i="4"/>
  <c r="W534" i="4"/>
  <c r="X534" i="4"/>
  <c r="W746" i="4"/>
  <c r="X746" i="4"/>
  <c r="W741" i="4"/>
  <c r="X741" i="4"/>
  <c r="W705" i="4"/>
  <c r="X705" i="4"/>
  <c r="W678" i="4"/>
  <c r="X678" i="4"/>
  <c r="W654" i="4"/>
  <c r="X654" i="4"/>
  <c r="W629" i="4"/>
  <c r="X629" i="4"/>
  <c r="W580" i="4"/>
  <c r="X580" i="4"/>
  <c r="W537" i="4"/>
  <c r="X537" i="4"/>
  <c r="W507" i="4"/>
  <c r="X507" i="4"/>
  <c r="W446" i="4"/>
  <c r="X446" i="4"/>
  <c r="W442" i="4"/>
  <c r="X442" i="4"/>
  <c r="W565" i="4"/>
  <c r="X565" i="4"/>
  <c r="W399" i="4"/>
  <c r="X399" i="4"/>
  <c r="W699" i="4"/>
  <c r="X699" i="4"/>
  <c r="W616" i="4"/>
  <c r="X616" i="4"/>
  <c r="W601" i="4"/>
  <c r="X601" i="4"/>
  <c r="W522" i="4"/>
  <c r="X522" i="4"/>
  <c r="W485" i="4"/>
  <c r="X485" i="4"/>
  <c r="W424" i="4"/>
  <c r="X424" i="4"/>
  <c r="AE393" i="4"/>
  <c r="W393" i="4"/>
  <c r="W743" i="4"/>
  <c r="X743" i="4"/>
  <c r="W720" i="4"/>
  <c r="X720" i="4"/>
  <c r="W690" i="4"/>
  <c r="X690" i="4"/>
  <c r="W653" i="4"/>
  <c r="X653" i="4"/>
  <c r="W628" i="4"/>
  <c r="X628" i="4"/>
  <c r="W613" i="4"/>
  <c r="X613" i="4"/>
  <c r="W465" i="4"/>
  <c r="X465" i="4"/>
  <c r="W449" i="4"/>
  <c r="X449" i="4"/>
  <c r="W443" i="4"/>
  <c r="X443" i="4"/>
  <c r="W593" i="4"/>
  <c r="X593" i="4"/>
  <c r="W411" i="4"/>
  <c r="X411" i="4"/>
  <c r="W726" i="4"/>
  <c r="X726" i="4"/>
  <c r="W700" i="4"/>
  <c r="X700" i="4"/>
  <c r="W617" i="4"/>
  <c r="X617" i="4"/>
  <c r="W604" i="4"/>
  <c r="X604" i="4"/>
  <c r="W545" i="4"/>
  <c r="X545" i="4"/>
  <c r="W492" i="4"/>
  <c r="X492" i="4"/>
  <c r="AE388" i="4"/>
  <c r="AG388" i="4" s="1"/>
  <c r="W388" i="4"/>
  <c r="W412" i="4"/>
  <c r="X412" i="4"/>
  <c r="W727" i="4"/>
  <c r="X727" i="4"/>
  <c r="W755" i="4"/>
  <c r="X755" i="4"/>
  <c r="W752" i="4"/>
  <c r="X752" i="4"/>
  <c r="W715" i="4"/>
  <c r="X715" i="4"/>
  <c r="W685" i="4"/>
  <c r="X685" i="4"/>
  <c r="W684" i="4"/>
  <c r="X684" i="4"/>
  <c r="W641" i="4"/>
  <c r="X641" i="4"/>
  <c r="W635" i="4"/>
  <c r="X635" i="4"/>
  <c r="W586" i="4"/>
  <c r="X586" i="4"/>
  <c r="W511" i="4"/>
  <c r="X511" i="4"/>
  <c r="W457" i="4"/>
  <c r="X457" i="4"/>
  <c r="W452" i="4"/>
  <c r="X452" i="4"/>
  <c r="W406" i="4"/>
  <c r="X406" i="4"/>
  <c r="W588" i="4"/>
  <c r="X588" i="4"/>
  <c r="W423" i="4"/>
  <c r="X423" i="4"/>
  <c r="W723" i="4"/>
  <c r="X723" i="4"/>
  <c r="W729" i="4"/>
  <c r="X729" i="4"/>
  <c r="W658" i="4"/>
  <c r="X658" i="4"/>
  <c r="W622" i="4"/>
  <c r="X622" i="4"/>
  <c r="W553" i="4"/>
  <c r="X553" i="4"/>
  <c r="W528" i="4"/>
  <c r="X528" i="4"/>
  <c r="W491" i="4"/>
  <c r="X491" i="4"/>
  <c r="W569" i="4"/>
  <c r="X569" i="4"/>
  <c r="W417" i="4"/>
  <c r="X417" i="4"/>
  <c r="W754" i="4"/>
  <c r="X754" i="4"/>
  <c r="W749" i="4"/>
  <c r="X749" i="4"/>
  <c r="W742" i="4"/>
  <c r="X742" i="4"/>
  <c r="W706" i="4"/>
  <c r="X706" i="4"/>
  <c r="W681" i="4"/>
  <c r="X681" i="4"/>
  <c r="W638" i="4"/>
  <c r="X638" i="4"/>
  <c r="W634" i="4"/>
  <c r="X634" i="4"/>
  <c r="W583" i="4"/>
  <c r="X583" i="4"/>
  <c r="W536" i="4"/>
  <c r="X536" i="4"/>
  <c r="W500" i="4"/>
  <c r="X500" i="4"/>
  <c r="W458" i="4"/>
  <c r="X458" i="4"/>
  <c r="W433" i="4"/>
  <c r="X433" i="4"/>
  <c r="W410" i="4"/>
  <c r="X410" i="4"/>
  <c r="W468" i="4"/>
  <c r="X468" i="4"/>
  <c r="W732" i="4"/>
  <c r="X732" i="4"/>
  <c r="W659" i="4"/>
  <c r="X659" i="4"/>
  <c r="W623" i="4"/>
  <c r="X623" i="4"/>
  <c r="W554" i="4"/>
  <c r="X554" i="4"/>
  <c r="AG162" i="4"/>
  <c r="W519" i="4"/>
  <c r="X519" i="4"/>
  <c r="AG109" i="4"/>
  <c r="W498" i="4"/>
  <c r="X498" i="4"/>
  <c r="AG11" i="4"/>
  <c r="W469" i="4"/>
  <c r="X469" i="4"/>
  <c r="W542" i="4"/>
  <c r="X542" i="4"/>
  <c r="W538" i="4"/>
  <c r="X538" i="4"/>
  <c r="W761" i="4"/>
  <c r="X761" i="4"/>
  <c r="W737" i="4"/>
  <c r="X737" i="4"/>
  <c r="W721" i="4"/>
  <c r="X721" i="4"/>
  <c r="W691" i="4"/>
  <c r="X691" i="4"/>
  <c r="W650" i="4"/>
  <c r="X650" i="4"/>
  <c r="W625" i="4"/>
  <c r="X625" i="4"/>
  <c r="W610" i="4"/>
  <c r="X610" i="4"/>
  <c r="W533" i="4"/>
  <c r="X533" i="4"/>
  <c r="W517" i="4"/>
  <c r="X517" i="4"/>
  <c r="W503" i="4"/>
  <c r="X503" i="4"/>
  <c r="W463" i="4"/>
  <c r="X463" i="4"/>
  <c r="W438" i="4"/>
  <c r="X438" i="4"/>
  <c r="W430" i="4"/>
  <c r="X430" i="4"/>
  <c r="W594" i="4"/>
  <c r="X594" i="4"/>
  <c r="W563" i="4"/>
  <c r="X563" i="4"/>
  <c r="W695" i="4"/>
  <c r="X695" i="4"/>
  <c r="W664" i="4"/>
  <c r="X664" i="4"/>
  <c r="W597" i="4"/>
  <c r="X597" i="4"/>
  <c r="W559" i="4"/>
  <c r="X559" i="4"/>
  <c r="W544" i="4"/>
  <c r="X544" i="4"/>
  <c r="W518" i="4"/>
  <c r="X518" i="4"/>
  <c r="W497" i="4"/>
  <c r="X497" i="4"/>
  <c r="W408" i="4"/>
  <c r="X408" i="4"/>
  <c r="W560" i="4"/>
  <c r="X560" i="4"/>
  <c r="W566" i="4"/>
  <c r="X566" i="4"/>
  <c r="AE387" i="4"/>
  <c r="W387" i="4"/>
  <c r="W760" i="4"/>
  <c r="X760" i="4"/>
  <c r="W716" i="4"/>
  <c r="X716" i="4"/>
  <c r="W686" i="4"/>
  <c r="X686" i="4"/>
  <c r="W649" i="4"/>
  <c r="X649" i="4"/>
  <c r="W644" i="4"/>
  <c r="X644" i="4"/>
  <c r="W609" i="4"/>
  <c r="X609" i="4"/>
  <c r="W506" i="4"/>
  <c r="X506" i="4"/>
  <c r="W445" i="4"/>
  <c r="X445" i="4"/>
  <c r="W439" i="4"/>
  <c r="X439" i="4"/>
  <c r="W467" i="4"/>
  <c r="X467" i="4"/>
  <c r="W589" i="4"/>
  <c r="X589" i="4"/>
  <c r="W722" i="4"/>
  <c r="X722" i="4"/>
  <c r="W696" i="4"/>
  <c r="X696" i="4"/>
  <c r="W665" i="4"/>
  <c r="X665" i="4"/>
  <c r="W600" i="4"/>
  <c r="X600" i="4"/>
  <c r="W541" i="4"/>
  <c r="X541" i="4"/>
  <c r="W525" i="4"/>
  <c r="X525" i="4"/>
  <c r="W488" i="4"/>
  <c r="X488" i="4"/>
  <c r="AG4" i="4"/>
  <c r="X387" i="4"/>
  <c r="W736" i="4"/>
  <c r="X736" i="4"/>
  <c r="W748" i="4"/>
  <c r="X748" i="4"/>
  <c r="W711" i="4"/>
  <c r="X711" i="4"/>
  <c r="W707" i="4"/>
  <c r="X707" i="4"/>
  <c r="W680" i="4"/>
  <c r="X680" i="4"/>
  <c r="W637" i="4"/>
  <c r="X637" i="4"/>
  <c r="W631" i="4"/>
  <c r="X631" i="4"/>
  <c r="W582" i="4"/>
  <c r="X582" i="4"/>
  <c r="W539" i="4"/>
  <c r="X539" i="4"/>
  <c r="W464" i="4"/>
  <c r="X464" i="4"/>
  <c r="W448" i="4"/>
  <c r="X448" i="4"/>
  <c r="AE390" i="4"/>
  <c r="W390" i="4"/>
  <c r="W397" i="4"/>
  <c r="X397" i="4"/>
  <c r="W407" i="4"/>
  <c r="X407" i="4"/>
  <c r="W701" i="4"/>
  <c r="X701" i="4"/>
  <c r="W618" i="4"/>
  <c r="X618" i="4"/>
  <c r="W603" i="4"/>
  <c r="X603" i="4"/>
  <c r="W524" i="4"/>
  <c r="X524" i="4"/>
  <c r="W487" i="4"/>
  <c r="X487" i="4"/>
  <c r="W432" i="4"/>
  <c r="X432" i="4"/>
  <c r="W401" i="4"/>
  <c r="X401" i="4"/>
  <c r="W745" i="4"/>
  <c r="X745" i="4"/>
  <c r="W702" i="4"/>
  <c r="X702" i="4"/>
  <c r="W677" i="4"/>
  <c r="X677" i="4"/>
  <c r="W655" i="4"/>
  <c r="X655" i="4"/>
  <c r="W630" i="4"/>
  <c r="X630" i="4"/>
  <c r="W579" i="4"/>
  <c r="X579" i="4"/>
  <c r="W514" i="4"/>
  <c r="X514" i="4"/>
  <c r="W454" i="4"/>
  <c r="X454" i="4"/>
  <c r="W451" i="4"/>
  <c r="X451" i="4"/>
  <c r="AE394" i="4"/>
  <c r="W394" i="4"/>
  <c r="AE395" i="4"/>
  <c r="W395" i="4"/>
  <c r="W419" i="4"/>
  <c r="X419" i="4"/>
  <c r="W728" i="4"/>
  <c r="X728" i="4"/>
  <c r="W666" i="4"/>
  <c r="X666" i="4"/>
  <c r="W619" i="4"/>
  <c r="X619" i="4"/>
  <c r="W550" i="4"/>
  <c r="X550" i="4"/>
  <c r="W547" i="4"/>
  <c r="X547" i="4"/>
  <c r="W494" i="4"/>
  <c r="X494" i="4"/>
  <c r="W396" i="4"/>
  <c r="X396" i="4"/>
  <c r="W420" i="4"/>
  <c r="X420" i="4"/>
  <c r="X390" i="4"/>
  <c r="X391" i="4"/>
  <c r="W546" i="4"/>
  <c r="X546" i="4"/>
  <c r="I1340" i="4"/>
  <c r="AN1340" i="4" s="1"/>
  <c r="AO1340" i="4" s="1"/>
  <c r="AP1340" i="4" s="1"/>
  <c r="W757" i="4"/>
  <c r="X757" i="4"/>
  <c r="W733" i="4"/>
  <c r="X733" i="4"/>
  <c r="W717" i="4"/>
  <c r="X717" i="4"/>
  <c r="W687" i="4"/>
  <c r="X687" i="4"/>
  <c r="W646" i="4"/>
  <c r="X646" i="4"/>
  <c r="W643" i="4"/>
  <c r="X643" i="4"/>
  <c r="W606" i="4"/>
  <c r="X606" i="4"/>
  <c r="W529" i="4"/>
  <c r="X529" i="4"/>
  <c r="W513" i="4"/>
  <c r="X513" i="4"/>
  <c r="W459" i="4"/>
  <c r="X459" i="4"/>
  <c r="W434" i="4"/>
  <c r="X434" i="4"/>
  <c r="W414" i="4"/>
  <c r="X414" i="4"/>
  <c r="W590" i="4"/>
  <c r="X590" i="4"/>
  <c r="AG30" i="4"/>
  <c r="W431" i="4"/>
  <c r="X431" i="4"/>
  <c r="W725" i="4"/>
  <c r="X725" i="4"/>
  <c r="W731" i="4"/>
  <c r="X731" i="4"/>
  <c r="W660" i="4"/>
  <c r="X660" i="4"/>
  <c r="W624" i="4"/>
  <c r="X624" i="4"/>
  <c r="W555" i="4"/>
  <c r="X555" i="4"/>
  <c r="W493" i="4"/>
  <c r="X493" i="4"/>
  <c r="AE392" i="4"/>
  <c r="W392" i="4"/>
  <c r="W421" i="4"/>
  <c r="X421" i="4"/>
  <c r="W425" i="4"/>
  <c r="X425" i="4"/>
  <c r="AG28" i="4"/>
  <c r="W756" i="4"/>
  <c r="X756" i="4"/>
  <c r="AG362" i="4"/>
  <c r="W751" i="4"/>
  <c r="X751" i="4"/>
  <c r="W738" i="4"/>
  <c r="X738" i="4"/>
  <c r="W712" i="4"/>
  <c r="X712" i="4"/>
  <c r="AG319" i="4"/>
  <c r="W708" i="4"/>
  <c r="X708" i="4"/>
  <c r="AG294" i="4"/>
  <c r="W683" i="4"/>
  <c r="X683" i="4"/>
  <c r="AG251" i="4"/>
  <c r="W640" i="4"/>
  <c r="X640" i="4"/>
  <c r="AG247" i="4"/>
  <c r="W605" i="4"/>
  <c r="X605" i="4"/>
  <c r="AG196" i="4"/>
  <c r="W585" i="4"/>
  <c r="X585" i="4"/>
  <c r="W532" i="4"/>
  <c r="X532" i="4"/>
  <c r="AG125" i="4"/>
  <c r="AG131" i="4"/>
  <c r="W502" i="4"/>
  <c r="X502" i="4"/>
  <c r="AG71" i="4"/>
  <c r="W460" i="4"/>
  <c r="X460" i="4"/>
  <c r="AG68" i="4"/>
  <c r="W435" i="4"/>
  <c r="X435" i="4"/>
  <c r="AG17" i="4"/>
  <c r="W418" i="4"/>
  <c r="X418" i="4"/>
  <c r="AG42" i="4"/>
  <c r="W561" i="4"/>
  <c r="X561" i="4"/>
  <c r="W692" i="4"/>
  <c r="X692" i="4"/>
  <c r="W661" i="4"/>
  <c r="X661" i="4"/>
  <c r="W596" i="4"/>
  <c r="X596" i="4"/>
  <c r="W556" i="4"/>
  <c r="X556" i="4"/>
  <c r="W521" i="4"/>
  <c r="X521" i="4"/>
  <c r="W484" i="4"/>
  <c r="X484" i="4"/>
  <c r="AG43" i="4"/>
  <c r="AE389" i="4"/>
  <c r="W389" i="4"/>
  <c r="X388" i="4"/>
  <c r="X394" i="4"/>
  <c r="X395" i="4"/>
  <c r="AG205" i="4"/>
  <c r="AG46" i="4"/>
  <c r="AG374" i="4"/>
  <c r="AG350" i="4"/>
  <c r="AG334" i="4"/>
  <c r="AG304" i="4"/>
  <c r="AG263" i="4"/>
  <c r="AG260" i="4"/>
  <c r="AG223" i="4"/>
  <c r="AG146" i="4"/>
  <c r="AG130" i="4"/>
  <c r="AG76" i="4"/>
  <c r="AG51" i="4"/>
  <c r="AG37" i="4"/>
  <c r="AG359" i="4"/>
  <c r="AG354" i="4"/>
  <c r="AG318" i="4"/>
  <c r="AG291" i="4"/>
  <c r="AG267" i="4"/>
  <c r="AG242" i="4"/>
  <c r="AG227" i="4"/>
  <c r="AG150" i="4"/>
  <c r="AG114" i="4"/>
  <c r="AG120" i="4"/>
  <c r="AG59" i="4"/>
  <c r="AG55" i="4"/>
  <c r="AG86" i="4"/>
  <c r="AG340" i="4"/>
  <c r="AG346" i="4"/>
  <c r="AG275" i="4"/>
  <c r="AG239" i="4"/>
  <c r="AG170" i="4"/>
  <c r="AG108" i="4"/>
  <c r="AG7" i="4"/>
  <c r="AG36" i="4"/>
  <c r="AG40" i="4"/>
  <c r="AG345" i="4"/>
  <c r="AG272" i="4"/>
  <c r="AG236" i="4"/>
  <c r="AG167" i="4"/>
  <c r="AG164" i="4"/>
  <c r="AG111" i="4"/>
  <c r="AG179" i="4"/>
  <c r="AG81" i="4"/>
  <c r="AG209" i="4"/>
  <c r="AF395" i="4"/>
  <c r="AG363" i="4"/>
  <c r="AG326" i="4"/>
  <c r="AG322" i="4"/>
  <c r="AG295" i="4"/>
  <c r="AG252" i="4"/>
  <c r="AG246" i="4"/>
  <c r="AG197" i="4"/>
  <c r="AG154" i="4"/>
  <c r="AG79" i="4"/>
  <c r="AG63" i="4"/>
  <c r="AG5" i="4"/>
  <c r="AG12" i="4"/>
  <c r="AG310" i="4"/>
  <c r="AG279" i="4"/>
  <c r="AG212" i="4"/>
  <c r="AG174" i="4"/>
  <c r="AG159" i="4"/>
  <c r="AG133" i="4"/>
  <c r="AG112" i="4"/>
  <c r="AG23" i="4"/>
  <c r="AG175" i="4"/>
  <c r="AG181" i="4"/>
  <c r="AG2" i="4"/>
  <c r="AG375" i="4"/>
  <c r="AG351" i="4"/>
  <c r="AG331" i="4"/>
  <c r="AG301" i="4"/>
  <c r="AG264" i="4"/>
  <c r="AG259" i="4"/>
  <c r="AG224" i="4"/>
  <c r="AG145" i="4"/>
  <c r="AG121" i="4"/>
  <c r="AG60" i="4"/>
  <c r="AG54" i="4"/>
  <c r="AG82" i="4"/>
  <c r="AG356" i="4"/>
  <c r="AG320" i="4"/>
  <c r="AG293" i="4"/>
  <c r="AG269" i="4"/>
  <c r="AG244" i="4"/>
  <c r="AG195" i="4"/>
  <c r="AG152" i="4"/>
  <c r="AG116" i="4"/>
  <c r="AG122" i="4"/>
  <c r="AG61" i="4"/>
  <c r="AG57" i="4"/>
  <c r="AG180" i="4"/>
  <c r="AF392" i="4"/>
  <c r="AG392" i="4" s="1"/>
  <c r="AG207" i="4"/>
  <c r="AG87" i="4"/>
  <c r="AG312" i="4"/>
  <c r="AG229" i="4"/>
  <c r="AG214" i="4"/>
  <c r="AG155" i="4"/>
  <c r="AG323" i="4"/>
  <c r="AF387" i="4"/>
  <c r="AG387" i="4" s="1"/>
  <c r="AG32" i="4"/>
  <c r="AG369" i="4"/>
  <c r="AG364" i="4"/>
  <c r="AG357" i="4"/>
  <c r="AG321" i="4"/>
  <c r="AG296" i="4"/>
  <c r="AG253" i="4"/>
  <c r="AG249" i="4"/>
  <c r="AG198" i="4"/>
  <c r="AG151" i="4"/>
  <c r="AG127" i="4"/>
  <c r="AG115" i="4"/>
  <c r="AG73" i="4"/>
  <c r="AG48" i="4"/>
  <c r="AG25" i="4"/>
  <c r="AG85" i="4"/>
  <c r="AG368" i="4"/>
  <c r="AG365" i="4"/>
  <c r="AG328" i="4"/>
  <c r="AG324" i="4"/>
  <c r="AG297" i="4"/>
  <c r="AG254" i="4"/>
  <c r="AG248" i="4"/>
  <c r="AG199" i="4"/>
  <c r="AG124" i="4"/>
  <c r="AG70" i="4"/>
  <c r="AG65" i="4"/>
  <c r="AG13" i="4"/>
  <c r="AG6" i="4"/>
  <c r="AG316" i="4"/>
  <c r="AG233" i="4"/>
  <c r="AG218" i="4"/>
  <c r="AG139" i="4"/>
  <c r="AG102" i="4"/>
  <c r="AG47" i="4"/>
  <c r="AG16" i="4"/>
  <c r="AG317" i="4"/>
  <c r="AE685" i="4"/>
  <c r="AF685" i="4"/>
  <c r="AE586" i="4"/>
  <c r="AF586" i="4"/>
  <c r="AE399" i="4"/>
  <c r="AF399" i="4"/>
  <c r="AE489" i="4"/>
  <c r="AF489" i="4"/>
  <c r="AE460" i="4"/>
  <c r="AF460" i="4"/>
  <c r="AE732" i="4"/>
  <c r="AF732" i="4"/>
  <c r="AE659" i="4"/>
  <c r="AF659" i="4"/>
  <c r="AE623" i="4"/>
  <c r="AF623" i="4"/>
  <c r="AE554" i="4"/>
  <c r="AF554" i="4"/>
  <c r="AE519" i="4"/>
  <c r="AF519" i="4"/>
  <c r="AE727" i="4"/>
  <c r="AF727" i="4"/>
  <c r="P1063" i="4"/>
  <c r="X1063" i="4" s="1"/>
  <c r="AG372" i="4"/>
  <c r="AE761" i="4"/>
  <c r="AF761" i="4"/>
  <c r="AG348" i="4"/>
  <c r="AE737" i="4"/>
  <c r="AF737" i="4"/>
  <c r="AG332" i="4"/>
  <c r="AE721" i="4"/>
  <c r="AF721" i="4"/>
  <c r="AG302" i="4"/>
  <c r="AE691" i="4"/>
  <c r="AF691" i="4"/>
  <c r="AG261" i="4"/>
  <c r="AE650" i="4"/>
  <c r="AF650" i="4"/>
  <c r="AG258" i="4"/>
  <c r="AE625" i="4"/>
  <c r="AF625" i="4"/>
  <c r="AG221" i="4"/>
  <c r="AE610" i="4"/>
  <c r="AF610" i="4"/>
  <c r="AG144" i="4"/>
  <c r="AE533" i="4"/>
  <c r="AF533" i="4"/>
  <c r="AG128" i="4"/>
  <c r="AE517" i="4"/>
  <c r="AF517" i="4"/>
  <c r="AE503" i="4"/>
  <c r="AF503" i="4"/>
  <c r="AG74" i="4"/>
  <c r="AE463" i="4"/>
  <c r="AF463" i="4"/>
  <c r="AG49" i="4"/>
  <c r="AE438" i="4"/>
  <c r="AF438" i="4"/>
  <c r="AG29" i="4"/>
  <c r="AE430" i="4"/>
  <c r="AF430" i="4"/>
  <c r="AE588" i="4"/>
  <c r="AF588" i="4"/>
  <c r="AG22" i="4"/>
  <c r="AE423" i="4"/>
  <c r="AF423" i="4"/>
  <c r="AG178" i="4"/>
  <c r="AG338" i="4"/>
  <c r="AG344" i="4"/>
  <c r="AE693" i="4"/>
  <c r="AF693" i="4"/>
  <c r="AG273" i="4"/>
  <c r="AE662" i="4"/>
  <c r="AF662" i="4"/>
  <c r="AG237" i="4"/>
  <c r="AE595" i="4"/>
  <c r="AF595" i="4"/>
  <c r="AG168" i="4"/>
  <c r="AE557" i="4"/>
  <c r="AF557" i="4"/>
  <c r="AE548" i="4"/>
  <c r="AF548" i="4"/>
  <c r="AG143" i="4"/>
  <c r="AE495" i="4"/>
  <c r="AF495" i="4"/>
  <c r="AG106" i="4"/>
  <c r="AE400" i="4"/>
  <c r="AF400" i="4"/>
  <c r="AG184" i="4"/>
  <c r="AF393" i="4"/>
  <c r="AG8" i="4"/>
  <c r="AE409" i="4"/>
  <c r="AF409" i="4"/>
  <c r="AG373" i="4"/>
  <c r="AE762" i="4"/>
  <c r="AF762" i="4"/>
  <c r="AG349" i="4"/>
  <c r="AG355" i="4"/>
  <c r="AG329" i="4"/>
  <c r="AE718" i="4"/>
  <c r="AF718" i="4"/>
  <c r="AG325" i="4"/>
  <c r="AE688" i="4"/>
  <c r="AF688" i="4"/>
  <c r="AG262" i="4"/>
  <c r="AE651" i="4"/>
  <c r="AF651" i="4"/>
  <c r="AG257" i="4"/>
  <c r="AE626" i="4"/>
  <c r="AF626" i="4"/>
  <c r="AG222" i="4"/>
  <c r="AE611" i="4"/>
  <c r="AF611" i="4"/>
  <c r="AG202" i="4"/>
  <c r="AG149" i="4"/>
  <c r="AG119" i="4"/>
  <c r="AE508" i="4"/>
  <c r="AF508" i="4"/>
  <c r="AG77" i="4"/>
  <c r="AE447" i="4"/>
  <c r="AF447" i="4"/>
  <c r="AG52" i="4"/>
  <c r="AE441" i="4"/>
  <c r="AF441" i="4"/>
  <c r="AG41" i="4"/>
  <c r="AE567" i="4"/>
  <c r="AF567" i="4"/>
  <c r="AG206" i="4"/>
  <c r="AG176" i="4"/>
  <c r="AE722" i="4"/>
  <c r="AF722" i="4"/>
  <c r="AG307" i="4"/>
  <c r="AE696" i="4"/>
  <c r="AF696" i="4"/>
  <c r="AG276" i="4"/>
  <c r="AE665" i="4"/>
  <c r="AF665" i="4"/>
  <c r="AG211" i="4"/>
  <c r="AE600" i="4"/>
  <c r="AF600" i="4"/>
  <c r="AG171" i="4"/>
  <c r="AE541" i="4"/>
  <c r="AF541" i="4"/>
  <c r="AG136" i="4"/>
  <c r="AE525" i="4"/>
  <c r="AF525" i="4"/>
  <c r="AG99" i="4"/>
  <c r="AE488" i="4"/>
  <c r="AF488" i="4"/>
  <c r="AG35" i="4"/>
  <c r="AE469" i="4"/>
  <c r="AF469" i="4"/>
  <c r="AE755" i="4"/>
  <c r="AF755" i="4"/>
  <c r="AE551" i="4"/>
  <c r="AF551" i="4"/>
  <c r="AE738" i="4"/>
  <c r="AF738" i="4"/>
  <c r="AE542" i="4"/>
  <c r="AF542" i="4"/>
  <c r="AE538" i="4"/>
  <c r="AF538" i="4"/>
  <c r="AE748" i="4"/>
  <c r="AF748" i="4"/>
  <c r="AE711" i="4"/>
  <c r="AF711" i="4"/>
  <c r="AE707" i="4"/>
  <c r="AF707" i="4"/>
  <c r="AE680" i="4"/>
  <c r="AF680" i="4"/>
  <c r="AE637" i="4"/>
  <c r="AF637" i="4"/>
  <c r="AE631" i="4"/>
  <c r="AF631" i="4"/>
  <c r="AE582" i="4"/>
  <c r="AF582" i="4"/>
  <c r="AE539" i="4"/>
  <c r="AF539" i="4"/>
  <c r="AE464" i="4"/>
  <c r="AF464" i="4"/>
  <c r="AE448" i="4"/>
  <c r="AF448" i="4"/>
  <c r="AE397" i="4"/>
  <c r="AF397" i="4"/>
  <c r="AE594" i="4"/>
  <c r="AF594" i="4"/>
  <c r="AE699" i="4"/>
  <c r="AF699" i="4"/>
  <c r="AE616" i="4"/>
  <c r="AF616" i="4"/>
  <c r="AE601" i="4"/>
  <c r="AF601" i="4"/>
  <c r="AE522" i="4"/>
  <c r="AF522" i="4"/>
  <c r="AE485" i="4"/>
  <c r="AF485" i="4"/>
  <c r="AE424" i="4"/>
  <c r="AF424" i="4"/>
  <c r="P971" i="4"/>
  <c r="P1342" i="4" s="1"/>
  <c r="AE564" i="4"/>
  <c r="AF564" i="4"/>
  <c r="AE466" i="4"/>
  <c r="AF466" i="4"/>
  <c r="AE413" i="4"/>
  <c r="AF413" i="4"/>
  <c r="AE747" i="4"/>
  <c r="AF747" i="4"/>
  <c r="AE704" i="4"/>
  <c r="AF704" i="4"/>
  <c r="AE679" i="4"/>
  <c r="AF679" i="4"/>
  <c r="AE636" i="4"/>
  <c r="AF636" i="4"/>
  <c r="AE632" i="4"/>
  <c r="AF632" i="4"/>
  <c r="AE581" i="4"/>
  <c r="AF581" i="4"/>
  <c r="AE510" i="4"/>
  <c r="AF510" i="4"/>
  <c r="AE516" i="4"/>
  <c r="AF516" i="4"/>
  <c r="AE456" i="4"/>
  <c r="AF456" i="4"/>
  <c r="AE453" i="4"/>
  <c r="AF453" i="4"/>
  <c r="AE402" i="4"/>
  <c r="AF402" i="4"/>
  <c r="AF390" i="4"/>
  <c r="AE419" i="4"/>
  <c r="AF419" i="4"/>
  <c r="AE728" i="4"/>
  <c r="AF728" i="4"/>
  <c r="AE666" i="4"/>
  <c r="AF666" i="4"/>
  <c r="AE619" i="4"/>
  <c r="AF619" i="4"/>
  <c r="AE550" i="4"/>
  <c r="AF550" i="4"/>
  <c r="AE547" i="4"/>
  <c r="AF547" i="4"/>
  <c r="AE494" i="4"/>
  <c r="AF494" i="4"/>
  <c r="AE396" i="4"/>
  <c r="AF396" i="4"/>
  <c r="AE412" i="4"/>
  <c r="AF412" i="4"/>
  <c r="AE501" i="4"/>
  <c r="AF501" i="4"/>
  <c r="AE736" i="4"/>
  <c r="AF736" i="4"/>
  <c r="AE757" i="4"/>
  <c r="AF757" i="4"/>
  <c r="AE733" i="4"/>
  <c r="AF733" i="4"/>
  <c r="AE717" i="4"/>
  <c r="AF717" i="4"/>
  <c r="AE687" i="4"/>
  <c r="AF687" i="4"/>
  <c r="AE646" i="4"/>
  <c r="AF646" i="4"/>
  <c r="AE643" i="4"/>
  <c r="AF643" i="4"/>
  <c r="AE606" i="4"/>
  <c r="AF606" i="4"/>
  <c r="AE529" i="4"/>
  <c r="AF529" i="4"/>
  <c r="AE513" i="4"/>
  <c r="AF513" i="4"/>
  <c r="AE459" i="4"/>
  <c r="AF459" i="4"/>
  <c r="AE434" i="4"/>
  <c r="AF434" i="4"/>
  <c r="AE414" i="4"/>
  <c r="AF414" i="4"/>
  <c r="AE407" i="4"/>
  <c r="AF407" i="4"/>
  <c r="AE563" i="4"/>
  <c r="AF563" i="4"/>
  <c r="AE723" i="4"/>
  <c r="AF723" i="4"/>
  <c r="AE729" i="4"/>
  <c r="AF729" i="4"/>
  <c r="AE658" i="4"/>
  <c r="AF658" i="4"/>
  <c r="AE622" i="4"/>
  <c r="AF622" i="4"/>
  <c r="AE553" i="4"/>
  <c r="AF553" i="4"/>
  <c r="AE528" i="4"/>
  <c r="AF528" i="4"/>
  <c r="AE491" i="4"/>
  <c r="AF491" i="4"/>
  <c r="AE569" i="4"/>
  <c r="AF569" i="4"/>
  <c r="AE758" i="4"/>
  <c r="AF758" i="4"/>
  <c r="AE734" i="4"/>
  <c r="AF734" i="4"/>
  <c r="AE714" i="4"/>
  <c r="AF714" i="4"/>
  <c r="AE710" i="4"/>
  <c r="AF710" i="4"/>
  <c r="AE647" i="4"/>
  <c r="AF647" i="4"/>
  <c r="AE642" i="4"/>
  <c r="AF642" i="4"/>
  <c r="AE607" i="4"/>
  <c r="AF607" i="4"/>
  <c r="AE587" i="4"/>
  <c r="AF587" i="4"/>
  <c r="AE504" i="4"/>
  <c r="AF504" i="4"/>
  <c r="AE462" i="4"/>
  <c r="AF462" i="4"/>
  <c r="AE437" i="4"/>
  <c r="AF437" i="4"/>
  <c r="AE426" i="4"/>
  <c r="AF426" i="4"/>
  <c r="P968" i="4"/>
  <c r="X968" i="4" s="1"/>
  <c r="AE591" i="4"/>
  <c r="AF591" i="4"/>
  <c r="AE561" i="4"/>
  <c r="AF561" i="4"/>
  <c r="AE692" i="4"/>
  <c r="AF692" i="4"/>
  <c r="AE661" i="4"/>
  <c r="AF661" i="4"/>
  <c r="AE596" i="4"/>
  <c r="AF596" i="4"/>
  <c r="AE556" i="4"/>
  <c r="AF556" i="4"/>
  <c r="AE521" i="4"/>
  <c r="AF521" i="4"/>
  <c r="AE484" i="4"/>
  <c r="AF484" i="4"/>
  <c r="AG19" i="4"/>
  <c r="AE420" i="4"/>
  <c r="AF420" i="4"/>
  <c r="AE684" i="4"/>
  <c r="AF684" i="4"/>
  <c r="AE452" i="4"/>
  <c r="AF452" i="4"/>
  <c r="P965" i="4"/>
  <c r="AE656" i="4"/>
  <c r="AF656" i="4"/>
  <c r="AE751" i="4"/>
  <c r="AF751" i="4"/>
  <c r="AE589" i="4"/>
  <c r="AF589" i="4"/>
  <c r="AE546" i="4"/>
  <c r="AF546" i="4"/>
  <c r="I1336" i="4"/>
  <c r="AN1336" i="4" s="1"/>
  <c r="AO1336" i="4" s="1"/>
  <c r="AP1336" i="4" s="1"/>
  <c r="AE744" i="4"/>
  <c r="AF744" i="4"/>
  <c r="AE739" i="4"/>
  <c r="AF739" i="4"/>
  <c r="AE703" i="4"/>
  <c r="AF703" i="4"/>
  <c r="AE676" i="4"/>
  <c r="AF676" i="4"/>
  <c r="AE652" i="4"/>
  <c r="AF652" i="4"/>
  <c r="AE627" i="4"/>
  <c r="AF627" i="4"/>
  <c r="AE612" i="4"/>
  <c r="AF612" i="4"/>
  <c r="AE535" i="4"/>
  <c r="AF535" i="4"/>
  <c r="AE499" i="4"/>
  <c r="AF499" i="4"/>
  <c r="AE505" i="4"/>
  <c r="AF505" i="4"/>
  <c r="AE444" i="4"/>
  <c r="AF444" i="4"/>
  <c r="AE440" i="4"/>
  <c r="AF440" i="4"/>
  <c r="AE471" i="4"/>
  <c r="AF471" i="4"/>
  <c r="P966" i="4"/>
  <c r="X966" i="4" s="1"/>
  <c r="AE590" i="4"/>
  <c r="AF590" i="4"/>
  <c r="AE431" i="4"/>
  <c r="AF431" i="4"/>
  <c r="AE695" i="4"/>
  <c r="AF695" i="4"/>
  <c r="AE664" i="4"/>
  <c r="AF664" i="4"/>
  <c r="AE597" i="4"/>
  <c r="AF597" i="4"/>
  <c r="AE559" i="4"/>
  <c r="AF559" i="4"/>
  <c r="AE544" i="4"/>
  <c r="AF544" i="4"/>
  <c r="AE518" i="4"/>
  <c r="AF518" i="4"/>
  <c r="AE497" i="4"/>
  <c r="AF497" i="4"/>
  <c r="AE408" i="4"/>
  <c r="AF408" i="4"/>
  <c r="AE417" i="4"/>
  <c r="AF417" i="4"/>
  <c r="AE743" i="4"/>
  <c r="AF743" i="4"/>
  <c r="AE720" i="4"/>
  <c r="AF720" i="4"/>
  <c r="AE690" i="4"/>
  <c r="AF690" i="4"/>
  <c r="AE653" i="4"/>
  <c r="AF653" i="4"/>
  <c r="AE628" i="4"/>
  <c r="AF628" i="4"/>
  <c r="AE613" i="4"/>
  <c r="AF613" i="4"/>
  <c r="AE465" i="4"/>
  <c r="AF465" i="4"/>
  <c r="AE449" i="4"/>
  <c r="AF449" i="4"/>
  <c r="AE443" i="4"/>
  <c r="AF443" i="4"/>
  <c r="AF394" i="4"/>
  <c r="AE403" i="4"/>
  <c r="AF403" i="4"/>
  <c r="AE724" i="4"/>
  <c r="AF724" i="4"/>
  <c r="AE698" i="4"/>
  <c r="AF698" i="4"/>
  <c r="AE615" i="4"/>
  <c r="AF615" i="4"/>
  <c r="AE602" i="4"/>
  <c r="AF602" i="4"/>
  <c r="AE543" i="4"/>
  <c r="AF543" i="4"/>
  <c r="AE527" i="4"/>
  <c r="AF527" i="4"/>
  <c r="AE490" i="4"/>
  <c r="AF490" i="4"/>
  <c r="AE752" i="4"/>
  <c r="AF752" i="4"/>
  <c r="AE641" i="4"/>
  <c r="AF641" i="4"/>
  <c r="AE406" i="4"/>
  <c r="AF406" i="4"/>
  <c r="AE473" i="4"/>
  <c r="AF473" i="4"/>
  <c r="P967" i="4"/>
  <c r="P1338" i="4" s="1"/>
  <c r="AE756" i="4"/>
  <c r="AF756" i="4"/>
  <c r="AE708" i="4"/>
  <c r="AF708" i="4"/>
  <c r="AE683" i="4"/>
  <c r="AF683" i="4"/>
  <c r="AE585" i="4"/>
  <c r="AF585" i="4"/>
  <c r="AE532" i="4"/>
  <c r="AF532" i="4"/>
  <c r="AE502" i="4"/>
  <c r="AF502" i="4"/>
  <c r="AE435" i="4"/>
  <c r="AF435" i="4"/>
  <c r="AE562" i="4"/>
  <c r="AF562" i="4"/>
  <c r="AE740" i="4"/>
  <c r="AF740" i="4"/>
  <c r="I1057" i="4"/>
  <c r="AN1057" i="4" s="1"/>
  <c r="AO1057" i="4" s="1"/>
  <c r="AP1057" i="4" s="1"/>
  <c r="AE753" i="4"/>
  <c r="AF753" i="4"/>
  <c r="AG361" i="4"/>
  <c r="AE750" i="4"/>
  <c r="AF750" i="4"/>
  <c r="AE713" i="4"/>
  <c r="AF713" i="4"/>
  <c r="AE709" i="4"/>
  <c r="AF709" i="4"/>
  <c r="AE682" i="4"/>
  <c r="AF682" i="4"/>
  <c r="AE639" i="4"/>
  <c r="AF639" i="4"/>
  <c r="AE633" i="4"/>
  <c r="AF633" i="4"/>
  <c r="AE584" i="4"/>
  <c r="AF584" i="4"/>
  <c r="AE509" i="4"/>
  <c r="AF509" i="4"/>
  <c r="AE455" i="4"/>
  <c r="AF455" i="4"/>
  <c r="AE450" i="4"/>
  <c r="AF450" i="4"/>
  <c r="AE398" i="4"/>
  <c r="AF398" i="4"/>
  <c r="AE701" i="4"/>
  <c r="AF701" i="4"/>
  <c r="AE618" i="4"/>
  <c r="AF618" i="4"/>
  <c r="AE603" i="4"/>
  <c r="AF603" i="4"/>
  <c r="AG161" i="4"/>
  <c r="AG135" i="4"/>
  <c r="AE524" i="4"/>
  <c r="AF524" i="4"/>
  <c r="AG98" i="4"/>
  <c r="AE487" i="4"/>
  <c r="AF487" i="4"/>
  <c r="AG31" i="4"/>
  <c r="AE432" i="4"/>
  <c r="AF432" i="4"/>
  <c r="AE560" i="4"/>
  <c r="AF560" i="4"/>
  <c r="AE566" i="4"/>
  <c r="AF566" i="4"/>
  <c r="AE754" i="4"/>
  <c r="AF754" i="4"/>
  <c r="AG360" i="4"/>
  <c r="AE749" i="4"/>
  <c r="AF749" i="4"/>
  <c r="AE742" i="4"/>
  <c r="AF742" i="4"/>
  <c r="AE706" i="4"/>
  <c r="AF706" i="4"/>
  <c r="AG292" i="4"/>
  <c r="AE681" i="4"/>
  <c r="AF681" i="4"/>
  <c r="AG270" i="4"/>
  <c r="AE638" i="4"/>
  <c r="AF638" i="4"/>
  <c r="AG245" i="4"/>
  <c r="AE634" i="4"/>
  <c r="AF634" i="4"/>
  <c r="AG194" i="4"/>
  <c r="AE583" i="4"/>
  <c r="AF583" i="4"/>
  <c r="AE536" i="4"/>
  <c r="AF536" i="4"/>
  <c r="AG129" i="4"/>
  <c r="AE500" i="4"/>
  <c r="AF500" i="4"/>
  <c r="AG69" i="4"/>
  <c r="AE458" i="4"/>
  <c r="AF458" i="4"/>
  <c r="AG66" i="4"/>
  <c r="AE433" i="4"/>
  <c r="AF433" i="4"/>
  <c r="AG9" i="4"/>
  <c r="AE410" i="4"/>
  <c r="AF410" i="4"/>
  <c r="P972" i="4"/>
  <c r="P1343" i="4" s="1"/>
  <c r="AG26" i="4"/>
  <c r="AE427" i="4"/>
  <c r="AF427" i="4"/>
  <c r="AG341" i="4"/>
  <c r="AE730" i="4"/>
  <c r="AF730" i="4"/>
  <c r="AG315" i="4"/>
  <c r="AE657" i="4"/>
  <c r="AF657" i="4"/>
  <c r="AG232" i="4"/>
  <c r="AE621" i="4"/>
  <c r="AF621" i="4"/>
  <c r="AG219" i="4"/>
  <c r="AE552" i="4"/>
  <c r="AF552" i="4"/>
  <c r="AG160" i="4"/>
  <c r="AE549" i="4"/>
  <c r="AF549" i="4"/>
  <c r="AG107" i="4"/>
  <c r="AE496" i="4"/>
  <c r="AF496" i="4"/>
  <c r="AG3" i="4"/>
  <c r="AE404" i="4"/>
  <c r="AF404" i="4"/>
  <c r="AE534" i="4"/>
  <c r="AF534" i="4"/>
  <c r="AE715" i="4"/>
  <c r="AF715" i="4"/>
  <c r="AE511" i="4"/>
  <c r="AF511" i="4"/>
  <c r="AE457" i="4"/>
  <c r="AF457" i="4"/>
  <c r="AE620" i="4"/>
  <c r="AF620" i="4"/>
  <c r="AE526" i="4"/>
  <c r="AF526" i="4"/>
  <c r="AE712" i="4"/>
  <c r="AF712" i="4"/>
  <c r="AE640" i="4"/>
  <c r="AF640" i="4"/>
  <c r="AE605" i="4"/>
  <c r="AF605" i="4"/>
  <c r="AE418" i="4"/>
  <c r="AF418" i="4"/>
  <c r="AE498" i="4"/>
  <c r="AF498" i="4"/>
  <c r="AE530" i="4"/>
  <c r="AF530" i="4"/>
  <c r="I1338" i="4"/>
  <c r="AN1338" i="4" s="1"/>
  <c r="AO1338" i="4" s="1"/>
  <c r="AP1338" i="4" s="1"/>
  <c r="AG370" i="4"/>
  <c r="AE759" i="4"/>
  <c r="AF759" i="4"/>
  <c r="AG367" i="4"/>
  <c r="AE735" i="4"/>
  <c r="AF735" i="4"/>
  <c r="AG330" i="4"/>
  <c r="AE719" i="4"/>
  <c r="AF719" i="4"/>
  <c r="AG300" i="4"/>
  <c r="AE689" i="4"/>
  <c r="AF689" i="4"/>
  <c r="AG299" i="4"/>
  <c r="AE648" i="4"/>
  <c r="AF648" i="4"/>
  <c r="AG256" i="4"/>
  <c r="AE645" i="4"/>
  <c r="AF645" i="4"/>
  <c r="AG250" i="4"/>
  <c r="AE608" i="4"/>
  <c r="AF608" i="4"/>
  <c r="AG201" i="4"/>
  <c r="AE531" i="4"/>
  <c r="AF531" i="4"/>
  <c r="AG126" i="4"/>
  <c r="AE515" i="4"/>
  <c r="AF515" i="4"/>
  <c r="AG72" i="4"/>
  <c r="AE461" i="4"/>
  <c r="AF461" i="4"/>
  <c r="AG67" i="4"/>
  <c r="AE436" i="4"/>
  <c r="AF436" i="4"/>
  <c r="AG21" i="4"/>
  <c r="AE422" i="4"/>
  <c r="AF422" i="4"/>
  <c r="P970" i="4"/>
  <c r="X970" i="4" s="1"/>
  <c r="AG14" i="4"/>
  <c r="AE415" i="4"/>
  <c r="AF415" i="4"/>
  <c r="AE429" i="4"/>
  <c r="AF429" i="4"/>
  <c r="AE725" i="4"/>
  <c r="AF725" i="4"/>
  <c r="AE731" i="4"/>
  <c r="AF731" i="4"/>
  <c r="AG271" i="4"/>
  <c r="AE660" i="4"/>
  <c r="AF660" i="4"/>
  <c r="AG235" i="4"/>
  <c r="AE624" i="4"/>
  <c r="AF624" i="4"/>
  <c r="AG166" i="4"/>
  <c r="AE555" i="4"/>
  <c r="AF555" i="4"/>
  <c r="AG141" i="4"/>
  <c r="AE493" i="4"/>
  <c r="AF493" i="4"/>
  <c r="AG104" i="4"/>
  <c r="AG88" i="4"/>
  <c r="AE421" i="4"/>
  <c r="AF421" i="4"/>
  <c r="AG177" i="4"/>
  <c r="AG183" i="4"/>
  <c r="AE401" i="4"/>
  <c r="AF401" i="4"/>
  <c r="AF391" i="4"/>
  <c r="AG371" i="4"/>
  <c r="AE760" i="4"/>
  <c r="AF760" i="4"/>
  <c r="AG366" i="4"/>
  <c r="AG353" i="4"/>
  <c r="AG327" i="4"/>
  <c r="AE716" i="4"/>
  <c r="AF716" i="4"/>
  <c r="AE686" i="4"/>
  <c r="AF686" i="4"/>
  <c r="AG298" i="4"/>
  <c r="AE649" i="4"/>
  <c r="AF649" i="4"/>
  <c r="AG255" i="4"/>
  <c r="AE644" i="4"/>
  <c r="AF644" i="4"/>
  <c r="AG220" i="4"/>
  <c r="AE609" i="4"/>
  <c r="AF609" i="4"/>
  <c r="AG200" i="4"/>
  <c r="AG147" i="4"/>
  <c r="AG153" i="4"/>
  <c r="AG117" i="4"/>
  <c r="AE506" i="4"/>
  <c r="AF506" i="4"/>
  <c r="AG75" i="4"/>
  <c r="AE445" i="4"/>
  <c r="AF445" i="4"/>
  <c r="AG50" i="4"/>
  <c r="AE439" i="4"/>
  <c r="AF439" i="4"/>
  <c r="AG33" i="4"/>
  <c r="AE467" i="4"/>
  <c r="AF467" i="4"/>
  <c r="AG204" i="4"/>
  <c r="AE593" i="4"/>
  <c r="AF593" i="4"/>
  <c r="AG83" i="4"/>
  <c r="AE405" i="4"/>
  <c r="AF405" i="4"/>
  <c r="AG347" i="4"/>
  <c r="AE694" i="4"/>
  <c r="AF694" i="4"/>
  <c r="AG274" i="4"/>
  <c r="AE663" i="4"/>
  <c r="AF663" i="4"/>
  <c r="AG238" i="4"/>
  <c r="AE598" i="4"/>
  <c r="AF598" i="4"/>
  <c r="AG169" i="4"/>
  <c r="AE558" i="4"/>
  <c r="AF558" i="4"/>
  <c r="AG134" i="4"/>
  <c r="AE523" i="4"/>
  <c r="AF523" i="4"/>
  <c r="AG113" i="4"/>
  <c r="AE486" i="4"/>
  <c r="AF486" i="4"/>
  <c r="AG27" i="4"/>
  <c r="AE428" i="4"/>
  <c r="AF428" i="4"/>
  <c r="AE635" i="4"/>
  <c r="AF635" i="4"/>
  <c r="AE568" i="4"/>
  <c r="AF568" i="4"/>
  <c r="AE468" i="4"/>
  <c r="AF468" i="4"/>
  <c r="AE512" i="4"/>
  <c r="AF512" i="4"/>
  <c r="I1059" i="4"/>
  <c r="AN1059" i="4" s="1"/>
  <c r="AO1059" i="4" s="1"/>
  <c r="AP1059" i="4" s="1"/>
  <c r="AG376" i="4"/>
  <c r="AE746" i="4"/>
  <c r="AF746" i="4"/>
  <c r="AG352" i="4"/>
  <c r="AE741" i="4"/>
  <c r="AF741" i="4"/>
  <c r="AG336" i="4"/>
  <c r="AE705" i="4"/>
  <c r="AF705" i="4"/>
  <c r="AG306" i="4"/>
  <c r="AE678" i="4"/>
  <c r="AF678" i="4"/>
  <c r="AG265" i="4"/>
  <c r="AE654" i="4"/>
  <c r="AF654" i="4"/>
  <c r="AG240" i="4"/>
  <c r="AE629" i="4"/>
  <c r="AF629" i="4"/>
  <c r="AG225" i="4"/>
  <c r="AE580" i="4"/>
  <c r="AF580" i="4"/>
  <c r="AG148" i="4"/>
  <c r="AE537" i="4"/>
  <c r="AF537" i="4"/>
  <c r="AG132" i="4"/>
  <c r="AG118" i="4"/>
  <c r="AE507" i="4"/>
  <c r="AF507" i="4"/>
  <c r="AG78" i="4"/>
  <c r="AE446" i="4"/>
  <c r="AF446" i="4"/>
  <c r="AG53" i="4"/>
  <c r="AE442" i="4"/>
  <c r="AF442" i="4"/>
  <c r="AG45" i="4"/>
  <c r="AE565" i="4"/>
  <c r="AF565" i="4"/>
  <c r="AG203" i="4"/>
  <c r="AE592" i="4"/>
  <c r="AF592" i="4"/>
  <c r="AG38" i="4"/>
  <c r="AE472" i="4"/>
  <c r="AF472" i="4"/>
  <c r="AG342" i="4"/>
  <c r="AG308" i="4"/>
  <c r="AE697" i="4"/>
  <c r="AF697" i="4"/>
  <c r="AG277" i="4"/>
  <c r="AE614" i="4"/>
  <c r="AF614" i="4"/>
  <c r="AG210" i="4"/>
  <c r="AE599" i="4"/>
  <c r="AF599" i="4"/>
  <c r="AG172" i="4"/>
  <c r="AE540" i="4"/>
  <c r="AF540" i="4"/>
  <c r="AG163" i="4"/>
  <c r="AE520" i="4"/>
  <c r="AF520" i="4"/>
  <c r="AG110" i="4"/>
  <c r="AE483" i="4"/>
  <c r="AF483" i="4"/>
  <c r="AG15" i="4"/>
  <c r="AE416" i="4"/>
  <c r="AF416" i="4"/>
  <c r="AG24" i="4"/>
  <c r="AE425" i="4"/>
  <c r="AF425" i="4"/>
  <c r="P969" i="4"/>
  <c r="X969" i="4" s="1"/>
  <c r="AG377" i="4"/>
  <c r="AE745" i="4"/>
  <c r="AF745" i="4"/>
  <c r="AG333" i="4"/>
  <c r="AE702" i="4"/>
  <c r="AF702" i="4"/>
  <c r="AG303" i="4"/>
  <c r="AE677" i="4"/>
  <c r="AF677" i="4"/>
  <c r="AG266" i="4"/>
  <c r="AE655" i="4"/>
  <c r="AF655" i="4"/>
  <c r="AG241" i="4"/>
  <c r="AE630" i="4"/>
  <c r="AF630" i="4"/>
  <c r="AG226" i="4"/>
  <c r="AE579" i="4"/>
  <c r="AF579" i="4"/>
  <c r="AE514" i="4"/>
  <c r="AF514" i="4"/>
  <c r="AG123" i="4"/>
  <c r="AE454" i="4"/>
  <c r="AF454" i="4"/>
  <c r="AG62" i="4"/>
  <c r="AE451" i="4"/>
  <c r="AF451" i="4"/>
  <c r="AG56" i="4"/>
  <c r="AG182" i="4"/>
  <c r="AG10" i="4"/>
  <c r="AE411" i="4"/>
  <c r="AF411" i="4"/>
  <c r="AG337" i="4"/>
  <c r="AE726" i="4"/>
  <c r="AF726" i="4"/>
  <c r="AG311" i="4"/>
  <c r="AE700" i="4"/>
  <c r="AF700" i="4"/>
  <c r="AG280" i="4"/>
  <c r="AE617" i="4"/>
  <c r="AF617" i="4"/>
  <c r="AG215" i="4"/>
  <c r="AE604" i="4"/>
  <c r="AF604" i="4"/>
  <c r="AG156" i="4"/>
  <c r="AE545" i="4"/>
  <c r="AF545" i="4"/>
  <c r="AG140" i="4"/>
  <c r="AE492" i="4"/>
  <c r="AF492" i="4"/>
  <c r="AG103" i="4"/>
  <c r="AG84" i="4"/>
  <c r="AE470" i="4"/>
  <c r="AF470" i="4"/>
  <c r="B250" i="4"/>
  <c r="B635" i="4" s="1"/>
  <c r="B293" i="4"/>
  <c r="B678" i="4" s="1"/>
  <c r="A627" i="4"/>
  <c r="B59" i="4"/>
  <c r="B444" i="4" s="1"/>
  <c r="A736" i="4"/>
  <c r="B177" i="4"/>
  <c r="A740" i="4"/>
  <c r="A464" i="4"/>
  <c r="B370" i="4"/>
  <c r="A755" i="4"/>
  <c r="B366" i="4"/>
  <c r="A751" i="4"/>
  <c r="B377" i="4"/>
  <c r="A762" i="4"/>
  <c r="B371" i="4"/>
  <c r="A756" i="4"/>
  <c r="B376" i="4"/>
  <c r="A761" i="4"/>
  <c r="B368" i="4"/>
  <c r="A753" i="4"/>
  <c r="B372" i="4"/>
  <c r="A757" i="4"/>
  <c r="B374" i="4"/>
  <c r="A759" i="4"/>
  <c r="B365" i="4"/>
  <c r="A750" i="4"/>
  <c r="B364" i="4"/>
  <c r="A749" i="4"/>
  <c r="B367" i="4"/>
  <c r="A752" i="4"/>
  <c r="B369" i="4"/>
  <c r="A754" i="4"/>
  <c r="B375" i="4"/>
  <c r="A760" i="4"/>
  <c r="B373" i="4"/>
  <c r="A758" i="4"/>
  <c r="B345" i="4"/>
  <c r="A730" i="4"/>
  <c r="B359" i="4"/>
  <c r="B744" i="4" s="1"/>
  <c r="B338" i="4"/>
  <c r="A723" i="4"/>
  <c r="B361" i="4"/>
  <c r="B746" i="4" s="1"/>
  <c r="B348" i="4"/>
  <c r="A733" i="4"/>
  <c r="B346" i="4"/>
  <c r="A731" i="4"/>
  <c r="B360" i="4"/>
  <c r="B745" i="4" s="1"/>
  <c r="B362" i="4"/>
  <c r="B747" i="4" s="1"/>
  <c r="B358" i="4"/>
  <c r="A743" i="4"/>
  <c r="B342" i="4"/>
  <c r="A727" i="4"/>
  <c r="B344" i="4"/>
  <c r="A729" i="4"/>
  <c r="B347" i="4"/>
  <c r="A732" i="4"/>
  <c r="B357" i="4"/>
  <c r="A742" i="4"/>
  <c r="B340" i="4"/>
  <c r="A725" i="4"/>
  <c r="B363" i="4"/>
  <c r="B748" i="4" s="1"/>
  <c r="B341" i="4"/>
  <c r="A726" i="4"/>
  <c r="B339" i="4"/>
  <c r="A724" i="4"/>
  <c r="B354" i="4"/>
  <c r="A739" i="4"/>
  <c r="B350" i="4"/>
  <c r="A735" i="4"/>
  <c r="B353" i="4"/>
  <c r="A738" i="4"/>
  <c r="B343" i="4"/>
  <c r="A728" i="4"/>
  <c r="B349" i="4"/>
  <c r="A734" i="4"/>
  <c r="B356" i="4"/>
  <c r="A741" i="4"/>
  <c r="B352" i="4"/>
  <c r="A737" i="4"/>
  <c r="B195" i="4"/>
  <c r="B773" i="4" s="1"/>
  <c r="B869" i="4" s="1"/>
  <c r="A580" i="4"/>
  <c r="B277" i="4"/>
  <c r="A662" i="4"/>
  <c r="B218" i="4"/>
  <c r="A603" i="4"/>
  <c r="B217" i="4"/>
  <c r="A602" i="4"/>
  <c r="B230" i="4"/>
  <c r="A615" i="4"/>
  <c r="B302" i="4"/>
  <c r="A687" i="4"/>
  <c r="B318" i="4"/>
  <c r="A703" i="4"/>
  <c r="B322" i="4"/>
  <c r="A707" i="4"/>
  <c r="B264" i="4"/>
  <c r="A649" i="4"/>
  <c r="B323" i="4"/>
  <c r="A708" i="4"/>
  <c r="B336" i="4"/>
  <c r="A721" i="4"/>
  <c r="B316" i="4"/>
  <c r="A701" i="4"/>
  <c r="B330" i="4"/>
  <c r="A715" i="4"/>
  <c r="B196" i="4"/>
  <c r="B774" i="4" s="1"/>
  <c r="B870" i="4" s="1"/>
  <c r="A581" i="4"/>
  <c r="B199" i="4"/>
  <c r="B777" i="4" s="1"/>
  <c r="B873" i="4" s="1"/>
  <c r="A584" i="4"/>
  <c r="A659" i="4"/>
  <c r="B223" i="4"/>
  <c r="A608" i="4"/>
  <c r="B219" i="4"/>
  <c r="A604" i="4"/>
  <c r="B246" i="4"/>
  <c r="A631" i="4"/>
  <c r="B303" i="4"/>
  <c r="A688" i="4"/>
  <c r="B237" i="4"/>
  <c r="A622" i="4"/>
  <c r="B324" i="4"/>
  <c r="A709" i="4"/>
  <c r="B276" i="4"/>
  <c r="A661" i="4"/>
  <c r="B268" i="4"/>
  <c r="A653" i="4"/>
  <c r="B317" i="4"/>
  <c r="A702" i="4"/>
  <c r="B333" i="4"/>
  <c r="A718" i="4"/>
  <c r="A624" i="4"/>
  <c r="B235" i="4"/>
  <c r="A620" i="4"/>
  <c r="A623" i="4"/>
  <c r="B198" i="4"/>
  <c r="B776" i="4" s="1"/>
  <c r="B872" i="4" s="1"/>
  <c r="A583" i="4"/>
  <c r="B220" i="4"/>
  <c r="A605" i="4"/>
  <c r="B273" i="4"/>
  <c r="A658" i="4"/>
  <c r="B253" i="4"/>
  <c r="A638" i="4"/>
  <c r="B247" i="4"/>
  <c r="A632" i="4"/>
  <c r="A641" i="4"/>
  <c r="B299" i="4"/>
  <c r="A684" i="4"/>
  <c r="A648" i="4"/>
  <c r="B241" i="4"/>
  <c r="A626" i="4"/>
  <c r="B306" i="4"/>
  <c r="A691" i="4"/>
  <c r="B206" i="4"/>
  <c r="A591" i="4"/>
  <c r="B313" i="4"/>
  <c r="A698" i="4"/>
  <c r="B307" i="4"/>
  <c r="A692" i="4"/>
  <c r="B321" i="4"/>
  <c r="A706" i="4"/>
  <c r="B327" i="4"/>
  <c r="A712" i="4"/>
  <c r="B233" i="4"/>
  <c r="A618" i="4"/>
  <c r="B279" i="4"/>
  <c r="A664" i="4"/>
  <c r="B252" i="4"/>
  <c r="A637" i="4"/>
  <c r="A693" i="4"/>
  <c r="B266" i="4"/>
  <c r="A651" i="4"/>
  <c r="A614" i="4"/>
  <c r="B280" i="4"/>
  <c r="A665" i="4"/>
  <c r="B212" i="4"/>
  <c r="A597" i="4"/>
  <c r="B329" i="4"/>
  <c r="A714" i="4"/>
  <c r="B271" i="4"/>
  <c r="A656" i="4"/>
  <c r="B200" i="4"/>
  <c r="B778" i="4" s="1"/>
  <c r="B874" i="4" s="1"/>
  <c r="A585" i="4"/>
  <c r="B226" i="4"/>
  <c r="A611" i="4"/>
  <c r="B255" i="4"/>
  <c r="A640" i="4"/>
  <c r="B228" i="4"/>
  <c r="A613" i="4"/>
  <c r="B258" i="4"/>
  <c r="A643" i="4"/>
  <c r="A654" i="4"/>
  <c r="B267" i="4"/>
  <c r="A652" i="4"/>
  <c r="B245" i="4"/>
  <c r="A630" i="4"/>
  <c r="B265" i="4"/>
  <c r="A650" i="4"/>
  <c r="B208" i="4"/>
  <c r="A593" i="4"/>
  <c r="A612" i="4"/>
  <c r="B275" i="4"/>
  <c r="A660" i="4"/>
  <c r="B320" i="4"/>
  <c r="A705" i="4"/>
  <c r="B270" i="4"/>
  <c r="A655" i="4"/>
  <c r="B331" i="4"/>
  <c r="A716" i="4"/>
  <c r="B337" i="4"/>
  <c r="A722" i="4"/>
  <c r="B328" i="4"/>
  <c r="A713" i="4"/>
  <c r="B204" i="4"/>
  <c r="A589" i="4"/>
  <c r="B225" i="4"/>
  <c r="A610" i="4"/>
  <c r="A676" i="4"/>
  <c r="B300" i="4"/>
  <c r="A685" i="4"/>
  <c r="B304" i="4"/>
  <c r="A689" i="4"/>
  <c r="B315" i="4"/>
  <c r="A700" i="4"/>
  <c r="B194" i="4"/>
  <c r="B772" i="4" s="1"/>
  <c r="B868" i="4" s="1"/>
  <c r="A579" i="4"/>
  <c r="B254" i="4"/>
  <c r="A639" i="4"/>
  <c r="B311" i="4"/>
  <c r="A696" i="4"/>
  <c r="B197" i="4"/>
  <c r="B775" i="4" s="1"/>
  <c r="B871" i="4" s="1"/>
  <c r="A582" i="4"/>
  <c r="B224" i="4"/>
  <c r="A609" i="4"/>
  <c r="B221" i="4"/>
  <c r="A606" i="4"/>
  <c r="B292" i="4"/>
  <c r="A677" i="4"/>
  <c r="A642" i="4"/>
  <c r="B210" i="4"/>
  <c r="A595" i="4"/>
  <c r="B260" i="4"/>
  <c r="A645" i="4"/>
  <c r="B213" i="4"/>
  <c r="A598" i="4"/>
  <c r="B249" i="4"/>
  <c r="A634" i="4"/>
  <c r="B301" i="4"/>
  <c r="A686" i="4"/>
  <c r="B262" i="4"/>
  <c r="A647" i="4"/>
  <c r="A695" i="4"/>
  <c r="B335" i="4"/>
  <c r="A720" i="4"/>
  <c r="B319" i="4"/>
  <c r="A704" i="4"/>
  <c r="B332" i="4"/>
  <c r="A717" i="4"/>
  <c r="B334" i="4"/>
  <c r="A719" i="4"/>
  <c r="B202" i="4"/>
  <c r="A587" i="4"/>
  <c r="B214" i="4"/>
  <c r="A599" i="4"/>
  <c r="A663" i="4"/>
  <c r="B203" i="4"/>
  <c r="A588" i="4"/>
  <c r="B232" i="4"/>
  <c r="A617" i="4"/>
  <c r="B325" i="4"/>
  <c r="A710" i="4"/>
  <c r="B243" i="4"/>
  <c r="A628" i="4"/>
  <c r="B295" i="4"/>
  <c r="A680" i="4"/>
  <c r="B297" i="4"/>
  <c r="A682" i="4"/>
  <c r="B201" i="4"/>
  <c r="B779" i="4" s="1"/>
  <c r="B875" i="4" s="1"/>
  <c r="A586" i="4"/>
  <c r="B259" i="4"/>
  <c r="A644" i="4"/>
  <c r="B216" i="4"/>
  <c r="A601" i="4"/>
  <c r="B215" i="4"/>
  <c r="A600" i="4"/>
  <c r="B236" i="4"/>
  <c r="A621" i="4"/>
  <c r="B234" i="4"/>
  <c r="A619" i="4"/>
  <c r="B305" i="4"/>
  <c r="A690" i="4"/>
  <c r="B309" i="4"/>
  <c r="A694" i="4"/>
  <c r="B326" i="4"/>
  <c r="A711" i="4"/>
  <c r="B314" i="4"/>
  <c r="A699" i="4"/>
  <c r="B312" i="4"/>
  <c r="A697" i="4"/>
  <c r="B464" i="4"/>
  <c r="B166" i="4"/>
  <c r="A551" i="4"/>
  <c r="B176" i="4"/>
  <c r="A561" i="4"/>
  <c r="B172" i="4"/>
  <c r="A557" i="4"/>
  <c r="B174" i="4"/>
  <c r="A559" i="4"/>
  <c r="B170" i="4"/>
  <c r="A555" i="4"/>
  <c r="B175" i="4"/>
  <c r="A560" i="4"/>
  <c r="B171" i="4"/>
  <c r="A556" i="4"/>
  <c r="B173" i="4"/>
  <c r="A558" i="4"/>
  <c r="B169" i="4"/>
  <c r="A554" i="4"/>
  <c r="A564" i="4"/>
  <c r="A566" i="4"/>
  <c r="A568" i="4"/>
  <c r="A552" i="4"/>
  <c r="B168" i="4"/>
  <c r="A553" i="4"/>
  <c r="B184" i="4"/>
  <c r="A569" i="4"/>
  <c r="B182" i="4"/>
  <c r="A567" i="4"/>
  <c r="B158" i="4"/>
  <c r="A543" i="4"/>
  <c r="B161" i="4"/>
  <c r="A546" i="4"/>
  <c r="B147" i="4"/>
  <c r="A532" i="4"/>
  <c r="B162" i="4"/>
  <c r="A547" i="4"/>
  <c r="B164" i="4"/>
  <c r="A549" i="4"/>
  <c r="B145" i="4"/>
  <c r="A530" i="4"/>
  <c r="A550" i="4"/>
  <c r="A531" i="4"/>
  <c r="B148" i="4"/>
  <c r="A533" i="4"/>
  <c r="B152" i="4"/>
  <c r="A537" i="4"/>
  <c r="B149" i="4"/>
  <c r="A534" i="4"/>
  <c r="B159" i="4"/>
  <c r="A544" i="4"/>
  <c r="B156" i="4"/>
  <c r="A541" i="4"/>
  <c r="B163" i="4"/>
  <c r="A548" i="4"/>
  <c r="B155" i="4"/>
  <c r="A540" i="4"/>
  <c r="B157" i="4"/>
  <c r="A542" i="4"/>
  <c r="B153" i="4"/>
  <c r="A538" i="4"/>
  <c r="B151" i="4"/>
  <c r="A536" i="4"/>
  <c r="A539" i="4"/>
  <c r="B150" i="4"/>
  <c r="A535" i="4"/>
  <c r="B160" i="4"/>
  <c r="A545" i="4"/>
  <c r="B138" i="4"/>
  <c r="A523" i="4"/>
  <c r="B126" i="4"/>
  <c r="A511" i="4"/>
  <c r="B99" i="4"/>
  <c r="A484" i="4"/>
  <c r="B134" i="4"/>
  <c r="A519" i="4"/>
  <c r="B111" i="4"/>
  <c r="A496" i="4"/>
  <c r="B114" i="4"/>
  <c r="A499" i="4"/>
  <c r="B112" i="4"/>
  <c r="A497" i="4"/>
  <c r="B129" i="4"/>
  <c r="A514" i="4"/>
  <c r="B135" i="4"/>
  <c r="A520" i="4"/>
  <c r="B116" i="4"/>
  <c r="A501" i="4"/>
  <c r="B125" i="4"/>
  <c r="A510" i="4"/>
  <c r="B98" i="4"/>
  <c r="A483" i="4"/>
  <c r="B102" i="4"/>
  <c r="A487" i="4"/>
  <c r="B110" i="4"/>
  <c r="A495" i="4"/>
  <c r="B113" i="4"/>
  <c r="A498" i="4"/>
  <c r="B118" i="4"/>
  <c r="A503" i="4"/>
  <c r="B107" i="4"/>
  <c r="A492" i="4"/>
  <c r="B122" i="4"/>
  <c r="A507" i="4"/>
  <c r="A513" i="4"/>
  <c r="B142" i="4"/>
  <c r="A527" i="4"/>
  <c r="B137" i="4"/>
  <c r="A522" i="4"/>
  <c r="B109" i="4"/>
  <c r="A494" i="4"/>
  <c r="B131" i="4"/>
  <c r="A516" i="4"/>
  <c r="B132" i="4"/>
  <c r="A517" i="4"/>
  <c r="B139" i="4"/>
  <c r="A524" i="4"/>
  <c r="A526" i="4"/>
  <c r="B104" i="4"/>
  <c r="A489" i="4"/>
  <c r="B108" i="4"/>
  <c r="A493" i="4"/>
  <c r="B115" i="4"/>
  <c r="A500" i="4"/>
  <c r="A505" i="4"/>
  <c r="B143" i="4"/>
  <c r="A528" i="4"/>
  <c r="A515" i="4"/>
  <c r="B136" i="4"/>
  <c r="A521" i="4"/>
  <c r="A491" i="4"/>
  <c r="B105" i="4"/>
  <c r="A490" i="4"/>
  <c r="B103" i="4"/>
  <c r="A488" i="4"/>
  <c r="B133" i="4"/>
  <c r="A518" i="4"/>
  <c r="A529" i="4"/>
  <c r="B101" i="4"/>
  <c r="A486" i="4"/>
  <c r="B140" i="4"/>
  <c r="A525" i="4"/>
  <c r="B127" i="4"/>
  <c r="A512" i="4"/>
  <c r="B75" i="4"/>
  <c r="A460" i="4"/>
  <c r="B76" i="4"/>
  <c r="A461" i="4"/>
  <c r="A470" i="4"/>
  <c r="B72" i="4"/>
  <c r="A457" i="4"/>
  <c r="B77" i="4"/>
  <c r="A462" i="4"/>
  <c r="B74" i="4"/>
  <c r="A459" i="4"/>
  <c r="B78" i="4"/>
  <c r="A463" i="4"/>
  <c r="B73" i="4"/>
  <c r="A458" i="4"/>
  <c r="B80" i="4"/>
  <c r="A465" i="4"/>
  <c r="B70" i="4"/>
  <c r="A455" i="4"/>
  <c r="B71" i="4"/>
  <c r="A456" i="4"/>
  <c r="B81" i="4"/>
  <c r="A466" i="4"/>
  <c r="B88" i="4"/>
  <c r="A473" i="4"/>
  <c r="B83" i="4"/>
  <c r="A468" i="4"/>
  <c r="B84" i="4"/>
  <c r="A469" i="4"/>
  <c r="B82" i="4"/>
  <c r="A467" i="4"/>
  <c r="B86" i="4"/>
  <c r="A471" i="4"/>
  <c r="B87" i="4"/>
  <c r="A472" i="4"/>
  <c r="B67" i="4"/>
  <c r="A452" i="4"/>
  <c r="B61" i="4"/>
  <c r="A446" i="4"/>
  <c r="A442" i="4"/>
  <c r="B55" i="4"/>
  <c r="A440" i="4"/>
  <c r="B51" i="4"/>
  <c r="A436" i="4"/>
  <c r="B49" i="4"/>
  <c r="A434" i="4"/>
  <c r="A453" i="4"/>
  <c r="B65" i="4"/>
  <c r="A450" i="4"/>
  <c r="A447" i="4"/>
  <c r="B50" i="4"/>
  <c r="A435" i="4"/>
  <c r="B53" i="4"/>
  <c r="A438" i="4"/>
  <c r="B52" i="4"/>
  <c r="A437" i="4"/>
  <c r="B48" i="4"/>
  <c r="A433" i="4"/>
  <c r="B54" i="4"/>
  <c r="A439" i="4"/>
  <c r="B58" i="4"/>
  <c r="A443" i="4"/>
  <c r="B56" i="4"/>
  <c r="A441" i="4"/>
  <c r="B64" i="4"/>
  <c r="A449" i="4"/>
  <c r="B60" i="4"/>
  <c r="A445" i="4"/>
  <c r="B66" i="4"/>
  <c r="A451" i="4"/>
  <c r="B130" i="4"/>
  <c r="B29" i="4"/>
  <c r="A414" i="4"/>
  <c r="B43" i="4"/>
  <c r="A428" i="4"/>
  <c r="B36" i="4"/>
  <c r="A421" i="4"/>
  <c r="B19" i="4"/>
  <c r="A404" i="4"/>
  <c r="B46" i="4"/>
  <c r="A431" i="4"/>
  <c r="B28" i="4"/>
  <c r="A413" i="4"/>
  <c r="A423" i="4"/>
  <c r="A415" i="4"/>
  <c r="B35" i="4"/>
  <c r="A420" i="4"/>
  <c r="B34" i="4"/>
  <c r="A419" i="4"/>
  <c r="B39" i="4"/>
  <c r="A424" i="4"/>
  <c r="B45" i="4"/>
  <c r="A430" i="4"/>
  <c r="B417" i="4"/>
  <c r="A429" i="4"/>
  <c r="A427" i="4"/>
  <c r="A411" i="4"/>
  <c r="B47" i="4"/>
  <c r="A432" i="4"/>
  <c r="B41" i="4"/>
  <c r="A426" i="4"/>
  <c r="B33" i="4"/>
  <c r="A418" i="4"/>
  <c r="B31" i="4"/>
  <c r="A416" i="4"/>
  <c r="B40" i="4"/>
  <c r="A425" i="4"/>
  <c r="B27" i="4"/>
  <c r="A412" i="4"/>
  <c r="B25" i="4"/>
  <c r="A410" i="4"/>
  <c r="B23" i="4"/>
  <c r="A408" i="4"/>
  <c r="B20" i="4"/>
  <c r="A405" i="4"/>
  <c r="A407" i="4"/>
  <c r="B24" i="4"/>
  <c r="A409" i="4"/>
  <c r="B37" i="4"/>
  <c r="A422" i="4"/>
  <c r="B21" i="4"/>
  <c r="A406" i="4"/>
  <c r="B11" i="4"/>
  <c r="A396" i="4"/>
  <c r="B13" i="4"/>
  <c r="A398" i="4"/>
  <c r="B18" i="4"/>
  <c r="A403" i="4"/>
  <c r="B15" i="4"/>
  <c r="A400" i="4"/>
  <c r="B229" i="4"/>
  <c r="B16" i="4"/>
  <c r="A401" i="4"/>
  <c r="B17" i="4"/>
  <c r="A402" i="4"/>
  <c r="B12" i="4"/>
  <c r="A397" i="4"/>
  <c r="B14" i="4"/>
  <c r="A399" i="4"/>
  <c r="B308" i="4"/>
  <c r="B310" i="4"/>
  <c r="B227" i="4"/>
  <c r="B167" i="4"/>
  <c r="B141" i="4"/>
  <c r="B120" i="4"/>
  <c r="B239" i="4"/>
  <c r="B146" i="4"/>
  <c r="B181" i="4"/>
  <c r="B57" i="4"/>
  <c r="B263" i="4"/>
  <c r="B274" i="4"/>
  <c r="B278" i="4"/>
  <c r="B183" i="4"/>
  <c r="B238" i="4"/>
  <c r="B144" i="4"/>
  <c r="B154" i="4"/>
  <c r="B179" i="4"/>
  <c r="B128" i="4"/>
  <c r="B256" i="4"/>
  <c r="B269" i="4"/>
  <c r="B296" i="4"/>
  <c r="B257" i="4"/>
  <c r="B294" i="4"/>
  <c r="B298" i="4"/>
  <c r="B205" i="4"/>
  <c r="B248" i="4"/>
  <c r="B272" i="4"/>
  <c r="B209" i="4"/>
  <c r="B165" i="4"/>
  <c r="B240" i="4"/>
  <c r="B244" i="4"/>
  <c r="B211" i="4"/>
  <c r="B124" i="4"/>
  <c r="B180" i="4"/>
  <c r="B123" i="4"/>
  <c r="B121" i="4"/>
  <c r="B119" i="4"/>
  <c r="B117" i="4"/>
  <c r="B178" i="4"/>
  <c r="B106" i="4"/>
  <c r="B68" i="4"/>
  <c r="B62" i="4"/>
  <c r="B30" i="4"/>
  <c r="B42" i="4"/>
  <c r="B85" i="4"/>
  <c r="B38" i="4"/>
  <c r="B44" i="4"/>
  <c r="B26" i="4"/>
  <c r="B22" i="4"/>
  <c r="I1434" i="4" l="1"/>
  <c r="AN1434" i="4" s="1"/>
  <c r="AO1434" i="4" s="1"/>
  <c r="AP1434" i="4" s="1"/>
  <c r="I1435" i="4"/>
  <c r="AN1435" i="4" s="1"/>
  <c r="AO1435" i="4" s="1"/>
  <c r="AP1435" i="4" s="1"/>
  <c r="P1064" i="4"/>
  <c r="X1064" i="4" s="1"/>
  <c r="P1058" i="4"/>
  <c r="W1058" i="4" s="1"/>
  <c r="AN1058" i="4"/>
  <c r="AO1058" i="4" s="1"/>
  <c r="AP1058" i="4" s="1"/>
  <c r="P1062" i="4"/>
  <c r="AF1062" i="4" s="1"/>
  <c r="AN1062" i="4"/>
  <c r="AO1062" i="4" s="1"/>
  <c r="AP1062" i="4" s="1"/>
  <c r="P1060" i="4"/>
  <c r="W1060" i="4" s="1"/>
  <c r="AN1060" i="4"/>
  <c r="AO1060" i="4" s="1"/>
  <c r="AP1060" i="4" s="1"/>
  <c r="I1432" i="4"/>
  <c r="AN1432" i="4" s="1"/>
  <c r="AO1432" i="4" s="1"/>
  <c r="AP1432" i="4" s="1"/>
  <c r="AN1061" i="4"/>
  <c r="AO1061" i="4" s="1"/>
  <c r="AP1061" i="4" s="1"/>
  <c r="I1429" i="4"/>
  <c r="AN1429" i="4" s="1"/>
  <c r="AO1429" i="4" s="1"/>
  <c r="AP1429" i="4" s="1"/>
  <c r="X965" i="4"/>
  <c r="A965" i="4"/>
  <c r="B965" i="4" s="1"/>
  <c r="P1337" i="4"/>
  <c r="AE1337" i="4" s="1"/>
  <c r="X1342" i="4"/>
  <c r="I1433" i="4"/>
  <c r="AN1433" i="4" s="1"/>
  <c r="AO1433" i="4" s="1"/>
  <c r="AP1433" i="4" s="1"/>
  <c r="AG389" i="4"/>
  <c r="X1343" i="4"/>
  <c r="AG390" i="4"/>
  <c r="AG395" i="4"/>
  <c r="AG645" i="4"/>
  <c r="AG427" i="4"/>
  <c r="AG394" i="4"/>
  <c r="P1061" i="4"/>
  <c r="X1061" i="4" s="1"/>
  <c r="AG391" i="4"/>
  <c r="AE1343" i="4"/>
  <c r="W1343" i="4"/>
  <c r="AF967" i="4"/>
  <c r="W967" i="4"/>
  <c r="AF1063" i="4"/>
  <c r="W1063" i="4"/>
  <c r="AE1338" i="4"/>
  <c r="W1338" i="4"/>
  <c r="X1338" i="4"/>
  <c r="X967" i="4"/>
  <c r="AF968" i="4"/>
  <c r="W968" i="4"/>
  <c r="P1340" i="4"/>
  <c r="W1340" i="4" s="1"/>
  <c r="W969" i="4"/>
  <c r="AF972" i="4"/>
  <c r="W972" i="4"/>
  <c r="AG490" i="4"/>
  <c r="AF966" i="4"/>
  <c r="W966" i="4"/>
  <c r="AG425" i="4"/>
  <c r="AG507" i="4"/>
  <c r="AG678" i="4"/>
  <c r="AF970" i="4"/>
  <c r="W970" i="4"/>
  <c r="AG461" i="4"/>
  <c r="AG735" i="4"/>
  <c r="AG410" i="4"/>
  <c r="I1428" i="4"/>
  <c r="AN1428" i="4" s="1"/>
  <c r="AO1428" i="4" s="1"/>
  <c r="AP1428" i="4" s="1"/>
  <c r="AG420" i="4"/>
  <c r="AG464" i="4"/>
  <c r="X972" i="4"/>
  <c r="AF965" i="4"/>
  <c r="W965" i="4"/>
  <c r="AE1342" i="4"/>
  <c r="W1342" i="4"/>
  <c r="AF971" i="4"/>
  <c r="W971" i="4"/>
  <c r="AG393" i="4"/>
  <c r="X971" i="4"/>
  <c r="AG615" i="4"/>
  <c r="AG432" i="4"/>
  <c r="AG702" i="4"/>
  <c r="AG450" i="4"/>
  <c r="AG656" i="4"/>
  <c r="AG402" i="4"/>
  <c r="AG510" i="4"/>
  <c r="AG679" i="4"/>
  <c r="AG466" i="4"/>
  <c r="AG651" i="4"/>
  <c r="AG691" i="4"/>
  <c r="AG736" i="4"/>
  <c r="P1336" i="4"/>
  <c r="X1336" i="4" s="1"/>
  <c r="AG406" i="4"/>
  <c r="AG504" i="4"/>
  <c r="AG647" i="4"/>
  <c r="AG416" i="4"/>
  <c r="AG546" i="4"/>
  <c r="AG484" i="4"/>
  <c r="AG661" i="4"/>
  <c r="AG422" i="4"/>
  <c r="AG525" i="4"/>
  <c r="AG755" i="4"/>
  <c r="P1339" i="4"/>
  <c r="AG726" i="4"/>
  <c r="AG758" i="4"/>
  <c r="AG538" i="4"/>
  <c r="AG684" i="4"/>
  <c r="AG550" i="4"/>
  <c r="AG419" i="4"/>
  <c r="AG558" i="4"/>
  <c r="AG445" i="4"/>
  <c r="AG415" i="4"/>
  <c r="AG458" i="4"/>
  <c r="AG583" i="4"/>
  <c r="AG749" i="4"/>
  <c r="AG560" i="4"/>
  <c r="AG524" i="4"/>
  <c r="AG701" i="4"/>
  <c r="AG613" i="4"/>
  <c r="AG720" i="4"/>
  <c r="AG497" i="4"/>
  <c r="AG597" i="4"/>
  <c r="AG590" i="4"/>
  <c r="AG444" i="4"/>
  <c r="AG612" i="4"/>
  <c r="AG703" i="4"/>
  <c r="AG501" i="4"/>
  <c r="AG700" i="4"/>
  <c r="AG568" i="4"/>
  <c r="AG598" i="4"/>
  <c r="AG506" i="4"/>
  <c r="AG498" i="4"/>
  <c r="AG712" i="4"/>
  <c r="AG511" i="4"/>
  <c r="AG730" i="4"/>
  <c r="AG502" i="4"/>
  <c r="AG708" i="4"/>
  <c r="AG751" i="4"/>
  <c r="AG693" i="4"/>
  <c r="AG588" i="4"/>
  <c r="AG463" i="4"/>
  <c r="AG533" i="4"/>
  <c r="AG705" i="4"/>
  <c r="AG689" i="4"/>
  <c r="AG633" i="4"/>
  <c r="AG713" i="4"/>
  <c r="AG488" i="4"/>
  <c r="AG508" i="4"/>
  <c r="AG626" i="4"/>
  <c r="AG650" i="4"/>
  <c r="AG745" i="4"/>
  <c r="AG637" i="4"/>
  <c r="P1341" i="4"/>
  <c r="AF1341" i="4" s="1"/>
  <c r="AG617" i="4"/>
  <c r="AG677" i="4"/>
  <c r="AF969" i="4"/>
  <c r="AG697" i="4"/>
  <c r="AG446" i="4"/>
  <c r="AG654" i="4"/>
  <c r="AG635" i="4"/>
  <c r="AG523" i="4"/>
  <c r="AG439" i="4"/>
  <c r="AG401" i="4"/>
  <c r="AG418" i="4"/>
  <c r="AG526" i="4"/>
  <c r="AG715" i="4"/>
  <c r="AG433" i="4"/>
  <c r="AG487" i="4"/>
  <c r="AG569" i="4"/>
  <c r="AG622" i="4"/>
  <c r="AG563" i="4"/>
  <c r="AG459" i="4"/>
  <c r="AG643" i="4"/>
  <c r="AG733" i="4"/>
  <c r="AG453" i="4"/>
  <c r="AG581" i="4"/>
  <c r="AG704" i="4"/>
  <c r="AG564" i="4"/>
  <c r="AG522" i="4"/>
  <c r="AG594" i="4"/>
  <c r="AG727" i="4"/>
  <c r="AG470" i="4"/>
  <c r="AG545" i="4"/>
  <c r="AG454" i="4"/>
  <c r="AG630" i="4"/>
  <c r="AG599" i="4"/>
  <c r="AG565" i="4"/>
  <c r="AG580" i="4"/>
  <c r="AG512" i="4"/>
  <c r="AG428" i="4"/>
  <c r="AG593" i="4"/>
  <c r="AG649" i="4"/>
  <c r="AG660" i="4"/>
  <c r="AG436" i="4"/>
  <c r="AG719" i="4"/>
  <c r="AG449" i="4"/>
  <c r="AG653" i="4"/>
  <c r="AG417" i="4"/>
  <c r="AG544" i="4"/>
  <c r="AG695" i="4"/>
  <c r="AG471" i="4"/>
  <c r="AG499" i="4"/>
  <c r="AG652" i="4"/>
  <c r="AG744" i="4"/>
  <c r="AG491" i="4"/>
  <c r="AG658" i="4"/>
  <c r="AG407" i="4"/>
  <c r="AG513" i="4"/>
  <c r="AG646" i="4"/>
  <c r="AG757" i="4"/>
  <c r="AG456" i="4"/>
  <c r="AG582" i="4"/>
  <c r="AG707" i="4"/>
  <c r="AG530" i="4"/>
  <c r="AG640" i="4"/>
  <c r="AG457" i="4"/>
  <c r="AG404" i="4"/>
  <c r="AG753" i="4"/>
  <c r="AF1342" i="4"/>
  <c r="AG465" i="4"/>
  <c r="AG690" i="4"/>
  <c r="AG408" i="4"/>
  <c r="AG559" i="4"/>
  <c r="AG431" i="4"/>
  <c r="AG440" i="4"/>
  <c r="AG535" i="4"/>
  <c r="AG676" i="4"/>
  <c r="AG528" i="4"/>
  <c r="AG729" i="4"/>
  <c r="AG414" i="4"/>
  <c r="AG529" i="4"/>
  <c r="AG687" i="4"/>
  <c r="AG448" i="4"/>
  <c r="AG631" i="4"/>
  <c r="AG541" i="4"/>
  <c r="AG688" i="4"/>
  <c r="AG762" i="4"/>
  <c r="AG400" i="4"/>
  <c r="AG554" i="4"/>
  <c r="AG685" i="4"/>
  <c r="AG411" i="4"/>
  <c r="A969" i="4"/>
  <c r="B969" i="4" s="1"/>
  <c r="B1340" i="4" s="1"/>
  <c r="AE969" i="4"/>
  <c r="AG483" i="4"/>
  <c r="AG741" i="4"/>
  <c r="AG663" i="4"/>
  <c r="AG493" i="4"/>
  <c r="AG429" i="4"/>
  <c r="AG515" i="4"/>
  <c r="AG759" i="4"/>
  <c r="AG496" i="4"/>
  <c r="AG500" i="4"/>
  <c r="AG634" i="4"/>
  <c r="AG754" i="4"/>
  <c r="AG398" i="4"/>
  <c r="AG584" i="4"/>
  <c r="AG709" i="4"/>
  <c r="AG435" i="4"/>
  <c r="AG683" i="4"/>
  <c r="AG473" i="4"/>
  <c r="AG602" i="4"/>
  <c r="AG403" i="4"/>
  <c r="AG596" i="4"/>
  <c r="AG591" i="4"/>
  <c r="AG462" i="4"/>
  <c r="AG642" i="4"/>
  <c r="AG734" i="4"/>
  <c r="AG547" i="4"/>
  <c r="AG728" i="4"/>
  <c r="AG539" i="4"/>
  <c r="AG680" i="4"/>
  <c r="AG551" i="4"/>
  <c r="AG600" i="4"/>
  <c r="AG718" i="4"/>
  <c r="AG409" i="4"/>
  <c r="AG495" i="4"/>
  <c r="AG595" i="4"/>
  <c r="AG430" i="4"/>
  <c r="AG737" i="4"/>
  <c r="AG623" i="4"/>
  <c r="AG489" i="4"/>
  <c r="AG621" i="4"/>
  <c r="AG706" i="4"/>
  <c r="AG603" i="4"/>
  <c r="AE965" i="4"/>
  <c r="AG412" i="4"/>
  <c r="AG632" i="4"/>
  <c r="AG747" i="4"/>
  <c r="A971" i="4"/>
  <c r="A1342" i="4" s="1"/>
  <c r="AE971" i="4"/>
  <c r="AG601" i="4"/>
  <c r="AG397" i="4"/>
  <c r="AG722" i="4"/>
  <c r="AG441" i="4"/>
  <c r="AG503" i="4"/>
  <c r="AG610" i="4"/>
  <c r="AF1343" i="4"/>
  <c r="P1057" i="4"/>
  <c r="W1057" i="4" s="1"/>
  <c r="A968" i="4"/>
  <c r="AE968" i="4"/>
  <c r="AG659" i="4"/>
  <c r="AG399" i="4"/>
  <c r="P1059" i="4"/>
  <c r="P1430" i="4" s="1"/>
  <c r="I1430" i="4"/>
  <c r="AN1430" i="4" s="1"/>
  <c r="AO1430" i="4" s="1"/>
  <c r="AP1430" i="4" s="1"/>
  <c r="AG520" i="4"/>
  <c r="AG472" i="4"/>
  <c r="AG746" i="4"/>
  <c r="AG468" i="4"/>
  <c r="AG694" i="4"/>
  <c r="AG609" i="4"/>
  <c r="AG760" i="4"/>
  <c r="AG421" i="4"/>
  <c r="AG555" i="4"/>
  <c r="AG531" i="4"/>
  <c r="AF1338" i="4"/>
  <c r="AG605" i="4"/>
  <c r="AG620" i="4"/>
  <c r="AG534" i="4"/>
  <c r="AG549" i="4"/>
  <c r="AG536" i="4"/>
  <c r="AG638" i="4"/>
  <c r="AG742" i="4"/>
  <c r="AG566" i="4"/>
  <c r="AG618" i="4"/>
  <c r="AG443" i="4"/>
  <c r="AG628" i="4"/>
  <c r="AG743" i="4"/>
  <c r="AG518" i="4"/>
  <c r="AG664" i="4"/>
  <c r="A966" i="4"/>
  <c r="A1337" i="4" s="1"/>
  <c r="AE966" i="4"/>
  <c r="AG505" i="4"/>
  <c r="AG627" i="4"/>
  <c r="AG739" i="4"/>
  <c r="AG589" i="4"/>
  <c r="AG452" i="4"/>
  <c r="AG553" i="4"/>
  <c r="AG723" i="4"/>
  <c r="AG434" i="4"/>
  <c r="AG606" i="4"/>
  <c r="AG717" i="4"/>
  <c r="AG516" i="4"/>
  <c r="AG636" i="4"/>
  <c r="AG413" i="4"/>
  <c r="AG424" i="4"/>
  <c r="AG616" i="4"/>
  <c r="AG665" i="4"/>
  <c r="AG548" i="4"/>
  <c r="AG662" i="4"/>
  <c r="AG423" i="4"/>
  <c r="AG438" i="4"/>
  <c r="AG517" i="4"/>
  <c r="AG761" i="4"/>
  <c r="AG604" i="4"/>
  <c r="AG514" i="4"/>
  <c r="AG655" i="4"/>
  <c r="AG614" i="4"/>
  <c r="AG442" i="4"/>
  <c r="AG629" i="4"/>
  <c r="AG486" i="4"/>
  <c r="AG467" i="4"/>
  <c r="AG686" i="4"/>
  <c r="AG731" i="4"/>
  <c r="AG648" i="4"/>
  <c r="AG657" i="4"/>
  <c r="AG455" i="4"/>
  <c r="AG639" i="4"/>
  <c r="AG750" i="4"/>
  <c r="AG740" i="4"/>
  <c r="AG532" i="4"/>
  <c r="AG756" i="4"/>
  <c r="AG641" i="4"/>
  <c r="AG527" i="4"/>
  <c r="AG698" i="4"/>
  <c r="AG521" i="4"/>
  <c r="AG692" i="4"/>
  <c r="AG426" i="4"/>
  <c r="AG587" i="4"/>
  <c r="AG710" i="4"/>
  <c r="AG396" i="4"/>
  <c r="AG619" i="4"/>
  <c r="AG711" i="4"/>
  <c r="AG542" i="4"/>
  <c r="AG469" i="4"/>
  <c r="AG447" i="4"/>
  <c r="AG611" i="4"/>
  <c r="AG625" i="4"/>
  <c r="AG519" i="4"/>
  <c r="AG732" i="4"/>
  <c r="AG586" i="4"/>
  <c r="A970" i="4"/>
  <c r="A1341" i="4" s="1"/>
  <c r="AE970" i="4"/>
  <c r="A972" i="4"/>
  <c r="A1343" i="4" s="1"/>
  <c r="AE972" i="4"/>
  <c r="AG485" i="4"/>
  <c r="AG699" i="4"/>
  <c r="AG557" i="4"/>
  <c r="AG721" i="4"/>
  <c r="AG492" i="4"/>
  <c r="AG451" i="4"/>
  <c r="AG579" i="4"/>
  <c r="AG540" i="4"/>
  <c r="AG592" i="4"/>
  <c r="AG537" i="4"/>
  <c r="AG405" i="4"/>
  <c r="AG644" i="4"/>
  <c r="AG716" i="4"/>
  <c r="AG624" i="4"/>
  <c r="AG725" i="4"/>
  <c r="AG608" i="4"/>
  <c r="AG552" i="4"/>
  <c r="AG681" i="4"/>
  <c r="AG509" i="4"/>
  <c r="AG682" i="4"/>
  <c r="AG562" i="4"/>
  <c r="AG585" i="4"/>
  <c r="A967" i="4"/>
  <c r="A1338" i="4" s="1"/>
  <c r="AE967" i="4"/>
  <c r="AG752" i="4"/>
  <c r="AG543" i="4"/>
  <c r="AG724" i="4"/>
  <c r="AG556" i="4"/>
  <c r="AG561" i="4"/>
  <c r="AG437" i="4"/>
  <c r="AG607" i="4"/>
  <c r="AG714" i="4"/>
  <c r="AG494" i="4"/>
  <c r="AG666" i="4"/>
  <c r="AG748" i="4"/>
  <c r="AG738" i="4"/>
  <c r="AG696" i="4"/>
  <c r="AG567" i="4"/>
  <c r="A1063" i="4"/>
  <c r="AE1063" i="4"/>
  <c r="AG460" i="4"/>
  <c r="P1434" i="4"/>
  <c r="B562" i="4"/>
  <c r="B754" i="4"/>
  <c r="B759" i="4"/>
  <c r="B756" i="4"/>
  <c r="B752" i="4"/>
  <c r="B757" i="4"/>
  <c r="B762" i="4"/>
  <c r="B758" i="4"/>
  <c r="B749" i="4"/>
  <c r="B753" i="4"/>
  <c r="B751" i="4"/>
  <c r="B760" i="4"/>
  <c r="B750" i="4"/>
  <c r="B761" i="4"/>
  <c r="B755" i="4"/>
  <c r="B741" i="4"/>
  <c r="B735" i="4"/>
  <c r="B729" i="4"/>
  <c r="B737" i="4"/>
  <c r="B723" i="4"/>
  <c r="B732" i="4"/>
  <c r="B734" i="4"/>
  <c r="B739" i="4"/>
  <c r="B725" i="4"/>
  <c r="B727" i="4"/>
  <c r="B726" i="4"/>
  <c r="B731" i="4"/>
  <c r="B728" i="4"/>
  <c r="B724" i="4"/>
  <c r="B742" i="4"/>
  <c r="B738" i="4"/>
  <c r="B743" i="4"/>
  <c r="B733" i="4"/>
  <c r="B730" i="4"/>
  <c r="B594" i="4"/>
  <c r="B633" i="4"/>
  <c r="B642" i="4"/>
  <c r="B641" i="4"/>
  <c r="B623" i="4"/>
  <c r="B648" i="4"/>
  <c r="B695" i="4"/>
  <c r="B704" i="4"/>
  <c r="B686" i="4"/>
  <c r="B595" i="4"/>
  <c r="B609" i="4"/>
  <c r="B579" i="4"/>
  <c r="B676" i="4"/>
  <c r="B722" i="4"/>
  <c r="B660" i="4"/>
  <c r="B630" i="4"/>
  <c r="B665" i="4"/>
  <c r="B637" i="4"/>
  <c r="B706" i="4"/>
  <c r="B691" i="4"/>
  <c r="B605" i="4"/>
  <c r="B661" i="4"/>
  <c r="B631" i="4"/>
  <c r="B584" i="4"/>
  <c r="B624" i="4"/>
  <c r="B694" i="4"/>
  <c r="B600" i="4"/>
  <c r="B682" i="4"/>
  <c r="B617" i="4"/>
  <c r="B587" i="4"/>
  <c r="B613" i="4"/>
  <c r="B721" i="4"/>
  <c r="B703" i="4"/>
  <c r="B603" i="4"/>
  <c r="B683" i="4"/>
  <c r="B582" i="4"/>
  <c r="B716" i="4"/>
  <c r="B656" i="4"/>
  <c r="B692" i="4"/>
  <c r="B583" i="4"/>
  <c r="B718" i="4"/>
  <c r="B709" i="4"/>
  <c r="B604" i="4"/>
  <c r="B697" i="4"/>
  <c r="B690" i="4"/>
  <c r="B601" i="4"/>
  <c r="B680" i="4"/>
  <c r="B588" i="4"/>
  <c r="B719" i="4"/>
  <c r="B640" i="4"/>
  <c r="B708" i="4"/>
  <c r="B687" i="4"/>
  <c r="B662" i="4"/>
  <c r="B596" i="4"/>
  <c r="B598" i="4"/>
  <c r="B677" i="4"/>
  <c r="B696" i="4"/>
  <c r="B689" i="4"/>
  <c r="B589" i="4"/>
  <c r="B655" i="4"/>
  <c r="B593" i="4"/>
  <c r="B714" i="4"/>
  <c r="B651" i="4"/>
  <c r="B618" i="4"/>
  <c r="B698" i="4"/>
  <c r="B638" i="4"/>
  <c r="B702" i="4"/>
  <c r="B622" i="4"/>
  <c r="B608" i="4"/>
  <c r="B625" i="4"/>
  <c r="B700" i="4"/>
  <c r="B652" i="4"/>
  <c r="B664" i="4"/>
  <c r="B581" i="4"/>
  <c r="B612" i="4"/>
  <c r="B681" i="4"/>
  <c r="B654" i="4"/>
  <c r="B693" i="4"/>
  <c r="B699" i="4"/>
  <c r="B619" i="4"/>
  <c r="B644" i="4"/>
  <c r="B628" i="4"/>
  <c r="B717" i="4"/>
  <c r="B611" i="4"/>
  <c r="B715" i="4"/>
  <c r="B649" i="4"/>
  <c r="B615" i="4"/>
  <c r="B720" i="4"/>
  <c r="B626" i="4"/>
  <c r="B657" i="4"/>
  <c r="B614" i="4"/>
  <c r="B629" i="4"/>
  <c r="B679" i="4"/>
  <c r="B663" i="4"/>
  <c r="B647" i="4"/>
  <c r="B645" i="4"/>
  <c r="B606" i="4"/>
  <c r="B639" i="4"/>
  <c r="B685" i="4"/>
  <c r="B713" i="4"/>
  <c r="B705" i="4"/>
  <c r="B650" i="4"/>
  <c r="B597" i="4"/>
  <c r="B712" i="4"/>
  <c r="B591" i="4"/>
  <c r="B684" i="4"/>
  <c r="B658" i="4"/>
  <c r="B620" i="4"/>
  <c r="B653" i="4"/>
  <c r="B688" i="4"/>
  <c r="B590" i="4"/>
  <c r="B634" i="4"/>
  <c r="B610" i="4"/>
  <c r="B632" i="4"/>
  <c r="B659" i="4"/>
  <c r="B711" i="4"/>
  <c r="B621" i="4"/>
  <c r="B586" i="4"/>
  <c r="B710" i="4"/>
  <c r="B599" i="4"/>
  <c r="B643" i="4"/>
  <c r="B585" i="4"/>
  <c r="B701" i="4"/>
  <c r="B707" i="4"/>
  <c r="B602" i="4"/>
  <c r="B580" i="4"/>
  <c r="B560" i="4"/>
  <c r="B561" i="4"/>
  <c r="B563" i="4"/>
  <c r="B568" i="4"/>
  <c r="B552" i="4"/>
  <c r="B567" i="4"/>
  <c r="B554" i="4"/>
  <c r="B555" i="4"/>
  <c r="B566" i="4"/>
  <c r="B564" i="4"/>
  <c r="B569" i="4"/>
  <c r="B558" i="4"/>
  <c r="B559" i="4"/>
  <c r="B551" i="4"/>
  <c r="B565" i="4"/>
  <c r="B553" i="4"/>
  <c r="B556" i="4"/>
  <c r="B557" i="4"/>
  <c r="B548" i="4"/>
  <c r="B540" i="4"/>
  <c r="B531" i="4"/>
  <c r="B545" i="4"/>
  <c r="B538" i="4"/>
  <c r="B537" i="4"/>
  <c r="B532" i="4"/>
  <c r="B541" i="4"/>
  <c r="B530" i="4"/>
  <c r="B550" i="4"/>
  <c r="B535" i="4"/>
  <c r="B542" i="4"/>
  <c r="B546" i="4"/>
  <c r="B547" i="4"/>
  <c r="B544" i="4"/>
  <c r="B533" i="4"/>
  <c r="B549" i="4"/>
  <c r="B534" i="4"/>
  <c r="B539" i="4"/>
  <c r="B536" i="4"/>
  <c r="B543" i="4"/>
  <c r="B491" i="4"/>
  <c r="B525" i="4"/>
  <c r="B488" i="4"/>
  <c r="B509" i="4"/>
  <c r="B505" i="4"/>
  <c r="B493" i="4"/>
  <c r="B517" i="4"/>
  <c r="B527" i="4"/>
  <c r="B503" i="4"/>
  <c r="B483" i="4"/>
  <c r="B514" i="4"/>
  <c r="B519" i="4"/>
  <c r="B529" i="4"/>
  <c r="B515" i="4"/>
  <c r="B528" i="4"/>
  <c r="B489" i="4"/>
  <c r="B516" i="4"/>
  <c r="B498" i="4"/>
  <c r="B510" i="4"/>
  <c r="B497" i="4"/>
  <c r="B484" i="4"/>
  <c r="B513" i="4"/>
  <c r="B502" i="4"/>
  <c r="B506" i="4"/>
  <c r="B526" i="4"/>
  <c r="B486" i="4"/>
  <c r="B512" i="4"/>
  <c r="B494" i="4"/>
  <c r="B507" i="4"/>
  <c r="B495" i="4"/>
  <c r="B501" i="4"/>
  <c r="B499" i="4"/>
  <c r="B511" i="4"/>
  <c r="B508" i="4"/>
  <c r="B518" i="4"/>
  <c r="B521" i="4"/>
  <c r="B490" i="4"/>
  <c r="B504" i="4"/>
  <c r="B500" i="4"/>
  <c r="B524" i="4"/>
  <c r="B522" i="4"/>
  <c r="B492" i="4"/>
  <c r="B487" i="4"/>
  <c r="B520" i="4"/>
  <c r="B496" i="4"/>
  <c r="B523" i="4"/>
  <c r="B470" i="4"/>
  <c r="B458" i="4"/>
  <c r="B469" i="4"/>
  <c r="B472" i="4"/>
  <c r="B463" i="4"/>
  <c r="B468" i="4"/>
  <c r="B455" i="4"/>
  <c r="B457" i="4"/>
  <c r="B456" i="4"/>
  <c r="B471" i="4"/>
  <c r="B459" i="4"/>
  <c r="B473" i="4"/>
  <c r="B465" i="4"/>
  <c r="B461" i="4"/>
  <c r="B462" i="4"/>
  <c r="B467" i="4"/>
  <c r="B466" i="4"/>
  <c r="B460" i="4"/>
  <c r="B450" i="4"/>
  <c r="B440" i="4"/>
  <c r="B453" i="4"/>
  <c r="B442" i="4"/>
  <c r="B451" i="4"/>
  <c r="B443" i="4"/>
  <c r="B438" i="4"/>
  <c r="B445" i="4"/>
  <c r="B439" i="4"/>
  <c r="B441" i="4"/>
  <c r="B435" i="4"/>
  <c r="B434" i="4"/>
  <c r="B446" i="4"/>
  <c r="B447" i="4"/>
  <c r="B449" i="4"/>
  <c r="B433" i="4"/>
  <c r="B437" i="4"/>
  <c r="B436" i="4"/>
  <c r="B452" i="4"/>
  <c r="B423" i="4"/>
  <c r="B410" i="4"/>
  <c r="B416" i="4"/>
  <c r="B430" i="4"/>
  <c r="B404" i="4"/>
  <c r="B406" i="4"/>
  <c r="B405" i="4"/>
  <c r="B412" i="4"/>
  <c r="B418" i="4"/>
  <c r="B424" i="4"/>
  <c r="B421" i="4"/>
  <c r="B427" i="4"/>
  <c r="B411" i="4"/>
  <c r="B422" i="4"/>
  <c r="B425" i="4"/>
  <c r="B426" i="4"/>
  <c r="B419" i="4"/>
  <c r="B413" i="4"/>
  <c r="B428" i="4"/>
  <c r="B415" i="4"/>
  <c r="B408" i="4"/>
  <c r="B407" i="4"/>
  <c r="B429" i="4"/>
  <c r="B409" i="4"/>
  <c r="B432" i="4"/>
  <c r="B420" i="4"/>
  <c r="B431" i="4"/>
  <c r="B414" i="4"/>
  <c r="B401" i="4"/>
  <c r="B397" i="4"/>
  <c r="B398" i="4"/>
  <c r="B399" i="4"/>
  <c r="B400" i="4"/>
  <c r="B402" i="4"/>
  <c r="B403" i="4"/>
  <c r="B396" i="4"/>
  <c r="P1435" i="4" l="1"/>
  <c r="X1435" i="4" s="1"/>
  <c r="AE1064" i="4"/>
  <c r="A1064" i="4"/>
  <c r="B1064" i="4" s="1"/>
  <c r="AE1062" i="4"/>
  <c r="AG1062" i="4" s="1"/>
  <c r="A1062" i="4"/>
  <c r="B1062" i="4" s="1"/>
  <c r="P1431" i="4"/>
  <c r="X1431" i="4" s="1"/>
  <c r="W1064" i="4"/>
  <c r="AF1060" i="4"/>
  <c r="X1060" i="4"/>
  <c r="AE1060" i="4"/>
  <c r="A1060" i="4"/>
  <c r="B1060" i="4" s="1"/>
  <c r="P1433" i="4"/>
  <c r="AE1433" i="4" s="1"/>
  <c r="W1062" i="4"/>
  <c r="X1062" i="4"/>
  <c r="A1058" i="4"/>
  <c r="A1429" i="4" s="1"/>
  <c r="AF1064" i="4"/>
  <c r="P1429" i="4"/>
  <c r="X1429" i="4" s="1"/>
  <c r="X1058" i="4"/>
  <c r="AF1058" i="4"/>
  <c r="AE1058" i="4"/>
  <c r="P1432" i="4"/>
  <c r="X1432" i="4" s="1"/>
  <c r="AF1337" i="4"/>
  <c r="AG1337" i="4" s="1"/>
  <c r="X1337" i="4"/>
  <c r="W1337" i="4"/>
  <c r="AG966" i="4"/>
  <c r="AG1338" i="4"/>
  <c r="B972" i="4"/>
  <c r="B1343" i="4" s="1"/>
  <c r="AG967" i="4"/>
  <c r="AG1343" i="4"/>
  <c r="AG971" i="4"/>
  <c r="AG1063" i="4"/>
  <c r="AG972" i="4"/>
  <c r="AE1061" i="4"/>
  <c r="AG968" i="4"/>
  <c r="A1061" i="4"/>
  <c r="A1432" i="4" s="1"/>
  <c r="B970" i="4"/>
  <c r="B1341" i="4" s="1"/>
  <c r="W1061" i="4"/>
  <c r="AF1061" i="4"/>
  <c r="X1057" i="4"/>
  <c r="AG970" i="4"/>
  <c r="AG1342" i="4"/>
  <c r="AE1430" i="4"/>
  <c r="W1430" i="4"/>
  <c r="AF1340" i="4"/>
  <c r="AE1434" i="4"/>
  <c r="W1434" i="4"/>
  <c r="X1430" i="4"/>
  <c r="AE1336" i="4"/>
  <c r="W1336" i="4"/>
  <c r="AE1341" i="4"/>
  <c r="AG1341" i="4" s="1"/>
  <c r="W1341" i="4"/>
  <c r="X1341" i="4"/>
  <c r="AE1340" i="4"/>
  <c r="X1434" i="4"/>
  <c r="X1059" i="4"/>
  <c r="AF1336" i="4"/>
  <c r="AE1339" i="4"/>
  <c r="W1339" i="4"/>
  <c r="X1339" i="4"/>
  <c r="AF1059" i="4"/>
  <c r="W1059" i="4"/>
  <c r="AG965" i="4"/>
  <c r="X1340" i="4"/>
  <c r="AF1339" i="4"/>
  <c r="A1339" i="4"/>
  <c r="B967" i="4"/>
  <c r="B1338" i="4" s="1"/>
  <c r="A1340" i="4"/>
  <c r="B968" i="4"/>
  <c r="B1339" i="4" s="1"/>
  <c r="B966" i="4"/>
  <c r="B1337" i="4" s="1"/>
  <c r="AG969" i="4"/>
  <c r="B971" i="4"/>
  <c r="B1342" i="4" s="1"/>
  <c r="AF1434" i="4"/>
  <c r="A1057" i="4"/>
  <c r="A1428" i="4" s="1"/>
  <c r="AE1057" i="4"/>
  <c r="A1059" i="4"/>
  <c r="A1430" i="4" s="1"/>
  <c r="AE1059" i="4"/>
  <c r="A1336" i="4"/>
  <c r="P1428" i="4"/>
  <c r="W1428" i="4" s="1"/>
  <c r="AF1430" i="4"/>
  <c r="AF1057" i="4"/>
  <c r="B1063" i="4"/>
  <c r="A1434" i="4"/>
  <c r="B1336" i="4"/>
  <c r="Q3" i="4"/>
  <c r="Q388" i="4" s="1"/>
  <c r="Q4" i="4"/>
  <c r="Q389" i="4" s="1"/>
  <c r="Q5" i="4"/>
  <c r="Q390" i="4" s="1"/>
  <c r="Q6" i="4"/>
  <c r="Q391" i="4" s="1"/>
  <c r="Q7" i="4"/>
  <c r="Q392" i="4" s="1"/>
  <c r="Q8" i="4"/>
  <c r="Q393" i="4" s="1"/>
  <c r="Q9" i="4"/>
  <c r="Q394" i="4" s="1"/>
  <c r="Q10" i="4"/>
  <c r="Q395" i="4" s="1"/>
  <c r="Q2" i="4"/>
  <c r="Q387" i="4" s="1"/>
  <c r="R3" i="4"/>
  <c r="Y3" i="4" s="1"/>
  <c r="S3" i="4"/>
  <c r="Z3" i="4" s="1"/>
  <c r="R4" i="4"/>
  <c r="Y4" i="4" s="1"/>
  <c r="S4" i="4"/>
  <c r="Z4" i="4" s="1"/>
  <c r="R5" i="4"/>
  <c r="Y5" i="4" s="1"/>
  <c r="S5" i="4"/>
  <c r="Z5" i="4" s="1"/>
  <c r="R6" i="4"/>
  <c r="Y6" i="4" s="1"/>
  <c r="S6" i="4"/>
  <c r="Z6" i="4" s="1"/>
  <c r="R7" i="4"/>
  <c r="Y7" i="4" s="1"/>
  <c r="S7" i="4"/>
  <c r="Z7" i="4" s="1"/>
  <c r="R8" i="4"/>
  <c r="Y8" i="4" s="1"/>
  <c r="S8" i="4"/>
  <c r="Z8" i="4" s="1"/>
  <c r="R9" i="4"/>
  <c r="Y9" i="4" s="1"/>
  <c r="S9" i="4"/>
  <c r="Z9" i="4" s="1"/>
  <c r="R10" i="4"/>
  <c r="Y10" i="4" s="1"/>
  <c r="S10" i="4"/>
  <c r="Z10" i="4" s="1"/>
  <c r="S2" i="4"/>
  <c r="Z2" i="4" s="1"/>
  <c r="R2" i="4"/>
  <c r="Y2" i="4" s="1"/>
  <c r="C3" i="4"/>
  <c r="A3" i="4" s="1"/>
  <c r="A388" i="4" s="1"/>
  <c r="D3" i="4"/>
  <c r="C4" i="4"/>
  <c r="A4" i="4" s="1"/>
  <c r="A389" i="4" s="1"/>
  <c r="D4" i="4"/>
  <c r="C5" i="4"/>
  <c r="A5" i="4" s="1"/>
  <c r="A390" i="4" s="1"/>
  <c r="D5" i="4"/>
  <c r="C6" i="4"/>
  <c r="A6" i="4" s="1"/>
  <c r="A391" i="4" s="1"/>
  <c r="D6" i="4"/>
  <c r="C7" i="4"/>
  <c r="A7" i="4" s="1"/>
  <c r="A392" i="4" s="1"/>
  <c r="D7" i="4"/>
  <c r="C8" i="4"/>
  <c r="A8" i="4" s="1"/>
  <c r="A393" i="4" s="1"/>
  <c r="D8" i="4"/>
  <c r="C9" i="4"/>
  <c r="A9" i="4" s="1"/>
  <c r="A394" i="4" s="1"/>
  <c r="D9" i="4"/>
  <c r="C10" i="4"/>
  <c r="A10" i="4" s="1"/>
  <c r="A395" i="4" s="1"/>
  <c r="D10" i="4"/>
  <c r="D2" i="4"/>
  <c r="C2" i="4"/>
  <c r="A2" i="4" s="1"/>
  <c r="A387" i="4" s="1"/>
  <c r="AE1435" i="4" l="1"/>
  <c r="AF1435" i="4"/>
  <c r="W1435" i="4"/>
  <c r="AG1064" i="4"/>
  <c r="A1435" i="4"/>
  <c r="AE1429" i="4"/>
  <c r="W1433" i="4"/>
  <c r="A1431" i="4"/>
  <c r="A1433" i="4"/>
  <c r="AF1431" i="4"/>
  <c r="W1431" i="4"/>
  <c r="AG1060" i="4"/>
  <c r="AE1431" i="4"/>
  <c r="X1433" i="4"/>
  <c r="AF1433" i="4"/>
  <c r="AG1433" i="4" s="1"/>
  <c r="B1058" i="4"/>
  <c r="B1429" i="4" s="1"/>
  <c r="AF1429" i="4"/>
  <c r="AG1058" i="4"/>
  <c r="W1429" i="4"/>
  <c r="AE1432" i="4"/>
  <c r="AF1432" i="4"/>
  <c r="W1432" i="4"/>
  <c r="B1061" i="4"/>
  <c r="B1432" i="4" s="1"/>
  <c r="AG1061" i="4"/>
  <c r="AG1434" i="4"/>
  <c r="AG1340" i="4"/>
  <c r="AG1336" i="4"/>
  <c r="AG1339" i="4"/>
  <c r="AG1430" i="4"/>
  <c r="AG1059" i="4"/>
  <c r="X1428" i="4"/>
  <c r="B1059" i="4"/>
  <c r="B1430" i="4" s="1"/>
  <c r="B1057" i="4"/>
  <c r="B1428" i="4" s="1"/>
  <c r="AE1428" i="4"/>
  <c r="AF1428" i="4"/>
  <c r="AG1057" i="4"/>
  <c r="B1435" i="4"/>
  <c r="B1433" i="4"/>
  <c r="B1431" i="4"/>
  <c r="B1434" i="4"/>
  <c r="B9" i="4"/>
  <c r="B5" i="4"/>
  <c r="B6" i="4"/>
  <c r="B8" i="4"/>
  <c r="B4" i="4"/>
  <c r="B10" i="4"/>
  <c r="B2" i="4"/>
  <c r="B7" i="4"/>
  <c r="B3" i="4"/>
  <c r="AG1435" i="4" l="1"/>
  <c r="AG1429" i="4"/>
  <c r="AG1431" i="4"/>
  <c r="AG1432" i="4"/>
  <c r="AG1428" i="4"/>
  <c r="B392" i="4"/>
  <c r="B395" i="4"/>
  <c r="B387" i="4"/>
  <c r="B390" i="4"/>
  <c r="B393" i="4"/>
  <c r="B391" i="4"/>
  <c r="B388" i="4"/>
  <c r="B389" i="4"/>
  <c r="B394" i="4"/>
  <c r="AJ66" i="5"/>
</calcChain>
</file>

<file path=xl/sharedStrings.xml><?xml version="1.0" encoding="utf-8"?>
<sst xmlns="http://schemas.openxmlformats.org/spreadsheetml/2006/main" count="25604" uniqueCount="87">
  <si>
    <t>x</t>
  </si>
  <si>
    <t>y</t>
  </si>
  <si>
    <t>z</t>
  </si>
  <si>
    <t>std</t>
  </si>
  <si>
    <t>legend</t>
  </si>
  <si>
    <t>Systém</t>
  </si>
  <si>
    <t>xlabel</t>
  </si>
  <si>
    <t>ylabel</t>
  </si>
  <si>
    <t>zlabel</t>
  </si>
  <si>
    <t>NaOH</t>
  </si>
  <si>
    <t>Na+(mol/l)</t>
  </si>
  <si>
    <t>Density</t>
  </si>
  <si>
    <t>Viscosity</t>
  </si>
  <si>
    <t>x2</t>
  </si>
  <si>
    <t>y2</t>
  </si>
  <si>
    <t>z2</t>
  </si>
  <si>
    <t>x2Label</t>
  </si>
  <si>
    <t>y2Label</t>
  </si>
  <si>
    <t>z2Label</t>
  </si>
  <si>
    <t>x3</t>
  </si>
  <si>
    <t>y3</t>
  </si>
  <si>
    <t>z3</t>
  </si>
  <si>
    <t>x3Label</t>
  </si>
  <si>
    <t>y3Label</t>
  </si>
  <si>
    <t>z3Label</t>
  </si>
  <si>
    <t>Teplota</t>
  </si>
  <si>
    <t>Laboratoř</t>
  </si>
  <si>
    <t>Si4+ (mol/l)</t>
  </si>
  <si>
    <t>MS</t>
  </si>
  <si>
    <t>dry matter (%)</t>
  </si>
  <si>
    <t>x4</t>
  </si>
  <si>
    <t>y4</t>
  </si>
  <si>
    <t>z4</t>
  </si>
  <si>
    <t>x4Label</t>
  </si>
  <si>
    <t>y4Label</t>
  </si>
  <si>
    <t>z4Label</t>
  </si>
  <si>
    <t>Na+ (mol/kg)</t>
  </si>
  <si>
    <t>Si4+ (mol/kg)</t>
  </si>
  <si>
    <r>
      <t>Na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 (%)</t>
    </r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</si>
  <si>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 (%)</t>
    </r>
  </si>
  <si>
    <t>K+ (mol/kg)</t>
  </si>
  <si>
    <t>std2</t>
  </si>
  <si>
    <t>std3</t>
  </si>
  <si>
    <t>std4</t>
  </si>
  <si>
    <t>Na2O (%)</t>
  </si>
  <si>
    <t>chybel vzorek</t>
  </si>
  <si>
    <t>–</t>
  </si>
  <si>
    <t>nezbylo</t>
  </si>
  <si>
    <t>chyběl vzorek</t>
  </si>
  <si>
    <t>už vypadl</t>
  </si>
  <si>
    <t>chyběl</t>
  </si>
  <si>
    <t>N/A</t>
  </si>
  <si>
    <r>
      <t>Na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CO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</si>
  <si>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CO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</si>
  <si>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t>K2O (%)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</si>
  <si>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CO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</si>
  <si>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CO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</si>
  <si>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t>chyb</t>
  </si>
  <si>
    <t>Svensson et al.</t>
  </si>
  <si>
    <t>?room?</t>
  </si>
  <si>
    <t>Nguyen et al. (calculated)</t>
  </si>
  <si>
    <t>Na2O_proc</t>
  </si>
  <si>
    <t>SiO2_proc</t>
  </si>
  <si>
    <t>H2O_proc</t>
  </si>
  <si>
    <t>hodnota veličiny</t>
  </si>
  <si>
    <t>odchylka veličiny</t>
  </si>
  <si>
    <t>veličina</t>
  </si>
  <si>
    <t>legend_proc</t>
  </si>
  <si>
    <t>neznámá hustota</t>
  </si>
  <si>
    <t>Alnahhal et al.</t>
  </si>
  <si>
    <t>pH</t>
  </si>
  <si>
    <t>Conductivity (mS/cm)</t>
  </si>
  <si>
    <t>CO2_proc</t>
  </si>
  <si>
    <t>CO2 (mol/kg)</t>
  </si>
  <si>
    <t>CO2 (mol/l)</t>
  </si>
  <si>
    <t>Na+ (mol/l)</t>
  </si>
  <si>
    <t>Interpolated_z2</t>
  </si>
  <si>
    <t>difference in %</t>
  </si>
  <si>
    <t>Interpolated_z2 - measured</t>
  </si>
  <si>
    <t>BUT</t>
  </si>
  <si>
    <t>Density (g/cm3)</t>
  </si>
  <si>
    <r>
      <t>Dynamic viscosity (mPa</t>
    </r>
    <r>
      <rPr>
        <sz val="11"/>
        <color theme="1"/>
        <rFont val="Symbol"/>
        <family val="1"/>
        <charset val="2"/>
      </rPr>
      <t>.</t>
    </r>
    <r>
      <rPr>
        <sz val="9.35"/>
        <color theme="1"/>
        <rFont val="Calibri"/>
        <family val="2"/>
        <charset val="238"/>
      </rPr>
      <t>s)</t>
    </r>
  </si>
  <si>
    <t>NaOH-NaWG</t>
  </si>
  <si>
    <t>KOH-KWG</t>
  </si>
  <si>
    <t>K+ (mol/l)</t>
  </si>
  <si>
    <t>Dynamic viscosity (mPa.s)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</si>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</sst>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9.35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164" fontId="4" fillId="0" borderId="0" xfId="0" applyNumberFormat="1" applyFont="1"/>
  </cellXfs>
  <cellStyles count="1">
    <cellStyle name="Normální" xfId="0" builtinId="0"/>
  </cellStyles>
  <dxfs count="1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9B860-40BF-4FE4-BE1E-A72580712F13}" name="Tabulka1" displayName="Tabulka1" ref="A1:AQ1938" totalsRowShown="0" headerRowDxfId="127" dataDxfId="126">
  <autoFilter ref="A1:AQ1938" xr:uid="{4B56684D-2681-442A-AF74-C1CA686A4F4F}"/>
  <tableColumns count="43">
    <tableColumn id="1" xr3:uid="{A453F65A-C110-4091-BD24-ACBA30434323}" name="x" dataDxfId="125"/>
    <tableColumn id="2" xr3:uid="{14EF6E32-158A-4950-BDE1-B26C47724916}" name="y" dataDxfId="124"/>
    <tableColumn id="3" xr3:uid="{A8F527C5-98CA-4685-855D-409C2E005880}" name="z" dataDxfId="123"/>
    <tableColumn id="4" xr3:uid="{4764268E-4A86-46E1-B63C-71A790D603BF}" name="std" dataDxfId="122"/>
    <tableColumn id="5" xr3:uid="{E265793A-E5F5-4366-8893-D7130B5F7A8F}" name="legend" dataDxfId="121"/>
    <tableColumn id="7" xr3:uid="{73F82206-2B59-43F0-824B-7AFB4F767380}" name="xlabel" dataDxfId="120"/>
    <tableColumn id="8" xr3:uid="{8A46DC4E-31E6-4CDB-883B-B5D7049D108F}" name="ylabel" dataDxfId="119"/>
    <tableColumn id="9" xr3:uid="{1C9F50AD-4717-4838-AC6B-16DBD547B82C}" name="zlabel" dataDxfId="118"/>
    <tableColumn id="11" xr3:uid="{1F47EAA4-3082-41EF-97B7-77456DA80B33}" name="x2" dataDxfId="117"/>
    <tableColumn id="12" xr3:uid="{2696AFA6-3121-4E64-88B0-36E70F30C10E}" name="y2" dataDxfId="116"/>
    <tableColumn id="13" xr3:uid="{62052FD0-4D80-4328-963E-EA5D79DFD348}" name="z2" dataDxfId="115"/>
    <tableColumn id="36" xr3:uid="{977095CA-BFB3-445B-A218-EF124D2D93B7}" name="std2" dataDxfId="114"/>
    <tableColumn id="14" xr3:uid="{96B26517-95DB-438C-97DD-9135303D0761}" name="x2Label" dataDxfId="113"/>
    <tableColumn id="15" xr3:uid="{3F734991-57F9-42A3-AB2B-844FBEB97404}" name="y2Label" dataDxfId="112"/>
    <tableColumn id="16" xr3:uid="{1F740E8C-FAFE-4EE0-A73B-4AC81BEA7EB5}" name="z2Label" dataDxfId="111"/>
    <tableColumn id="17" xr3:uid="{8B82557E-535F-46C2-909A-9CE643A71BA2}" name="x3" dataDxfId="110"/>
    <tableColumn id="18" xr3:uid="{447DF368-88C3-42AB-84AE-9CB42A568DCD}" name="y3" dataDxfId="109"/>
    <tableColumn id="19" xr3:uid="{947C197D-33CD-432D-AD75-BD349389503E}" name="z3" dataDxfId="108"/>
    <tableColumn id="37" xr3:uid="{A994E5E8-491E-47B0-B83E-D66A60ED9697}" name="std3" dataDxfId="107"/>
    <tableColumn id="20" xr3:uid="{61BABD83-FBA2-46BF-A6FB-736D9E5A986C}" name="x3Label" dataDxfId="106"/>
    <tableColumn id="21" xr3:uid="{96DAE8A6-706A-4857-87EF-F05A552E68E9}" name="y3Label" dataDxfId="105"/>
    <tableColumn id="22" xr3:uid="{048186BB-6336-472D-BCEC-9CA87C9D9875}" name="z3Label" dataDxfId="104"/>
    <tableColumn id="35" xr3:uid="{25CBFCD7-3EC7-4360-B67C-D04AD0405E6F}" name="x4" dataDxfId="103"/>
    <tableColumn id="34" xr3:uid="{7397906F-0E05-4FC4-A1F9-F222FEF95CD6}" name="y4" dataDxfId="102"/>
    <tableColumn id="33" xr3:uid="{82521EB9-C9E6-4488-AE32-7F192EB372F9}" name="z4" dataDxfId="101"/>
    <tableColumn id="38" xr3:uid="{EBD05688-E7F5-42BF-AB04-4FFAE78A5079}" name="std4" dataDxfId="100"/>
    <tableColumn id="32" xr3:uid="{F9E3DADF-6F31-4578-B89D-6F43BA58AF4D}" name="x4Label" dataDxfId="99"/>
    <tableColumn id="31" xr3:uid="{ABDBCCC2-E9D0-4B8C-831E-B7A6527C3A5D}" name="y4Label" dataDxfId="98"/>
    <tableColumn id="30" xr3:uid="{83BA30CA-B565-425A-BB99-547B57C821FD}" name="z4Label" dataDxfId="97"/>
    <tableColumn id="40" xr3:uid="{42224CA1-2591-4B24-BDB9-E27B8EBAE58C}" name="legend_proc" dataDxfId="96">
      <calculatedColumnFormula>Tabulka1[[#This Row],[y2]]</calculatedColumnFormula>
    </tableColumn>
    <tableColumn id="27" xr3:uid="{733704D4-F4A4-4E7A-8018-0B44D60CB91A}" name="Na2O_proc" dataDxfId="95">
      <calculatedColumnFormula>Tabulka1[[#This Row],[x3]]</calculatedColumnFormula>
    </tableColumn>
    <tableColumn id="28" xr3:uid="{5907E50A-460D-4BB2-AF19-B3CFBCB2501E}" name="SiO2_proc" dataDxfId="94">
      <calculatedColumnFormula>Tabulka1[[#This Row],[x2]]-Tabulka1[[#This Row],[x3]]</calculatedColumnFormula>
    </tableColumn>
    <tableColumn id="29" xr3:uid="{5083823E-2119-417F-A3B2-B5408D7011D8}" name="H2O_proc" dataDxfId="93">
      <calculatedColumnFormula>100-Tabulka1[[#This Row],[Na2O_proc]]-Tabulka1[[#This Row],[SiO2_proc]]</calculatedColumnFormula>
    </tableColumn>
    <tableColumn id="39" xr3:uid="{FFE03E43-166F-4883-AAF2-2C3BB4BA8864}" name="hodnota veličiny" dataDxfId="92">
      <calculatedColumnFormula>Tabulka1[[#This Row],[z2]]</calculatedColumnFormula>
    </tableColumn>
    <tableColumn id="26" xr3:uid="{19DC222D-AACD-41F3-8127-632C7F2E2524}" name="odchylka veličiny" dataDxfId="91">
      <calculatedColumnFormula>Tabulka1[[#This Row],[std2]]</calculatedColumnFormula>
    </tableColumn>
    <tableColumn id="25" xr3:uid="{15A78F80-D815-4D6F-8AD1-098DAAA8A45A}" name="veličina" dataDxfId="90">
      <calculatedColumnFormula>Tabulka1[[#This Row],[z2Label]]</calculatedColumnFormula>
    </tableColumn>
    <tableColumn id="23" xr3:uid="{193DF780-EF21-42A0-B92E-74EDD3636385}" name="Teplota" dataDxfId="89"/>
    <tableColumn id="24" xr3:uid="{A2B51438-9F83-4822-BF4D-68069EF2F685}" name="Systém" dataDxfId="88"/>
    <tableColumn id="6" xr3:uid="{31013A65-E116-4066-BF56-B7BA62C38CA6}" name="Laboratoř" dataDxfId="87"/>
    <tableColumn id="10" xr3:uid="{0702B1CE-A530-4970-8C30-15F6C51C298F}" name="Interpolated_z2" dataDxfId="86">
      <calculatedColumnFormula>1 + 0.0096822*I2 + 0.0071052*J2 + 0.00011085*I2^2 + -0.0014904*I2*J2 + -0.013926*J2^2 + -0.0000024084*I2^3 + 0.000029987*I2^2*J2 + -0.00015233*I2*J2^2 + 0.0081819*J2^3 + 0.00000002889*I2^4 + -0.000000049496*I2^3*J2 + -0.0000059177*I2^2*J2^2 + 0.000085137*I2*J2^3 + -0.0013448*J2^4</calculatedColumnFormula>
    </tableColumn>
    <tableColumn id="41" xr3:uid="{CC93FBE6-60E9-495A-B3F9-C9376C76DC28}" name="Interpolated_z2 - measured" dataDxfId="85">
      <calculatedColumnFormula>Tabulka1[[#This Row],[Interpolated_z2]]-Tabulka1[[#This Row],[z2]]</calculatedColumnFormula>
    </tableColumn>
    <tableColumn id="42" xr3:uid="{AB5D0E87-D295-4259-9FB1-9E0124949A22}" name="difference in %" dataDxfId="84">
      <calculatedColumnFormula>Tabulka1[[#This Row],[Interpolated_z2 - measured]]/Tabulka1[[#This Row],[Interpolated_z2]]*100</calculatedColumnFormula>
    </tableColumn>
    <tableColumn id="43" xr3:uid="{8200D68A-0404-4102-8306-1AE1262FB834}" name="weight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44B3F-00E6-451B-9E05-DB5E013CF79B}" name="Tabulka13" displayName="Tabulka13" ref="A1:AN195" totalsRowShown="0" headerRowDxfId="82" dataDxfId="81">
  <autoFilter ref="A1:AN195" xr:uid="{4B56684D-2681-442A-AF74-C1CA686A4F4F}"/>
  <tableColumns count="40">
    <tableColumn id="1" xr3:uid="{14321BD9-0CEC-4ABD-A94D-96DA2C03CE81}" name="x" dataDxfId="80"/>
    <tableColumn id="2" xr3:uid="{E6F8D800-BA10-4276-9406-06CC0B0FC70E}" name="y" dataDxfId="79"/>
    <tableColumn id="3" xr3:uid="{3084B364-99CE-4876-A51C-4F88E628452C}" name="z" dataDxfId="78">
      <calculatedColumnFormula>Tabulka13[[#This Row],[z2]]</calculatedColumnFormula>
    </tableColumn>
    <tableColumn id="4" xr3:uid="{B1E96DB0-D58F-4395-B5A9-DA132A21D6FB}" name="std" dataDxfId="77"/>
    <tableColumn id="5" xr3:uid="{1D0A42BF-A191-4AC4-90BA-8466F426ECDA}" name="legend" dataDxfId="76"/>
    <tableColumn id="7" xr3:uid="{ED0E7D65-B9CF-4507-B290-FD00024F0F40}" name="xlabel" dataDxfId="75"/>
    <tableColumn id="8" xr3:uid="{E92D5AE5-976E-47D6-895B-B8B6E1CB8EE5}" name="ylabel" dataDxfId="74"/>
    <tableColumn id="9" xr3:uid="{7CC0DAEE-2463-470D-92B6-FDA25F2DCDF0}" name="zlabel" dataDxfId="73"/>
    <tableColumn id="11" xr3:uid="{CB6CC952-8604-4504-8446-076A2F56F25B}" name="x2" dataDxfId="72"/>
    <tableColumn id="12" xr3:uid="{D76FCCE3-4B68-4F9C-8A08-E000D87BEF2A}" name="y2" dataDxfId="71"/>
    <tableColumn id="13" xr3:uid="{3E3F26E4-5EE4-4E0D-A573-3B1E1D87DB0D}" name="z2" dataDxfId="70"/>
    <tableColumn id="36" xr3:uid="{52A6681E-9B8B-4F50-B14A-1EF7930BE9BA}" name="std2" dataDxfId="69"/>
    <tableColumn id="14" xr3:uid="{473F614B-28CF-4353-8738-D5C266BE535E}" name="x2Label" dataDxfId="68"/>
    <tableColumn id="15" xr3:uid="{95D14429-03CB-417B-96A7-A96E1E42BFA7}" name="y2Label" dataDxfId="67"/>
    <tableColumn id="16" xr3:uid="{87D5A218-18FB-43D7-B7DD-1F124970119F}" name="z2Label" dataDxfId="66"/>
    <tableColumn id="17" xr3:uid="{3B27F1F7-C9FE-4EDD-88B8-09337501AB8F}" name="x3" dataDxfId="65"/>
    <tableColumn id="18" xr3:uid="{F4973744-901E-443A-9899-88DB27152D13}" name="y3" dataDxfId="64"/>
    <tableColumn id="19" xr3:uid="{1816B194-3BE6-456A-AE43-5EB9257F0F9D}" name="z3" dataDxfId="63">
      <calculatedColumnFormula>Tabulka13[[#This Row],[z2]]</calculatedColumnFormula>
    </tableColumn>
    <tableColumn id="37" xr3:uid="{FEB8B6E2-D3FA-4E91-80F8-3BFC16EDC2F8}" name="std3" dataDxfId="62"/>
    <tableColumn id="20" xr3:uid="{B4899D8E-4CBA-438A-B84E-4731C65A6A46}" name="x3Label" dataDxfId="61"/>
    <tableColumn id="21" xr3:uid="{A1A6461A-C884-460F-A9E6-8C800572F0FC}" name="y3Label" dataDxfId="60"/>
    <tableColumn id="22" xr3:uid="{49AC2F77-E9C6-4DEA-8C6C-240C19CD1548}" name="z3Label" dataDxfId="59">
      <calculatedColumnFormula>Tabulka13[[#This Row],[z2Label]]</calculatedColumnFormula>
    </tableColumn>
    <tableColumn id="35" xr3:uid="{13426F83-D150-40A2-90ED-9B2A3D95C931}" name="x4" dataDxfId="58"/>
    <tableColumn id="34" xr3:uid="{C43A3815-04ED-4406-94DE-5E6CC4CFFFF4}" name="y4" dataDxfId="57">
      <calculatedColumnFormula>Tabulka13[[#This Row],[x4]]/2</calculatedColumnFormula>
    </tableColumn>
    <tableColumn id="33" xr3:uid="{527EA32F-62E9-4DF1-8B8C-C3AB73386329}" name="z4" dataDxfId="56"/>
    <tableColumn id="38" xr3:uid="{BBE47D35-CEAC-48CF-934C-2C3D9F7B05A5}" name="std4" dataDxfId="55"/>
    <tableColumn id="32" xr3:uid="{E10C3B5A-2BE7-4EFA-8E8B-315AD40E7F09}" name="x4Label" dataDxfId="54"/>
    <tableColumn id="31" xr3:uid="{2BBAFA1D-4AC1-43C9-B731-0296279F67FE}" name="y4Label" dataDxfId="53"/>
    <tableColumn id="30" xr3:uid="{409F3194-6524-4CA8-9D20-B4A822F52E4B}" name="z4Label" dataDxfId="52"/>
    <tableColumn id="40" xr3:uid="{7925EB1B-D994-4892-9825-A96A7C967C91}" name="legend_proc" dataDxfId="51">
      <calculatedColumnFormula>Tabulka13[[#This Row],[y2]]</calculatedColumnFormula>
    </tableColumn>
    <tableColumn id="27" xr3:uid="{83EA1AE2-C355-4AE2-9C3E-83F64DF1A731}" name="Na2O_proc" dataDxfId="50">
      <calculatedColumnFormula>Tabulka13[[#This Row],[x3]]</calculatedColumnFormula>
    </tableColumn>
    <tableColumn id="28" xr3:uid="{BDBFF033-B9BF-4E1F-9273-4FAA106CDE9E}" name="CO2_proc" dataDxfId="49">
      <calculatedColumnFormula>Tabulka13[[#This Row],[x2]]-Tabulka13[[#This Row],[x3]]</calculatedColumnFormula>
    </tableColumn>
    <tableColumn id="29" xr3:uid="{49D412EB-4606-4409-9CA2-DB34F6BC29A6}" name="H2O_proc" dataDxfId="48">
      <calculatedColumnFormula>100-Tabulka13[[#This Row],[Na2O_proc]]-Tabulka13[[#This Row],[CO2_proc]]</calculatedColumnFormula>
    </tableColumn>
    <tableColumn id="39" xr3:uid="{C187F7F3-3620-4412-BBD1-C8BD8A3B4DA5}" name="hodnota veličiny" dataDxfId="47">
      <calculatedColumnFormula>Tabulka13[[#This Row],[z2]]</calculatedColumnFormula>
    </tableColumn>
    <tableColumn id="26" xr3:uid="{DDB4A109-A81C-4BCB-BBAD-BFB44D34D51D}" name="odchylka veličiny" dataDxfId="46">
      <calculatedColumnFormula>Tabulka13[[#This Row],[std2]]</calculatedColumnFormula>
    </tableColumn>
    <tableColumn id="25" xr3:uid="{2D250E4A-B84D-4B3E-BC38-2875305EAE24}" name="veličina" dataDxfId="45">
      <calculatedColumnFormula>Tabulka13[[#This Row],[z2Label]]</calculatedColumnFormula>
    </tableColumn>
    <tableColumn id="23" xr3:uid="{BAFC77BA-965C-4E6E-98BA-6CAF98AB28FD}" name="Teplota" dataDxfId="44"/>
    <tableColumn id="24" xr3:uid="{F761CF17-EC93-47E9-B08F-A82AD5C232DE}" name="Systém" dataDxfId="43"/>
    <tableColumn id="6" xr3:uid="{E8E145EF-F705-4A8E-BDCD-9F2BCD6589EC}" name="Laboratoř" dataDxfId="42"/>
    <tableColumn id="10" xr3:uid="{B4C1E9B7-4108-44B3-B092-7AEF347A0D7A}" name="weight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9653DF-04EF-4FAC-A9DF-B7C2356F3B2F}" name="Tabulka14" displayName="Tabulka14" ref="A1:AM75" totalsRowShown="0" headerRowDxfId="40" dataDxfId="39">
  <autoFilter ref="A1:AM75" xr:uid="{4B56684D-2681-442A-AF74-C1CA686A4F4F}"/>
  <tableColumns count="39">
    <tableColumn id="1" xr3:uid="{F7D31575-CBC2-4E1D-B9EE-8822E7565C11}" name="x" dataDxfId="38"/>
    <tableColumn id="2" xr3:uid="{1996DE56-D163-4EC3-BAEB-5309AC87F417}" name="y" dataDxfId="37"/>
    <tableColumn id="3" xr3:uid="{4F10DDB7-3178-4F02-B38D-F7B047B525C1}" name="z" dataDxfId="36">
      <calculatedColumnFormula>Tabulka14[[#This Row],[z2]]</calculatedColumnFormula>
    </tableColumn>
    <tableColumn id="4" xr3:uid="{0660F1EB-2558-4BBD-9406-3259821A8440}" name="std" dataDxfId="35"/>
    <tableColumn id="5" xr3:uid="{74EE5916-45E1-45F4-9C08-E6AD239AEEBB}" name="legend" dataDxfId="34"/>
    <tableColumn id="7" xr3:uid="{63C42C64-9CA0-4F91-9CF3-C15086ED3E92}" name="xlabel" dataDxfId="33"/>
    <tableColumn id="8" xr3:uid="{51E521A3-662C-4E55-8ED5-36C6A4EB17E0}" name="ylabel" dataDxfId="32"/>
    <tableColumn id="9" xr3:uid="{2C69165A-32CE-449E-BEA0-C4724EF022D3}" name="zlabel" dataDxfId="31"/>
    <tableColumn id="11" xr3:uid="{0D450484-365A-4C5A-9812-6913C8BAFC5D}" name="x2" dataDxfId="30"/>
    <tableColumn id="12" xr3:uid="{86506424-5F46-4366-BB81-D18D38C116F8}" name="y2" dataDxfId="29"/>
    <tableColumn id="13" xr3:uid="{5C82B3E9-202A-43EA-B127-BA15B779304C}" name="z2" dataDxfId="28"/>
    <tableColumn id="36" xr3:uid="{29D375F3-6D3E-40BC-942A-0112C6178D09}" name="std2" dataDxfId="27"/>
    <tableColumn id="14" xr3:uid="{455630FB-881B-4FDC-A0EA-674CE423F7EB}" name="x2Label" dataDxfId="26"/>
    <tableColumn id="15" xr3:uid="{B7C205EA-F4C3-413D-A2DF-0610C2106682}" name="y2Label" dataDxfId="25"/>
    <tableColumn id="16" xr3:uid="{FA6937D6-660E-430E-B978-911D28616F3E}" name="z2Label" dataDxfId="24"/>
    <tableColumn id="17" xr3:uid="{0B0F9F88-4FF8-446B-B916-42DEEEFA702B}" name="x3" dataDxfId="23"/>
    <tableColumn id="18" xr3:uid="{F7204D86-17DA-4E8C-A6D0-A42D58C82AAF}" name="y3" dataDxfId="22"/>
    <tableColumn id="19" xr3:uid="{07C0343A-B029-4F25-B9BF-B75FFE976AA8}" name="z3" dataDxfId="21">
      <calculatedColumnFormula>Tabulka14[[#This Row],[z2]]</calculatedColumnFormula>
    </tableColumn>
    <tableColumn id="37" xr3:uid="{6C47406B-4C2F-4DAF-9D2E-3B2B983C674F}" name="std3" dataDxfId="20"/>
    <tableColumn id="20" xr3:uid="{13BAF090-2752-4457-8C6E-6081351332A4}" name="x3Label" dataDxfId="19"/>
    <tableColumn id="21" xr3:uid="{75767E92-A979-4BCA-8253-E52557F0F006}" name="y3Label" dataDxfId="18"/>
    <tableColumn id="22" xr3:uid="{876B2CD2-E262-4A21-93D1-7FD95E4C730B}" name="z3Label" dataDxfId="17"/>
    <tableColumn id="35" xr3:uid="{EA4C9995-55C1-48EC-8CBE-BD6E4698EA1D}" name="x4" dataDxfId="16"/>
    <tableColumn id="34" xr3:uid="{E5F21C76-90EC-4EBC-9712-EB69EBFAF8A7}" name="y4" dataDxfId="15"/>
    <tableColumn id="33" xr3:uid="{CBFC8735-60B2-4437-B872-137B5C150C77}" name="z4" dataDxfId="14"/>
    <tableColumn id="38" xr3:uid="{60FE4505-9163-4C76-92ED-3E53DA1354D9}" name="std4" dataDxfId="13"/>
    <tableColumn id="32" xr3:uid="{3A9CA097-F975-4402-8883-27428A3D180C}" name="x4Label" dataDxfId="12"/>
    <tableColumn id="31" xr3:uid="{B50CBEFB-9DD5-43F7-AB02-FCD121077F03}" name="y4Label" dataDxfId="11"/>
    <tableColumn id="30" xr3:uid="{8BCAEBBA-40C0-4A23-8559-E6337BBA23F3}" name="z4Label" dataDxfId="10"/>
    <tableColumn id="40" xr3:uid="{E4878A58-2A5A-4A3A-B4FE-C59D00EB3AE7}" name="legend_proc" dataDxfId="9">
      <calculatedColumnFormula>Tabulka14[[#This Row],[y2]]</calculatedColumnFormula>
    </tableColumn>
    <tableColumn id="27" xr3:uid="{9C489471-C5AB-4EA0-8E2D-6BC8F46258B4}" name="Na2O_proc" dataDxfId="8">
      <calculatedColumnFormula>Tabulka14[[#This Row],[x3]]</calculatedColumnFormula>
    </tableColumn>
    <tableColumn id="28" xr3:uid="{8C707EC6-BC92-4AB2-8D05-C5FF5B9A4973}" name="SiO2_proc" dataDxfId="7">
      <calculatedColumnFormula>Tabulka14[[#This Row],[x2]]-Tabulka14[[#This Row],[x3]]</calculatedColumnFormula>
    </tableColumn>
    <tableColumn id="29" xr3:uid="{4D218C86-DDA8-4298-8595-A43333BA47A9}" name="H2O_proc" dataDxfId="6">
      <calculatedColumnFormula>100-Tabulka14[[#This Row],[Na2O_proc]]-Tabulka14[[#This Row],[SiO2_proc]]</calculatedColumnFormula>
    </tableColumn>
    <tableColumn id="39" xr3:uid="{9A4CD713-743F-4BE9-A115-4224304D93FE}" name="hodnota veličiny" dataDxfId="5">
      <calculatedColumnFormula>Tabulka14[[#This Row],[z2]]</calculatedColumnFormula>
    </tableColumn>
    <tableColumn id="26" xr3:uid="{45C47EED-7937-4A66-A95E-947EC5E4E162}" name="odchylka veličiny" dataDxfId="4">
      <calculatedColumnFormula>Tabulka14[[#This Row],[std2]]</calculatedColumnFormula>
    </tableColumn>
    <tableColumn id="25" xr3:uid="{764D8DD1-9A22-4BA9-A434-EBC0DE6AEAF4}" name="veličina" dataDxfId="3">
      <calculatedColumnFormula>Tabulka14[[#This Row],[z2Label]]</calculatedColumnFormula>
    </tableColumn>
    <tableColumn id="23" xr3:uid="{1A9728C9-5560-437F-87F6-868199F5F73D}" name="Teplota" dataDxfId="2"/>
    <tableColumn id="24" xr3:uid="{1FF4A445-7439-4EC6-910A-C17CC7A9E5C1}" name="Systém" dataDxfId="1"/>
    <tableColumn id="6" xr3:uid="{53728BCA-920C-4B56-9555-C365765C92AE}" name="Laborato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F602-EA6B-4515-A000-452008278FC8}">
  <dimension ref="A1:AQ1938"/>
  <sheetViews>
    <sheetView tabSelected="1" zoomScale="81" zoomScaleNormal="81" workbookViewId="0">
      <selection activeCell="D14" sqref="D14"/>
    </sheetView>
  </sheetViews>
  <sheetFormatPr defaultRowHeight="14.5" x14ac:dyDescent="0.35"/>
  <cols>
    <col min="1" max="5" width="9.08984375" style="1"/>
    <col min="6" max="6" width="14.08984375" style="1" customWidth="1"/>
    <col min="7" max="7" width="11.36328125" style="1" bestFit="1" customWidth="1"/>
    <col min="8" max="8" width="23.36328125" style="1" bestFit="1" customWidth="1"/>
    <col min="9" max="11" width="9.08984375" style="1"/>
    <col min="12" max="12" width="12.54296875" style="1" customWidth="1"/>
    <col min="13" max="13" width="13.453125" style="1" bestFit="1" customWidth="1"/>
    <col min="14" max="14" width="9.08984375" style="1"/>
    <col min="15" max="15" width="23.08984375" style="1" bestFit="1" customWidth="1"/>
    <col min="16" max="21" width="9.08984375" style="1"/>
    <col min="22" max="22" width="23.36328125" style="1" bestFit="1" customWidth="1"/>
    <col min="23" max="23" width="10" style="1" customWidth="1"/>
    <col min="24" max="26" width="9.08984375" style="1"/>
    <col min="27" max="27" width="13.6328125" style="1" bestFit="1" customWidth="1"/>
    <col min="28" max="28" width="12.36328125" style="1" bestFit="1" customWidth="1"/>
    <col min="29" max="29" width="23.36328125" style="1" bestFit="1" customWidth="1"/>
    <col min="30" max="30" width="16.08984375" style="1" bestFit="1" customWidth="1"/>
    <col min="31" max="31" width="15.36328125" style="1" bestFit="1" customWidth="1"/>
    <col min="32" max="32" width="14.54296875" style="1" bestFit="1" customWidth="1"/>
    <col min="33" max="33" width="14.36328125" style="1" bestFit="1" customWidth="1"/>
    <col min="34" max="34" width="19.6328125" style="1" bestFit="1" customWidth="1"/>
    <col min="35" max="35" width="20.453125" style="1" bestFit="1" customWidth="1"/>
    <col min="36" max="36" width="25.36328125" style="1" bestFit="1" customWidth="1"/>
    <col min="37" max="37" width="9.08984375" style="1"/>
    <col min="38" max="38" width="12.54296875" style="1" bestFit="1" customWidth="1"/>
    <col min="39" max="39" width="25" style="1" bestFit="1" customWidth="1"/>
    <col min="40" max="40" width="19.36328125" bestFit="1" customWidth="1"/>
    <col min="41" max="41" width="31.36328125" bestFit="1" customWidth="1"/>
    <col min="42" max="42" width="19.54296875" bestFit="1" customWidth="1"/>
    <col min="45" max="45" width="11.632812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41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42</v>
      </c>
      <c r="T1" s="1" t="s">
        <v>22</v>
      </c>
      <c r="U1" s="1" t="s">
        <v>23</v>
      </c>
      <c r="V1" s="1" t="s">
        <v>24</v>
      </c>
      <c r="W1" s="1" t="s">
        <v>30</v>
      </c>
      <c r="X1" s="1" t="s">
        <v>31</v>
      </c>
      <c r="Y1" s="1" t="s">
        <v>32</v>
      </c>
      <c r="Z1" s="1" t="s">
        <v>43</v>
      </c>
      <c r="AA1" s="1" t="s">
        <v>33</v>
      </c>
      <c r="AB1" s="1" t="s">
        <v>34</v>
      </c>
      <c r="AC1" s="1" t="s">
        <v>35</v>
      </c>
      <c r="AD1" s="1" t="s">
        <v>67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25</v>
      </c>
      <c r="AL1" s="1" t="s">
        <v>5</v>
      </c>
      <c r="AM1" s="1" t="s">
        <v>26</v>
      </c>
      <c r="AN1" s="1" t="s">
        <v>76</v>
      </c>
      <c r="AO1" s="1" t="s">
        <v>78</v>
      </c>
      <c r="AP1" s="1" t="s">
        <v>77</v>
      </c>
      <c r="AQ1" s="1" t="s">
        <v>86</v>
      </c>
    </row>
    <row r="2" spans="1:43" ht="16.5" x14ac:dyDescent="0.35">
      <c r="A2" s="1">
        <f>2*Tabulka1[[#This Row],[x3]]*Tabulka1[[#This Row],[z]]/(100*61.9789)*1000</f>
        <v>0</v>
      </c>
      <c r="B2" s="1">
        <f>Tabulka1[[#This Row],[y2]]*Tabulka1[[#This Row],[x]]/2</f>
        <v>0</v>
      </c>
      <c r="C2" s="1">
        <f>Tabulka1[[#This Row],[z2]]</f>
        <v>0.99909999999999999</v>
      </c>
      <c r="D2" s="1">
        <f>Tabulka1[[#This Row],[std2]]</f>
        <v>0</v>
      </c>
      <c r="E2" s="1">
        <v>1</v>
      </c>
      <c r="F2" s="1" t="s">
        <v>75</v>
      </c>
      <c r="G2" s="1" t="s">
        <v>27</v>
      </c>
      <c r="H2" s="1" t="str">
        <f>Tabulka1[[#This Row],[z2Label]]</f>
        <v>Density (g/cm3)</v>
      </c>
      <c r="I2" s="1">
        <v>0</v>
      </c>
      <c r="J2" s="1">
        <v>0</v>
      </c>
      <c r="K2" s="1">
        <v>0.99909999999999999</v>
      </c>
      <c r="M2" s="1" t="s">
        <v>29</v>
      </c>
      <c r="N2" s="1" t="s">
        <v>28</v>
      </c>
      <c r="O2" s="1" t="s">
        <v>80</v>
      </c>
      <c r="P2" s="1">
        <f>Tabulka1[[#This Row],[x2]]/(1+Tabulka1[[#This Row],[y2]]*60.08/61.9789)</f>
        <v>0</v>
      </c>
      <c r="Q2" s="1">
        <f>Tabulka1[[#This Row],[y2]]</f>
        <v>0</v>
      </c>
      <c r="R2" s="1">
        <f>Tabulka1[[#This Row],[z2]]</f>
        <v>0.99909999999999999</v>
      </c>
      <c r="S2" s="1">
        <f>Tabulka1[[#This Row],[std2]]</f>
        <v>0</v>
      </c>
      <c r="T2" s="1" t="s">
        <v>38</v>
      </c>
      <c r="U2" s="1" t="s">
        <v>28</v>
      </c>
      <c r="V2" s="1" t="str">
        <f>Tabulka1[[#This Row],[z2Label]]</f>
        <v>Density (g/cm3)</v>
      </c>
      <c r="W2" s="1">
        <f>2*Tabulka1[[#This Row],[x3]]/61.9789*1000/(100-Tabulka1[[#This Row],[x2]])</f>
        <v>0</v>
      </c>
      <c r="X2" s="1">
        <f>(Tabulka1[[#This Row],[x2]]-Tabulka1[[#This Row],[x3]])/60.08*1000/(100-Tabulka1[[#This Row],[x2]])</f>
        <v>0</v>
      </c>
      <c r="Y2" s="1">
        <f>Tabulka1[[#This Row],[z3]]</f>
        <v>0.99909999999999999</v>
      </c>
      <c r="Z2" s="1">
        <f>Tabulka1[[#This Row],[std3]]</f>
        <v>0</v>
      </c>
      <c r="AA2" s="1" t="s">
        <v>36</v>
      </c>
      <c r="AB2" s="1" t="s">
        <v>37</v>
      </c>
      <c r="AC2" s="1" t="str">
        <f>Tabulka1[[#This Row],[z2Label]]</f>
        <v>Density (g/cm3)</v>
      </c>
      <c r="AD2" s="1">
        <f>Tabulka1[[#This Row],[y2]]</f>
        <v>0</v>
      </c>
      <c r="AE2" s="1">
        <f>Tabulka1[[#This Row],[x3]]</f>
        <v>0</v>
      </c>
      <c r="AF2" s="1">
        <f>Tabulka1[[#This Row],[x2]]-Tabulka1[[#This Row],[x3]]</f>
        <v>0</v>
      </c>
      <c r="AG2" s="1">
        <f>100-Tabulka1[[#This Row],[Na2O_proc]]-Tabulka1[[#This Row],[SiO2_proc]]</f>
        <v>100</v>
      </c>
      <c r="AH2" s="1">
        <f>Tabulka1[[#This Row],[z2]]</f>
        <v>0.99909999999999999</v>
      </c>
      <c r="AI2" s="1">
        <f>Tabulka1[[#This Row],[std2]]</f>
        <v>0</v>
      </c>
      <c r="AJ2" s="1" t="str">
        <f>Tabulka1[[#This Row],[z2Label]]</f>
        <v>Density (g/cm3)</v>
      </c>
      <c r="AK2" s="1">
        <v>15</v>
      </c>
      <c r="AL2" s="1" t="s">
        <v>82</v>
      </c>
      <c r="AM2" s="1" t="s">
        <v>79</v>
      </c>
      <c r="AN2" s="1">
        <f>1.0042 + 0.013866*I2 + -0.02081*J2 + 0.000059706*I2^2 + -0.0029786*I2*J2 + 0.014301*J2^2 + -0.0000024789*I2^3 + 0.00010604*I2^2*J2 + -0.0010741*I2*J2^2 + 0.0015527*J2^3 + 0.000000024209*I2^4 + 0.000000018469*I2^3*J2 + -0.000025384*I2^2*J2^2 + 0.00043739*I2*J2^3 + -0.0013726*J2^4</f>
        <v>1.0042</v>
      </c>
      <c r="AO2" s="1">
        <f>Tabulka1[[#This Row],[Interpolated_z2]]-Tabulka1[[#This Row],[z2]]</f>
        <v>5.0999999999999934E-3</v>
      </c>
      <c r="AP2" s="1">
        <f>Tabulka1[[#This Row],[Interpolated_z2 - measured]]/Tabulka1[[#This Row],[z2]]*100</f>
        <v>0.5104594134721242</v>
      </c>
      <c r="AQ2" s="1">
        <v>100</v>
      </c>
    </row>
    <row r="3" spans="1:43" ht="16.5" x14ac:dyDescent="0.35">
      <c r="A3" s="1">
        <f>2*Tabulka1[[#This Row],[x3]]*Tabulka1[[#This Row],[z]]/(100*61.9789)*1000</f>
        <v>1.7333963655373039</v>
      </c>
      <c r="B3" s="1">
        <f>Tabulka1[[#This Row],[y2]]*Tabulka1[[#This Row],[x]]/2</f>
        <v>0</v>
      </c>
      <c r="C3" s="1">
        <f>Tabulka1[[#This Row],[z2]]</f>
        <v>1.0743400000000001</v>
      </c>
      <c r="D3" s="1">
        <f>Tabulka1[[#This Row],[std2]]</f>
        <v>0</v>
      </c>
      <c r="E3" s="1">
        <v>1</v>
      </c>
      <c r="F3" s="1" t="s">
        <v>75</v>
      </c>
      <c r="G3" s="1" t="s">
        <v>27</v>
      </c>
      <c r="H3" s="1" t="str">
        <f>Tabulka1[[#This Row],[z2Label]]</f>
        <v>Density (g/cm3)</v>
      </c>
      <c r="I3" s="1">
        <v>5</v>
      </c>
      <c r="J3" s="1">
        <v>0</v>
      </c>
      <c r="K3" s="1">
        <v>1.0743400000000001</v>
      </c>
      <c r="L3" s="1">
        <v>0</v>
      </c>
      <c r="M3" s="1" t="s">
        <v>29</v>
      </c>
      <c r="N3" s="1" t="s">
        <v>28</v>
      </c>
      <c r="O3" s="1" t="s">
        <v>80</v>
      </c>
      <c r="P3" s="1">
        <f>Tabulka1[[#This Row],[x2]]/(1+Tabulka1[[#This Row],[y2]]*60.08/61.9789)</f>
        <v>5</v>
      </c>
      <c r="Q3" s="1">
        <f>Tabulka1[[#This Row],[y2]]</f>
        <v>0</v>
      </c>
      <c r="R3" s="1">
        <f>Tabulka1[[#This Row],[z2]]</f>
        <v>1.0743400000000001</v>
      </c>
      <c r="S3" s="1">
        <f>Tabulka1[[#This Row],[std2]]</f>
        <v>0</v>
      </c>
      <c r="T3" s="1" t="s">
        <v>38</v>
      </c>
      <c r="U3" s="1" t="s">
        <v>28</v>
      </c>
      <c r="V3" s="1" t="str">
        <f>Tabulka1[[#This Row],[z2Label]]</f>
        <v>Density (g/cm3)</v>
      </c>
      <c r="W3" s="1">
        <f>2*Tabulka1[[#This Row],[x3]]/61.9789*1000/(100-Tabulka1[[#This Row],[x2]])</f>
        <v>1.6983708632250141</v>
      </c>
      <c r="X3" s="1">
        <f>(Tabulka1[[#This Row],[x2]]-Tabulka1[[#This Row],[x3]])/60.08*1000/(100-Tabulka1[[#This Row],[x2]])</f>
        <v>0</v>
      </c>
      <c r="Y3" s="1">
        <f>Tabulka1[[#This Row],[z3]]</f>
        <v>1.0743400000000001</v>
      </c>
      <c r="Z3" s="1">
        <f>Tabulka1[[#This Row],[std3]]</f>
        <v>0</v>
      </c>
      <c r="AA3" s="1" t="s">
        <v>36</v>
      </c>
      <c r="AB3" s="1" t="s">
        <v>37</v>
      </c>
      <c r="AC3" s="1" t="str">
        <f>Tabulka1[[#This Row],[z2Label]]</f>
        <v>Density (g/cm3)</v>
      </c>
      <c r="AD3" s="1">
        <f>Tabulka1[[#This Row],[y2]]</f>
        <v>0</v>
      </c>
      <c r="AE3" s="1">
        <f>Tabulka1[[#This Row],[x3]]</f>
        <v>5</v>
      </c>
      <c r="AF3" s="1">
        <f>Tabulka1[[#This Row],[x2]]-Tabulka1[[#This Row],[x3]]</f>
        <v>0</v>
      </c>
      <c r="AG3" s="1">
        <f>100-Tabulka1[[#This Row],[Na2O_proc]]-Tabulka1[[#This Row],[SiO2_proc]]</f>
        <v>95</v>
      </c>
      <c r="AH3" s="1">
        <f>Tabulka1[[#This Row],[z2]]</f>
        <v>1.0743400000000001</v>
      </c>
      <c r="AI3" s="1">
        <f>Tabulka1[[#This Row],[std2]]</f>
        <v>0</v>
      </c>
      <c r="AJ3" s="1" t="str">
        <f>Tabulka1[[#This Row],[z2Label]]</f>
        <v>Density (g/cm3)</v>
      </c>
      <c r="AK3" s="1">
        <v>15</v>
      </c>
      <c r="AL3" s="1" t="s">
        <v>82</v>
      </c>
      <c r="AM3" s="1" t="s">
        <v>79</v>
      </c>
      <c r="AN3" s="1">
        <f t="shared" ref="AN3:AN66" si="0">1.0042 + 0.013866*I3 + -0.02081*J3 + 0.000059706*I3^2 + -0.0029786*I3*J3 + 0.014301*J3^2 + -0.0000024789*I3^3 + 0.00010604*I3^2*J3 + -0.0010741*I3*J3^2 + 0.0015527*J3^3 + 0.000000024209*I3^4 + 0.000000018469*I3^3*J3 + -0.000025384*I3^2*J3^2 + 0.00043739*I3*J3^3 + -0.0013726*J3^4</f>
        <v>1.074727918125</v>
      </c>
      <c r="AO3" s="1">
        <f>Tabulka1[[#This Row],[Interpolated_z2]]-Tabulka1[[#This Row],[z2]]</f>
        <v>3.8791812499994194E-4</v>
      </c>
      <c r="AP3" s="1">
        <f>Tabulka1[[#This Row],[Interpolated_z2 - measured]]/Tabulka1[[#This Row],[z2]]*100</f>
        <v>3.6107575348580702E-2</v>
      </c>
      <c r="AQ3" s="1">
        <v>1</v>
      </c>
    </row>
    <row r="4" spans="1:43" ht="16.5" x14ac:dyDescent="0.35">
      <c r="A4" s="1">
        <f>2*Tabulka1[[#This Row],[x3]]*Tabulka1[[#This Row],[z]]/(100*61.9789)*1000</f>
        <v>3.7006787793910507</v>
      </c>
      <c r="B4" s="1">
        <f>Tabulka1[[#This Row],[y2]]*Tabulka1[[#This Row],[x]]/2</f>
        <v>0</v>
      </c>
      <c r="C4" s="1">
        <f>Tabulka1[[#This Row],[z2]]</f>
        <v>1.14682</v>
      </c>
      <c r="D4" s="1">
        <f>Tabulka1[[#This Row],[std2]]</f>
        <v>0</v>
      </c>
      <c r="E4" s="1">
        <v>1</v>
      </c>
      <c r="F4" s="1" t="s">
        <v>75</v>
      </c>
      <c r="G4" s="1" t="s">
        <v>27</v>
      </c>
      <c r="H4" s="1" t="str">
        <f>Tabulka1[[#This Row],[z2Label]]</f>
        <v>Density (g/cm3)</v>
      </c>
      <c r="I4" s="1">
        <v>10</v>
      </c>
      <c r="J4" s="1">
        <v>0</v>
      </c>
      <c r="K4" s="1">
        <v>1.14682</v>
      </c>
      <c r="L4" s="1">
        <v>0</v>
      </c>
      <c r="M4" s="1" t="s">
        <v>29</v>
      </c>
      <c r="N4" s="1" t="s">
        <v>28</v>
      </c>
      <c r="O4" s="1" t="s">
        <v>80</v>
      </c>
      <c r="P4" s="1">
        <f>Tabulka1[[#This Row],[x2]]/(1+Tabulka1[[#This Row],[y2]]*60.08/61.9789)</f>
        <v>10</v>
      </c>
      <c r="Q4" s="1">
        <f>Tabulka1[[#This Row],[y2]]</f>
        <v>0</v>
      </c>
      <c r="R4" s="1">
        <f>Tabulka1[[#This Row],[z2]]</f>
        <v>1.14682</v>
      </c>
      <c r="S4" s="1">
        <f>Tabulka1[[#This Row],[std2]]</f>
        <v>0</v>
      </c>
      <c r="T4" s="1" t="s">
        <v>38</v>
      </c>
      <c r="U4" s="1" t="s">
        <v>28</v>
      </c>
      <c r="V4" s="1" t="str">
        <f>Tabulka1[[#This Row],[z2Label]]</f>
        <v>Density (g/cm3)</v>
      </c>
      <c r="W4" s="1">
        <f>2*Tabulka1[[#This Row],[x3]]/61.9789*1000/(100-Tabulka1[[#This Row],[x2]])</f>
        <v>3.5854496001416964</v>
      </c>
      <c r="X4" s="1">
        <f>(Tabulka1[[#This Row],[x2]]-Tabulka1[[#This Row],[x3]])/60.08*1000/(100-Tabulka1[[#This Row],[x2]])</f>
        <v>0</v>
      </c>
      <c r="Y4" s="1">
        <f>Tabulka1[[#This Row],[z3]]</f>
        <v>1.14682</v>
      </c>
      <c r="Z4" s="1">
        <f>Tabulka1[[#This Row],[std3]]</f>
        <v>0</v>
      </c>
      <c r="AA4" s="1" t="s">
        <v>36</v>
      </c>
      <c r="AB4" s="1" t="s">
        <v>37</v>
      </c>
      <c r="AC4" s="1" t="str">
        <f>Tabulka1[[#This Row],[z2Label]]</f>
        <v>Density (g/cm3)</v>
      </c>
      <c r="AD4" s="1">
        <f>Tabulka1[[#This Row],[y2]]</f>
        <v>0</v>
      </c>
      <c r="AE4" s="1">
        <f>Tabulka1[[#This Row],[x3]]</f>
        <v>10</v>
      </c>
      <c r="AF4" s="1">
        <f>Tabulka1[[#This Row],[x2]]-Tabulka1[[#This Row],[x3]]</f>
        <v>0</v>
      </c>
      <c r="AG4" s="1">
        <f>100-Tabulka1[[#This Row],[Na2O_proc]]-Tabulka1[[#This Row],[SiO2_proc]]</f>
        <v>90</v>
      </c>
      <c r="AH4" s="1">
        <f>Tabulka1[[#This Row],[z2]]</f>
        <v>1.14682</v>
      </c>
      <c r="AI4" s="1">
        <f>Tabulka1[[#This Row],[std2]]</f>
        <v>0</v>
      </c>
      <c r="AJ4" s="1" t="str">
        <f>Tabulka1[[#This Row],[z2Label]]</f>
        <v>Density (g/cm3)</v>
      </c>
      <c r="AK4" s="1">
        <v>15</v>
      </c>
      <c r="AL4" s="1" t="s">
        <v>82</v>
      </c>
      <c r="AM4" s="1" t="s">
        <v>79</v>
      </c>
      <c r="AN4" s="1">
        <f t="shared" si="0"/>
        <v>1.1465937899999998</v>
      </c>
      <c r="AO4" s="1">
        <f>Tabulka1[[#This Row],[Interpolated_z2]]-Tabulka1[[#This Row],[z2]]</f>
        <v>-2.2621000000011549E-4</v>
      </c>
      <c r="AP4" s="1">
        <f>Tabulka1[[#This Row],[Interpolated_z2 - measured]]/Tabulka1[[#This Row],[z2]]*100</f>
        <v>-1.9724978636587738E-2</v>
      </c>
      <c r="AQ4" s="1">
        <v>1</v>
      </c>
    </row>
    <row r="5" spans="1:43" ht="16.5" x14ac:dyDescent="0.35">
      <c r="A5" s="1">
        <f>2*Tabulka1[[#This Row],[x3]]*Tabulka1[[#This Row],[z]]/(100*61.9789)*1000</f>
        <v>5.9036865772061136</v>
      </c>
      <c r="B5" s="1">
        <f>Tabulka1[[#This Row],[y2]]*Tabulka1[[#This Row],[x]]/2</f>
        <v>0</v>
      </c>
      <c r="C5" s="1">
        <f>Tabulka1[[#This Row],[z2]]</f>
        <v>1.2196800000000001</v>
      </c>
      <c r="D5" s="1">
        <f>Tabulka1[[#This Row],[std2]]</f>
        <v>0</v>
      </c>
      <c r="E5" s="1">
        <v>1</v>
      </c>
      <c r="F5" s="1" t="s">
        <v>75</v>
      </c>
      <c r="G5" s="1" t="s">
        <v>27</v>
      </c>
      <c r="H5" s="1" t="str">
        <f>Tabulka1[[#This Row],[z2Label]]</f>
        <v>Density (g/cm3)</v>
      </c>
      <c r="I5" s="1">
        <v>15</v>
      </c>
      <c r="J5" s="1">
        <v>0</v>
      </c>
      <c r="K5" s="1">
        <v>1.2196800000000001</v>
      </c>
      <c r="L5" s="1">
        <v>0</v>
      </c>
      <c r="M5" s="1" t="s">
        <v>29</v>
      </c>
      <c r="N5" s="1" t="s">
        <v>28</v>
      </c>
      <c r="O5" s="1" t="s">
        <v>80</v>
      </c>
      <c r="P5" s="1">
        <f>Tabulka1[[#This Row],[x2]]/(1+Tabulka1[[#This Row],[y2]]*60.08/61.9789)</f>
        <v>15</v>
      </c>
      <c r="Q5" s="1">
        <f>Tabulka1[[#This Row],[y2]]</f>
        <v>0</v>
      </c>
      <c r="R5" s="1">
        <f>Tabulka1[[#This Row],[z2]]</f>
        <v>1.2196800000000001</v>
      </c>
      <c r="S5" s="1">
        <f>Tabulka1[[#This Row],[std2]]</f>
        <v>0</v>
      </c>
      <c r="T5" s="1" t="s">
        <v>38</v>
      </c>
      <c r="U5" s="1" t="s">
        <v>28</v>
      </c>
      <c r="V5" s="1" t="str">
        <f>Tabulka1[[#This Row],[z2Label]]</f>
        <v>Density (g/cm3)</v>
      </c>
      <c r="W5" s="1">
        <f>2*Tabulka1[[#This Row],[x3]]/61.9789*1000/(100-Tabulka1[[#This Row],[x2]])</f>
        <v>5.6945376002250478</v>
      </c>
      <c r="X5" s="1">
        <f>(Tabulka1[[#This Row],[x2]]-Tabulka1[[#This Row],[x3]])/60.08*1000/(100-Tabulka1[[#This Row],[x2]])</f>
        <v>0</v>
      </c>
      <c r="Y5" s="1">
        <f>Tabulka1[[#This Row],[z3]]</f>
        <v>1.2196800000000001</v>
      </c>
      <c r="Z5" s="1">
        <f>Tabulka1[[#This Row],[std3]]</f>
        <v>0</v>
      </c>
      <c r="AA5" s="1" t="s">
        <v>36</v>
      </c>
      <c r="AB5" s="1" t="s">
        <v>37</v>
      </c>
      <c r="AC5" s="1" t="str">
        <f>Tabulka1[[#This Row],[z2Label]]</f>
        <v>Density (g/cm3)</v>
      </c>
      <c r="AD5" s="1">
        <f>Tabulka1[[#This Row],[y2]]</f>
        <v>0</v>
      </c>
      <c r="AE5" s="1">
        <f>Tabulka1[[#This Row],[x3]]</f>
        <v>15</v>
      </c>
      <c r="AF5" s="1">
        <f>Tabulka1[[#This Row],[x2]]-Tabulka1[[#This Row],[x3]]</f>
        <v>0</v>
      </c>
      <c r="AG5" s="1">
        <f>100-Tabulka1[[#This Row],[Na2O_proc]]-Tabulka1[[#This Row],[SiO2_proc]]</f>
        <v>85</v>
      </c>
      <c r="AH5" s="1">
        <f>Tabulka1[[#This Row],[z2]]</f>
        <v>1.2196800000000001</v>
      </c>
      <c r="AI5" s="1">
        <f>Tabulka1[[#This Row],[std2]]</f>
        <v>0</v>
      </c>
      <c r="AJ5" s="1" t="str">
        <f>Tabulka1[[#This Row],[z2Label]]</f>
        <v>Density (g/cm3)</v>
      </c>
      <c r="AK5" s="1">
        <v>15</v>
      </c>
      <c r="AL5" s="1" t="s">
        <v>82</v>
      </c>
      <c r="AM5" s="1" t="s">
        <v>79</v>
      </c>
      <c r="AN5" s="1">
        <f t="shared" si="0"/>
        <v>1.2184831431250001</v>
      </c>
      <c r="AO5" s="1">
        <f>Tabulka1[[#This Row],[Interpolated_z2]]-Tabulka1[[#This Row],[z2]]</f>
        <v>-1.1968568750000408E-3</v>
      </c>
      <c r="AP5" s="1">
        <f>Tabulka1[[#This Row],[Interpolated_z2 - measured]]/Tabulka1[[#This Row],[z2]]*100</f>
        <v>-9.8128761232457756E-2</v>
      </c>
      <c r="AQ5" s="1">
        <v>1</v>
      </c>
    </row>
    <row r="6" spans="1:43" ht="16.5" x14ac:dyDescent="0.35">
      <c r="A6" s="1">
        <f>2*Tabulka1[[#This Row],[x3]]*Tabulka1[[#This Row],[z]]/(100*61.9789)*1000</f>
        <v>8.3404190781056116</v>
      </c>
      <c r="B6" s="1">
        <f>Tabulka1[[#This Row],[y2]]*Tabulka1[[#This Row],[x]]/2</f>
        <v>0</v>
      </c>
      <c r="C6" s="1">
        <f>Tabulka1[[#This Row],[z2]]</f>
        <v>1.2923249999999999</v>
      </c>
      <c r="D6" s="1">
        <f>Tabulka1[[#This Row],[std2]]</f>
        <v>7.0710678119117998E-6</v>
      </c>
      <c r="E6" s="1">
        <v>1</v>
      </c>
      <c r="F6" s="1" t="s">
        <v>75</v>
      </c>
      <c r="G6" s="1" t="s">
        <v>27</v>
      </c>
      <c r="H6" s="1" t="str">
        <f>Tabulka1[[#This Row],[z2Label]]</f>
        <v>Density (g/cm3)</v>
      </c>
      <c r="I6" s="1">
        <v>20</v>
      </c>
      <c r="J6" s="1">
        <v>0</v>
      </c>
      <c r="K6" s="1">
        <v>1.2923249999999999</v>
      </c>
      <c r="L6" s="1">
        <v>7.0710678119117998E-6</v>
      </c>
      <c r="M6" s="1" t="s">
        <v>29</v>
      </c>
      <c r="N6" s="1" t="s">
        <v>28</v>
      </c>
      <c r="O6" s="1" t="s">
        <v>80</v>
      </c>
      <c r="P6" s="1">
        <f>Tabulka1[[#This Row],[x2]]/(1+Tabulka1[[#This Row],[y2]]*60.08/61.9789)</f>
        <v>20</v>
      </c>
      <c r="Q6" s="1">
        <f>Tabulka1[[#This Row],[y2]]</f>
        <v>0</v>
      </c>
      <c r="R6" s="1">
        <f>Tabulka1[[#This Row],[z2]]</f>
        <v>1.2923249999999999</v>
      </c>
      <c r="S6" s="1">
        <f>Tabulka1[[#This Row],[std2]]</f>
        <v>7.0710678119117998E-6</v>
      </c>
      <c r="T6" s="1" t="s">
        <v>38</v>
      </c>
      <c r="U6" s="1" t="s">
        <v>28</v>
      </c>
      <c r="V6" s="1" t="str">
        <f>Tabulka1[[#This Row],[z2Label]]</f>
        <v>Density (g/cm3)</v>
      </c>
      <c r="W6" s="1">
        <f>2*Tabulka1[[#This Row],[x3]]/61.9789*1000/(100-Tabulka1[[#This Row],[x2]])</f>
        <v>8.0672616003188171</v>
      </c>
      <c r="X6" s="1">
        <f>(Tabulka1[[#This Row],[x2]]-Tabulka1[[#This Row],[x3]])/60.08*1000/(100-Tabulka1[[#This Row],[x2]])</f>
        <v>0</v>
      </c>
      <c r="Y6" s="1">
        <f>Tabulka1[[#This Row],[z3]]</f>
        <v>1.2923249999999999</v>
      </c>
      <c r="Z6" s="1">
        <f>Tabulka1[[#This Row],[std3]]</f>
        <v>7.0710678119117998E-6</v>
      </c>
      <c r="AA6" s="1" t="s">
        <v>36</v>
      </c>
      <c r="AB6" s="1" t="s">
        <v>37</v>
      </c>
      <c r="AC6" s="1" t="str">
        <f>Tabulka1[[#This Row],[z2Label]]</f>
        <v>Density (g/cm3)</v>
      </c>
      <c r="AD6" s="1">
        <f>Tabulka1[[#This Row],[y2]]</f>
        <v>0</v>
      </c>
      <c r="AE6" s="1">
        <f>Tabulka1[[#This Row],[x3]]</f>
        <v>20</v>
      </c>
      <c r="AF6" s="1">
        <f>Tabulka1[[#This Row],[x2]]-Tabulka1[[#This Row],[x3]]</f>
        <v>0</v>
      </c>
      <c r="AG6" s="1">
        <f>100-Tabulka1[[#This Row],[Na2O_proc]]-Tabulka1[[#This Row],[SiO2_proc]]</f>
        <v>80</v>
      </c>
      <c r="AH6" s="1">
        <f>Tabulka1[[#This Row],[z2]]</f>
        <v>1.2923249999999999</v>
      </c>
      <c r="AI6" s="1">
        <f>Tabulka1[[#This Row],[std2]]</f>
        <v>7.0710678119117998E-6</v>
      </c>
      <c r="AJ6" s="1" t="str">
        <f>Tabulka1[[#This Row],[z2Label]]</f>
        <v>Density (g/cm3)</v>
      </c>
      <c r="AK6" s="1">
        <v>15</v>
      </c>
      <c r="AL6" s="1" t="s">
        <v>82</v>
      </c>
      <c r="AM6" s="1" t="s">
        <v>79</v>
      </c>
      <c r="AN6" s="1">
        <f t="shared" si="0"/>
        <v>1.2894446399999999</v>
      </c>
      <c r="AO6" s="1">
        <f>Tabulka1[[#This Row],[Interpolated_z2]]-Tabulka1[[#This Row],[z2]]</f>
        <v>-2.8803600000000262E-3</v>
      </c>
      <c r="AP6" s="1">
        <f>Tabulka1[[#This Row],[Interpolated_z2 - measured]]/Tabulka1[[#This Row],[z2]]*100</f>
        <v>-0.22288201497301577</v>
      </c>
      <c r="AQ6" s="1">
        <v>1</v>
      </c>
    </row>
    <row r="7" spans="1:43" ht="16.5" x14ac:dyDescent="0.35">
      <c r="A7" s="1">
        <f>2*Tabulka1[[#This Row],[x3]]*Tabulka1[[#This Row],[z]]/(100*61.9789)*1000</f>
        <v>10.997089332014605</v>
      </c>
      <c r="B7" s="1">
        <f>Tabulka1[[#This Row],[y2]]*Tabulka1[[#This Row],[x]]/2</f>
        <v>0</v>
      </c>
      <c r="C7" s="1">
        <f>Tabulka1[[#This Row],[z2]]</f>
        <v>1.363175</v>
      </c>
      <c r="D7" s="1">
        <f>Tabulka1[[#This Row],[std2]]</f>
        <v>7.0710678119117998E-6</v>
      </c>
      <c r="E7" s="1">
        <v>1</v>
      </c>
      <c r="F7" s="1" t="s">
        <v>75</v>
      </c>
      <c r="G7" s="1" t="s">
        <v>27</v>
      </c>
      <c r="H7" s="1" t="str">
        <f>Tabulka1[[#This Row],[z2Label]]</f>
        <v>Density (g/cm3)</v>
      </c>
      <c r="I7" s="1">
        <v>25</v>
      </c>
      <c r="J7" s="1">
        <v>0</v>
      </c>
      <c r="K7" s="1">
        <v>1.363175</v>
      </c>
      <c r="L7" s="1">
        <v>7.0710678119117998E-6</v>
      </c>
      <c r="M7" s="1" t="s">
        <v>29</v>
      </c>
      <c r="N7" s="1" t="s">
        <v>28</v>
      </c>
      <c r="O7" s="1" t="s">
        <v>80</v>
      </c>
      <c r="P7" s="1">
        <f>Tabulka1[[#This Row],[x2]]/(1+Tabulka1[[#This Row],[y2]]*60.08/61.9789)</f>
        <v>25</v>
      </c>
      <c r="Q7" s="1">
        <f>Tabulka1[[#This Row],[y2]]</f>
        <v>0</v>
      </c>
      <c r="R7" s="1">
        <f>Tabulka1[[#This Row],[z2]]</f>
        <v>1.363175</v>
      </c>
      <c r="S7" s="1">
        <f>Tabulka1[[#This Row],[std2]]</f>
        <v>7.0710678119117998E-6</v>
      </c>
      <c r="T7" s="1" t="s">
        <v>38</v>
      </c>
      <c r="U7" s="1" t="s">
        <v>28</v>
      </c>
      <c r="V7" s="1" t="str">
        <f>Tabulka1[[#This Row],[z2Label]]</f>
        <v>Density (g/cm3)</v>
      </c>
      <c r="W7" s="1">
        <f>2*Tabulka1[[#This Row],[x3]]/61.9789*1000/(100-Tabulka1[[#This Row],[x2]])</f>
        <v>10.756348800425091</v>
      </c>
      <c r="X7" s="1">
        <f>(Tabulka1[[#This Row],[x2]]-Tabulka1[[#This Row],[x3]])/60.08*1000/(100-Tabulka1[[#This Row],[x2]])</f>
        <v>0</v>
      </c>
      <c r="Y7" s="1">
        <f>Tabulka1[[#This Row],[z3]]</f>
        <v>1.363175</v>
      </c>
      <c r="Z7" s="1">
        <f>Tabulka1[[#This Row],[std3]]</f>
        <v>7.0710678119117998E-6</v>
      </c>
      <c r="AA7" s="1" t="s">
        <v>36</v>
      </c>
      <c r="AB7" s="1" t="s">
        <v>37</v>
      </c>
      <c r="AC7" s="1" t="str">
        <f>Tabulka1[[#This Row],[z2Label]]</f>
        <v>Density (g/cm3)</v>
      </c>
      <c r="AD7" s="1">
        <f>Tabulka1[[#This Row],[y2]]</f>
        <v>0</v>
      </c>
      <c r="AE7" s="1">
        <f>Tabulka1[[#This Row],[x3]]</f>
        <v>25</v>
      </c>
      <c r="AF7" s="1">
        <f>Tabulka1[[#This Row],[x2]]-Tabulka1[[#This Row],[x3]]</f>
        <v>0</v>
      </c>
      <c r="AG7" s="1">
        <f>100-Tabulka1[[#This Row],[Na2O_proc]]-Tabulka1[[#This Row],[SiO2_proc]]</f>
        <v>75</v>
      </c>
      <c r="AH7" s="1">
        <f>Tabulka1[[#This Row],[z2]]</f>
        <v>1.363175</v>
      </c>
      <c r="AI7" s="1">
        <f>Tabulka1[[#This Row],[std2]]</f>
        <v>7.0710678119117998E-6</v>
      </c>
      <c r="AJ7" s="1" t="str">
        <f>Tabulka1[[#This Row],[z2Label]]</f>
        <v>Density (g/cm3)</v>
      </c>
      <c r="AK7" s="1">
        <v>15</v>
      </c>
      <c r="AL7" s="1" t="s">
        <v>82</v>
      </c>
      <c r="AM7" s="1" t="s">
        <v>79</v>
      </c>
      <c r="AN7" s="1">
        <f t="shared" si="0"/>
        <v>1.358890078125</v>
      </c>
      <c r="AO7" s="1">
        <f>Tabulka1[[#This Row],[Interpolated_z2]]-Tabulka1[[#This Row],[z2]]</f>
        <v>-4.2849218750000695E-3</v>
      </c>
      <c r="AP7" s="1">
        <f>Tabulka1[[#This Row],[Interpolated_z2 - measured]]/Tabulka1[[#This Row],[z2]]*100</f>
        <v>-0.3143339538210479</v>
      </c>
      <c r="AQ7" s="1">
        <v>1</v>
      </c>
    </row>
    <row r="8" spans="1:43" ht="16.5" x14ac:dyDescent="0.35">
      <c r="A8" s="1">
        <f>2*Tabulka1[[#This Row],[x3]]*Tabulka1[[#This Row],[z]]/(100*61.9789)*1000</f>
        <v>13.844969820374352</v>
      </c>
      <c r="B8" s="1">
        <f>Tabulka1[[#This Row],[y2]]*Tabulka1[[#This Row],[x]]/2</f>
        <v>0</v>
      </c>
      <c r="C8" s="1">
        <f>Tabulka1[[#This Row],[z2]]</f>
        <v>1.4301600000000001</v>
      </c>
      <c r="D8" s="1">
        <f>Tabulka1[[#This Row],[std2]]</f>
        <v>0</v>
      </c>
      <c r="E8" s="1">
        <v>1</v>
      </c>
      <c r="F8" s="1" t="s">
        <v>75</v>
      </c>
      <c r="G8" s="1" t="s">
        <v>27</v>
      </c>
      <c r="H8" s="1" t="str">
        <f>Tabulka1[[#This Row],[z2Label]]</f>
        <v>Density (g/cm3)</v>
      </c>
      <c r="I8" s="1">
        <v>30</v>
      </c>
      <c r="J8" s="1">
        <v>0</v>
      </c>
      <c r="K8" s="1">
        <v>1.4301600000000001</v>
      </c>
      <c r="L8" s="1">
        <v>0</v>
      </c>
      <c r="M8" s="1" t="s">
        <v>29</v>
      </c>
      <c r="N8" s="1" t="s">
        <v>28</v>
      </c>
      <c r="O8" s="1" t="s">
        <v>80</v>
      </c>
      <c r="P8" s="1">
        <f>Tabulka1[[#This Row],[x2]]/(1+Tabulka1[[#This Row],[y2]]*60.08/61.9789)</f>
        <v>30</v>
      </c>
      <c r="Q8" s="1">
        <f>Tabulka1[[#This Row],[y2]]</f>
        <v>0</v>
      </c>
      <c r="R8" s="1">
        <f>Tabulka1[[#This Row],[z2]]</f>
        <v>1.4301600000000001</v>
      </c>
      <c r="S8" s="1">
        <f>Tabulka1[[#This Row],[std2]]</f>
        <v>0</v>
      </c>
      <c r="T8" s="1" t="s">
        <v>38</v>
      </c>
      <c r="U8" s="1" t="s">
        <v>28</v>
      </c>
      <c r="V8" s="1" t="str">
        <f>Tabulka1[[#This Row],[z2Label]]</f>
        <v>Density (g/cm3)</v>
      </c>
      <c r="W8" s="1">
        <f>2*Tabulka1[[#This Row],[x3]]/61.9789*1000/(100-Tabulka1[[#This Row],[x2]])</f>
        <v>13.829591314832259</v>
      </c>
      <c r="X8" s="1">
        <f>(Tabulka1[[#This Row],[x2]]-Tabulka1[[#This Row],[x3]])/60.08*1000/(100-Tabulka1[[#This Row],[x2]])</f>
        <v>0</v>
      </c>
      <c r="Y8" s="1">
        <f>Tabulka1[[#This Row],[z3]]</f>
        <v>1.4301600000000001</v>
      </c>
      <c r="Z8" s="1">
        <f>Tabulka1[[#This Row],[std3]]</f>
        <v>0</v>
      </c>
      <c r="AA8" s="1" t="s">
        <v>36</v>
      </c>
      <c r="AB8" s="1" t="s">
        <v>37</v>
      </c>
      <c r="AC8" s="1" t="str">
        <f>Tabulka1[[#This Row],[z2Label]]</f>
        <v>Density (g/cm3)</v>
      </c>
      <c r="AD8" s="1">
        <f>Tabulka1[[#This Row],[y2]]</f>
        <v>0</v>
      </c>
      <c r="AE8" s="1">
        <f>Tabulka1[[#This Row],[x3]]</f>
        <v>30</v>
      </c>
      <c r="AF8" s="1">
        <f>Tabulka1[[#This Row],[x2]]-Tabulka1[[#This Row],[x3]]</f>
        <v>0</v>
      </c>
      <c r="AG8" s="1">
        <f>100-Tabulka1[[#This Row],[Na2O_proc]]-Tabulka1[[#This Row],[SiO2_proc]]</f>
        <v>70</v>
      </c>
      <c r="AH8" s="1">
        <f>Tabulka1[[#This Row],[z2]]</f>
        <v>1.4301600000000001</v>
      </c>
      <c r="AI8" s="1">
        <f>Tabulka1[[#This Row],[std2]]</f>
        <v>0</v>
      </c>
      <c r="AJ8" s="1" t="str">
        <f>Tabulka1[[#This Row],[z2Label]]</f>
        <v>Density (g/cm3)</v>
      </c>
      <c r="AK8" s="1">
        <v>15</v>
      </c>
      <c r="AL8" s="1" t="s">
        <v>82</v>
      </c>
      <c r="AM8" s="1" t="s">
        <v>79</v>
      </c>
      <c r="AN8" s="1">
        <f t="shared" si="0"/>
        <v>1.42659439</v>
      </c>
      <c r="AO8" s="1">
        <f>Tabulka1[[#This Row],[Interpolated_z2]]-Tabulka1[[#This Row],[z2]]</f>
        <v>-3.5656100000001079E-3</v>
      </c>
      <c r="AP8" s="1">
        <f>Tabulka1[[#This Row],[Interpolated_z2 - measured]]/Tabulka1[[#This Row],[z2]]*100</f>
        <v>-0.24931546120714518</v>
      </c>
      <c r="AQ8" s="1">
        <v>1</v>
      </c>
    </row>
    <row r="9" spans="1:43" ht="16.5" x14ac:dyDescent="0.35">
      <c r="A9" s="1">
        <f>2*Tabulka1[[#This Row],[x3]]*Tabulka1[[#This Row],[z]]/(100*61.9789)*1000</f>
        <v>16.870999646653942</v>
      </c>
      <c r="B9" s="1">
        <f>Tabulka1[[#This Row],[y2]]*Tabulka1[[#This Row],[x]]/2</f>
        <v>0</v>
      </c>
      <c r="C9" s="1">
        <f>Tabulka1[[#This Row],[z2]]</f>
        <v>1.4937800000000001</v>
      </c>
      <c r="D9" s="1">
        <f>Tabulka1[[#This Row],[std2]]</f>
        <v>1.4142135623666588E-5</v>
      </c>
      <c r="E9" s="1">
        <v>1</v>
      </c>
      <c r="F9" s="1" t="s">
        <v>75</v>
      </c>
      <c r="G9" s="1" t="s">
        <v>27</v>
      </c>
      <c r="H9" s="1" t="str">
        <f>Tabulka1[[#This Row],[z2Label]]</f>
        <v>Density (g/cm3)</v>
      </c>
      <c r="I9" s="1">
        <v>35</v>
      </c>
      <c r="J9" s="1">
        <v>0</v>
      </c>
      <c r="K9" s="1">
        <v>1.4937800000000001</v>
      </c>
      <c r="L9" s="1">
        <v>1.4142135623666588E-5</v>
      </c>
      <c r="M9" s="1" t="s">
        <v>29</v>
      </c>
      <c r="N9" s="1" t="s">
        <v>28</v>
      </c>
      <c r="O9" s="1" t="s">
        <v>80</v>
      </c>
      <c r="P9" s="1">
        <f>Tabulka1[[#This Row],[x2]]/(1+Tabulka1[[#This Row],[y2]]*60.08/61.9789)</f>
        <v>35</v>
      </c>
      <c r="Q9" s="1">
        <f>Tabulka1[[#This Row],[y2]]</f>
        <v>0</v>
      </c>
      <c r="R9" s="1">
        <f>Tabulka1[[#This Row],[z2]]</f>
        <v>1.4937800000000001</v>
      </c>
      <c r="S9" s="1">
        <f>Tabulka1[[#This Row],[std2]]</f>
        <v>1.4142135623666588E-5</v>
      </c>
      <c r="T9" s="1" t="s">
        <v>38</v>
      </c>
      <c r="U9" s="1" t="s">
        <v>28</v>
      </c>
      <c r="V9" s="1" t="str">
        <f>Tabulka1[[#This Row],[z2Label]]</f>
        <v>Density (g/cm3)</v>
      </c>
      <c r="W9" s="1">
        <f>2*Tabulka1[[#This Row],[x3]]/61.9789*1000/(100-Tabulka1[[#This Row],[x2]])</f>
        <v>17.375640369917452</v>
      </c>
      <c r="X9" s="1">
        <f>(Tabulka1[[#This Row],[x2]]-Tabulka1[[#This Row],[x3]])/60.08*1000/(100-Tabulka1[[#This Row],[x2]])</f>
        <v>0</v>
      </c>
      <c r="Y9" s="1">
        <f>Tabulka1[[#This Row],[z3]]</f>
        <v>1.4937800000000001</v>
      </c>
      <c r="Z9" s="1">
        <f>Tabulka1[[#This Row],[std3]]</f>
        <v>1.4142135623666588E-5</v>
      </c>
      <c r="AA9" s="1" t="s">
        <v>36</v>
      </c>
      <c r="AB9" s="1" t="s">
        <v>37</v>
      </c>
      <c r="AC9" s="1" t="str">
        <f>Tabulka1[[#This Row],[z2Label]]</f>
        <v>Density (g/cm3)</v>
      </c>
      <c r="AD9" s="1">
        <f>Tabulka1[[#This Row],[y2]]</f>
        <v>0</v>
      </c>
      <c r="AE9" s="1">
        <f>Tabulka1[[#This Row],[x3]]</f>
        <v>35</v>
      </c>
      <c r="AF9" s="1">
        <f>Tabulka1[[#This Row],[x2]]-Tabulka1[[#This Row],[x3]]</f>
        <v>0</v>
      </c>
      <c r="AG9" s="1">
        <f>100-Tabulka1[[#This Row],[Na2O_proc]]-Tabulka1[[#This Row],[SiO2_proc]]</f>
        <v>65</v>
      </c>
      <c r="AH9" s="1">
        <f>Tabulka1[[#This Row],[z2]]</f>
        <v>1.4937800000000001</v>
      </c>
      <c r="AI9" s="1">
        <f>Tabulka1[[#This Row],[std2]]</f>
        <v>1.4142135623666588E-5</v>
      </c>
      <c r="AJ9" s="1" t="str">
        <f>Tabulka1[[#This Row],[z2Label]]</f>
        <v>Density (g/cm3)</v>
      </c>
      <c r="AK9" s="1">
        <v>15</v>
      </c>
      <c r="AL9" s="1" t="s">
        <v>82</v>
      </c>
      <c r="AM9" s="1" t="s">
        <v>79</v>
      </c>
      <c r="AN9" s="1">
        <f t="shared" si="0"/>
        <v>1.492695643125</v>
      </c>
      <c r="AO9" s="1">
        <f>Tabulka1[[#This Row],[Interpolated_z2]]-Tabulka1[[#This Row],[z2]]</f>
        <v>-1.0843568750000809E-3</v>
      </c>
      <c r="AP9" s="1">
        <f>Tabulka1[[#This Row],[Interpolated_z2 - measured]]/Tabulka1[[#This Row],[z2]]*100</f>
        <v>-7.2591470966278895E-2</v>
      </c>
      <c r="AQ9" s="1">
        <v>1</v>
      </c>
    </row>
    <row r="10" spans="1:43" ht="16.5" x14ac:dyDescent="0.35">
      <c r="A10" s="1">
        <f>2*Tabulka1[[#This Row],[x3]]*Tabulka1[[#This Row],[z]]/(100*61.9789)*1000</f>
        <v>18.916759026055644</v>
      </c>
      <c r="B10" s="1">
        <f>Tabulka1[[#This Row],[y2]]*Tabulka1[[#This Row],[x]]/2</f>
        <v>0</v>
      </c>
      <c r="C10" s="1">
        <f>Tabulka1[[#This Row],[z2]]</f>
        <v>1.5274099999999999</v>
      </c>
      <c r="D10" s="1">
        <f>Tabulka1[[#This Row],[std2]]</f>
        <v>0</v>
      </c>
      <c r="E10" s="1">
        <v>1</v>
      </c>
      <c r="F10" s="1" t="s">
        <v>75</v>
      </c>
      <c r="G10" s="1" t="s">
        <v>27</v>
      </c>
      <c r="H10" s="1" t="str">
        <f>Tabulka1[[#This Row],[z2Label]]</f>
        <v>Density (g/cm3)</v>
      </c>
      <c r="I10" s="1">
        <v>38.380000000000003</v>
      </c>
      <c r="J10" s="1">
        <v>0</v>
      </c>
      <c r="K10" s="1">
        <v>1.5274099999999999</v>
      </c>
      <c r="L10" s="1">
        <v>0</v>
      </c>
      <c r="M10" s="1" t="s">
        <v>29</v>
      </c>
      <c r="N10" s="1" t="s">
        <v>28</v>
      </c>
      <c r="O10" s="1" t="s">
        <v>80</v>
      </c>
      <c r="P10" s="1">
        <f>Tabulka1[[#This Row],[x2]]/(1+Tabulka1[[#This Row],[y2]]*60.08/61.9789)</f>
        <v>38.380000000000003</v>
      </c>
      <c r="Q10" s="1">
        <f>Tabulka1[[#This Row],[y2]]</f>
        <v>0</v>
      </c>
      <c r="R10" s="1">
        <f>Tabulka1[[#This Row],[z2]]</f>
        <v>1.5274099999999999</v>
      </c>
      <c r="S10" s="1">
        <f>Tabulka1[[#This Row],[std2]]</f>
        <v>0</v>
      </c>
      <c r="T10" s="1" t="s">
        <v>38</v>
      </c>
      <c r="U10" s="1" t="s">
        <v>28</v>
      </c>
      <c r="V10" s="1" t="str">
        <f>Tabulka1[[#This Row],[z2Label]]</f>
        <v>Density (g/cm3)</v>
      </c>
      <c r="W10" s="1">
        <f>2*Tabulka1[[#This Row],[x3]]/61.9789*1000/(100-Tabulka1[[#This Row],[x2]])</f>
        <v>20.098766648506089</v>
      </c>
      <c r="X10" s="1">
        <f>(Tabulka1[[#This Row],[x2]]-Tabulka1[[#This Row],[x3]])/60.08*1000/(100-Tabulka1[[#This Row],[x2]])</f>
        <v>0</v>
      </c>
      <c r="Y10" s="1">
        <f>Tabulka1[[#This Row],[z3]]</f>
        <v>1.5274099999999999</v>
      </c>
      <c r="Z10" s="1">
        <f>Tabulka1[[#This Row],[std3]]</f>
        <v>0</v>
      </c>
      <c r="AA10" s="1" t="s">
        <v>36</v>
      </c>
      <c r="AB10" s="1" t="s">
        <v>37</v>
      </c>
      <c r="AC10" s="1" t="str">
        <f>Tabulka1[[#This Row],[z2Label]]</f>
        <v>Density (g/cm3)</v>
      </c>
      <c r="AD10" s="1">
        <f>Tabulka1[[#This Row],[y2]]</f>
        <v>0</v>
      </c>
      <c r="AE10" s="1">
        <f>Tabulka1[[#This Row],[x3]]</f>
        <v>38.380000000000003</v>
      </c>
      <c r="AF10" s="1">
        <f>Tabulka1[[#This Row],[x2]]-Tabulka1[[#This Row],[x3]]</f>
        <v>0</v>
      </c>
      <c r="AG10" s="1">
        <f>100-Tabulka1[[#This Row],[Na2O_proc]]-Tabulka1[[#This Row],[SiO2_proc]]</f>
        <v>61.62</v>
      </c>
      <c r="AH10" s="1">
        <f>Tabulka1[[#This Row],[z2]]</f>
        <v>1.5274099999999999</v>
      </c>
      <c r="AI10" s="1">
        <f>Tabulka1[[#This Row],[std2]]</f>
        <v>0</v>
      </c>
      <c r="AJ10" s="1" t="str">
        <f>Tabulka1[[#This Row],[z2Label]]</f>
        <v>Density (g/cm3)</v>
      </c>
      <c r="AK10" s="1">
        <v>15</v>
      </c>
      <c r="AL10" s="1" t="s">
        <v>82</v>
      </c>
      <c r="AM10" s="1" t="s">
        <v>79</v>
      </c>
      <c r="AN10" s="1">
        <f t="shared" si="0"/>
        <v>1.5367103748963937</v>
      </c>
      <c r="AO10" s="1">
        <f>Tabulka1[[#This Row],[Interpolated_z2]]-Tabulka1[[#This Row],[z2]]</f>
        <v>9.3003748963937927E-3</v>
      </c>
      <c r="AP10" s="1">
        <f>Tabulka1[[#This Row],[Interpolated_z2 - measured]]/Tabulka1[[#This Row],[z2]]*100</f>
        <v>0.6088983898490774</v>
      </c>
      <c r="AQ10" s="1">
        <v>1</v>
      </c>
    </row>
    <row r="11" spans="1:43" ht="16.5" x14ac:dyDescent="0.35">
      <c r="A11" s="1">
        <f>2*Tabulka1[[#This Row],[x3]]*Tabulka1[[#This Row],[z]]/(100*61.9789)*1000</f>
        <v>0</v>
      </c>
      <c r="B11" s="1">
        <f>Tabulka1[[#This Row],[y2]]*Tabulka1[[#This Row],[x]]/2</f>
        <v>0</v>
      </c>
      <c r="C11" s="1">
        <f>Tabulka1[[#This Row],[z2]]</f>
        <v>0.99909999999999999</v>
      </c>
      <c r="D11" s="1">
        <f>Tabulka1[[#This Row],[std2]]</f>
        <v>0</v>
      </c>
      <c r="E11" s="1">
        <v>2</v>
      </c>
      <c r="F11" s="1" t="s">
        <v>75</v>
      </c>
      <c r="G11" s="1" t="s">
        <v>27</v>
      </c>
      <c r="H11" s="1" t="str">
        <f>Tabulka1[[#This Row],[z2Label]]</f>
        <v>Density (g/cm3)</v>
      </c>
      <c r="I11" s="1">
        <v>0</v>
      </c>
      <c r="J11" s="1">
        <v>0.1</v>
      </c>
      <c r="K11" s="1">
        <v>0.99909999999999999</v>
      </c>
      <c r="M11" s="1" t="s">
        <v>29</v>
      </c>
      <c r="N11" s="1" t="s">
        <v>28</v>
      </c>
      <c r="O11" s="1" t="s">
        <v>80</v>
      </c>
      <c r="P11" s="1">
        <f>Tabulka1[[#This Row],[x2]]/(1+Tabulka1[[#This Row],[y2]]*60.08/61.9789)</f>
        <v>0</v>
      </c>
      <c r="Q11" s="1">
        <f>Tabulka1[[#This Row],[y2]]</f>
        <v>0.1</v>
      </c>
      <c r="R11" s="1">
        <f>Tabulka1[[#This Row],[z2]]</f>
        <v>0.99909999999999999</v>
      </c>
      <c r="S11" s="1">
        <f>Tabulka1[[#This Row],[std2]]</f>
        <v>0</v>
      </c>
      <c r="T11" s="1" t="s">
        <v>38</v>
      </c>
      <c r="U11" s="1" t="s">
        <v>28</v>
      </c>
      <c r="V11" s="1" t="str">
        <f>Tabulka1[[#This Row],[z2Label]]</f>
        <v>Density (g/cm3)</v>
      </c>
      <c r="W11" s="1">
        <f>2*Tabulka1[[#This Row],[x3]]/61.9789*1000/(100-Tabulka1[[#This Row],[x2]])</f>
        <v>0</v>
      </c>
      <c r="X11" s="1">
        <f>(Tabulka1[[#This Row],[x2]]-Tabulka1[[#This Row],[x3]])/60.08*1000/(100-Tabulka1[[#This Row],[x2]])</f>
        <v>0</v>
      </c>
      <c r="Y11" s="1">
        <f>Tabulka1[[#This Row],[z3]]</f>
        <v>0.99909999999999999</v>
      </c>
      <c r="Z11" s="1">
        <f>Tabulka1[[#This Row],[std3]]</f>
        <v>0</v>
      </c>
      <c r="AA11" s="1" t="s">
        <v>36</v>
      </c>
      <c r="AB11" s="1" t="s">
        <v>37</v>
      </c>
      <c r="AC11" s="1" t="str">
        <f>Tabulka1[[#This Row],[z2Label]]</f>
        <v>Density (g/cm3)</v>
      </c>
      <c r="AD11" s="1">
        <f>Tabulka1[[#This Row],[y2]]</f>
        <v>0.1</v>
      </c>
      <c r="AE11" s="1">
        <f>Tabulka1[[#This Row],[x3]]</f>
        <v>0</v>
      </c>
      <c r="AF11" s="1">
        <f>Tabulka1[[#This Row],[x2]]-Tabulka1[[#This Row],[x3]]</f>
        <v>0</v>
      </c>
      <c r="AG11" s="1">
        <f>100-Tabulka1[[#This Row],[Na2O_proc]]-Tabulka1[[#This Row],[SiO2_proc]]</f>
        <v>100</v>
      </c>
      <c r="AH11" s="1">
        <f>Tabulka1[[#This Row],[z2]]</f>
        <v>0.99909999999999999</v>
      </c>
      <c r="AI11" s="1">
        <f>Tabulka1[[#This Row],[std2]]</f>
        <v>0</v>
      </c>
      <c r="AJ11" s="1" t="str">
        <f>Tabulka1[[#This Row],[z2Label]]</f>
        <v>Density (g/cm3)</v>
      </c>
      <c r="AK11" s="1">
        <v>15</v>
      </c>
      <c r="AL11" s="1" t="s">
        <v>82</v>
      </c>
      <c r="AM11" s="1" t="s">
        <v>79</v>
      </c>
      <c r="AN11" s="1">
        <f t="shared" si="0"/>
        <v>1.0022634254399998</v>
      </c>
      <c r="AO11" s="1">
        <f>Tabulka1[[#This Row],[Interpolated_z2]]-Tabulka1[[#This Row],[z2]]</f>
        <v>3.1634254399998119E-3</v>
      </c>
      <c r="AP11" s="1">
        <f>Tabulka1[[#This Row],[Interpolated_z2 - measured]]/Tabulka1[[#This Row],[z2]]*100</f>
        <v>0.31662750875786327</v>
      </c>
      <c r="AQ11" s="1">
        <v>100</v>
      </c>
    </row>
    <row r="12" spans="1:43" ht="16.5" x14ac:dyDescent="0.35">
      <c r="A12" s="1">
        <f>2*Tabulka1[[#This Row],[x3]]*Tabulka1[[#This Row],[z]]/(100*61.9789)*1000</f>
        <v>1.5748180899555648</v>
      </c>
      <c r="B12" s="1">
        <f>Tabulka1[[#This Row],[y2]]*Tabulka1[[#This Row],[x]]/2</f>
        <v>7.874090449777825E-2</v>
      </c>
      <c r="C12" s="1">
        <f>Tabulka1[[#This Row],[z2]]</f>
        <v>1.07067</v>
      </c>
      <c r="D12" s="1">
        <f>Tabulka1[[#This Row],[std2]]</f>
        <v>0</v>
      </c>
      <c r="E12" s="1">
        <v>2</v>
      </c>
      <c r="F12" s="1" t="s">
        <v>75</v>
      </c>
      <c r="G12" s="1" t="s">
        <v>27</v>
      </c>
      <c r="H12" s="1" t="str">
        <f>Tabulka1[[#This Row],[z2Label]]</f>
        <v>Density (g/cm3)</v>
      </c>
      <c r="I12" s="1">
        <v>5</v>
      </c>
      <c r="J12" s="1">
        <v>0.1</v>
      </c>
      <c r="K12" s="1">
        <v>1.07067</v>
      </c>
      <c r="L12" s="1">
        <v>0</v>
      </c>
      <c r="M12" s="1" t="s">
        <v>29</v>
      </c>
      <c r="N12" s="1" t="s">
        <v>28</v>
      </c>
      <c r="O12" s="1" t="s">
        <v>80</v>
      </c>
      <c r="P12" s="1">
        <f>Tabulka1[[#This Row],[x2]]/(1+Tabulka1[[#This Row],[y2]]*60.08/61.9789)</f>
        <v>4.5581501730480429</v>
      </c>
      <c r="Q12" s="1">
        <f>Tabulka1[[#This Row],[y2]]</f>
        <v>0.1</v>
      </c>
      <c r="R12" s="1">
        <f>Tabulka1[[#This Row],[z2]]</f>
        <v>1.07067</v>
      </c>
      <c r="S12" s="1">
        <f>Tabulka1[[#This Row],[std2]]</f>
        <v>0</v>
      </c>
      <c r="T12" s="1" t="s">
        <v>38</v>
      </c>
      <c r="U12" s="1" t="s">
        <v>28</v>
      </c>
      <c r="V12" s="1" t="str">
        <f>Tabulka1[[#This Row],[z2Label]]</f>
        <v>Density (g/cm3)</v>
      </c>
      <c r="W12" s="1">
        <f>2*Tabulka1[[#This Row],[x3]]/61.9789*1000/(100-Tabulka1[[#This Row],[x2]])</f>
        <v>1.5482858888217708</v>
      </c>
      <c r="X12" s="1">
        <f>(Tabulka1[[#This Row],[x2]]-Tabulka1[[#This Row],[x3]])/60.08*1000/(100-Tabulka1[[#This Row],[x2]])</f>
        <v>7.7414294441088563E-2</v>
      </c>
      <c r="Y12" s="1">
        <f>Tabulka1[[#This Row],[z3]]</f>
        <v>1.07067</v>
      </c>
      <c r="Z12" s="1">
        <f>Tabulka1[[#This Row],[std3]]</f>
        <v>0</v>
      </c>
      <c r="AA12" s="1" t="s">
        <v>36</v>
      </c>
      <c r="AB12" s="1" t="s">
        <v>37</v>
      </c>
      <c r="AC12" s="1" t="str">
        <f>Tabulka1[[#This Row],[z2Label]]</f>
        <v>Density (g/cm3)</v>
      </c>
      <c r="AD12" s="1">
        <f>Tabulka1[[#This Row],[y2]]</f>
        <v>0.1</v>
      </c>
      <c r="AE12" s="1">
        <f>Tabulka1[[#This Row],[x3]]</f>
        <v>4.5581501730480429</v>
      </c>
      <c r="AF12" s="1">
        <f>Tabulka1[[#This Row],[x2]]-Tabulka1[[#This Row],[x3]]</f>
        <v>0.44184982695195707</v>
      </c>
      <c r="AG12" s="1">
        <f>100-Tabulka1[[#This Row],[Na2O_proc]]-Tabulka1[[#This Row],[SiO2_proc]]</f>
        <v>95</v>
      </c>
      <c r="AH12" s="1">
        <f>Tabulka1[[#This Row],[z2]]</f>
        <v>1.07067</v>
      </c>
      <c r="AI12" s="1">
        <f>Tabulka1[[#This Row],[std2]]</f>
        <v>0</v>
      </c>
      <c r="AJ12" s="1" t="str">
        <f>Tabulka1[[#This Row],[z2Label]]</f>
        <v>Density (g/cm3)</v>
      </c>
      <c r="AK12" s="1">
        <v>15</v>
      </c>
      <c r="AL12" s="1" t="s">
        <v>82</v>
      </c>
      <c r="AM12" s="1" t="s">
        <v>79</v>
      </c>
      <c r="AN12" s="1">
        <f t="shared" si="0"/>
        <v>1.0715095103774999</v>
      </c>
      <c r="AO12" s="1">
        <f>Tabulka1[[#This Row],[Interpolated_z2]]-Tabulka1[[#This Row],[z2]]</f>
        <v>8.3951037749985247E-4</v>
      </c>
      <c r="AP12" s="1">
        <f>Tabulka1[[#This Row],[Interpolated_z2 - measured]]/Tabulka1[[#This Row],[z2]]*100</f>
        <v>7.8409816049749448E-2</v>
      </c>
      <c r="AQ12" s="1">
        <v>1</v>
      </c>
    </row>
    <row r="13" spans="1:43" ht="16.5" x14ac:dyDescent="0.35">
      <c r="A13" s="1">
        <f>2*Tabulka1[[#This Row],[x3]]*Tabulka1[[#This Row],[z]]/(100*61.9789)*1000</f>
        <v>3.3568672788434246</v>
      </c>
      <c r="B13" s="1">
        <f>Tabulka1[[#This Row],[y2]]*Tabulka1[[#This Row],[x]]/2</f>
        <v>0.16784336394217125</v>
      </c>
      <c r="C13" s="1">
        <f>Tabulka1[[#This Row],[z2]]</f>
        <v>1.1411150000000001</v>
      </c>
      <c r="D13" s="1">
        <f>Tabulka1[[#This Row],[std2]]</f>
        <v>7.0710678117547895E-6</v>
      </c>
      <c r="E13" s="1">
        <v>2</v>
      </c>
      <c r="F13" s="1" t="s">
        <v>75</v>
      </c>
      <c r="G13" s="1" t="s">
        <v>27</v>
      </c>
      <c r="H13" s="1" t="str">
        <f>Tabulka1[[#This Row],[z2Label]]</f>
        <v>Density (g/cm3)</v>
      </c>
      <c r="I13" s="1">
        <v>10</v>
      </c>
      <c r="J13" s="1">
        <v>0.1</v>
      </c>
      <c r="K13" s="1">
        <v>1.1411150000000001</v>
      </c>
      <c r="L13" s="1">
        <v>7.0710678117547895E-6</v>
      </c>
      <c r="M13" s="1" t="s">
        <v>29</v>
      </c>
      <c r="N13" s="1" t="s">
        <v>28</v>
      </c>
      <c r="O13" s="1" t="s">
        <v>80</v>
      </c>
      <c r="P13" s="1">
        <f>Tabulka1[[#This Row],[x2]]/(1+Tabulka1[[#This Row],[y2]]*60.08/61.9789)</f>
        <v>9.1163003460960859</v>
      </c>
      <c r="Q13" s="1">
        <f>Tabulka1[[#This Row],[y2]]</f>
        <v>0.1</v>
      </c>
      <c r="R13" s="1">
        <f>Tabulka1[[#This Row],[z2]]</f>
        <v>1.1411150000000001</v>
      </c>
      <c r="S13" s="1">
        <f>Tabulka1[[#This Row],[std2]]</f>
        <v>7.0710678117547895E-6</v>
      </c>
      <c r="T13" s="1" t="s">
        <v>38</v>
      </c>
      <c r="U13" s="1" t="s">
        <v>28</v>
      </c>
      <c r="V13" s="1" t="str">
        <f>Tabulka1[[#This Row],[z2Label]]</f>
        <v>Density (g/cm3)</v>
      </c>
      <c r="W13" s="1">
        <f>2*Tabulka1[[#This Row],[x3]]/61.9789*1000/(100-Tabulka1[[#This Row],[x2]])</f>
        <v>3.268603543068183</v>
      </c>
      <c r="X13" s="1">
        <f>(Tabulka1[[#This Row],[x2]]-Tabulka1[[#This Row],[x3]])/60.08*1000/(100-Tabulka1[[#This Row],[x2]])</f>
        <v>0.16343017715340918</v>
      </c>
      <c r="Y13" s="1">
        <f>Tabulka1[[#This Row],[z3]]</f>
        <v>1.1411150000000001</v>
      </c>
      <c r="Z13" s="1">
        <f>Tabulka1[[#This Row],[std3]]</f>
        <v>7.0710678117547895E-6</v>
      </c>
      <c r="AA13" s="1" t="s">
        <v>36</v>
      </c>
      <c r="AB13" s="1" t="s">
        <v>37</v>
      </c>
      <c r="AC13" s="1" t="str">
        <f>Tabulka1[[#This Row],[z2Label]]</f>
        <v>Density (g/cm3)</v>
      </c>
      <c r="AD13" s="1">
        <f>Tabulka1[[#This Row],[y2]]</f>
        <v>0.1</v>
      </c>
      <c r="AE13" s="1">
        <f>Tabulka1[[#This Row],[x3]]</f>
        <v>9.1163003460960859</v>
      </c>
      <c r="AF13" s="1">
        <f>Tabulka1[[#This Row],[x2]]-Tabulka1[[#This Row],[x3]]</f>
        <v>0.88369965390391414</v>
      </c>
      <c r="AG13" s="1">
        <f>100-Tabulka1[[#This Row],[Na2O_proc]]-Tabulka1[[#This Row],[SiO2_proc]]</f>
        <v>90</v>
      </c>
      <c r="AH13" s="1">
        <f>Tabulka1[[#This Row],[z2]]</f>
        <v>1.1411150000000001</v>
      </c>
      <c r="AI13" s="1">
        <f>Tabulka1[[#This Row],[std2]]</f>
        <v>7.0710678117547895E-6</v>
      </c>
      <c r="AJ13" s="1" t="str">
        <f>Tabulka1[[#This Row],[z2Label]]</f>
        <v>Density (g/cm3)</v>
      </c>
      <c r="AK13" s="1">
        <v>15</v>
      </c>
      <c r="AL13" s="1" t="s">
        <v>82</v>
      </c>
      <c r="AM13" s="1" t="s">
        <v>79</v>
      </c>
      <c r="AN13" s="1">
        <f t="shared" si="0"/>
        <v>1.1426124422399997</v>
      </c>
      <c r="AO13" s="1">
        <f>Tabulka1[[#This Row],[Interpolated_z2]]-Tabulka1[[#This Row],[z2]]</f>
        <v>1.4974422399995913E-3</v>
      </c>
      <c r="AP13" s="1">
        <f>Tabulka1[[#This Row],[Interpolated_z2 - measured]]/Tabulka1[[#This Row],[z2]]*100</f>
        <v>0.13122623399040334</v>
      </c>
      <c r="AQ13" s="1">
        <v>1</v>
      </c>
    </row>
    <row r="14" spans="1:43" ht="16.5" x14ac:dyDescent="0.35">
      <c r="A14" s="1">
        <f>2*Tabulka1[[#This Row],[x3]]*Tabulka1[[#This Row],[z]]/(100*61.9789)*1000</f>
        <v>5.3506925598902146</v>
      </c>
      <c r="B14" s="1">
        <f>Tabulka1[[#This Row],[y2]]*Tabulka1[[#This Row],[x]]/2</f>
        <v>0.26753462799451072</v>
      </c>
      <c r="C14" s="1">
        <f>Tabulka1[[#This Row],[z2]]</f>
        <v>1.2125900000000001</v>
      </c>
      <c r="D14" s="1">
        <f>Tabulka1[[#This Row],[std2]]</f>
        <v>0</v>
      </c>
      <c r="E14" s="1">
        <v>2</v>
      </c>
      <c r="F14" s="1" t="s">
        <v>75</v>
      </c>
      <c r="G14" s="1" t="s">
        <v>27</v>
      </c>
      <c r="H14" s="1" t="str">
        <f>Tabulka1[[#This Row],[z2Label]]</f>
        <v>Density (g/cm3)</v>
      </c>
      <c r="I14" s="1">
        <v>15</v>
      </c>
      <c r="J14" s="1">
        <v>0.1</v>
      </c>
      <c r="K14" s="1">
        <v>1.2125900000000001</v>
      </c>
      <c r="L14" s="1">
        <v>0</v>
      </c>
      <c r="M14" s="1" t="s">
        <v>29</v>
      </c>
      <c r="N14" s="1" t="s">
        <v>28</v>
      </c>
      <c r="O14" s="1" t="s">
        <v>80</v>
      </c>
      <c r="P14" s="1">
        <f>Tabulka1[[#This Row],[x2]]/(1+Tabulka1[[#This Row],[y2]]*60.08/61.9789)</f>
        <v>13.674450519144131</v>
      </c>
      <c r="Q14" s="1">
        <f>Tabulka1[[#This Row],[y2]]</f>
        <v>0.1</v>
      </c>
      <c r="R14" s="1">
        <f>Tabulka1[[#This Row],[z2]]</f>
        <v>1.2125900000000001</v>
      </c>
      <c r="S14" s="1">
        <f>Tabulka1[[#This Row],[std2]]</f>
        <v>0</v>
      </c>
      <c r="T14" s="1" t="s">
        <v>38</v>
      </c>
      <c r="U14" s="1" t="s">
        <v>28</v>
      </c>
      <c r="V14" s="1" t="str">
        <f>Tabulka1[[#This Row],[z2Label]]</f>
        <v>Density (g/cm3)</v>
      </c>
      <c r="W14" s="1">
        <f>2*Tabulka1[[#This Row],[x3]]/61.9789*1000/(100-Tabulka1[[#This Row],[x2]])</f>
        <v>5.1913115095788775</v>
      </c>
      <c r="X14" s="1">
        <f>(Tabulka1[[#This Row],[x2]]-Tabulka1[[#This Row],[x3]])/60.08*1000/(100-Tabulka1[[#This Row],[x2]])</f>
        <v>0.25956557547894366</v>
      </c>
      <c r="Y14" s="1">
        <f>Tabulka1[[#This Row],[z3]]</f>
        <v>1.2125900000000001</v>
      </c>
      <c r="Z14" s="1">
        <f>Tabulka1[[#This Row],[std3]]</f>
        <v>0</v>
      </c>
      <c r="AA14" s="1" t="s">
        <v>36</v>
      </c>
      <c r="AB14" s="1" t="s">
        <v>37</v>
      </c>
      <c r="AC14" s="1" t="str">
        <f>Tabulka1[[#This Row],[z2Label]]</f>
        <v>Density (g/cm3)</v>
      </c>
      <c r="AD14" s="1">
        <f>Tabulka1[[#This Row],[y2]]</f>
        <v>0.1</v>
      </c>
      <c r="AE14" s="1">
        <f>Tabulka1[[#This Row],[x3]]</f>
        <v>13.674450519144131</v>
      </c>
      <c r="AF14" s="1">
        <f>Tabulka1[[#This Row],[x2]]-Tabulka1[[#This Row],[x3]]</f>
        <v>1.3255494808558694</v>
      </c>
      <c r="AG14" s="1">
        <f>100-Tabulka1[[#This Row],[Na2O_proc]]-Tabulka1[[#This Row],[SiO2_proc]]</f>
        <v>85</v>
      </c>
      <c r="AH14" s="1">
        <f>Tabulka1[[#This Row],[z2]]</f>
        <v>1.2125900000000001</v>
      </c>
      <c r="AI14" s="1">
        <f>Tabulka1[[#This Row],[std2]]</f>
        <v>0</v>
      </c>
      <c r="AJ14" s="1" t="str">
        <f>Tabulka1[[#This Row],[z2Label]]</f>
        <v>Density (g/cm3)</v>
      </c>
      <c r="AK14" s="1">
        <v>15</v>
      </c>
      <c r="AL14" s="1" t="s">
        <v>82</v>
      </c>
      <c r="AM14" s="1" t="s">
        <v>79</v>
      </c>
      <c r="AN14" s="1">
        <f t="shared" si="0"/>
        <v>1.2142591337024995</v>
      </c>
      <c r="AO14" s="1">
        <f>Tabulka1[[#This Row],[Interpolated_z2]]-Tabulka1[[#This Row],[z2]]</f>
        <v>1.6691337024994368E-3</v>
      </c>
      <c r="AP14" s="1">
        <f>Tabulka1[[#This Row],[Interpolated_z2 - measured]]/Tabulka1[[#This Row],[z2]]*100</f>
        <v>0.13765029420491978</v>
      </c>
      <c r="AQ14" s="1">
        <v>1</v>
      </c>
    </row>
    <row r="15" spans="1:43" ht="16.5" x14ac:dyDescent="0.35">
      <c r="A15" s="1">
        <f>2*Tabulka1[[#This Row],[x3]]*Tabulka1[[#This Row],[z]]/(100*61.9789)*1000</f>
        <v>7.5522490362113865</v>
      </c>
      <c r="B15" s="1">
        <f>Tabulka1[[#This Row],[y2]]*Tabulka1[[#This Row],[x]]/2</f>
        <v>0.37761245181056935</v>
      </c>
      <c r="C15" s="1">
        <f>Tabulka1[[#This Row],[z2]]</f>
        <v>1.2836349999999999</v>
      </c>
      <c r="D15" s="1">
        <f>Tabulka1[[#This Row],[std2]]</f>
        <v>7.0710678117547895E-6</v>
      </c>
      <c r="E15" s="1">
        <v>2</v>
      </c>
      <c r="F15" s="1" t="s">
        <v>75</v>
      </c>
      <c r="G15" s="1" t="s">
        <v>27</v>
      </c>
      <c r="H15" s="1" t="str">
        <f>Tabulka1[[#This Row],[z2Label]]</f>
        <v>Density (g/cm3)</v>
      </c>
      <c r="I15" s="1">
        <v>20</v>
      </c>
      <c r="J15" s="1">
        <v>0.1</v>
      </c>
      <c r="K15" s="1">
        <v>1.2836349999999999</v>
      </c>
      <c r="L15" s="1">
        <v>7.0710678117547895E-6</v>
      </c>
      <c r="M15" s="1" t="s">
        <v>29</v>
      </c>
      <c r="N15" s="1" t="s">
        <v>28</v>
      </c>
      <c r="O15" s="1" t="s">
        <v>80</v>
      </c>
      <c r="P15" s="1">
        <f>Tabulka1[[#This Row],[x2]]/(1+Tabulka1[[#This Row],[y2]]*60.08/61.9789)</f>
        <v>18.232600692192172</v>
      </c>
      <c r="Q15" s="1">
        <f>Tabulka1[[#This Row],[y2]]</f>
        <v>0.1</v>
      </c>
      <c r="R15" s="1">
        <f>Tabulka1[[#This Row],[z2]]</f>
        <v>1.2836349999999999</v>
      </c>
      <c r="S15" s="1">
        <f>Tabulka1[[#This Row],[std2]]</f>
        <v>7.0710678117547895E-6</v>
      </c>
      <c r="T15" s="1" t="s">
        <v>38</v>
      </c>
      <c r="U15" s="1" t="s">
        <v>28</v>
      </c>
      <c r="V15" s="1" t="str">
        <f>Tabulka1[[#This Row],[z2Label]]</f>
        <v>Density (g/cm3)</v>
      </c>
      <c r="W15" s="1">
        <f>2*Tabulka1[[#This Row],[x3]]/61.9789*1000/(100-Tabulka1[[#This Row],[x2]])</f>
        <v>7.3543579719034113</v>
      </c>
      <c r="X15" s="1">
        <f>(Tabulka1[[#This Row],[x2]]-Tabulka1[[#This Row],[x3]])/60.08*1000/(100-Tabulka1[[#This Row],[x2]])</f>
        <v>0.36771789859517068</v>
      </c>
      <c r="Y15" s="1">
        <f>Tabulka1[[#This Row],[z3]]</f>
        <v>1.2836349999999999</v>
      </c>
      <c r="Z15" s="1">
        <f>Tabulka1[[#This Row],[std3]]</f>
        <v>7.0710678117547895E-6</v>
      </c>
      <c r="AA15" s="1" t="s">
        <v>36</v>
      </c>
      <c r="AB15" s="1" t="s">
        <v>37</v>
      </c>
      <c r="AC15" s="1" t="str">
        <f>Tabulka1[[#This Row],[z2Label]]</f>
        <v>Density (g/cm3)</v>
      </c>
      <c r="AD15" s="1">
        <f>Tabulka1[[#This Row],[y2]]</f>
        <v>0.1</v>
      </c>
      <c r="AE15" s="1">
        <f>Tabulka1[[#This Row],[x3]]</f>
        <v>18.232600692192172</v>
      </c>
      <c r="AF15" s="1">
        <f>Tabulka1[[#This Row],[x2]]-Tabulka1[[#This Row],[x3]]</f>
        <v>1.7673993078078283</v>
      </c>
      <c r="AG15" s="1">
        <f>100-Tabulka1[[#This Row],[Na2O_proc]]-Tabulka1[[#This Row],[SiO2_proc]]</f>
        <v>80</v>
      </c>
      <c r="AH15" s="1">
        <f>Tabulka1[[#This Row],[z2]]</f>
        <v>1.2836349999999999</v>
      </c>
      <c r="AI15" s="1">
        <f>Tabulka1[[#This Row],[std2]]</f>
        <v>7.0710678117547895E-6</v>
      </c>
      <c r="AJ15" s="1" t="str">
        <f>Tabulka1[[#This Row],[z2Label]]</f>
        <v>Density (g/cm3)</v>
      </c>
      <c r="AK15" s="1">
        <v>15</v>
      </c>
      <c r="AL15" s="1" t="s">
        <v>82</v>
      </c>
      <c r="AM15" s="1" t="s">
        <v>79</v>
      </c>
      <c r="AN15" s="1">
        <f t="shared" si="0"/>
        <v>1.2854996324399994</v>
      </c>
      <c r="AO15" s="1">
        <f>Tabulka1[[#This Row],[Interpolated_z2]]-Tabulka1[[#This Row],[z2]]</f>
        <v>1.8646324399995695E-3</v>
      </c>
      <c r="AP15" s="1">
        <f>Tabulka1[[#This Row],[Interpolated_z2 - measured]]/Tabulka1[[#This Row],[z2]]*100</f>
        <v>0.14526188830933792</v>
      </c>
      <c r="AQ15" s="1">
        <v>1</v>
      </c>
    </row>
    <row r="16" spans="1:43" ht="16.5" x14ac:dyDescent="0.35">
      <c r="A16" s="1">
        <f>2*Tabulka1[[#This Row],[x3]]*Tabulka1[[#This Row],[z]]/(100*61.9789)*1000</f>
        <v>9.9674349029004112</v>
      </c>
      <c r="B16" s="1">
        <f>Tabulka1[[#This Row],[y2]]*Tabulka1[[#This Row],[x]]/2</f>
        <v>0.49837174514502058</v>
      </c>
      <c r="C16" s="1">
        <f>Tabulka1[[#This Row],[z2]]</f>
        <v>1.35531</v>
      </c>
      <c r="D16" s="1">
        <f>Tabulka1[[#This Row],[std2]]</f>
        <v>0</v>
      </c>
      <c r="E16" s="1">
        <v>2</v>
      </c>
      <c r="F16" s="1" t="s">
        <v>75</v>
      </c>
      <c r="G16" s="1" t="s">
        <v>27</v>
      </c>
      <c r="H16" s="1" t="str">
        <f>Tabulka1[[#This Row],[z2Label]]</f>
        <v>Density (g/cm3)</v>
      </c>
      <c r="I16" s="1">
        <v>25</v>
      </c>
      <c r="J16" s="1">
        <v>0.1</v>
      </c>
      <c r="K16" s="1">
        <v>1.35531</v>
      </c>
      <c r="L16" s="1">
        <v>0</v>
      </c>
      <c r="M16" s="1" t="s">
        <v>29</v>
      </c>
      <c r="N16" s="1" t="s">
        <v>28</v>
      </c>
      <c r="O16" s="1" t="s">
        <v>80</v>
      </c>
      <c r="P16" s="1">
        <f>Tabulka1[[#This Row],[x2]]/(1+Tabulka1[[#This Row],[y2]]*60.08/61.9789)</f>
        <v>22.790750865240216</v>
      </c>
      <c r="Q16" s="1">
        <f>Tabulka1[[#This Row],[y2]]</f>
        <v>0.1</v>
      </c>
      <c r="R16" s="1">
        <f>Tabulka1[[#This Row],[z2]]</f>
        <v>1.35531</v>
      </c>
      <c r="S16" s="1">
        <f>Tabulka1[[#This Row],[std2]]</f>
        <v>0</v>
      </c>
      <c r="T16" s="1" t="s">
        <v>38</v>
      </c>
      <c r="U16" s="1" t="s">
        <v>28</v>
      </c>
      <c r="V16" s="1" t="str">
        <f>Tabulka1[[#This Row],[z2Label]]</f>
        <v>Density (g/cm3)</v>
      </c>
      <c r="W16" s="1">
        <f>2*Tabulka1[[#This Row],[x3]]/61.9789*1000/(100-Tabulka1[[#This Row],[x2]])</f>
        <v>9.8058106292045473</v>
      </c>
      <c r="X16" s="1">
        <f>(Tabulka1[[#This Row],[x2]]-Tabulka1[[#This Row],[x3]])/60.08*1000/(100-Tabulka1[[#This Row],[x2]])</f>
        <v>0.49029053146022722</v>
      </c>
      <c r="Y16" s="1">
        <f>Tabulka1[[#This Row],[z3]]</f>
        <v>1.35531</v>
      </c>
      <c r="Z16" s="1">
        <f>Tabulka1[[#This Row],[std3]]</f>
        <v>0</v>
      </c>
      <c r="AA16" s="1" t="s">
        <v>36</v>
      </c>
      <c r="AB16" s="1" t="s">
        <v>37</v>
      </c>
      <c r="AC16" s="1" t="str">
        <f>Tabulka1[[#This Row],[z2Label]]</f>
        <v>Density (g/cm3)</v>
      </c>
      <c r="AD16" s="1">
        <f>Tabulka1[[#This Row],[y2]]</f>
        <v>0.1</v>
      </c>
      <c r="AE16" s="1">
        <f>Tabulka1[[#This Row],[x3]]</f>
        <v>22.790750865240216</v>
      </c>
      <c r="AF16" s="1">
        <f>Tabulka1[[#This Row],[x2]]-Tabulka1[[#This Row],[x3]]</f>
        <v>2.2092491347597836</v>
      </c>
      <c r="AG16" s="1">
        <f>100-Tabulka1[[#This Row],[Na2O_proc]]-Tabulka1[[#This Row],[SiO2_proc]]</f>
        <v>75</v>
      </c>
      <c r="AH16" s="1">
        <f>Tabulka1[[#This Row],[z2]]</f>
        <v>1.35531</v>
      </c>
      <c r="AI16" s="1">
        <f>Tabulka1[[#This Row],[std2]]</f>
        <v>0</v>
      </c>
      <c r="AJ16" s="1" t="str">
        <f>Tabulka1[[#This Row],[z2Label]]</f>
        <v>Density (g/cm3)</v>
      </c>
      <c r="AK16" s="1">
        <v>15</v>
      </c>
      <c r="AL16" s="1" t="s">
        <v>82</v>
      </c>
      <c r="AM16" s="1" t="s">
        <v>79</v>
      </c>
      <c r="AN16" s="1">
        <f t="shared" si="0"/>
        <v>1.3557471211274998</v>
      </c>
      <c r="AO16" s="1">
        <f>Tabulka1[[#This Row],[Interpolated_z2]]-Tabulka1[[#This Row],[z2]]</f>
        <v>4.3712112749982879E-4</v>
      </c>
      <c r="AP16" s="1">
        <f>Tabulka1[[#This Row],[Interpolated_z2 - measured]]/Tabulka1[[#This Row],[z2]]*100</f>
        <v>3.2252483011254163E-2</v>
      </c>
      <c r="AQ16" s="1">
        <v>1</v>
      </c>
    </row>
    <row r="17" spans="1:43" ht="16.5" x14ac:dyDescent="0.35">
      <c r="A17" s="1">
        <f>2*Tabulka1[[#This Row],[x3]]*Tabulka1[[#This Row],[z]]/(100*61.9789)*1000</f>
        <v>12.569465588223617</v>
      </c>
      <c r="B17" s="1">
        <f>Tabulka1[[#This Row],[y2]]*Tabulka1[[#This Row],[x]]/2</f>
        <v>0.62847327941118092</v>
      </c>
      <c r="C17" s="1">
        <f>Tabulka1[[#This Row],[z2]]</f>
        <v>1.4242650000000001</v>
      </c>
      <c r="D17" s="1">
        <f>Tabulka1[[#This Row],[std2]]</f>
        <v>7.0710678117547895E-6</v>
      </c>
      <c r="E17" s="1">
        <v>2</v>
      </c>
      <c r="F17" s="1" t="s">
        <v>75</v>
      </c>
      <c r="G17" s="1" t="s">
        <v>27</v>
      </c>
      <c r="H17" s="1" t="str">
        <f>Tabulka1[[#This Row],[z2Label]]</f>
        <v>Density (g/cm3)</v>
      </c>
      <c r="I17" s="1">
        <v>30</v>
      </c>
      <c r="J17" s="1">
        <v>0.1</v>
      </c>
      <c r="K17" s="1">
        <v>1.4242650000000001</v>
      </c>
      <c r="L17" s="1">
        <v>7.0710678117547895E-6</v>
      </c>
      <c r="M17" s="1" t="s">
        <v>29</v>
      </c>
      <c r="N17" s="1" t="s">
        <v>28</v>
      </c>
      <c r="O17" s="1" t="s">
        <v>80</v>
      </c>
      <c r="P17" s="1">
        <f>Tabulka1[[#This Row],[x2]]/(1+Tabulka1[[#This Row],[y2]]*60.08/61.9789)</f>
        <v>27.348901038288261</v>
      </c>
      <c r="Q17" s="1">
        <f>Tabulka1[[#This Row],[y2]]</f>
        <v>0.1</v>
      </c>
      <c r="R17" s="1">
        <f>Tabulka1[[#This Row],[z2]]</f>
        <v>1.4242650000000001</v>
      </c>
      <c r="S17" s="1">
        <f>Tabulka1[[#This Row],[std2]]</f>
        <v>7.0710678117547895E-6</v>
      </c>
      <c r="T17" s="1" t="s">
        <v>38</v>
      </c>
      <c r="U17" s="1" t="s">
        <v>28</v>
      </c>
      <c r="V17" s="1" t="str">
        <f>Tabulka1[[#This Row],[z2Label]]</f>
        <v>Density (g/cm3)</v>
      </c>
      <c r="W17" s="1">
        <f>2*Tabulka1[[#This Row],[x3]]/61.9789*1000/(100-Tabulka1[[#This Row],[x2]])</f>
        <v>12.607470808977276</v>
      </c>
      <c r="X17" s="1">
        <f>(Tabulka1[[#This Row],[x2]]-Tabulka1[[#This Row],[x3]])/60.08*1000/(100-Tabulka1[[#This Row],[x2]])</f>
        <v>0.63037354044886318</v>
      </c>
      <c r="Y17" s="1">
        <f>Tabulka1[[#This Row],[z3]]</f>
        <v>1.4242650000000001</v>
      </c>
      <c r="Z17" s="1">
        <f>Tabulka1[[#This Row],[std3]]</f>
        <v>7.0710678117547895E-6</v>
      </c>
      <c r="AA17" s="1" t="s">
        <v>36</v>
      </c>
      <c r="AB17" s="1" t="s">
        <v>37</v>
      </c>
      <c r="AC17" s="1" t="str">
        <f>Tabulka1[[#This Row],[z2Label]]</f>
        <v>Density (g/cm3)</v>
      </c>
      <c r="AD17" s="1">
        <f>Tabulka1[[#This Row],[y2]]</f>
        <v>0.1</v>
      </c>
      <c r="AE17" s="1">
        <f>Tabulka1[[#This Row],[x3]]</f>
        <v>27.348901038288261</v>
      </c>
      <c r="AF17" s="1">
        <f>Tabulka1[[#This Row],[x2]]-Tabulka1[[#This Row],[x3]]</f>
        <v>2.6510989617117389</v>
      </c>
      <c r="AG17" s="1">
        <f>100-Tabulka1[[#This Row],[Na2O_proc]]-Tabulka1[[#This Row],[SiO2_proc]]</f>
        <v>70</v>
      </c>
      <c r="AH17" s="1">
        <f>Tabulka1[[#This Row],[z2]]</f>
        <v>1.4242650000000001</v>
      </c>
      <c r="AI17" s="1">
        <f>Tabulka1[[#This Row],[std2]]</f>
        <v>7.0710678117547895E-6</v>
      </c>
      <c r="AJ17" s="1" t="str">
        <f>Tabulka1[[#This Row],[z2Label]]</f>
        <v>Density (g/cm3)</v>
      </c>
      <c r="AK17" s="1">
        <v>15</v>
      </c>
      <c r="AL17" s="1" t="s">
        <v>82</v>
      </c>
      <c r="AM17" s="1" t="s">
        <v>79</v>
      </c>
      <c r="AN17" s="1">
        <f t="shared" si="0"/>
        <v>1.4247779174399997</v>
      </c>
      <c r="AO17" s="1">
        <f>Tabulka1[[#This Row],[Interpolated_z2]]-Tabulka1[[#This Row],[z2]]</f>
        <v>5.1291743999959394E-4</v>
      </c>
      <c r="AP17" s="1">
        <f>Tabulka1[[#This Row],[Interpolated_z2 - measured]]/Tabulka1[[#This Row],[z2]]*100</f>
        <v>3.6012781329288715E-2</v>
      </c>
      <c r="AQ17" s="1">
        <v>1</v>
      </c>
    </row>
    <row r="18" spans="1:43" ht="16.5" x14ac:dyDescent="0.35">
      <c r="A18" s="1">
        <f>2*Tabulka1[[#This Row],[x3]]*Tabulka1[[#This Row],[z]]/(100*61.9789)*1000</f>
        <v>0</v>
      </c>
      <c r="B18" s="1">
        <f>Tabulka1[[#This Row],[y2]]*Tabulka1[[#This Row],[x]]/2</f>
        <v>0</v>
      </c>
      <c r="C18" s="1">
        <f>Tabulka1[[#This Row],[z2]]</f>
        <v>0.99909999999999999</v>
      </c>
      <c r="D18" s="1">
        <f>Tabulka1[[#This Row],[std2]]</f>
        <v>0</v>
      </c>
      <c r="E18" s="1">
        <v>3</v>
      </c>
      <c r="F18" s="1" t="s">
        <v>75</v>
      </c>
      <c r="G18" s="1" t="s">
        <v>27</v>
      </c>
      <c r="H18" s="1" t="str">
        <f>Tabulka1[[#This Row],[z2Label]]</f>
        <v>Density (g/cm3)</v>
      </c>
      <c r="I18" s="1">
        <v>0</v>
      </c>
      <c r="J18" s="1">
        <v>0.5</v>
      </c>
      <c r="K18" s="1">
        <v>0.99909999999999999</v>
      </c>
      <c r="M18" s="1" t="s">
        <v>29</v>
      </c>
      <c r="N18" s="1" t="s">
        <v>28</v>
      </c>
      <c r="O18" s="1" t="s">
        <v>80</v>
      </c>
      <c r="P18" s="1">
        <f>Tabulka1[[#This Row],[x2]]/(1+Tabulka1[[#This Row],[y2]]*60.08/61.9789)</f>
        <v>0</v>
      </c>
      <c r="Q18" s="1">
        <f>Tabulka1[[#This Row],[y2]]</f>
        <v>0.5</v>
      </c>
      <c r="R18" s="1">
        <f>Tabulka1[[#This Row],[z2]]</f>
        <v>0.99909999999999999</v>
      </c>
      <c r="S18" s="1">
        <f>Tabulka1[[#This Row],[std2]]</f>
        <v>0</v>
      </c>
      <c r="T18" s="1" t="s">
        <v>38</v>
      </c>
      <c r="U18" s="1" t="s">
        <v>28</v>
      </c>
      <c r="V18" s="1" t="str">
        <f>Tabulka1[[#This Row],[z2Label]]</f>
        <v>Density (g/cm3)</v>
      </c>
      <c r="W18" s="1">
        <f>2*Tabulka1[[#This Row],[x3]]/61.9789*1000/(100-Tabulka1[[#This Row],[x2]])</f>
        <v>0</v>
      </c>
      <c r="X18" s="1">
        <f>(Tabulka1[[#This Row],[x2]]-Tabulka1[[#This Row],[x3]])/60.08*1000/(100-Tabulka1[[#This Row],[x2]])</f>
        <v>0</v>
      </c>
      <c r="Y18" s="1">
        <f>Tabulka1[[#This Row],[z3]]</f>
        <v>0.99909999999999999</v>
      </c>
      <c r="Z18" s="1">
        <f>Tabulka1[[#This Row],[std3]]</f>
        <v>0</v>
      </c>
      <c r="AA18" s="1" t="s">
        <v>36</v>
      </c>
      <c r="AB18" s="1" t="s">
        <v>37</v>
      </c>
      <c r="AC18" s="1" t="str">
        <f>Tabulka1[[#This Row],[z2Label]]</f>
        <v>Density (g/cm3)</v>
      </c>
      <c r="AD18" s="1">
        <f>Tabulka1[[#This Row],[y2]]</f>
        <v>0.5</v>
      </c>
      <c r="AE18" s="1">
        <f>Tabulka1[[#This Row],[x3]]</f>
        <v>0</v>
      </c>
      <c r="AF18" s="1">
        <f>Tabulka1[[#This Row],[x2]]-Tabulka1[[#This Row],[x3]]</f>
        <v>0</v>
      </c>
      <c r="AG18" s="1">
        <f>100-Tabulka1[[#This Row],[Na2O_proc]]-Tabulka1[[#This Row],[SiO2_proc]]</f>
        <v>100</v>
      </c>
      <c r="AH18" s="1">
        <f>Tabulka1[[#This Row],[z2]]</f>
        <v>0.99909999999999999</v>
      </c>
      <c r="AI18" s="1">
        <f>Tabulka1[[#This Row],[std2]]</f>
        <v>0</v>
      </c>
      <c r="AJ18" s="1" t="str">
        <f>Tabulka1[[#This Row],[z2Label]]</f>
        <v>Density (g/cm3)</v>
      </c>
      <c r="AK18" s="1">
        <v>15</v>
      </c>
      <c r="AL18" s="1" t="s">
        <v>82</v>
      </c>
      <c r="AM18" s="1" t="s">
        <v>79</v>
      </c>
      <c r="AN18" s="1">
        <f t="shared" si="0"/>
        <v>0.99747855000000007</v>
      </c>
      <c r="AO18" s="1">
        <f>Tabulka1[[#This Row],[Interpolated_z2]]-Tabulka1[[#This Row],[z2]]</f>
        <v>-1.6214499999999132E-3</v>
      </c>
      <c r="AP18" s="1">
        <f>Tabulka1[[#This Row],[Interpolated_z2 - measured]]/Tabulka1[[#This Row],[z2]]*100</f>
        <v>-0.16229106195575152</v>
      </c>
      <c r="AQ18" s="1">
        <v>100</v>
      </c>
    </row>
    <row r="19" spans="1:43" ht="16.5" x14ac:dyDescent="0.35">
      <c r="A19" s="1">
        <f>2*Tabulka1[[#This Row],[x3]]*Tabulka1[[#This Row],[z]]/(100*61.9789)*1000</f>
        <v>1.1539803236074326</v>
      </c>
      <c r="B19" s="1">
        <f>Tabulka1[[#This Row],[y2]]*Tabulka1[[#This Row],[x]]/2</f>
        <v>0.28849508090185816</v>
      </c>
      <c r="C19" s="1">
        <f>Tabulka1[[#This Row],[z2]]</f>
        <v>1.0618799999999999</v>
      </c>
      <c r="D19" s="1">
        <f>Tabulka1[[#This Row],[std2]]</f>
        <v>0</v>
      </c>
      <c r="E19" s="1">
        <v>3</v>
      </c>
      <c r="F19" s="1" t="s">
        <v>75</v>
      </c>
      <c r="G19" s="1" t="s">
        <v>27</v>
      </c>
      <c r="H19" s="1" t="str">
        <f>Tabulka1[[#This Row],[z2Label]]</f>
        <v>Density (g/cm3)</v>
      </c>
      <c r="I19" s="1">
        <v>5</v>
      </c>
      <c r="J19" s="1">
        <v>0.5</v>
      </c>
      <c r="K19" s="1">
        <v>1.0618799999999999</v>
      </c>
      <c r="L19" s="1">
        <v>0</v>
      </c>
      <c r="M19" s="1" t="s">
        <v>29</v>
      </c>
      <c r="N19" s="1" t="s">
        <v>28</v>
      </c>
      <c r="O19" s="1" t="s">
        <v>80</v>
      </c>
      <c r="P19" s="1">
        <f>Tabulka1[[#This Row],[x2]]/(1+Tabulka1[[#This Row],[y2]]*60.08/61.9789)</f>
        <v>3.3677266300727351</v>
      </c>
      <c r="Q19" s="1">
        <f>Tabulka1[[#This Row],[y2]]</f>
        <v>0.5</v>
      </c>
      <c r="R19" s="1">
        <f>Tabulka1[[#This Row],[z2]]</f>
        <v>1.0618799999999999</v>
      </c>
      <c r="S19" s="1">
        <f>Tabulka1[[#This Row],[std2]]</f>
        <v>0</v>
      </c>
      <c r="T19" s="1" t="s">
        <v>38</v>
      </c>
      <c r="U19" s="1" t="s">
        <v>28</v>
      </c>
      <c r="V19" s="1" t="str">
        <f>Tabulka1[[#This Row],[z2Label]]</f>
        <v>Density (g/cm3)</v>
      </c>
      <c r="W19" s="1">
        <f>2*Tabulka1[[#This Row],[x3]]/61.9789*1000/(100-Tabulka1[[#This Row],[x2]])</f>
        <v>1.1439297567644999</v>
      </c>
      <c r="X19" s="1">
        <f>(Tabulka1[[#This Row],[x2]]-Tabulka1[[#This Row],[x3]])/60.08*1000/(100-Tabulka1[[#This Row],[x2]])</f>
        <v>0.28598243919112498</v>
      </c>
      <c r="Y19" s="1">
        <f>Tabulka1[[#This Row],[z3]]</f>
        <v>1.0618799999999999</v>
      </c>
      <c r="Z19" s="1">
        <f>Tabulka1[[#This Row],[std3]]</f>
        <v>0</v>
      </c>
      <c r="AA19" s="1" t="s">
        <v>36</v>
      </c>
      <c r="AB19" s="1" t="s">
        <v>37</v>
      </c>
      <c r="AC19" s="1" t="str">
        <f>Tabulka1[[#This Row],[z2Label]]</f>
        <v>Density (g/cm3)</v>
      </c>
      <c r="AD19" s="1">
        <f>Tabulka1[[#This Row],[y2]]</f>
        <v>0.5</v>
      </c>
      <c r="AE19" s="1">
        <f>Tabulka1[[#This Row],[x3]]</f>
        <v>3.3677266300727351</v>
      </c>
      <c r="AF19" s="1">
        <f>Tabulka1[[#This Row],[x2]]-Tabulka1[[#This Row],[x3]]</f>
        <v>1.6322733699272649</v>
      </c>
      <c r="AG19" s="1">
        <f>100-Tabulka1[[#This Row],[Na2O_proc]]-Tabulka1[[#This Row],[SiO2_proc]]</f>
        <v>95</v>
      </c>
      <c r="AH19" s="1">
        <f>Tabulka1[[#This Row],[z2]]</f>
        <v>1.0618799999999999</v>
      </c>
      <c r="AI19" s="1">
        <f>Tabulka1[[#This Row],[std2]]</f>
        <v>0</v>
      </c>
      <c r="AJ19" s="1" t="str">
        <f>Tabulka1[[#This Row],[z2Label]]</f>
        <v>Density (g/cm3)</v>
      </c>
      <c r="AK19" s="1">
        <v>15</v>
      </c>
      <c r="AL19" s="1" t="s">
        <v>82</v>
      </c>
      <c r="AM19" s="1" t="s">
        <v>79</v>
      </c>
      <c r="AN19" s="1">
        <f t="shared" si="0"/>
        <v>1.0606587161875003</v>
      </c>
      <c r="AO19" s="1">
        <f>Tabulka1[[#This Row],[Interpolated_z2]]-Tabulka1[[#This Row],[z2]]</f>
        <v>-1.2212838124996406E-3</v>
      </c>
      <c r="AP19" s="1">
        <f>Tabulka1[[#This Row],[Interpolated_z2 - measured]]/Tabulka1[[#This Row],[z2]]*100</f>
        <v>-0.11501147139974768</v>
      </c>
      <c r="AQ19" s="1">
        <v>1</v>
      </c>
    </row>
    <row r="20" spans="1:43" ht="16.5" x14ac:dyDescent="0.35">
      <c r="A20" s="1">
        <f>2*Tabulka1[[#This Row],[x3]]*Tabulka1[[#This Row],[z]]/(100*61.9789)*1000</f>
        <v>2.4488556155311572</v>
      </c>
      <c r="B20" s="1">
        <f>Tabulka1[[#This Row],[y2]]*Tabulka1[[#This Row],[x]]/2</f>
        <v>0.61221390388278929</v>
      </c>
      <c r="C20" s="1">
        <f>Tabulka1[[#This Row],[z2]]</f>
        <v>1.1267050000000001</v>
      </c>
      <c r="D20" s="1">
        <f>Tabulka1[[#This Row],[std2]]</f>
        <v>7.0710678119117998E-6</v>
      </c>
      <c r="E20" s="1">
        <v>3</v>
      </c>
      <c r="F20" s="1" t="s">
        <v>75</v>
      </c>
      <c r="G20" s="1" t="s">
        <v>27</v>
      </c>
      <c r="H20" s="1" t="str">
        <f>Tabulka1[[#This Row],[z2Label]]</f>
        <v>Density (g/cm3)</v>
      </c>
      <c r="I20" s="1">
        <v>10</v>
      </c>
      <c r="J20" s="1">
        <v>0.5</v>
      </c>
      <c r="K20" s="1">
        <v>1.1267050000000001</v>
      </c>
      <c r="L20" s="1">
        <v>7.0710678119117998E-6</v>
      </c>
      <c r="M20" s="1" t="s">
        <v>29</v>
      </c>
      <c r="N20" s="1" t="s">
        <v>28</v>
      </c>
      <c r="O20" s="1" t="s">
        <v>80</v>
      </c>
      <c r="P20" s="1">
        <f>Tabulka1[[#This Row],[x2]]/(1+Tabulka1[[#This Row],[y2]]*60.08/61.9789)</f>
        <v>6.7354532601454702</v>
      </c>
      <c r="Q20" s="1">
        <f>Tabulka1[[#This Row],[y2]]</f>
        <v>0.5</v>
      </c>
      <c r="R20" s="1">
        <f>Tabulka1[[#This Row],[z2]]</f>
        <v>1.1267050000000001</v>
      </c>
      <c r="S20" s="1">
        <f>Tabulka1[[#This Row],[std2]]</f>
        <v>7.0710678119117998E-6</v>
      </c>
      <c r="T20" s="1" t="s">
        <v>38</v>
      </c>
      <c r="U20" s="1" t="s">
        <v>28</v>
      </c>
      <c r="V20" s="1" t="str">
        <f>Tabulka1[[#This Row],[z2Label]]</f>
        <v>Density (g/cm3)</v>
      </c>
      <c r="W20" s="1">
        <f>2*Tabulka1[[#This Row],[x3]]/61.9789*1000/(100-Tabulka1[[#This Row],[x2]])</f>
        <v>2.4149628198361666</v>
      </c>
      <c r="X20" s="1">
        <f>(Tabulka1[[#This Row],[x2]]-Tabulka1[[#This Row],[x3]])/60.08*1000/(100-Tabulka1[[#This Row],[x2]])</f>
        <v>0.60374070495904164</v>
      </c>
      <c r="Y20" s="1">
        <f>Tabulka1[[#This Row],[z3]]</f>
        <v>1.1267050000000001</v>
      </c>
      <c r="Z20" s="1">
        <f>Tabulka1[[#This Row],[std3]]</f>
        <v>7.0710678119117998E-6</v>
      </c>
      <c r="AA20" s="1" t="s">
        <v>36</v>
      </c>
      <c r="AB20" s="1" t="s">
        <v>37</v>
      </c>
      <c r="AC20" s="1" t="str">
        <f>Tabulka1[[#This Row],[z2Label]]</f>
        <v>Density (g/cm3)</v>
      </c>
      <c r="AD20" s="1">
        <f>Tabulka1[[#This Row],[y2]]</f>
        <v>0.5</v>
      </c>
      <c r="AE20" s="1">
        <f>Tabulka1[[#This Row],[x3]]</f>
        <v>6.7354532601454702</v>
      </c>
      <c r="AF20" s="1">
        <f>Tabulka1[[#This Row],[x2]]-Tabulka1[[#This Row],[x3]]</f>
        <v>3.2645467398545298</v>
      </c>
      <c r="AG20" s="1">
        <f>100-Tabulka1[[#This Row],[Na2O_proc]]-Tabulka1[[#This Row],[SiO2_proc]]</f>
        <v>90</v>
      </c>
      <c r="AH20" s="1">
        <f>Tabulka1[[#This Row],[z2]]</f>
        <v>1.1267050000000001</v>
      </c>
      <c r="AI20" s="1">
        <f>Tabulka1[[#This Row],[std2]]</f>
        <v>7.0710678119117998E-6</v>
      </c>
      <c r="AJ20" s="1" t="str">
        <f>Tabulka1[[#This Row],[z2Label]]</f>
        <v>Density (g/cm3)</v>
      </c>
      <c r="AK20" s="1">
        <v>15</v>
      </c>
      <c r="AL20" s="1" t="s">
        <v>82</v>
      </c>
      <c r="AM20" s="1" t="s">
        <v>79</v>
      </c>
      <c r="AN20" s="1">
        <f t="shared" si="0"/>
        <v>1.1275174619999995</v>
      </c>
      <c r="AO20" s="1">
        <f>Tabulka1[[#This Row],[Interpolated_z2]]-Tabulka1[[#This Row],[z2]]</f>
        <v>8.1246199999940316E-4</v>
      </c>
      <c r="AP20" s="1">
        <f>Tabulka1[[#This Row],[Interpolated_z2 - measured]]/Tabulka1[[#This Row],[z2]]*100</f>
        <v>7.2109558402545751E-2</v>
      </c>
      <c r="AQ20" s="1">
        <v>1</v>
      </c>
    </row>
    <row r="21" spans="1:43" ht="16.5" x14ac:dyDescent="0.35">
      <c r="A21" s="1">
        <f>2*Tabulka1[[#This Row],[x3]]*Tabulka1[[#This Row],[z]]/(100*61.9789)*1000</f>
        <v>3.9036165396456592</v>
      </c>
      <c r="B21" s="1">
        <f>Tabulka1[[#This Row],[y2]]*Tabulka1[[#This Row],[x]]/2</f>
        <v>0.97590413491141481</v>
      </c>
      <c r="C21" s="1">
        <f>Tabulka1[[#This Row],[z2]]</f>
        <v>1.1973549999999999</v>
      </c>
      <c r="D21" s="1">
        <f>Tabulka1[[#This Row],[std2]]</f>
        <v>7.0710678119117998E-6</v>
      </c>
      <c r="E21" s="1">
        <v>3</v>
      </c>
      <c r="F21" s="1" t="s">
        <v>75</v>
      </c>
      <c r="G21" s="1" t="s">
        <v>27</v>
      </c>
      <c r="H21" s="1" t="str">
        <f>Tabulka1[[#This Row],[z2Label]]</f>
        <v>Density (g/cm3)</v>
      </c>
      <c r="I21" s="1">
        <v>15</v>
      </c>
      <c r="J21" s="1">
        <v>0.5</v>
      </c>
      <c r="K21" s="1">
        <v>1.1973549999999999</v>
      </c>
      <c r="L21" s="1">
        <v>7.0710678119117998E-6</v>
      </c>
      <c r="M21" s="1" t="s">
        <v>29</v>
      </c>
      <c r="N21" s="1" t="s">
        <v>28</v>
      </c>
      <c r="O21" s="1" t="s">
        <v>80</v>
      </c>
      <c r="P21" s="1">
        <f>Tabulka1[[#This Row],[x2]]/(1+Tabulka1[[#This Row],[y2]]*60.08/61.9789)</f>
        <v>10.103179890218206</v>
      </c>
      <c r="Q21" s="1">
        <f>Tabulka1[[#This Row],[y2]]</f>
        <v>0.5</v>
      </c>
      <c r="R21" s="1">
        <f>Tabulka1[[#This Row],[z2]]</f>
        <v>1.1973549999999999</v>
      </c>
      <c r="S21" s="1">
        <f>Tabulka1[[#This Row],[std2]]</f>
        <v>7.0710678119117998E-6</v>
      </c>
      <c r="T21" s="1" t="s">
        <v>38</v>
      </c>
      <c r="U21" s="1" t="s">
        <v>28</v>
      </c>
      <c r="V21" s="1" t="str">
        <f>Tabulka1[[#This Row],[z2Label]]</f>
        <v>Density (g/cm3)</v>
      </c>
      <c r="W21" s="1">
        <f>2*Tabulka1[[#This Row],[x3]]/61.9789*1000/(100-Tabulka1[[#This Row],[x2]])</f>
        <v>3.8355291844456763</v>
      </c>
      <c r="X21" s="1">
        <f>(Tabulka1[[#This Row],[x2]]-Tabulka1[[#This Row],[x3]])/60.08*1000/(100-Tabulka1[[#This Row],[x2]])</f>
        <v>0.95888229611141906</v>
      </c>
      <c r="Y21" s="1">
        <f>Tabulka1[[#This Row],[z3]]</f>
        <v>1.1973549999999999</v>
      </c>
      <c r="Z21" s="1">
        <f>Tabulka1[[#This Row],[std3]]</f>
        <v>7.0710678119117998E-6</v>
      </c>
      <c r="AA21" s="1" t="s">
        <v>36</v>
      </c>
      <c r="AB21" s="1" t="s">
        <v>37</v>
      </c>
      <c r="AC21" s="1" t="str">
        <f>Tabulka1[[#This Row],[z2Label]]</f>
        <v>Density (g/cm3)</v>
      </c>
      <c r="AD21" s="1">
        <f>Tabulka1[[#This Row],[y2]]</f>
        <v>0.5</v>
      </c>
      <c r="AE21" s="1">
        <f>Tabulka1[[#This Row],[x3]]</f>
        <v>10.103179890218206</v>
      </c>
      <c r="AF21" s="1">
        <f>Tabulka1[[#This Row],[x2]]-Tabulka1[[#This Row],[x3]]</f>
        <v>4.8968201097817943</v>
      </c>
      <c r="AG21" s="1">
        <f>100-Tabulka1[[#This Row],[Na2O_proc]]-Tabulka1[[#This Row],[SiO2_proc]]</f>
        <v>85</v>
      </c>
      <c r="AH21" s="1">
        <f>Tabulka1[[#This Row],[z2]]</f>
        <v>1.1973549999999999</v>
      </c>
      <c r="AI21" s="1">
        <f>Tabulka1[[#This Row],[std2]]</f>
        <v>7.0710678119117998E-6</v>
      </c>
      <c r="AJ21" s="1" t="str">
        <f>Tabulka1[[#This Row],[z2Label]]</f>
        <v>Density (g/cm3)</v>
      </c>
      <c r="AK21" s="1">
        <v>15</v>
      </c>
      <c r="AL21" s="1" t="s">
        <v>82</v>
      </c>
      <c r="AM21" s="1" t="s">
        <v>79</v>
      </c>
      <c r="AN21" s="1">
        <f t="shared" si="0"/>
        <v>1.1967472408124997</v>
      </c>
      <c r="AO21" s="1">
        <f>Tabulka1[[#This Row],[Interpolated_z2]]-Tabulka1[[#This Row],[z2]]</f>
        <v>-6.0775918750022306E-4</v>
      </c>
      <c r="AP21" s="1">
        <f>Tabulka1[[#This Row],[Interpolated_z2 - measured]]/Tabulka1[[#This Row],[z2]]*100</f>
        <v>-5.0758479106048172E-2</v>
      </c>
      <c r="AQ21" s="1">
        <v>1</v>
      </c>
    </row>
    <row r="22" spans="1:43" ht="16.5" x14ac:dyDescent="0.35">
      <c r="A22" s="1">
        <f>2*Tabulka1[[#This Row],[x3]]*Tabulka1[[#This Row],[z]]/(100*61.9789)*1000</f>
        <v>5.5025434992159212</v>
      </c>
      <c r="B22" s="1">
        <f>Tabulka1[[#This Row],[y2]]*Tabulka1[[#This Row],[x]]/2</f>
        <v>1.3756358748039803</v>
      </c>
      <c r="C22" s="1">
        <f>Tabulka1[[#This Row],[z2]]</f>
        <v>1.2658450000000001</v>
      </c>
      <c r="D22" s="1">
        <f>Tabulka1[[#This Row],[std2]]</f>
        <v>7.0710678117547895E-6</v>
      </c>
      <c r="E22" s="1">
        <v>3</v>
      </c>
      <c r="F22" s="1" t="s">
        <v>75</v>
      </c>
      <c r="G22" s="1" t="s">
        <v>27</v>
      </c>
      <c r="H22" s="1" t="str">
        <f>Tabulka1[[#This Row],[z2Label]]</f>
        <v>Density (g/cm3)</v>
      </c>
      <c r="I22" s="1">
        <v>20</v>
      </c>
      <c r="J22" s="1">
        <v>0.5</v>
      </c>
      <c r="K22" s="1">
        <v>1.2658450000000001</v>
      </c>
      <c r="L22" s="1">
        <v>7.0710678117547895E-6</v>
      </c>
      <c r="M22" s="1" t="s">
        <v>29</v>
      </c>
      <c r="N22" s="1" t="s">
        <v>28</v>
      </c>
      <c r="O22" s="1" t="s">
        <v>80</v>
      </c>
      <c r="P22" s="1">
        <f>Tabulka1[[#This Row],[x2]]/(1+Tabulka1[[#This Row],[y2]]*60.08/61.9789)</f>
        <v>13.47090652029094</v>
      </c>
      <c r="Q22" s="1">
        <f>Tabulka1[[#This Row],[y2]]</f>
        <v>0.5</v>
      </c>
      <c r="R22" s="1">
        <f>Tabulka1[[#This Row],[z2]]</f>
        <v>1.2658450000000001</v>
      </c>
      <c r="S22" s="1">
        <f>Tabulka1[[#This Row],[std2]]</f>
        <v>7.0710678117547895E-6</v>
      </c>
      <c r="T22" s="1" t="s">
        <v>38</v>
      </c>
      <c r="U22" s="1" t="s">
        <v>28</v>
      </c>
      <c r="V22" s="1" t="str">
        <f>Tabulka1[[#This Row],[z2Label]]</f>
        <v>Density (g/cm3)</v>
      </c>
      <c r="W22" s="1">
        <f>2*Tabulka1[[#This Row],[x3]]/61.9789*1000/(100-Tabulka1[[#This Row],[x2]])</f>
        <v>5.4336663446313747</v>
      </c>
      <c r="X22" s="1">
        <f>(Tabulka1[[#This Row],[x2]]-Tabulka1[[#This Row],[x3]])/60.08*1000/(100-Tabulka1[[#This Row],[x2]])</f>
        <v>1.3584165861578437</v>
      </c>
      <c r="Y22" s="1">
        <f>Tabulka1[[#This Row],[z3]]</f>
        <v>1.2658450000000001</v>
      </c>
      <c r="Z22" s="1">
        <f>Tabulka1[[#This Row],[std3]]</f>
        <v>7.0710678117547895E-6</v>
      </c>
      <c r="AA22" s="1" t="s">
        <v>36</v>
      </c>
      <c r="AB22" s="1" t="s">
        <v>37</v>
      </c>
      <c r="AC22" s="1" t="str">
        <f>Tabulka1[[#This Row],[z2Label]]</f>
        <v>Density (g/cm3)</v>
      </c>
      <c r="AD22" s="1">
        <f>Tabulka1[[#This Row],[y2]]</f>
        <v>0.5</v>
      </c>
      <c r="AE22" s="1">
        <f>Tabulka1[[#This Row],[x3]]</f>
        <v>13.47090652029094</v>
      </c>
      <c r="AF22" s="1">
        <f>Tabulka1[[#This Row],[x2]]-Tabulka1[[#This Row],[x3]]</f>
        <v>6.5290934797090596</v>
      </c>
      <c r="AG22" s="1">
        <f>100-Tabulka1[[#This Row],[Na2O_proc]]-Tabulka1[[#This Row],[SiO2_proc]]</f>
        <v>80</v>
      </c>
      <c r="AH22" s="1">
        <f>Tabulka1[[#This Row],[z2]]</f>
        <v>1.2658450000000001</v>
      </c>
      <c r="AI22" s="1">
        <f>Tabulka1[[#This Row],[std2]]</f>
        <v>7.0710678117547895E-6</v>
      </c>
      <c r="AJ22" s="1" t="str">
        <f>Tabulka1[[#This Row],[z2Label]]</f>
        <v>Density (g/cm3)</v>
      </c>
      <c r="AK22" s="1">
        <v>15</v>
      </c>
      <c r="AL22" s="1" t="s">
        <v>82</v>
      </c>
      <c r="AM22" s="1" t="s">
        <v>79</v>
      </c>
      <c r="AN22" s="1">
        <f t="shared" si="0"/>
        <v>1.2674036409999998</v>
      </c>
      <c r="AO22" s="1">
        <f>Tabulka1[[#This Row],[Interpolated_z2]]-Tabulka1[[#This Row],[z2]]</f>
        <v>1.5586409999996942E-3</v>
      </c>
      <c r="AP22" s="1">
        <f>Tabulka1[[#This Row],[Interpolated_z2 - measured]]/Tabulka1[[#This Row],[z2]]*100</f>
        <v>0.12313047806008588</v>
      </c>
      <c r="AQ22" s="1">
        <v>1</v>
      </c>
    </row>
    <row r="23" spans="1:43" ht="16.5" x14ac:dyDescent="0.35">
      <c r="A23" s="1">
        <f>2*Tabulka1[[#This Row],[x3]]*Tabulka1[[#This Row],[z]]/(100*61.9789)*1000</f>
        <v>7.2599216030619802</v>
      </c>
      <c r="B23" s="1">
        <f>Tabulka1[[#This Row],[y2]]*Tabulka1[[#This Row],[x]]/2</f>
        <v>1.814980400765495</v>
      </c>
      <c r="C23" s="1">
        <f>Tabulka1[[#This Row],[z2]]</f>
        <v>1.3361000000000001</v>
      </c>
      <c r="D23" s="1">
        <f>Tabulka1[[#This Row],[std2]]</f>
        <v>1.4142135623666588E-5</v>
      </c>
      <c r="E23" s="1">
        <v>3</v>
      </c>
      <c r="F23" s="1" t="s">
        <v>75</v>
      </c>
      <c r="G23" s="1" t="s">
        <v>27</v>
      </c>
      <c r="H23" s="1" t="str">
        <f>Tabulka1[[#This Row],[z2Label]]</f>
        <v>Density (g/cm3)</v>
      </c>
      <c r="I23" s="1">
        <v>25</v>
      </c>
      <c r="J23" s="1">
        <v>0.5</v>
      </c>
      <c r="K23" s="1">
        <v>1.3361000000000001</v>
      </c>
      <c r="L23" s="1">
        <v>1.4142135623666588E-5</v>
      </c>
      <c r="M23" s="1" t="s">
        <v>29</v>
      </c>
      <c r="N23" s="1" t="s">
        <v>28</v>
      </c>
      <c r="O23" s="1" t="s">
        <v>80</v>
      </c>
      <c r="P23" s="1">
        <f>Tabulka1[[#This Row],[x2]]/(1+Tabulka1[[#This Row],[y2]]*60.08/61.9789)</f>
        <v>16.838633150363677</v>
      </c>
      <c r="Q23" s="1">
        <f>Tabulka1[[#This Row],[y2]]</f>
        <v>0.5</v>
      </c>
      <c r="R23" s="1">
        <f>Tabulka1[[#This Row],[z2]]</f>
        <v>1.3361000000000001</v>
      </c>
      <c r="S23" s="1">
        <f>Tabulka1[[#This Row],[std2]]</f>
        <v>1.4142135623666588E-5</v>
      </c>
      <c r="T23" s="1" t="s">
        <v>38</v>
      </c>
      <c r="U23" s="1" t="s">
        <v>28</v>
      </c>
      <c r="V23" s="1" t="str">
        <f>Tabulka1[[#This Row],[z2Label]]</f>
        <v>Density (g/cm3)</v>
      </c>
      <c r="W23" s="1">
        <f>2*Tabulka1[[#This Row],[x3]]/61.9789*1000/(100-Tabulka1[[#This Row],[x2]])</f>
        <v>7.2448884595085001</v>
      </c>
      <c r="X23" s="1">
        <f>(Tabulka1[[#This Row],[x2]]-Tabulka1[[#This Row],[x3]])/60.08*1000/(100-Tabulka1[[#This Row],[x2]])</f>
        <v>1.8112221148771248</v>
      </c>
      <c r="Y23" s="1">
        <f>Tabulka1[[#This Row],[z3]]</f>
        <v>1.3361000000000001</v>
      </c>
      <c r="Z23" s="1">
        <f>Tabulka1[[#This Row],[std3]]</f>
        <v>1.4142135623666588E-5</v>
      </c>
      <c r="AA23" s="1" t="s">
        <v>36</v>
      </c>
      <c r="AB23" s="1" t="s">
        <v>37</v>
      </c>
      <c r="AC23" s="1" t="str">
        <f>Tabulka1[[#This Row],[z2Label]]</f>
        <v>Density (g/cm3)</v>
      </c>
      <c r="AD23" s="1">
        <f>Tabulka1[[#This Row],[y2]]</f>
        <v>0.5</v>
      </c>
      <c r="AE23" s="1">
        <f>Tabulka1[[#This Row],[x3]]</f>
        <v>16.838633150363677</v>
      </c>
      <c r="AF23" s="1">
        <f>Tabulka1[[#This Row],[x2]]-Tabulka1[[#This Row],[x3]]</f>
        <v>8.1613668496363232</v>
      </c>
      <c r="AG23" s="1">
        <f>100-Tabulka1[[#This Row],[Na2O_proc]]-Tabulka1[[#This Row],[SiO2_proc]]</f>
        <v>75</v>
      </c>
      <c r="AH23" s="1">
        <f>Tabulka1[[#This Row],[z2]]</f>
        <v>1.3361000000000001</v>
      </c>
      <c r="AI23" s="1">
        <f>Tabulka1[[#This Row],[std2]]</f>
        <v>1.4142135623666588E-5</v>
      </c>
      <c r="AJ23" s="1" t="str">
        <f>Tabulka1[[#This Row],[z2Label]]</f>
        <v>Density (g/cm3)</v>
      </c>
      <c r="AK23" s="1">
        <v>15</v>
      </c>
      <c r="AL23" s="1" t="s">
        <v>82</v>
      </c>
      <c r="AM23" s="1" t="s">
        <v>79</v>
      </c>
      <c r="AN23" s="1">
        <f t="shared" si="0"/>
        <v>1.3389053859375</v>
      </c>
      <c r="AO23" s="1">
        <f>Tabulka1[[#This Row],[Interpolated_z2]]-Tabulka1[[#This Row],[z2]]</f>
        <v>2.8053859374999046E-3</v>
      </c>
      <c r="AP23" s="1">
        <f>Tabulka1[[#This Row],[Interpolated_z2 - measured]]/Tabulka1[[#This Row],[z2]]*100</f>
        <v>0.20996826117056391</v>
      </c>
      <c r="AQ23" s="1">
        <v>1</v>
      </c>
    </row>
    <row r="24" spans="1:43" ht="16.5" x14ac:dyDescent="0.35">
      <c r="A24" s="1">
        <f>2*Tabulka1[[#This Row],[x3]]*Tabulka1[[#This Row],[z]]/(100*61.9789)*1000</f>
        <v>9.2035766565346915</v>
      </c>
      <c r="B24" s="1">
        <f>Tabulka1[[#This Row],[y2]]*Tabulka1[[#This Row],[x]]/2</f>
        <v>2.3008941641336729</v>
      </c>
      <c r="C24" s="1">
        <f>Tabulka1[[#This Row],[z2]]</f>
        <v>1.411505</v>
      </c>
      <c r="D24" s="1">
        <f>Tabulka1[[#This Row],[std2]]</f>
        <v>7.0710678119117998E-6</v>
      </c>
      <c r="E24" s="1">
        <v>3</v>
      </c>
      <c r="F24" s="1" t="s">
        <v>75</v>
      </c>
      <c r="G24" s="1" t="s">
        <v>27</v>
      </c>
      <c r="H24" s="1" t="str">
        <f>Tabulka1[[#This Row],[z2Label]]</f>
        <v>Density (g/cm3)</v>
      </c>
      <c r="I24" s="1">
        <v>30</v>
      </c>
      <c r="J24" s="1">
        <v>0.5</v>
      </c>
      <c r="K24" s="1">
        <v>1.411505</v>
      </c>
      <c r="L24" s="1">
        <v>7.0710678119117998E-6</v>
      </c>
      <c r="M24" s="1" t="s">
        <v>29</v>
      </c>
      <c r="N24" s="1" t="s">
        <v>28</v>
      </c>
      <c r="O24" s="1" t="s">
        <v>80</v>
      </c>
      <c r="P24" s="1">
        <f>Tabulka1[[#This Row],[x2]]/(1+Tabulka1[[#This Row],[y2]]*60.08/61.9789)</f>
        <v>20.206359780436411</v>
      </c>
      <c r="Q24" s="1">
        <f>Tabulka1[[#This Row],[y2]]</f>
        <v>0.5</v>
      </c>
      <c r="R24" s="1">
        <f>Tabulka1[[#This Row],[z2]]</f>
        <v>1.411505</v>
      </c>
      <c r="S24" s="1">
        <f>Tabulka1[[#This Row],[std2]]</f>
        <v>7.0710678119117998E-6</v>
      </c>
      <c r="T24" s="1" t="s">
        <v>38</v>
      </c>
      <c r="U24" s="1" t="s">
        <v>28</v>
      </c>
      <c r="V24" s="1" t="str">
        <f>Tabulka1[[#This Row],[z2Label]]</f>
        <v>Density (g/cm3)</v>
      </c>
      <c r="W24" s="1">
        <f>2*Tabulka1[[#This Row],[x3]]/61.9789*1000/(100-Tabulka1[[#This Row],[x2]])</f>
        <v>9.3148565907966425</v>
      </c>
      <c r="X24" s="1">
        <f>(Tabulka1[[#This Row],[x2]]-Tabulka1[[#This Row],[x3]])/60.08*1000/(100-Tabulka1[[#This Row],[x2]])</f>
        <v>2.3287141476991606</v>
      </c>
      <c r="Y24" s="1">
        <f>Tabulka1[[#This Row],[z3]]</f>
        <v>1.411505</v>
      </c>
      <c r="Z24" s="1">
        <f>Tabulka1[[#This Row],[std3]]</f>
        <v>7.0710678119117998E-6</v>
      </c>
      <c r="AA24" s="1" t="s">
        <v>36</v>
      </c>
      <c r="AB24" s="1" t="s">
        <v>37</v>
      </c>
      <c r="AC24" s="1" t="str">
        <f>Tabulka1[[#This Row],[z2Label]]</f>
        <v>Density (g/cm3)</v>
      </c>
      <c r="AD24" s="1">
        <f>Tabulka1[[#This Row],[y2]]</f>
        <v>0.5</v>
      </c>
      <c r="AE24" s="1">
        <f>Tabulka1[[#This Row],[x3]]</f>
        <v>20.206359780436411</v>
      </c>
      <c r="AF24" s="1">
        <f>Tabulka1[[#This Row],[x2]]-Tabulka1[[#This Row],[x3]]</f>
        <v>9.7936402195635885</v>
      </c>
      <c r="AG24" s="1">
        <f>100-Tabulka1[[#This Row],[Na2O_proc]]-Tabulka1[[#This Row],[SiO2_proc]]</f>
        <v>70</v>
      </c>
      <c r="AH24" s="1">
        <f>Tabulka1[[#This Row],[z2]]</f>
        <v>1.411505</v>
      </c>
      <c r="AI24" s="1">
        <f>Tabulka1[[#This Row],[std2]]</f>
        <v>7.0710678119117998E-6</v>
      </c>
      <c r="AJ24" s="1" t="str">
        <f>Tabulka1[[#This Row],[z2Label]]</f>
        <v>Density (g/cm3)</v>
      </c>
      <c r="AK24" s="1">
        <v>15</v>
      </c>
      <c r="AL24" s="1" t="s">
        <v>82</v>
      </c>
      <c r="AM24" s="1" t="s">
        <v>79</v>
      </c>
      <c r="AN24" s="1">
        <f t="shared" si="0"/>
        <v>1.4110343339999998</v>
      </c>
      <c r="AO24" s="1">
        <f>Tabulka1[[#This Row],[Interpolated_z2]]-Tabulka1[[#This Row],[z2]]</f>
        <v>-4.7066600000023051E-4</v>
      </c>
      <c r="AP24" s="1">
        <f>Tabulka1[[#This Row],[Interpolated_z2 - measured]]/Tabulka1[[#This Row],[z2]]*100</f>
        <v>-3.3344975752847526E-2</v>
      </c>
      <c r="AQ24" s="1">
        <v>1</v>
      </c>
    </row>
    <row r="25" spans="1:43" ht="16.5" x14ac:dyDescent="0.35">
      <c r="A25" s="1">
        <f>2*Tabulka1[[#This Row],[x3]]*Tabulka1[[#This Row],[z]]/(100*61.9789)*1000</f>
        <v>11.305987139598496</v>
      </c>
      <c r="B25" s="1">
        <f>Tabulka1[[#This Row],[y2]]*Tabulka1[[#This Row],[x]]/2</f>
        <v>2.8264967848996241</v>
      </c>
      <c r="C25" s="1">
        <f>Tabulka1[[#This Row],[z2]]</f>
        <v>1.4862350000000002</v>
      </c>
      <c r="D25" s="1">
        <f>Tabulka1[[#This Row],[std2]]</f>
        <v>2.1213203435578389E-5</v>
      </c>
      <c r="E25" s="1">
        <v>3</v>
      </c>
      <c r="F25" s="1" t="s">
        <v>75</v>
      </c>
      <c r="G25" s="1" t="s">
        <v>27</v>
      </c>
      <c r="H25" s="1" t="str">
        <f>Tabulka1[[#This Row],[z2Label]]</f>
        <v>Density (g/cm3)</v>
      </c>
      <c r="I25" s="1">
        <v>35</v>
      </c>
      <c r="J25" s="1">
        <v>0.5</v>
      </c>
      <c r="K25" s="1">
        <v>1.4862350000000002</v>
      </c>
      <c r="L25" s="1">
        <v>2.1213203435578389E-5</v>
      </c>
      <c r="M25" s="1" t="s">
        <v>29</v>
      </c>
      <c r="N25" s="1" t="s">
        <v>28</v>
      </c>
      <c r="O25" s="1" t="s">
        <v>80</v>
      </c>
      <c r="P25" s="1">
        <f>Tabulka1[[#This Row],[x2]]/(1+Tabulka1[[#This Row],[y2]]*60.08/61.9789)</f>
        <v>23.574086410509146</v>
      </c>
      <c r="Q25" s="1">
        <f>Tabulka1[[#This Row],[y2]]</f>
        <v>0.5</v>
      </c>
      <c r="R25" s="1">
        <f>Tabulka1[[#This Row],[z2]]</f>
        <v>1.4862350000000002</v>
      </c>
      <c r="S25" s="1">
        <f>Tabulka1[[#This Row],[std2]]</f>
        <v>2.1213203435578389E-5</v>
      </c>
      <c r="T25" s="1" t="s">
        <v>38</v>
      </c>
      <c r="U25" s="1" t="s">
        <v>28</v>
      </c>
      <c r="V25" s="1" t="str">
        <f>Tabulka1[[#This Row],[z2Label]]</f>
        <v>Density (g/cm3)</v>
      </c>
      <c r="W25" s="1">
        <f>2*Tabulka1[[#This Row],[x3]]/61.9789*1000/(100-Tabulka1[[#This Row],[x2]])</f>
        <v>11.703281357667576</v>
      </c>
      <c r="X25" s="1">
        <f>(Tabulka1[[#This Row],[x2]]-Tabulka1[[#This Row],[x3]])/60.08*1000/(100-Tabulka1[[#This Row],[x2]])</f>
        <v>2.925820339416894</v>
      </c>
      <c r="Y25" s="1">
        <f>Tabulka1[[#This Row],[z3]]</f>
        <v>1.4862350000000002</v>
      </c>
      <c r="Z25" s="1">
        <f>Tabulka1[[#This Row],[std3]]</f>
        <v>2.1213203435578389E-5</v>
      </c>
      <c r="AA25" s="1" t="s">
        <v>36</v>
      </c>
      <c r="AB25" s="1" t="s">
        <v>37</v>
      </c>
      <c r="AC25" s="1" t="str">
        <f>Tabulka1[[#This Row],[z2Label]]</f>
        <v>Density (g/cm3)</v>
      </c>
      <c r="AD25" s="1">
        <f>Tabulka1[[#This Row],[y2]]</f>
        <v>0.5</v>
      </c>
      <c r="AE25" s="1">
        <f>Tabulka1[[#This Row],[x3]]</f>
        <v>23.574086410509146</v>
      </c>
      <c r="AF25" s="1">
        <f>Tabulka1[[#This Row],[x2]]-Tabulka1[[#This Row],[x3]]</f>
        <v>11.425913589490854</v>
      </c>
      <c r="AG25" s="1">
        <f>100-Tabulka1[[#This Row],[Na2O_proc]]-Tabulka1[[#This Row],[SiO2_proc]]</f>
        <v>65</v>
      </c>
      <c r="AH25" s="1">
        <f>Tabulka1[[#This Row],[z2]]</f>
        <v>1.4862350000000002</v>
      </c>
      <c r="AI25" s="1">
        <f>Tabulka1[[#This Row],[std2]]</f>
        <v>2.1213203435578389E-5</v>
      </c>
      <c r="AJ25" s="1" t="str">
        <f>Tabulka1[[#This Row],[z2Label]]</f>
        <v>Density (g/cm3)</v>
      </c>
      <c r="AK25" s="1">
        <v>15</v>
      </c>
      <c r="AL25" s="1" t="s">
        <v>82</v>
      </c>
      <c r="AM25" s="1" t="s">
        <v>79</v>
      </c>
      <c r="AN25" s="1">
        <f t="shared" si="0"/>
        <v>1.4839354785624999</v>
      </c>
      <c r="AO25" s="1">
        <f>Tabulka1[[#This Row],[Interpolated_z2]]-Tabulka1[[#This Row],[z2]]</f>
        <v>-2.2995214375003403E-3</v>
      </c>
      <c r="AP25" s="1">
        <f>Tabulka1[[#This Row],[Interpolated_z2 - measured]]/Tabulka1[[#This Row],[z2]]*100</f>
        <v>-0.1547212545459056</v>
      </c>
      <c r="AQ25" s="1">
        <v>1</v>
      </c>
    </row>
    <row r="26" spans="1:43" ht="16.5" x14ac:dyDescent="0.35">
      <c r="A26" s="1">
        <f>2*Tabulka1[[#This Row],[x3]]*Tabulka1[[#This Row],[z]]/(100*61.9789)*1000</f>
        <v>13.57360281420447</v>
      </c>
      <c r="B26" s="1">
        <f>Tabulka1[[#This Row],[y2]]*Tabulka1[[#This Row],[x]]/2</f>
        <v>3.3934007035511176</v>
      </c>
      <c r="C26" s="1">
        <f>Tabulka1[[#This Row],[z2]]</f>
        <v>1.5612849999999998</v>
      </c>
      <c r="D26" s="1">
        <f>Tabulka1[[#This Row],[std2]]</f>
        <v>2.1213203435578389E-5</v>
      </c>
      <c r="E26" s="1">
        <v>3</v>
      </c>
      <c r="F26" s="1" t="s">
        <v>75</v>
      </c>
      <c r="G26" s="1" t="s">
        <v>27</v>
      </c>
      <c r="H26" s="1" t="str">
        <f>Tabulka1[[#This Row],[z2Label]]</f>
        <v>Density (g/cm3)</v>
      </c>
      <c r="I26" s="1">
        <v>40</v>
      </c>
      <c r="J26" s="1">
        <v>0.5</v>
      </c>
      <c r="K26" s="1">
        <v>1.5612849999999998</v>
      </c>
      <c r="L26" s="1">
        <v>2.1213203435578389E-5</v>
      </c>
      <c r="M26" s="1" t="s">
        <v>29</v>
      </c>
      <c r="N26" s="1" t="s">
        <v>28</v>
      </c>
      <c r="O26" s="1" t="s">
        <v>80</v>
      </c>
      <c r="P26" s="1">
        <f>Tabulka1[[#This Row],[x2]]/(1+Tabulka1[[#This Row],[y2]]*60.08/61.9789)</f>
        <v>26.941813040581881</v>
      </c>
      <c r="Q26" s="1">
        <f>Tabulka1[[#This Row],[y2]]</f>
        <v>0.5</v>
      </c>
      <c r="R26" s="1">
        <f>Tabulka1[[#This Row],[z2]]</f>
        <v>1.5612849999999998</v>
      </c>
      <c r="S26" s="1">
        <f>Tabulka1[[#This Row],[std2]]</f>
        <v>2.1213203435578389E-5</v>
      </c>
      <c r="T26" s="1" t="s">
        <v>38</v>
      </c>
      <c r="U26" s="1" t="s">
        <v>28</v>
      </c>
      <c r="V26" s="1" t="str">
        <f>Tabulka1[[#This Row],[z2Label]]</f>
        <v>Density (g/cm3)</v>
      </c>
      <c r="W26" s="1">
        <f>2*Tabulka1[[#This Row],[x3]]/61.9789*1000/(100-Tabulka1[[#This Row],[x2]])</f>
        <v>14.489776919016998</v>
      </c>
      <c r="X26" s="1">
        <f>(Tabulka1[[#This Row],[x2]]-Tabulka1[[#This Row],[x3]])/60.08*1000/(100-Tabulka1[[#This Row],[x2]])</f>
        <v>3.6224442297542501</v>
      </c>
      <c r="Y26" s="1">
        <f>Tabulka1[[#This Row],[z3]]</f>
        <v>1.5612849999999998</v>
      </c>
      <c r="Z26" s="1">
        <f>Tabulka1[[#This Row],[std3]]</f>
        <v>2.1213203435578389E-5</v>
      </c>
      <c r="AA26" s="1" t="s">
        <v>36</v>
      </c>
      <c r="AB26" s="1" t="s">
        <v>37</v>
      </c>
      <c r="AC26" s="1" t="str">
        <f>Tabulka1[[#This Row],[z2Label]]</f>
        <v>Density (g/cm3)</v>
      </c>
      <c r="AD26" s="1">
        <f>Tabulka1[[#This Row],[y2]]</f>
        <v>0.5</v>
      </c>
      <c r="AE26" s="1">
        <f>Tabulka1[[#This Row],[x3]]</f>
        <v>26.941813040581881</v>
      </c>
      <c r="AF26" s="1">
        <f>Tabulka1[[#This Row],[x2]]-Tabulka1[[#This Row],[x3]]</f>
        <v>13.058186959418119</v>
      </c>
      <c r="AG26" s="1">
        <f>100-Tabulka1[[#This Row],[Na2O_proc]]-Tabulka1[[#This Row],[SiO2_proc]]</f>
        <v>60</v>
      </c>
      <c r="AH26" s="1">
        <f>Tabulka1[[#This Row],[z2]]</f>
        <v>1.5612849999999998</v>
      </c>
      <c r="AI26" s="1">
        <f>Tabulka1[[#This Row],[std2]]</f>
        <v>2.1213203435578389E-5</v>
      </c>
      <c r="AJ26" s="1" t="str">
        <f>Tabulka1[[#This Row],[z2Label]]</f>
        <v>Density (g/cm3)</v>
      </c>
      <c r="AK26" s="1">
        <v>15</v>
      </c>
      <c r="AL26" s="1" t="s">
        <v>82</v>
      </c>
      <c r="AM26" s="1" t="s">
        <v>79</v>
      </c>
      <c r="AN26" s="1">
        <f t="shared" si="0"/>
        <v>1.5581169480000003</v>
      </c>
      <c r="AO26" s="1">
        <f>Tabulka1[[#This Row],[Interpolated_z2]]-Tabulka1[[#This Row],[z2]]</f>
        <v>-3.1680519999994772E-3</v>
      </c>
      <c r="AP26" s="1">
        <f>Tabulka1[[#This Row],[Interpolated_z2 - measured]]/Tabulka1[[#This Row],[z2]]*100</f>
        <v>-0.20291311323681949</v>
      </c>
      <c r="AQ26" s="1">
        <v>1</v>
      </c>
    </row>
    <row r="27" spans="1:43" ht="16.5" x14ac:dyDescent="0.35">
      <c r="A27" s="1">
        <f>2*Tabulka1[[#This Row],[x3]]*Tabulka1[[#This Row],[z]]/(100*61.9789)*1000</f>
        <v>14.687967026339157</v>
      </c>
      <c r="B27" s="1">
        <f>Tabulka1[[#This Row],[y2]]*Tabulka1[[#This Row],[x]]/2</f>
        <v>3.6719917565847893</v>
      </c>
      <c r="C27" s="1">
        <f>Tabulka1[[#This Row],[z2]]</f>
        <v>1.598735</v>
      </c>
      <c r="D27" s="1">
        <f>Tabulka1[[#This Row],[std2]]</f>
        <v>3.5355339059244978E-5</v>
      </c>
      <c r="E27" s="1">
        <v>3</v>
      </c>
      <c r="F27" s="1" t="s">
        <v>75</v>
      </c>
      <c r="G27" s="1" t="s">
        <v>27</v>
      </c>
      <c r="H27" s="1" t="str">
        <f>Tabulka1[[#This Row],[z2Label]]</f>
        <v>Density (g/cm3)</v>
      </c>
      <c r="I27" s="1">
        <v>42.27</v>
      </c>
      <c r="J27" s="1">
        <v>0.5</v>
      </c>
      <c r="K27" s="1">
        <v>1.598735</v>
      </c>
      <c r="L27" s="1">
        <v>3.5355339059244978E-5</v>
      </c>
      <c r="M27" s="1" t="s">
        <v>29</v>
      </c>
      <c r="N27" s="1" t="s">
        <v>28</v>
      </c>
      <c r="O27" s="1" t="s">
        <v>80</v>
      </c>
      <c r="P27" s="1">
        <f>Tabulka1[[#This Row],[x2]]/(1+Tabulka1[[#This Row],[y2]]*60.08/61.9789)</f>
        <v>28.470760930634906</v>
      </c>
      <c r="Q27" s="1">
        <f>Tabulka1[[#This Row],[y2]]</f>
        <v>0.5</v>
      </c>
      <c r="R27" s="1">
        <f>Tabulka1[[#This Row],[z2]]</f>
        <v>1.598735</v>
      </c>
      <c r="S27" s="1">
        <f>Tabulka1[[#This Row],[std2]]</f>
        <v>3.5355339059244978E-5</v>
      </c>
      <c r="T27" s="1" t="s">
        <v>38</v>
      </c>
      <c r="U27" s="1" t="s">
        <v>28</v>
      </c>
      <c r="V27" s="1" t="str">
        <f>Tabulka1[[#This Row],[z2Label]]</f>
        <v>Density (g/cm3)</v>
      </c>
      <c r="W27" s="1">
        <f>2*Tabulka1[[#This Row],[x3]]/61.9789*1000/(100-Tabulka1[[#This Row],[x2]])</f>
        <v>15.914157380049765</v>
      </c>
      <c r="X27" s="1">
        <f>(Tabulka1[[#This Row],[x2]]-Tabulka1[[#This Row],[x3]])/60.08*1000/(100-Tabulka1[[#This Row],[x2]])</f>
        <v>3.9785393450124409</v>
      </c>
      <c r="Y27" s="1">
        <f>Tabulka1[[#This Row],[z3]]</f>
        <v>1.598735</v>
      </c>
      <c r="Z27" s="1">
        <f>Tabulka1[[#This Row],[std3]]</f>
        <v>3.5355339059244978E-5</v>
      </c>
      <c r="AA27" s="1" t="s">
        <v>36</v>
      </c>
      <c r="AB27" s="1" t="s">
        <v>37</v>
      </c>
      <c r="AC27" s="1" t="str">
        <f>Tabulka1[[#This Row],[z2Label]]</f>
        <v>Density (g/cm3)</v>
      </c>
      <c r="AD27" s="1">
        <f>Tabulka1[[#This Row],[y2]]</f>
        <v>0.5</v>
      </c>
      <c r="AE27" s="1">
        <f>Tabulka1[[#This Row],[x3]]</f>
        <v>28.470760930634906</v>
      </c>
      <c r="AF27" s="1">
        <f>Tabulka1[[#This Row],[x2]]-Tabulka1[[#This Row],[x3]]</f>
        <v>13.799239069365097</v>
      </c>
      <c r="AG27" s="1">
        <f>100-Tabulka1[[#This Row],[Na2O_proc]]-Tabulka1[[#This Row],[SiO2_proc]]</f>
        <v>57.72999999999999</v>
      </c>
      <c r="AH27" s="1">
        <f>Tabulka1[[#This Row],[z2]]</f>
        <v>1.598735</v>
      </c>
      <c r="AI27" s="1">
        <f>Tabulka1[[#This Row],[std2]]</f>
        <v>3.5355339059244978E-5</v>
      </c>
      <c r="AJ27" s="1" t="str">
        <f>Tabulka1[[#This Row],[z2Label]]</f>
        <v>Density (g/cm3)</v>
      </c>
      <c r="AK27" s="1">
        <v>15</v>
      </c>
      <c r="AL27" s="1" t="s">
        <v>82</v>
      </c>
      <c r="AM27" s="1" t="s">
        <v>79</v>
      </c>
      <c r="AN27" s="1">
        <f t="shared" si="0"/>
        <v>1.5924397640458345</v>
      </c>
      <c r="AO27" s="1">
        <f>Tabulka1[[#This Row],[Interpolated_z2]]-Tabulka1[[#This Row],[z2]]</f>
        <v>-6.295235954165479E-3</v>
      </c>
      <c r="AP27" s="1">
        <f>Tabulka1[[#This Row],[Interpolated_z2 - measured]]/Tabulka1[[#This Row],[z2]]*100</f>
        <v>-0.39376356645507099</v>
      </c>
      <c r="AQ27" s="1">
        <v>1</v>
      </c>
    </row>
    <row r="28" spans="1:43" ht="16.5" x14ac:dyDescent="0.35">
      <c r="A28" s="1">
        <f>2*Tabulka1[[#This Row],[x3]]*Tabulka1[[#This Row],[z]]/(100*61.9789)*1000</f>
        <v>0</v>
      </c>
      <c r="B28" s="1">
        <f>Tabulka1[[#This Row],[y2]]*Tabulka1[[#This Row],[x]]/2</f>
        <v>0</v>
      </c>
      <c r="C28" s="1">
        <f>Tabulka1[[#This Row],[z2]]</f>
        <v>0.99909999999999999</v>
      </c>
      <c r="D28" s="1">
        <f>Tabulka1[[#This Row],[std2]]</f>
        <v>0</v>
      </c>
      <c r="E28" s="1">
        <v>4</v>
      </c>
      <c r="F28" s="1" t="s">
        <v>75</v>
      </c>
      <c r="G28" s="1" t="s">
        <v>27</v>
      </c>
      <c r="H28" s="1" t="str">
        <f>Tabulka1[[#This Row],[z2Label]]</f>
        <v>Density (g/cm3)</v>
      </c>
      <c r="I28" s="1">
        <v>0</v>
      </c>
      <c r="J28" s="1">
        <v>1</v>
      </c>
      <c r="K28" s="1">
        <v>0.99909999999999999</v>
      </c>
      <c r="M28" s="1" t="s">
        <v>29</v>
      </c>
      <c r="N28" s="1" t="s">
        <v>28</v>
      </c>
      <c r="O28" s="1" t="s">
        <v>80</v>
      </c>
      <c r="P28" s="1">
        <f>Tabulka1[[#This Row],[x2]]/(1+Tabulka1[[#This Row],[y2]]*60.08/61.9789)</f>
        <v>0</v>
      </c>
      <c r="Q28" s="1">
        <f>Tabulka1[[#This Row],[y2]]</f>
        <v>1</v>
      </c>
      <c r="R28" s="1">
        <f>Tabulka1[[#This Row],[z2]]</f>
        <v>0.99909999999999999</v>
      </c>
      <c r="S28" s="1">
        <f>Tabulka1[[#This Row],[std2]]</f>
        <v>0</v>
      </c>
      <c r="T28" s="1" t="s">
        <v>38</v>
      </c>
      <c r="U28" s="1" t="s">
        <v>28</v>
      </c>
      <c r="V28" s="1" t="str">
        <f>Tabulka1[[#This Row],[z2Label]]</f>
        <v>Density (g/cm3)</v>
      </c>
      <c r="W28" s="1">
        <f>2*Tabulka1[[#This Row],[x3]]/61.9789*1000/(100-Tabulka1[[#This Row],[x2]])</f>
        <v>0</v>
      </c>
      <c r="X28" s="1">
        <f>(Tabulka1[[#This Row],[x2]]-Tabulka1[[#This Row],[x3]])/60.08*1000/(100-Tabulka1[[#This Row],[x2]])</f>
        <v>0</v>
      </c>
      <c r="Y28" s="1">
        <f>Tabulka1[[#This Row],[z3]]</f>
        <v>0.99909999999999999</v>
      </c>
      <c r="Z28" s="1">
        <f>Tabulka1[[#This Row],[std3]]</f>
        <v>0</v>
      </c>
      <c r="AA28" s="1" t="s">
        <v>36</v>
      </c>
      <c r="AB28" s="1" t="s">
        <v>37</v>
      </c>
      <c r="AC28" s="1" t="str">
        <f>Tabulka1[[#This Row],[z2Label]]</f>
        <v>Density (g/cm3)</v>
      </c>
      <c r="AD28" s="1">
        <f>Tabulka1[[#This Row],[y2]]</f>
        <v>1</v>
      </c>
      <c r="AE28" s="1">
        <f>Tabulka1[[#This Row],[x3]]</f>
        <v>0</v>
      </c>
      <c r="AF28" s="1">
        <f>Tabulka1[[#This Row],[x2]]-Tabulka1[[#This Row],[x3]]</f>
        <v>0</v>
      </c>
      <c r="AG28" s="1">
        <f>100-Tabulka1[[#This Row],[Na2O_proc]]-Tabulka1[[#This Row],[SiO2_proc]]</f>
        <v>100</v>
      </c>
      <c r="AH28" s="1">
        <f>Tabulka1[[#This Row],[z2]]</f>
        <v>0.99909999999999999</v>
      </c>
      <c r="AI28" s="1">
        <f>Tabulka1[[#This Row],[std2]]</f>
        <v>0</v>
      </c>
      <c r="AJ28" s="1" t="str">
        <f>Tabulka1[[#This Row],[z2Label]]</f>
        <v>Density (g/cm3)</v>
      </c>
      <c r="AK28" s="1">
        <v>15</v>
      </c>
      <c r="AL28" s="1" t="s">
        <v>82</v>
      </c>
      <c r="AM28" s="1" t="s">
        <v>79</v>
      </c>
      <c r="AN28" s="1">
        <f t="shared" si="0"/>
        <v>0.99787110000000001</v>
      </c>
      <c r="AO28" s="1">
        <f>Tabulka1[[#This Row],[Interpolated_z2]]-Tabulka1[[#This Row],[z2]]</f>
        <v>-1.2288999999999772E-3</v>
      </c>
      <c r="AP28" s="1">
        <f>Tabulka1[[#This Row],[Interpolated_z2 - measured]]/Tabulka1[[#This Row],[z2]]*100</f>
        <v>-0.12300070063056524</v>
      </c>
      <c r="AQ28" s="1">
        <v>100</v>
      </c>
    </row>
    <row r="29" spans="1:43" ht="16.5" x14ac:dyDescent="0.35">
      <c r="A29" s="1">
        <f>2*Tabulka1[[#This Row],[x3]]*Tabulka1[[#This Row],[z]]/(100*61.9789)*1000</f>
        <v>0.86450066320440366</v>
      </c>
      <c r="B29" s="1">
        <f>Tabulka1[[#This Row],[y2]]*Tabulka1[[#This Row],[x]]/2</f>
        <v>0.43225033160220183</v>
      </c>
      <c r="C29" s="1">
        <f>Tabulka1[[#This Row],[z2]]</f>
        <v>1.0551999999999999</v>
      </c>
      <c r="D29" s="1">
        <f>Tabulka1[[#This Row],[std2]]</f>
        <v>0</v>
      </c>
      <c r="E29" s="1">
        <v>4</v>
      </c>
      <c r="F29" s="1" t="s">
        <v>75</v>
      </c>
      <c r="G29" s="1" t="s">
        <v>27</v>
      </c>
      <c r="H29" s="1" t="str">
        <f>Tabulka1[[#This Row],[z2Label]]</f>
        <v>Density (g/cm3)</v>
      </c>
      <c r="I29" s="1">
        <v>5</v>
      </c>
      <c r="J29" s="1">
        <v>1</v>
      </c>
      <c r="K29" s="1">
        <v>1.0551999999999999</v>
      </c>
      <c r="L29" s="1">
        <v>0</v>
      </c>
      <c r="M29" s="1" t="s">
        <v>29</v>
      </c>
      <c r="N29" s="1" t="s">
        <v>28</v>
      </c>
      <c r="O29" s="1" t="s">
        <v>80</v>
      </c>
      <c r="P29" s="1">
        <f>Tabulka1[[#This Row],[x2]]/(1+Tabulka1[[#This Row],[y2]]*60.08/61.9789)</f>
        <v>2.5388931081633541</v>
      </c>
      <c r="Q29" s="1">
        <f>Tabulka1[[#This Row],[y2]]</f>
        <v>1</v>
      </c>
      <c r="R29" s="1">
        <f>Tabulka1[[#This Row],[z2]]</f>
        <v>1.0551999999999999</v>
      </c>
      <c r="S29" s="1">
        <f>Tabulka1[[#This Row],[std2]]</f>
        <v>0</v>
      </c>
      <c r="T29" s="1" t="s">
        <v>38</v>
      </c>
      <c r="U29" s="1" t="s">
        <v>28</v>
      </c>
      <c r="V29" s="1" t="str">
        <f>Tabulka1[[#This Row],[z2Label]]</f>
        <v>Density (g/cm3)</v>
      </c>
      <c r="W29" s="1">
        <f>2*Tabulka1[[#This Row],[x3]]/61.9789*1000/(100-Tabulka1[[#This Row],[x2]])</f>
        <v>0.86239641594948702</v>
      </c>
      <c r="X29" s="1">
        <f>(Tabulka1[[#This Row],[x2]]-Tabulka1[[#This Row],[x3]])/60.08*1000/(100-Tabulka1[[#This Row],[x2]])</f>
        <v>0.43119820797474345</v>
      </c>
      <c r="Y29" s="1">
        <f>Tabulka1[[#This Row],[z3]]</f>
        <v>1.0551999999999999</v>
      </c>
      <c r="Z29" s="1">
        <f>Tabulka1[[#This Row],[std3]]</f>
        <v>0</v>
      </c>
      <c r="AA29" s="1" t="s">
        <v>36</v>
      </c>
      <c r="AB29" s="1" t="s">
        <v>37</v>
      </c>
      <c r="AC29" s="1" t="str">
        <f>Tabulka1[[#This Row],[z2Label]]</f>
        <v>Density (g/cm3)</v>
      </c>
      <c r="AD29" s="1">
        <f>Tabulka1[[#This Row],[y2]]</f>
        <v>1</v>
      </c>
      <c r="AE29" s="1">
        <f>Tabulka1[[#This Row],[x3]]</f>
        <v>2.5388931081633541</v>
      </c>
      <c r="AF29" s="1">
        <f>Tabulka1[[#This Row],[x2]]-Tabulka1[[#This Row],[x3]]</f>
        <v>2.4611068918366459</v>
      </c>
      <c r="AG29" s="1">
        <f>100-Tabulka1[[#This Row],[Na2O_proc]]-Tabulka1[[#This Row],[SiO2_proc]]</f>
        <v>95</v>
      </c>
      <c r="AH29" s="1">
        <f>Tabulka1[[#This Row],[z2]]</f>
        <v>1.0551999999999999</v>
      </c>
      <c r="AI29" s="1">
        <f>Tabulka1[[#This Row],[std2]]</f>
        <v>0</v>
      </c>
      <c r="AJ29" s="1" t="str">
        <f>Tabulka1[[#This Row],[z2Label]]</f>
        <v>Density (g/cm3)</v>
      </c>
      <c r="AK29" s="1">
        <v>15</v>
      </c>
      <c r="AL29" s="1" t="s">
        <v>82</v>
      </c>
      <c r="AM29" s="1" t="s">
        <v>79</v>
      </c>
      <c r="AN29" s="1">
        <f t="shared" si="0"/>
        <v>1.0523411767499999</v>
      </c>
      <c r="AO29" s="1">
        <f>Tabulka1[[#This Row],[Interpolated_z2]]-Tabulka1[[#This Row],[z2]]</f>
        <v>-2.8588232499999755E-3</v>
      </c>
      <c r="AP29" s="1">
        <f>Tabulka1[[#This Row],[Interpolated_z2 - measured]]/Tabulka1[[#This Row],[z2]]*100</f>
        <v>-0.27092714651250716</v>
      </c>
      <c r="AQ29" s="1">
        <v>1</v>
      </c>
    </row>
    <row r="30" spans="1:43" ht="16.5" x14ac:dyDescent="0.35">
      <c r="A30" s="1">
        <f>2*Tabulka1[[#This Row],[x3]]*Tabulka1[[#This Row],[z]]/(100*61.9789)*1000</f>
        <v>1.8236441586807681</v>
      </c>
      <c r="B30" s="1">
        <f>Tabulka1[[#This Row],[y2]]*Tabulka1[[#This Row],[x]]/2</f>
        <v>0.91182207934038406</v>
      </c>
      <c r="C30" s="1">
        <f>Tabulka1[[#This Row],[z2]]</f>
        <v>1.1129599999999999</v>
      </c>
      <c r="D30" s="1">
        <f>Tabulka1[[#This Row],[std2]]</f>
        <v>0</v>
      </c>
      <c r="E30" s="1">
        <v>4</v>
      </c>
      <c r="F30" s="1" t="s">
        <v>75</v>
      </c>
      <c r="G30" s="1" t="s">
        <v>27</v>
      </c>
      <c r="H30" s="1" t="str">
        <f>Tabulka1[[#This Row],[z2Label]]</f>
        <v>Density (g/cm3)</v>
      </c>
      <c r="I30" s="1">
        <v>10</v>
      </c>
      <c r="J30" s="1">
        <v>1</v>
      </c>
      <c r="K30" s="1">
        <v>1.1129599999999999</v>
      </c>
      <c r="L30" s="1">
        <v>0</v>
      </c>
      <c r="M30" s="1" t="s">
        <v>29</v>
      </c>
      <c r="N30" s="1" t="s">
        <v>28</v>
      </c>
      <c r="O30" s="1" t="s">
        <v>80</v>
      </c>
      <c r="P30" s="1">
        <f>Tabulka1[[#This Row],[x2]]/(1+Tabulka1[[#This Row],[y2]]*60.08/61.9789)</f>
        <v>5.0777862163267082</v>
      </c>
      <c r="Q30" s="1">
        <f>Tabulka1[[#This Row],[y2]]</f>
        <v>1</v>
      </c>
      <c r="R30" s="1">
        <f>Tabulka1[[#This Row],[z2]]</f>
        <v>1.1129599999999999</v>
      </c>
      <c r="S30" s="1">
        <f>Tabulka1[[#This Row],[std2]]</f>
        <v>0</v>
      </c>
      <c r="T30" s="1" t="s">
        <v>38</v>
      </c>
      <c r="U30" s="1" t="s">
        <v>28</v>
      </c>
      <c r="V30" s="1" t="str">
        <f>Tabulka1[[#This Row],[z2Label]]</f>
        <v>Density (g/cm3)</v>
      </c>
      <c r="W30" s="1">
        <f>2*Tabulka1[[#This Row],[x3]]/61.9789*1000/(100-Tabulka1[[#This Row],[x2]])</f>
        <v>1.8206146558933616</v>
      </c>
      <c r="X30" s="1">
        <f>(Tabulka1[[#This Row],[x2]]-Tabulka1[[#This Row],[x3]])/60.08*1000/(100-Tabulka1[[#This Row],[x2]])</f>
        <v>0.91030732794668068</v>
      </c>
      <c r="Y30" s="1">
        <f>Tabulka1[[#This Row],[z3]]</f>
        <v>1.1129599999999999</v>
      </c>
      <c r="Z30" s="1">
        <f>Tabulka1[[#This Row],[std3]]</f>
        <v>0</v>
      </c>
      <c r="AA30" s="1" t="s">
        <v>36</v>
      </c>
      <c r="AB30" s="1" t="s">
        <v>37</v>
      </c>
      <c r="AC30" s="1" t="str">
        <f>Tabulka1[[#This Row],[z2Label]]</f>
        <v>Density (g/cm3)</v>
      </c>
      <c r="AD30" s="1">
        <f>Tabulka1[[#This Row],[y2]]</f>
        <v>1</v>
      </c>
      <c r="AE30" s="1">
        <f>Tabulka1[[#This Row],[x3]]</f>
        <v>5.0777862163267082</v>
      </c>
      <c r="AF30" s="1">
        <f>Tabulka1[[#This Row],[x2]]-Tabulka1[[#This Row],[x3]]</f>
        <v>4.9222137836732918</v>
      </c>
      <c r="AG30" s="1">
        <f>100-Tabulka1[[#This Row],[Na2O_proc]]-Tabulka1[[#This Row],[SiO2_proc]]</f>
        <v>90</v>
      </c>
      <c r="AH30" s="1">
        <f>Tabulka1[[#This Row],[z2]]</f>
        <v>1.1129599999999999</v>
      </c>
      <c r="AI30" s="1">
        <f>Tabulka1[[#This Row],[std2]]</f>
        <v>0</v>
      </c>
      <c r="AJ30" s="1" t="str">
        <f>Tabulka1[[#This Row],[z2Label]]</f>
        <v>Density (g/cm3)</v>
      </c>
      <c r="AK30" s="1">
        <v>15</v>
      </c>
      <c r="AL30" s="1" t="s">
        <v>82</v>
      </c>
      <c r="AM30" s="1" t="s">
        <v>79</v>
      </c>
      <c r="AN30" s="1">
        <f t="shared" si="0"/>
        <v>1.1121958589999998</v>
      </c>
      <c r="AO30" s="1">
        <f>Tabulka1[[#This Row],[Interpolated_z2]]-Tabulka1[[#This Row],[z2]]</f>
        <v>-7.6414100000010698E-4</v>
      </c>
      <c r="AP30" s="1">
        <f>Tabulka1[[#This Row],[Interpolated_z2 - measured]]/Tabulka1[[#This Row],[z2]]*100</f>
        <v>-6.8658442351936008E-2</v>
      </c>
      <c r="AQ30" s="1">
        <v>1</v>
      </c>
    </row>
    <row r="31" spans="1:43" ht="16.5" x14ac:dyDescent="0.35">
      <c r="A31" s="1">
        <f>2*Tabulka1[[#This Row],[x3]]*Tabulka1[[#This Row],[z]]/(100*61.9789)*1000</f>
        <v>2.8878148172726448</v>
      </c>
      <c r="B31" s="1">
        <f>Tabulka1[[#This Row],[y2]]*Tabulka1[[#This Row],[x]]/2</f>
        <v>1.4439074086363224</v>
      </c>
      <c r="C31" s="1">
        <f>Tabulka1[[#This Row],[z2]]</f>
        <v>1.1749450000000001</v>
      </c>
      <c r="D31" s="1">
        <f>Tabulka1[[#This Row],[std2]]</f>
        <v>7.0710678117547895E-6</v>
      </c>
      <c r="E31" s="1">
        <v>4</v>
      </c>
      <c r="F31" s="1" t="s">
        <v>75</v>
      </c>
      <c r="G31" s="1" t="s">
        <v>27</v>
      </c>
      <c r="H31" s="1" t="str">
        <f>Tabulka1[[#This Row],[z2Label]]</f>
        <v>Density (g/cm3)</v>
      </c>
      <c r="I31" s="1">
        <v>15</v>
      </c>
      <c r="J31" s="1">
        <v>1</v>
      </c>
      <c r="K31" s="1">
        <v>1.1749450000000001</v>
      </c>
      <c r="L31" s="1">
        <v>7.0710678117547895E-6</v>
      </c>
      <c r="M31" s="1" t="s">
        <v>29</v>
      </c>
      <c r="N31" s="1" t="s">
        <v>28</v>
      </c>
      <c r="O31" s="1" t="s">
        <v>80</v>
      </c>
      <c r="P31" s="1">
        <f>Tabulka1[[#This Row],[x2]]/(1+Tabulka1[[#This Row],[y2]]*60.08/61.9789)</f>
        <v>7.6166793244900619</v>
      </c>
      <c r="Q31" s="1">
        <f>Tabulka1[[#This Row],[y2]]</f>
        <v>1</v>
      </c>
      <c r="R31" s="1">
        <f>Tabulka1[[#This Row],[z2]]</f>
        <v>1.1749450000000001</v>
      </c>
      <c r="S31" s="1">
        <f>Tabulka1[[#This Row],[std2]]</f>
        <v>7.0710678117547895E-6</v>
      </c>
      <c r="T31" s="1" t="s">
        <v>38</v>
      </c>
      <c r="U31" s="1" t="s">
        <v>28</v>
      </c>
      <c r="V31" s="1" t="str">
        <f>Tabulka1[[#This Row],[z2Label]]</f>
        <v>Density (g/cm3)</v>
      </c>
      <c r="W31" s="1">
        <f>2*Tabulka1[[#This Row],[x3]]/61.9789*1000/(100-Tabulka1[[#This Row],[x2]])</f>
        <v>2.8915644534776921</v>
      </c>
      <c r="X31" s="1">
        <f>(Tabulka1[[#This Row],[x2]]-Tabulka1[[#This Row],[x3]])/60.08*1000/(100-Tabulka1[[#This Row],[x2]])</f>
        <v>1.445782226738846</v>
      </c>
      <c r="Y31" s="1">
        <f>Tabulka1[[#This Row],[z3]]</f>
        <v>1.1749450000000001</v>
      </c>
      <c r="Z31" s="1">
        <f>Tabulka1[[#This Row],[std3]]</f>
        <v>7.0710678117547895E-6</v>
      </c>
      <c r="AA31" s="1" t="s">
        <v>36</v>
      </c>
      <c r="AB31" s="1" t="s">
        <v>37</v>
      </c>
      <c r="AC31" s="1" t="str">
        <f>Tabulka1[[#This Row],[z2Label]]</f>
        <v>Density (g/cm3)</v>
      </c>
      <c r="AD31" s="1">
        <f>Tabulka1[[#This Row],[y2]]</f>
        <v>1</v>
      </c>
      <c r="AE31" s="1">
        <f>Tabulka1[[#This Row],[x3]]</f>
        <v>7.6166793244900619</v>
      </c>
      <c r="AF31" s="1">
        <f>Tabulka1[[#This Row],[x2]]-Tabulka1[[#This Row],[x3]]</f>
        <v>7.3833206755099381</v>
      </c>
      <c r="AG31" s="1">
        <f>100-Tabulka1[[#This Row],[Na2O_proc]]-Tabulka1[[#This Row],[SiO2_proc]]</f>
        <v>85</v>
      </c>
      <c r="AH31" s="1">
        <f>Tabulka1[[#This Row],[z2]]</f>
        <v>1.1749450000000001</v>
      </c>
      <c r="AI31" s="1">
        <f>Tabulka1[[#This Row],[std2]]</f>
        <v>7.0710678117547895E-6</v>
      </c>
      <c r="AJ31" s="1" t="str">
        <f>Tabulka1[[#This Row],[z2Label]]</f>
        <v>Density (g/cm3)</v>
      </c>
      <c r="AK31" s="1">
        <v>15</v>
      </c>
      <c r="AL31" s="1" t="s">
        <v>82</v>
      </c>
      <c r="AM31" s="1" t="s">
        <v>79</v>
      </c>
      <c r="AN31" s="1">
        <f t="shared" si="0"/>
        <v>1.176134526</v>
      </c>
      <c r="AO31" s="1">
        <f>Tabulka1[[#This Row],[Interpolated_z2]]-Tabulka1[[#This Row],[z2]]</f>
        <v>1.1895259999998853E-3</v>
      </c>
      <c r="AP31" s="1">
        <f>Tabulka1[[#This Row],[Interpolated_z2 - measured]]/Tabulka1[[#This Row],[z2]]*100</f>
        <v>0.10124099425929597</v>
      </c>
      <c r="AQ31" s="1">
        <v>1</v>
      </c>
    </row>
    <row r="32" spans="1:43" ht="16.5" x14ac:dyDescent="0.35">
      <c r="A32" s="1">
        <f>2*Tabulka1[[#This Row],[x3]]*Tabulka1[[#This Row],[z]]/(100*61.9789)*1000</f>
        <v>4.0630056472735703</v>
      </c>
      <c r="B32" s="1">
        <f>Tabulka1[[#This Row],[y2]]*Tabulka1[[#This Row],[x]]/2</f>
        <v>2.0315028236367851</v>
      </c>
      <c r="C32" s="1">
        <f>Tabulka1[[#This Row],[z2]]</f>
        <v>1.2398150000000001</v>
      </c>
      <c r="D32" s="1">
        <f>Tabulka1[[#This Row],[std2]]</f>
        <v>7.0710678117547895E-6</v>
      </c>
      <c r="E32" s="1">
        <v>4</v>
      </c>
      <c r="F32" s="1" t="s">
        <v>75</v>
      </c>
      <c r="G32" s="1" t="s">
        <v>27</v>
      </c>
      <c r="H32" s="1" t="str">
        <f>Tabulka1[[#This Row],[z2Label]]</f>
        <v>Density (g/cm3)</v>
      </c>
      <c r="I32" s="1">
        <v>20</v>
      </c>
      <c r="J32" s="1">
        <v>1</v>
      </c>
      <c r="K32" s="1">
        <v>1.2398150000000001</v>
      </c>
      <c r="L32" s="1">
        <v>7.0710678117547895E-6</v>
      </c>
      <c r="M32" s="1" t="s">
        <v>29</v>
      </c>
      <c r="N32" s="1" t="s">
        <v>28</v>
      </c>
      <c r="O32" s="1" t="s">
        <v>80</v>
      </c>
      <c r="P32" s="1">
        <f>Tabulka1[[#This Row],[x2]]/(1+Tabulka1[[#This Row],[y2]]*60.08/61.9789)</f>
        <v>10.155572432653416</v>
      </c>
      <c r="Q32" s="1">
        <f>Tabulka1[[#This Row],[y2]]</f>
        <v>1</v>
      </c>
      <c r="R32" s="1">
        <f>Tabulka1[[#This Row],[z2]]</f>
        <v>1.2398150000000001</v>
      </c>
      <c r="S32" s="1">
        <f>Tabulka1[[#This Row],[std2]]</f>
        <v>7.0710678117547895E-6</v>
      </c>
      <c r="T32" s="1" t="s">
        <v>38</v>
      </c>
      <c r="U32" s="1" t="s">
        <v>28</v>
      </c>
      <c r="V32" s="1" t="str">
        <f>Tabulka1[[#This Row],[z2Label]]</f>
        <v>Density (g/cm3)</v>
      </c>
      <c r="W32" s="1">
        <f>2*Tabulka1[[#This Row],[x3]]/61.9789*1000/(100-Tabulka1[[#This Row],[x2]])</f>
        <v>4.0963829757600632</v>
      </c>
      <c r="X32" s="1">
        <f>(Tabulka1[[#This Row],[x2]]-Tabulka1[[#This Row],[x3]])/60.08*1000/(100-Tabulka1[[#This Row],[x2]])</f>
        <v>2.0481914878800316</v>
      </c>
      <c r="Y32" s="1">
        <f>Tabulka1[[#This Row],[z3]]</f>
        <v>1.2398150000000001</v>
      </c>
      <c r="Z32" s="1">
        <f>Tabulka1[[#This Row],[std3]]</f>
        <v>7.0710678117547895E-6</v>
      </c>
      <c r="AA32" s="1" t="s">
        <v>36</v>
      </c>
      <c r="AB32" s="1" t="s">
        <v>37</v>
      </c>
      <c r="AC32" s="1" t="str">
        <f>Tabulka1[[#This Row],[z2Label]]</f>
        <v>Density (g/cm3)</v>
      </c>
      <c r="AD32" s="1">
        <f>Tabulka1[[#This Row],[y2]]</f>
        <v>1</v>
      </c>
      <c r="AE32" s="1">
        <f>Tabulka1[[#This Row],[x3]]</f>
        <v>10.155572432653416</v>
      </c>
      <c r="AF32" s="1">
        <f>Tabulka1[[#This Row],[x2]]-Tabulka1[[#This Row],[x3]]</f>
        <v>9.8444275673465835</v>
      </c>
      <c r="AG32" s="1">
        <f>100-Tabulka1[[#This Row],[Na2O_proc]]-Tabulka1[[#This Row],[SiO2_proc]]</f>
        <v>80</v>
      </c>
      <c r="AH32" s="1">
        <f>Tabulka1[[#This Row],[z2]]</f>
        <v>1.2398150000000001</v>
      </c>
      <c r="AI32" s="1">
        <f>Tabulka1[[#This Row],[std2]]</f>
        <v>7.0710678117547895E-6</v>
      </c>
      <c r="AJ32" s="1" t="str">
        <f>Tabulka1[[#This Row],[z2Label]]</f>
        <v>Density (g/cm3)</v>
      </c>
      <c r="AK32" s="1">
        <v>15</v>
      </c>
      <c r="AL32" s="1" t="s">
        <v>82</v>
      </c>
      <c r="AM32" s="1" t="s">
        <v>79</v>
      </c>
      <c r="AN32" s="1">
        <f t="shared" si="0"/>
        <v>1.2432196919999998</v>
      </c>
      <c r="AO32" s="1">
        <f>Tabulka1[[#This Row],[Interpolated_z2]]-Tabulka1[[#This Row],[z2]]</f>
        <v>3.4046919999997094E-3</v>
      </c>
      <c r="AP32" s="1">
        <f>Tabulka1[[#This Row],[Interpolated_z2 - measured]]/Tabulka1[[#This Row],[z2]]*100</f>
        <v>0.27461290595772025</v>
      </c>
      <c r="AQ32" s="1">
        <v>1</v>
      </c>
    </row>
    <row r="33" spans="1:43" ht="16.5" x14ac:dyDescent="0.35">
      <c r="A33" s="1">
        <f>2*Tabulka1[[#This Row],[x3]]*Tabulka1[[#This Row],[z]]/(100*61.9789)*1000</f>
        <v>5.3611412195259831</v>
      </c>
      <c r="B33" s="1">
        <f>Tabulka1[[#This Row],[y2]]*Tabulka1[[#This Row],[x]]/2</f>
        <v>2.6805706097629916</v>
      </c>
      <c r="C33" s="1">
        <f>Tabulka1[[#This Row],[z2]]</f>
        <v>1.3087500000000001</v>
      </c>
      <c r="D33" s="1">
        <f>Tabulka1[[#This Row],[std2]]</f>
        <v>0</v>
      </c>
      <c r="E33" s="1">
        <v>4</v>
      </c>
      <c r="F33" s="1" t="s">
        <v>75</v>
      </c>
      <c r="G33" s="1" t="s">
        <v>27</v>
      </c>
      <c r="H33" s="1" t="str">
        <f>Tabulka1[[#This Row],[z2Label]]</f>
        <v>Density (g/cm3)</v>
      </c>
      <c r="I33" s="1">
        <v>25</v>
      </c>
      <c r="J33" s="1">
        <v>1</v>
      </c>
      <c r="K33" s="1">
        <v>1.3087500000000001</v>
      </c>
      <c r="L33" s="1">
        <v>0</v>
      </c>
      <c r="M33" s="1" t="s">
        <v>29</v>
      </c>
      <c r="N33" s="1" t="s">
        <v>28</v>
      </c>
      <c r="O33" s="1" t="s">
        <v>80</v>
      </c>
      <c r="P33" s="1">
        <f>Tabulka1[[#This Row],[x2]]/(1+Tabulka1[[#This Row],[y2]]*60.08/61.9789)</f>
        <v>12.69446554081677</v>
      </c>
      <c r="Q33" s="1">
        <f>Tabulka1[[#This Row],[y2]]</f>
        <v>1</v>
      </c>
      <c r="R33" s="1">
        <f>Tabulka1[[#This Row],[z2]]</f>
        <v>1.3087500000000001</v>
      </c>
      <c r="S33" s="1">
        <f>Tabulka1[[#This Row],[std2]]</f>
        <v>0</v>
      </c>
      <c r="T33" s="1" t="s">
        <v>38</v>
      </c>
      <c r="U33" s="1" t="s">
        <v>28</v>
      </c>
      <c r="V33" s="1" t="str">
        <f>Tabulka1[[#This Row],[z2Label]]</f>
        <v>Density (g/cm3)</v>
      </c>
      <c r="W33" s="1">
        <f>2*Tabulka1[[#This Row],[x3]]/61.9789*1000/(100-Tabulka1[[#This Row],[x2]])</f>
        <v>5.4618439676800845</v>
      </c>
      <c r="X33" s="1">
        <f>(Tabulka1[[#This Row],[x2]]-Tabulka1[[#This Row],[x3]])/60.08*1000/(100-Tabulka1[[#This Row],[x2]])</f>
        <v>2.7309219838400423</v>
      </c>
      <c r="Y33" s="1">
        <f>Tabulka1[[#This Row],[z3]]</f>
        <v>1.3087500000000001</v>
      </c>
      <c r="Z33" s="1">
        <f>Tabulka1[[#This Row],[std3]]</f>
        <v>0</v>
      </c>
      <c r="AA33" s="1" t="s">
        <v>36</v>
      </c>
      <c r="AB33" s="1" t="s">
        <v>37</v>
      </c>
      <c r="AC33" s="1" t="str">
        <f>Tabulka1[[#This Row],[z2Label]]</f>
        <v>Density (g/cm3)</v>
      </c>
      <c r="AD33" s="1">
        <f>Tabulka1[[#This Row],[y2]]</f>
        <v>1</v>
      </c>
      <c r="AE33" s="1">
        <f>Tabulka1[[#This Row],[x3]]</f>
        <v>12.69446554081677</v>
      </c>
      <c r="AF33" s="1">
        <f>Tabulka1[[#This Row],[x2]]-Tabulka1[[#This Row],[x3]]</f>
        <v>12.30553445918323</v>
      </c>
      <c r="AG33" s="1">
        <f>100-Tabulka1[[#This Row],[Na2O_proc]]-Tabulka1[[#This Row],[SiO2_proc]]</f>
        <v>75</v>
      </c>
      <c r="AH33" s="1">
        <f>Tabulka1[[#This Row],[z2]]</f>
        <v>1.3087500000000001</v>
      </c>
      <c r="AI33" s="1">
        <f>Tabulka1[[#This Row],[std2]]</f>
        <v>0</v>
      </c>
      <c r="AJ33" s="1" t="str">
        <f>Tabulka1[[#This Row],[z2Label]]</f>
        <v>Density (g/cm3)</v>
      </c>
      <c r="AK33" s="1">
        <v>15</v>
      </c>
      <c r="AL33" s="1" t="s">
        <v>82</v>
      </c>
      <c r="AM33" s="1" t="s">
        <v>79</v>
      </c>
      <c r="AN33" s="1">
        <f t="shared" si="0"/>
        <v>1.3128770062499999</v>
      </c>
      <c r="AO33" s="1">
        <f>Tabulka1[[#This Row],[Interpolated_z2]]-Tabulka1[[#This Row],[z2]]</f>
        <v>4.1270062499998428E-3</v>
      </c>
      <c r="AP33" s="1">
        <f>Tabulka1[[#This Row],[Interpolated_z2 - measured]]/Tabulka1[[#This Row],[z2]]*100</f>
        <v>0.3153395415472659</v>
      </c>
      <c r="AQ33" s="1">
        <v>1</v>
      </c>
    </row>
    <row r="34" spans="1:43" ht="16.5" x14ac:dyDescent="0.35">
      <c r="A34" s="1">
        <f>2*Tabulka1[[#This Row],[x3]]*Tabulka1[[#This Row],[z]]/(100*61.9789)*1000</f>
        <v>6.7942034542339806</v>
      </c>
      <c r="B34" s="1">
        <f>Tabulka1[[#This Row],[y2]]*Tabulka1[[#This Row],[x]]/2</f>
        <v>3.3971017271169903</v>
      </c>
      <c r="C34" s="1">
        <f>Tabulka1[[#This Row],[z2]]</f>
        <v>1.382155</v>
      </c>
      <c r="D34" s="1">
        <f>Tabulka1[[#This Row],[std2]]</f>
        <v>7.0710678119117998E-6</v>
      </c>
      <c r="E34" s="1">
        <v>4</v>
      </c>
      <c r="F34" s="1" t="s">
        <v>75</v>
      </c>
      <c r="G34" s="1" t="s">
        <v>27</v>
      </c>
      <c r="H34" s="1" t="str">
        <f>Tabulka1[[#This Row],[z2Label]]</f>
        <v>Density (g/cm3)</v>
      </c>
      <c r="I34" s="1">
        <v>30</v>
      </c>
      <c r="J34" s="1">
        <v>1</v>
      </c>
      <c r="K34" s="1">
        <v>1.382155</v>
      </c>
      <c r="L34" s="1">
        <v>7.0710678119117998E-6</v>
      </c>
      <c r="M34" s="1" t="s">
        <v>29</v>
      </c>
      <c r="N34" s="1" t="s">
        <v>28</v>
      </c>
      <c r="O34" s="1" t="s">
        <v>80</v>
      </c>
      <c r="P34" s="1">
        <f>Tabulka1[[#This Row],[x2]]/(1+Tabulka1[[#This Row],[y2]]*60.08/61.9789)</f>
        <v>15.233358648980124</v>
      </c>
      <c r="Q34" s="1">
        <f>Tabulka1[[#This Row],[y2]]</f>
        <v>1</v>
      </c>
      <c r="R34" s="1">
        <f>Tabulka1[[#This Row],[z2]]</f>
        <v>1.382155</v>
      </c>
      <c r="S34" s="1">
        <f>Tabulka1[[#This Row],[std2]]</f>
        <v>7.0710678119117998E-6</v>
      </c>
      <c r="T34" s="1" t="s">
        <v>38</v>
      </c>
      <c r="U34" s="1" t="s">
        <v>28</v>
      </c>
      <c r="V34" s="1" t="str">
        <f>Tabulka1[[#This Row],[z2Label]]</f>
        <v>Density (g/cm3)</v>
      </c>
      <c r="W34" s="1">
        <f>2*Tabulka1[[#This Row],[x3]]/61.9789*1000/(100-Tabulka1[[#This Row],[x2]])</f>
        <v>7.0223708155886806</v>
      </c>
      <c r="X34" s="1">
        <f>(Tabulka1[[#This Row],[x2]]-Tabulka1[[#This Row],[x3]])/60.08*1000/(100-Tabulka1[[#This Row],[x2]])</f>
        <v>3.5111854077943403</v>
      </c>
      <c r="Y34" s="1">
        <f>Tabulka1[[#This Row],[z3]]</f>
        <v>1.382155</v>
      </c>
      <c r="Z34" s="1">
        <f>Tabulka1[[#This Row],[std3]]</f>
        <v>7.0710678119117998E-6</v>
      </c>
      <c r="AA34" s="1" t="s">
        <v>36</v>
      </c>
      <c r="AB34" s="1" t="s">
        <v>37</v>
      </c>
      <c r="AC34" s="1" t="str">
        <f>Tabulka1[[#This Row],[z2Label]]</f>
        <v>Density (g/cm3)</v>
      </c>
      <c r="AD34" s="1">
        <f>Tabulka1[[#This Row],[y2]]</f>
        <v>1</v>
      </c>
      <c r="AE34" s="1">
        <f>Tabulka1[[#This Row],[x3]]</f>
        <v>15.233358648980124</v>
      </c>
      <c r="AF34" s="1">
        <f>Tabulka1[[#This Row],[x2]]-Tabulka1[[#This Row],[x3]]</f>
        <v>14.766641351019876</v>
      </c>
      <c r="AG34" s="1">
        <f>100-Tabulka1[[#This Row],[Na2O_proc]]-Tabulka1[[#This Row],[SiO2_proc]]</f>
        <v>70</v>
      </c>
      <c r="AH34" s="1">
        <f>Tabulka1[[#This Row],[z2]]</f>
        <v>1.382155</v>
      </c>
      <c r="AI34" s="1">
        <f>Tabulka1[[#This Row],[std2]]</f>
        <v>7.0710678119117998E-6</v>
      </c>
      <c r="AJ34" s="1" t="str">
        <f>Tabulka1[[#This Row],[z2Label]]</f>
        <v>Density (g/cm3)</v>
      </c>
      <c r="AK34" s="1">
        <v>15</v>
      </c>
      <c r="AL34" s="1" t="s">
        <v>82</v>
      </c>
      <c r="AM34" s="1" t="s">
        <v>79</v>
      </c>
      <c r="AN34" s="1">
        <f t="shared" si="0"/>
        <v>1.3848952529999998</v>
      </c>
      <c r="AO34" s="1">
        <f>Tabulka1[[#This Row],[Interpolated_z2]]-Tabulka1[[#This Row],[z2]]</f>
        <v>2.7402529999998038E-3</v>
      </c>
      <c r="AP34" s="1">
        <f>Tabulka1[[#This Row],[Interpolated_z2 - measured]]/Tabulka1[[#This Row],[z2]]*100</f>
        <v>0.1982594571520418</v>
      </c>
      <c r="AQ34" s="1">
        <v>1</v>
      </c>
    </row>
    <row r="35" spans="1:43" ht="16.5" x14ac:dyDescent="0.35">
      <c r="A35" s="1">
        <f>2*Tabulka1[[#This Row],[x3]]*Tabulka1[[#This Row],[z]]/(100*61.9789)*1000</f>
        <v>8.3828135432975408</v>
      </c>
      <c r="B35" s="1">
        <f>Tabulka1[[#This Row],[y2]]*Tabulka1[[#This Row],[x]]/2</f>
        <v>4.1914067716487704</v>
      </c>
      <c r="C35" s="1">
        <f>Tabulka1[[#This Row],[z2]]</f>
        <v>1.4617100000000001</v>
      </c>
      <c r="D35" s="1">
        <f>Tabulka1[[#This Row],[std2]]</f>
        <v>5.6568542494980373E-5</v>
      </c>
      <c r="E35" s="1">
        <v>4</v>
      </c>
      <c r="F35" s="1" t="s">
        <v>75</v>
      </c>
      <c r="G35" s="1" t="s">
        <v>27</v>
      </c>
      <c r="H35" s="1" t="str">
        <f>Tabulka1[[#This Row],[z2Label]]</f>
        <v>Density (g/cm3)</v>
      </c>
      <c r="I35" s="1">
        <v>35</v>
      </c>
      <c r="J35" s="1">
        <v>1</v>
      </c>
      <c r="K35" s="1">
        <v>1.4617100000000001</v>
      </c>
      <c r="L35" s="1">
        <v>5.6568542494980373E-5</v>
      </c>
      <c r="M35" s="1" t="s">
        <v>29</v>
      </c>
      <c r="N35" s="1" t="s">
        <v>28</v>
      </c>
      <c r="O35" s="1" t="s">
        <v>80</v>
      </c>
      <c r="P35" s="1">
        <f>Tabulka1[[#This Row],[x2]]/(1+Tabulka1[[#This Row],[y2]]*60.08/61.9789)</f>
        <v>17.772251757143479</v>
      </c>
      <c r="Q35" s="1">
        <f>Tabulka1[[#This Row],[y2]]</f>
        <v>1</v>
      </c>
      <c r="R35" s="1">
        <f>Tabulka1[[#This Row],[z2]]</f>
        <v>1.4617100000000001</v>
      </c>
      <c r="S35" s="1">
        <f>Tabulka1[[#This Row],[std2]]</f>
        <v>5.6568542494980373E-5</v>
      </c>
      <c r="T35" s="1" t="s">
        <v>38</v>
      </c>
      <c r="U35" s="1" t="s">
        <v>28</v>
      </c>
      <c r="V35" s="1" t="str">
        <f>Tabulka1[[#This Row],[z2Label]]</f>
        <v>Density (g/cm3)</v>
      </c>
      <c r="W35" s="1">
        <f>2*Tabulka1[[#This Row],[x3]]/61.9789*1000/(100-Tabulka1[[#This Row],[x2]])</f>
        <v>8.8229787170216749</v>
      </c>
      <c r="X35" s="1">
        <f>(Tabulka1[[#This Row],[x2]]-Tabulka1[[#This Row],[x3]])/60.08*1000/(100-Tabulka1[[#This Row],[x2]])</f>
        <v>4.4114893585108375</v>
      </c>
      <c r="Y35" s="1">
        <f>Tabulka1[[#This Row],[z3]]</f>
        <v>1.4617100000000001</v>
      </c>
      <c r="Z35" s="1">
        <f>Tabulka1[[#This Row],[std3]]</f>
        <v>5.6568542494980373E-5</v>
      </c>
      <c r="AA35" s="1" t="s">
        <v>36</v>
      </c>
      <c r="AB35" s="1" t="s">
        <v>37</v>
      </c>
      <c r="AC35" s="1" t="str">
        <f>Tabulka1[[#This Row],[z2Label]]</f>
        <v>Density (g/cm3)</v>
      </c>
      <c r="AD35" s="1">
        <f>Tabulka1[[#This Row],[y2]]</f>
        <v>1</v>
      </c>
      <c r="AE35" s="1">
        <f>Tabulka1[[#This Row],[x3]]</f>
        <v>17.772251757143479</v>
      </c>
      <c r="AF35" s="1">
        <f>Tabulka1[[#This Row],[x2]]-Tabulka1[[#This Row],[x3]]</f>
        <v>17.227748242856521</v>
      </c>
      <c r="AG35" s="1">
        <f>100-Tabulka1[[#This Row],[Na2O_proc]]-Tabulka1[[#This Row],[SiO2_proc]]</f>
        <v>65</v>
      </c>
      <c r="AH35" s="1">
        <f>Tabulka1[[#This Row],[z2]]</f>
        <v>1.4617100000000001</v>
      </c>
      <c r="AI35" s="1">
        <f>Tabulka1[[#This Row],[std2]]</f>
        <v>5.6568542494980373E-5</v>
      </c>
      <c r="AJ35" s="1" t="str">
        <f>Tabulka1[[#This Row],[z2Label]]</f>
        <v>Density (g/cm3)</v>
      </c>
      <c r="AK35" s="1">
        <v>15</v>
      </c>
      <c r="AL35" s="1" t="s">
        <v>82</v>
      </c>
      <c r="AM35" s="1" t="s">
        <v>79</v>
      </c>
      <c r="AN35" s="1">
        <f t="shared" si="0"/>
        <v>1.4594263514999994</v>
      </c>
      <c r="AO35" s="1">
        <f>Tabulka1[[#This Row],[Interpolated_z2]]-Tabulka1[[#This Row],[z2]]</f>
        <v>-2.2836485000006235E-3</v>
      </c>
      <c r="AP35" s="1">
        <f>Tabulka1[[#This Row],[Interpolated_z2 - measured]]/Tabulka1[[#This Row],[z2]]*100</f>
        <v>-0.15623129758985185</v>
      </c>
      <c r="AQ35" s="1">
        <v>1</v>
      </c>
    </row>
    <row r="36" spans="1:43" ht="16.5" x14ac:dyDescent="0.35">
      <c r="A36" s="1">
        <f>2*Tabulka1[[#This Row],[x3]]*Tabulka1[[#This Row],[z]]/(100*61.9789)*1000</f>
        <v>10.03944816805657</v>
      </c>
      <c r="B36" s="1">
        <f>Tabulka1[[#This Row],[y2]]*Tabulka1[[#This Row],[x]]/2</f>
        <v>5.0197240840282848</v>
      </c>
      <c r="C36" s="1">
        <f>Tabulka1[[#This Row],[z2]]</f>
        <v>1.531755</v>
      </c>
      <c r="D36" s="1">
        <f>Tabulka1[[#This Row],[std2]]</f>
        <v>2.1213203435578389E-5</v>
      </c>
      <c r="E36" s="1">
        <v>4</v>
      </c>
      <c r="F36" s="1" t="s">
        <v>75</v>
      </c>
      <c r="G36" s="1" t="s">
        <v>27</v>
      </c>
      <c r="H36" s="1" t="str">
        <f>Tabulka1[[#This Row],[z2Label]]</f>
        <v>Density (g/cm3)</v>
      </c>
      <c r="I36" s="1">
        <v>40</v>
      </c>
      <c r="J36" s="1">
        <v>1</v>
      </c>
      <c r="K36" s="1">
        <v>1.531755</v>
      </c>
      <c r="L36" s="1">
        <v>2.1213203435578389E-5</v>
      </c>
      <c r="M36" s="1" t="s">
        <v>29</v>
      </c>
      <c r="N36" s="1" t="s">
        <v>28</v>
      </c>
      <c r="O36" s="1" t="s">
        <v>80</v>
      </c>
      <c r="P36" s="1">
        <f>Tabulka1[[#This Row],[x2]]/(1+Tabulka1[[#This Row],[y2]]*60.08/61.9789)</f>
        <v>20.311144865306833</v>
      </c>
      <c r="Q36" s="1">
        <f>Tabulka1[[#This Row],[y2]]</f>
        <v>1</v>
      </c>
      <c r="R36" s="1">
        <f>Tabulka1[[#This Row],[z2]]</f>
        <v>1.531755</v>
      </c>
      <c r="S36" s="1">
        <f>Tabulka1[[#This Row],[std2]]</f>
        <v>2.1213203435578389E-5</v>
      </c>
      <c r="T36" s="1" t="s">
        <v>38</v>
      </c>
      <c r="U36" s="1" t="s">
        <v>28</v>
      </c>
      <c r="V36" s="1" t="str">
        <f>Tabulka1[[#This Row],[z2Label]]</f>
        <v>Density (g/cm3)</v>
      </c>
      <c r="W36" s="1">
        <f>2*Tabulka1[[#This Row],[x3]]/61.9789*1000/(100-Tabulka1[[#This Row],[x2]])</f>
        <v>10.923687935360169</v>
      </c>
      <c r="X36" s="1">
        <f>(Tabulka1[[#This Row],[x2]]-Tabulka1[[#This Row],[x3]])/60.08*1000/(100-Tabulka1[[#This Row],[x2]])</f>
        <v>5.4618439676800836</v>
      </c>
      <c r="Y36" s="1">
        <f>Tabulka1[[#This Row],[z3]]</f>
        <v>1.531755</v>
      </c>
      <c r="Z36" s="1">
        <f>Tabulka1[[#This Row],[std3]]</f>
        <v>2.1213203435578389E-5</v>
      </c>
      <c r="AA36" s="1" t="s">
        <v>36</v>
      </c>
      <c r="AB36" s="1" t="s">
        <v>37</v>
      </c>
      <c r="AC36" s="1" t="str">
        <f>Tabulka1[[#This Row],[z2Label]]</f>
        <v>Density (g/cm3)</v>
      </c>
      <c r="AD36" s="1">
        <f>Tabulka1[[#This Row],[y2]]</f>
        <v>1</v>
      </c>
      <c r="AE36" s="1">
        <f>Tabulka1[[#This Row],[x3]]</f>
        <v>20.311144865306833</v>
      </c>
      <c r="AF36" s="1">
        <f>Tabulka1[[#This Row],[x2]]-Tabulka1[[#This Row],[x3]]</f>
        <v>19.688855134693167</v>
      </c>
      <c r="AG36" s="1">
        <f>100-Tabulka1[[#This Row],[Na2O_proc]]-Tabulka1[[#This Row],[SiO2_proc]]</f>
        <v>60</v>
      </c>
      <c r="AH36" s="1">
        <f>Tabulka1[[#This Row],[z2]]</f>
        <v>1.531755</v>
      </c>
      <c r="AI36" s="1">
        <f>Tabulka1[[#This Row],[std2]]</f>
        <v>2.1213203435578389E-5</v>
      </c>
      <c r="AJ36" s="1" t="str">
        <f>Tabulka1[[#This Row],[z2Label]]</f>
        <v>Density (g/cm3)</v>
      </c>
      <c r="AK36" s="1">
        <v>15</v>
      </c>
      <c r="AL36" s="1" t="s">
        <v>82</v>
      </c>
      <c r="AM36" s="1" t="s">
        <v>79</v>
      </c>
      <c r="AN36" s="1">
        <f t="shared" si="0"/>
        <v>1.5369853560000002</v>
      </c>
      <c r="AO36" s="1">
        <f>Tabulka1[[#This Row],[Interpolated_z2]]-Tabulka1[[#This Row],[z2]]</f>
        <v>5.2303560000002136E-3</v>
      </c>
      <c r="AP36" s="1">
        <f>Tabulka1[[#This Row],[Interpolated_z2 - measured]]/Tabulka1[[#This Row],[z2]]*100</f>
        <v>0.34146165672710149</v>
      </c>
      <c r="AQ36" s="1">
        <v>1</v>
      </c>
    </row>
    <row r="37" spans="1:43" ht="16.5" x14ac:dyDescent="0.35">
      <c r="A37" s="1">
        <f>2*Tabulka1[[#This Row],[x3]]*Tabulka1[[#This Row],[z]]/(100*61.9789)*1000</f>
        <v>0</v>
      </c>
      <c r="B37" s="1">
        <f>Tabulka1[[#This Row],[y2]]*Tabulka1[[#This Row],[x]]/2</f>
        <v>0</v>
      </c>
      <c r="C37" s="1">
        <f>Tabulka1[[#This Row],[z2]]</f>
        <v>0.99909999999999999</v>
      </c>
      <c r="D37" s="1">
        <f>Tabulka1[[#This Row],[std2]]</f>
        <v>0</v>
      </c>
      <c r="E37" s="1">
        <v>5</v>
      </c>
      <c r="F37" s="1" t="s">
        <v>75</v>
      </c>
      <c r="G37" s="1" t="s">
        <v>27</v>
      </c>
      <c r="H37" s="1" t="str">
        <f>Tabulka1[[#This Row],[z2Label]]</f>
        <v>Density (g/cm3)</v>
      </c>
      <c r="I37" s="1">
        <v>0</v>
      </c>
      <c r="J37" s="1">
        <v>1.5</v>
      </c>
      <c r="K37" s="1">
        <v>0.99909999999999999</v>
      </c>
      <c r="M37" s="1" t="s">
        <v>29</v>
      </c>
      <c r="N37" s="1" t="s">
        <v>28</v>
      </c>
      <c r="O37" s="1" t="s">
        <v>80</v>
      </c>
      <c r="P37" s="1">
        <f>Tabulka1[[#This Row],[x2]]/(1+Tabulka1[[#This Row],[y2]]*60.08/61.9789)</f>
        <v>0</v>
      </c>
      <c r="Q37" s="1">
        <f>Tabulka1[[#This Row],[y2]]</f>
        <v>1.5</v>
      </c>
      <c r="R37" s="1">
        <f>Tabulka1[[#This Row],[z2]]</f>
        <v>0.99909999999999999</v>
      </c>
      <c r="S37" s="1">
        <f>Tabulka1[[#This Row],[std2]]</f>
        <v>0</v>
      </c>
      <c r="T37" s="1" t="s">
        <v>38</v>
      </c>
      <c r="U37" s="1" t="s">
        <v>28</v>
      </c>
      <c r="V37" s="1" t="str">
        <f>Tabulka1[[#This Row],[z2Label]]</f>
        <v>Density (g/cm3)</v>
      </c>
      <c r="W37" s="1">
        <f>2*Tabulka1[[#This Row],[x3]]/61.9789*1000/(100-Tabulka1[[#This Row],[x2]])</f>
        <v>0</v>
      </c>
      <c r="X37" s="1">
        <f>(Tabulka1[[#This Row],[x2]]-Tabulka1[[#This Row],[x3]])/60.08*1000/(100-Tabulka1[[#This Row],[x2]])</f>
        <v>0</v>
      </c>
      <c r="Y37" s="1">
        <f>Tabulka1[[#This Row],[z3]]</f>
        <v>0.99909999999999999</v>
      </c>
      <c r="Z37" s="1">
        <f>Tabulka1[[#This Row],[std3]]</f>
        <v>0</v>
      </c>
      <c r="AA37" s="1" t="s">
        <v>36</v>
      </c>
      <c r="AB37" s="1" t="s">
        <v>37</v>
      </c>
      <c r="AC37" s="1" t="str">
        <f>Tabulka1[[#This Row],[z2Label]]</f>
        <v>Density (g/cm3)</v>
      </c>
      <c r="AD37" s="1">
        <f>Tabulka1[[#This Row],[y2]]</f>
        <v>1.5</v>
      </c>
      <c r="AE37" s="1">
        <f>Tabulka1[[#This Row],[x3]]</f>
        <v>0</v>
      </c>
      <c r="AF37" s="1">
        <f>Tabulka1[[#This Row],[x2]]-Tabulka1[[#This Row],[x3]]</f>
        <v>0</v>
      </c>
      <c r="AG37" s="1">
        <f>100-Tabulka1[[#This Row],[Na2O_proc]]-Tabulka1[[#This Row],[SiO2_proc]]</f>
        <v>100</v>
      </c>
      <c r="AH37" s="1">
        <f>Tabulka1[[#This Row],[z2]]</f>
        <v>0.99909999999999999</v>
      </c>
      <c r="AI37" s="1">
        <f>Tabulka1[[#This Row],[std2]]</f>
        <v>0</v>
      </c>
      <c r="AJ37" s="1" t="str">
        <f>Tabulka1[[#This Row],[z2Label]]</f>
        <v>Density (g/cm3)</v>
      </c>
      <c r="AK37" s="1">
        <v>15</v>
      </c>
      <c r="AL37" s="1" t="s">
        <v>82</v>
      </c>
      <c r="AM37" s="1" t="s">
        <v>79</v>
      </c>
      <c r="AN37" s="1">
        <f t="shared" si="0"/>
        <v>1.0034538249999998</v>
      </c>
      <c r="AO37" s="1">
        <f>Tabulka1[[#This Row],[Interpolated_z2]]-Tabulka1[[#This Row],[z2]]</f>
        <v>4.3538249999998113E-3</v>
      </c>
      <c r="AP37" s="1">
        <f>Tabulka1[[#This Row],[Interpolated_z2 - measured]]/Tabulka1[[#This Row],[z2]]*100</f>
        <v>0.43577469722748585</v>
      </c>
      <c r="AQ37" s="1">
        <v>100</v>
      </c>
    </row>
    <row r="38" spans="1:43" ht="16.5" x14ac:dyDescent="0.35">
      <c r="A38" s="1">
        <f>2*Tabulka1[[#This Row],[x3]]*Tabulka1[[#This Row],[z]]/(100*61.9789)*1000</f>
        <v>0.69070190514198349</v>
      </c>
      <c r="B38" s="1">
        <f>Tabulka1[[#This Row],[y2]]*Tabulka1[[#This Row],[x]]/2</f>
        <v>0.51802642885648764</v>
      </c>
      <c r="C38" s="1">
        <f>Tabulka1[[#This Row],[z2]]</f>
        <v>1.0505500000000001</v>
      </c>
      <c r="D38" s="1">
        <f>Tabulka1[[#This Row],[std2]]</f>
        <v>0</v>
      </c>
      <c r="E38" s="1">
        <v>5</v>
      </c>
      <c r="F38" s="1" t="s">
        <v>75</v>
      </c>
      <c r="G38" s="1" t="s">
        <v>27</v>
      </c>
      <c r="H38" s="1" t="str">
        <f>Tabulka1[[#This Row],[z2Label]]</f>
        <v>Density (g/cm3)</v>
      </c>
      <c r="I38" s="1">
        <v>5</v>
      </c>
      <c r="J38" s="1">
        <v>1.5</v>
      </c>
      <c r="K38" s="1">
        <v>1.0505500000000001</v>
      </c>
      <c r="L38" s="1">
        <v>0</v>
      </c>
      <c r="M38" s="1" t="s">
        <v>29</v>
      </c>
      <c r="N38" s="1" t="s">
        <v>28</v>
      </c>
      <c r="O38" s="1" t="s">
        <v>80</v>
      </c>
      <c r="P38" s="1">
        <f>Tabulka1[[#This Row],[x2]]/(1+Tabulka1[[#This Row],[y2]]*60.08/61.9789)</f>
        <v>2.0374539197850874</v>
      </c>
      <c r="Q38" s="1">
        <f>Tabulka1[[#This Row],[y2]]</f>
        <v>1.5</v>
      </c>
      <c r="R38" s="1">
        <f>Tabulka1[[#This Row],[z2]]</f>
        <v>1.0505500000000001</v>
      </c>
      <c r="S38" s="1">
        <f>Tabulka1[[#This Row],[std2]]</f>
        <v>0</v>
      </c>
      <c r="T38" s="1" t="s">
        <v>38</v>
      </c>
      <c r="U38" s="1" t="s">
        <v>28</v>
      </c>
      <c r="V38" s="1" t="str">
        <f>Tabulka1[[#This Row],[z2Label]]</f>
        <v>Density (g/cm3)</v>
      </c>
      <c r="W38" s="1">
        <f>2*Tabulka1[[#This Row],[x3]]/61.9789*1000/(100-Tabulka1[[#This Row],[x2]])</f>
        <v>0.69207047450531745</v>
      </c>
      <c r="X38" s="1">
        <f>(Tabulka1[[#This Row],[x2]]-Tabulka1[[#This Row],[x3]])/60.08*1000/(100-Tabulka1[[#This Row],[x2]])</f>
        <v>0.51905285587898808</v>
      </c>
      <c r="Y38" s="1">
        <f>Tabulka1[[#This Row],[z3]]</f>
        <v>1.0505500000000001</v>
      </c>
      <c r="Z38" s="1">
        <f>Tabulka1[[#This Row],[std3]]</f>
        <v>0</v>
      </c>
      <c r="AA38" s="1" t="s">
        <v>36</v>
      </c>
      <c r="AB38" s="1" t="s">
        <v>37</v>
      </c>
      <c r="AC38" s="1" t="str">
        <f>Tabulka1[[#This Row],[z2Label]]</f>
        <v>Density (g/cm3)</v>
      </c>
      <c r="AD38" s="1">
        <f>Tabulka1[[#This Row],[y2]]</f>
        <v>1.5</v>
      </c>
      <c r="AE38" s="1">
        <f>Tabulka1[[#This Row],[x3]]</f>
        <v>2.0374539197850874</v>
      </c>
      <c r="AF38" s="1">
        <f>Tabulka1[[#This Row],[x2]]-Tabulka1[[#This Row],[x3]]</f>
        <v>2.9625460802149126</v>
      </c>
      <c r="AG38" s="1">
        <f>100-Tabulka1[[#This Row],[Na2O_proc]]-Tabulka1[[#This Row],[SiO2_proc]]</f>
        <v>95</v>
      </c>
      <c r="AH38" s="1">
        <f>Tabulka1[[#This Row],[z2]]</f>
        <v>1.0505500000000001</v>
      </c>
      <c r="AI38" s="1">
        <f>Tabulka1[[#This Row],[std2]]</f>
        <v>0</v>
      </c>
      <c r="AJ38" s="1" t="str">
        <f>Tabulka1[[#This Row],[z2Label]]</f>
        <v>Density (g/cm3)</v>
      </c>
      <c r="AK38" s="1">
        <v>15</v>
      </c>
      <c r="AL38" s="1" t="s">
        <v>82</v>
      </c>
      <c r="AM38" s="1" t="s">
        <v>79</v>
      </c>
      <c r="AN38" s="1">
        <f t="shared" si="0"/>
        <v>1.0494916873125</v>
      </c>
      <c r="AO38" s="1">
        <f>Tabulka1[[#This Row],[Interpolated_z2]]-Tabulka1[[#This Row],[z2]]</f>
        <v>-1.0583126875001181E-3</v>
      </c>
      <c r="AP38" s="1">
        <f>Tabulka1[[#This Row],[Interpolated_z2 - measured]]/Tabulka1[[#This Row],[z2]]*100</f>
        <v>-0.10073891651992938</v>
      </c>
      <c r="AQ38" s="1">
        <v>1</v>
      </c>
    </row>
    <row r="39" spans="1:43" ht="16.5" x14ac:dyDescent="0.35">
      <c r="A39" s="1">
        <f>2*Tabulka1[[#This Row],[x3]]*Tabulka1[[#This Row],[z]]/(100*61.9789)*1000</f>
        <v>1.4518185207125103</v>
      </c>
      <c r="B39" s="1">
        <f>Tabulka1[[#This Row],[y2]]*Tabulka1[[#This Row],[x]]/2</f>
        <v>1.0888638905343826</v>
      </c>
      <c r="C39" s="1">
        <f>Tabulka1[[#This Row],[z2]]</f>
        <v>1.1041000000000001</v>
      </c>
      <c r="D39" s="1">
        <f>Tabulka1[[#This Row],[std2]]</f>
        <v>0</v>
      </c>
      <c r="E39" s="1">
        <v>5</v>
      </c>
      <c r="F39" s="1" t="s">
        <v>75</v>
      </c>
      <c r="G39" s="1" t="s">
        <v>27</v>
      </c>
      <c r="H39" s="1" t="str">
        <f>Tabulka1[[#This Row],[z2Label]]</f>
        <v>Density (g/cm3)</v>
      </c>
      <c r="I39" s="1">
        <v>10</v>
      </c>
      <c r="J39" s="1">
        <v>1.5</v>
      </c>
      <c r="K39" s="1">
        <v>1.1041000000000001</v>
      </c>
      <c r="L39" s="1">
        <v>0</v>
      </c>
      <c r="M39" s="1" t="s">
        <v>29</v>
      </c>
      <c r="N39" s="1" t="s">
        <v>28</v>
      </c>
      <c r="O39" s="1" t="s">
        <v>80</v>
      </c>
      <c r="P39" s="1">
        <f>Tabulka1[[#This Row],[x2]]/(1+Tabulka1[[#This Row],[y2]]*60.08/61.9789)</f>
        <v>4.0749078395701748</v>
      </c>
      <c r="Q39" s="1">
        <f>Tabulka1[[#This Row],[y2]]</f>
        <v>1.5</v>
      </c>
      <c r="R39" s="1">
        <f>Tabulka1[[#This Row],[z2]]</f>
        <v>1.1041000000000001</v>
      </c>
      <c r="S39" s="1">
        <f>Tabulka1[[#This Row],[std2]]</f>
        <v>0</v>
      </c>
      <c r="T39" s="1" t="s">
        <v>38</v>
      </c>
      <c r="U39" s="1" t="s">
        <v>28</v>
      </c>
      <c r="V39" s="1" t="str">
        <f>Tabulka1[[#This Row],[z2Label]]</f>
        <v>Density (g/cm3)</v>
      </c>
      <c r="W39" s="1">
        <f>2*Tabulka1[[#This Row],[x3]]/61.9789*1000/(100-Tabulka1[[#This Row],[x2]])</f>
        <v>1.4610376684001147</v>
      </c>
      <c r="X39" s="1">
        <f>(Tabulka1[[#This Row],[x2]]-Tabulka1[[#This Row],[x3]])/60.08*1000/(100-Tabulka1[[#This Row],[x2]])</f>
        <v>1.095778251300086</v>
      </c>
      <c r="Y39" s="1">
        <f>Tabulka1[[#This Row],[z3]]</f>
        <v>1.1041000000000001</v>
      </c>
      <c r="Z39" s="1">
        <f>Tabulka1[[#This Row],[std3]]</f>
        <v>0</v>
      </c>
      <c r="AA39" s="1" t="s">
        <v>36</v>
      </c>
      <c r="AB39" s="1" t="s">
        <v>37</v>
      </c>
      <c r="AC39" s="1" t="str">
        <f>Tabulka1[[#This Row],[z2Label]]</f>
        <v>Density (g/cm3)</v>
      </c>
      <c r="AD39" s="1">
        <f>Tabulka1[[#This Row],[y2]]</f>
        <v>1.5</v>
      </c>
      <c r="AE39" s="1">
        <f>Tabulka1[[#This Row],[x3]]</f>
        <v>4.0749078395701748</v>
      </c>
      <c r="AF39" s="1">
        <f>Tabulka1[[#This Row],[x2]]-Tabulka1[[#This Row],[x3]]</f>
        <v>5.9250921604298252</v>
      </c>
      <c r="AG39" s="1">
        <f>100-Tabulka1[[#This Row],[Na2O_proc]]-Tabulka1[[#This Row],[SiO2_proc]]</f>
        <v>90</v>
      </c>
      <c r="AH39" s="1">
        <f>Tabulka1[[#This Row],[z2]]</f>
        <v>1.1041000000000001</v>
      </c>
      <c r="AI39" s="1">
        <f>Tabulka1[[#This Row],[std2]]</f>
        <v>0</v>
      </c>
      <c r="AJ39" s="1" t="str">
        <f>Tabulka1[[#This Row],[z2Label]]</f>
        <v>Density (g/cm3)</v>
      </c>
      <c r="AK39" s="1">
        <v>15</v>
      </c>
      <c r="AL39" s="1" t="s">
        <v>82</v>
      </c>
      <c r="AM39" s="1" t="s">
        <v>79</v>
      </c>
      <c r="AN39" s="1">
        <f t="shared" si="0"/>
        <v>1.1019855809999997</v>
      </c>
      <c r="AO39" s="1">
        <f>Tabulka1[[#This Row],[Interpolated_z2]]-Tabulka1[[#This Row],[z2]]</f>
        <v>-2.1144190000004226E-3</v>
      </c>
      <c r="AP39" s="1">
        <f>Tabulka1[[#This Row],[Interpolated_z2 - measured]]/Tabulka1[[#This Row],[z2]]*100</f>
        <v>-0.19150611357670705</v>
      </c>
      <c r="AQ39" s="1">
        <v>1</v>
      </c>
    </row>
    <row r="40" spans="1:43" ht="16.5" x14ac:dyDescent="0.35">
      <c r="A40" s="1">
        <f>2*Tabulka1[[#This Row],[x3]]*Tabulka1[[#This Row],[z]]/(100*61.9789)*1000</f>
        <v>2.2897502874774243</v>
      </c>
      <c r="B40" s="1">
        <f>Tabulka1[[#This Row],[y2]]*Tabulka1[[#This Row],[x]]/2</f>
        <v>1.7173127156080681</v>
      </c>
      <c r="C40" s="1">
        <f>Tabulka1[[#This Row],[z2]]</f>
        <v>1.160895</v>
      </c>
      <c r="D40" s="1">
        <f>Tabulka1[[#This Row],[std2]]</f>
        <v>7.0710678119117998E-6</v>
      </c>
      <c r="E40" s="1">
        <v>5</v>
      </c>
      <c r="F40" s="1" t="s">
        <v>75</v>
      </c>
      <c r="G40" s="1" t="s">
        <v>27</v>
      </c>
      <c r="H40" s="1" t="str">
        <f>Tabulka1[[#This Row],[z2Label]]</f>
        <v>Density (g/cm3)</v>
      </c>
      <c r="I40" s="1">
        <v>15</v>
      </c>
      <c r="J40" s="1">
        <v>1.5</v>
      </c>
      <c r="K40" s="1">
        <v>1.160895</v>
      </c>
      <c r="L40" s="1">
        <v>7.0710678119117998E-6</v>
      </c>
      <c r="M40" s="1" t="s">
        <v>29</v>
      </c>
      <c r="N40" s="1" t="s">
        <v>28</v>
      </c>
      <c r="O40" s="1" t="s">
        <v>80</v>
      </c>
      <c r="P40" s="1">
        <f>Tabulka1[[#This Row],[x2]]/(1+Tabulka1[[#This Row],[y2]]*60.08/61.9789)</f>
        <v>6.1123617593552622</v>
      </c>
      <c r="Q40" s="1">
        <f>Tabulka1[[#This Row],[y2]]</f>
        <v>1.5</v>
      </c>
      <c r="R40" s="1">
        <f>Tabulka1[[#This Row],[z2]]</f>
        <v>1.160895</v>
      </c>
      <c r="S40" s="1">
        <f>Tabulka1[[#This Row],[std2]]</f>
        <v>7.0710678119117998E-6</v>
      </c>
      <c r="T40" s="1" t="s">
        <v>38</v>
      </c>
      <c r="U40" s="1" t="s">
        <v>28</v>
      </c>
      <c r="V40" s="1" t="str">
        <f>Tabulka1[[#This Row],[z2Label]]</f>
        <v>Density (g/cm3)</v>
      </c>
      <c r="W40" s="1">
        <f>2*Tabulka1[[#This Row],[x3]]/61.9789*1000/(100-Tabulka1[[#This Row],[x2]])</f>
        <v>2.3204715909884177</v>
      </c>
      <c r="X40" s="1">
        <f>(Tabulka1[[#This Row],[x2]]-Tabulka1[[#This Row],[x3]])/60.08*1000/(100-Tabulka1[[#This Row],[x2]])</f>
        <v>1.7403536932413131</v>
      </c>
      <c r="Y40" s="1">
        <f>Tabulka1[[#This Row],[z3]]</f>
        <v>1.160895</v>
      </c>
      <c r="Z40" s="1">
        <f>Tabulka1[[#This Row],[std3]]</f>
        <v>7.0710678119117998E-6</v>
      </c>
      <c r="AA40" s="1" t="s">
        <v>36</v>
      </c>
      <c r="AB40" s="1" t="s">
        <v>37</v>
      </c>
      <c r="AC40" s="1" t="str">
        <f>Tabulka1[[#This Row],[z2Label]]</f>
        <v>Density (g/cm3)</v>
      </c>
      <c r="AD40" s="1">
        <f>Tabulka1[[#This Row],[y2]]</f>
        <v>1.5</v>
      </c>
      <c r="AE40" s="1">
        <f>Tabulka1[[#This Row],[x3]]</f>
        <v>6.1123617593552622</v>
      </c>
      <c r="AF40" s="1">
        <f>Tabulka1[[#This Row],[x2]]-Tabulka1[[#This Row],[x3]]</f>
        <v>8.887638240644737</v>
      </c>
      <c r="AG40" s="1">
        <f>100-Tabulka1[[#This Row],[Na2O_proc]]-Tabulka1[[#This Row],[SiO2_proc]]</f>
        <v>85</v>
      </c>
      <c r="AH40" s="1">
        <f>Tabulka1[[#This Row],[z2]]</f>
        <v>1.160895</v>
      </c>
      <c r="AI40" s="1">
        <f>Tabulka1[[#This Row],[std2]]</f>
        <v>7.0710678119117998E-6</v>
      </c>
      <c r="AJ40" s="1" t="str">
        <f>Tabulka1[[#This Row],[z2Label]]</f>
        <v>Density (g/cm3)</v>
      </c>
      <c r="AK40" s="1">
        <v>15</v>
      </c>
      <c r="AL40" s="1" t="s">
        <v>82</v>
      </c>
      <c r="AM40" s="1" t="s">
        <v>79</v>
      </c>
      <c r="AN40" s="1">
        <f t="shared" si="0"/>
        <v>1.1596418111874998</v>
      </c>
      <c r="AO40" s="1">
        <f>Tabulka1[[#This Row],[Interpolated_z2]]-Tabulka1[[#This Row],[z2]]</f>
        <v>-1.2531888125002499E-3</v>
      </c>
      <c r="AP40" s="1">
        <f>Tabulka1[[#This Row],[Interpolated_z2 - measured]]/Tabulka1[[#This Row],[z2]]*100</f>
        <v>-0.10795022913357796</v>
      </c>
      <c r="AQ40" s="1">
        <v>1</v>
      </c>
    </row>
    <row r="41" spans="1:43" ht="16.5" x14ac:dyDescent="0.35">
      <c r="A41" s="1">
        <f>2*Tabulka1[[#This Row],[x3]]*Tabulka1[[#This Row],[z]]/(100*61.9789)*1000</f>
        <v>3.2125150149014883</v>
      </c>
      <c r="B41" s="1">
        <f>Tabulka1[[#This Row],[y2]]*Tabulka1[[#This Row],[x]]/2</f>
        <v>2.4093862611761163</v>
      </c>
      <c r="C41" s="1">
        <f>Tabulka1[[#This Row],[z2]]</f>
        <v>1.2215499999999999</v>
      </c>
      <c r="D41" s="1">
        <f>Tabulka1[[#This Row],[std2]]</f>
        <v>0</v>
      </c>
      <c r="E41" s="1">
        <v>5</v>
      </c>
      <c r="F41" s="1" t="s">
        <v>75</v>
      </c>
      <c r="G41" s="1" t="s">
        <v>27</v>
      </c>
      <c r="H41" s="1" t="str">
        <f>Tabulka1[[#This Row],[z2Label]]</f>
        <v>Density (g/cm3)</v>
      </c>
      <c r="I41" s="1">
        <v>20</v>
      </c>
      <c r="J41" s="1">
        <v>1.5</v>
      </c>
      <c r="K41" s="1">
        <v>1.2215499999999999</v>
      </c>
      <c r="L41" s="1">
        <v>0</v>
      </c>
      <c r="M41" s="1" t="s">
        <v>29</v>
      </c>
      <c r="N41" s="1" t="s">
        <v>28</v>
      </c>
      <c r="O41" s="1" t="s">
        <v>80</v>
      </c>
      <c r="P41" s="1">
        <f>Tabulka1[[#This Row],[x2]]/(1+Tabulka1[[#This Row],[y2]]*60.08/61.9789)</f>
        <v>8.1498156791403495</v>
      </c>
      <c r="Q41" s="1">
        <f>Tabulka1[[#This Row],[y2]]</f>
        <v>1.5</v>
      </c>
      <c r="R41" s="1">
        <f>Tabulka1[[#This Row],[z2]]</f>
        <v>1.2215499999999999</v>
      </c>
      <c r="S41" s="1">
        <f>Tabulka1[[#This Row],[std2]]</f>
        <v>0</v>
      </c>
      <c r="T41" s="1" t="s">
        <v>38</v>
      </c>
      <c r="U41" s="1" t="s">
        <v>28</v>
      </c>
      <c r="V41" s="1" t="str">
        <f>Tabulka1[[#This Row],[z2Label]]</f>
        <v>Density (g/cm3)</v>
      </c>
      <c r="W41" s="1">
        <f>2*Tabulka1[[#This Row],[x3]]/61.9789*1000/(100-Tabulka1[[#This Row],[x2]])</f>
        <v>3.2873347539002582</v>
      </c>
      <c r="X41" s="1">
        <f>(Tabulka1[[#This Row],[x2]]-Tabulka1[[#This Row],[x3]])/60.08*1000/(100-Tabulka1[[#This Row],[x2]])</f>
        <v>2.4655010654251934</v>
      </c>
      <c r="Y41" s="1">
        <f>Tabulka1[[#This Row],[z3]]</f>
        <v>1.2215499999999999</v>
      </c>
      <c r="Z41" s="1">
        <f>Tabulka1[[#This Row],[std3]]</f>
        <v>0</v>
      </c>
      <c r="AA41" s="1" t="s">
        <v>36</v>
      </c>
      <c r="AB41" s="1" t="s">
        <v>37</v>
      </c>
      <c r="AC41" s="1" t="str">
        <f>Tabulka1[[#This Row],[z2Label]]</f>
        <v>Density (g/cm3)</v>
      </c>
      <c r="AD41" s="1">
        <f>Tabulka1[[#This Row],[y2]]</f>
        <v>1.5</v>
      </c>
      <c r="AE41" s="1">
        <f>Tabulka1[[#This Row],[x3]]</f>
        <v>8.1498156791403495</v>
      </c>
      <c r="AF41" s="1">
        <f>Tabulka1[[#This Row],[x2]]-Tabulka1[[#This Row],[x3]]</f>
        <v>11.85018432085965</v>
      </c>
      <c r="AG41" s="1">
        <f>100-Tabulka1[[#This Row],[Na2O_proc]]-Tabulka1[[#This Row],[SiO2_proc]]</f>
        <v>80</v>
      </c>
      <c r="AH41" s="1">
        <f>Tabulka1[[#This Row],[z2]]</f>
        <v>1.2215499999999999</v>
      </c>
      <c r="AI41" s="1">
        <f>Tabulka1[[#This Row],[std2]]</f>
        <v>0</v>
      </c>
      <c r="AJ41" s="1" t="str">
        <f>Tabulka1[[#This Row],[z2Label]]</f>
        <v>Density (g/cm3)</v>
      </c>
      <c r="AK41" s="1">
        <v>15</v>
      </c>
      <c r="AL41" s="1" t="s">
        <v>82</v>
      </c>
      <c r="AM41" s="1" t="s">
        <v>79</v>
      </c>
      <c r="AN41" s="1">
        <f t="shared" si="0"/>
        <v>1.2215298179999998</v>
      </c>
      <c r="AO41" s="1">
        <f>Tabulka1[[#This Row],[Interpolated_z2]]-Tabulka1[[#This Row],[z2]]</f>
        <v>-2.0182000000090738E-5</v>
      </c>
      <c r="AP41" s="1">
        <f>Tabulka1[[#This Row],[Interpolated_z2 - measured]]/Tabulka1[[#This Row],[z2]]*100</f>
        <v>-1.6521632352413526E-3</v>
      </c>
      <c r="AQ41" s="1">
        <v>1</v>
      </c>
    </row>
    <row r="42" spans="1:43" ht="16.5" x14ac:dyDescent="0.35">
      <c r="A42" s="1">
        <f>2*Tabulka1[[#This Row],[x3]]*Tabulka1[[#This Row],[z]]/(100*61.9789)*1000</f>
        <v>4.229583514410689</v>
      </c>
      <c r="B42" s="1">
        <f>Tabulka1[[#This Row],[y2]]*Tabulka1[[#This Row],[x]]/2</f>
        <v>3.172187635808017</v>
      </c>
      <c r="C42" s="1">
        <f>Tabulka1[[#This Row],[z2]]</f>
        <v>1.2866299999999999</v>
      </c>
      <c r="D42" s="1">
        <f>Tabulka1[[#This Row],[std2]]</f>
        <v>0</v>
      </c>
      <c r="E42" s="1">
        <v>5</v>
      </c>
      <c r="F42" s="1" t="s">
        <v>75</v>
      </c>
      <c r="G42" s="1" t="s">
        <v>27</v>
      </c>
      <c r="H42" s="1" t="str">
        <f>Tabulka1[[#This Row],[z2Label]]</f>
        <v>Density (g/cm3)</v>
      </c>
      <c r="I42" s="1">
        <v>25</v>
      </c>
      <c r="J42" s="1">
        <v>1.5</v>
      </c>
      <c r="K42" s="1">
        <v>1.2866299999999999</v>
      </c>
      <c r="L42" s="1">
        <v>0</v>
      </c>
      <c r="M42" s="1" t="s">
        <v>29</v>
      </c>
      <c r="N42" s="1" t="s">
        <v>28</v>
      </c>
      <c r="O42" s="1" t="s">
        <v>80</v>
      </c>
      <c r="P42" s="1">
        <f>Tabulka1[[#This Row],[x2]]/(1+Tabulka1[[#This Row],[y2]]*60.08/61.9789)</f>
        <v>10.187269598925436</v>
      </c>
      <c r="Q42" s="1">
        <f>Tabulka1[[#This Row],[y2]]</f>
        <v>1.5</v>
      </c>
      <c r="R42" s="1">
        <f>Tabulka1[[#This Row],[z2]]</f>
        <v>1.2866299999999999</v>
      </c>
      <c r="S42" s="1">
        <f>Tabulka1[[#This Row],[std2]]</f>
        <v>0</v>
      </c>
      <c r="T42" s="1" t="s">
        <v>38</v>
      </c>
      <c r="U42" s="1" t="s">
        <v>28</v>
      </c>
      <c r="V42" s="1" t="str">
        <f>Tabulka1[[#This Row],[z2Label]]</f>
        <v>Density (g/cm3)</v>
      </c>
      <c r="W42" s="1">
        <f>2*Tabulka1[[#This Row],[x3]]/61.9789*1000/(100-Tabulka1[[#This Row],[x2]])</f>
        <v>4.383113005200344</v>
      </c>
      <c r="X42" s="1">
        <f>(Tabulka1[[#This Row],[x2]]-Tabulka1[[#This Row],[x3]])/60.08*1000/(100-Tabulka1[[#This Row],[x2]])</f>
        <v>3.2873347539002586</v>
      </c>
      <c r="Y42" s="1">
        <f>Tabulka1[[#This Row],[z3]]</f>
        <v>1.2866299999999999</v>
      </c>
      <c r="Z42" s="1">
        <f>Tabulka1[[#This Row],[std3]]</f>
        <v>0</v>
      </c>
      <c r="AA42" s="1" t="s">
        <v>36</v>
      </c>
      <c r="AB42" s="1" t="s">
        <v>37</v>
      </c>
      <c r="AC42" s="1" t="str">
        <f>Tabulka1[[#This Row],[z2Label]]</f>
        <v>Density (g/cm3)</v>
      </c>
      <c r="AD42" s="1">
        <f>Tabulka1[[#This Row],[y2]]</f>
        <v>1.5</v>
      </c>
      <c r="AE42" s="1">
        <f>Tabulka1[[#This Row],[x3]]</f>
        <v>10.187269598925436</v>
      </c>
      <c r="AF42" s="1">
        <f>Tabulka1[[#This Row],[x2]]-Tabulka1[[#This Row],[x3]]</f>
        <v>14.812730401074564</v>
      </c>
      <c r="AG42" s="1">
        <f>100-Tabulka1[[#This Row],[Na2O_proc]]-Tabulka1[[#This Row],[SiO2_proc]]</f>
        <v>75</v>
      </c>
      <c r="AH42" s="1">
        <f>Tabulka1[[#This Row],[z2]]</f>
        <v>1.2866299999999999</v>
      </c>
      <c r="AI42" s="1">
        <f>Tabulka1[[#This Row],[std2]]</f>
        <v>0</v>
      </c>
      <c r="AJ42" s="1" t="str">
        <f>Tabulka1[[#This Row],[z2Label]]</f>
        <v>Density (g/cm3)</v>
      </c>
      <c r="AK42" s="1">
        <v>15</v>
      </c>
      <c r="AL42" s="1" t="s">
        <v>82</v>
      </c>
      <c r="AM42" s="1" t="s">
        <v>79</v>
      </c>
      <c r="AN42" s="1">
        <f t="shared" si="0"/>
        <v>1.2870821765624998</v>
      </c>
      <c r="AO42" s="1">
        <f>Tabulka1[[#This Row],[Interpolated_z2]]-Tabulka1[[#This Row],[z2]]</f>
        <v>4.5217656249985083E-4</v>
      </c>
      <c r="AP42" s="1">
        <f>Tabulka1[[#This Row],[Interpolated_z2 - measured]]/Tabulka1[[#This Row],[z2]]*100</f>
        <v>3.5144257673134532E-2</v>
      </c>
      <c r="AQ42" s="1">
        <v>1</v>
      </c>
    </row>
    <row r="43" spans="1:43" ht="16.5" x14ac:dyDescent="0.35">
      <c r="A43" s="1">
        <f>2*Tabulka1[[#This Row],[x3]]*Tabulka1[[#This Row],[z]]/(100*61.9789)*1000</f>
        <v>5.3489144234442199</v>
      </c>
      <c r="B43" s="1">
        <f>Tabulka1[[#This Row],[y2]]*Tabulka1[[#This Row],[x]]/2</f>
        <v>4.0116858175831647</v>
      </c>
      <c r="C43" s="1">
        <f>Tabulka1[[#This Row],[z2]]</f>
        <v>1.3559399999999999</v>
      </c>
      <c r="D43" s="1">
        <f>Tabulka1[[#This Row],[std2]]</f>
        <v>1.4142135623666588E-5</v>
      </c>
      <c r="E43" s="1">
        <v>5</v>
      </c>
      <c r="F43" s="1" t="s">
        <v>75</v>
      </c>
      <c r="G43" s="1" t="s">
        <v>27</v>
      </c>
      <c r="H43" s="1" t="str">
        <f>Tabulka1[[#This Row],[z2Label]]</f>
        <v>Density (g/cm3)</v>
      </c>
      <c r="I43" s="1">
        <v>30</v>
      </c>
      <c r="J43" s="1">
        <v>1.5</v>
      </c>
      <c r="K43" s="1">
        <v>1.3559399999999999</v>
      </c>
      <c r="L43" s="1">
        <v>1.4142135623666588E-5</v>
      </c>
      <c r="M43" s="1" t="s">
        <v>29</v>
      </c>
      <c r="N43" s="1" t="s">
        <v>28</v>
      </c>
      <c r="O43" s="1" t="s">
        <v>80</v>
      </c>
      <c r="P43" s="1">
        <f>Tabulka1[[#This Row],[x2]]/(1+Tabulka1[[#This Row],[y2]]*60.08/61.9789)</f>
        <v>12.224723518710524</v>
      </c>
      <c r="Q43" s="1">
        <f>Tabulka1[[#This Row],[y2]]</f>
        <v>1.5</v>
      </c>
      <c r="R43" s="1">
        <f>Tabulka1[[#This Row],[z2]]</f>
        <v>1.3559399999999999</v>
      </c>
      <c r="S43" s="1">
        <f>Tabulka1[[#This Row],[std2]]</f>
        <v>1.4142135623666588E-5</v>
      </c>
      <c r="T43" s="1" t="s">
        <v>38</v>
      </c>
      <c r="U43" s="1" t="s">
        <v>28</v>
      </c>
      <c r="V43" s="1" t="str">
        <f>Tabulka1[[#This Row],[z2Label]]</f>
        <v>Density (g/cm3)</v>
      </c>
      <c r="W43" s="1">
        <f>2*Tabulka1[[#This Row],[x3]]/61.9789*1000/(100-Tabulka1[[#This Row],[x2]])</f>
        <v>5.635431006686157</v>
      </c>
      <c r="X43" s="1">
        <f>(Tabulka1[[#This Row],[x2]]-Tabulka1[[#This Row],[x3]])/60.08*1000/(100-Tabulka1[[#This Row],[x2]])</f>
        <v>4.2265732550146176</v>
      </c>
      <c r="Y43" s="1">
        <f>Tabulka1[[#This Row],[z3]]</f>
        <v>1.3559399999999999</v>
      </c>
      <c r="Z43" s="1">
        <f>Tabulka1[[#This Row],[std3]]</f>
        <v>1.4142135623666588E-5</v>
      </c>
      <c r="AA43" s="1" t="s">
        <v>36</v>
      </c>
      <c r="AB43" s="1" t="s">
        <v>37</v>
      </c>
      <c r="AC43" s="1" t="str">
        <f>Tabulka1[[#This Row],[z2Label]]</f>
        <v>Density (g/cm3)</v>
      </c>
      <c r="AD43" s="1">
        <f>Tabulka1[[#This Row],[y2]]</f>
        <v>1.5</v>
      </c>
      <c r="AE43" s="1">
        <f>Tabulka1[[#This Row],[x3]]</f>
        <v>12.224723518710524</v>
      </c>
      <c r="AF43" s="1">
        <f>Tabulka1[[#This Row],[x2]]-Tabulka1[[#This Row],[x3]]</f>
        <v>17.775276481289474</v>
      </c>
      <c r="AG43" s="1">
        <f>100-Tabulka1[[#This Row],[Na2O_proc]]-Tabulka1[[#This Row],[SiO2_proc]]</f>
        <v>70</v>
      </c>
      <c r="AH43" s="1">
        <f>Tabulka1[[#This Row],[z2]]</f>
        <v>1.3559399999999999</v>
      </c>
      <c r="AI43" s="1">
        <f>Tabulka1[[#This Row],[std2]]</f>
        <v>1.4142135623666588E-5</v>
      </c>
      <c r="AJ43" s="1" t="str">
        <f>Tabulka1[[#This Row],[z2Label]]</f>
        <v>Density (g/cm3)</v>
      </c>
      <c r="AK43" s="1">
        <v>15</v>
      </c>
      <c r="AL43" s="1" t="s">
        <v>82</v>
      </c>
      <c r="AM43" s="1" t="s">
        <v>79</v>
      </c>
      <c r="AN43" s="1">
        <f t="shared" si="0"/>
        <v>1.3560945969999998</v>
      </c>
      <c r="AO43" s="1">
        <f>Tabulka1[[#This Row],[Interpolated_z2]]-Tabulka1[[#This Row],[z2]]</f>
        <v>1.5459699999986753E-4</v>
      </c>
      <c r="AP43" s="1">
        <f>Tabulka1[[#This Row],[Interpolated_z2 - measured]]/Tabulka1[[#This Row],[z2]]*100</f>
        <v>1.140146319157688E-2</v>
      </c>
      <c r="AQ43" s="1">
        <v>1</v>
      </c>
    </row>
    <row r="44" spans="1:43" ht="16.5" x14ac:dyDescent="0.35">
      <c r="A44" s="1">
        <f>2*Tabulka1[[#This Row],[x3]]*Tabulka1[[#This Row],[z]]/(100*61.9789)*1000</f>
        <v>6.5788740089507556</v>
      </c>
      <c r="B44" s="1">
        <f>Tabulka1[[#This Row],[y2]]*Tabulka1[[#This Row],[x]]/2</f>
        <v>4.9341555067130667</v>
      </c>
      <c r="C44" s="1">
        <f>Tabulka1[[#This Row],[z2]]</f>
        <v>1.4294850000000001</v>
      </c>
      <c r="D44" s="1">
        <f>Tabulka1[[#This Row],[std2]]</f>
        <v>7.0710678117547895E-6</v>
      </c>
      <c r="E44" s="1">
        <v>5</v>
      </c>
      <c r="F44" s="1" t="s">
        <v>75</v>
      </c>
      <c r="G44" s="1" t="s">
        <v>27</v>
      </c>
      <c r="H44" s="1" t="str">
        <f>Tabulka1[[#This Row],[z2Label]]</f>
        <v>Density (g/cm3)</v>
      </c>
      <c r="I44" s="1">
        <v>35</v>
      </c>
      <c r="J44" s="1">
        <v>1.5</v>
      </c>
      <c r="K44" s="1">
        <v>1.4294850000000001</v>
      </c>
      <c r="L44" s="1">
        <v>7.0710678117547895E-6</v>
      </c>
      <c r="M44" s="1" t="s">
        <v>29</v>
      </c>
      <c r="N44" s="1" t="s">
        <v>28</v>
      </c>
      <c r="O44" s="1" t="s">
        <v>80</v>
      </c>
      <c r="P44" s="1">
        <f>Tabulka1[[#This Row],[x2]]/(1+Tabulka1[[#This Row],[y2]]*60.08/61.9789)</f>
        <v>14.262177438495611</v>
      </c>
      <c r="Q44" s="1">
        <f>Tabulka1[[#This Row],[y2]]</f>
        <v>1.5</v>
      </c>
      <c r="R44" s="1">
        <f>Tabulka1[[#This Row],[z2]]</f>
        <v>1.4294850000000001</v>
      </c>
      <c r="S44" s="1">
        <f>Tabulka1[[#This Row],[std2]]</f>
        <v>7.0710678117547895E-6</v>
      </c>
      <c r="T44" s="1" t="s">
        <v>38</v>
      </c>
      <c r="U44" s="1" t="s">
        <v>28</v>
      </c>
      <c r="V44" s="1" t="str">
        <f>Tabulka1[[#This Row],[z2Label]]</f>
        <v>Density (g/cm3)</v>
      </c>
      <c r="W44" s="1">
        <f>2*Tabulka1[[#This Row],[x3]]/61.9789*1000/(100-Tabulka1[[#This Row],[x2]])</f>
        <v>7.080413316092864</v>
      </c>
      <c r="X44" s="1">
        <f>(Tabulka1[[#This Row],[x2]]-Tabulka1[[#This Row],[x3]])/60.08*1000/(100-Tabulka1[[#This Row],[x2]])</f>
        <v>5.3103099870696475</v>
      </c>
      <c r="Y44" s="1">
        <f>Tabulka1[[#This Row],[z3]]</f>
        <v>1.4294850000000001</v>
      </c>
      <c r="Z44" s="1">
        <f>Tabulka1[[#This Row],[std3]]</f>
        <v>7.0710678117547895E-6</v>
      </c>
      <c r="AA44" s="1" t="s">
        <v>36</v>
      </c>
      <c r="AB44" s="1" t="s">
        <v>37</v>
      </c>
      <c r="AC44" s="1" t="str">
        <f>Tabulka1[[#This Row],[z2Label]]</f>
        <v>Density (g/cm3)</v>
      </c>
      <c r="AD44" s="1">
        <f>Tabulka1[[#This Row],[y2]]</f>
        <v>1.5</v>
      </c>
      <c r="AE44" s="1">
        <f>Tabulka1[[#This Row],[x3]]</f>
        <v>14.262177438495611</v>
      </c>
      <c r="AF44" s="1">
        <f>Tabulka1[[#This Row],[x2]]-Tabulka1[[#This Row],[x3]]</f>
        <v>20.737822561504387</v>
      </c>
      <c r="AG44" s="1">
        <f>100-Tabulka1[[#This Row],[Na2O_proc]]-Tabulka1[[#This Row],[SiO2_proc]]</f>
        <v>65</v>
      </c>
      <c r="AH44" s="1">
        <f>Tabulka1[[#This Row],[z2]]</f>
        <v>1.4294850000000001</v>
      </c>
      <c r="AI44" s="1">
        <f>Tabulka1[[#This Row],[std2]]</f>
        <v>7.0710678117547895E-6</v>
      </c>
      <c r="AJ44" s="1" t="str">
        <f>Tabulka1[[#This Row],[z2Label]]</f>
        <v>Density (g/cm3)</v>
      </c>
      <c r="AK44" s="1">
        <v>15</v>
      </c>
      <c r="AL44" s="1" t="s">
        <v>82</v>
      </c>
      <c r="AM44" s="1" t="s">
        <v>79</v>
      </c>
      <c r="AN44" s="1">
        <f t="shared" si="0"/>
        <v>1.4287259244374999</v>
      </c>
      <c r="AO44" s="1">
        <f>Tabulka1[[#This Row],[Interpolated_z2]]-Tabulka1[[#This Row],[z2]]</f>
        <v>-7.5907556250021102E-4</v>
      </c>
      <c r="AP44" s="1">
        <f>Tabulka1[[#This Row],[Interpolated_z2 - measured]]/Tabulka1[[#This Row],[z2]]*100</f>
        <v>-5.310133107379307E-2</v>
      </c>
      <c r="AQ44" s="1">
        <v>1</v>
      </c>
    </row>
    <row r="45" spans="1:43" ht="16.5" x14ac:dyDescent="0.35">
      <c r="A45" s="1">
        <f>2*Tabulka1[[#This Row],[x3]]*Tabulka1[[#This Row],[z]]/(100*61.9789)*1000</f>
        <v>7.9280520766422375</v>
      </c>
      <c r="B45" s="1">
        <f>Tabulka1[[#This Row],[y2]]*Tabulka1[[#This Row],[x]]/2</f>
        <v>5.9460390574816779</v>
      </c>
      <c r="C45" s="1">
        <f>Tabulka1[[#This Row],[z2]]</f>
        <v>1.5073099999999999</v>
      </c>
      <c r="D45" s="1">
        <f>Tabulka1[[#This Row],[std2]]</f>
        <v>0</v>
      </c>
      <c r="E45" s="1">
        <v>5</v>
      </c>
      <c r="F45" s="1" t="s">
        <v>75</v>
      </c>
      <c r="G45" s="1" t="s">
        <v>27</v>
      </c>
      <c r="H45" s="1" t="str">
        <f>Tabulka1[[#This Row],[z2Label]]</f>
        <v>Density (g/cm3)</v>
      </c>
      <c r="I45" s="1">
        <v>40</v>
      </c>
      <c r="J45" s="1">
        <v>1.5</v>
      </c>
      <c r="K45" s="1">
        <v>1.5073099999999999</v>
      </c>
      <c r="L45" s="1">
        <v>0</v>
      </c>
      <c r="M45" s="1" t="s">
        <v>29</v>
      </c>
      <c r="N45" s="1" t="s">
        <v>28</v>
      </c>
      <c r="O45" s="1" t="s">
        <v>80</v>
      </c>
      <c r="P45" s="1">
        <f>Tabulka1[[#This Row],[x2]]/(1+Tabulka1[[#This Row],[y2]]*60.08/61.9789)</f>
        <v>16.299631358280699</v>
      </c>
      <c r="Q45" s="1">
        <f>Tabulka1[[#This Row],[y2]]</f>
        <v>1.5</v>
      </c>
      <c r="R45" s="1">
        <f>Tabulka1[[#This Row],[z2]]</f>
        <v>1.5073099999999999</v>
      </c>
      <c r="S45" s="1">
        <f>Tabulka1[[#This Row],[std2]]</f>
        <v>0</v>
      </c>
      <c r="T45" s="1" t="s">
        <v>38</v>
      </c>
      <c r="U45" s="1" t="s">
        <v>28</v>
      </c>
      <c r="V45" s="1" t="str">
        <f>Tabulka1[[#This Row],[z2Label]]</f>
        <v>Density (g/cm3)</v>
      </c>
      <c r="W45" s="1">
        <f>2*Tabulka1[[#This Row],[x3]]/61.9789*1000/(100-Tabulka1[[#This Row],[x2]])</f>
        <v>8.7662260104006879</v>
      </c>
      <c r="X45" s="1">
        <f>(Tabulka1[[#This Row],[x2]]-Tabulka1[[#This Row],[x3]])/60.08*1000/(100-Tabulka1[[#This Row],[x2]])</f>
        <v>6.5746695078005164</v>
      </c>
      <c r="Y45" s="1">
        <f>Tabulka1[[#This Row],[z3]]</f>
        <v>1.5073099999999999</v>
      </c>
      <c r="Z45" s="1">
        <f>Tabulka1[[#This Row],[std3]]</f>
        <v>0</v>
      </c>
      <c r="AA45" s="1" t="s">
        <v>36</v>
      </c>
      <c r="AB45" s="1" t="s">
        <v>37</v>
      </c>
      <c r="AC45" s="1" t="str">
        <f>Tabulka1[[#This Row],[z2Label]]</f>
        <v>Density (g/cm3)</v>
      </c>
      <c r="AD45" s="1">
        <f>Tabulka1[[#This Row],[y2]]</f>
        <v>1.5</v>
      </c>
      <c r="AE45" s="1">
        <f>Tabulka1[[#This Row],[x3]]</f>
        <v>16.299631358280699</v>
      </c>
      <c r="AF45" s="1">
        <f>Tabulka1[[#This Row],[x2]]-Tabulka1[[#This Row],[x3]]</f>
        <v>23.700368641719301</v>
      </c>
      <c r="AG45" s="1">
        <f>100-Tabulka1[[#This Row],[Na2O_proc]]-Tabulka1[[#This Row],[SiO2_proc]]</f>
        <v>60.000000000000007</v>
      </c>
      <c r="AH45" s="1">
        <f>Tabulka1[[#This Row],[z2]]</f>
        <v>1.5073099999999999</v>
      </c>
      <c r="AI45" s="1">
        <f>Tabulka1[[#This Row],[std2]]</f>
        <v>0</v>
      </c>
      <c r="AJ45" s="1" t="str">
        <f>Tabulka1[[#This Row],[z2Label]]</f>
        <v>Density (g/cm3)</v>
      </c>
      <c r="AK45" s="1">
        <v>15</v>
      </c>
      <c r="AL45" s="1" t="s">
        <v>82</v>
      </c>
      <c r="AM45" s="1" t="s">
        <v>79</v>
      </c>
      <c r="AN45" s="1">
        <f t="shared" si="0"/>
        <v>1.505498139</v>
      </c>
      <c r="AO45" s="1">
        <f>Tabulka1[[#This Row],[Interpolated_z2]]-Tabulka1[[#This Row],[z2]]</f>
        <v>-1.8118609999999702E-3</v>
      </c>
      <c r="AP45" s="1">
        <f>Tabulka1[[#This Row],[Interpolated_z2 - measured]]/Tabulka1[[#This Row],[z2]]*100</f>
        <v>-0.12020493461862326</v>
      </c>
      <c r="AQ45" s="1">
        <v>1</v>
      </c>
    </row>
    <row r="46" spans="1:43" ht="16.5" x14ac:dyDescent="0.35">
      <c r="A46" s="1">
        <f>2*Tabulka1[[#This Row],[x3]]*Tabulka1[[#This Row],[z]]/(100*61.9789)*1000</f>
        <v>9.3841211211915407</v>
      </c>
      <c r="B46" s="1">
        <f>Tabulka1[[#This Row],[y2]]*Tabulka1[[#This Row],[x]]/2</f>
        <v>7.0380908408936556</v>
      </c>
      <c r="C46" s="1">
        <f>Tabulka1[[#This Row],[z2]]</f>
        <v>1.5859049999999999</v>
      </c>
      <c r="D46" s="1">
        <f>Tabulka1[[#This Row],[std2]]</f>
        <v>7.0710678117547895E-6</v>
      </c>
      <c r="E46" s="1">
        <v>5</v>
      </c>
      <c r="F46" s="1" t="s">
        <v>75</v>
      </c>
      <c r="G46" s="1" t="s">
        <v>27</v>
      </c>
      <c r="H46" s="1" t="str">
        <f>Tabulka1[[#This Row],[z2Label]]</f>
        <v>Density (g/cm3)</v>
      </c>
      <c r="I46" s="1">
        <v>45</v>
      </c>
      <c r="J46" s="1">
        <v>1.5</v>
      </c>
      <c r="K46" s="1">
        <v>1.5859049999999999</v>
      </c>
      <c r="L46" s="1">
        <v>7.0710678117547895E-6</v>
      </c>
      <c r="M46" s="1" t="s">
        <v>29</v>
      </c>
      <c r="N46" s="1" t="s">
        <v>28</v>
      </c>
      <c r="O46" s="1" t="s">
        <v>80</v>
      </c>
      <c r="P46" s="1">
        <f>Tabulka1[[#This Row],[x2]]/(1+Tabulka1[[#This Row],[y2]]*60.08/61.9789)</f>
        <v>18.337085278065786</v>
      </c>
      <c r="Q46" s="1">
        <f>Tabulka1[[#This Row],[y2]]</f>
        <v>1.5</v>
      </c>
      <c r="R46" s="1">
        <f>Tabulka1[[#This Row],[z2]]</f>
        <v>1.5859049999999999</v>
      </c>
      <c r="S46" s="1">
        <f>Tabulka1[[#This Row],[std2]]</f>
        <v>7.0710678117547895E-6</v>
      </c>
      <c r="T46" s="1" t="s">
        <v>38</v>
      </c>
      <c r="U46" s="1" t="s">
        <v>28</v>
      </c>
      <c r="V46" s="1" t="str">
        <f>Tabulka1[[#This Row],[z2Label]]</f>
        <v>Density (g/cm3)</v>
      </c>
      <c r="W46" s="1">
        <f>2*Tabulka1[[#This Row],[x3]]/61.9789*1000/(100-Tabulka1[[#This Row],[x2]])</f>
        <v>10.758550103673571</v>
      </c>
      <c r="X46" s="1">
        <f>(Tabulka1[[#This Row],[x2]]-Tabulka1[[#This Row],[x3]])/60.08*1000/(100-Tabulka1[[#This Row],[x2]])</f>
        <v>8.0689125777551798</v>
      </c>
      <c r="Y46" s="1">
        <f>Tabulka1[[#This Row],[z3]]</f>
        <v>1.5859049999999999</v>
      </c>
      <c r="Z46" s="1">
        <f>Tabulka1[[#This Row],[std3]]</f>
        <v>7.0710678117547895E-6</v>
      </c>
      <c r="AA46" s="1" t="s">
        <v>36</v>
      </c>
      <c r="AB46" s="1" t="s">
        <v>37</v>
      </c>
      <c r="AC46" s="1" t="str">
        <f>Tabulka1[[#This Row],[z2Label]]</f>
        <v>Density (g/cm3)</v>
      </c>
      <c r="AD46" s="1">
        <f>Tabulka1[[#This Row],[y2]]</f>
        <v>1.5</v>
      </c>
      <c r="AE46" s="1">
        <f>Tabulka1[[#This Row],[x3]]</f>
        <v>18.337085278065786</v>
      </c>
      <c r="AF46" s="1">
        <f>Tabulka1[[#This Row],[x2]]-Tabulka1[[#This Row],[x3]]</f>
        <v>26.662914721934214</v>
      </c>
      <c r="AG46" s="1">
        <f>100-Tabulka1[[#This Row],[Na2O_proc]]-Tabulka1[[#This Row],[SiO2_proc]]</f>
        <v>55</v>
      </c>
      <c r="AH46" s="1">
        <f>Tabulka1[[#This Row],[z2]]</f>
        <v>1.5859049999999999</v>
      </c>
      <c r="AI46" s="1">
        <f>Tabulka1[[#This Row],[std2]]</f>
        <v>7.0710678117547895E-6</v>
      </c>
      <c r="AJ46" s="1" t="str">
        <f>Tabulka1[[#This Row],[z2Label]]</f>
        <v>Density (g/cm3)</v>
      </c>
      <c r="AK46" s="1">
        <v>15</v>
      </c>
      <c r="AL46" s="1" t="s">
        <v>82</v>
      </c>
      <c r="AM46" s="1" t="s">
        <v>79</v>
      </c>
      <c r="AN46" s="1">
        <f t="shared" si="0"/>
        <v>1.5872963558124995</v>
      </c>
      <c r="AO46" s="1">
        <f>Tabulka1[[#This Row],[Interpolated_z2]]-Tabulka1[[#This Row],[z2]]</f>
        <v>1.3913558124996062E-3</v>
      </c>
      <c r="AP46" s="1">
        <f>Tabulka1[[#This Row],[Interpolated_z2 - measured]]/Tabulka1[[#This Row],[z2]]*100</f>
        <v>8.773260772237973E-2</v>
      </c>
      <c r="AQ46" s="1">
        <v>1</v>
      </c>
    </row>
    <row r="47" spans="1:43" ht="16.5" x14ac:dyDescent="0.35">
      <c r="A47" s="1">
        <f>2*Tabulka1[[#This Row],[x3]]*Tabulka1[[#This Row],[z]]/(100*61.9789)*1000</f>
        <v>9.977585925999465</v>
      </c>
      <c r="B47" s="1">
        <f>Tabulka1[[#This Row],[y2]]*Tabulka1[[#This Row],[x]]/2</f>
        <v>7.4831894444995992</v>
      </c>
      <c r="C47" s="1">
        <f>Tabulka1[[#This Row],[z2]]</f>
        <v>1.61927</v>
      </c>
      <c r="D47" s="1">
        <f>Tabulka1[[#This Row],[std2]]</f>
        <v>1.41421356238236E-5</v>
      </c>
      <c r="E47" s="1">
        <v>5</v>
      </c>
      <c r="F47" s="1" t="s">
        <v>75</v>
      </c>
      <c r="G47" s="1" t="s">
        <v>27</v>
      </c>
      <c r="H47" s="1" t="str">
        <f>Tabulka1[[#This Row],[z2Label]]</f>
        <v>Density (g/cm3)</v>
      </c>
      <c r="I47" s="1">
        <v>46.86</v>
      </c>
      <c r="J47" s="1">
        <v>1.5</v>
      </c>
      <c r="K47" s="1">
        <v>1.61927</v>
      </c>
      <c r="L47" s="1">
        <v>1.41421356238236E-5</v>
      </c>
      <c r="M47" s="1" t="s">
        <v>29</v>
      </c>
      <c r="N47" s="1" t="s">
        <v>28</v>
      </c>
      <c r="O47" s="1" t="s">
        <v>80</v>
      </c>
      <c r="P47" s="1">
        <f>Tabulka1[[#This Row],[x2]]/(1+Tabulka1[[#This Row],[y2]]*60.08/61.9789)</f>
        <v>19.095018136225839</v>
      </c>
      <c r="Q47" s="1">
        <f>Tabulka1[[#This Row],[y2]]</f>
        <v>1.5</v>
      </c>
      <c r="R47" s="1">
        <f>Tabulka1[[#This Row],[z2]]</f>
        <v>1.61927</v>
      </c>
      <c r="S47" s="1">
        <f>Tabulka1[[#This Row],[std2]]</f>
        <v>1.41421356238236E-5</v>
      </c>
      <c r="T47" s="1" t="s">
        <v>38</v>
      </c>
      <c r="U47" s="1" t="s">
        <v>28</v>
      </c>
      <c r="V47" s="1" t="str">
        <f>Tabulka1[[#This Row],[z2Label]]</f>
        <v>Density (g/cm3)</v>
      </c>
      <c r="W47" s="1">
        <f>2*Tabulka1[[#This Row],[x3]]/61.9789*1000/(100-Tabulka1[[#This Row],[x2]])</f>
        <v>11.595371213230418</v>
      </c>
      <c r="X47" s="1">
        <f>(Tabulka1[[#This Row],[x2]]-Tabulka1[[#This Row],[x3]])/60.08*1000/(100-Tabulka1[[#This Row],[x2]])</f>
        <v>8.6965284099228128</v>
      </c>
      <c r="Y47" s="1">
        <f>Tabulka1[[#This Row],[z3]]</f>
        <v>1.61927</v>
      </c>
      <c r="Z47" s="1">
        <f>Tabulka1[[#This Row],[std3]]</f>
        <v>1.41421356238236E-5</v>
      </c>
      <c r="AA47" s="1" t="s">
        <v>36</v>
      </c>
      <c r="AB47" s="1" t="s">
        <v>37</v>
      </c>
      <c r="AC47" s="1" t="str">
        <f>Tabulka1[[#This Row],[z2Label]]</f>
        <v>Density (g/cm3)</v>
      </c>
      <c r="AD47" s="1">
        <f>Tabulka1[[#This Row],[y2]]</f>
        <v>1.5</v>
      </c>
      <c r="AE47" s="1">
        <f>Tabulka1[[#This Row],[x3]]</f>
        <v>19.095018136225839</v>
      </c>
      <c r="AF47" s="1">
        <f>Tabulka1[[#This Row],[x2]]-Tabulka1[[#This Row],[x3]]</f>
        <v>27.76498186377416</v>
      </c>
      <c r="AG47" s="1">
        <f>100-Tabulka1[[#This Row],[Na2O_proc]]-Tabulka1[[#This Row],[SiO2_proc]]</f>
        <v>53.140000000000008</v>
      </c>
      <c r="AH47" s="1">
        <f>Tabulka1[[#This Row],[z2]]</f>
        <v>1.61927</v>
      </c>
      <c r="AI47" s="1">
        <f>Tabulka1[[#This Row],[std2]]</f>
        <v>1.41421356238236E-5</v>
      </c>
      <c r="AJ47" s="1" t="str">
        <f>Tabulka1[[#This Row],[z2Label]]</f>
        <v>Density (g/cm3)</v>
      </c>
      <c r="AK47" s="1">
        <v>15</v>
      </c>
      <c r="AL47" s="1" t="s">
        <v>82</v>
      </c>
      <c r="AM47" s="1" t="s">
        <v>79</v>
      </c>
      <c r="AN47" s="1">
        <f t="shared" si="0"/>
        <v>1.6192482462638262</v>
      </c>
      <c r="AO47" s="1">
        <f>Tabulka1[[#This Row],[Interpolated_z2]]-Tabulka1[[#This Row],[z2]]</f>
        <v>-2.1753736173746319E-5</v>
      </c>
      <c r="AP47" s="1">
        <f>Tabulka1[[#This Row],[Interpolated_z2 - measured]]/Tabulka1[[#This Row],[z2]]*100</f>
        <v>-1.3434285927452691E-3</v>
      </c>
      <c r="AQ47" s="1">
        <v>1</v>
      </c>
    </row>
    <row r="48" spans="1:43" ht="16.5" x14ac:dyDescent="0.35">
      <c r="A48" s="1">
        <f>2*Tabulka1[[#This Row],[x3]]*Tabulka1[[#This Row],[z]]/(100*61.9789)*1000</f>
        <v>0</v>
      </c>
      <c r="B48" s="1">
        <f>Tabulka1[[#This Row],[y2]]*Tabulka1[[#This Row],[x]]/2</f>
        <v>0</v>
      </c>
      <c r="C48" s="1">
        <f>Tabulka1[[#This Row],[z2]]</f>
        <v>0.99909999999999999</v>
      </c>
      <c r="D48" s="1">
        <f>Tabulka1[[#This Row],[std2]]</f>
        <v>0</v>
      </c>
      <c r="E48" s="1">
        <v>6</v>
      </c>
      <c r="F48" s="1" t="s">
        <v>75</v>
      </c>
      <c r="G48" s="1" t="s">
        <v>27</v>
      </c>
      <c r="H48" s="1" t="str">
        <f>Tabulka1[[#This Row],[z2Label]]</f>
        <v>Density (g/cm3)</v>
      </c>
      <c r="I48" s="1">
        <v>0</v>
      </c>
      <c r="J48" s="1">
        <v>1.887</v>
      </c>
      <c r="K48" s="1">
        <v>0.99909999999999999</v>
      </c>
      <c r="M48" s="1" t="s">
        <v>29</v>
      </c>
      <c r="N48" s="1" t="s">
        <v>28</v>
      </c>
      <c r="O48" s="1" t="s">
        <v>80</v>
      </c>
      <c r="P48" s="1">
        <f>Tabulka1[[#This Row],[x2]]/(1+Tabulka1[[#This Row],[y2]]*60.08/61.9789)</f>
        <v>0</v>
      </c>
      <c r="Q48" s="1">
        <f>Tabulka1[[#This Row],[y2]]</f>
        <v>1.887</v>
      </c>
      <c r="R48" s="1">
        <f>Tabulka1[[#This Row],[z2]]</f>
        <v>0.99909999999999999</v>
      </c>
      <c r="S48" s="1">
        <f>Tabulka1[[#This Row],[std2]]</f>
        <v>0</v>
      </c>
      <c r="T48" s="1" t="s">
        <v>38</v>
      </c>
      <c r="U48" s="1" t="s">
        <v>28</v>
      </c>
      <c r="V48" s="1" t="str">
        <f>Tabulka1[[#This Row],[z2Label]]</f>
        <v>Density (g/cm3)</v>
      </c>
      <c r="W48" s="1">
        <f>2*Tabulka1[[#This Row],[x3]]/61.9789*1000/(100-Tabulka1[[#This Row],[x2]])</f>
        <v>0</v>
      </c>
      <c r="X48" s="1">
        <f>(Tabulka1[[#This Row],[x2]]-Tabulka1[[#This Row],[x3]])/60.08*1000/(100-Tabulka1[[#This Row],[x2]])</f>
        <v>0</v>
      </c>
      <c r="Y48" s="1">
        <f>Tabulka1[[#This Row],[z3]]</f>
        <v>0.99909999999999999</v>
      </c>
      <c r="Z48" s="1">
        <f>Tabulka1[[#This Row],[std3]]</f>
        <v>0</v>
      </c>
      <c r="AA48" s="1" t="s">
        <v>36</v>
      </c>
      <c r="AB48" s="1" t="s">
        <v>37</v>
      </c>
      <c r="AC48" s="1" t="str">
        <f>Tabulka1[[#This Row],[z2Label]]</f>
        <v>Density (g/cm3)</v>
      </c>
      <c r="AD48" s="1">
        <f>Tabulka1[[#This Row],[y2]]</f>
        <v>1.887</v>
      </c>
      <c r="AE48" s="1">
        <f>Tabulka1[[#This Row],[x3]]</f>
        <v>0</v>
      </c>
      <c r="AF48" s="1">
        <f>Tabulka1[[#This Row],[x2]]-Tabulka1[[#This Row],[x3]]</f>
        <v>0</v>
      </c>
      <c r="AG48" s="1">
        <f>100-Tabulka1[[#This Row],[Na2O_proc]]-Tabulka1[[#This Row],[SiO2_proc]]</f>
        <v>100</v>
      </c>
      <c r="AH48" s="1">
        <f>Tabulka1[[#This Row],[z2]]</f>
        <v>0.99909999999999999</v>
      </c>
      <c r="AI48" s="1">
        <f>Tabulka1[[#This Row],[std2]]</f>
        <v>0</v>
      </c>
      <c r="AJ48" s="1" t="str">
        <f>Tabulka1[[#This Row],[z2Label]]</f>
        <v>Density (g/cm3)</v>
      </c>
      <c r="AK48" s="1">
        <v>15</v>
      </c>
      <c r="AL48" s="1" t="s">
        <v>82</v>
      </c>
      <c r="AM48" s="1" t="s">
        <v>79</v>
      </c>
      <c r="AN48" s="1">
        <f t="shared" si="0"/>
        <v>1.0088836448995981</v>
      </c>
      <c r="AO48" s="1">
        <f>Tabulka1[[#This Row],[Interpolated_z2]]-Tabulka1[[#This Row],[z2]]</f>
        <v>9.783644899598154E-3</v>
      </c>
      <c r="AP48" s="1">
        <f>Tabulka1[[#This Row],[Interpolated_z2 - measured]]/Tabulka1[[#This Row],[z2]]*100</f>
        <v>0.97924581118988641</v>
      </c>
      <c r="AQ48" s="1">
        <v>100</v>
      </c>
    </row>
    <row r="49" spans="1:43" ht="16.5" x14ac:dyDescent="0.35">
      <c r="A49" s="1">
        <f>2*Tabulka1[[#This Row],[x3]]*Tabulka1[[#This Row],[z]]/(100*61.9789)*1000</f>
        <v>0.59755109014629371</v>
      </c>
      <c r="B49" s="1">
        <f>Tabulka1[[#This Row],[y2]]*Tabulka1[[#This Row],[x]]/2</f>
        <v>0.56378945355302812</v>
      </c>
      <c r="C49" s="1">
        <f>Tabulka1[[#This Row],[z2]]</f>
        <v>1.0478049999999999</v>
      </c>
      <c r="D49" s="1">
        <f>Tabulka1[[#This Row],[std2]]</f>
        <v>7.0710678117547895E-6</v>
      </c>
      <c r="E49" s="1">
        <v>6</v>
      </c>
      <c r="F49" s="1" t="s">
        <v>75</v>
      </c>
      <c r="G49" s="1" t="s">
        <v>27</v>
      </c>
      <c r="H49" s="1" t="str">
        <f>Tabulka1[[#This Row],[z2Label]]</f>
        <v>Density (g/cm3)</v>
      </c>
      <c r="I49" s="1">
        <v>5</v>
      </c>
      <c r="J49" s="1">
        <v>1.887</v>
      </c>
      <c r="K49" s="1">
        <v>1.0478049999999999</v>
      </c>
      <c r="L49" s="1">
        <v>7.0710678117547895E-6</v>
      </c>
      <c r="M49" s="1" t="s">
        <v>29</v>
      </c>
      <c r="N49" s="1" t="s">
        <v>28</v>
      </c>
      <c r="O49" s="1" t="s">
        <v>80</v>
      </c>
      <c r="P49" s="1">
        <f>Tabulka1[[#This Row],[x2]]/(1+Tabulka1[[#This Row],[y2]]*60.08/61.9789)</f>
        <v>1.7672925430336814</v>
      </c>
      <c r="Q49" s="1">
        <f>Tabulka1[[#This Row],[y2]]</f>
        <v>1.887</v>
      </c>
      <c r="R49" s="1">
        <f>Tabulka1[[#This Row],[z2]]</f>
        <v>1.0478049999999999</v>
      </c>
      <c r="S49" s="1">
        <f>Tabulka1[[#This Row],[std2]]</f>
        <v>7.0710678117547895E-6</v>
      </c>
      <c r="T49" s="1" t="s">
        <v>38</v>
      </c>
      <c r="U49" s="1" t="s">
        <v>28</v>
      </c>
      <c r="V49" s="1" t="str">
        <f>Tabulka1[[#This Row],[z2Label]]</f>
        <v>Density (g/cm3)</v>
      </c>
      <c r="W49" s="1">
        <f>2*Tabulka1[[#This Row],[x3]]/61.9789*1000/(100-Tabulka1[[#This Row],[x2]])</f>
        <v>0.60030363237664885</v>
      </c>
      <c r="X49" s="1">
        <f>(Tabulka1[[#This Row],[x2]]-Tabulka1[[#This Row],[x3]])/60.08*1000/(100-Tabulka1[[#This Row],[x2]])</f>
        <v>0.56638647714736823</v>
      </c>
      <c r="Y49" s="1">
        <f>Tabulka1[[#This Row],[z3]]</f>
        <v>1.0478049999999999</v>
      </c>
      <c r="Z49" s="1">
        <f>Tabulka1[[#This Row],[std3]]</f>
        <v>7.0710678117547895E-6</v>
      </c>
      <c r="AA49" s="1" t="s">
        <v>36</v>
      </c>
      <c r="AB49" s="1" t="s">
        <v>37</v>
      </c>
      <c r="AC49" s="1" t="str">
        <f>Tabulka1[[#This Row],[z2Label]]</f>
        <v>Density (g/cm3)</v>
      </c>
      <c r="AD49" s="1">
        <f>Tabulka1[[#This Row],[y2]]</f>
        <v>1.887</v>
      </c>
      <c r="AE49" s="1">
        <f>Tabulka1[[#This Row],[x3]]</f>
        <v>1.7672925430336814</v>
      </c>
      <c r="AF49" s="1">
        <f>Tabulka1[[#This Row],[x2]]-Tabulka1[[#This Row],[x3]]</f>
        <v>3.2327074569663186</v>
      </c>
      <c r="AG49" s="1">
        <f>100-Tabulka1[[#This Row],[Na2O_proc]]-Tabulka1[[#This Row],[SiO2_proc]]</f>
        <v>95</v>
      </c>
      <c r="AH49" s="1">
        <f>Tabulka1[[#This Row],[z2]]</f>
        <v>1.0478049999999999</v>
      </c>
      <c r="AI49" s="1">
        <f>Tabulka1[[#This Row],[std2]]</f>
        <v>7.0710678117547895E-6</v>
      </c>
      <c r="AJ49" s="1" t="str">
        <f>Tabulka1[[#This Row],[z2Label]]</f>
        <v>Density (g/cm3)</v>
      </c>
      <c r="AK49" s="1">
        <v>15</v>
      </c>
      <c r="AL49" s="1" t="s">
        <v>82</v>
      </c>
      <c r="AM49" s="1" t="s">
        <v>79</v>
      </c>
      <c r="AN49" s="1">
        <f t="shared" si="0"/>
        <v>1.049626982721779</v>
      </c>
      <c r="AO49" s="1">
        <f>Tabulka1[[#This Row],[Interpolated_z2]]-Tabulka1[[#This Row],[z2]]</f>
        <v>1.8219827217791362E-3</v>
      </c>
      <c r="AP49" s="1">
        <f>Tabulka1[[#This Row],[Interpolated_z2 - measured]]/Tabulka1[[#This Row],[z2]]*100</f>
        <v>0.17388566782742365</v>
      </c>
      <c r="AQ49" s="1">
        <v>1</v>
      </c>
    </row>
    <row r="50" spans="1:43" ht="16.5" x14ac:dyDescent="0.35">
      <c r="A50" s="1">
        <f>2*Tabulka1[[#This Row],[x3]]*Tabulka1[[#This Row],[z]]/(100*61.9789)*1000</f>
        <v>1.2528324801628012</v>
      </c>
      <c r="B50" s="1">
        <f>Tabulka1[[#This Row],[y2]]*Tabulka1[[#This Row],[x]]/2</f>
        <v>1.1820474450336029</v>
      </c>
      <c r="C50" s="1">
        <f>Tabulka1[[#This Row],[z2]]</f>
        <v>1.09842</v>
      </c>
      <c r="D50" s="1">
        <f>Tabulka1[[#This Row],[std2]]</f>
        <v>0</v>
      </c>
      <c r="E50" s="1">
        <v>6</v>
      </c>
      <c r="F50" s="1" t="s">
        <v>75</v>
      </c>
      <c r="G50" s="1" t="s">
        <v>27</v>
      </c>
      <c r="H50" s="1" t="str">
        <f>Tabulka1[[#This Row],[z2Label]]</f>
        <v>Density (g/cm3)</v>
      </c>
      <c r="I50" s="1">
        <v>10</v>
      </c>
      <c r="J50" s="1">
        <v>1.887</v>
      </c>
      <c r="K50" s="1">
        <v>1.09842</v>
      </c>
      <c r="L50" s="1">
        <v>0</v>
      </c>
      <c r="M50" s="1" t="s">
        <v>29</v>
      </c>
      <c r="N50" s="1" t="s">
        <v>28</v>
      </c>
      <c r="O50" s="1" t="s">
        <v>80</v>
      </c>
      <c r="P50" s="1">
        <f>Tabulka1[[#This Row],[x2]]/(1+Tabulka1[[#This Row],[y2]]*60.08/61.9789)</f>
        <v>3.5345850860673629</v>
      </c>
      <c r="Q50" s="1">
        <f>Tabulka1[[#This Row],[y2]]</f>
        <v>1.887</v>
      </c>
      <c r="R50" s="1">
        <f>Tabulka1[[#This Row],[z2]]</f>
        <v>1.09842</v>
      </c>
      <c r="S50" s="1">
        <f>Tabulka1[[#This Row],[std2]]</f>
        <v>0</v>
      </c>
      <c r="T50" s="1" t="s">
        <v>38</v>
      </c>
      <c r="U50" s="1" t="s">
        <v>28</v>
      </c>
      <c r="V50" s="1" t="str">
        <f>Tabulka1[[#This Row],[z2Label]]</f>
        <v>Density (g/cm3)</v>
      </c>
      <c r="W50" s="1">
        <f>2*Tabulka1[[#This Row],[x3]]/61.9789*1000/(100-Tabulka1[[#This Row],[x2]])</f>
        <v>1.2673076683507032</v>
      </c>
      <c r="X50" s="1">
        <f>(Tabulka1[[#This Row],[x2]]-Tabulka1[[#This Row],[x3]])/60.08*1000/(100-Tabulka1[[#This Row],[x2]])</f>
        <v>1.1957047850888884</v>
      </c>
      <c r="Y50" s="1">
        <f>Tabulka1[[#This Row],[z3]]</f>
        <v>1.09842</v>
      </c>
      <c r="Z50" s="1">
        <f>Tabulka1[[#This Row],[std3]]</f>
        <v>0</v>
      </c>
      <c r="AA50" s="1" t="s">
        <v>36</v>
      </c>
      <c r="AB50" s="1" t="s">
        <v>37</v>
      </c>
      <c r="AC50" s="1" t="str">
        <f>Tabulka1[[#This Row],[z2Label]]</f>
        <v>Density (g/cm3)</v>
      </c>
      <c r="AD50" s="1">
        <f>Tabulka1[[#This Row],[y2]]</f>
        <v>1.887</v>
      </c>
      <c r="AE50" s="1">
        <f>Tabulka1[[#This Row],[x3]]</f>
        <v>3.5345850860673629</v>
      </c>
      <c r="AF50" s="1">
        <f>Tabulka1[[#This Row],[x2]]-Tabulka1[[#This Row],[x3]]</f>
        <v>6.4654149139326371</v>
      </c>
      <c r="AG50" s="1">
        <f>100-Tabulka1[[#This Row],[Na2O_proc]]-Tabulka1[[#This Row],[SiO2_proc]]</f>
        <v>90</v>
      </c>
      <c r="AH50" s="1">
        <f>Tabulka1[[#This Row],[z2]]</f>
        <v>1.09842</v>
      </c>
      <c r="AI50" s="1">
        <f>Tabulka1[[#This Row],[std2]]</f>
        <v>0</v>
      </c>
      <c r="AJ50" s="1" t="str">
        <f>Tabulka1[[#This Row],[z2Label]]</f>
        <v>Density (g/cm3)</v>
      </c>
      <c r="AK50" s="1">
        <v>15</v>
      </c>
      <c r="AL50" s="1" t="s">
        <v>82</v>
      </c>
      <c r="AM50" s="1" t="s">
        <v>79</v>
      </c>
      <c r="AN50" s="1">
        <f t="shared" si="0"/>
        <v>1.0972199585314097</v>
      </c>
      <c r="AO50" s="1">
        <f>Tabulka1[[#This Row],[Interpolated_z2]]-Tabulka1[[#This Row],[z2]]</f>
        <v>-1.2000414685902072E-3</v>
      </c>
      <c r="AP50" s="1">
        <f>Tabulka1[[#This Row],[Interpolated_z2 - measured]]/Tabulka1[[#This Row],[z2]]*100</f>
        <v>-0.10925160399393741</v>
      </c>
      <c r="AQ50" s="1">
        <v>1</v>
      </c>
    </row>
    <row r="51" spans="1:43" ht="16.5" x14ac:dyDescent="0.35">
      <c r="A51" s="1">
        <f>2*Tabulka1[[#This Row],[x3]]*Tabulka1[[#This Row],[z]]/(100*61.9789)*1000</f>
        <v>1.9727047401121391</v>
      </c>
      <c r="B51" s="1">
        <f>Tabulka1[[#This Row],[y2]]*Tabulka1[[#This Row],[x]]/2</f>
        <v>1.8612469222958032</v>
      </c>
      <c r="C51" s="1">
        <f>Tabulka1[[#This Row],[z2]]</f>
        <v>1.1530450000000001</v>
      </c>
      <c r="D51" s="1">
        <f>Tabulka1[[#This Row],[std2]]</f>
        <v>7.0710678117547895E-6</v>
      </c>
      <c r="E51" s="1">
        <v>6</v>
      </c>
      <c r="F51" s="1" t="s">
        <v>75</v>
      </c>
      <c r="G51" s="1" t="s">
        <v>27</v>
      </c>
      <c r="H51" s="1" t="str">
        <f>Tabulka1[[#This Row],[z2Label]]</f>
        <v>Density (g/cm3)</v>
      </c>
      <c r="I51" s="1">
        <v>15</v>
      </c>
      <c r="J51" s="1">
        <v>1.887</v>
      </c>
      <c r="K51" s="1">
        <v>1.1530450000000001</v>
      </c>
      <c r="L51" s="1">
        <v>7.0710678117547895E-6</v>
      </c>
      <c r="M51" s="1" t="s">
        <v>29</v>
      </c>
      <c r="N51" s="1" t="s">
        <v>28</v>
      </c>
      <c r="O51" s="1" t="s">
        <v>80</v>
      </c>
      <c r="P51" s="1">
        <f>Tabulka1[[#This Row],[x2]]/(1+Tabulka1[[#This Row],[y2]]*60.08/61.9789)</f>
        <v>5.3018776291010443</v>
      </c>
      <c r="Q51" s="1">
        <f>Tabulka1[[#This Row],[y2]]</f>
        <v>1.887</v>
      </c>
      <c r="R51" s="1">
        <f>Tabulka1[[#This Row],[z2]]</f>
        <v>1.1530450000000001</v>
      </c>
      <c r="S51" s="1">
        <f>Tabulka1[[#This Row],[std2]]</f>
        <v>7.0710678117547895E-6</v>
      </c>
      <c r="T51" s="1" t="s">
        <v>38</v>
      </c>
      <c r="U51" s="1" t="s">
        <v>28</v>
      </c>
      <c r="V51" s="1" t="str">
        <f>Tabulka1[[#This Row],[z2Label]]</f>
        <v>Density (g/cm3)</v>
      </c>
      <c r="W51" s="1">
        <f>2*Tabulka1[[#This Row],[x3]]/61.9789*1000/(100-Tabulka1[[#This Row],[x2]])</f>
        <v>2.0127827673805285</v>
      </c>
      <c r="X51" s="1">
        <f>(Tabulka1[[#This Row],[x2]]-Tabulka1[[#This Row],[x3]])/60.08*1000/(100-Tabulka1[[#This Row],[x2]])</f>
        <v>1.8990605410235288</v>
      </c>
      <c r="Y51" s="1">
        <f>Tabulka1[[#This Row],[z3]]</f>
        <v>1.1530450000000001</v>
      </c>
      <c r="Z51" s="1">
        <f>Tabulka1[[#This Row],[std3]]</f>
        <v>7.0710678117547895E-6</v>
      </c>
      <c r="AA51" s="1" t="s">
        <v>36</v>
      </c>
      <c r="AB51" s="1" t="s">
        <v>37</v>
      </c>
      <c r="AC51" s="1" t="str">
        <f>Tabulka1[[#This Row],[z2Label]]</f>
        <v>Density (g/cm3)</v>
      </c>
      <c r="AD51" s="1">
        <f>Tabulka1[[#This Row],[y2]]</f>
        <v>1.887</v>
      </c>
      <c r="AE51" s="1">
        <f>Tabulka1[[#This Row],[x3]]</f>
        <v>5.3018776291010443</v>
      </c>
      <c r="AF51" s="1">
        <f>Tabulka1[[#This Row],[x2]]-Tabulka1[[#This Row],[x3]]</f>
        <v>9.6981223708989557</v>
      </c>
      <c r="AG51" s="1">
        <f>100-Tabulka1[[#This Row],[Na2O_proc]]-Tabulka1[[#This Row],[SiO2_proc]]</f>
        <v>85</v>
      </c>
      <c r="AH51" s="1">
        <f>Tabulka1[[#This Row],[z2]]</f>
        <v>1.1530450000000001</v>
      </c>
      <c r="AI51" s="1">
        <f>Tabulka1[[#This Row],[std2]]</f>
        <v>7.0710678117547895E-6</v>
      </c>
      <c r="AJ51" s="1" t="str">
        <f>Tabulka1[[#This Row],[z2Label]]</f>
        <v>Density (g/cm3)</v>
      </c>
      <c r="AK51" s="1">
        <v>15</v>
      </c>
      <c r="AL51" s="1" t="s">
        <v>82</v>
      </c>
      <c r="AM51" s="1" t="s">
        <v>79</v>
      </c>
      <c r="AN51" s="1">
        <f t="shared" si="0"/>
        <v>1.1503742380807405</v>
      </c>
      <c r="AO51" s="1">
        <f>Tabulka1[[#This Row],[Interpolated_z2]]-Tabulka1[[#This Row],[z2]]</f>
        <v>-2.6707619192596344E-3</v>
      </c>
      <c r="AP51" s="1">
        <f>Tabulka1[[#This Row],[Interpolated_z2 - measured]]/Tabulka1[[#This Row],[z2]]*100</f>
        <v>-0.23162685925177542</v>
      </c>
      <c r="AQ51" s="1">
        <v>1</v>
      </c>
    </row>
    <row r="52" spans="1:43" ht="16.5" x14ac:dyDescent="0.35">
      <c r="A52" s="1">
        <f>2*Tabulka1[[#This Row],[x3]]*Tabulka1[[#This Row],[z]]/(100*61.9789)*1000</f>
        <v>2.7609830997298768</v>
      </c>
      <c r="B52" s="1">
        <f>Tabulka1[[#This Row],[y2]]*Tabulka1[[#This Row],[x]]/2</f>
        <v>2.6049875545951386</v>
      </c>
      <c r="C52" s="1">
        <f>Tabulka1[[#This Row],[z2]]</f>
        <v>1.210345</v>
      </c>
      <c r="D52" s="1">
        <f>Tabulka1[[#This Row],[std2]]</f>
        <v>7.0710678119117998E-6</v>
      </c>
      <c r="E52" s="1">
        <v>6</v>
      </c>
      <c r="F52" s="1" t="s">
        <v>75</v>
      </c>
      <c r="G52" s="1" t="s">
        <v>27</v>
      </c>
      <c r="H52" s="1" t="str">
        <f>Tabulka1[[#This Row],[z2Label]]</f>
        <v>Density (g/cm3)</v>
      </c>
      <c r="I52" s="1">
        <v>20</v>
      </c>
      <c r="J52" s="1">
        <v>1.887</v>
      </c>
      <c r="K52" s="1">
        <v>1.210345</v>
      </c>
      <c r="L52" s="1">
        <v>7.0710678119117998E-6</v>
      </c>
      <c r="M52" s="1" t="s">
        <v>29</v>
      </c>
      <c r="N52" s="1" t="s">
        <v>28</v>
      </c>
      <c r="O52" s="1" t="s">
        <v>80</v>
      </c>
      <c r="P52" s="1">
        <f>Tabulka1[[#This Row],[x2]]/(1+Tabulka1[[#This Row],[y2]]*60.08/61.9789)</f>
        <v>7.0691701721347258</v>
      </c>
      <c r="Q52" s="1">
        <f>Tabulka1[[#This Row],[y2]]</f>
        <v>1.887</v>
      </c>
      <c r="R52" s="1">
        <f>Tabulka1[[#This Row],[z2]]</f>
        <v>1.210345</v>
      </c>
      <c r="S52" s="1">
        <f>Tabulka1[[#This Row],[std2]]</f>
        <v>7.0710678119117998E-6</v>
      </c>
      <c r="T52" s="1" t="s">
        <v>38</v>
      </c>
      <c r="U52" s="1" t="s">
        <v>28</v>
      </c>
      <c r="V52" s="1" t="str">
        <f>Tabulka1[[#This Row],[z2Label]]</f>
        <v>Density (g/cm3)</v>
      </c>
      <c r="W52" s="1">
        <f>2*Tabulka1[[#This Row],[x3]]/61.9789*1000/(100-Tabulka1[[#This Row],[x2]])</f>
        <v>2.8514422537890818</v>
      </c>
      <c r="X52" s="1">
        <f>(Tabulka1[[#This Row],[x2]]-Tabulka1[[#This Row],[x3]])/60.08*1000/(100-Tabulka1[[#This Row],[x2]])</f>
        <v>2.6903357664499987</v>
      </c>
      <c r="Y52" s="1">
        <f>Tabulka1[[#This Row],[z3]]</f>
        <v>1.210345</v>
      </c>
      <c r="Z52" s="1">
        <f>Tabulka1[[#This Row],[std3]]</f>
        <v>7.0710678119117998E-6</v>
      </c>
      <c r="AA52" s="1" t="s">
        <v>36</v>
      </c>
      <c r="AB52" s="1" t="s">
        <v>37</v>
      </c>
      <c r="AC52" s="1" t="str">
        <f>Tabulka1[[#This Row],[z2Label]]</f>
        <v>Density (g/cm3)</v>
      </c>
      <c r="AD52" s="1">
        <f>Tabulka1[[#This Row],[y2]]</f>
        <v>1.887</v>
      </c>
      <c r="AE52" s="1">
        <f>Tabulka1[[#This Row],[x3]]</f>
        <v>7.0691701721347258</v>
      </c>
      <c r="AF52" s="1">
        <f>Tabulka1[[#This Row],[x2]]-Tabulka1[[#This Row],[x3]]</f>
        <v>12.930829827865274</v>
      </c>
      <c r="AG52" s="1">
        <f>100-Tabulka1[[#This Row],[Na2O_proc]]-Tabulka1[[#This Row],[SiO2_proc]]</f>
        <v>80</v>
      </c>
      <c r="AH52" s="1">
        <f>Tabulka1[[#This Row],[z2]]</f>
        <v>1.210345</v>
      </c>
      <c r="AI52" s="1">
        <f>Tabulka1[[#This Row],[std2]]</f>
        <v>7.0710678119117998E-6</v>
      </c>
      <c r="AJ52" s="1" t="str">
        <f>Tabulka1[[#This Row],[z2Label]]</f>
        <v>Density (g/cm3)</v>
      </c>
      <c r="AK52" s="1">
        <v>15</v>
      </c>
      <c r="AL52" s="1" t="s">
        <v>82</v>
      </c>
      <c r="AM52" s="1" t="s">
        <v>79</v>
      </c>
      <c r="AN52" s="1">
        <f t="shared" si="0"/>
        <v>1.208164622122021</v>
      </c>
      <c r="AO52" s="1">
        <f>Tabulka1[[#This Row],[Interpolated_z2]]-Tabulka1[[#This Row],[z2]]</f>
        <v>-2.1803778779789784E-3</v>
      </c>
      <c r="AP52" s="1">
        <f>Tabulka1[[#This Row],[Interpolated_z2 - measured]]/Tabulka1[[#This Row],[z2]]*100</f>
        <v>-0.18014515513997897</v>
      </c>
      <c r="AQ52" s="1">
        <v>1</v>
      </c>
    </row>
    <row r="53" spans="1:43" ht="16.5" x14ac:dyDescent="0.35">
      <c r="A53" s="1">
        <f>2*Tabulka1[[#This Row],[x3]]*Tabulka1[[#This Row],[z]]/(100*61.9789)*1000</f>
        <v>3.6278899794958486</v>
      </c>
      <c r="B53" s="1">
        <f>Tabulka1[[#This Row],[y2]]*Tabulka1[[#This Row],[x]]/2</f>
        <v>3.4229141956543332</v>
      </c>
      <c r="C53" s="1">
        <f>Tabulka1[[#This Row],[z2]]</f>
        <v>1.2723</v>
      </c>
      <c r="D53" s="1">
        <f>Tabulka1[[#This Row],[std2]]</f>
        <v>1.41421356238236E-5</v>
      </c>
      <c r="E53" s="1">
        <v>6</v>
      </c>
      <c r="F53" s="1" t="s">
        <v>75</v>
      </c>
      <c r="G53" s="1" t="s">
        <v>27</v>
      </c>
      <c r="H53" s="1" t="str">
        <f>Tabulka1[[#This Row],[z2Label]]</f>
        <v>Density (g/cm3)</v>
      </c>
      <c r="I53" s="1">
        <v>25</v>
      </c>
      <c r="J53" s="1">
        <v>1.887</v>
      </c>
      <c r="K53" s="1">
        <v>1.2723</v>
      </c>
      <c r="L53" s="1">
        <v>1.41421356238236E-5</v>
      </c>
      <c r="M53" s="1" t="s">
        <v>29</v>
      </c>
      <c r="N53" s="1" t="s">
        <v>28</v>
      </c>
      <c r="O53" s="1" t="s">
        <v>80</v>
      </c>
      <c r="P53" s="1">
        <f>Tabulka1[[#This Row],[x2]]/(1+Tabulka1[[#This Row],[y2]]*60.08/61.9789)</f>
        <v>8.8364627151684072</v>
      </c>
      <c r="Q53" s="1">
        <f>Tabulka1[[#This Row],[y2]]</f>
        <v>1.887</v>
      </c>
      <c r="R53" s="1">
        <f>Tabulka1[[#This Row],[z2]]</f>
        <v>1.2723</v>
      </c>
      <c r="S53" s="1">
        <f>Tabulka1[[#This Row],[std2]]</f>
        <v>1.41421356238236E-5</v>
      </c>
      <c r="T53" s="1" t="s">
        <v>38</v>
      </c>
      <c r="U53" s="1" t="s">
        <v>28</v>
      </c>
      <c r="V53" s="1" t="str">
        <f>Tabulka1[[#This Row],[z2Label]]</f>
        <v>Density (g/cm3)</v>
      </c>
      <c r="W53" s="1">
        <f>2*Tabulka1[[#This Row],[x3]]/61.9789*1000/(100-Tabulka1[[#This Row],[x2]])</f>
        <v>3.8019230050521098</v>
      </c>
      <c r="X53" s="1">
        <f>(Tabulka1[[#This Row],[x2]]-Tabulka1[[#This Row],[x3]])/60.08*1000/(100-Tabulka1[[#This Row],[x2]])</f>
        <v>3.5871143552666651</v>
      </c>
      <c r="Y53" s="1">
        <f>Tabulka1[[#This Row],[z3]]</f>
        <v>1.2723</v>
      </c>
      <c r="Z53" s="1">
        <f>Tabulka1[[#This Row],[std3]]</f>
        <v>1.41421356238236E-5</v>
      </c>
      <c r="AA53" s="1" t="s">
        <v>36</v>
      </c>
      <c r="AB53" s="1" t="s">
        <v>37</v>
      </c>
      <c r="AC53" s="1" t="str">
        <f>Tabulka1[[#This Row],[z2Label]]</f>
        <v>Density (g/cm3)</v>
      </c>
      <c r="AD53" s="1">
        <f>Tabulka1[[#This Row],[y2]]</f>
        <v>1.887</v>
      </c>
      <c r="AE53" s="1">
        <f>Tabulka1[[#This Row],[x3]]</f>
        <v>8.8364627151684072</v>
      </c>
      <c r="AF53" s="1">
        <f>Tabulka1[[#This Row],[x2]]-Tabulka1[[#This Row],[x3]]</f>
        <v>16.163537284831591</v>
      </c>
      <c r="AG53" s="1">
        <f>100-Tabulka1[[#This Row],[Na2O_proc]]-Tabulka1[[#This Row],[SiO2_proc]]</f>
        <v>75</v>
      </c>
      <c r="AH53" s="1">
        <f>Tabulka1[[#This Row],[z2]]</f>
        <v>1.2723</v>
      </c>
      <c r="AI53" s="1">
        <f>Tabulka1[[#This Row],[std2]]</f>
        <v>1.41421356238236E-5</v>
      </c>
      <c r="AJ53" s="1" t="str">
        <f>Tabulka1[[#This Row],[z2Label]]</f>
        <v>Density (g/cm3)</v>
      </c>
      <c r="AK53" s="1">
        <v>15</v>
      </c>
      <c r="AL53" s="1" t="s">
        <v>82</v>
      </c>
      <c r="AM53" s="1" t="s">
        <v>79</v>
      </c>
      <c r="AN53" s="1">
        <f t="shared" si="0"/>
        <v>1.2700290464075021</v>
      </c>
      <c r="AO53" s="1">
        <f>Tabulka1[[#This Row],[Interpolated_z2]]-Tabulka1[[#This Row],[z2]]</f>
        <v>-2.2709535924978486E-3</v>
      </c>
      <c r="AP53" s="1">
        <f>Tabulka1[[#This Row],[Interpolated_z2 - measured]]/Tabulka1[[#This Row],[z2]]*100</f>
        <v>-0.17849199029300075</v>
      </c>
      <c r="AQ53" s="1">
        <v>1</v>
      </c>
    </row>
    <row r="54" spans="1:43" ht="16.5" x14ac:dyDescent="0.35">
      <c r="A54" s="1">
        <f>2*Tabulka1[[#This Row],[x3]]*Tabulka1[[#This Row],[z]]/(100*61.9789)*1000</f>
        <v>4.5801234172642049</v>
      </c>
      <c r="B54" s="1">
        <f>Tabulka1[[#This Row],[y2]]*Tabulka1[[#This Row],[x]]/2</f>
        <v>4.3213464441887774</v>
      </c>
      <c r="C54" s="1">
        <f>Tabulka1[[#This Row],[z2]]</f>
        <v>1.3385400000000001</v>
      </c>
      <c r="D54" s="1">
        <f>Tabulka1[[#This Row],[std2]]</f>
        <v>0</v>
      </c>
      <c r="E54" s="1">
        <v>6</v>
      </c>
      <c r="F54" s="1" t="s">
        <v>75</v>
      </c>
      <c r="G54" s="1" t="s">
        <v>27</v>
      </c>
      <c r="H54" s="1" t="str">
        <f>Tabulka1[[#This Row],[z2Label]]</f>
        <v>Density (g/cm3)</v>
      </c>
      <c r="I54" s="1">
        <v>30</v>
      </c>
      <c r="J54" s="1">
        <v>1.887</v>
      </c>
      <c r="K54" s="1">
        <v>1.3385400000000001</v>
      </c>
      <c r="L54" s="1">
        <v>0</v>
      </c>
      <c r="M54" s="1" t="s">
        <v>29</v>
      </c>
      <c r="N54" s="1" t="s">
        <v>28</v>
      </c>
      <c r="O54" s="1" t="s">
        <v>80</v>
      </c>
      <c r="P54" s="1">
        <f>Tabulka1[[#This Row],[x2]]/(1+Tabulka1[[#This Row],[y2]]*60.08/61.9789)</f>
        <v>10.603755258202089</v>
      </c>
      <c r="Q54" s="1">
        <f>Tabulka1[[#This Row],[y2]]</f>
        <v>1.887</v>
      </c>
      <c r="R54" s="1">
        <f>Tabulka1[[#This Row],[z2]]</f>
        <v>1.3385400000000001</v>
      </c>
      <c r="S54" s="1">
        <f>Tabulka1[[#This Row],[std2]]</f>
        <v>0</v>
      </c>
      <c r="T54" s="1" t="s">
        <v>38</v>
      </c>
      <c r="U54" s="1" t="s">
        <v>28</v>
      </c>
      <c r="V54" s="1" t="str">
        <f>Tabulka1[[#This Row],[z2Label]]</f>
        <v>Density (g/cm3)</v>
      </c>
      <c r="W54" s="1">
        <f>2*Tabulka1[[#This Row],[x3]]/61.9789*1000/(100-Tabulka1[[#This Row],[x2]])</f>
        <v>4.8881867207812837</v>
      </c>
      <c r="X54" s="1">
        <f>(Tabulka1[[#This Row],[x2]]-Tabulka1[[#This Row],[x3]])/60.08*1000/(100-Tabulka1[[#This Row],[x2]])</f>
        <v>4.6120041710571416</v>
      </c>
      <c r="Y54" s="1">
        <f>Tabulka1[[#This Row],[z3]]</f>
        <v>1.3385400000000001</v>
      </c>
      <c r="Z54" s="1">
        <f>Tabulka1[[#This Row],[std3]]</f>
        <v>0</v>
      </c>
      <c r="AA54" s="1" t="s">
        <v>36</v>
      </c>
      <c r="AB54" s="1" t="s">
        <v>37</v>
      </c>
      <c r="AC54" s="1" t="str">
        <f>Tabulka1[[#This Row],[z2Label]]</f>
        <v>Density (g/cm3)</v>
      </c>
      <c r="AD54" s="1">
        <f>Tabulka1[[#This Row],[y2]]</f>
        <v>1.887</v>
      </c>
      <c r="AE54" s="1">
        <f>Tabulka1[[#This Row],[x3]]</f>
        <v>10.603755258202089</v>
      </c>
      <c r="AF54" s="1">
        <f>Tabulka1[[#This Row],[x2]]-Tabulka1[[#This Row],[x3]]</f>
        <v>19.396244741797911</v>
      </c>
      <c r="AG54" s="1">
        <f>100-Tabulka1[[#This Row],[Na2O_proc]]-Tabulka1[[#This Row],[SiO2_proc]]</f>
        <v>70</v>
      </c>
      <c r="AH54" s="1">
        <f>Tabulka1[[#This Row],[z2]]</f>
        <v>1.3385400000000001</v>
      </c>
      <c r="AI54" s="1">
        <f>Tabulka1[[#This Row],[std2]]</f>
        <v>0</v>
      </c>
      <c r="AJ54" s="1" t="str">
        <f>Tabulka1[[#This Row],[z2Label]]</f>
        <v>Density (g/cm3)</v>
      </c>
      <c r="AK54" s="1">
        <v>15</v>
      </c>
      <c r="AL54" s="1" t="s">
        <v>82</v>
      </c>
      <c r="AM54" s="1" t="s">
        <v>79</v>
      </c>
      <c r="AN54" s="1">
        <f t="shared" si="0"/>
        <v>1.3357685816894336</v>
      </c>
      <c r="AO54" s="1">
        <f>Tabulka1[[#This Row],[Interpolated_z2]]-Tabulka1[[#This Row],[z2]]</f>
        <v>-2.7714183105664869E-3</v>
      </c>
      <c r="AP54" s="1">
        <f>Tabulka1[[#This Row],[Interpolated_z2 - measured]]/Tabulka1[[#This Row],[z2]]*100</f>
        <v>-0.20704785143264207</v>
      </c>
      <c r="AQ54" s="1">
        <v>1</v>
      </c>
    </row>
    <row r="55" spans="1:43" ht="16.5" x14ac:dyDescent="0.35">
      <c r="A55" s="1">
        <f>2*Tabulka1[[#This Row],[x3]]*Tabulka1[[#This Row],[z]]/(100*61.9789)*1000</f>
        <v>5.6247350297285665</v>
      </c>
      <c r="B55" s="1">
        <f>Tabulka1[[#This Row],[y2]]*Tabulka1[[#This Row],[x]]/2</f>
        <v>5.3069375005489023</v>
      </c>
      <c r="C55" s="1">
        <f>Tabulka1[[#This Row],[z2]]</f>
        <v>1.408995</v>
      </c>
      <c r="D55" s="1">
        <f>Tabulka1[[#This Row],[std2]]</f>
        <v>7.0710678119117998E-6</v>
      </c>
      <c r="E55" s="1">
        <v>6</v>
      </c>
      <c r="F55" s="1" t="s">
        <v>75</v>
      </c>
      <c r="G55" s="1" t="s">
        <v>27</v>
      </c>
      <c r="H55" s="1" t="str">
        <f>Tabulka1[[#This Row],[z2Label]]</f>
        <v>Density (g/cm3)</v>
      </c>
      <c r="I55" s="1">
        <v>35</v>
      </c>
      <c r="J55" s="1">
        <v>1.887</v>
      </c>
      <c r="K55" s="1">
        <v>1.408995</v>
      </c>
      <c r="L55" s="1">
        <v>7.0710678119117998E-6</v>
      </c>
      <c r="M55" s="1" t="s">
        <v>29</v>
      </c>
      <c r="N55" s="1" t="s">
        <v>28</v>
      </c>
      <c r="O55" s="1" t="s">
        <v>80</v>
      </c>
      <c r="P55" s="1">
        <f>Tabulka1[[#This Row],[x2]]/(1+Tabulka1[[#This Row],[y2]]*60.08/61.9789)</f>
        <v>12.37104780123577</v>
      </c>
      <c r="Q55" s="1">
        <f>Tabulka1[[#This Row],[y2]]</f>
        <v>1.887</v>
      </c>
      <c r="R55" s="1">
        <f>Tabulka1[[#This Row],[z2]]</f>
        <v>1.408995</v>
      </c>
      <c r="S55" s="1">
        <f>Tabulka1[[#This Row],[std2]]</f>
        <v>7.0710678119117998E-6</v>
      </c>
      <c r="T55" s="1" t="s">
        <v>38</v>
      </c>
      <c r="U55" s="1" t="s">
        <v>28</v>
      </c>
      <c r="V55" s="1" t="str">
        <f>Tabulka1[[#This Row],[z2Label]]</f>
        <v>Density (g/cm3)</v>
      </c>
      <c r="W55" s="1">
        <f>2*Tabulka1[[#This Row],[x3]]/61.9789*1000/(100-Tabulka1[[#This Row],[x2]])</f>
        <v>6.1415679312380229</v>
      </c>
      <c r="X55" s="1">
        <f>(Tabulka1[[#This Row],[x2]]-Tabulka1[[#This Row],[x3]])/60.08*1000/(100-Tabulka1[[#This Row],[x2]])</f>
        <v>5.7945693431230749</v>
      </c>
      <c r="Y55" s="1">
        <f>Tabulka1[[#This Row],[z3]]</f>
        <v>1.408995</v>
      </c>
      <c r="Z55" s="1">
        <f>Tabulka1[[#This Row],[std3]]</f>
        <v>7.0710678119117998E-6</v>
      </c>
      <c r="AA55" s="1" t="s">
        <v>36</v>
      </c>
      <c r="AB55" s="1" t="s">
        <v>37</v>
      </c>
      <c r="AC55" s="1" t="str">
        <f>Tabulka1[[#This Row],[z2Label]]</f>
        <v>Density (g/cm3)</v>
      </c>
      <c r="AD55" s="1">
        <f>Tabulka1[[#This Row],[y2]]</f>
        <v>1.887</v>
      </c>
      <c r="AE55" s="1">
        <f>Tabulka1[[#This Row],[x3]]</f>
        <v>12.37104780123577</v>
      </c>
      <c r="AF55" s="1">
        <f>Tabulka1[[#This Row],[x2]]-Tabulka1[[#This Row],[x3]]</f>
        <v>22.628952198764232</v>
      </c>
      <c r="AG55" s="1">
        <f>100-Tabulka1[[#This Row],[Na2O_proc]]-Tabulka1[[#This Row],[SiO2_proc]]</f>
        <v>65</v>
      </c>
      <c r="AH55" s="1">
        <f>Tabulka1[[#This Row],[z2]]</f>
        <v>1.408995</v>
      </c>
      <c r="AI55" s="1">
        <f>Tabulka1[[#This Row],[std2]]</f>
        <v>7.0710678119117998E-6</v>
      </c>
      <c r="AJ55" s="1" t="str">
        <f>Tabulka1[[#This Row],[z2Label]]</f>
        <v>Density (g/cm3)</v>
      </c>
      <c r="AK55" s="1">
        <v>15</v>
      </c>
      <c r="AL55" s="1" t="s">
        <v>82</v>
      </c>
      <c r="AM55" s="1" t="s">
        <v>79</v>
      </c>
      <c r="AN55" s="1">
        <f t="shared" si="0"/>
        <v>1.405547433720064</v>
      </c>
      <c r="AO55" s="1">
        <f>Tabulka1[[#This Row],[Interpolated_z2]]-Tabulka1[[#This Row],[z2]]</f>
        <v>-3.4475662799360318E-3</v>
      </c>
      <c r="AP55" s="1">
        <f>Tabulka1[[#This Row],[Interpolated_z2 - measured]]/Tabulka1[[#This Row],[z2]]*100</f>
        <v>-0.24468264826603583</v>
      </c>
      <c r="AQ55" s="1">
        <v>1</v>
      </c>
    </row>
    <row r="56" spans="1:43" ht="16.5" x14ac:dyDescent="0.35">
      <c r="A56" s="1">
        <f>2*Tabulka1[[#This Row],[x3]]*Tabulka1[[#This Row],[z]]/(100*61.9789)*1000</f>
        <v>6.7703732412446751</v>
      </c>
      <c r="B56" s="1">
        <f>Tabulka1[[#This Row],[y2]]*Tabulka1[[#This Row],[x]]/2</f>
        <v>6.3878471531143513</v>
      </c>
      <c r="C56" s="1">
        <f>Tabulka1[[#This Row],[z2]]</f>
        <v>1.4839799999999999</v>
      </c>
      <c r="D56" s="1">
        <f>Tabulka1[[#This Row],[std2]]</f>
        <v>1.4142135623666588E-5</v>
      </c>
      <c r="E56" s="1">
        <v>6</v>
      </c>
      <c r="F56" s="1" t="s">
        <v>75</v>
      </c>
      <c r="G56" s="1" t="s">
        <v>27</v>
      </c>
      <c r="H56" s="1" t="str">
        <f>Tabulka1[[#This Row],[z2Label]]</f>
        <v>Density (g/cm3)</v>
      </c>
      <c r="I56" s="1">
        <v>40</v>
      </c>
      <c r="J56" s="1">
        <v>1.887</v>
      </c>
      <c r="K56" s="1">
        <v>1.4839799999999999</v>
      </c>
      <c r="L56" s="1">
        <v>1.4142135623666588E-5</v>
      </c>
      <c r="M56" s="1" t="s">
        <v>29</v>
      </c>
      <c r="N56" s="1" t="s">
        <v>28</v>
      </c>
      <c r="O56" s="1" t="s">
        <v>80</v>
      </c>
      <c r="P56" s="1">
        <f>Tabulka1[[#This Row],[x2]]/(1+Tabulka1[[#This Row],[y2]]*60.08/61.9789)</f>
        <v>14.138340344269452</v>
      </c>
      <c r="Q56" s="1">
        <f>Tabulka1[[#This Row],[y2]]</f>
        <v>1.887</v>
      </c>
      <c r="R56" s="1">
        <f>Tabulka1[[#This Row],[z2]]</f>
        <v>1.4839799999999999</v>
      </c>
      <c r="S56" s="1">
        <f>Tabulka1[[#This Row],[std2]]</f>
        <v>1.4142135623666588E-5</v>
      </c>
      <c r="T56" s="1" t="s">
        <v>38</v>
      </c>
      <c r="U56" s="1" t="s">
        <v>28</v>
      </c>
      <c r="V56" s="1" t="str">
        <f>Tabulka1[[#This Row],[z2Label]]</f>
        <v>Density (g/cm3)</v>
      </c>
      <c r="W56" s="1">
        <f>2*Tabulka1[[#This Row],[x3]]/61.9789*1000/(100-Tabulka1[[#This Row],[x2]])</f>
        <v>7.6038460101042187</v>
      </c>
      <c r="X56" s="1">
        <f>(Tabulka1[[#This Row],[x2]]-Tabulka1[[#This Row],[x3]])/60.08*1000/(100-Tabulka1[[#This Row],[x2]])</f>
        <v>7.1742287105333302</v>
      </c>
      <c r="Y56" s="1">
        <f>Tabulka1[[#This Row],[z3]]</f>
        <v>1.4839799999999999</v>
      </c>
      <c r="Z56" s="1">
        <f>Tabulka1[[#This Row],[std3]]</f>
        <v>1.4142135623666588E-5</v>
      </c>
      <c r="AA56" s="1" t="s">
        <v>36</v>
      </c>
      <c r="AB56" s="1" t="s">
        <v>37</v>
      </c>
      <c r="AC56" s="1" t="str">
        <f>Tabulka1[[#This Row],[z2Label]]</f>
        <v>Density (g/cm3)</v>
      </c>
      <c r="AD56" s="1">
        <f>Tabulka1[[#This Row],[y2]]</f>
        <v>1.887</v>
      </c>
      <c r="AE56" s="1">
        <f>Tabulka1[[#This Row],[x3]]</f>
        <v>14.138340344269452</v>
      </c>
      <c r="AF56" s="1">
        <f>Tabulka1[[#This Row],[x2]]-Tabulka1[[#This Row],[x3]]</f>
        <v>25.861659655730548</v>
      </c>
      <c r="AG56" s="1">
        <f>100-Tabulka1[[#This Row],[Na2O_proc]]-Tabulka1[[#This Row],[SiO2_proc]]</f>
        <v>60</v>
      </c>
      <c r="AH56" s="1">
        <f>Tabulka1[[#This Row],[z2]]</f>
        <v>1.4839799999999999</v>
      </c>
      <c r="AI56" s="1">
        <f>Tabulka1[[#This Row],[std2]]</f>
        <v>1.4142135623666588E-5</v>
      </c>
      <c r="AJ56" s="1" t="str">
        <f>Tabulka1[[#This Row],[z2Label]]</f>
        <v>Density (g/cm3)</v>
      </c>
      <c r="AK56" s="1">
        <v>15</v>
      </c>
      <c r="AL56" s="1" t="s">
        <v>82</v>
      </c>
      <c r="AM56" s="1" t="s">
        <v>79</v>
      </c>
      <c r="AN56" s="1">
        <f t="shared" si="0"/>
        <v>1.4798929432516448</v>
      </c>
      <c r="AO56" s="1">
        <f>Tabulka1[[#This Row],[Interpolated_z2]]-Tabulka1[[#This Row],[z2]]</f>
        <v>-4.0870567483550779E-3</v>
      </c>
      <c r="AP56" s="1">
        <f>Tabulka1[[#This Row],[Interpolated_z2 - measured]]/Tabulka1[[#This Row],[z2]]*100</f>
        <v>-0.27541184843158795</v>
      </c>
      <c r="AQ56" s="1">
        <v>1</v>
      </c>
    </row>
    <row r="57" spans="1:43" ht="16.5" x14ac:dyDescent="0.35">
      <c r="A57" s="1">
        <f>2*Tabulka1[[#This Row],[x3]]*Tabulka1[[#This Row],[z]]/(100*61.9789)*1000</f>
        <v>8.0241210343709444</v>
      </c>
      <c r="B57" s="1">
        <f>Tabulka1[[#This Row],[y2]]*Tabulka1[[#This Row],[x]]/2</f>
        <v>7.5707581959289865</v>
      </c>
      <c r="C57" s="1">
        <f>Tabulka1[[#This Row],[z2]]</f>
        <v>1.5633650000000001</v>
      </c>
      <c r="D57" s="1">
        <f>Tabulka1[[#This Row],[std2]]</f>
        <v>7.0710678117547895E-6</v>
      </c>
      <c r="E57" s="1">
        <v>6</v>
      </c>
      <c r="F57" s="1" t="s">
        <v>75</v>
      </c>
      <c r="G57" s="1" t="s">
        <v>27</v>
      </c>
      <c r="H57" s="1" t="str">
        <f>Tabulka1[[#This Row],[z2Label]]</f>
        <v>Density (g/cm3)</v>
      </c>
      <c r="I57" s="1">
        <v>45</v>
      </c>
      <c r="J57" s="1">
        <v>1.887</v>
      </c>
      <c r="K57" s="1">
        <v>1.5633650000000001</v>
      </c>
      <c r="L57" s="1">
        <v>7.0710678117547895E-6</v>
      </c>
      <c r="M57" s="1" t="s">
        <v>29</v>
      </c>
      <c r="N57" s="1" t="s">
        <v>28</v>
      </c>
      <c r="O57" s="1" t="s">
        <v>80</v>
      </c>
      <c r="P57" s="1">
        <f>Tabulka1[[#This Row],[x2]]/(1+Tabulka1[[#This Row],[y2]]*60.08/61.9789)</f>
        <v>15.905632887303133</v>
      </c>
      <c r="Q57" s="1">
        <f>Tabulka1[[#This Row],[y2]]</f>
        <v>1.887</v>
      </c>
      <c r="R57" s="1">
        <f>Tabulka1[[#This Row],[z2]]</f>
        <v>1.5633650000000001</v>
      </c>
      <c r="S57" s="1">
        <f>Tabulka1[[#This Row],[std2]]</f>
        <v>7.0710678117547895E-6</v>
      </c>
      <c r="T57" s="1" t="s">
        <v>38</v>
      </c>
      <c r="U57" s="1" t="s">
        <v>28</v>
      </c>
      <c r="V57" s="1" t="str">
        <f>Tabulka1[[#This Row],[z2Label]]</f>
        <v>Density (g/cm3)</v>
      </c>
      <c r="W57" s="1">
        <f>2*Tabulka1[[#This Row],[x3]]/61.9789*1000/(100-Tabulka1[[#This Row],[x2]])</f>
        <v>9.3319928305824504</v>
      </c>
      <c r="X57" s="1">
        <f>(Tabulka1[[#This Row],[x2]]-Tabulka1[[#This Row],[x3]])/60.08*1000/(100-Tabulka1[[#This Row],[x2]])</f>
        <v>8.8047352356545403</v>
      </c>
      <c r="Y57" s="1">
        <f>Tabulka1[[#This Row],[z3]]</f>
        <v>1.5633650000000001</v>
      </c>
      <c r="Z57" s="1">
        <f>Tabulka1[[#This Row],[std3]]</f>
        <v>7.0710678117547895E-6</v>
      </c>
      <c r="AA57" s="1" t="s">
        <v>36</v>
      </c>
      <c r="AB57" s="1" t="s">
        <v>37</v>
      </c>
      <c r="AC57" s="1" t="str">
        <f>Tabulka1[[#This Row],[z2Label]]</f>
        <v>Density (g/cm3)</v>
      </c>
      <c r="AD57" s="1">
        <f>Tabulka1[[#This Row],[y2]]</f>
        <v>1.887</v>
      </c>
      <c r="AE57" s="1">
        <f>Tabulka1[[#This Row],[x3]]</f>
        <v>15.905632887303133</v>
      </c>
      <c r="AF57" s="1">
        <f>Tabulka1[[#This Row],[x2]]-Tabulka1[[#This Row],[x3]]</f>
        <v>29.094367112696865</v>
      </c>
      <c r="AG57" s="1">
        <f>100-Tabulka1[[#This Row],[Na2O_proc]]-Tabulka1[[#This Row],[SiO2_proc]]</f>
        <v>55.000000000000007</v>
      </c>
      <c r="AH57" s="1">
        <f>Tabulka1[[#This Row],[z2]]</f>
        <v>1.5633650000000001</v>
      </c>
      <c r="AI57" s="1">
        <f>Tabulka1[[#This Row],[std2]]</f>
        <v>7.0710678117547895E-6</v>
      </c>
      <c r="AJ57" s="1" t="str">
        <f>Tabulka1[[#This Row],[z2Label]]</f>
        <v>Density (g/cm3)</v>
      </c>
      <c r="AK57" s="1">
        <v>15</v>
      </c>
      <c r="AL57" s="1" t="s">
        <v>82</v>
      </c>
      <c r="AM57" s="1" t="s">
        <v>79</v>
      </c>
      <c r="AN57" s="1">
        <f t="shared" si="0"/>
        <v>1.5596955860364254</v>
      </c>
      <c r="AO57" s="1">
        <f>Tabulka1[[#This Row],[Interpolated_z2]]-Tabulka1[[#This Row],[z2]]</f>
        <v>-3.6694139635746748E-3</v>
      </c>
      <c r="AP57" s="1">
        <f>Tabulka1[[#This Row],[Interpolated_z2 - measured]]/Tabulka1[[#This Row],[z2]]*100</f>
        <v>-0.23471255679733619</v>
      </c>
      <c r="AQ57" s="1">
        <v>1</v>
      </c>
    </row>
    <row r="58" spans="1:43" ht="16.5" x14ac:dyDescent="0.35">
      <c r="A58" s="1">
        <f>2*Tabulka1[[#This Row],[x3]]*Tabulka1[[#This Row],[z]]/(100*61.9789)*1000</f>
        <v>8.7998789619792106</v>
      </c>
      <c r="B58" s="1">
        <f>Tabulka1[[#This Row],[y2]]*Tabulka1[[#This Row],[x]]/2</f>
        <v>8.3026858006273851</v>
      </c>
      <c r="C58" s="1">
        <f>Tabulka1[[#This Row],[z2]]</f>
        <v>1.6100349999999999</v>
      </c>
      <c r="D58" s="1">
        <f>Tabulka1[[#This Row],[std2]]</f>
        <v>7.0710678117547904E-6</v>
      </c>
      <c r="E58" s="1">
        <v>6</v>
      </c>
      <c r="F58" s="1" t="s">
        <v>75</v>
      </c>
      <c r="G58" s="1" t="s">
        <v>27</v>
      </c>
      <c r="H58" s="1" t="str">
        <f>Tabulka1[[#This Row],[z2Label]]</f>
        <v>Density (g/cm3)</v>
      </c>
      <c r="I58" s="1">
        <v>47.92</v>
      </c>
      <c r="J58" s="1">
        <v>1.887</v>
      </c>
      <c r="K58" s="1">
        <v>1.6100349999999999</v>
      </c>
      <c r="L58" s="3">
        <v>7.0710678117547904E-6</v>
      </c>
      <c r="M58" s="1" t="s">
        <v>29</v>
      </c>
      <c r="N58" s="1" t="s">
        <v>28</v>
      </c>
      <c r="O58" s="1" t="s">
        <v>80</v>
      </c>
      <c r="P58" s="1">
        <f>Tabulka1[[#This Row],[x2]]/(1+Tabulka1[[#This Row],[y2]]*60.08/61.9789)</f>
        <v>16.937731732434802</v>
      </c>
      <c r="Q58" s="1">
        <f>Tabulka1[[#This Row],[y2]]</f>
        <v>1.887</v>
      </c>
      <c r="R58" s="1">
        <f>Tabulka1[[#This Row],[z2]]</f>
        <v>1.6100349999999999</v>
      </c>
      <c r="S58" s="1">
        <f>Tabulka1[[#This Row],[std2]]</f>
        <v>7.0710678117547904E-6</v>
      </c>
      <c r="T58" s="1" t="s">
        <v>38</v>
      </c>
      <c r="U58" s="1" t="s">
        <v>28</v>
      </c>
      <c r="V58" s="1" t="str">
        <f>Tabulka1[[#This Row],[z2Label]]</f>
        <v>Density (g/cm3)</v>
      </c>
      <c r="W58" s="1">
        <f>2*Tabulka1[[#This Row],[x3]]/61.9789*1000/(100-Tabulka1[[#This Row],[x2]])</f>
        <v>10.494709124544762</v>
      </c>
      <c r="X58" s="1">
        <f>(Tabulka1[[#This Row],[x2]]-Tabulka1[[#This Row],[x3]])/60.08*1000/(100-Tabulka1[[#This Row],[x2]])</f>
        <v>9.9017580590079852</v>
      </c>
      <c r="Y58" s="1">
        <f>Tabulka1[[#This Row],[z3]]</f>
        <v>1.6100349999999999</v>
      </c>
      <c r="Z58" s="1">
        <f>Tabulka1[[#This Row],[std3]]</f>
        <v>7.0710678117547904E-6</v>
      </c>
      <c r="AA58" s="1" t="s">
        <v>36</v>
      </c>
      <c r="AB58" s="1" t="s">
        <v>37</v>
      </c>
      <c r="AC58" s="1" t="str">
        <f>Tabulka1[[#This Row],[z2Label]]</f>
        <v>Density (g/cm3)</v>
      </c>
      <c r="AD58" s="1">
        <f>Tabulka1[[#This Row],[y2]]</f>
        <v>1.887</v>
      </c>
      <c r="AE58" s="1">
        <f>Tabulka1[[#This Row],[x3]]</f>
        <v>16.937731732434802</v>
      </c>
      <c r="AF58" s="1">
        <f>Tabulka1[[#This Row],[x2]]-Tabulka1[[#This Row],[x3]]</f>
        <v>30.9822682675652</v>
      </c>
      <c r="AG58" s="1">
        <f>100-Tabulka1[[#This Row],[Na2O_proc]]-Tabulka1[[#This Row],[SiO2_proc]]</f>
        <v>52.08</v>
      </c>
      <c r="AH58" s="1">
        <f>Tabulka1[[#This Row],[z2]]</f>
        <v>1.6100349999999999</v>
      </c>
      <c r="AI58" s="1">
        <f>Tabulka1[[#This Row],[std2]]</f>
        <v>7.0710678117547904E-6</v>
      </c>
      <c r="AJ58" s="1" t="str">
        <f>Tabulka1[[#This Row],[z2Label]]</f>
        <v>Density (g/cm3)</v>
      </c>
      <c r="AK58" s="1">
        <v>15</v>
      </c>
      <c r="AL58" s="1" t="s">
        <v>82</v>
      </c>
      <c r="AM58" s="1" t="s">
        <v>79</v>
      </c>
      <c r="AN58" s="1">
        <f t="shared" si="0"/>
        <v>1.6093087876802092</v>
      </c>
      <c r="AO58" s="1">
        <f>Tabulka1[[#This Row],[Interpolated_z2]]-Tabulka1[[#This Row],[z2]]</f>
        <v>-7.2621231979064227E-4</v>
      </c>
      <c r="AP58" s="1">
        <f>Tabulka1[[#This Row],[Interpolated_z2 - measured]]/Tabulka1[[#This Row],[z2]]*100</f>
        <v>-4.5105374714875288E-2</v>
      </c>
      <c r="AQ58" s="1">
        <v>1</v>
      </c>
    </row>
    <row r="59" spans="1:43" ht="16.5" x14ac:dyDescent="0.35">
      <c r="A59" s="1">
        <f>2*Tabulka1[[#This Row],[x3]]*Tabulka1[[#This Row],[z]]/(100*61.9789)*1000</f>
        <v>0</v>
      </c>
      <c r="B59" s="1">
        <f>Tabulka1[[#This Row],[y2]]*Tabulka1[[#This Row],[x]]/2</f>
        <v>0</v>
      </c>
      <c r="C59" s="1">
        <f>Tabulka1[[#This Row],[z2]]</f>
        <v>0.99909999999999999</v>
      </c>
      <c r="D59" s="1">
        <f>Tabulka1[[#This Row],[std2]]</f>
        <v>0</v>
      </c>
      <c r="E59" s="1">
        <v>7</v>
      </c>
      <c r="F59" s="1" t="s">
        <v>75</v>
      </c>
      <c r="G59" s="1" t="s">
        <v>27</v>
      </c>
      <c r="H59" s="1" t="str">
        <f>Tabulka1[[#This Row],[z2Label]]</f>
        <v>Density (g/cm3)</v>
      </c>
      <c r="I59" s="1">
        <v>0</v>
      </c>
      <c r="J59" s="4">
        <v>2</v>
      </c>
      <c r="K59" s="1">
        <v>0.99909999999999999</v>
      </c>
      <c r="M59" s="1" t="s">
        <v>29</v>
      </c>
      <c r="N59" s="1" t="s">
        <v>28</v>
      </c>
      <c r="O59" s="1" t="s">
        <v>80</v>
      </c>
      <c r="P59" s="1">
        <f>Tabulka1[[#This Row],[x2]]/(1+Tabulka1[[#This Row],[y2]]*60.08/61.9789)</f>
        <v>0</v>
      </c>
      <c r="Q59" s="1">
        <f>Tabulka1[[#This Row],[y2]]</f>
        <v>2</v>
      </c>
      <c r="R59" s="1">
        <f>Tabulka1[[#This Row],[z2]]</f>
        <v>0.99909999999999999</v>
      </c>
      <c r="S59" s="1">
        <f>Tabulka1[[#This Row],[std2]]</f>
        <v>0</v>
      </c>
      <c r="T59" s="1" t="s">
        <v>38</v>
      </c>
      <c r="U59" s="1" t="s">
        <v>28</v>
      </c>
      <c r="V59" s="1" t="str">
        <f>Tabulka1[[#This Row],[z2Label]]</f>
        <v>Density (g/cm3)</v>
      </c>
      <c r="W59" s="1">
        <f>2*Tabulka1[[#This Row],[x3]]/61.9789*1000/(100-Tabulka1[[#This Row],[x2]])</f>
        <v>0</v>
      </c>
      <c r="X59" s="1">
        <f>(Tabulka1[[#This Row],[x2]]-Tabulka1[[#This Row],[x3]])/60.08*1000/(100-Tabulka1[[#This Row],[x2]])</f>
        <v>0</v>
      </c>
      <c r="Y59" s="1">
        <f>Tabulka1[[#This Row],[z3]]</f>
        <v>0.99909999999999999</v>
      </c>
      <c r="Z59" s="1">
        <f>Tabulka1[[#This Row],[std3]]</f>
        <v>0</v>
      </c>
      <c r="AA59" s="1" t="s">
        <v>36</v>
      </c>
      <c r="AB59" s="1" t="s">
        <v>37</v>
      </c>
      <c r="AC59" s="1" t="str">
        <f>Tabulka1[[#This Row],[z2Label]]</f>
        <v>Density (g/cm3)</v>
      </c>
      <c r="AD59" s="1">
        <f>Tabulka1[[#This Row],[y2]]</f>
        <v>2</v>
      </c>
      <c r="AE59" s="1">
        <f>Tabulka1[[#This Row],[x3]]</f>
        <v>0</v>
      </c>
      <c r="AF59" s="1">
        <f>Tabulka1[[#This Row],[x2]]-Tabulka1[[#This Row],[x3]]</f>
        <v>0</v>
      </c>
      <c r="AG59" s="1">
        <f>100-Tabulka1[[#This Row],[Na2O_proc]]-Tabulka1[[#This Row],[SiO2_proc]]</f>
        <v>100</v>
      </c>
      <c r="AH59" s="1">
        <f>Tabulka1[[#This Row],[z2]]</f>
        <v>0.99909999999999999</v>
      </c>
      <c r="AI59" s="1">
        <f>Tabulka1[[#This Row],[std2]]</f>
        <v>0</v>
      </c>
      <c r="AJ59" s="1" t="str">
        <f>Tabulka1[[#This Row],[z2Label]]</f>
        <v>Density (g/cm3)</v>
      </c>
      <c r="AK59" s="1">
        <v>15</v>
      </c>
      <c r="AL59" s="1" t="s">
        <v>82</v>
      </c>
      <c r="AM59" s="1" t="s">
        <v>79</v>
      </c>
      <c r="AN59" s="1">
        <f t="shared" si="0"/>
        <v>1.0102439999999999</v>
      </c>
      <c r="AO59" s="1">
        <f>Tabulka1[[#This Row],[Interpolated_z2]]-Tabulka1[[#This Row],[z2]]</f>
        <v>1.1143999999999932E-2</v>
      </c>
      <c r="AP59" s="1">
        <f>Tabulka1[[#This Row],[Interpolated_z2 - measured]]/Tabulka1[[#This Row],[z2]]*100</f>
        <v>1.1154038634771226</v>
      </c>
      <c r="AQ59" s="1">
        <v>100</v>
      </c>
    </row>
    <row r="60" spans="1:43" ht="16.5" x14ac:dyDescent="0.35">
      <c r="A60" s="1">
        <f>2*Tabulka1[[#This Row],[x3]]*Tabulka1[[#This Row],[z]]/(100*61.9789)*1000</f>
        <v>0.57520935945039742</v>
      </c>
      <c r="B60" s="1">
        <f>Tabulka1[[#This Row],[y2]]*Tabulka1[[#This Row],[x]]/2</f>
        <v>0.57520935945039742</v>
      </c>
      <c r="C60" s="1">
        <f>Tabulka1[[#This Row],[z2]]</f>
        <v>1.0476799999999999</v>
      </c>
      <c r="D60" s="1">
        <f>Tabulka1[[#This Row],[std2]]</f>
        <v>0</v>
      </c>
      <c r="E60" s="1">
        <v>7</v>
      </c>
      <c r="F60" s="1" t="s">
        <v>75</v>
      </c>
      <c r="G60" s="1" t="s">
        <v>27</v>
      </c>
      <c r="H60" s="1" t="str">
        <f>Tabulka1[[#This Row],[z2Label]]</f>
        <v>Density (g/cm3)</v>
      </c>
      <c r="I60" s="1">
        <v>5</v>
      </c>
      <c r="J60" s="4">
        <v>2</v>
      </c>
      <c r="K60" s="1">
        <v>1.0476799999999999</v>
      </c>
      <c r="L60" s="1">
        <v>0</v>
      </c>
      <c r="M60" s="1" t="s">
        <v>29</v>
      </c>
      <c r="N60" s="1" t="s">
        <v>28</v>
      </c>
      <c r="O60" s="1" t="s">
        <v>80</v>
      </c>
      <c r="P60" s="1">
        <f>Tabulka1[[#This Row],[x2]]/(1+Tabulka1[[#This Row],[y2]]*60.08/61.9789)</f>
        <v>1.7014185327791043</v>
      </c>
      <c r="Q60" s="1">
        <f>Tabulka1[[#This Row],[y2]]</f>
        <v>2</v>
      </c>
      <c r="R60" s="1">
        <f>Tabulka1[[#This Row],[z2]]</f>
        <v>1.0476799999999999</v>
      </c>
      <c r="S60" s="1">
        <f>Tabulka1[[#This Row],[std2]]</f>
        <v>0</v>
      </c>
      <c r="T60" s="1" t="s">
        <v>38</v>
      </c>
      <c r="U60" s="1" t="s">
        <v>28</v>
      </c>
      <c r="V60" s="1" t="str">
        <f>Tabulka1[[#This Row],[z2Label]]</f>
        <v>Density (g/cm3)</v>
      </c>
      <c r="W60" s="1">
        <f>2*Tabulka1[[#This Row],[x3]]/61.9789*1000/(100-Tabulka1[[#This Row],[x2]])</f>
        <v>0.57792793244461693</v>
      </c>
      <c r="X60" s="1">
        <f>(Tabulka1[[#This Row],[x2]]-Tabulka1[[#This Row],[x3]])/60.08*1000/(100-Tabulka1[[#This Row],[x2]])</f>
        <v>0.57792793244461704</v>
      </c>
      <c r="Y60" s="1">
        <f>Tabulka1[[#This Row],[z3]]</f>
        <v>1.0476799999999999</v>
      </c>
      <c r="Z60" s="1">
        <f>Tabulka1[[#This Row],[std3]]</f>
        <v>0</v>
      </c>
      <c r="AA60" s="1" t="s">
        <v>36</v>
      </c>
      <c r="AB60" s="1" t="s">
        <v>37</v>
      </c>
      <c r="AC60" s="1" t="str">
        <f>Tabulka1[[#This Row],[z2Label]]</f>
        <v>Density (g/cm3)</v>
      </c>
      <c r="AD60" s="1">
        <f>Tabulka1[[#This Row],[y2]]</f>
        <v>2</v>
      </c>
      <c r="AE60" s="1">
        <f>Tabulka1[[#This Row],[x3]]</f>
        <v>1.7014185327791043</v>
      </c>
      <c r="AF60" s="1">
        <f>Tabulka1[[#This Row],[x2]]-Tabulka1[[#This Row],[x3]]</f>
        <v>3.2985814672208957</v>
      </c>
      <c r="AG60" s="1">
        <f>100-Tabulka1[[#This Row],[Na2O_proc]]-Tabulka1[[#This Row],[SiO2_proc]]</f>
        <v>95</v>
      </c>
      <c r="AH60" s="1">
        <f>Tabulka1[[#This Row],[z2]]</f>
        <v>1.0476799999999999</v>
      </c>
      <c r="AI60" s="1">
        <f>Tabulka1[[#This Row],[std2]]</f>
        <v>0</v>
      </c>
      <c r="AJ60" s="1" t="str">
        <f>Tabulka1[[#This Row],[z2Label]]</f>
        <v>Density (g/cm3)</v>
      </c>
      <c r="AK60" s="1">
        <v>15</v>
      </c>
      <c r="AL60" s="1" t="s">
        <v>82</v>
      </c>
      <c r="AM60" s="1" t="s">
        <v>79</v>
      </c>
      <c r="AN60" s="1">
        <f t="shared" si="0"/>
        <v>1.0497677353749997</v>
      </c>
      <c r="AO60" s="1">
        <f>Tabulka1[[#This Row],[Interpolated_z2]]-Tabulka1[[#This Row],[z2]]</f>
        <v>2.0877353749997329E-3</v>
      </c>
      <c r="AP60" s="1">
        <f>Tabulka1[[#This Row],[Interpolated_z2 - measured]]/Tabulka1[[#This Row],[z2]]*100</f>
        <v>0.19927223722889936</v>
      </c>
      <c r="AQ60" s="1">
        <v>1</v>
      </c>
    </row>
    <row r="61" spans="1:43" ht="16.5" x14ac:dyDescent="0.35">
      <c r="A61" s="1">
        <f>2*Tabulka1[[#This Row],[x3]]*Tabulka1[[#This Row],[z]]/(100*61.9789)*1000</f>
        <v>1.2036583069294919</v>
      </c>
      <c r="B61" s="1">
        <f>Tabulka1[[#This Row],[y2]]*Tabulka1[[#This Row],[x]]/2</f>
        <v>1.2036583069294919</v>
      </c>
      <c r="C61" s="1">
        <f>Tabulka1[[#This Row],[z2]]</f>
        <v>1.0961650000000001</v>
      </c>
      <c r="D61" s="1">
        <f>Tabulka1[[#This Row],[std2]]</f>
        <v>7.0710678119117998E-6</v>
      </c>
      <c r="E61" s="1">
        <v>7</v>
      </c>
      <c r="F61" s="1" t="s">
        <v>75</v>
      </c>
      <c r="G61" s="1" t="s">
        <v>27</v>
      </c>
      <c r="H61" s="1" t="str">
        <f>Tabulka1[[#This Row],[z2Label]]</f>
        <v>Density (g/cm3)</v>
      </c>
      <c r="I61" s="1">
        <v>10</v>
      </c>
      <c r="J61" s="4">
        <v>2</v>
      </c>
      <c r="K61" s="1">
        <v>1.0961650000000001</v>
      </c>
      <c r="L61" s="1">
        <v>7.0710678119117998E-6</v>
      </c>
      <c r="M61" s="1" t="s">
        <v>29</v>
      </c>
      <c r="N61" s="1" t="s">
        <v>28</v>
      </c>
      <c r="O61" s="1" t="s">
        <v>80</v>
      </c>
      <c r="P61" s="1">
        <f>Tabulka1[[#This Row],[x2]]/(1+Tabulka1[[#This Row],[y2]]*60.08/61.9789)</f>
        <v>3.4028370655582085</v>
      </c>
      <c r="Q61" s="1">
        <f>Tabulka1[[#This Row],[y2]]</f>
        <v>2</v>
      </c>
      <c r="R61" s="1">
        <f>Tabulka1[[#This Row],[z2]]</f>
        <v>1.0961650000000001</v>
      </c>
      <c r="S61" s="1">
        <f>Tabulka1[[#This Row],[std2]]</f>
        <v>7.0710678119117998E-6</v>
      </c>
      <c r="T61" s="1" t="s">
        <v>38</v>
      </c>
      <c r="U61" s="1" t="s">
        <v>28</v>
      </c>
      <c r="V61" s="1" t="str">
        <f>Tabulka1[[#This Row],[z2Label]]</f>
        <v>Density (g/cm3)</v>
      </c>
      <c r="W61" s="1">
        <f>2*Tabulka1[[#This Row],[x3]]/61.9789*1000/(100-Tabulka1[[#This Row],[x2]])</f>
        <v>1.2200700796053023</v>
      </c>
      <c r="X61" s="1">
        <f>(Tabulka1[[#This Row],[x2]]-Tabulka1[[#This Row],[x3]])/60.08*1000/(100-Tabulka1[[#This Row],[x2]])</f>
        <v>1.2200700796053026</v>
      </c>
      <c r="Y61" s="1">
        <f>Tabulka1[[#This Row],[z3]]</f>
        <v>1.0961650000000001</v>
      </c>
      <c r="Z61" s="1">
        <f>Tabulka1[[#This Row],[std3]]</f>
        <v>7.0710678119117998E-6</v>
      </c>
      <c r="AA61" s="1" t="s">
        <v>36</v>
      </c>
      <c r="AB61" s="1" t="s">
        <v>37</v>
      </c>
      <c r="AC61" s="1" t="str">
        <f>Tabulka1[[#This Row],[z2Label]]</f>
        <v>Density (g/cm3)</v>
      </c>
      <c r="AD61" s="1">
        <f>Tabulka1[[#This Row],[y2]]</f>
        <v>2</v>
      </c>
      <c r="AE61" s="1">
        <f>Tabulka1[[#This Row],[x3]]</f>
        <v>3.4028370655582085</v>
      </c>
      <c r="AF61" s="1">
        <f>Tabulka1[[#This Row],[x2]]-Tabulka1[[#This Row],[x3]]</f>
        <v>6.5971629344417915</v>
      </c>
      <c r="AG61" s="1">
        <f>100-Tabulka1[[#This Row],[Na2O_proc]]-Tabulka1[[#This Row],[SiO2_proc]]</f>
        <v>90</v>
      </c>
      <c r="AH61" s="1">
        <f>Tabulka1[[#This Row],[z2]]</f>
        <v>1.0961650000000001</v>
      </c>
      <c r="AI61" s="1">
        <f>Tabulka1[[#This Row],[std2]]</f>
        <v>7.0710678119117998E-6</v>
      </c>
      <c r="AJ61" s="1" t="str">
        <f>Tabulka1[[#This Row],[z2Label]]</f>
        <v>Density (g/cm3)</v>
      </c>
      <c r="AK61" s="1">
        <v>15</v>
      </c>
      <c r="AL61" s="1" t="s">
        <v>82</v>
      </c>
      <c r="AM61" s="1" t="s">
        <v>79</v>
      </c>
      <c r="AN61" s="1">
        <f t="shared" si="0"/>
        <v>1.0961843279999997</v>
      </c>
      <c r="AO61" s="1">
        <f>Tabulka1[[#This Row],[Interpolated_z2]]-Tabulka1[[#This Row],[z2]]</f>
        <v>1.9327999999596557E-5</v>
      </c>
      <c r="AP61" s="1">
        <f>Tabulka1[[#This Row],[Interpolated_z2 - measured]]/Tabulka1[[#This Row],[z2]]*100</f>
        <v>1.7632381985920511E-3</v>
      </c>
      <c r="AQ61" s="1">
        <v>1</v>
      </c>
    </row>
    <row r="62" spans="1:43" ht="16.5" x14ac:dyDescent="0.35">
      <c r="A62" s="1">
        <f>2*Tabulka1[[#This Row],[x3]]*Tabulka1[[#This Row],[z]]/(100*61.9789)*1000</f>
        <v>1.8909634350487459</v>
      </c>
      <c r="B62" s="1">
        <f>Tabulka1[[#This Row],[y2]]*Tabulka1[[#This Row],[x]]/2</f>
        <v>1.8909634350487459</v>
      </c>
      <c r="C62" s="1">
        <f>Tabulka1[[#This Row],[z2]]</f>
        <v>1.1480600000000001</v>
      </c>
      <c r="D62" s="1">
        <f>Tabulka1[[#This Row],[std2]]</f>
        <v>1.4142135623666588E-5</v>
      </c>
      <c r="E62" s="1">
        <v>7</v>
      </c>
      <c r="F62" s="1" t="s">
        <v>75</v>
      </c>
      <c r="G62" s="1" t="s">
        <v>27</v>
      </c>
      <c r="H62" s="1" t="str">
        <f>Tabulka1[[#This Row],[z2Label]]</f>
        <v>Density (g/cm3)</v>
      </c>
      <c r="I62" s="1">
        <v>15</v>
      </c>
      <c r="J62" s="4">
        <v>2</v>
      </c>
      <c r="K62" s="1">
        <v>1.1480600000000001</v>
      </c>
      <c r="L62" s="1">
        <v>1.4142135623666588E-5</v>
      </c>
      <c r="M62" s="1" t="s">
        <v>29</v>
      </c>
      <c r="N62" s="1" t="s">
        <v>28</v>
      </c>
      <c r="O62" s="1" t="s">
        <v>80</v>
      </c>
      <c r="P62" s="1">
        <f>Tabulka1[[#This Row],[x2]]/(1+Tabulka1[[#This Row],[y2]]*60.08/61.9789)</f>
        <v>5.1042555983373132</v>
      </c>
      <c r="Q62" s="1">
        <f>Tabulka1[[#This Row],[y2]]</f>
        <v>2</v>
      </c>
      <c r="R62" s="1">
        <f>Tabulka1[[#This Row],[z2]]</f>
        <v>1.1480600000000001</v>
      </c>
      <c r="S62" s="1">
        <f>Tabulka1[[#This Row],[std2]]</f>
        <v>1.4142135623666588E-5</v>
      </c>
      <c r="T62" s="1" t="s">
        <v>38</v>
      </c>
      <c r="U62" s="1" t="s">
        <v>28</v>
      </c>
      <c r="V62" s="1" t="str">
        <f>Tabulka1[[#This Row],[z2Label]]</f>
        <v>Density (g/cm3)</v>
      </c>
      <c r="W62" s="1">
        <f>2*Tabulka1[[#This Row],[x3]]/61.9789*1000/(100-Tabulka1[[#This Row],[x2]])</f>
        <v>1.9377583617260685</v>
      </c>
      <c r="X62" s="1">
        <f>(Tabulka1[[#This Row],[x2]]-Tabulka1[[#This Row],[x3]])/60.08*1000/(100-Tabulka1[[#This Row],[x2]])</f>
        <v>1.9377583617260681</v>
      </c>
      <c r="Y62" s="1">
        <f>Tabulka1[[#This Row],[z3]]</f>
        <v>1.1480600000000001</v>
      </c>
      <c r="Z62" s="1">
        <f>Tabulka1[[#This Row],[std3]]</f>
        <v>1.4142135623666588E-5</v>
      </c>
      <c r="AA62" s="1" t="s">
        <v>36</v>
      </c>
      <c r="AB62" s="1" t="s">
        <v>37</v>
      </c>
      <c r="AC62" s="1" t="str">
        <f>Tabulka1[[#This Row],[z2Label]]</f>
        <v>Density (g/cm3)</v>
      </c>
      <c r="AD62" s="1">
        <f>Tabulka1[[#This Row],[y2]]</f>
        <v>2</v>
      </c>
      <c r="AE62" s="1">
        <f>Tabulka1[[#This Row],[x3]]</f>
        <v>5.1042555983373132</v>
      </c>
      <c r="AF62" s="1">
        <f>Tabulka1[[#This Row],[x2]]-Tabulka1[[#This Row],[x3]]</f>
        <v>9.8957444016626859</v>
      </c>
      <c r="AG62" s="1">
        <f>100-Tabulka1[[#This Row],[Na2O_proc]]-Tabulka1[[#This Row],[SiO2_proc]]</f>
        <v>85</v>
      </c>
      <c r="AH62" s="1">
        <f>Tabulka1[[#This Row],[z2]]</f>
        <v>1.1480600000000001</v>
      </c>
      <c r="AI62" s="1">
        <f>Tabulka1[[#This Row],[std2]]</f>
        <v>1.4142135623666588E-5</v>
      </c>
      <c r="AJ62" s="1" t="str">
        <f>Tabulka1[[#This Row],[z2Label]]</f>
        <v>Density (g/cm3)</v>
      </c>
      <c r="AK62" s="1">
        <v>15</v>
      </c>
      <c r="AL62" s="1" t="s">
        <v>82</v>
      </c>
      <c r="AM62" s="1" t="s">
        <v>79</v>
      </c>
      <c r="AN62" s="1">
        <f t="shared" si="0"/>
        <v>1.148207008875</v>
      </c>
      <c r="AO62" s="1">
        <f>Tabulka1[[#This Row],[Interpolated_z2]]-Tabulka1[[#This Row],[z2]]</f>
        <v>1.470088749999654E-4</v>
      </c>
      <c r="AP62" s="1">
        <f>Tabulka1[[#This Row],[Interpolated_z2 - measured]]/Tabulka1[[#This Row],[z2]]*100</f>
        <v>1.2804981882476996E-2</v>
      </c>
      <c r="AQ62" s="1">
        <v>1</v>
      </c>
    </row>
    <row r="63" spans="1:43" ht="16.5" x14ac:dyDescent="0.35">
      <c r="A63" s="1">
        <f>2*Tabulka1[[#This Row],[x3]]*Tabulka1[[#This Row],[z]]/(100*61.9789)*1000</f>
        <v>2.6460904287881393</v>
      </c>
      <c r="B63" s="1">
        <f>Tabulka1[[#This Row],[y2]]*Tabulka1[[#This Row],[x]]/2</f>
        <v>2.6460904287881393</v>
      </c>
      <c r="C63" s="1">
        <f>Tabulka1[[#This Row],[z2]]</f>
        <v>1.20489</v>
      </c>
      <c r="D63" s="1">
        <f>Tabulka1[[#This Row],[std2]]</f>
        <v>1.41421356238236E-5</v>
      </c>
      <c r="E63" s="1">
        <v>7</v>
      </c>
      <c r="F63" s="1" t="s">
        <v>75</v>
      </c>
      <c r="G63" s="1" t="s">
        <v>27</v>
      </c>
      <c r="H63" s="1" t="str">
        <f>Tabulka1[[#This Row],[z2Label]]</f>
        <v>Density (g/cm3)</v>
      </c>
      <c r="I63" s="1">
        <v>20</v>
      </c>
      <c r="J63" s="4">
        <v>2</v>
      </c>
      <c r="K63" s="1">
        <v>1.20489</v>
      </c>
      <c r="L63" s="1">
        <v>1.41421356238236E-5</v>
      </c>
      <c r="M63" s="1" t="s">
        <v>29</v>
      </c>
      <c r="N63" s="1" t="s">
        <v>28</v>
      </c>
      <c r="O63" s="1" t="s">
        <v>80</v>
      </c>
      <c r="P63" s="1">
        <f>Tabulka1[[#This Row],[x2]]/(1+Tabulka1[[#This Row],[y2]]*60.08/61.9789)</f>
        <v>6.8056741311164171</v>
      </c>
      <c r="Q63" s="1">
        <f>Tabulka1[[#This Row],[y2]]</f>
        <v>2</v>
      </c>
      <c r="R63" s="1">
        <f>Tabulka1[[#This Row],[z2]]</f>
        <v>1.20489</v>
      </c>
      <c r="S63" s="1">
        <f>Tabulka1[[#This Row],[std2]]</f>
        <v>1.41421356238236E-5</v>
      </c>
      <c r="T63" s="1" t="s">
        <v>38</v>
      </c>
      <c r="U63" s="1" t="s">
        <v>28</v>
      </c>
      <c r="V63" s="1" t="str">
        <f>Tabulka1[[#This Row],[z2Label]]</f>
        <v>Density (g/cm3)</v>
      </c>
      <c r="W63" s="1">
        <f>2*Tabulka1[[#This Row],[x3]]/61.9789*1000/(100-Tabulka1[[#This Row],[x2]])</f>
        <v>2.7451576791119305</v>
      </c>
      <c r="X63" s="1">
        <f>(Tabulka1[[#This Row],[x2]]-Tabulka1[[#This Row],[x3]])/60.08*1000/(100-Tabulka1[[#This Row],[x2]])</f>
        <v>2.745157679111931</v>
      </c>
      <c r="Y63" s="1">
        <f>Tabulka1[[#This Row],[z3]]</f>
        <v>1.20489</v>
      </c>
      <c r="Z63" s="1">
        <f>Tabulka1[[#This Row],[std3]]</f>
        <v>1.41421356238236E-5</v>
      </c>
      <c r="AA63" s="1" t="s">
        <v>36</v>
      </c>
      <c r="AB63" s="1" t="s">
        <v>37</v>
      </c>
      <c r="AC63" s="1" t="str">
        <f>Tabulka1[[#This Row],[z2Label]]</f>
        <v>Density (g/cm3)</v>
      </c>
      <c r="AD63" s="1">
        <f>Tabulka1[[#This Row],[y2]]</f>
        <v>2</v>
      </c>
      <c r="AE63" s="1">
        <f>Tabulka1[[#This Row],[x3]]</f>
        <v>6.8056741311164171</v>
      </c>
      <c r="AF63" s="1">
        <f>Tabulka1[[#This Row],[x2]]-Tabulka1[[#This Row],[x3]]</f>
        <v>13.194325868883583</v>
      </c>
      <c r="AG63" s="1">
        <f>100-Tabulka1[[#This Row],[Na2O_proc]]-Tabulka1[[#This Row],[SiO2_proc]]</f>
        <v>80</v>
      </c>
      <c r="AH63" s="1">
        <f>Tabulka1[[#This Row],[z2]]</f>
        <v>1.20489</v>
      </c>
      <c r="AI63" s="1">
        <f>Tabulka1[[#This Row],[std2]]</f>
        <v>1.41421356238236E-5</v>
      </c>
      <c r="AJ63" s="1" t="str">
        <f>Tabulka1[[#This Row],[z2Label]]</f>
        <v>Density (g/cm3)</v>
      </c>
      <c r="AK63" s="1">
        <v>15</v>
      </c>
      <c r="AL63" s="1" t="s">
        <v>82</v>
      </c>
      <c r="AM63" s="1" t="s">
        <v>79</v>
      </c>
      <c r="AN63" s="1">
        <f t="shared" si="0"/>
        <v>1.2049121439999999</v>
      </c>
      <c r="AO63" s="1">
        <f>Tabulka1[[#This Row],[Interpolated_z2]]-Tabulka1[[#This Row],[z2]]</f>
        <v>2.2143999999890696E-5</v>
      </c>
      <c r="AP63" s="1">
        <f>Tabulka1[[#This Row],[Interpolated_z2 - measured]]/Tabulka1[[#This Row],[z2]]*100</f>
        <v>1.8378441185411692E-3</v>
      </c>
      <c r="AQ63" s="1">
        <v>1</v>
      </c>
    </row>
    <row r="64" spans="1:43" ht="16.5" x14ac:dyDescent="0.35">
      <c r="A64" s="1">
        <f>2*Tabulka1[[#This Row],[x3]]*Tabulka1[[#This Row],[z]]/(100*61.9789)*1000</f>
        <v>3.4712381594486406</v>
      </c>
      <c r="B64" s="1">
        <f>Tabulka1[[#This Row],[y2]]*Tabulka1[[#This Row],[x]]/2</f>
        <v>3.4712381594486406</v>
      </c>
      <c r="C64" s="1">
        <f>Tabulka1[[#This Row],[z2]]</f>
        <v>1.2644949999999999</v>
      </c>
      <c r="D64" s="1">
        <f>Tabulka1[[#This Row],[std2]]</f>
        <v>7.0710678119117998E-6</v>
      </c>
      <c r="E64" s="1">
        <v>7</v>
      </c>
      <c r="F64" s="1" t="s">
        <v>75</v>
      </c>
      <c r="G64" s="1" t="s">
        <v>27</v>
      </c>
      <c r="H64" s="1" t="str">
        <f>Tabulka1[[#This Row],[z2Label]]</f>
        <v>Density (g/cm3)</v>
      </c>
      <c r="I64" s="1">
        <v>25</v>
      </c>
      <c r="J64" s="4">
        <v>2</v>
      </c>
      <c r="K64" s="1">
        <v>1.2644949999999999</v>
      </c>
      <c r="L64" s="1">
        <v>7.0710678119117998E-6</v>
      </c>
      <c r="M64" s="1" t="s">
        <v>29</v>
      </c>
      <c r="N64" s="1" t="s">
        <v>28</v>
      </c>
      <c r="O64" s="1" t="s">
        <v>80</v>
      </c>
      <c r="P64" s="1">
        <f>Tabulka1[[#This Row],[x2]]/(1+Tabulka1[[#This Row],[y2]]*60.08/61.9789)</f>
        <v>8.5070926638955218</v>
      </c>
      <c r="Q64" s="1">
        <f>Tabulka1[[#This Row],[y2]]</f>
        <v>2</v>
      </c>
      <c r="R64" s="1">
        <f>Tabulka1[[#This Row],[z2]]</f>
        <v>1.2644949999999999</v>
      </c>
      <c r="S64" s="1">
        <f>Tabulka1[[#This Row],[std2]]</f>
        <v>7.0710678119117998E-6</v>
      </c>
      <c r="T64" s="1" t="s">
        <v>38</v>
      </c>
      <c r="U64" s="1" t="s">
        <v>28</v>
      </c>
      <c r="V64" s="1" t="str">
        <f>Tabulka1[[#This Row],[z2Label]]</f>
        <v>Density (g/cm3)</v>
      </c>
      <c r="W64" s="1">
        <f>2*Tabulka1[[#This Row],[x3]]/61.9789*1000/(100-Tabulka1[[#This Row],[x2]])</f>
        <v>3.6602102388159072</v>
      </c>
      <c r="X64" s="1">
        <f>(Tabulka1[[#This Row],[x2]]-Tabulka1[[#This Row],[x3]])/60.08*1000/(100-Tabulka1[[#This Row],[x2]])</f>
        <v>3.6602102388159081</v>
      </c>
      <c r="Y64" s="1">
        <f>Tabulka1[[#This Row],[z3]]</f>
        <v>1.2644949999999999</v>
      </c>
      <c r="Z64" s="1">
        <f>Tabulka1[[#This Row],[std3]]</f>
        <v>7.0710678119117998E-6</v>
      </c>
      <c r="AA64" s="1" t="s">
        <v>36</v>
      </c>
      <c r="AB64" s="1" t="s">
        <v>37</v>
      </c>
      <c r="AC64" s="1" t="str">
        <f>Tabulka1[[#This Row],[z2Label]]</f>
        <v>Density (g/cm3)</v>
      </c>
      <c r="AD64" s="1">
        <f>Tabulka1[[#This Row],[y2]]</f>
        <v>2</v>
      </c>
      <c r="AE64" s="1">
        <f>Tabulka1[[#This Row],[x3]]</f>
        <v>8.5070926638955218</v>
      </c>
      <c r="AF64" s="1">
        <f>Tabulka1[[#This Row],[x2]]-Tabulka1[[#This Row],[x3]]</f>
        <v>16.49290733610448</v>
      </c>
      <c r="AG64" s="1">
        <f>100-Tabulka1[[#This Row],[Na2O_proc]]-Tabulka1[[#This Row],[SiO2_proc]]</f>
        <v>75</v>
      </c>
      <c r="AH64" s="1">
        <f>Tabulka1[[#This Row],[z2]]</f>
        <v>1.2644949999999999</v>
      </c>
      <c r="AI64" s="1">
        <f>Tabulka1[[#This Row],[std2]]</f>
        <v>7.0710678119117998E-6</v>
      </c>
      <c r="AJ64" s="1" t="str">
        <f>Tabulka1[[#This Row],[z2Label]]</f>
        <v>Density (g/cm3)</v>
      </c>
      <c r="AK64" s="1">
        <v>15</v>
      </c>
      <c r="AL64" s="1" t="s">
        <v>82</v>
      </c>
      <c r="AM64" s="1" t="s">
        <v>79</v>
      </c>
      <c r="AN64" s="1">
        <f t="shared" si="0"/>
        <v>1.2657392343749998</v>
      </c>
      <c r="AO64" s="1">
        <f>Tabulka1[[#This Row],[Interpolated_z2]]-Tabulka1[[#This Row],[z2]]</f>
        <v>1.2442343749998752E-3</v>
      </c>
      <c r="AP64" s="1">
        <f>Tabulka1[[#This Row],[Interpolated_z2 - measured]]/Tabulka1[[#This Row],[z2]]*100</f>
        <v>9.8397729923793725E-2</v>
      </c>
      <c r="AQ64" s="1">
        <v>1</v>
      </c>
    </row>
    <row r="65" spans="1:43" ht="16.5" x14ac:dyDescent="0.35">
      <c r="A65" s="1">
        <f>2*Tabulka1[[#This Row],[x3]]*Tabulka1[[#This Row],[z]]/(100*61.9789)*1000</f>
        <v>4.3784551240838727</v>
      </c>
      <c r="B65" s="1">
        <f>Tabulka1[[#This Row],[y2]]*Tabulka1[[#This Row],[x]]/2</f>
        <v>4.3784551240838727</v>
      </c>
      <c r="C65" s="1">
        <f>Tabulka1[[#This Row],[z2]]</f>
        <v>1.329145</v>
      </c>
      <c r="D65" s="1">
        <f>Tabulka1[[#This Row],[std2]]</f>
        <v>7.0710678119117998E-6</v>
      </c>
      <c r="E65" s="1">
        <v>7</v>
      </c>
      <c r="F65" s="1" t="s">
        <v>75</v>
      </c>
      <c r="G65" s="1" t="s">
        <v>27</v>
      </c>
      <c r="H65" s="1" t="str">
        <f>Tabulka1[[#This Row],[z2Label]]</f>
        <v>Density (g/cm3)</v>
      </c>
      <c r="I65" s="1">
        <v>30</v>
      </c>
      <c r="J65" s="4">
        <v>2</v>
      </c>
      <c r="K65" s="1">
        <v>1.329145</v>
      </c>
      <c r="L65" s="1">
        <v>7.0710678119117998E-6</v>
      </c>
      <c r="M65" s="1" t="s">
        <v>29</v>
      </c>
      <c r="N65" s="1" t="s">
        <v>28</v>
      </c>
      <c r="O65" s="1" t="s">
        <v>80</v>
      </c>
      <c r="P65" s="1">
        <f>Tabulka1[[#This Row],[x2]]/(1+Tabulka1[[#This Row],[y2]]*60.08/61.9789)</f>
        <v>10.208511196674626</v>
      </c>
      <c r="Q65" s="1">
        <f>Tabulka1[[#This Row],[y2]]</f>
        <v>2</v>
      </c>
      <c r="R65" s="1">
        <f>Tabulka1[[#This Row],[z2]]</f>
        <v>1.329145</v>
      </c>
      <c r="S65" s="1">
        <f>Tabulka1[[#This Row],[std2]]</f>
        <v>7.0710678119117998E-6</v>
      </c>
      <c r="T65" s="1" t="s">
        <v>38</v>
      </c>
      <c r="U65" s="1" t="s">
        <v>28</v>
      </c>
      <c r="V65" s="1" t="str">
        <f>Tabulka1[[#This Row],[z2Label]]</f>
        <v>Density (g/cm3)</v>
      </c>
      <c r="W65" s="1">
        <f>2*Tabulka1[[#This Row],[x3]]/61.9789*1000/(100-Tabulka1[[#This Row],[x2]])</f>
        <v>4.7059845927633095</v>
      </c>
      <c r="X65" s="1">
        <f>(Tabulka1[[#This Row],[x2]]-Tabulka1[[#This Row],[x3]])/60.08*1000/(100-Tabulka1[[#This Row],[x2]])</f>
        <v>4.7059845927633086</v>
      </c>
      <c r="Y65" s="1">
        <f>Tabulka1[[#This Row],[z3]]</f>
        <v>1.329145</v>
      </c>
      <c r="Z65" s="1">
        <f>Tabulka1[[#This Row],[std3]]</f>
        <v>7.0710678119117998E-6</v>
      </c>
      <c r="AA65" s="1" t="s">
        <v>36</v>
      </c>
      <c r="AB65" s="1" t="s">
        <v>37</v>
      </c>
      <c r="AC65" s="1" t="str">
        <f>Tabulka1[[#This Row],[z2Label]]</f>
        <v>Density (g/cm3)</v>
      </c>
      <c r="AD65" s="1">
        <f>Tabulka1[[#This Row],[y2]]</f>
        <v>2</v>
      </c>
      <c r="AE65" s="1">
        <f>Tabulka1[[#This Row],[x3]]</f>
        <v>10.208511196674626</v>
      </c>
      <c r="AF65" s="1">
        <f>Tabulka1[[#This Row],[x2]]-Tabulka1[[#This Row],[x3]]</f>
        <v>19.791488803325372</v>
      </c>
      <c r="AG65" s="1">
        <f>100-Tabulka1[[#This Row],[Na2O_proc]]-Tabulka1[[#This Row],[SiO2_proc]]</f>
        <v>70</v>
      </c>
      <c r="AH65" s="1">
        <f>Tabulka1[[#This Row],[z2]]</f>
        <v>1.329145</v>
      </c>
      <c r="AI65" s="1">
        <f>Tabulka1[[#This Row],[std2]]</f>
        <v>7.0710678119117998E-6</v>
      </c>
      <c r="AJ65" s="1" t="str">
        <f>Tabulka1[[#This Row],[z2Label]]</f>
        <v>Density (g/cm3)</v>
      </c>
      <c r="AK65" s="1">
        <v>15</v>
      </c>
      <c r="AL65" s="1" t="s">
        <v>82</v>
      </c>
      <c r="AM65" s="1" t="s">
        <v>79</v>
      </c>
      <c r="AN65" s="1">
        <f t="shared" si="0"/>
        <v>1.3304909159999996</v>
      </c>
      <c r="AO65" s="1">
        <f>Tabulka1[[#This Row],[Interpolated_z2]]-Tabulka1[[#This Row],[z2]]</f>
        <v>1.3459159999995585E-3</v>
      </c>
      <c r="AP65" s="1">
        <f>Tabulka1[[#This Row],[Interpolated_z2 - measured]]/Tabulka1[[#This Row],[z2]]*100</f>
        <v>0.10126178859338586</v>
      </c>
      <c r="AQ65" s="1">
        <v>1</v>
      </c>
    </row>
    <row r="66" spans="1:43" ht="16.5" x14ac:dyDescent="0.35">
      <c r="A66" s="1">
        <f>2*Tabulka1[[#This Row],[x3]]*Tabulka1[[#This Row],[z]]/(100*61.9789)*1000</f>
        <v>5.3697096007497578</v>
      </c>
      <c r="B66" s="1">
        <f>Tabulka1[[#This Row],[y2]]*Tabulka1[[#This Row],[x]]/2</f>
        <v>5.3697096007497578</v>
      </c>
      <c r="C66" s="1">
        <f>Tabulka1[[#This Row],[z2]]</f>
        <v>1.3971899999999999</v>
      </c>
      <c r="D66" s="1">
        <f>Tabulka1[[#This Row],[std2]]</f>
        <v>1.9798989873227429E-4</v>
      </c>
      <c r="E66" s="1">
        <v>7</v>
      </c>
      <c r="F66" s="1" t="s">
        <v>75</v>
      </c>
      <c r="G66" s="1" t="s">
        <v>27</v>
      </c>
      <c r="H66" s="1" t="str">
        <f>Tabulka1[[#This Row],[z2Label]]</f>
        <v>Density (g/cm3)</v>
      </c>
      <c r="I66" s="1">
        <v>35</v>
      </c>
      <c r="J66" s="4">
        <v>2</v>
      </c>
      <c r="K66" s="1">
        <v>1.3971899999999999</v>
      </c>
      <c r="L66" s="1">
        <v>1.9798989873227429E-4</v>
      </c>
      <c r="M66" s="1" t="s">
        <v>29</v>
      </c>
      <c r="N66" s="1" t="s">
        <v>28</v>
      </c>
      <c r="O66" s="1" t="s">
        <v>80</v>
      </c>
      <c r="P66" s="1">
        <f>Tabulka1[[#This Row],[x2]]/(1+Tabulka1[[#This Row],[y2]]*60.08/61.9789)</f>
        <v>11.909929729453731</v>
      </c>
      <c r="Q66" s="1">
        <f>Tabulka1[[#This Row],[y2]]</f>
        <v>2</v>
      </c>
      <c r="R66" s="1">
        <f>Tabulka1[[#This Row],[z2]]</f>
        <v>1.3971899999999999</v>
      </c>
      <c r="S66" s="1">
        <f>Tabulka1[[#This Row],[std2]]</f>
        <v>1.9798989873227429E-4</v>
      </c>
      <c r="T66" s="1" t="s">
        <v>38</v>
      </c>
      <c r="U66" s="1" t="s">
        <v>28</v>
      </c>
      <c r="V66" s="1" t="str">
        <f>Tabulka1[[#This Row],[z2Label]]</f>
        <v>Density (g/cm3)</v>
      </c>
      <c r="W66" s="1">
        <f>2*Tabulka1[[#This Row],[x3]]/61.9789*1000/(100-Tabulka1[[#This Row],[x2]])</f>
        <v>5.9126473088564655</v>
      </c>
      <c r="X66" s="1">
        <f>(Tabulka1[[#This Row],[x2]]-Tabulka1[[#This Row],[x3]])/60.08*1000/(100-Tabulka1[[#This Row],[x2]])</f>
        <v>5.9126473088564655</v>
      </c>
      <c r="Y66" s="1">
        <f>Tabulka1[[#This Row],[z3]]</f>
        <v>1.3971899999999999</v>
      </c>
      <c r="Z66" s="1">
        <f>Tabulka1[[#This Row],[std3]]</f>
        <v>1.9798989873227429E-4</v>
      </c>
      <c r="AA66" s="1" t="s">
        <v>36</v>
      </c>
      <c r="AB66" s="1" t="s">
        <v>37</v>
      </c>
      <c r="AC66" s="1" t="str">
        <f>Tabulka1[[#This Row],[z2Label]]</f>
        <v>Density (g/cm3)</v>
      </c>
      <c r="AD66" s="1">
        <f>Tabulka1[[#This Row],[y2]]</f>
        <v>2</v>
      </c>
      <c r="AE66" s="1">
        <f>Tabulka1[[#This Row],[x3]]</f>
        <v>11.909929729453731</v>
      </c>
      <c r="AF66" s="1">
        <f>Tabulka1[[#This Row],[x2]]-Tabulka1[[#This Row],[x3]]</f>
        <v>23.090070270546271</v>
      </c>
      <c r="AG66" s="1">
        <f>100-Tabulka1[[#This Row],[Na2O_proc]]-Tabulka1[[#This Row],[SiO2_proc]]</f>
        <v>65</v>
      </c>
      <c r="AH66" s="1">
        <f>Tabulka1[[#This Row],[z2]]</f>
        <v>1.3971899999999999</v>
      </c>
      <c r="AI66" s="1">
        <f>Tabulka1[[#This Row],[std2]]</f>
        <v>1.9798989873227429E-4</v>
      </c>
      <c r="AJ66" s="1" t="str">
        <f>Tabulka1[[#This Row],[z2Label]]</f>
        <v>Density (g/cm3)</v>
      </c>
      <c r="AK66" s="1">
        <v>15</v>
      </c>
      <c r="AL66" s="1" t="s">
        <v>82</v>
      </c>
      <c r="AM66" s="1" t="s">
        <v>79</v>
      </c>
      <c r="AN66" s="1">
        <f t="shared" si="0"/>
        <v>1.3993329598749999</v>
      </c>
      <c r="AO66" s="1">
        <f>Tabulka1[[#This Row],[Interpolated_z2]]-Tabulka1[[#This Row],[z2]]</f>
        <v>2.1429598750000167E-3</v>
      </c>
      <c r="AP66" s="1">
        <f>Tabulka1[[#This Row],[Interpolated_z2 - measured]]/Tabulka1[[#This Row],[z2]]*100</f>
        <v>0.15337641086752815</v>
      </c>
      <c r="AQ66" s="1">
        <v>1</v>
      </c>
    </row>
    <row r="67" spans="1:43" ht="16.5" x14ac:dyDescent="0.35">
      <c r="A67" s="1">
        <f>2*Tabulka1[[#This Row],[x3]]*Tabulka1[[#This Row],[z]]/(100*61.9789)*1000</f>
        <v>6.4394810773536024</v>
      </c>
      <c r="B67" s="1">
        <f>Tabulka1[[#This Row],[y2]]*Tabulka1[[#This Row],[x]]/2</f>
        <v>6.4394810773536024</v>
      </c>
      <c r="C67" s="1">
        <f>Tabulka1[[#This Row],[z2]]</f>
        <v>1.4661</v>
      </c>
      <c r="D67" s="1">
        <f>Tabulka1[[#This Row],[std2]]</f>
        <v>1.6970562748478411E-4</v>
      </c>
      <c r="E67" s="1">
        <v>7</v>
      </c>
      <c r="F67" s="1" t="s">
        <v>75</v>
      </c>
      <c r="G67" s="1" t="s">
        <v>27</v>
      </c>
      <c r="H67" s="1" t="str">
        <f>Tabulka1[[#This Row],[z2Label]]</f>
        <v>Density (g/cm3)</v>
      </c>
      <c r="I67" s="1">
        <v>40</v>
      </c>
      <c r="J67" s="4">
        <v>2</v>
      </c>
      <c r="K67" s="1">
        <v>1.4661</v>
      </c>
      <c r="L67" s="1">
        <v>1.6970562748478411E-4</v>
      </c>
      <c r="M67" s="1" t="s">
        <v>29</v>
      </c>
      <c r="N67" s="1" t="s">
        <v>28</v>
      </c>
      <c r="O67" s="1" t="s">
        <v>80</v>
      </c>
      <c r="P67" s="1">
        <f>Tabulka1[[#This Row],[x2]]/(1+Tabulka1[[#This Row],[y2]]*60.08/61.9789)</f>
        <v>13.611348262232834</v>
      </c>
      <c r="Q67" s="1">
        <f>Tabulka1[[#This Row],[y2]]</f>
        <v>2</v>
      </c>
      <c r="R67" s="1">
        <f>Tabulka1[[#This Row],[z2]]</f>
        <v>1.4661</v>
      </c>
      <c r="S67" s="1">
        <f>Tabulka1[[#This Row],[std2]]</f>
        <v>1.6970562748478411E-4</v>
      </c>
      <c r="T67" s="1" t="s">
        <v>38</v>
      </c>
      <c r="U67" s="1" t="s">
        <v>28</v>
      </c>
      <c r="V67" s="1" t="str">
        <f>Tabulka1[[#This Row],[z2Label]]</f>
        <v>Density (g/cm3)</v>
      </c>
      <c r="W67" s="1">
        <f>2*Tabulka1[[#This Row],[x3]]/61.9789*1000/(100-Tabulka1[[#This Row],[x2]])</f>
        <v>7.3204204776318145</v>
      </c>
      <c r="X67" s="1">
        <f>(Tabulka1[[#This Row],[x2]]-Tabulka1[[#This Row],[x3]])/60.08*1000/(100-Tabulka1[[#This Row],[x2]])</f>
        <v>7.3204204776318154</v>
      </c>
      <c r="Y67" s="1">
        <f>Tabulka1[[#This Row],[z3]]</f>
        <v>1.4661</v>
      </c>
      <c r="Z67" s="1">
        <f>Tabulka1[[#This Row],[std3]]</f>
        <v>1.6970562748478411E-4</v>
      </c>
      <c r="AA67" s="1" t="s">
        <v>36</v>
      </c>
      <c r="AB67" s="1" t="s">
        <v>37</v>
      </c>
      <c r="AC67" s="1" t="str">
        <f>Tabulka1[[#This Row],[z2Label]]</f>
        <v>Density (g/cm3)</v>
      </c>
      <c r="AD67" s="1">
        <f>Tabulka1[[#This Row],[y2]]</f>
        <v>2</v>
      </c>
      <c r="AE67" s="1">
        <f>Tabulka1[[#This Row],[x3]]</f>
        <v>13.611348262232834</v>
      </c>
      <c r="AF67" s="1">
        <f>Tabulka1[[#This Row],[x2]]-Tabulka1[[#This Row],[x3]]</f>
        <v>26.388651737767166</v>
      </c>
      <c r="AG67" s="1">
        <f>100-Tabulka1[[#This Row],[Na2O_proc]]-Tabulka1[[#This Row],[SiO2_proc]]</f>
        <v>60</v>
      </c>
      <c r="AH67" s="1">
        <f>Tabulka1[[#This Row],[z2]]</f>
        <v>1.4661</v>
      </c>
      <c r="AI67" s="1">
        <f>Tabulka1[[#This Row],[std2]]</f>
        <v>1.6970562748478411E-4</v>
      </c>
      <c r="AJ67" s="1" t="str">
        <f>Tabulka1[[#This Row],[z2Label]]</f>
        <v>Density (g/cm3)</v>
      </c>
      <c r="AK67" s="1">
        <v>15</v>
      </c>
      <c r="AL67" s="1" t="s">
        <v>82</v>
      </c>
      <c r="AM67" s="1" t="s">
        <v>79</v>
      </c>
      <c r="AN67" s="1">
        <f t="shared" ref="AN67:AN97" si="1">1.0042 + 0.013866*I67 + -0.02081*J67 + 0.000059706*I67^2 + -0.0029786*I67*J67 + 0.014301*J67^2 + -0.0000024789*I67^3 + 0.00010604*I67^2*J67 + -0.0010741*I67*J67^2 + 0.0015527*J67^3 + 0.000000024209*I67^4 + 0.000000018469*I67^3*J67 + -0.000025384*I67^2*J67^2 + 0.00043739*I67*J67^3 + -0.0013726*J67^4</f>
        <v>1.4727942720000002</v>
      </c>
      <c r="AO67" s="1">
        <f>Tabulka1[[#This Row],[Interpolated_z2]]-Tabulka1[[#This Row],[z2]]</f>
        <v>6.6942720000002787E-3</v>
      </c>
      <c r="AP67" s="1">
        <f>Tabulka1[[#This Row],[Interpolated_z2 - measured]]/Tabulka1[[#This Row],[z2]]*100</f>
        <v>0.45660405156539652</v>
      </c>
      <c r="AQ67" s="1">
        <v>1</v>
      </c>
    </row>
    <row r="68" spans="1:43" ht="16.5" x14ac:dyDescent="0.35">
      <c r="A68" s="1">
        <f>2*Tabulka1[[#This Row],[x3]]*Tabulka1[[#This Row],[z]]/(100*61.9789)*1000</f>
        <v>7.0110023174621121</v>
      </c>
      <c r="B68" s="1">
        <f>Tabulka1[[#This Row],[y2]]*Tabulka1[[#This Row],[x]]/2</f>
        <v>7.0110023174621121</v>
      </c>
      <c r="C68" s="1">
        <f>Tabulka1[[#This Row],[z2]]</f>
        <v>1.5023249999999999</v>
      </c>
      <c r="D68" s="1">
        <f>Tabulka1[[#This Row],[std2]]</f>
        <v>7.0710678117547895E-6</v>
      </c>
      <c r="E68" s="1">
        <v>7</v>
      </c>
      <c r="F68" s="1" t="s">
        <v>75</v>
      </c>
      <c r="G68" s="1" t="s">
        <v>27</v>
      </c>
      <c r="H68" s="1" t="str">
        <f>Tabulka1[[#This Row],[z2Label]]</f>
        <v>Density (g/cm3)</v>
      </c>
      <c r="I68" s="1">
        <v>42.5</v>
      </c>
      <c r="J68" s="4">
        <v>2</v>
      </c>
      <c r="K68" s="1">
        <v>1.5023249999999999</v>
      </c>
      <c r="L68" s="1">
        <v>7.0710678117547895E-6</v>
      </c>
      <c r="M68" s="1" t="s">
        <v>29</v>
      </c>
      <c r="N68" s="1" t="s">
        <v>28</v>
      </c>
      <c r="O68" s="1" t="s">
        <v>80</v>
      </c>
      <c r="P68" s="1">
        <f>Tabulka1[[#This Row],[x2]]/(1+Tabulka1[[#This Row],[y2]]*60.08/61.9789)</f>
        <v>14.462057528622386</v>
      </c>
      <c r="Q68" s="1">
        <f>Tabulka1[[#This Row],[y2]]</f>
        <v>2</v>
      </c>
      <c r="R68" s="1">
        <f>Tabulka1[[#This Row],[z2]]</f>
        <v>1.5023249999999999</v>
      </c>
      <c r="S68" s="1">
        <f>Tabulka1[[#This Row],[std2]]</f>
        <v>7.0710678117547895E-6</v>
      </c>
      <c r="T68" s="1" t="s">
        <v>38</v>
      </c>
      <c r="U68" s="1" t="s">
        <v>28</v>
      </c>
      <c r="V68" s="1" t="str">
        <f>Tabulka1[[#This Row],[z2Label]]</f>
        <v>Density (g/cm3)</v>
      </c>
      <c r="W68" s="1">
        <f>2*Tabulka1[[#This Row],[x3]]/61.9789*1000/(100-Tabulka1[[#This Row],[x2]])</f>
        <v>8.1161183556352725</v>
      </c>
      <c r="X68" s="1">
        <f>(Tabulka1[[#This Row],[x2]]-Tabulka1[[#This Row],[x3]])/60.08*1000/(100-Tabulka1[[#This Row],[x2]])</f>
        <v>8.1161183556352725</v>
      </c>
      <c r="Y68" s="1">
        <f>Tabulka1[[#This Row],[z3]]</f>
        <v>1.5023249999999999</v>
      </c>
      <c r="Z68" s="1">
        <f>Tabulka1[[#This Row],[std3]]</f>
        <v>7.0710678117547895E-6</v>
      </c>
      <c r="AA68" s="1" t="s">
        <v>36</v>
      </c>
      <c r="AB68" s="1" t="s">
        <v>37</v>
      </c>
      <c r="AC68" s="1" t="str">
        <f>Tabulka1[[#This Row],[z2Label]]</f>
        <v>Density (g/cm3)</v>
      </c>
      <c r="AD68" s="1">
        <f>Tabulka1[[#This Row],[y2]]</f>
        <v>2</v>
      </c>
      <c r="AE68" s="1">
        <f>Tabulka1[[#This Row],[x3]]</f>
        <v>14.462057528622386</v>
      </c>
      <c r="AF68" s="1">
        <f>Tabulka1[[#This Row],[x2]]-Tabulka1[[#This Row],[x3]]</f>
        <v>28.037942471377612</v>
      </c>
      <c r="AG68" s="1">
        <f>100-Tabulka1[[#This Row],[Na2O_proc]]-Tabulka1[[#This Row],[SiO2_proc]]</f>
        <v>57.500000000000007</v>
      </c>
      <c r="AH68" s="1">
        <f>Tabulka1[[#This Row],[z2]]</f>
        <v>1.5023249999999999</v>
      </c>
      <c r="AI68" s="1">
        <f>Tabulka1[[#This Row],[std2]]</f>
        <v>7.0710678117547895E-6</v>
      </c>
      <c r="AJ68" s="1" t="str">
        <f>Tabulka1[[#This Row],[z2Label]]</f>
        <v>Density (g/cm3)</v>
      </c>
      <c r="AK68" s="1">
        <v>15</v>
      </c>
      <c r="AL68" s="1" t="s">
        <v>82</v>
      </c>
      <c r="AM68" s="1" t="s">
        <v>79</v>
      </c>
      <c r="AN68" s="1">
        <f t="shared" si="1"/>
        <v>1.5115217315078122</v>
      </c>
      <c r="AO68" s="1">
        <f>Tabulka1[[#This Row],[Interpolated_z2]]-Tabulka1[[#This Row],[z2]]</f>
        <v>9.1967315078123058E-3</v>
      </c>
      <c r="AP68" s="1">
        <f>Tabulka1[[#This Row],[Interpolated_z2 - measured]]/Tabulka1[[#This Row],[z2]]*100</f>
        <v>0.61216657566187782</v>
      </c>
      <c r="AQ68" s="1">
        <v>1</v>
      </c>
    </row>
    <row r="69" spans="1:43" ht="16.5" x14ac:dyDescent="0.35">
      <c r="A69" s="1">
        <f>2*Tabulka1[[#This Row],[x3]]*Tabulka1[[#This Row],[z]]/(100*61.9789)*1000</f>
        <v>0</v>
      </c>
      <c r="B69" s="1">
        <f>Tabulka1[[#This Row],[y2]]*Tabulka1[[#This Row],[x]]/2</f>
        <v>0</v>
      </c>
      <c r="C69" s="1">
        <f>Tabulka1[[#This Row],[z2]]</f>
        <v>0.99909999999999999</v>
      </c>
      <c r="D69" s="1">
        <f>Tabulka1[[#This Row],[std2]]</f>
        <v>0</v>
      </c>
      <c r="E69" s="1">
        <v>8</v>
      </c>
      <c r="F69" s="1" t="s">
        <v>75</v>
      </c>
      <c r="G69" s="1" t="s">
        <v>27</v>
      </c>
      <c r="H69" s="1" t="str">
        <f>Tabulka1[[#This Row],[z2Label]]</f>
        <v>Density (g/cm3)</v>
      </c>
      <c r="I69" s="1">
        <v>0</v>
      </c>
      <c r="J69" s="5">
        <v>2.5</v>
      </c>
      <c r="K69" s="1">
        <v>0.99909999999999999</v>
      </c>
      <c r="M69" s="1" t="s">
        <v>29</v>
      </c>
      <c r="N69" s="1" t="s">
        <v>28</v>
      </c>
      <c r="O69" s="1" t="s">
        <v>80</v>
      </c>
      <c r="P69" s="1">
        <f>Tabulka1[[#This Row],[x2]]/(1+Tabulka1[[#This Row],[y2]]*60.08/61.9789)</f>
        <v>0</v>
      </c>
      <c r="Q69" s="1">
        <f>Tabulka1[[#This Row],[y2]]</f>
        <v>2.5</v>
      </c>
      <c r="R69" s="1">
        <f>Tabulka1[[#This Row],[z2]]</f>
        <v>0.99909999999999999</v>
      </c>
      <c r="S69" s="1">
        <f>Tabulka1[[#This Row],[std2]]</f>
        <v>0</v>
      </c>
      <c r="T69" s="1" t="s">
        <v>38</v>
      </c>
      <c r="U69" s="1" t="s">
        <v>28</v>
      </c>
      <c r="V69" s="1" t="str">
        <f>Tabulka1[[#This Row],[z2Label]]</f>
        <v>Density (g/cm3)</v>
      </c>
      <c r="W69" s="1">
        <f>2*Tabulka1[[#This Row],[x3]]/61.9789*1000/(100-Tabulka1[[#This Row],[x2]])</f>
        <v>0</v>
      </c>
      <c r="X69" s="1">
        <f>(Tabulka1[[#This Row],[x2]]-Tabulka1[[#This Row],[x3]])/60.08*1000/(100-Tabulka1[[#This Row],[x2]])</f>
        <v>0</v>
      </c>
      <c r="Y69" s="1">
        <f>Tabulka1[[#This Row],[z3]]</f>
        <v>0.99909999999999999</v>
      </c>
      <c r="Z69" s="1">
        <f>Tabulka1[[#This Row],[std3]]</f>
        <v>0</v>
      </c>
      <c r="AA69" s="1" t="s">
        <v>36</v>
      </c>
      <c r="AB69" s="1" t="s">
        <v>37</v>
      </c>
      <c r="AC69" s="1" t="str">
        <f>Tabulka1[[#This Row],[z2Label]]</f>
        <v>Density (g/cm3)</v>
      </c>
      <c r="AD69" s="1">
        <f>Tabulka1[[#This Row],[y2]]</f>
        <v>2.5</v>
      </c>
      <c r="AE69" s="1">
        <f>Tabulka1[[#This Row],[x3]]</f>
        <v>0</v>
      </c>
      <c r="AF69" s="1">
        <f>Tabulka1[[#This Row],[x2]]-Tabulka1[[#This Row],[x3]]</f>
        <v>0</v>
      </c>
      <c r="AG69" s="1">
        <f>100-Tabulka1[[#This Row],[Na2O_proc]]-Tabulka1[[#This Row],[SiO2_proc]]</f>
        <v>100</v>
      </c>
      <c r="AH69" s="1">
        <f>Tabulka1[[#This Row],[z2]]</f>
        <v>0.99909999999999999</v>
      </c>
      <c r="AI69" s="1">
        <f>Tabulka1[[#This Row],[std2]]</f>
        <v>0</v>
      </c>
      <c r="AJ69" s="1" t="str">
        <f>Tabulka1[[#This Row],[z2Label]]</f>
        <v>Density (g/cm3)</v>
      </c>
      <c r="AK69" s="1">
        <v>15</v>
      </c>
      <c r="AL69" s="1" t="s">
        <v>82</v>
      </c>
      <c r="AM69" s="1" t="s">
        <v>79</v>
      </c>
      <c r="AN69" s="1">
        <f t="shared" si="1"/>
        <v>1.0122</v>
      </c>
      <c r="AO69" s="1">
        <f>Tabulka1[[#This Row],[Interpolated_z2]]-Tabulka1[[#This Row],[z2]]</f>
        <v>1.3100000000000001E-2</v>
      </c>
      <c r="AP69" s="1">
        <f>Tabulka1[[#This Row],[Interpolated_z2 - measured]]/Tabulka1[[#This Row],[z2]]*100</f>
        <v>1.3111800620558505</v>
      </c>
      <c r="AQ69" s="1">
        <v>100</v>
      </c>
    </row>
    <row r="70" spans="1:43" ht="16.5" x14ac:dyDescent="0.35">
      <c r="A70" s="1">
        <f>2*Tabulka1[[#This Row],[x3]]*Tabulka1[[#This Row],[z]]/(100*61.9789)*1000</f>
        <v>0.49242643825564175</v>
      </c>
      <c r="B70" s="1">
        <f>Tabulka1[[#This Row],[y2]]*Tabulka1[[#This Row],[x]]/2</f>
        <v>0.6155330478195522</v>
      </c>
      <c r="C70" s="1">
        <f>Tabulka1[[#This Row],[z2]]</f>
        <v>1.0448249999999999</v>
      </c>
      <c r="D70" s="1">
        <f>Tabulka1[[#This Row],[std2]]</f>
        <v>7.0710678117547895E-6</v>
      </c>
      <c r="E70" s="1">
        <v>8</v>
      </c>
      <c r="F70" s="1" t="s">
        <v>75</v>
      </c>
      <c r="G70" s="1" t="s">
        <v>27</v>
      </c>
      <c r="H70" s="1" t="str">
        <f>Tabulka1[[#This Row],[z2Label]]</f>
        <v>Density (g/cm3)</v>
      </c>
      <c r="I70" s="1">
        <v>5</v>
      </c>
      <c r="J70" s="5">
        <v>2.5</v>
      </c>
      <c r="K70" s="1">
        <v>1.0448249999999999</v>
      </c>
      <c r="L70" s="1">
        <v>7.0710678117547895E-6</v>
      </c>
      <c r="M70" s="1" t="s">
        <v>29</v>
      </c>
      <c r="N70" s="1" t="s">
        <v>28</v>
      </c>
      <c r="O70" s="1" t="s">
        <v>80</v>
      </c>
      <c r="P70" s="1">
        <f>Tabulka1[[#This Row],[x2]]/(1+Tabulka1[[#This Row],[y2]]*60.08/61.9789)</f>
        <v>1.4605340116288661</v>
      </c>
      <c r="Q70" s="1">
        <f>Tabulka1[[#This Row],[y2]]</f>
        <v>2.5</v>
      </c>
      <c r="R70" s="1">
        <f>Tabulka1[[#This Row],[z2]]</f>
        <v>1.0448249999999999</v>
      </c>
      <c r="S70" s="1">
        <f>Tabulka1[[#This Row],[std2]]</f>
        <v>7.0710678117547895E-6</v>
      </c>
      <c r="T70" s="1" t="s">
        <v>38</v>
      </c>
      <c r="U70" s="1" t="s">
        <v>28</v>
      </c>
      <c r="V70" s="1" t="str">
        <f>Tabulka1[[#This Row],[z2Label]]</f>
        <v>Density (g/cm3)</v>
      </c>
      <c r="W70" s="1">
        <f>2*Tabulka1[[#This Row],[x3]]/61.9789*1000/(100-Tabulka1[[#This Row],[x2]])</f>
        <v>0.49610568201992211</v>
      </c>
      <c r="X70" s="1">
        <f>(Tabulka1[[#This Row],[x2]]-Tabulka1[[#This Row],[x3]])/60.08*1000/(100-Tabulka1[[#This Row],[x2]])</f>
        <v>0.62013210252490258</v>
      </c>
      <c r="Y70" s="1">
        <f>Tabulka1[[#This Row],[z3]]</f>
        <v>1.0448249999999999</v>
      </c>
      <c r="Z70" s="1">
        <f>Tabulka1[[#This Row],[std3]]</f>
        <v>7.0710678117547895E-6</v>
      </c>
      <c r="AA70" s="1" t="s">
        <v>36</v>
      </c>
      <c r="AB70" s="1" t="s">
        <v>37</v>
      </c>
      <c r="AC70" s="1" t="str">
        <f>Tabulka1[[#This Row],[z2Label]]</f>
        <v>Density (g/cm3)</v>
      </c>
      <c r="AD70" s="1">
        <f>Tabulka1[[#This Row],[y2]]</f>
        <v>2.5</v>
      </c>
      <c r="AE70" s="1">
        <f>Tabulka1[[#This Row],[x3]]</f>
        <v>1.4605340116288661</v>
      </c>
      <c r="AF70" s="1">
        <f>Tabulka1[[#This Row],[x2]]-Tabulka1[[#This Row],[x3]]</f>
        <v>3.5394659883711341</v>
      </c>
      <c r="AG70" s="1">
        <f>100-Tabulka1[[#This Row],[Na2O_proc]]-Tabulka1[[#This Row],[SiO2_proc]]</f>
        <v>95</v>
      </c>
      <c r="AH70" s="1">
        <f>Tabulka1[[#This Row],[z2]]</f>
        <v>1.0448249999999999</v>
      </c>
      <c r="AI70" s="1">
        <f>Tabulka1[[#This Row],[std2]]</f>
        <v>7.0710678117547895E-6</v>
      </c>
      <c r="AJ70" s="1" t="str">
        <f>Tabulka1[[#This Row],[z2Label]]</f>
        <v>Density (g/cm3)</v>
      </c>
      <c r="AK70" s="1">
        <v>15</v>
      </c>
      <c r="AL70" s="1" t="s">
        <v>82</v>
      </c>
      <c r="AM70" s="1" t="s">
        <v>79</v>
      </c>
      <c r="AN70" s="1">
        <f t="shared" si="1"/>
        <v>1.0487679084374999</v>
      </c>
      <c r="AO70" s="1">
        <f>Tabulka1[[#This Row],[Interpolated_z2]]-Tabulka1[[#This Row],[z2]]</f>
        <v>3.9429084375000034E-3</v>
      </c>
      <c r="AP70" s="1">
        <f>Tabulka1[[#This Row],[Interpolated_z2 - measured]]/Tabulka1[[#This Row],[z2]]*100</f>
        <v>0.37737500897279486</v>
      </c>
      <c r="AQ70" s="1">
        <v>1</v>
      </c>
    </row>
    <row r="71" spans="1:43" ht="16.5" x14ac:dyDescent="0.35">
      <c r="A71" s="1">
        <f>2*Tabulka1[[#This Row],[x3]]*Tabulka1[[#This Row],[z]]/(100*61.9789)*1000</f>
        <v>1.0281135400362618</v>
      </c>
      <c r="B71" s="1">
        <f>Tabulka1[[#This Row],[y2]]*Tabulka1[[#This Row],[x]]/2</f>
        <v>1.2851419250453273</v>
      </c>
      <c r="C71" s="1">
        <f>Tabulka1[[#This Row],[z2]]</f>
        <v>1.0907199999999999</v>
      </c>
      <c r="D71" s="1">
        <f>Tabulka1[[#This Row],[std2]]</f>
        <v>0</v>
      </c>
      <c r="E71" s="1">
        <v>8</v>
      </c>
      <c r="F71" s="1" t="s">
        <v>75</v>
      </c>
      <c r="G71" s="1" t="s">
        <v>27</v>
      </c>
      <c r="H71" s="1" t="str">
        <f>Tabulka1[[#This Row],[z2Label]]</f>
        <v>Density (g/cm3)</v>
      </c>
      <c r="I71" s="1">
        <v>10</v>
      </c>
      <c r="J71" s="5">
        <v>2.5</v>
      </c>
      <c r="K71" s="1">
        <v>1.0907199999999999</v>
      </c>
      <c r="L71" s="1">
        <v>0</v>
      </c>
      <c r="M71" s="1" t="s">
        <v>29</v>
      </c>
      <c r="N71" s="1" t="s">
        <v>28</v>
      </c>
      <c r="O71" s="1" t="s">
        <v>80</v>
      </c>
      <c r="P71" s="1">
        <f>Tabulka1[[#This Row],[x2]]/(1+Tabulka1[[#This Row],[y2]]*60.08/61.9789)</f>
        <v>2.9210680232577322</v>
      </c>
      <c r="Q71" s="1">
        <f>Tabulka1[[#This Row],[y2]]</f>
        <v>2.5</v>
      </c>
      <c r="R71" s="1">
        <f>Tabulka1[[#This Row],[z2]]</f>
        <v>1.0907199999999999</v>
      </c>
      <c r="S71" s="1">
        <f>Tabulka1[[#This Row],[std2]]</f>
        <v>0</v>
      </c>
      <c r="T71" s="1" t="s">
        <v>38</v>
      </c>
      <c r="U71" s="1" t="s">
        <v>28</v>
      </c>
      <c r="V71" s="1" t="str">
        <f>Tabulka1[[#This Row],[z2Label]]</f>
        <v>Density (g/cm3)</v>
      </c>
      <c r="W71" s="1">
        <f>2*Tabulka1[[#This Row],[x3]]/61.9789*1000/(100-Tabulka1[[#This Row],[x2]])</f>
        <v>1.0473342175976132</v>
      </c>
      <c r="X71" s="1">
        <f>(Tabulka1[[#This Row],[x2]]-Tabulka1[[#This Row],[x3]])/60.08*1000/(100-Tabulka1[[#This Row],[x2]])</f>
        <v>1.3091677719970165</v>
      </c>
      <c r="Y71" s="1">
        <f>Tabulka1[[#This Row],[z3]]</f>
        <v>1.0907199999999999</v>
      </c>
      <c r="Z71" s="1">
        <f>Tabulka1[[#This Row],[std3]]</f>
        <v>0</v>
      </c>
      <c r="AA71" s="1" t="s">
        <v>36</v>
      </c>
      <c r="AB71" s="1" t="s">
        <v>37</v>
      </c>
      <c r="AC71" s="1" t="str">
        <f>Tabulka1[[#This Row],[z2Label]]</f>
        <v>Density (g/cm3)</v>
      </c>
      <c r="AD71" s="1">
        <f>Tabulka1[[#This Row],[y2]]</f>
        <v>2.5</v>
      </c>
      <c r="AE71" s="1">
        <f>Tabulka1[[#This Row],[x3]]</f>
        <v>2.9210680232577322</v>
      </c>
      <c r="AF71" s="1">
        <f>Tabulka1[[#This Row],[x2]]-Tabulka1[[#This Row],[x3]]</f>
        <v>7.0789319767422683</v>
      </c>
      <c r="AG71" s="1">
        <f>100-Tabulka1[[#This Row],[Na2O_proc]]-Tabulka1[[#This Row],[SiO2_proc]]</f>
        <v>90</v>
      </c>
      <c r="AH71" s="1">
        <f>Tabulka1[[#This Row],[z2]]</f>
        <v>1.0907199999999999</v>
      </c>
      <c r="AI71" s="1">
        <f>Tabulka1[[#This Row],[std2]]</f>
        <v>0</v>
      </c>
      <c r="AJ71" s="1" t="str">
        <f>Tabulka1[[#This Row],[z2Label]]</f>
        <v>Density (g/cm3)</v>
      </c>
      <c r="AK71" s="1">
        <v>15</v>
      </c>
      <c r="AL71" s="1" t="s">
        <v>82</v>
      </c>
      <c r="AM71" s="1" t="s">
        <v>79</v>
      </c>
      <c r="AN71" s="1">
        <f t="shared" si="1"/>
        <v>1.0920308999999999</v>
      </c>
      <c r="AO71" s="1">
        <f>Tabulka1[[#This Row],[Interpolated_z2]]-Tabulka1[[#This Row],[z2]]</f>
        <v>1.3109000000000037E-3</v>
      </c>
      <c r="AP71" s="1">
        <f>Tabulka1[[#This Row],[Interpolated_z2 - measured]]/Tabulka1[[#This Row],[z2]]*100</f>
        <v>0.12018666568871972</v>
      </c>
      <c r="AQ71" s="1">
        <v>1</v>
      </c>
    </row>
    <row r="72" spans="1:43" ht="16.5" x14ac:dyDescent="0.35">
      <c r="A72" s="1">
        <f>2*Tabulka1[[#This Row],[x3]]*Tabulka1[[#This Row],[z]]/(100*61.9789)*1000</f>
        <v>1.6125896590094493</v>
      </c>
      <c r="B72" s="1">
        <f>Tabulka1[[#This Row],[y2]]*Tabulka1[[#This Row],[x]]/2</f>
        <v>2.0157370737618114</v>
      </c>
      <c r="C72" s="1">
        <f>Tabulka1[[#This Row],[z2]]</f>
        <v>1.140525</v>
      </c>
      <c r="D72" s="1">
        <f>Tabulka1[[#This Row],[std2]]</f>
        <v>7.0710678119117998E-6</v>
      </c>
      <c r="E72" s="1">
        <v>8</v>
      </c>
      <c r="F72" s="1" t="s">
        <v>75</v>
      </c>
      <c r="G72" s="1" t="s">
        <v>27</v>
      </c>
      <c r="H72" s="1" t="str">
        <f>Tabulka1[[#This Row],[z2Label]]</f>
        <v>Density (g/cm3)</v>
      </c>
      <c r="I72" s="1">
        <v>15</v>
      </c>
      <c r="J72" s="5">
        <v>2.5</v>
      </c>
      <c r="K72" s="1">
        <v>1.140525</v>
      </c>
      <c r="L72" s="1">
        <v>7.0710678119117998E-6</v>
      </c>
      <c r="M72" s="1" t="s">
        <v>29</v>
      </c>
      <c r="N72" s="1" t="s">
        <v>28</v>
      </c>
      <c r="O72" s="1" t="s">
        <v>80</v>
      </c>
      <c r="P72" s="1">
        <f>Tabulka1[[#This Row],[x2]]/(1+Tabulka1[[#This Row],[y2]]*60.08/61.9789)</f>
        <v>4.3816020348865985</v>
      </c>
      <c r="Q72" s="1">
        <f>Tabulka1[[#This Row],[y2]]</f>
        <v>2.5</v>
      </c>
      <c r="R72" s="1">
        <f>Tabulka1[[#This Row],[z2]]</f>
        <v>1.140525</v>
      </c>
      <c r="S72" s="1">
        <f>Tabulka1[[#This Row],[std2]]</f>
        <v>7.0710678119117998E-6</v>
      </c>
      <c r="T72" s="1" t="s">
        <v>38</v>
      </c>
      <c r="U72" s="1" t="s">
        <v>28</v>
      </c>
      <c r="V72" s="1" t="str">
        <f>Tabulka1[[#This Row],[z2Label]]</f>
        <v>Density (g/cm3)</v>
      </c>
      <c r="W72" s="1">
        <f>2*Tabulka1[[#This Row],[x3]]/61.9789*1000/(100-Tabulka1[[#This Row],[x2]])</f>
        <v>1.6634131691256213</v>
      </c>
      <c r="X72" s="1">
        <f>(Tabulka1[[#This Row],[x2]]-Tabulka1[[#This Row],[x3]])/60.08*1000/(100-Tabulka1[[#This Row],[x2]])</f>
        <v>2.0792664614070264</v>
      </c>
      <c r="Y72" s="1">
        <f>Tabulka1[[#This Row],[z3]]</f>
        <v>1.140525</v>
      </c>
      <c r="Z72" s="1">
        <f>Tabulka1[[#This Row],[std3]]</f>
        <v>7.0710678119117998E-6</v>
      </c>
      <c r="AA72" s="1" t="s">
        <v>36</v>
      </c>
      <c r="AB72" s="1" t="s">
        <v>37</v>
      </c>
      <c r="AC72" s="1" t="str">
        <f>Tabulka1[[#This Row],[z2Label]]</f>
        <v>Density (g/cm3)</v>
      </c>
      <c r="AD72" s="1">
        <f>Tabulka1[[#This Row],[y2]]</f>
        <v>2.5</v>
      </c>
      <c r="AE72" s="1">
        <f>Tabulka1[[#This Row],[x3]]</f>
        <v>4.3816020348865985</v>
      </c>
      <c r="AF72" s="1">
        <f>Tabulka1[[#This Row],[x2]]-Tabulka1[[#This Row],[x3]]</f>
        <v>10.618397965113402</v>
      </c>
      <c r="AG72" s="1">
        <f>100-Tabulka1[[#This Row],[Na2O_proc]]-Tabulka1[[#This Row],[SiO2_proc]]</f>
        <v>85</v>
      </c>
      <c r="AH72" s="1">
        <f>Tabulka1[[#This Row],[z2]]</f>
        <v>1.140525</v>
      </c>
      <c r="AI72" s="1">
        <f>Tabulka1[[#This Row],[std2]]</f>
        <v>7.0710678119117998E-6</v>
      </c>
      <c r="AJ72" s="1" t="str">
        <f>Tabulka1[[#This Row],[z2Label]]</f>
        <v>Density (g/cm3)</v>
      </c>
      <c r="AK72" s="1">
        <v>15</v>
      </c>
      <c r="AL72" s="1" t="s">
        <v>82</v>
      </c>
      <c r="AM72" s="1" t="s">
        <v>79</v>
      </c>
      <c r="AN72" s="1">
        <f t="shared" si="1"/>
        <v>1.1407091315625002</v>
      </c>
      <c r="AO72" s="1">
        <f>Tabulka1[[#This Row],[Interpolated_z2]]-Tabulka1[[#This Row],[z2]]</f>
        <v>1.8413156250018936E-4</v>
      </c>
      <c r="AP72" s="1">
        <f>Tabulka1[[#This Row],[Interpolated_z2 - measured]]/Tabulka1[[#This Row],[z2]]*100</f>
        <v>1.6144456500312519E-2</v>
      </c>
      <c r="AQ72" s="1">
        <v>1</v>
      </c>
    </row>
    <row r="73" spans="1:43" ht="16.5" x14ac:dyDescent="0.35">
      <c r="A73" s="1">
        <f>2*Tabulka1[[#This Row],[x3]]*Tabulka1[[#This Row],[z]]/(100*61.9789)*1000</f>
        <v>2.2500540817206609</v>
      </c>
      <c r="B73" s="1">
        <f>Tabulka1[[#This Row],[y2]]*Tabulka1[[#This Row],[x]]/2</f>
        <v>2.8125676021508261</v>
      </c>
      <c r="C73" s="1">
        <f>Tabulka1[[#This Row],[z2]]</f>
        <v>1.193535</v>
      </c>
      <c r="D73" s="1">
        <f>Tabulka1[[#This Row],[std2]]</f>
        <v>7.0710678119117998E-6</v>
      </c>
      <c r="E73" s="1">
        <v>8</v>
      </c>
      <c r="F73" s="1" t="s">
        <v>75</v>
      </c>
      <c r="G73" s="1" t="s">
        <v>27</v>
      </c>
      <c r="H73" s="1" t="str">
        <f>Tabulka1[[#This Row],[z2Label]]</f>
        <v>Density (g/cm3)</v>
      </c>
      <c r="I73" s="1">
        <v>20</v>
      </c>
      <c r="J73" s="5">
        <v>2.5</v>
      </c>
      <c r="K73" s="1">
        <v>1.193535</v>
      </c>
      <c r="L73" s="1">
        <v>7.0710678119117998E-6</v>
      </c>
      <c r="M73" s="1" t="s">
        <v>29</v>
      </c>
      <c r="N73" s="1" t="s">
        <v>28</v>
      </c>
      <c r="O73" s="1" t="s">
        <v>80</v>
      </c>
      <c r="P73" s="1">
        <f>Tabulka1[[#This Row],[x2]]/(1+Tabulka1[[#This Row],[y2]]*60.08/61.9789)</f>
        <v>5.8421360465154644</v>
      </c>
      <c r="Q73" s="1">
        <f>Tabulka1[[#This Row],[y2]]</f>
        <v>2.5</v>
      </c>
      <c r="R73" s="1">
        <f>Tabulka1[[#This Row],[z2]]</f>
        <v>1.193535</v>
      </c>
      <c r="S73" s="1">
        <f>Tabulka1[[#This Row],[std2]]</f>
        <v>7.0710678119117998E-6</v>
      </c>
      <c r="T73" s="1" t="s">
        <v>38</v>
      </c>
      <c r="U73" s="1" t="s">
        <v>28</v>
      </c>
      <c r="V73" s="1" t="str">
        <f>Tabulka1[[#This Row],[z2Label]]</f>
        <v>Density (g/cm3)</v>
      </c>
      <c r="W73" s="1">
        <f>2*Tabulka1[[#This Row],[x3]]/61.9789*1000/(100-Tabulka1[[#This Row],[x2]])</f>
        <v>2.35650198959463</v>
      </c>
      <c r="X73" s="1">
        <f>(Tabulka1[[#This Row],[x2]]-Tabulka1[[#This Row],[x3]])/60.08*1000/(100-Tabulka1[[#This Row],[x2]])</f>
        <v>2.9456274869932875</v>
      </c>
      <c r="Y73" s="1">
        <f>Tabulka1[[#This Row],[z3]]</f>
        <v>1.193535</v>
      </c>
      <c r="Z73" s="1">
        <f>Tabulka1[[#This Row],[std3]]</f>
        <v>7.0710678119117998E-6</v>
      </c>
      <c r="AA73" s="1" t="s">
        <v>36</v>
      </c>
      <c r="AB73" s="1" t="s">
        <v>37</v>
      </c>
      <c r="AC73" s="1" t="str">
        <f>Tabulka1[[#This Row],[z2Label]]</f>
        <v>Density (g/cm3)</v>
      </c>
      <c r="AD73" s="1">
        <f>Tabulka1[[#This Row],[y2]]</f>
        <v>2.5</v>
      </c>
      <c r="AE73" s="1">
        <f>Tabulka1[[#This Row],[x3]]</f>
        <v>5.8421360465154644</v>
      </c>
      <c r="AF73" s="1">
        <f>Tabulka1[[#This Row],[x2]]-Tabulka1[[#This Row],[x3]]</f>
        <v>14.157863953484537</v>
      </c>
      <c r="AG73" s="1">
        <f>100-Tabulka1[[#This Row],[Na2O_proc]]-Tabulka1[[#This Row],[SiO2_proc]]</f>
        <v>80</v>
      </c>
      <c r="AH73" s="1">
        <f>Tabulka1[[#This Row],[z2]]</f>
        <v>1.193535</v>
      </c>
      <c r="AI73" s="1">
        <f>Tabulka1[[#This Row],[std2]]</f>
        <v>7.0710678119117998E-6</v>
      </c>
      <c r="AJ73" s="1" t="str">
        <f>Tabulka1[[#This Row],[z2Label]]</f>
        <v>Density (g/cm3)</v>
      </c>
      <c r="AK73" s="1">
        <v>15</v>
      </c>
      <c r="AL73" s="1" t="s">
        <v>82</v>
      </c>
      <c r="AM73" s="1" t="s">
        <v>79</v>
      </c>
      <c r="AN73" s="1">
        <f t="shared" si="1"/>
        <v>1.1938858949999998</v>
      </c>
      <c r="AO73" s="1">
        <f>Tabulka1[[#This Row],[Interpolated_z2]]-Tabulka1[[#This Row],[z2]]</f>
        <v>3.5089499999974016E-4</v>
      </c>
      <c r="AP73" s="1">
        <f>Tabulka1[[#This Row],[Interpolated_z2 - measured]]/Tabulka1[[#This Row],[z2]]*100</f>
        <v>2.9399640563514282E-2</v>
      </c>
      <c r="AQ73" s="1">
        <v>1</v>
      </c>
    </row>
    <row r="74" spans="1:43" ht="16.5" x14ac:dyDescent="0.35">
      <c r="A74" s="1">
        <f>2*Tabulka1[[#This Row],[x3]]*Tabulka1[[#This Row],[z]]/(100*61.9789)*1000</f>
        <v>2.9471356482666273</v>
      </c>
      <c r="B74" s="1">
        <f>Tabulka1[[#This Row],[y2]]*Tabulka1[[#This Row],[x]]/2</f>
        <v>3.6839195603332842</v>
      </c>
      <c r="C74" s="1">
        <f>Tabulka1[[#This Row],[z2]]</f>
        <v>1.25064</v>
      </c>
      <c r="D74" s="1">
        <f>Tabulka1[[#This Row],[std2]]</f>
        <v>0</v>
      </c>
      <c r="E74" s="1">
        <v>8</v>
      </c>
      <c r="F74" s="1" t="s">
        <v>75</v>
      </c>
      <c r="G74" s="1" t="s">
        <v>27</v>
      </c>
      <c r="H74" s="1" t="str">
        <f>Tabulka1[[#This Row],[z2Label]]</f>
        <v>Density (g/cm3)</v>
      </c>
      <c r="I74" s="1">
        <v>25</v>
      </c>
      <c r="J74" s="5">
        <v>2.5</v>
      </c>
      <c r="K74" s="1">
        <v>1.25064</v>
      </c>
      <c r="L74" s="1">
        <v>0</v>
      </c>
      <c r="M74" s="1" t="s">
        <v>29</v>
      </c>
      <c r="N74" s="1" t="s">
        <v>28</v>
      </c>
      <c r="O74" s="1" t="s">
        <v>80</v>
      </c>
      <c r="P74" s="1">
        <f>Tabulka1[[#This Row],[x2]]/(1+Tabulka1[[#This Row],[y2]]*60.08/61.9789)</f>
        <v>7.3026700581443302</v>
      </c>
      <c r="Q74" s="1">
        <f>Tabulka1[[#This Row],[y2]]</f>
        <v>2.5</v>
      </c>
      <c r="R74" s="1">
        <f>Tabulka1[[#This Row],[z2]]</f>
        <v>1.25064</v>
      </c>
      <c r="S74" s="1">
        <f>Tabulka1[[#This Row],[std2]]</f>
        <v>0</v>
      </c>
      <c r="T74" s="1" t="s">
        <v>38</v>
      </c>
      <c r="U74" s="1" t="s">
        <v>28</v>
      </c>
      <c r="V74" s="1" t="str">
        <f>Tabulka1[[#This Row],[z2Label]]</f>
        <v>Density (g/cm3)</v>
      </c>
      <c r="W74" s="1">
        <f>2*Tabulka1[[#This Row],[x3]]/61.9789*1000/(100-Tabulka1[[#This Row],[x2]])</f>
        <v>3.14200265279284</v>
      </c>
      <c r="X74" s="1">
        <f>(Tabulka1[[#This Row],[x2]]-Tabulka1[[#This Row],[x3]])/60.08*1000/(100-Tabulka1[[#This Row],[x2]])</f>
        <v>3.9275033159910495</v>
      </c>
      <c r="Y74" s="1">
        <f>Tabulka1[[#This Row],[z3]]</f>
        <v>1.25064</v>
      </c>
      <c r="Z74" s="1">
        <f>Tabulka1[[#This Row],[std3]]</f>
        <v>0</v>
      </c>
      <c r="AA74" s="1" t="s">
        <v>36</v>
      </c>
      <c r="AB74" s="1" t="s">
        <v>37</v>
      </c>
      <c r="AC74" s="1" t="str">
        <f>Tabulka1[[#This Row],[z2Label]]</f>
        <v>Density (g/cm3)</v>
      </c>
      <c r="AD74" s="1">
        <f>Tabulka1[[#This Row],[y2]]</f>
        <v>2.5</v>
      </c>
      <c r="AE74" s="1">
        <f>Tabulka1[[#This Row],[x3]]</f>
        <v>7.3026700581443302</v>
      </c>
      <c r="AF74" s="1">
        <f>Tabulka1[[#This Row],[x2]]-Tabulka1[[#This Row],[x3]]</f>
        <v>17.697329941855671</v>
      </c>
      <c r="AG74" s="1">
        <f>100-Tabulka1[[#This Row],[Na2O_proc]]-Tabulka1[[#This Row],[SiO2_proc]]</f>
        <v>75</v>
      </c>
      <c r="AH74" s="1">
        <f>Tabulka1[[#This Row],[z2]]</f>
        <v>1.25064</v>
      </c>
      <c r="AI74" s="1">
        <f>Tabulka1[[#This Row],[std2]]</f>
        <v>0</v>
      </c>
      <c r="AJ74" s="1" t="str">
        <f>Tabulka1[[#This Row],[z2Label]]</f>
        <v>Density (g/cm3)</v>
      </c>
      <c r="AK74" s="1">
        <v>15</v>
      </c>
      <c r="AL74" s="1" t="s">
        <v>82</v>
      </c>
      <c r="AM74" s="1" t="s">
        <v>79</v>
      </c>
      <c r="AN74" s="1">
        <f t="shared" si="1"/>
        <v>1.2510076171874998</v>
      </c>
      <c r="AO74" s="1">
        <f>Tabulka1[[#This Row],[Interpolated_z2]]-Tabulka1[[#This Row],[z2]]</f>
        <v>3.6761718749978023E-4</v>
      </c>
      <c r="AP74" s="1">
        <f>Tabulka1[[#This Row],[Interpolated_z2 - measured]]/Tabulka1[[#This Row],[z2]]*100</f>
        <v>2.9394325105528391E-2</v>
      </c>
      <c r="AQ74" s="1">
        <v>1</v>
      </c>
    </row>
    <row r="75" spans="1:43" ht="16.5" x14ac:dyDescent="0.35">
      <c r="A75" s="1">
        <f>2*Tabulka1[[#This Row],[x3]]*Tabulka1[[#This Row],[z]]/(100*61.9789)*1000</f>
        <v>3.7125227814829844</v>
      </c>
      <c r="B75" s="1">
        <f>Tabulka1[[#This Row],[y2]]*Tabulka1[[#This Row],[x]]/2</f>
        <v>4.6406534768537302</v>
      </c>
      <c r="C75" s="1">
        <f>Tabulka1[[#This Row],[z2]]</f>
        <v>1.3128649999999999</v>
      </c>
      <c r="D75" s="1">
        <f>Tabulka1[[#This Row],[std2]]</f>
        <v>1.4849242404920573E-4</v>
      </c>
      <c r="E75" s="1">
        <v>8</v>
      </c>
      <c r="F75" s="1" t="s">
        <v>75</v>
      </c>
      <c r="G75" s="1" t="s">
        <v>27</v>
      </c>
      <c r="H75" s="1" t="str">
        <f>Tabulka1[[#This Row],[z2Label]]</f>
        <v>Density (g/cm3)</v>
      </c>
      <c r="I75" s="1">
        <v>30</v>
      </c>
      <c r="J75" s="5">
        <v>2.5</v>
      </c>
      <c r="K75" s="1">
        <v>1.3128649999999999</v>
      </c>
      <c r="L75" s="1">
        <v>1.4849242404920573E-4</v>
      </c>
      <c r="M75" s="1" t="s">
        <v>29</v>
      </c>
      <c r="N75" s="1" t="s">
        <v>28</v>
      </c>
      <c r="O75" s="1" t="s">
        <v>80</v>
      </c>
      <c r="P75" s="1">
        <f>Tabulka1[[#This Row],[x2]]/(1+Tabulka1[[#This Row],[y2]]*60.08/61.9789)</f>
        <v>8.763204069773197</v>
      </c>
      <c r="Q75" s="1">
        <f>Tabulka1[[#This Row],[y2]]</f>
        <v>2.5</v>
      </c>
      <c r="R75" s="1">
        <f>Tabulka1[[#This Row],[z2]]</f>
        <v>1.3128649999999999</v>
      </c>
      <c r="S75" s="1">
        <f>Tabulka1[[#This Row],[std2]]</f>
        <v>1.4849242404920573E-4</v>
      </c>
      <c r="T75" s="1" t="s">
        <v>38</v>
      </c>
      <c r="U75" s="1" t="s">
        <v>28</v>
      </c>
      <c r="V75" s="1" t="str">
        <f>Tabulka1[[#This Row],[z2Label]]</f>
        <v>Density (g/cm3)</v>
      </c>
      <c r="W75" s="1">
        <f>2*Tabulka1[[#This Row],[x3]]/61.9789*1000/(100-Tabulka1[[#This Row],[x2]])</f>
        <v>4.0397176964479371</v>
      </c>
      <c r="X75" s="1">
        <f>(Tabulka1[[#This Row],[x2]]-Tabulka1[[#This Row],[x3]])/60.08*1000/(100-Tabulka1[[#This Row],[x2]])</f>
        <v>5.0496471205599214</v>
      </c>
      <c r="Y75" s="1">
        <f>Tabulka1[[#This Row],[z3]]</f>
        <v>1.3128649999999999</v>
      </c>
      <c r="Z75" s="1">
        <f>Tabulka1[[#This Row],[std3]]</f>
        <v>1.4849242404920573E-4</v>
      </c>
      <c r="AA75" s="1" t="s">
        <v>36</v>
      </c>
      <c r="AB75" s="1" t="s">
        <v>37</v>
      </c>
      <c r="AC75" s="1" t="str">
        <f>Tabulka1[[#This Row],[z2Label]]</f>
        <v>Density (g/cm3)</v>
      </c>
      <c r="AD75" s="1">
        <f>Tabulka1[[#This Row],[y2]]</f>
        <v>2.5</v>
      </c>
      <c r="AE75" s="1">
        <f>Tabulka1[[#This Row],[x3]]</f>
        <v>8.763204069773197</v>
      </c>
      <c r="AF75" s="1">
        <f>Tabulka1[[#This Row],[x2]]-Tabulka1[[#This Row],[x3]]</f>
        <v>21.236795930226805</v>
      </c>
      <c r="AG75" s="1">
        <f>100-Tabulka1[[#This Row],[Na2O_proc]]-Tabulka1[[#This Row],[SiO2_proc]]</f>
        <v>70</v>
      </c>
      <c r="AH75" s="1">
        <f>Tabulka1[[#This Row],[z2]]</f>
        <v>1.3128649999999999</v>
      </c>
      <c r="AI75" s="1">
        <f>Tabulka1[[#This Row],[std2]]</f>
        <v>1.4849242404920573E-4</v>
      </c>
      <c r="AJ75" s="1" t="str">
        <f>Tabulka1[[#This Row],[z2Label]]</f>
        <v>Density (g/cm3)</v>
      </c>
      <c r="AK75" s="1">
        <v>15</v>
      </c>
      <c r="AL75" s="1" t="s">
        <v>82</v>
      </c>
      <c r="AM75" s="1" t="s">
        <v>79</v>
      </c>
      <c r="AN75" s="1">
        <f t="shared" si="1"/>
        <v>1.3118838600000002</v>
      </c>
      <c r="AO75" s="1">
        <f>Tabulka1[[#This Row],[Interpolated_z2]]-Tabulka1[[#This Row],[z2]]</f>
        <v>-9.8113999999971391E-4</v>
      </c>
      <c r="AP75" s="1">
        <f>Tabulka1[[#This Row],[Interpolated_z2 - measured]]/Tabulka1[[#This Row],[z2]]*100</f>
        <v>-7.4732740990102853E-2</v>
      </c>
      <c r="AQ75" s="1">
        <v>1</v>
      </c>
    </row>
    <row r="76" spans="1:43" ht="16.5" x14ac:dyDescent="0.35">
      <c r="A76" s="1">
        <f>2*Tabulka1[[#This Row],[x3]]*Tabulka1[[#This Row],[z]]/(100*61.9789)*1000</f>
        <v>4.5681686539047943</v>
      </c>
      <c r="B76" s="1">
        <f>Tabulka1[[#This Row],[y2]]*Tabulka1[[#This Row],[x]]/2</f>
        <v>5.7102108173809931</v>
      </c>
      <c r="C76" s="1">
        <f>Tabulka1[[#This Row],[z2]]</f>
        <v>1.3846699999999998</v>
      </c>
      <c r="D76" s="1">
        <f>Tabulka1[[#This Row],[std2]]</f>
        <v>2.8284271247490186E-5</v>
      </c>
      <c r="E76" s="1">
        <v>8</v>
      </c>
      <c r="F76" s="1" t="s">
        <v>75</v>
      </c>
      <c r="G76" s="1" t="s">
        <v>27</v>
      </c>
      <c r="H76" s="1" t="str">
        <f>Tabulka1[[#This Row],[z2Label]]</f>
        <v>Density (g/cm3)</v>
      </c>
      <c r="I76" s="1">
        <v>35</v>
      </c>
      <c r="J76" s="5">
        <v>2.5</v>
      </c>
      <c r="K76" s="1">
        <v>1.3846699999999998</v>
      </c>
      <c r="L76" s="1">
        <v>2.8284271247490186E-5</v>
      </c>
      <c r="M76" s="1" t="s">
        <v>29</v>
      </c>
      <c r="N76" s="1" t="s">
        <v>28</v>
      </c>
      <c r="O76" s="1" t="s">
        <v>80</v>
      </c>
      <c r="P76" s="1">
        <f>Tabulka1[[#This Row],[x2]]/(1+Tabulka1[[#This Row],[y2]]*60.08/61.9789)</f>
        <v>10.223738081402063</v>
      </c>
      <c r="Q76" s="1">
        <f>Tabulka1[[#This Row],[y2]]</f>
        <v>2.5</v>
      </c>
      <c r="R76" s="1">
        <f>Tabulka1[[#This Row],[z2]]</f>
        <v>1.3846699999999998</v>
      </c>
      <c r="S76" s="1">
        <f>Tabulka1[[#This Row],[std2]]</f>
        <v>2.8284271247490186E-5</v>
      </c>
      <c r="T76" s="1" t="s">
        <v>38</v>
      </c>
      <c r="U76" s="1" t="s">
        <v>28</v>
      </c>
      <c r="V76" s="1" t="str">
        <f>Tabulka1[[#This Row],[z2Label]]</f>
        <v>Density (g/cm3)</v>
      </c>
      <c r="W76" s="1">
        <f>2*Tabulka1[[#This Row],[x3]]/61.9789*1000/(100-Tabulka1[[#This Row],[x2]])</f>
        <v>5.0755427468192025</v>
      </c>
      <c r="X76" s="1">
        <f>(Tabulka1[[#This Row],[x2]]-Tabulka1[[#This Row],[x3]])/60.08*1000/(100-Tabulka1[[#This Row],[x2]])</f>
        <v>6.344428433524004</v>
      </c>
      <c r="Y76" s="1">
        <f>Tabulka1[[#This Row],[z3]]</f>
        <v>1.3846699999999998</v>
      </c>
      <c r="Z76" s="1">
        <f>Tabulka1[[#This Row],[std3]]</f>
        <v>2.8284271247490186E-5</v>
      </c>
      <c r="AA76" s="1" t="s">
        <v>36</v>
      </c>
      <c r="AB76" s="1" t="s">
        <v>37</v>
      </c>
      <c r="AC76" s="1" t="str">
        <f>Tabulka1[[#This Row],[z2Label]]</f>
        <v>Density (g/cm3)</v>
      </c>
      <c r="AD76" s="1">
        <f>Tabulka1[[#This Row],[y2]]</f>
        <v>2.5</v>
      </c>
      <c r="AE76" s="1">
        <f>Tabulka1[[#This Row],[x3]]</f>
        <v>10.223738081402063</v>
      </c>
      <c r="AF76" s="1">
        <f>Tabulka1[[#This Row],[x2]]-Tabulka1[[#This Row],[x3]]</f>
        <v>24.776261918597939</v>
      </c>
      <c r="AG76" s="1">
        <f>100-Tabulka1[[#This Row],[Na2O_proc]]-Tabulka1[[#This Row],[SiO2_proc]]</f>
        <v>65</v>
      </c>
      <c r="AH76" s="1">
        <f>Tabulka1[[#This Row],[z2]]</f>
        <v>1.3846699999999998</v>
      </c>
      <c r="AI76" s="1">
        <f>Tabulka1[[#This Row],[std2]]</f>
        <v>2.8284271247490186E-5</v>
      </c>
      <c r="AJ76" s="1" t="str">
        <f>Tabulka1[[#This Row],[z2Label]]</f>
        <v>Density (g/cm3)</v>
      </c>
      <c r="AK76" s="1">
        <v>15</v>
      </c>
      <c r="AL76" s="1" t="s">
        <v>82</v>
      </c>
      <c r="AM76" s="1" t="s">
        <v>79</v>
      </c>
      <c r="AN76" s="1">
        <f t="shared" si="1"/>
        <v>1.3766873203125003</v>
      </c>
      <c r="AO76" s="1">
        <f>Tabulka1[[#This Row],[Interpolated_z2]]-Tabulka1[[#This Row],[z2]]</f>
        <v>-7.9826796874995498E-3</v>
      </c>
      <c r="AP76" s="1">
        <f>Tabulka1[[#This Row],[Interpolated_z2 - measured]]/Tabulka1[[#This Row],[z2]]*100</f>
        <v>-0.57650412643442495</v>
      </c>
      <c r="AQ76" s="1">
        <v>1</v>
      </c>
    </row>
    <row r="77" spans="1:43" ht="16.5" x14ac:dyDescent="0.35">
      <c r="A77" s="1">
        <f>2*Tabulka1[[#This Row],[x3]]*Tabulka1[[#This Row],[z]]/(100*61.9789)*1000</f>
        <v>5.4520784111898033</v>
      </c>
      <c r="B77" s="1">
        <f>Tabulka1[[#This Row],[y2]]*Tabulka1[[#This Row],[x]]/2</f>
        <v>6.8150980139872539</v>
      </c>
      <c r="C77" s="1">
        <f>Tabulka1[[#This Row],[z2]]</f>
        <v>1.4460200000000001</v>
      </c>
      <c r="D77" s="1">
        <f>Tabulka1[[#This Row],[std2]]</f>
        <v>4.2426406871156778E-5</v>
      </c>
      <c r="E77" s="1">
        <v>8</v>
      </c>
      <c r="F77" s="1" t="s">
        <v>75</v>
      </c>
      <c r="G77" s="1" t="s">
        <v>27</v>
      </c>
      <c r="H77" s="1" t="str">
        <f>Tabulka1[[#This Row],[z2Label]]</f>
        <v>Density (g/cm3)</v>
      </c>
      <c r="I77" s="1">
        <v>40</v>
      </c>
      <c r="J77" s="5">
        <v>2.5</v>
      </c>
      <c r="K77" s="1">
        <v>1.4460200000000001</v>
      </c>
      <c r="L77" s="1">
        <v>4.2426406871156778E-5</v>
      </c>
      <c r="M77" s="1" t="s">
        <v>29</v>
      </c>
      <c r="N77" s="1" t="s">
        <v>28</v>
      </c>
      <c r="O77" s="1" t="s">
        <v>80</v>
      </c>
      <c r="P77" s="1">
        <f>Tabulka1[[#This Row],[x2]]/(1+Tabulka1[[#This Row],[y2]]*60.08/61.9789)</f>
        <v>11.684272093030929</v>
      </c>
      <c r="Q77" s="1">
        <f>Tabulka1[[#This Row],[y2]]</f>
        <v>2.5</v>
      </c>
      <c r="R77" s="1">
        <f>Tabulka1[[#This Row],[z2]]</f>
        <v>1.4460200000000001</v>
      </c>
      <c r="S77" s="1">
        <f>Tabulka1[[#This Row],[std2]]</f>
        <v>4.2426406871156778E-5</v>
      </c>
      <c r="T77" s="1" t="s">
        <v>38</v>
      </c>
      <c r="U77" s="1" t="s">
        <v>28</v>
      </c>
      <c r="V77" s="1" t="str">
        <f>Tabulka1[[#This Row],[z2Label]]</f>
        <v>Density (g/cm3)</v>
      </c>
      <c r="W77" s="1">
        <f>2*Tabulka1[[#This Row],[x3]]/61.9789*1000/(100-Tabulka1[[#This Row],[x2]])</f>
        <v>6.2840053055856799</v>
      </c>
      <c r="X77" s="1">
        <f>(Tabulka1[[#This Row],[x2]]-Tabulka1[[#This Row],[x3]])/60.08*1000/(100-Tabulka1[[#This Row],[x2]])</f>
        <v>7.855006631982099</v>
      </c>
      <c r="Y77" s="1">
        <f>Tabulka1[[#This Row],[z3]]</f>
        <v>1.4460200000000001</v>
      </c>
      <c r="Z77" s="1">
        <f>Tabulka1[[#This Row],[std3]]</f>
        <v>4.2426406871156778E-5</v>
      </c>
      <c r="AA77" s="1" t="s">
        <v>36</v>
      </c>
      <c r="AB77" s="1" t="s">
        <v>37</v>
      </c>
      <c r="AC77" s="1" t="str">
        <f>Tabulka1[[#This Row],[z2Label]]</f>
        <v>Density (g/cm3)</v>
      </c>
      <c r="AD77" s="1">
        <f>Tabulka1[[#This Row],[y2]]</f>
        <v>2.5</v>
      </c>
      <c r="AE77" s="1">
        <f>Tabulka1[[#This Row],[x3]]</f>
        <v>11.684272093030929</v>
      </c>
      <c r="AF77" s="1">
        <f>Tabulka1[[#This Row],[x2]]-Tabulka1[[#This Row],[x3]]</f>
        <v>28.315727906969073</v>
      </c>
      <c r="AG77" s="1">
        <f>100-Tabulka1[[#This Row],[Na2O_proc]]-Tabulka1[[#This Row],[SiO2_proc]]</f>
        <v>60</v>
      </c>
      <c r="AH77" s="1">
        <f>Tabulka1[[#This Row],[z2]]</f>
        <v>1.4460200000000001</v>
      </c>
      <c r="AI77" s="1">
        <f>Tabulka1[[#This Row],[std2]]</f>
        <v>4.2426406871156778E-5</v>
      </c>
      <c r="AJ77" s="1" t="str">
        <f>Tabulka1[[#This Row],[z2Label]]</f>
        <v>Density (g/cm3)</v>
      </c>
      <c r="AK77" s="1">
        <v>15</v>
      </c>
      <c r="AL77" s="1" t="s">
        <v>82</v>
      </c>
      <c r="AM77" s="1" t="s">
        <v>79</v>
      </c>
      <c r="AN77" s="1">
        <f t="shared" si="1"/>
        <v>1.4459538300000003</v>
      </c>
      <c r="AO77" s="1">
        <f>Tabulka1[[#This Row],[Interpolated_z2]]-Tabulka1[[#This Row],[z2]]</f>
        <v>-6.6169999999754481E-5</v>
      </c>
      <c r="AP77" s="1">
        <f>Tabulka1[[#This Row],[Interpolated_z2 - measured]]/Tabulka1[[#This Row],[z2]]*100</f>
        <v>-4.5760086305690435E-3</v>
      </c>
      <c r="AQ77" s="1">
        <v>1</v>
      </c>
    </row>
    <row r="78" spans="1:43" ht="16.5" x14ac:dyDescent="0.35">
      <c r="A78" s="1">
        <f>2*Tabulka1[[#This Row],[x3]]*Tabulka1[[#This Row],[z]]/(100*61.9789)*1000</f>
        <v>5.9780913653525412</v>
      </c>
      <c r="B78" s="1">
        <f>Tabulka1[[#This Row],[y2]]*Tabulka1[[#This Row],[x]]/2</f>
        <v>7.4726142066906762</v>
      </c>
      <c r="C78" s="1">
        <f>Tabulka1[[#This Row],[z2]]</f>
        <v>1.4852750000000001</v>
      </c>
      <c r="D78" s="1">
        <f>Tabulka1[[#This Row],[std2]]</f>
        <v>2.1213203435578389E-5</v>
      </c>
      <c r="E78" s="1">
        <v>8</v>
      </c>
      <c r="F78" s="1" t="s">
        <v>75</v>
      </c>
      <c r="G78" s="1" t="s">
        <v>27</v>
      </c>
      <c r="H78" s="1" t="str">
        <f>Tabulka1[[#This Row],[z2Label]]</f>
        <v>Density (g/cm3)</v>
      </c>
      <c r="I78" s="1">
        <v>42.7</v>
      </c>
      <c r="J78" s="5">
        <v>2.5</v>
      </c>
      <c r="K78" s="1">
        <v>1.4852750000000001</v>
      </c>
      <c r="L78" s="1">
        <v>2.1213203435578389E-5</v>
      </c>
      <c r="M78" s="1" t="s">
        <v>29</v>
      </c>
      <c r="N78" s="1" t="s">
        <v>28</v>
      </c>
      <c r="O78" s="1" t="s">
        <v>80</v>
      </c>
      <c r="P78" s="1">
        <f>Tabulka1[[#This Row],[x2]]/(1+Tabulka1[[#This Row],[y2]]*60.08/61.9789)</f>
        <v>12.472960459310517</v>
      </c>
      <c r="Q78" s="1">
        <f>Tabulka1[[#This Row],[y2]]</f>
        <v>2.5</v>
      </c>
      <c r="R78" s="1">
        <f>Tabulka1[[#This Row],[z2]]</f>
        <v>1.4852750000000001</v>
      </c>
      <c r="S78" s="1">
        <f>Tabulka1[[#This Row],[std2]]</f>
        <v>2.1213203435578389E-5</v>
      </c>
      <c r="T78" s="1" t="s">
        <v>38</v>
      </c>
      <c r="U78" s="1" t="s">
        <v>28</v>
      </c>
      <c r="V78" s="1" t="str">
        <f>Tabulka1[[#This Row],[z2Label]]</f>
        <v>Density (g/cm3)</v>
      </c>
      <c r="W78" s="1">
        <f>2*Tabulka1[[#This Row],[x3]]/61.9789*1000/(100-Tabulka1[[#This Row],[x2]])</f>
        <v>7.0242677106939411</v>
      </c>
      <c r="X78" s="1">
        <f>(Tabulka1[[#This Row],[x2]]-Tabulka1[[#This Row],[x3]])/60.08*1000/(100-Tabulka1[[#This Row],[x2]])</f>
        <v>8.7803346383674263</v>
      </c>
      <c r="Y78" s="1">
        <f>Tabulka1[[#This Row],[z3]]</f>
        <v>1.4852750000000001</v>
      </c>
      <c r="Z78" s="1">
        <f>Tabulka1[[#This Row],[std3]]</f>
        <v>2.1213203435578389E-5</v>
      </c>
      <c r="AA78" s="1" t="s">
        <v>36</v>
      </c>
      <c r="AB78" s="1" t="s">
        <v>37</v>
      </c>
      <c r="AC78" s="1" t="str">
        <f>Tabulka1[[#This Row],[z2Label]]</f>
        <v>Density (g/cm3)</v>
      </c>
      <c r="AD78" s="1">
        <f>Tabulka1[[#This Row],[y2]]</f>
        <v>2.5</v>
      </c>
      <c r="AE78" s="1">
        <f>Tabulka1[[#This Row],[x3]]</f>
        <v>12.472960459310517</v>
      </c>
      <c r="AF78" s="1">
        <f>Tabulka1[[#This Row],[x2]]-Tabulka1[[#This Row],[x3]]</f>
        <v>30.227039540689486</v>
      </c>
      <c r="AG78" s="1">
        <f>100-Tabulka1[[#This Row],[Na2O_proc]]-Tabulka1[[#This Row],[SiO2_proc]]</f>
        <v>57.3</v>
      </c>
      <c r="AH78" s="1">
        <f>Tabulka1[[#This Row],[z2]]</f>
        <v>1.4852750000000001</v>
      </c>
      <c r="AI78" s="1">
        <f>Tabulka1[[#This Row],[std2]]</f>
        <v>2.1213203435578389E-5</v>
      </c>
      <c r="AJ78" s="1" t="str">
        <f>Tabulka1[[#This Row],[z2Label]]</f>
        <v>Density (g/cm3)</v>
      </c>
      <c r="AK78" s="1">
        <v>15</v>
      </c>
      <c r="AL78" s="1" t="s">
        <v>82</v>
      </c>
      <c r="AM78" s="1" t="s">
        <v>79</v>
      </c>
      <c r="AN78" s="1">
        <f t="shared" si="1"/>
        <v>1.4855152555136542</v>
      </c>
      <c r="AO78" s="1">
        <f>Tabulka1[[#This Row],[Interpolated_z2]]-Tabulka1[[#This Row],[z2]]</f>
        <v>2.4025551365403075E-4</v>
      </c>
      <c r="AP78" s="1">
        <f>Tabulka1[[#This Row],[Interpolated_z2 - measured]]/Tabulka1[[#This Row],[z2]]*100</f>
        <v>1.6175826944776605E-2</v>
      </c>
      <c r="AQ78" s="1">
        <v>1</v>
      </c>
    </row>
    <row r="79" spans="1:43" ht="16.5" x14ac:dyDescent="0.35">
      <c r="A79" s="1">
        <f>2*Tabulka1[[#This Row],[x3]]*Tabulka1[[#This Row],[z]]/(100*61.9789)*1000</f>
        <v>0</v>
      </c>
      <c r="B79" s="1">
        <f>Tabulka1[[#This Row],[y2]]*Tabulka1[[#This Row],[x]]/2</f>
        <v>0</v>
      </c>
      <c r="C79" s="1">
        <f>Tabulka1[[#This Row],[z2]]</f>
        <v>0.99909999999999999</v>
      </c>
      <c r="D79" s="1">
        <f>Tabulka1[[#This Row],[std2]]</f>
        <v>0</v>
      </c>
      <c r="E79" s="1">
        <v>9</v>
      </c>
      <c r="F79" s="1" t="s">
        <v>75</v>
      </c>
      <c r="G79" s="1" t="s">
        <v>27</v>
      </c>
      <c r="H79" s="1" t="str">
        <f>Tabulka1[[#This Row],[z2Label]]</f>
        <v>Density (g/cm3)</v>
      </c>
      <c r="I79" s="1">
        <v>0</v>
      </c>
      <c r="J79" s="5">
        <v>3</v>
      </c>
      <c r="K79" s="1">
        <v>0.99909999999999999</v>
      </c>
      <c r="M79" s="1" t="s">
        <v>29</v>
      </c>
      <c r="N79" s="1" t="s">
        <v>28</v>
      </c>
      <c r="O79" s="1" t="s">
        <v>80</v>
      </c>
      <c r="P79" s="1">
        <f>Tabulka1[[#This Row],[x2]]/(1+Tabulka1[[#This Row],[y2]]*60.08/61.9789)</f>
        <v>0</v>
      </c>
      <c r="Q79" s="1">
        <f>Tabulka1[[#This Row],[y2]]</f>
        <v>3</v>
      </c>
      <c r="R79" s="1">
        <f>Tabulka1[[#This Row],[z2]]</f>
        <v>0.99909999999999999</v>
      </c>
      <c r="S79" s="1">
        <f>Tabulka1[[#This Row],[std2]]</f>
        <v>0</v>
      </c>
      <c r="T79" s="1" t="s">
        <v>38</v>
      </c>
      <c r="U79" s="1" t="s">
        <v>28</v>
      </c>
      <c r="V79" s="1" t="str">
        <f>Tabulka1[[#This Row],[z2Label]]</f>
        <v>Density (g/cm3)</v>
      </c>
      <c r="W79" s="1">
        <f>2*Tabulka1[[#This Row],[x3]]/61.9789*1000/(100-Tabulka1[[#This Row],[x2]])</f>
        <v>0</v>
      </c>
      <c r="X79" s="1">
        <f>(Tabulka1[[#This Row],[x2]]-Tabulka1[[#This Row],[x3]])/60.08*1000/(100-Tabulka1[[#This Row],[x2]])</f>
        <v>0</v>
      </c>
      <c r="Y79" s="1">
        <f>Tabulka1[[#This Row],[z3]]</f>
        <v>0.99909999999999999</v>
      </c>
      <c r="Z79" s="1">
        <f>Tabulka1[[#This Row],[std3]]</f>
        <v>0</v>
      </c>
      <c r="AA79" s="1" t="s">
        <v>36</v>
      </c>
      <c r="AB79" s="1" t="s">
        <v>37</v>
      </c>
      <c r="AC79" s="1" t="str">
        <f>Tabulka1[[#This Row],[z2Label]]</f>
        <v>Density (g/cm3)</v>
      </c>
      <c r="AD79" s="1">
        <f>Tabulka1[[#This Row],[y2]]</f>
        <v>3</v>
      </c>
      <c r="AE79" s="1">
        <f>Tabulka1[[#This Row],[x3]]</f>
        <v>0</v>
      </c>
      <c r="AF79" s="1">
        <f>Tabulka1[[#This Row],[x2]]-Tabulka1[[#This Row],[x3]]</f>
        <v>0</v>
      </c>
      <c r="AG79" s="1">
        <f>100-Tabulka1[[#This Row],[Na2O_proc]]-Tabulka1[[#This Row],[SiO2_proc]]</f>
        <v>100</v>
      </c>
      <c r="AH79" s="1">
        <f>Tabulka1[[#This Row],[z2]]</f>
        <v>0.99909999999999999</v>
      </c>
      <c r="AI79" s="1">
        <f>Tabulka1[[#This Row],[std2]]</f>
        <v>0</v>
      </c>
      <c r="AJ79" s="1" t="str">
        <f>Tabulka1[[#This Row],[z2Label]]</f>
        <v>Density (g/cm3)</v>
      </c>
      <c r="AK79" s="1">
        <v>15</v>
      </c>
      <c r="AL79" s="1" t="s">
        <v>82</v>
      </c>
      <c r="AM79" s="1" t="s">
        <v>79</v>
      </c>
      <c r="AN79" s="1">
        <f t="shared" si="1"/>
        <v>1.0012213000000001</v>
      </c>
      <c r="AO79" s="1">
        <f>Tabulka1[[#This Row],[Interpolated_z2]]-Tabulka1[[#This Row],[z2]]</f>
        <v>2.1213000000001037E-3</v>
      </c>
      <c r="AP79" s="1">
        <f>Tabulka1[[#This Row],[Interpolated_z2 - measured]]/Tabulka1[[#This Row],[z2]]*100</f>
        <v>0.21232108898009247</v>
      </c>
      <c r="AQ79" s="1">
        <v>100</v>
      </c>
    </row>
    <row r="80" spans="1:43" ht="16.5" x14ac:dyDescent="0.35">
      <c r="A80" s="1">
        <f>2*Tabulka1[[#This Row],[x3]]*Tabulka1[[#This Row],[z]]/(100*61.9789)*1000</f>
        <v>0.43043916061050563</v>
      </c>
      <c r="B80" s="1">
        <f>Tabulka1[[#This Row],[y2]]*Tabulka1[[#This Row],[x]]/2</f>
        <v>0.64565874091575848</v>
      </c>
      <c r="C80" s="1">
        <f>Tabulka1[[#This Row],[z2]]</f>
        <v>1.042605</v>
      </c>
      <c r="D80" s="1">
        <f>Tabulka1[[#This Row],[std2]]</f>
        <v>7.0710678119117998E-6</v>
      </c>
      <c r="E80" s="1">
        <v>9</v>
      </c>
      <c r="F80" s="1" t="s">
        <v>75</v>
      </c>
      <c r="G80" s="1" t="s">
        <v>27</v>
      </c>
      <c r="H80" s="1" t="str">
        <f>Tabulka1[[#This Row],[z2Label]]</f>
        <v>Density (g/cm3)</v>
      </c>
      <c r="I80" s="1">
        <v>5</v>
      </c>
      <c r="J80" s="5">
        <v>3</v>
      </c>
      <c r="K80" s="1">
        <v>1.042605</v>
      </c>
      <c r="L80" s="1">
        <v>7.0710678119117998E-6</v>
      </c>
      <c r="M80" s="1" t="s">
        <v>29</v>
      </c>
      <c r="N80" s="1" t="s">
        <v>28</v>
      </c>
      <c r="O80" s="1" t="s">
        <v>80</v>
      </c>
      <c r="P80" s="1">
        <f>Tabulka1[[#This Row],[x2]]/(1+Tabulka1[[#This Row],[y2]]*60.08/61.9789)</f>
        <v>1.2793985110162751</v>
      </c>
      <c r="Q80" s="1">
        <f>Tabulka1[[#This Row],[y2]]</f>
        <v>3</v>
      </c>
      <c r="R80" s="1">
        <f>Tabulka1[[#This Row],[z2]]</f>
        <v>1.042605</v>
      </c>
      <c r="S80" s="1">
        <f>Tabulka1[[#This Row],[std2]]</f>
        <v>7.0710678119117998E-6</v>
      </c>
      <c r="T80" s="1" t="s">
        <v>38</v>
      </c>
      <c r="U80" s="1" t="s">
        <v>28</v>
      </c>
      <c r="V80" s="1" t="str">
        <f>Tabulka1[[#This Row],[z2Label]]</f>
        <v>Density (g/cm3)</v>
      </c>
      <c r="W80" s="1">
        <f>2*Tabulka1[[#This Row],[x3]]/61.9789*1000/(100-Tabulka1[[#This Row],[x2]])</f>
        <v>0.43457863071270186</v>
      </c>
      <c r="X80" s="1">
        <f>(Tabulka1[[#This Row],[x2]]-Tabulka1[[#This Row],[x3]])/60.08*1000/(100-Tabulka1[[#This Row],[x2]])</f>
        <v>0.65186794606905274</v>
      </c>
      <c r="Y80" s="1">
        <f>Tabulka1[[#This Row],[z3]]</f>
        <v>1.042605</v>
      </c>
      <c r="Z80" s="1">
        <f>Tabulka1[[#This Row],[std3]]</f>
        <v>7.0710678119117998E-6</v>
      </c>
      <c r="AA80" s="1" t="s">
        <v>36</v>
      </c>
      <c r="AB80" s="1" t="s">
        <v>37</v>
      </c>
      <c r="AC80" s="1" t="str">
        <f>Tabulka1[[#This Row],[z2Label]]</f>
        <v>Density (g/cm3)</v>
      </c>
      <c r="AD80" s="1">
        <f>Tabulka1[[#This Row],[y2]]</f>
        <v>3</v>
      </c>
      <c r="AE80" s="1">
        <f>Tabulka1[[#This Row],[x3]]</f>
        <v>1.2793985110162751</v>
      </c>
      <c r="AF80" s="1">
        <f>Tabulka1[[#This Row],[x2]]-Tabulka1[[#This Row],[x3]]</f>
        <v>3.7206014889837249</v>
      </c>
      <c r="AG80" s="1">
        <f>100-Tabulka1[[#This Row],[Na2O_proc]]-Tabulka1[[#This Row],[SiO2_proc]]</f>
        <v>95</v>
      </c>
      <c r="AH80" s="1">
        <f>Tabulka1[[#This Row],[z2]]</f>
        <v>1.042605</v>
      </c>
      <c r="AI80" s="1">
        <f>Tabulka1[[#This Row],[std2]]</f>
        <v>7.0710678119117998E-6</v>
      </c>
      <c r="AJ80" s="1" t="str">
        <f>Tabulka1[[#This Row],[z2Label]]</f>
        <v>Density (g/cm3)</v>
      </c>
      <c r="AK80" s="1">
        <v>15</v>
      </c>
      <c r="AL80" s="1" t="s">
        <v>82</v>
      </c>
      <c r="AM80" s="1" t="s">
        <v>79</v>
      </c>
      <c r="AN80" s="1">
        <f t="shared" si="1"/>
        <v>1.0400318940000002</v>
      </c>
      <c r="AO80" s="1">
        <f>Tabulka1[[#This Row],[Interpolated_z2]]-Tabulka1[[#This Row],[z2]]</f>
        <v>-2.5731059999998251E-3</v>
      </c>
      <c r="AP80" s="1">
        <f>Tabulka1[[#This Row],[Interpolated_z2 - measured]]/Tabulka1[[#This Row],[z2]]*100</f>
        <v>-0.24679586228723488</v>
      </c>
      <c r="AQ80" s="1">
        <v>1</v>
      </c>
    </row>
    <row r="81" spans="1:43" ht="16.5" x14ac:dyDescent="0.35">
      <c r="A81" s="1">
        <f>2*Tabulka1[[#This Row],[x3]]*Tabulka1[[#This Row],[z]]/(100*61.9789)*1000</f>
        <v>0.89741551959818155</v>
      </c>
      <c r="B81" s="1">
        <f>Tabulka1[[#This Row],[y2]]*Tabulka1[[#This Row],[x]]/2</f>
        <v>1.3461232793972724</v>
      </c>
      <c r="C81" s="1">
        <f>Tabulka1[[#This Row],[z2]]</f>
        <v>1.0868549999999999</v>
      </c>
      <c r="D81" s="1">
        <f>Tabulka1[[#This Row],[std2]]</f>
        <v>7.0710678117547895E-6</v>
      </c>
      <c r="E81" s="1">
        <v>9</v>
      </c>
      <c r="F81" s="1" t="s">
        <v>75</v>
      </c>
      <c r="G81" s="1" t="s">
        <v>27</v>
      </c>
      <c r="H81" s="1" t="str">
        <f>Tabulka1[[#This Row],[z2Label]]</f>
        <v>Density (g/cm3)</v>
      </c>
      <c r="I81" s="1">
        <v>10</v>
      </c>
      <c r="J81" s="1">
        <v>3</v>
      </c>
      <c r="K81" s="1">
        <v>1.0868549999999999</v>
      </c>
      <c r="L81" s="1">
        <v>7.0710678117547895E-6</v>
      </c>
      <c r="M81" s="1" t="s">
        <v>29</v>
      </c>
      <c r="N81" s="1" t="s">
        <v>28</v>
      </c>
      <c r="O81" s="1" t="s">
        <v>80</v>
      </c>
      <c r="P81" s="1">
        <f>Tabulka1[[#This Row],[x2]]/(1+Tabulka1[[#This Row],[y2]]*60.08/61.9789)</f>
        <v>2.5587970220325502</v>
      </c>
      <c r="Q81" s="1">
        <f>Tabulka1[[#This Row],[y2]]</f>
        <v>3</v>
      </c>
      <c r="R81" s="1">
        <f>Tabulka1[[#This Row],[z2]]</f>
        <v>1.0868549999999999</v>
      </c>
      <c r="S81" s="1">
        <f>Tabulka1[[#This Row],[std2]]</f>
        <v>7.0710678117547895E-6</v>
      </c>
      <c r="T81" s="1" t="s">
        <v>38</v>
      </c>
      <c r="U81" s="1" t="s">
        <v>28</v>
      </c>
      <c r="V81" s="1" t="str">
        <f>Tabulka1[[#This Row],[z2Label]]</f>
        <v>Density (g/cm3)</v>
      </c>
      <c r="W81" s="1">
        <f>2*Tabulka1[[#This Row],[x3]]/61.9789*1000/(100-Tabulka1[[#This Row],[x2]])</f>
        <v>0.91744377594903725</v>
      </c>
      <c r="X81" s="1">
        <f>(Tabulka1[[#This Row],[x2]]-Tabulka1[[#This Row],[x3]])/60.08*1000/(100-Tabulka1[[#This Row],[x2]])</f>
        <v>1.3761656639235558</v>
      </c>
      <c r="Y81" s="1">
        <f>Tabulka1[[#This Row],[z3]]</f>
        <v>1.0868549999999999</v>
      </c>
      <c r="Z81" s="1">
        <f>Tabulka1[[#This Row],[std3]]</f>
        <v>7.0710678117547895E-6</v>
      </c>
      <c r="AA81" s="1" t="s">
        <v>36</v>
      </c>
      <c r="AB81" s="1" t="s">
        <v>37</v>
      </c>
      <c r="AC81" s="1" t="str">
        <f>Tabulka1[[#This Row],[z2Label]]</f>
        <v>Density (g/cm3)</v>
      </c>
      <c r="AD81" s="1">
        <f>Tabulka1[[#This Row],[y2]]</f>
        <v>3</v>
      </c>
      <c r="AE81" s="1">
        <f>Tabulka1[[#This Row],[x3]]</f>
        <v>2.5587970220325502</v>
      </c>
      <c r="AF81" s="1">
        <f>Tabulka1[[#This Row],[x2]]-Tabulka1[[#This Row],[x3]]</f>
        <v>7.4412029779674498</v>
      </c>
      <c r="AG81" s="1">
        <f>100-Tabulka1[[#This Row],[Na2O_proc]]-Tabulka1[[#This Row],[SiO2_proc]]</f>
        <v>90</v>
      </c>
      <c r="AH81" s="1">
        <f>Tabulka1[[#This Row],[z2]]</f>
        <v>1.0868549999999999</v>
      </c>
      <c r="AI81" s="1">
        <f>Tabulka1[[#This Row],[std2]]</f>
        <v>7.0710678117547895E-6</v>
      </c>
      <c r="AJ81" s="1" t="str">
        <f>Tabulka1[[#This Row],[z2Label]]</f>
        <v>Density (g/cm3)</v>
      </c>
      <c r="AK81" s="1">
        <v>15</v>
      </c>
      <c r="AL81" s="1" t="s">
        <v>82</v>
      </c>
      <c r="AM81" s="1" t="s">
        <v>79</v>
      </c>
      <c r="AN81" s="1">
        <f t="shared" si="1"/>
        <v>1.0847051970000001</v>
      </c>
      <c r="AO81" s="1">
        <f>Tabulka1[[#This Row],[Interpolated_z2]]-Tabulka1[[#This Row],[z2]]</f>
        <v>-2.1498029999997836E-3</v>
      </c>
      <c r="AP81" s="1">
        <f>Tabulka1[[#This Row],[Interpolated_z2 - measured]]/Tabulka1[[#This Row],[z2]]*100</f>
        <v>-0.19780035055272172</v>
      </c>
      <c r="AQ81" s="1">
        <v>1</v>
      </c>
    </row>
    <row r="82" spans="1:43" ht="16.5" x14ac:dyDescent="0.35">
      <c r="A82" s="1">
        <f>2*Tabulka1[[#This Row],[x3]]*Tabulka1[[#This Row],[z]]/(100*61.9789)*1000</f>
        <v>1.4039759077429546</v>
      </c>
      <c r="B82" s="1">
        <f>Tabulka1[[#This Row],[y2]]*Tabulka1[[#This Row],[x]]/2</f>
        <v>2.1059638616144318</v>
      </c>
      <c r="C82" s="1">
        <f>Tabulka1[[#This Row],[z2]]</f>
        <v>1.1335649999999999</v>
      </c>
      <c r="D82" s="1">
        <f>Tabulka1[[#This Row],[std2]]</f>
        <v>7.0710678119117998E-6</v>
      </c>
      <c r="E82" s="1">
        <v>9</v>
      </c>
      <c r="F82" s="1" t="s">
        <v>75</v>
      </c>
      <c r="G82" s="1" t="s">
        <v>27</v>
      </c>
      <c r="H82" s="1" t="str">
        <f>Tabulka1[[#This Row],[z2Label]]</f>
        <v>Density (g/cm3)</v>
      </c>
      <c r="I82" s="1">
        <v>15</v>
      </c>
      <c r="J82" s="1">
        <v>3</v>
      </c>
      <c r="K82" s="1">
        <v>1.1335649999999999</v>
      </c>
      <c r="L82" s="1">
        <v>7.0710678119117998E-6</v>
      </c>
      <c r="M82" s="1" t="s">
        <v>29</v>
      </c>
      <c r="N82" s="1" t="s">
        <v>28</v>
      </c>
      <c r="O82" s="1" t="s">
        <v>80</v>
      </c>
      <c r="P82" s="1">
        <f>Tabulka1[[#This Row],[x2]]/(1+Tabulka1[[#This Row],[y2]]*60.08/61.9789)</f>
        <v>3.8381955330488249</v>
      </c>
      <c r="Q82" s="1">
        <f>Tabulka1[[#This Row],[y2]]</f>
        <v>3</v>
      </c>
      <c r="R82" s="1">
        <f>Tabulka1[[#This Row],[z2]]</f>
        <v>1.1335649999999999</v>
      </c>
      <c r="S82" s="1">
        <f>Tabulka1[[#This Row],[std2]]</f>
        <v>7.0710678119117998E-6</v>
      </c>
      <c r="T82" s="1" t="s">
        <v>38</v>
      </c>
      <c r="U82" s="1" t="s">
        <v>28</v>
      </c>
      <c r="V82" s="1" t="str">
        <f>Tabulka1[[#This Row],[z2Label]]</f>
        <v>Density (g/cm3)</v>
      </c>
      <c r="W82" s="1">
        <f>2*Tabulka1[[#This Row],[x3]]/61.9789*1000/(100-Tabulka1[[#This Row],[x2]])</f>
        <v>1.4571165853308237</v>
      </c>
      <c r="X82" s="1">
        <f>(Tabulka1[[#This Row],[x2]]-Tabulka1[[#This Row],[x3]])/60.08*1000/(100-Tabulka1[[#This Row],[x2]])</f>
        <v>2.1856748779962354</v>
      </c>
      <c r="Y82" s="1">
        <f>Tabulka1[[#This Row],[z3]]</f>
        <v>1.1335649999999999</v>
      </c>
      <c r="Z82" s="1">
        <f>Tabulka1[[#This Row],[std3]]</f>
        <v>7.0710678119117998E-6</v>
      </c>
      <c r="AA82" s="1" t="s">
        <v>36</v>
      </c>
      <c r="AB82" s="1" t="s">
        <v>37</v>
      </c>
      <c r="AC82" s="1" t="str">
        <f>Tabulka1[[#This Row],[z2Label]]</f>
        <v>Density (g/cm3)</v>
      </c>
      <c r="AD82" s="1">
        <f>Tabulka1[[#This Row],[y2]]</f>
        <v>3</v>
      </c>
      <c r="AE82" s="1">
        <f>Tabulka1[[#This Row],[x3]]</f>
        <v>3.8381955330488249</v>
      </c>
      <c r="AF82" s="1">
        <f>Tabulka1[[#This Row],[x2]]-Tabulka1[[#This Row],[x3]]</f>
        <v>11.161804466951175</v>
      </c>
      <c r="AG82" s="1">
        <f>100-Tabulka1[[#This Row],[Na2O_proc]]-Tabulka1[[#This Row],[SiO2_proc]]</f>
        <v>85</v>
      </c>
      <c r="AH82" s="1">
        <f>Tabulka1[[#This Row],[z2]]</f>
        <v>1.1335649999999999</v>
      </c>
      <c r="AI82" s="1">
        <f>Tabulka1[[#This Row],[std2]]</f>
        <v>7.0710678119117998E-6</v>
      </c>
      <c r="AJ82" s="1" t="str">
        <f>Tabulka1[[#This Row],[z2Label]]</f>
        <v>Density (g/cm3)</v>
      </c>
      <c r="AK82" s="1">
        <v>15</v>
      </c>
      <c r="AL82" s="1" t="s">
        <v>82</v>
      </c>
      <c r="AM82" s="1" t="s">
        <v>79</v>
      </c>
      <c r="AN82" s="1">
        <f t="shared" si="1"/>
        <v>1.13396829175</v>
      </c>
      <c r="AO82" s="1">
        <f>Tabulka1[[#This Row],[Interpolated_z2]]-Tabulka1[[#This Row],[z2]]</f>
        <v>4.0329175000008988E-4</v>
      </c>
      <c r="AP82" s="1">
        <f>Tabulka1[[#This Row],[Interpolated_z2 - measured]]/Tabulka1[[#This Row],[z2]]*100</f>
        <v>3.5577293759077769E-2</v>
      </c>
      <c r="AQ82" s="1">
        <v>1</v>
      </c>
    </row>
    <row r="83" spans="1:43" ht="16.5" x14ac:dyDescent="0.35">
      <c r="A83" s="1">
        <f>2*Tabulka1[[#This Row],[x3]]*Tabulka1[[#This Row],[z]]/(100*61.9789)*1000</f>
        <v>1.9578571284074036</v>
      </c>
      <c r="B83" s="1">
        <f>Tabulka1[[#This Row],[y2]]*Tabulka1[[#This Row],[x]]/2</f>
        <v>2.9367856926111053</v>
      </c>
      <c r="C83" s="1">
        <f>Tabulka1[[#This Row],[z2]]</f>
        <v>1.185575</v>
      </c>
      <c r="D83" s="1">
        <f>Tabulka1[[#This Row],[std2]]</f>
        <v>7.0710678119117998E-6</v>
      </c>
      <c r="E83" s="1">
        <v>9</v>
      </c>
      <c r="F83" s="1" t="s">
        <v>75</v>
      </c>
      <c r="G83" s="1" t="s">
        <v>27</v>
      </c>
      <c r="H83" s="1" t="str">
        <f>Tabulka1[[#This Row],[z2Label]]</f>
        <v>Density (g/cm3)</v>
      </c>
      <c r="I83" s="1">
        <v>20</v>
      </c>
      <c r="J83" s="1">
        <v>3</v>
      </c>
      <c r="K83" s="1">
        <v>1.185575</v>
      </c>
      <c r="L83" s="1">
        <v>7.0710678119117998E-6</v>
      </c>
      <c r="M83" s="1" t="s">
        <v>29</v>
      </c>
      <c r="N83" s="1" t="s">
        <v>28</v>
      </c>
      <c r="O83" s="1" t="s">
        <v>80</v>
      </c>
      <c r="P83" s="1">
        <f>Tabulka1[[#This Row],[x2]]/(1+Tabulka1[[#This Row],[y2]]*60.08/61.9789)</f>
        <v>5.1175940440651004</v>
      </c>
      <c r="Q83" s="1">
        <f>Tabulka1[[#This Row],[y2]]</f>
        <v>3</v>
      </c>
      <c r="R83" s="1">
        <f>Tabulka1[[#This Row],[z2]]</f>
        <v>1.185575</v>
      </c>
      <c r="S83" s="1">
        <f>Tabulka1[[#This Row],[std2]]</f>
        <v>7.0710678119117998E-6</v>
      </c>
      <c r="T83" s="1" t="s">
        <v>38</v>
      </c>
      <c r="U83" s="1" t="s">
        <v>28</v>
      </c>
      <c r="V83" s="1" t="str">
        <f>Tabulka1[[#This Row],[z2Label]]</f>
        <v>Density (g/cm3)</v>
      </c>
      <c r="W83" s="1">
        <f>2*Tabulka1[[#This Row],[x3]]/61.9789*1000/(100-Tabulka1[[#This Row],[x2]])</f>
        <v>2.0642484958853338</v>
      </c>
      <c r="X83" s="1">
        <f>(Tabulka1[[#This Row],[x2]]-Tabulka1[[#This Row],[x3]])/60.08*1000/(100-Tabulka1[[#This Row],[x2]])</f>
        <v>3.0963727438280002</v>
      </c>
      <c r="Y83" s="1">
        <f>Tabulka1[[#This Row],[z3]]</f>
        <v>1.185575</v>
      </c>
      <c r="Z83" s="1">
        <f>Tabulka1[[#This Row],[std3]]</f>
        <v>7.0710678119117998E-6</v>
      </c>
      <c r="AA83" s="1" t="s">
        <v>36</v>
      </c>
      <c r="AB83" s="1" t="s">
        <v>37</v>
      </c>
      <c r="AC83" s="1" t="str">
        <f>Tabulka1[[#This Row],[z2Label]]</f>
        <v>Density (g/cm3)</v>
      </c>
      <c r="AD83" s="1">
        <f>Tabulka1[[#This Row],[y2]]</f>
        <v>3</v>
      </c>
      <c r="AE83" s="1">
        <f>Tabulka1[[#This Row],[x3]]</f>
        <v>5.1175940440651004</v>
      </c>
      <c r="AF83" s="1">
        <f>Tabulka1[[#This Row],[x2]]-Tabulka1[[#This Row],[x3]]</f>
        <v>14.8824059559349</v>
      </c>
      <c r="AG83" s="1">
        <f>100-Tabulka1[[#This Row],[Na2O_proc]]-Tabulka1[[#This Row],[SiO2_proc]]</f>
        <v>80</v>
      </c>
      <c r="AH83" s="1">
        <f>Tabulka1[[#This Row],[z2]]</f>
        <v>1.185575</v>
      </c>
      <c r="AI83" s="1">
        <f>Tabulka1[[#This Row],[std2]]</f>
        <v>7.0710678119117998E-6</v>
      </c>
      <c r="AJ83" s="1" t="str">
        <f>Tabulka1[[#This Row],[z2Label]]</f>
        <v>Density (g/cm3)</v>
      </c>
      <c r="AK83" s="1">
        <v>15</v>
      </c>
      <c r="AL83" s="1" t="s">
        <v>82</v>
      </c>
      <c r="AM83" s="1" t="s">
        <v>79</v>
      </c>
      <c r="AN83" s="1">
        <f t="shared" si="1"/>
        <v>1.1869113960000002</v>
      </c>
      <c r="AO83" s="1">
        <f>Tabulka1[[#This Row],[Interpolated_z2]]-Tabulka1[[#This Row],[z2]]</f>
        <v>1.3363960000001285E-3</v>
      </c>
      <c r="AP83" s="1">
        <f>Tabulka1[[#This Row],[Interpolated_z2 - measured]]/Tabulka1[[#This Row],[z2]]*100</f>
        <v>0.11272133774751733</v>
      </c>
      <c r="AQ83" s="1">
        <v>1</v>
      </c>
    </row>
    <row r="84" spans="1:43" ht="16.5" x14ac:dyDescent="0.35">
      <c r="A84" s="1">
        <f>2*Tabulka1[[#This Row],[x3]]*Tabulka1[[#This Row],[z]]/(100*61.9789)*1000</f>
        <v>2.5617014196662602</v>
      </c>
      <c r="B84" s="1">
        <f>Tabulka1[[#This Row],[y2]]*Tabulka1[[#This Row],[x]]/2</f>
        <v>3.8425521294993903</v>
      </c>
      <c r="C84" s="1">
        <f>Tabulka1[[#This Row],[z2]]</f>
        <v>1.240985</v>
      </c>
      <c r="D84" s="1">
        <f>Tabulka1[[#This Row],[std2]]</f>
        <v>3.5355339059244978E-5</v>
      </c>
      <c r="E84" s="1">
        <v>9</v>
      </c>
      <c r="F84" s="1" t="s">
        <v>75</v>
      </c>
      <c r="G84" s="1" t="s">
        <v>27</v>
      </c>
      <c r="H84" s="1" t="str">
        <f>Tabulka1[[#This Row],[z2Label]]</f>
        <v>Density (g/cm3)</v>
      </c>
      <c r="I84" s="1">
        <v>25</v>
      </c>
      <c r="J84" s="1">
        <v>3</v>
      </c>
      <c r="K84" s="1">
        <v>1.240985</v>
      </c>
      <c r="L84" s="1">
        <v>3.5355339059244978E-5</v>
      </c>
      <c r="M84" s="1" t="s">
        <v>29</v>
      </c>
      <c r="N84" s="1" t="s">
        <v>28</v>
      </c>
      <c r="O84" s="1" t="s">
        <v>80</v>
      </c>
      <c r="P84" s="1">
        <f>Tabulka1[[#This Row],[x2]]/(1+Tabulka1[[#This Row],[y2]]*60.08/61.9789)</f>
        <v>6.3969925550813747</v>
      </c>
      <c r="Q84" s="1">
        <f>Tabulka1[[#This Row],[y2]]</f>
        <v>3</v>
      </c>
      <c r="R84" s="1">
        <f>Tabulka1[[#This Row],[z2]]</f>
        <v>1.240985</v>
      </c>
      <c r="S84" s="1">
        <f>Tabulka1[[#This Row],[std2]]</f>
        <v>3.5355339059244978E-5</v>
      </c>
      <c r="T84" s="1" t="s">
        <v>38</v>
      </c>
      <c r="U84" s="1" t="s">
        <v>28</v>
      </c>
      <c r="V84" s="1" t="str">
        <f>Tabulka1[[#This Row],[z2Label]]</f>
        <v>Density (g/cm3)</v>
      </c>
      <c r="W84" s="1">
        <f>2*Tabulka1[[#This Row],[x3]]/61.9789*1000/(100-Tabulka1[[#This Row],[x2]])</f>
        <v>2.7523313278471111</v>
      </c>
      <c r="X84" s="1">
        <f>(Tabulka1[[#This Row],[x2]]-Tabulka1[[#This Row],[x3]])/60.08*1000/(100-Tabulka1[[#This Row],[x2]])</f>
        <v>4.1284969917706675</v>
      </c>
      <c r="Y84" s="1">
        <f>Tabulka1[[#This Row],[z3]]</f>
        <v>1.240985</v>
      </c>
      <c r="Z84" s="1">
        <f>Tabulka1[[#This Row],[std3]]</f>
        <v>3.5355339059244978E-5</v>
      </c>
      <c r="AA84" s="1" t="s">
        <v>36</v>
      </c>
      <c r="AB84" s="1" t="s">
        <v>37</v>
      </c>
      <c r="AC84" s="1" t="str">
        <f>Tabulka1[[#This Row],[z2Label]]</f>
        <v>Density (g/cm3)</v>
      </c>
      <c r="AD84" s="1">
        <f>Tabulka1[[#This Row],[y2]]</f>
        <v>3</v>
      </c>
      <c r="AE84" s="1">
        <f>Tabulka1[[#This Row],[x3]]</f>
        <v>6.3969925550813747</v>
      </c>
      <c r="AF84" s="1">
        <f>Tabulka1[[#This Row],[x2]]-Tabulka1[[#This Row],[x3]]</f>
        <v>18.603007444918624</v>
      </c>
      <c r="AG84" s="1">
        <f>100-Tabulka1[[#This Row],[Na2O_proc]]-Tabulka1[[#This Row],[SiO2_proc]]</f>
        <v>75</v>
      </c>
      <c r="AH84" s="1">
        <f>Tabulka1[[#This Row],[z2]]</f>
        <v>1.240985</v>
      </c>
      <c r="AI84" s="1">
        <f>Tabulka1[[#This Row],[std2]]</f>
        <v>3.5355339059244978E-5</v>
      </c>
      <c r="AJ84" s="1" t="str">
        <f>Tabulka1[[#This Row],[z2Label]]</f>
        <v>Density (g/cm3)</v>
      </c>
      <c r="AK84" s="1">
        <v>15</v>
      </c>
      <c r="AL84" s="1" t="s">
        <v>82</v>
      </c>
      <c r="AM84" s="1" t="s">
        <v>79</v>
      </c>
      <c r="AN84" s="1">
        <f t="shared" si="1"/>
        <v>1.2429878625000002</v>
      </c>
      <c r="AO84" s="1">
        <f>Tabulka1[[#This Row],[Interpolated_z2]]-Tabulka1[[#This Row],[z2]]</f>
        <v>2.0028625000001465E-3</v>
      </c>
      <c r="AP84" s="1">
        <f>Tabulka1[[#This Row],[Interpolated_z2 - measured]]/Tabulka1[[#This Row],[z2]]*100</f>
        <v>0.16139296607131806</v>
      </c>
      <c r="AQ84" s="1">
        <v>1</v>
      </c>
    </row>
    <row r="85" spans="1:43" ht="16.5" x14ac:dyDescent="0.35">
      <c r="A85" s="1">
        <f>2*Tabulka1[[#This Row],[x3]]*Tabulka1[[#This Row],[z]]/(100*61.9789)*1000</f>
        <v>3.2224941984296023</v>
      </c>
      <c r="B85" s="1">
        <f>Tabulka1[[#This Row],[y2]]*Tabulka1[[#This Row],[x]]/2</f>
        <v>4.8337412976444032</v>
      </c>
      <c r="C85" s="1">
        <f>Tabulka1[[#This Row],[z2]]</f>
        <v>1.300915</v>
      </c>
      <c r="D85" s="1">
        <f>Tabulka1[[#This Row],[std2]]</f>
        <v>2.8991378028649968E-4</v>
      </c>
      <c r="E85" s="1">
        <v>9</v>
      </c>
      <c r="F85" s="1" t="s">
        <v>75</v>
      </c>
      <c r="G85" s="1" t="s">
        <v>27</v>
      </c>
      <c r="H85" s="1" t="str">
        <f>Tabulka1[[#This Row],[z2Label]]</f>
        <v>Density (g/cm3)</v>
      </c>
      <c r="I85" s="1">
        <v>30</v>
      </c>
      <c r="J85" s="1">
        <v>3</v>
      </c>
      <c r="K85" s="1">
        <v>1.300915</v>
      </c>
      <c r="L85" s="1">
        <v>2.8991378028649968E-4</v>
      </c>
      <c r="M85" s="1" t="s">
        <v>29</v>
      </c>
      <c r="N85" s="1" t="s">
        <v>28</v>
      </c>
      <c r="O85" s="1" t="s">
        <v>80</v>
      </c>
      <c r="P85" s="1">
        <f>Tabulka1[[#This Row],[x2]]/(1+Tabulka1[[#This Row],[y2]]*60.08/61.9789)</f>
        <v>7.6763910660976498</v>
      </c>
      <c r="Q85" s="1">
        <f>Tabulka1[[#This Row],[y2]]</f>
        <v>3</v>
      </c>
      <c r="R85" s="1">
        <f>Tabulka1[[#This Row],[z2]]</f>
        <v>1.300915</v>
      </c>
      <c r="S85" s="1">
        <f>Tabulka1[[#This Row],[std2]]</f>
        <v>2.8991378028649968E-4</v>
      </c>
      <c r="T85" s="1" t="s">
        <v>38</v>
      </c>
      <c r="U85" s="1" t="s">
        <v>28</v>
      </c>
      <c r="V85" s="1" t="str">
        <f>Tabulka1[[#This Row],[z2Label]]</f>
        <v>Density (g/cm3)</v>
      </c>
      <c r="W85" s="1">
        <f>2*Tabulka1[[#This Row],[x3]]/61.9789*1000/(100-Tabulka1[[#This Row],[x2]])</f>
        <v>3.5387117072320002</v>
      </c>
      <c r="X85" s="1">
        <f>(Tabulka1[[#This Row],[x2]]-Tabulka1[[#This Row],[x3]])/60.08*1000/(100-Tabulka1[[#This Row],[x2]])</f>
        <v>5.3080675608480004</v>
      </c>
      <c r="Y85" s="1">
        <f>Tabulka1[[#This Row],[z3]]</f>
        <v>1.300915</v>
      </c>
      <c r="Z85" s="1">
        <f>Tabulka1[[#This Row],[std3]]</f>
        <v>2.8991378028649968E-4</v>
      </c>
      <c r="AA85" s="1" t="s">
        <v>36</v>
      </c>
      <c r="AB85" s="1" t="s">
        <v>37</v>
      </c>
      <c r="AC85" s="1" t="str">
        <f>Tabulka1[[#This Row],[z2Label]]</f>
        <v>Density (g/cm3)</v>
      </c>
      <c r="AD85" s="1">
        <f>Tabulka1[[#This Row],[y2]]</f>
        <v>3</v>
      </c>
      <c r="AE85" s="1">
        <f>Tabulka1[[#This Row],[x3]]</f>
        <v>7.6763910660976498</v>
      </c>
      <c r="AF85" s="1">
        <f>Tabulka1[[#This Row],[x2]]-Tabulka1[[#This Row],[x3]]</f>
        <v>22.323608933902349</v>
      </c>
      <c r="AG85" s="1">
        <f>100-Tabulka1[[#This Row],[Na2O_proc]]-Tabulka1[[#This Row],[SiO2_proc]]</f>
        <v>70</v>
      </c>
      <c r="AH85" s="1">
        <f>Tabulka1[[#This Row],[z2]]</f>
        <v>1.300915</v>
      </c>
      <c r="AI85" s="1">
        <f>Tabulka1[[#This Row],[std2]]</f>
        <v>2.8991378028649968E-4</v>
      </c>
      <c r="AJ85" s="1" t="str">
        <f>Tabulka1[[#This Row],[z2Label]]</f>
        <v>Density (g/cm3)</v>
      </c>
      <c r="AK85" s="1">
        <v>15</v>
      </c>
      <c r="AL85" s="1" t="s">
        <v>82</v>
      </c>
      <c r="AM85" s="1" t="s">
        <v>79</v>
      </c>
      <c r="AN85" s="1">
        <f t="shared" si="1"/>
        <v>1.3020141790000004</v>
      </c>
      <c r="AO85" s="1">
        <f>Tabulka1[[#This Row],[Interpolated_z2]]-Tabulka1[[#This Row],[z2]]</f>
        <v>1.0991790000003387E-3</v>
      </c>
      <c r="AP85" s="1">
        <f>Tabulka1[[#This Row],[Interpolated_z2 - measured]]/Tabulka1[[#This Row],[z2]]*100</f>
        <v>8.4492760864494504E-2</v>
      </c>
      <c r="AQ85" s="1">
        <v>1</v>
      </c>
    </row>
    <row r="86" spans="1:43" ht="16.5" x14ac:dyDescent="0.35">
      <c r="A86" s="1">
        <f>2*Tabulka1[[#This Row],[x3]]*Tabulka1[[#This Row],[z]]/(100*61.9789)*1000</f>
        <v>3.9396492181245972</v>
      </c>
      <c r="B86" s="1">
        <f>Tabulka1[[#This Row],[y2]]*Tabulka1[[#This Row],[x]]/2</f>
        <v>5.9094738271868961</v>
      </c>
      <c r="C86" s="1">
        <f>Tabulka1[[#This Row],[z2]]</f>
        <v>1.3632249999999999</v>
      </c>
      <c r="D86" s="1">
        <f>Tabulka1[[#This Row],[std2]]</f>
        <v>4.9497474683068572E-5</v>
      </c>
      <c r="E86" s="1">
        <v>9</v>
      </c>
      <c r="F86" s="1" t="s">
        <v>75</v>
      </c>
      <c r="G86" s="1" t="s">
        <v>27</v>
      </c>
      <c r="H86" s="1" t="str">
        <f>Tabulka1[[#This Row],[z2Label]]</f>
        <v>Density (g/cm3)</v>
      </c>
      <c r="I86" s="1">
        <v>35</v>
      </c>
      <c r="J86" s="1">
        <v>3</v>
      </c>
      <c r="K86" s="1">
        <v>1.3632249999999999</v>
      </c>
      <c r="L86" s="1">
        <v>4.9497474683068572E-5</v>
      </c>
      <c r="M86" s="1" t="s">
        <v>29</v>
      </c>
      <c r="N86" s="1" t="s">
        <v>28</v>
      </c>
      <c r="O86" s="1" t="s">
        <v>80</v>
      </c>
      <c r="P86" s="1">
        <f>Tabulka1[[#This Row],[x2]]/(1+Tabulka1[[#This Row],[y2]]*60.08/61.9789)</f>
        <v>8.9557895771139258</v>
      </c>
      <c r="Q86" s="1">
        <f>Tabulka1[[#This Row],[y2]]</f>
        <v>3</v>
      </c>
      <c r="R86" s="1">
        <f>Tabulka1[[#This Row],[z2]]</f>
        <v>1.3632249999999999</v>
      </c>
      <c r="S86" s="1">
        <f>Tabulka1[[#This Row],[std2]]</f>
        <v>4.9497474683068572E-5</v>
      </c>
      <c r="T86" s="1" t="s">
        <v>38</v>
      </c>
      <c r="U86" s="1" t="s">
        <v>28</v>
      </c>
      <c r="V86" s="1" t="str">
        <f>Tabulka1[[#This Row],[z2Label]]</f>
        <v>Density (g/cm3)</v>
      </c>
      <c r="W86" s="1">
        <f>2*Tabulka1[[#This Row],[x3]]/61.9789*1000/(100-Tabulka1[[#This Row],[x2]])</f>
        <v>4.4460736834453343</v>
      </c>
      <c r="X86" s="1">
        <f>(Tabulka1[[#This Row],[x2]]-Tabulka1[[#This Row],[x3]])/60.08*1000/(100-Tabulka1[[#This Row],[x2]])</f>
        <v>6.6691105251680005</v>
      </c>
      <c r="Y86" s="1">
        <f>Tabulka1[[#This Row],[z3]]</f>
        <v>1.3632249999999999</v>
      </c>
      <c r="Z86" s="1">
        <f>Tabulka1[[#This Row],[std3]]</f>
        <v>4.9497474683068572E-5</v>
      </c>
      <c r="AA86" s="1" t="s">
        <v>36</v>
      </c>
      <c r="AB86" s="1" t="s">
        <v>37</v>
      </c>
      <c r="AC86" s="1" t="str">
        <f>Tabulka1[[#This Row],[z2Label]]</f>
        <v>Density (g/cm3)</v>
      </c>
      <c r="AD86" s="1">
        <f>Tabulka1[[#This Row],[y2]]</f>
        <v>3</v>
      </c>
      <c r="AE86" s="1">
        <f>Tabulka1[[#This Row],[x3]]</f>
        <v>8.9557895771139258</v>
      </c>
      <c r="AF86" s="1">
        <f>Tabulka1[[#This Row],[x2]]-Tabulka1[[#This Row],[x3]]</f>
        <v>26.044210422886074</v>
      </c>
      <c r="AG86" s="1">
        <f>100-Tabulka1[[#This Row],[Na2O_proc]]-Tabulka1[[#This Row],[SiO2_proc]]</f>
        <v>65</v>
      </c>
      <c r="AH86" s="1">
        <f>Tabulka1[[#This Row],[z2]]</f>
        <v>1.3632249999999999</v>
      </c>
      <c r="AI86" s="1">
        <f>Tabulka1[[#This Row],[std2]]</f>
        <v>4.9497474683068572E-5</v>
      </c>
      <c r="AJ86" s="1" t="str">
        <f>Tabulka1[[#This Row],[z2Label]]</f>
        <v>Density (g/cm3)</v>
      </c>
      <c r="AK86" s="1">
        <v>15</v>
      </c>
      <c r="AL86" s="1" t="s">
        <v>82</v>
      </c>
      <c r="AM86" s="1" t="s">
        <v>79</v>
      </c>
      <c r="AN86" s="1">
        <f t="shared" si="1"/>
        <v>1.3641699682499999</v>
      </c>
      <c r="AO86" s="1">
        <f>Tabulka1[[#This Row],[Interpolated_z2]]-Tabulka1[[#This Row],[z2]]</f>
        <v>9.4496825000001117E-4</v>
      </c>
      <c r="AP86" s="1">
        <f>Tabulka1[[#This Row],[Interpolated_z2 - measured]]/Tabulka1[[#This Row],[z2]]*100</f>
        <v>6.9318582772470522E-2</v>
      </c>
      <c r="AQ86" s="1">
        <v>1</v>
      </c>
    </row>
    <row r="87" spans="1:43" ht="16.5" x14ac:dyDescent="0.35">
      <c r="A87" s="1">
        <f>2*Tabulka1[[#This Row],[x3]]*Tabulka1[[#This Row],[z]]/(100*61.9789)*1000</f>
        <v>4.7205895163424483</v>
      </c>
      <c r="B87" s="1">
        <f>Tabulka1[[#This Row],[y2]]*Tabulka1[[#This Row],[x]]/2</f>
        <v>7.0808842745136724</v>
      </c>
      <c r="C87" s="1">
        <f>Tabulka1[[#This Row],[z2]]</f>
        <v>1.4292699999999998</v>
      </c>
      <c r="D87" s="1">
        <f>Tabulka1[[#This Row],[std2]]</f>
        <v>7.0710678118646961E-5</v>
      </c>
      <c r="E87" s="1">
        <v>9</v>
      </c>
      <c r="F87" s="1" t="s">
        <v>75</v>
      </c>
      <c r="G87" s="1" t="s">
        <v>27</v>
      </c>
      <c r="H87" s="1" t="str">
        <f>Tabulka1[[#This Row],[z2Label]]</f>
        <v>Density (g/cm3)</v>
      </c>
      <c r="I87" s="1">
        <v>40</v>
      </c>
      <c r="J87" s="1">
        <v>3</v>
      </c>
      <c r="K87" s="1">
        <v>1.4292699999999998</v>
      </c>
      <c r="L87" s="1">
        <v>7.0710678118646961E-5</v>
      </c>
      <c r="M87" s="1" t="s">
        <v>29</v>
      </c>
      <c r="N87" s="1" t="s">
        <v>28</v>
      </c>
      <c r="O87" s="1" t="s">
        <v>80</v>
      </c>
      <c r="P87" s="1">
        <f>Tabulka1[[#This Row],[x2]]/(1+Tabulka1[[#This Row],[y2]]*60.08/61.9789)</f>
        <v>10.235188088130201</v>
      </c>
      <c r="Q87" s="1">
        <f>Tabulka1[[#This Row],[y2]]</f>
        <v>3</v>
      </c>
      <c r="R87" s="1">
        <f>Tabulka1[[#This Row],[z2]]</f>
        <v>1.4292699999999998</v>
      </c>
      <c r="S87" s="1">
        <f>Tabulka1[[#This Row],[std2]]</f>
        <v>7.0710678118646961E-5</v>
      </c>
      <c r="T87" s="1" t="s">
        <v>38</v>
      </c>
      <c r="U87" s="1" t="s">
        <v>28</v>
      </c>
      <c r="V87" s="1" t="str">
        <f>Tabulka1[[#This Row],[z2Label]]</f>
        <v>Density (g/cm3)</v>
      </c>
      <c r="W87" s="1">
        <f>2*Tabulka1[[#This Row],[x3]]/61.9789*1000/(100-Tabulka1[[#This Row],[x2]])</f>
        <v>5.5046626556942231</v>
      </c>
      <c r="X87" s="1">
        <f>(Tabulka1[[#This Row],[x2]]-Tabulka1[[#This Row],[x3]])/60.08*1000/(100-Tabulka1[[#This Row],[x2]])</f>
        <v>8.2569939835413333</v>
      </c>
      <c r="Y87" s="1">
        <f>Tabulka1[[#This Row],[z3]]</f>
        <v>1.4292699999999998</v>
      </c>
      <c r="Z87" s="1">
        <f>Tabulka1[[#This Row],[std3]]</f>
        <v>7.0710678118646961E-5</v>
      </c>
      <c r="AA87" s="1" t="s">
        <v>36</v>
      </c>
      <c r="AB87" s="1" t="s">
        <v>37</v>
      </c>
      <c r="AC87" s="1" t="str">
        <f>Tabulka1[[#This Row],[z2Label]]</f>
        <v>Density (g/cm3)</v>
      </c>
      <c r="AD87" s="1">
        <f>Tabulka1[[#This Row],[y2]]</f>
        <v>3</v>
      </c>
      <c r="AE87" s="1">
        <f>Tabulka1[[#This Row],[x3]]</f>
        <v>10.235188088130201</v>
      </c>
      <c r="AF87" s="1">
        <f>Tabulka1[[#This Row],[x2]]-Tabulka1[[#This Row],[x3]]</f>
        <v>29.764811911869799</v>
      </c>
      <c r="AG87" s="1">
        <f>100-Tabulka1[[#This Row],[Na2O_proc]]-Tabulka1[[#This Row],[SiO2_proc]]</f>
        <v>60</v>
      </c>
      <c r="AH87" s="1">
        <f>Tabulka1[[#This Row],[z2]]</f>
        <v>1.4292699999999998</v>
      </c>
      <c r="AI87" s="1">
        <f>Tabulka1[[#This Row],[std2]]</f>
        <v>7.0710678118646961E-5</v>
      </c>
      <c r="AJ87" s="1" t="str">
        <f>Tabulka1[[#This Row],[z2Label]]</f>
        <v>Density (g/cm3)</v>
      </c>
      <c r="AK87" s="1">
        <v>15</v>
      </c>
      <c r="AL87" s="1" t="s">
        <v>82</v>
      </c>
      <c r="AM87" s="1" t="s">
        <v>79</v>
      </c>
      <c r="AN87" s="1">
        <f t="shared" si="1"/>
        <v>1.4299979880000002</v>
      </c>
      <c r="AO87" s="1">
        <f>Tabulka1[[#This Row],[Interpolated_z2]]-Tabulka1[[#This Row],[z2]]</f>
        <v>7.2798800000040131E-4</v>
      </c>
      <c r="AP87" s="1">
        <f>Tabulka1[[#This Row],[Interpolated_z2 - measured]]/Tabulka1[[#This Row],[z2]]*100</f>
        <v>5.0934253150237641E-2</v>
      </c>
      <c r="AQ87" s="1">
        <v>1</v>
      </c>
    </row>
    <row r="88" spans="1:43" ht="16.5" x14ac:dyDescent="0.35">
      <c r="A88" s="1">
        <f>2*Tabulka1[[#This Row],[x3]]*Tabulka1[[#This Row],[z]]/(100*61.9789)*1000</f>
        <v>5.2138915253929401</v>
      </c>
      <c r="B88" s="1">
        <f>Tabulka1[[#This Row],[y2]]*Tabulka1[[#This Row],[x]]/2</f>
        <v>7.8208372880894101</v>
      </c>
      <c r="C88" s="1">
        <f>Tabulka1[[#This Row],[z2]]</f>
        <v>1.4719150000000001</v>
      </c>
      <c r="D88" s="1">
        <f>Tabulka1[[#This Row],[std2]]</f>
        <v>7.0710678117547895E-6</v>
      </c>
      <c r="E88" s="1">
        <v>9</v>
      </c>
      <c r="F88" s="1" t="s">
        <v>75</v>
      </c>
      <c r="G88" s="1" t="s">
        <v>27</v>
      </c>
      <c r="H88" s="1" t="str">
        <f>Tabulka1[[#This Row],[z2Label]]</f>
        <v>Density (g/cm3)</v>
      </c>
      <c r="I88" s="1">
        <v>42.9</v>
      </c>
      <c r="J88" s="1">
        <v>3</v>
      </c>
      <c r="K88" s="1">
        <v>1.4719150000000001</v>
      </c>
      <c r="L88" s="1">
        <v>7.0710678117547895E-6</v>
      </c>
      <c r="M88" s="1" t="s">
        <v>29</v>
      </c>
      <c r="N88" s="1" t="s">
        <v>28</v>
      </c>
      <c r="O88" s="1" t="s">
        <v>80</v>
      </c>
      <c r="P88" s="1">
        <f>Tabulka1[[#This Row],[x2]]/(1+Tabulka1[[#This Row],[y2]]*60.08/61.9789)</f>
        <v>10.977239224519639</v>
      </c>
      <c r="Q88" s="1">
        <f>Tabulka1[[#This Row],[y2]]</f>
        <v>3</v>
      </c>
      <c r="R88" s="1">
        <f>Tabulka1[[#This Row],[z2]]</f>
        <v>1.4719150000000001</v>
      </c>
      <c r="S88" s="1">
        <f>Tabulka1[[#This Row],[std2]]</f>
        <v>7.0710678117547895E-6</v>
      </c>
      <c r="T88" s="1" t="s">
        <v>38</v>
      </c>
      <c r="U88" s="1" t="s">
        <v>28</v>
      </c>
      <c r="V88" s="1" t="str">
        <f>Tabulka1[[#This Row],[z2Label]]</f>
        <v>Density (g/cm3)</v>
      </c>
      <c r="W88" s="1">
        <f>2*Tabulka1[[#This Row],[x3]]/61.9789*1000/(100-Tabulka1[[#This Row],[x2]])</f>
        <v>6.2035909263384097</v>
      </c>
      <c r="X88" s="1">
        <f>(Tabulka1[[#This Row],[x2]]-Tabulka1[[#This Row],[x3]])/60.08*1000/(100-Tabulka1[[#This Row],[x2]])</f>
        <v>9.3053863895076159</v>
      </c>
      <c r="Y88" s="1">
        <f>Tabulka1[[#This Row],[z3]]</f>
        <v>1.4719150000000001</v>
      </c>
      <c r="Z88" s="1">
        <f>Tabulka1[[#This Row],[std3]]</f>
        <v>7.0710678117547895E-6</v>
      </c>
      <c r="AA88" s="1" t="s">
        <v>36</v>
      </c>
      <c r="AB88" s="1" t="s">
        <v>37</v>
      </c>
      <c r="AC88" s="1" t="str">
        <f>Tabulka1[[#This Row],[z2Label]]</f>
        <v>Density (g/cm3)</v>
      </c>
      <c r="AD88" s="1">
        <f>Tabulka1[[#This Row],[y2]]</f>
        <v>3</v>
      </c>
      <c r="AE88" s="1">
        <f>Tabulka1[[#This Row],[x3]]</f>
        <v>10.977239224519639</v>
      </c>
      <c r="AF88" s="1">
        <f>Tabulka1[[#This Row],[x2]]-Tabulka1[[#This Row],[x3]]</f>
        <v>31.922760775480359</v>
      </c>
      <c r="AG88" s="1">
        <f>100-Tabulka1[[#This Row],[Na2O_proc]]-Tabulka1[[#This Row],[SiO2_proc]]</f>
        <v>57.100000000000009</v>
      </c>
      <c r="AH88" s="1">
        <f>Tabulka1[[#This Row],[z2]]</f>
        <v>1.4719150000000001</v>
      </c>
      <c r="AI88" s="1">
        <f>Tabulka1[[#This Row],[std2]]</f>
        <v>7.0710678117547895E-6</v>
      </c>
      <c r="AJ88" s="1" t="str">
        <f>Tabulka1[[#This Row],[z2Label]]</f>
        <v>Density (g/cm3)</v>
      </c>
      <c r="AK88" s="1">
        <v>15</v>
      </c>
      <c r="AL88" s="1" t="s">
        <v>82</v>
      </c>
      <c r="AM88" s="1" t="s">
        <v>79</v>
      </c>
      <c r="AN88" s="1">
        <f t="shared" si="1"/>
        <v>1.4702027994423563</v>
      </c>
      <c r="AO88" s="1">
        <f>Tabulka1[[#This Row],[Interpolated_z2]]-Tabulka1[[#This Row],[z2]]</f>
        <v>-1.7122005576437616E-3</v>
      </c>
      <c r="AP88" s="1">
        <f>Tabulka1[[#This Row],[Interpolated_z2 - measured]]/Tabulka1[[#This Row],[z2]]*100</f>
        <v>-0.11632468978465206</v>
      </c>
      <c r="AQ88" s="1">
        <v>1</v>
      </c>
    </row>
    <row r="89" spans="1:43" ht="16.5" x14ac:dyDescent="0.35">
      <c r="A89" s="1">
        <f>2*Tabulka1[[#This Row],[x3]]*Tabulka1[[#This Row],[z]]/(100*61.9789)*1000</f>
        <v>0</v>
      </c>
      <c r="B89" s="1">
        <f>Tabulka1[[#This Row],[y2]]*Tabulka1[[#This Row],[x]]/2</f>
        <v>0</v>
      </c>
      <c r="C89" s="1">
        <f>Tabulka1[[#This Row],[z2]]</f>
        <v>0.99909999999999999</v>
      </c>
      <c r="D89" s="1">
        <f>Tabulka1[[#This Row],[std2]]</f>
        <v>0</v>
      </c>
      <c r="E89" s="1">
        <v>10</v>
      </c>
      <c r="F89" s="1" t="s">
        <v>75</v>
      </c>
      <c r="G89" s="1" t="s">
        <v>27</v>
      </c>
      <c r="H89" s="1" t="str">
        <f>Tabulka1[[#This Row],[z2Label]]</f>
        <v>Density (g/cm3)</v>
      </c>
      <c r="I89" s="1">
        <v>0</v>
      </c>
      <c r="J89" s="1">
        <v>3.3460000000000001</v>
      </c>
      <c r="K89" s="1">
        <v>0.99909999999999999</v>
      </c>
      <c r="M89" s="1" t="s">
        <v>29</v>
      </c>
      <c r="N89" s="1" t="s">
        <v>28</v>
      </c>
      <c r="O89" s="1" t="s">
        <v>80</v>
      </c>
      <c r="P89" s="1">
        <f>Tabulka1[[#This Row],[x2]]/(1+Tabulka1[[#This Row],[y2]]*60.08/61.9789)</f>
        <v>0</v>
      </c>
      <c r="Q89" s="1">
        <f>Tabulka1[[#This Row],[y2]]</f>
        <v>3.3460000000000001</v>
      </c>
      <c r="R89" s="1">
        <f>Tabulka1[[#This Row],[z2]]</f>
        <v>0.99909999999999999</v>
      </c>
      <c r="S89" s="1">
        <f>Tabulka1[[#This Row],[std2]]</f>
        <v>0</v>
      </c>
      <c r="T89" s="1" t="s">
        <v>38</v>
      </c>
      <c r="U89" s="1" t="s">
        <v>28</v>
      </c>
      <c r="V89" s="1" t="str">
        <f>Tabulka1[[#This Row],[z2Label]]</f>
        <v>Density (g/cm3)</v>
      </c>
      <c r="W89" s="1">
        <f>2*Tabulka1[[#This Row],[x3]]/61.9789*1000/(100-Tabulka1[[#This Row],[x2]])</f>
        <v>0</v>
      </c>
      <c r="X89" s="1">
        <f>(Tabulka1[[#This Row],[x2]]-Tabulka1[[#This Row],[x3]])/60.08*1000/(100-Tabulka1[[#This Row],[x2]])</f>
        <v>0</v>
      </c>
      <c r="Y89" s="1">
        <f>Tabulka1[[#This Row],[z3]]</f>
        <v>0.99909999999999999</v>
      </c>
      <c r="Z89" s="1">
        <f>Tabulka1[[#This Row],[std3]]</f>
        <v>0</v>
      </c>
      <c r="AA89" s="1" t="s">
        <v>36</v>
      </c>
      <c r="AB89" s="1" t="s">
        <v>37</v>
      </c>
      <c r="AC89" s="1" t="str">
        <f>Tabulka1[[#This Row],[z2Label]]</f>
        <v>Density (g/cm3)</v>
      </c>
      <c r="AD89" s="1">
        <f>Tabulka1[[#This Row],[y2]]</f>
        <v>3.3460000000000001</v>
      </c>
      <c r="AE89" s="1">
        <f>Tabulka1[[#This Row],[x3]]</f>
        <v>0</v>
      </c>
      <c r="AF89" s="1">
        <f>Tabulka1[[#This Row],[x2]]-Tabulka1[[#This Row],[x3]]</f>
        <v>0</v>
      </c>
      <c r="AG89" s="1">
        <f>100-Tabulka1[[#This Row],[Na2O_proc]]-Tabulka1[[#This Row],[SiO2_proc]]</f>
        <v>100</v>
      </c>
      <c r="AH89" s="1">
        <f>Tabulka1[[#This Row],[z2]]</f>
        <v>0.99909999999999999</v>
      </c>
      <c r="AI89" s="1">
        <f>Tabulka1[[#This Row],[std2]]</f>
        <v>0</v>
      </c>
      <c r="AJ89" s="1" t="str">
        <f>Tabulka1[[#This Row],[z2Label]]</f>
        <v>Density (g/cm3)</v>
      </c>
      <c r="AK89" s="1">
        <v>15</v>
      </c>
      <c r="AL89" s="1" t="s">
        <v>82</v>
      </c>
      <c r="AM89" s="1" t="s">
        <v>79</v>
      </c>
      <c r="AN89" s="1">
        <f t="shared" si="1"/>
        <v>0.98079790844559145</v>
      </c>
      <c r="AO89" s="1">
        <f>Tabulka1[[#This Row],[Interpolated_z2]]-Tabulka1[[#This Row],[z2]]</f>
        <v>-1.8302091554408539E-2</v>
      </c>
      <c r="AP89" s="1">
        <f>Tabulka1[[#This Row],[Interpolated_z2 - measured]]/Tabulka1[[#This Row],[z2]]*100</f>
        <v>-1.831857827485591</v>
      </c>
      <c r="AQ89" s="1">
        <v>100</v>
      </c>
    </row>
    <row r="90" spans="1:43" ht="16.5" x14ac:dyDescent="0.35">
      <c r="A90" s="1">
        <f>2*Tabulka1[[#This Row],[x3]]*Tabulka1[[#This Row],[z]]/(100*61.9789)*1000</f>
        <v>0.39550531397351346</v>
      </c>
      <c r="B90" s="1">
        <f>Tabulka1[[#This Row],[y2]]*Tabulka1[[#This Row],[x]]/2</f>
        <v>0.66168039027768799</v>
      </c>
      <c r="C90" s="1">
        <f>Tabulka1[[#This Row],[z2]]</f>
        <v>1.040205</v>
      </c>
      <c r="D90" s="1">
        <f>Tabulka1[[#This Row],[std2]]</f>
        <v>7.0710678119117998E-6</v>
      </c>
      <c r="E90" s="1">
        <v>10</v>
      </c>
      <c r="F90" s="1" t="s">
        <v>75</v>
      </c>
      <c r="G90" s="1" t="s">
        <v>27</v>
      </c>
      <c r="H90" s="1" t="str">
        <f>Tabulka1[[#This Row],[z2Label]]</f>
        <v>Density (g/cm3)</v>
      </c>
      <c r="I90" s="1">
        <v>5</v>
      </c>
      <c r="J90" s="1">
        <v>3.3460000000000001</v>
      </c>
      <c r="K90" s="1">
        <v>1.040205</v>
      </c>
      <c r="L90" s="1">
        <v>7.0710678119117998E-6</v>
      </c>
      <c r="M90" s="1" t="s">
        <v>29</v>
      </c>
      <c r="N90" s="1" t="s">
        <v>28</v>
      </c>
      <c r="O90" s="1" t="s">
        <v>80</v>
      </c>
      <c r="P90" s="1">
        <f>Tabulka1[[#This Row],[x2]]/(1+Tabulka1[[#This Row],[y2]]*60.08/61.9789)</f>
        <v>1.1782766043343857</v>
      </c>
      <c r="Q90" s="1">
        <f>Tabulka1[[#This Row],[y2]]</f>
        <v>3.3460000000000001</v>
      </c>
      <c r="R90" s="1">
        <f>Tabulka1[[#This Row],[z2]]</f>
        <v>1.040205</v>
      </c>
      <c r="S90" s="1">
        <f>Tabulka1[[#This Row],[std2]]</f>
        <v>7.0710678119117998E-6</v>
      </c>
      <c r="T90" s="1" t="s">
        <v>38</v>
      </c>
      <c r="U90" s="1" t="s">
        <v>28</v>
      </c>
      <c r="V90" s="1" t="str">
        <f>Tabulka1[[#This Row],[z2Label]]</f>
        <v>Density (g/cm3)</v>
      </c>
      <c r="W90" s="1">
        <f>2*Tabulka1[[#This Row],[x3]]/61.9789*1000/(100-Tabulka1[[#This Row],[x2]])</f>
        <v>0.4002301307242459</v>
      </c>
      <c r="X90" s="1">
        <f>(Tabulka1[[#This Row],[x2]]-Tabulka1[[#This Row],[x3]])/60.08*1000/(100-Tabulka1[[#This Row],[x2]])</f>
        <v>0.66958500870166349</v>
      </c>
      <c r="Y90" s="1">
        <f>Tabulka1[[#This Row],[z3]]</f>
        <v>1.040205</v>
      </c>
      <c r="Z90" s="1">
        <f>Tabulka1[[#This Row],[std3]]</f>
        <v>7.0710678119117998E-6</v>
      </c>
      <c r="AA90" s="1" t="s">
        <v>36</v>
      </c>
      <c r="AB90" s="1" t="s">
        <v>37</v>
      </c>
      <c r="AC90" s="1" t="str">
        <f>Tabulka1[[#This Row],[z2Label]]</f>
        <v>Density (g/cm3)</v>
      </c>
      <c r="AD90" s="1">
        <f>Tabulka1[[#This Row],[y2]]</f>
        <v>3.3460000000000001</v>
      </c>
      <c r="AE90" s="1">
        <f>Tabulka1[[#This Row],[x3]]</f>
        <v>1.1782766043343857</v>
      </c>
      <c r="AF90" s="1">
        <f>Tabulka1[[#This Row],[x2]]-Tabulka1[[#This Row],[x3]]</f>
        <v>3.8217233956656145</v>
      </c>
      <c r="AG90" s="1">
        <f>100-Tabulka1[[#This Row],[Na2O_proc]]-Tabulka1[[#This Row],[SiO2_proc]]</f>
        <v>95</v>
      </c>
      <c r="AH90" s="1">
        <f>Tabulka1[[#This Row],[z2]]</f>
        <v>1.040205</v>
      </c>
      <c r="AI90" s="1">
        <f>Tabulka1[[#This Row],[std2]]</f>
        <v>7.0710678119117998E-6</v>
      </c>
      <c r="AJ90" s="1" t="str">
        <f>Tabulka1[[#This Row],[z2Label]]</f>
        <v>Density (g/cm3)</v>
      </c>
      <c r="AK90" s="1">
        <v>15</v>
      </c>
      <c r="AL90" s="1" t="s">
        <v>82</v>
      </c>
      <c r="AM90" s="1" t="s">
        <v>79</v>
      </c>
      <c r="AN90" s="1">
        <f t="shared" si="1"/>
        <v>1.025065465399587</v>
      </c>
      <c r="AO90" s="1">
        <f>Tabulka1[[#This Row],[Interpolated_z2]]-Tabulka1[[#This Row],[z2]]</f>
        <v>-1.5139534600413063E-2</v>
      </c>
      <c r="AP90" s="1">
        <f>Tabulka1[[#This Row],[Interpolated_z2 - measured]]/Tabulka1[[#This Row],[z2]]*100</f>
        <v>-1.4554375916682829</v>
      </c>
      <c r="AQ90" s="1">
        <v>1</v>
      </c>
    </row>
    <row r="91" spans="1:43" ht="16.5" x14ac:dyDescent="0.35">
      <c r="A91" s="1">
        <f>2*Tabulka1[[#This Row],[x3]]*Tabulka1[[#This Row],[z]]/(100*61.9789)*1000</f>
        <v>0.82378167116579348</v>
      </c>
      <c r="B91" s="1">
        <f>Tabulka1[[#This Row],[y2]]*Tabulka1[[#This Row],[x]]/2</f>
        <v>1.3781867358603725</v>
      </c>
      <c r="C91" s="1">
        <f>Tabulka1[[#This Row],[z2]]</f>
        <v>1.0832999999999999</v>
      </c>
      <c r="D91" s="1">
        <f>Tabulka1[[#This Row],[std2]]</f>
        <v>0</v>
      </c>
      <c r="E91" s="1">
        <v>10</v>
      </c>
      <c r="F91" s="1" t="s">
        <v>75</v>
      </c>
      <c r="G91" s="1" t="s">
        <v>27</v>
      </c>
      <c r="H91" s="1" t="str">
        <f>Tabulka1[[#This Row],[z2Label]]</f>
        <v>Density (g/cm3)</v>
      </c>
      <c r="I91" s="1">
        <v>10</v>
      </c>
      <c r="J91" s="1">
        <v>3.3460000000000001</v>
      </c>
      <c r="K91" s="1">
        <v>1.0832999999999999</v>
      </c>
      <c r="L91" s="1">
        <v>0</v>
      </c>
      <c r="M91" s="1" t="s">
        <v>29</v>
      </c>
      <c r="N91" s="1" t="s">
        <v>28</v>
      </c>
      <c r="O91" s="1" t="s">
        <v>80</v>
      </c>
      <c r="P91" s="1">
        <f>Tabulka1[[#This Row],[x2]]/(1+Tabulka1[[#This Row],[y2]]*60.08/61.9789)</f>
        <v>2.3565532086687715</v>
      </c>
      <c r="Q91" s="1">
        <f>Tabulka1[[#This Row],[y2]]</f>
        <v>3.3460000000000001</v>
      </c>
      <c r="R91" s="1">
        <f>Tabulka1[[#This Row],[z2]]</f>
        <v>1.0832999999999999</v>
      </c>
      <c r="S91" s="1">
        <f>Tabulka1[[#This Row],[std2]]</f>
        <v>0</v>
      </c>
      <c r="T91" s="1" t="s">
        <v>38</v>
      </c>
      <c r="U91" s="1" t="s">
        <v>28</v>
      </c>
      <c r="V91" s="1" t="str">
        <f>Tabulka1[[#This Row],[z2Label]]</f>
        <v>Density (g/cm3)</v>
      </c>
      <c r="W91" s="1">
        <f>2*Tabulka1[[#This Row],[x3]]/61.9789*1000/(100-Tabulka1[[#This Row],[x2]])</f>
        <v>0.84493027597340797</v>
      </c>
      <c r="X91" s="1">
        <f>(Tabulka1[[#This Row],[x2]]-Tabulka1[[#This Row],[x3]])/60.08*1000/(100-Tabulka1[[#This Row],[x2]])</f>
        <v>1.4135683517035118</v>
      </c>
      <c r="Y91" s="1">
        <f>Tabulka1[[#This Row],[z3]]</f>
        <v>1.0832999999999999</v>
      </c>
      <c r="Z91" s="1">
        <f>Tabulka1[[#This Row],[std3]]</f>
        <v>0</v>
      </c>
      <c r="AA91" s="1" t="s">
        <v>36</v>
      </c>
      <c r="AB91" s="1" t="s">
        <v>37</v>
      </c>
      <c r="AC91" s="1" t="str">
        <f>Tabulka1[[#This Row],[z2Label]]</f>
        <v>Density (g/cm3)</v>
      </c>
      <c r="AD91" s="1">
        <f>Tabulka1[[#This Row],[y2]]</f>
        <v>3.3460000000000001</v>
      </c>
      <c r="AE91" s="1">
        <f>Tabulka1[[#This Row],[x3]]</f>
        <v>2.3565532086687715</v>
      </c>
      <c r="AF91" s="1">
        <f>Tabulka1[[#This Row],[x2]]-Tabulka1[[#This Row],[x3]]</f>
        <v>7.643446791331229</v>
      </c>
      <c r="AG91" s="1">
        <f>100-Tabulka1[[#This Row],[Na2O_proc]]-Tabulka1[[#This Row],[SiO2_proc]]</f>
        <v>90</v>
      </c>
      <c r="AH91" s="1">
        <f>Tabulka1[[#This Row],[z2]]</f>
        <v>1.0832999999999999</v>
      </c>
      <c r="AI91" s="1">
        <f>Tabulka1[[#This Row],[std2]]</f>
        <v>0</v>
      </c>
      <c r="AJ91" s="1" t="str">
        <f>Tabulka1[[#This Row],[z2Label]]</f>
        <v>Density (g/cm3)</v>
      </c>
      <c r="AK91" s="1">
        <v>15</v>
      </c>
      <c r="AL91" s="1" t="s">
        <v>82</v>
      </c>
      <c r="AM91" s="1" t="s">
        <v>79</v>
      </c>
      <c r="AN91" s="1">
        <f t="shared" si="1"/>
        <v>1.0742482133118818</v>
      </c>
      <c r="AO91" s="1">
        <f>Tabulka1[[#This Row],[Interpolated_z2]]-Tabulka1[[#This Row],[z2]]</f>
        <v>-9.0517866881181241E-3</v>
      </c>
      <c r="AP91" s="1">
        <f>Tabulka1[[#This Row],[Interpolated_z2 - measured]]/Tabulka1[[#This Row],[z2]]*100</f>
        <v>-0.83557525044937919</v>
      </c>
      <c r="AQ91" s="1">
        <v>1</v>
      </c>
    </row>
    <row r="92" spans="1:43" ht="16.5" x14ac:dyDescent="0.35">
      <c r="A92" s="1">
        <f>2*Tabulka1[[#This Row],[x3]]*Tabulka1[[#This Row],[z]]/(100*61.9789)*1000</f>
        <v>1.2880057981819311</v>
      </c>
      <c r="B92" s="1">
        <f>Tabulka1[[#This Row],[y2]]*Tabulka1[[#This Row],[x]]/2</f>
        <v>2.1548337003583709</v>
      </c>
      <c r="C92" s="1">
        <f>Tabulka1[[#This Row],[z2]]</f>
        <v>1.1291799999999999</v>
      </c>
      <c r="D92" s="1">
        <f>Tabulka1[[#This Row],[std2]]</f>
        <v>7.0710678118646961E-5</v>
      </c>
      <c r="E92" s="1">
        <v>10</v>
      </c>
      <c r="F92" s="1" t="s">
        <v>75</v>
      </c>
      <c r="G92" s="1" t="s">
        <v>27</v>
      </c>
      <c r="H92" s="1" t="str">
        <f>Tabulka1[[#This Row],[z2Label]]</f>
        <v>Density (g/cm3)</v>
      </c>
      <c r="I92" s="1">
        <v>15</v>
      </c>
      <c r="J92" s="1">
        <v>3.3460000000000001</v>
      </c>
      <c r="K92" s="1">
        <v>1.1291799999999999</v>
      </c>
      <c r="L92" s="1">
        <v>7.0710678118646961E-5</v>
      </c>
      <c r="M92" s="1" t="s">
        <v>29</v>
      </c>
      <c r="N92" s="1" t="s">
        <v>28</v>
      </c>
      <c r="O92" s="1" t="s">
        <v>80</v>
      </c>
      <c r="P92" s="1">
        <f>Tabulka1[[#This Row],[x2]]/(1+Tabulka1[[#This Row],[y2]]*60.08/61.9789)</f>
        <v>3.534829813003157</v>
      </c>
      <c r="Q92" s="1">
        <f>Tabulka1[[#This Row],[y2]]</f>
        <v>3.3460000000000001</v>
      </c>
      <c r="R92" s="1">
        <f>Tabulka1[[#This Row],[z2]]</f>
        <v>1.1291799999999999</v>
      </c>
      <c r="S92" s="1">
        <f>Tabulka1[[#This Row],[std2]]</f>
        <v>7.0710678118646961E-5</v>
      </c>
      <c r="T92" s="1" t="s">
        <v>38</v>
      </c>
      <c r="U92" s="1" t="s">
        <v>28</v>
      </c>
      <c r="V92" s="1" t="str">
        <f>Tabulka1[[#This Row],[z2Label]]</f>
        <v>Density (g/cm3)</v>
      </c>
      <c r="W92" s="1">
        <f>2*Tabulka1[[#This Row],[x3]]/61.9789*1000/(100-Tabulka1[[#This Row],[x2]])</f>
        <v>1.3419480853695303</v>
      </c>
      <c r="X92" s="1">
        <f>(Tabulka1[[#This Row],[x2]]-Tabulka1[[#This Row],[x3]])/60.08*1000/(100-Tabulka1[[#This Row],[x2]])</f>
        <v>2.2450791468232247</v>
      </c>
      <c r="Y92" s="1">
        <f>Tabulka1[[#This Row],[z3]]</f>
        <v>1.1291799999999999</v>
      </c>
      <c r="Z92" s="1">
        <f>Tabulka1[[#This Row],[std3]]</f>
        <v>7.0710678118646961E-5</v>
      </c>
      <c r="AA92" s="1" t="s">
        <v>36</v>
      </c>
      <c r="AB92" s="1" t="s">
        <v>37</v>
      </c>
      <c r="AC92" s="1" t="str">
        <f>Tabulka1[[#This Row],[z2Label]]</f>
        <v>Density (g/cm3)</v>
      </c>
      <c r="AD92" s="1">
        <f>Tabulka1[[#This Row],[y2]]</f>
        <v>3.3460000000000001</v>
      </c>
      <c r="AE92" s="1">
        <f>Tabulka1[[#This Row],[x3]]</f>
        <v>3.534829813003157</v>
      </c>
      <c r="AF92" s="1">
        <f>Tabulka1[[#This Row],[x2]]-Tabulka1[[#This Row],[x3]]</f>
        <v>11.465170186996843</v>
      </c>
      <c r="AG92" s="1">
        <f>100-Tabulka1[[#This Row],[Na2O_proc]]-Tabulka1[[#This Row],[SiO2_proc]]</f>
        <v>85</v>
      </c>
      <c r="AH92" s="1">
        <f>Tabulka1[[#This Row],[z2]]</f>
        <v>1.1291799999999999</v>
      </c>
      <c r="AI92" s="1">
        <f>Tabulka1[[#This Row],[std2]]</f>
        <v>7.0710678118646961E-5</v>
      </c>
      <c r="AJ92" s="1" t="str">
        <f>Tabulka1[[#This Row],[z2Label]]</f>
        <v>Density (g/cm3)</v>
      </c>
      <c r="AK92" s="1">
        <v>15</v>
      </c>
      <c r="AL92" s="1" t="s">
        <v>82</v>
      </c>
      <c r="AM92" s="1" t="s">
        <v>79</v>
      </c>
      <c r="AN92" s="1">
        <f t="shared" si="1"/>
        <v>1.1270780276379773</v>
      </c>
      <c r="AO92" s="1">
        <f>Tabulka1[[#This Row],[Interpolated_z2]]-Tabulka1[[#This Row],[z2]]</f>
        <v>-2.1019723620225861E-3</v>
      </c>
      <c r="AP92" s="1">
        <f>Tabulka1[[#This Row],[Interpolated_z2 - measured]]/Tabulka1[[#This Row],[z2]]*100</f>
        <v>-0.18615033582091309</v>
      </c>
      <c r="AQ92" s="1">
        <v>1</v>
      </c>
    </row>
    <row r="93" spans="1:43" ht="16.5" x14ac:dyDescent="0.35">
      <c r="A93" s="1">
        <f>2*Tabulka1[[#This Row],[x3]]*Tabulka1[[#This Row],[z]]/(100*61.9789)*1000</f>
        <v>1.7915445309391118</v>
      </c>
      <c r="B93" s="1">
        <f>Tabulka1[[#This Row],[y2]]*Tabulka1[[#This Row],[x]]/2</f>
        <v>2.9972540002611341</v>
      </c>
      <c r="C93" s="1">
        <f>Tabulka1[[#This Row],[z2]]</f>
        <v>1.1779700000000002</v>
      </c>
      <c r="D93" s="1">
        <f>Tabulka1[[#This Row],[std2]]</f>
        <v>2.8284271247490186E-5</v>
      </c>
      <c r="E93" s="1">
        <v>10</v>
      </c>
      <c r="F93" s="1" t="s">
        <v>75</v>
      </c>
      <c r="G93" s="1" t="s">
        <v>27</v>
      </c>
      <c r="H93" s="1" t="str">
        <f>Tabulka1[[#This Row],[z2Label]]</f>
        <v>Density (g/cm3)</v>
      </c>
      <c r="I93" s="1">
        <v>20</v>
      </c>
      <c r="J93" s="1">
        <v>3.3460000000000001</v>
      </c>
      <c r="K93" s="1">
        <v>1.1779700000000002</v>
      </c>
      <c r="L93" s="1">
        <v>2.8284271247490186E-5</v>
      </c>
      <c r="M93" s="1" t="s">
        <v>29</v>
      </c>
      <c r="N93" s="1" t="s">
        <v>28</v>
      </c>
      <c r="O93" s="1" t="s">
        <v>80</v>
      </c>
      <c r="P93" s="1">
        <f>Tabulka1[[#This Row],[x2]]/(1+Tabulka1[[#This Row],[y2]]*60.08/61.9789)</f>
        <v>4.713106417337543</v>
      </c>
      <c r="Q93" s="1">
        <f>Tabulka1[[#This Row],[y2]]</f>
        <v>3.3460000000000001</v>
      </c>
      <c r="R93" s="1">
        <f>Tabulka1[[#This Row],[z2]]</f>
        <v>1.1779700000000002</v>
      </c>
      <c r="S93" s="1">
        <f>Tabulka1[[#This Row],[std2]]</f>
        <v>2.8284271247490186E-5</v>
      </c>
      <c r="T93" s="1" t="s">
        <v>38</v>
      </c>
      <c r="U93" s="1" t="s">
        <v>28</v>
      </c>
      <c r="V93" s="1" t="str">
        <f>Tabulka1[[#This Row],[z2Label]]</f>
        <v>Density (g/cm3)</v>
      </c>
      <c r="W93" s="1">
        <f>2*Tabulka1[[#This Row],[x3]]/61.9789*1000/(100-Tabulka1[[#This Row],[x2]])</f>
        <v>1.901093120940168</v>
      </c>
      <c r="X93" s="1">
        <f>(Tabulka1[[#This Row],[x2]]-Tabulka1[[#This Row],[x3]])/60.08*1000/(100-Tabulka1[[#This Row],[x2]])</f>
        <v>3.1805287913329017</v>
      </c>
      <c r="Y93" s="1">
        <f>Tabulka1[[#This Row],[z3]]</f>
        <v>1.1779700000000002</v>
      </c>
      <c r="Z93" s="1">
        <f>Tabulka1[[#This Row],[std3]]</f>
        <v>2.8284271247490186E-5</v>
      </c>
      <c r="AA93" s="1" t="s">
        <v>36</v>
      </c>
      <c r="AB93" s="1" t="s">
        <v>37</v>
      </c>
      <c r="AC93" s="1" t="str">
        <f>Tabulka1[[#This Row],[z2Label]]</f>
        <v>Density (g/cm3)</v>
      </c>
      <c r="AD93" s="1">
        <f>Tabulka1[[#This Row],[y2]]</f>
        <v>3.3460000000000001</v>
      </c>
      <c r="AE93" s="1">
        <f>Tabulka1[[#This Row],[x3]]</f>
        <v>4.713106417337543</v>
      </c>
      <c r="AF93" s="1">
        <f>Tabulka1[[#This Row],[x2]]-Tabulka1[[#This Row],[x3]]</f>
        <v>15.286893582662458</v>
      </c>
      <c r="AG93" s="1">
        <f>100-Tabulka1[[#This Row],[Na2O_proc]]-Tabulka1[[#This Row],[SiO2_proc]]</f>
        <v>80</v>
      </c>
      <c r="AH93" s="1">
        <f>Tabulka1[[#This Row],[z2]]</f>
        <v>1.1779700000000002</v>
      </c>
      <c r="AI93" s="1">
        <f>Tabulka1[[#This Row],[std2]]</f>
        <v>2.8284271247490186E-5</v>
      </c>
      <c r="AJ93" s="1" t="str">
        <f>Tabulka1[[#This Row],[z2Label]]</f>
        <v>Density (g/cm3)</v>
      </c>
      <c r="AK93" s="1">
        <v>15</v>
      </c>
      <c r="AL93" s="1" t="s">
        <v>82</v>
      </c>
      <c r="AM93" s="1" t="s">
        <v>79</v>
      </c>
      <c r="AN93" s="1">
        <f t="shared" si="1"/>
        <v>1.1826499188333721</v>
      </c>
      <c r="AO93" s="1">
        <f>Tabulka1[[#This Row],[Interpolated_z2]]-Tabulka1[[#This Row],[z2]]</f>
        <v>4.6799188333719322E-3</v>
      </c>
      <c r="AP93" s="1">
        <f>Tabulka1[[#This Row],[Interpolated_z2 - measured]]/Tabulka1[[#This Row],[z2]]*100</f>
        <v>0.39728675886244397</v>
      </c>
      <c r="AQ93" s="1">
        <v>1</v>
      </c>
    </row>
    <row r="94" spans="1:43" ht="16.5" x14ac:dyDescent="0.35">
      <c r="A94" s="1">
        <f>2*Tabulka1[[#This Row],[x3]]*Tabulka1[[#This Row],[z]]/(100*61.9789)*1000</f>
        <v>2.3390289322799447</v>
      </c>
      <c r="B94" s="1">
        <f>Tabulka1[[#This Row],[y2]]*Tabulka1[[#This Row],[x]]/2</f>
        <v>3.9131954037043477</v>
      </c>
      <c r="C94" s="1">
        <f>Tabulka1[[#This Row],[z2]]</f>
        <v>1.2303599999999999</v>
      </c>
      <c r="D94" s="1">
        <f>Tabulka1[[#This Row],[std2]]</f>
        <v>0</v>
      </c>
      <c r="E94" s="1">
        <v>10</v>
      </c>
      <c r="F94" s="1" t="s">
        <v>75</v>
      </c>
      <c r="G94" s="1" t="s">
        <v>27</v>
      </c>
      <c r="H94" s="1" t="str">
        <f>Tabulka1[[#This Row],[z2Label]]</f>
        <v>Density (g/cm3)</v>
      </c>
      <c r="I94" s="1">
        <v>25</v>
      </c>
      <c r="J94" s="1">
        <v>3.3460000000000001</v>
      </c>
      <c r="K94" s="1">
        <v>1.2303599999999999</v>
      </c>
      <c r="L94" s="1">
        <v>0</v>
      </c>
      <c r="M94" s="1" t="s">
        <v>29</v>
      </c>
      <c r="N94" s="1" t="s">
        <v>28</v>
      </c>
      <c r="O94" s="1" t="s">
        <v>80</v>
      </c>
      <c r="P94" s="1">
        <f>Tabulka1[[#This Row],[x2]]/(1+Tabulka1[[#This Row],[y2]]*60.08/61.9789)</f>
        <v>5.8913830216719285</v>
      </c>
      <c r="Q94" s="1">
        <f>Tabulka1[[#This Row],[y2]]</f>
        <v>3.3460000000000001</v>
      </c>
      <c r="R94" s="1">
        <f>Tabulka1[[#This Row],[z2]]</f>
        <v>1.2303599999999999</v>
      </c>
      <c r="S94" s="1">
        <f>Tabulka1[[#This Row],[std2]]</f>
        <v>0</v>
      </c>
      <c r="T94" s="1" t="s">
        <v>38</v>
      </c>
      <c r="U94" s="1" t="s">
        <v>28</v>
      </c>
      <c r="V94" s="1" t="str">
        <f>Tabulka1[[#This Row],[z2Label]]</f>
        <v>Density (g/cm3)</v>
      </c>
      <c r="W94" s="1">
        <f>2*Tabulka1[[#This Row],[x3]]/61.9789*1000/(100-Tabulka1[[#This Row],[x2]])</f>
        <v>2.5347908279202236</v>
      </c>
      <c r="X94" s="1">
        <f>(Tabulka1[[#This Row],[x2]]-Tabulka1[[#This Row],[x3]])/60.08*1000/(100-Tabulka1[[#This Row],[x2]])</f>
        <v>4.2407050551105359</v>
      </c>
      <c r="Y94" s="1">
        <f>Tabulka1[[#This Row],[z3]]</f>
        <v>1.2303599999999999</v>
      </c>
      <c r="Z94" s="1">
        <f>Tabulka1[[#This Row],[std3]]</f>
        <v>0</v>
      </c>
      <c r="AA94" s="1" t="s">
        <v>36</v>
      </c>
      <c r="AB94" s="1" t="s">
        <v>37</v>
      </c>
      <c r="AC94" s="1" t="str">
        <f>Tabulka1[[#This Row],[z2Label]]</f>
        <v>Density (g/cm3)</v>
      </c>
      <c r="AD94" s="1">
        <f>Tabulka1[[#This Row],[y2]]</f>
        <v>3.3460000000000001</v>
      </c>
      <c r="AE94" s="1">
        <f>Tabulka1[[#This Row],[x3]]</f>
        <v>5.8913830216719285</v>
      </c>
      <c r="AF94" s="1">
        <f>Tabulka1[[#This Row],[x2]]-Tabulka1[[#This Row],[x3]]</f>
        <v>19.108616978328072</v>
      </c>
      <c r="AG94" s="1">
        <f>100-Tabulka1[[#This Row],[Na2O_proc]]-Tabulka1[[#This Row],[SiO2_proc]]</f>
        <v>75</v>
      </c>
      <c r="AH94" s="1">
        <f>Tabulka1[[#This Row],[z2]]</f>
        <v>1.2303599999999999</v>
      </c>
      <c r="AI94" s="1">
        <f>Tabulka1[[#This Row],[std2]]</f>
        <v>0</v>
      </c>
      <c r="AJ94" s="1" t="str">
        <f>Tabulka1[[#This Row],[z2Label]]</f>
        <v>Density (g/cm3)</v>
      </c>
      <c r="AK94" s="1">
        <v>15</v>
      </c>
      <c r="AL94" s="1" t="s">
        <v>82</v>
      </c>
      <c r="AM94" s="1" t="s">
        <v>79</v>
      </c>
      <c r="AN94" s="1">
        <f t="shared" si="1"/>
        <v>1.2404220323535675</v>
      </c>
      <c r="AO94" s="1">
        <f>Tabulka1[[#This Row],[Interpolated_z2]]-Tabulka1[[#This Row],[z2]]</f>
        <v>1.0062032353567618E-2</v>
      </c>
      <c r="AP94" s="1">
        <f>Tabulka1[[#This Row],[Interpolated_z2 - measured]]/Tabulka1[[#This Row],[z2]]*100</f>
        <v>0.81781205123440448</v>
      </c>
      <c r="AQ94" s="1">
        <v>1</v>
      </c>
    </row>
    <row r="95" spans="1:43" ht="16.5" x14ac:dyDescent="0.35">
      <c r="A95" s="1">
        <f>2*Tabulka1[[#This Row],[x3]]*Tabulka1[[#This Row],[z]]/(100*61.9789)*1000</f>
        <v>2.9356946126594998</v>
      </c>
      <c r="B95" s="1">
        <f>Tabulka1[[#This Row],[y2]]*Tabulka1[[#This Row],[x]]/2</f>
        <v>4.911417086979343</v>
      </c>
      <c r="C95" s="1">
        <f>Tabulka1[[#This Row],[z2]]</f>
        <v>1.286845</v>
      </c>
      <c r="D95" s="1">
        <f>Tabulka1[[#This Row],[std2]]</f>
        <v>7.0710678119117998E-6</v>
      </c>
      <c r="E95" s="1">
        <v>10</v>
      </c>
      <c r="F95" s="1" t="s">
        <v>75</v>
      </c>
      <c r="G95" s="1" t="s">
        <v>27</v>
      </c>
      <c r="H95" s="1" t="str">
        <f>Tabulka1[[#This Row],[z2Label]]</f>
        <v>Density (g/cm3)</v>
      </c>
      <c r="I95" s="1">
        <v>30</v>
      </c>
      <c r="J95" s="1">
        <v>3.3460000000000001</v>
      </c>
      <c r="K95" s="1">
        <v>1.286845</v>
      </c>
      <c r="L95" s="1">
        <v>7.0710678119117998E-6</v>
      </c>
      <c r="M95" s="1" t="s">
        <v>29</v>
      </c>
      <c r="N95" s="1" t="s">
        <v>28</v>
      </c>
      <c r="O95" s="1" t="s">
        <v>80</v>
      </c>
      <c r="P95" s="1">
        <f>Tabulka1[[#This Row],[x2]]/(1+Tabulka1[[#This Row],[y2]]*60.08/61.9789)</f>
        <v>7.069659626006314</v>
      </c>
      <c r="Q95" s="1">
        <f>Tabulka1[[#This Row],[y2]]</f>
        <v>3.3460000000000001</v>
      </c>
      <c r="R95" s="1">
        <f>Tabulka1[[#This Row],[z2]]</f>
        <v>1.286845</v>
      </c>
      <c r="S95" s="1">
        <f>Tabulka1[[#This Row],[std2]]</f>
        <v>7.0710678119117998E-6</v>
      </c>
      <c r="T95" s="1" t="s">
        <v>38</v>
      </c>
      <c r="U95" s="1" t="s">
        <v>28</v>
      </c>
      <c r="V95" s="1" t="str">
        <f>Tabulka1[[#This Row],[z2Label]]</f>
        <v>Density (g/cm3)</v>
      </c>
      <c r="W95" s="1">
        <f>2*Tabulka1[[#This Row],[x3]]/61.9789*1000/(100-Tabulka1[[#This Row],[x2]])</f>
        <v>3.2590167787545732</v>
      </c>
      <c r="X95" s="1">
        <f>(Tabulka1[[#This Row],[x2]]-Tabulka1[[#This Row],[x3]])/60.08*1000/(100-Tabulka1[[#This Row],[x2]])</f>
        <v>5.4523350708564022</v>
      </c>
      <c r="Y95" s="1">
        <f>Tabulka1[[#This Row],[z3]]</f>
        <v>1.286845</v>
      </c>
      <c r="Z95" s="1">
        <f>Tabulka1[[#This Row],[std3]]</f>
        <v>7.0710678119117998E-6</v>
      </c>
      <c r="AA95" s="1" t="s">
        <v>36</v>
      </c>
      <c r="AB95" s="1" t="s">
        <v>37</v>
      </c>
      <c r="AC95" s="1" t="str">
        <f>Tabulka1[[#This Row],[z2Label]]</f>
        <v>Density (g/cm3)</v>
      </c>
      <c r="AD95" s="1">
        <f>Tabulka1[[#This Row],[y2]]</f>
        <v>3.3460000000000001</v>
      </c>
      <c r="AE95" s="1">
        <f>Tabulka1[[#This Row],[x3]]</f>
        <v>7.069659626006314</v>
      </c>
      <c r="AF95" s="1">
        <f>Tabulka1[[#This Row],[x2]]-Tabulka1[[#This Row],[x3]]</f>
        <v>22.930340373993687</v>
      </c>
      <c r="AG95" s="1">
        <f>100-Tabulka1[[#This Row],[Na2O_proc]]-Tabulka1[[#This Row],[SiO2_proc]]</f>
        <v>70</v>
      </c>
      <c r="AH95" s="1">
        <f>Tabulka1[[#This Row],[z2]]</f>
        <v>1.286845</v>
      </c>
      <c r="AI95" s="1">
        <f>Tabulka1[[#This Row],[std2]]</f>
        <v>7.0710678119117998E-6</v>
      </c>
      <c r="AJ95" s="1" t="str">
        <f>Tabulka1[[#This Row],[z2Label]]</f>
        <v>Density (g/cm3)</v>
      </c>
      <c r="AK95" s="1">
        <v>15</v>
      </c>
      <c r="AL95" s="1" t="s">
        <v>82</v>
      </c>
      <c r="AM95" s="1" t="s">
        <v>79</v>
      </c>
      <c r="AN95" s="1">
        <f t="shared" si="1"/>
        <v>1.3002156486540626</v>
      </c>
      <c r="AO95" s="1">
        <f>Tabulka1[[#This Row],[Interpolated_z2]]-Tabulka1[[#This Row],[z2]]</f>
        <v>1.3370648654062567E-2</v>
      </c>
      <c r="AP95" s="1">
        <f>Tabulka1[[#This Row],[Interpolated_z2 - measured]]/Tabulka1[[#This Row],[z2]]*100</f>
        <v>1.0390255744913</v>
      </c>
      <c r="AQ95" s="1">
        <v>1</v>
      </c>
    </row>
    <row r="96" spans="1:43" ht="16.5" x14ac:dyDescent="0.35">
      <c r="A96" s="1">
        <f>2*Tabulka1[[#This Row],[x3]]*Tabulka1[[#This Row],[z]]/(100*61.9789)*1000</f>
        <v>3.5862924037870076</v>
      </c>
      <c r="B96" s="1">
        <f>Tabulka1[[#This Row],[y2]]*Tabulka1[[#This Row],[x]]/2</f>
        <v>5.9998671915356638</v>
      </c>
      <c r="C96" s="1">
        <f>Tabulka1[[#This Row],[z2]]</f>
        <v>1.3474550000000001</v>
      </c>
      <c r="D96" s="1">
        <f>Tabulka1[[#This Row],[std2]]</f>
        <v>4.9497474683068572E-5</v>
      </c>
      <c r="E96" s="1">
        <v>10</v>
      </c>
      <c r="F96" s="1" t="s">
        <v>75</v>
      </c>
      <c r="G96" s="1" t="s">
        <v>27</v>
      </c>
      <c r="H96" s="1" t="str">
        <f>Tabulka1[[#This Row],[z2Label]]</f>
        <v>Density (g/cm3)</v>
      </c>
      <c r="I96" s="1">
        <v>35</v>
      </c>
      <c r="J96" s="1">
        <v>3.3460000000000001</v>
      </c>
      <c r="K96" s="1">
        <v>1.3474550000000001</v>
      </c>
      <c r="L96" s="1">
        <v>4.9497474683068572E-5</v>
      </c>
      <c r="M96" s="1" t="s">
        <v>29</v>
      </c>
      <c r="N96" s="1" t="s">
        <v>28</v>
      </c>
      <c r="O96" s="1" t="s">
        <v>80</v>
      </c>
      <c r="P96" s="1">
        <f>Tabulka1[[#This Row],[x2]]/(1+Tabulka1[[#This Row],[y2]]*60.08/61.9789)</f>
        <v>8.2479362303407004</v>
      </c>
      <c r="Q96" s="1">
        <f>Tabulka1[[#This Row],[y2]]</f>
        <v>3.3460000000000001</v>
      </c>
      <c r="R96" s="1">
        <f>Tabulka1[[#This Row],[z2]]</f>
        <v>1.3474550000000001</v>
      </c>
      <c r="S96" s="1">
        <f>Tabulka1[[#This Row],[std2]]</f>
        <v>4.9497474683068572E-5</v>
      </c>
      <c r="T96" s="1" t="s">
        <v>38</v>
      </c>
      <c r="U96" s="1" t="s">
        <v>28</v>
      </c>
      <c r="V96" s="1" t="str">
        <f>Tabulka1[[#This Row],[z2Label]]</f>
        <v>Density (g/cm3)</v>
      </c>
      <c r="W96" s="1">
        <f>2*Tabulka1[[#This Row],[x3]]/61.9789*1000/(100-Tabulka1[[#This Row],[x2]])</f>
        <v>4.094662106640361</v>
      </c>
      <c r="X96" s="1">
        <f>(Tabulka1[[#This Row],[x2]]-Tabulka1[[#This Row],[x3]])/60.08*1000/(100-Tabulka1[[#This Row],[x2]])</f>
        <v>6.8503697044093261</v>
      </c>
      <c r="Y96" s="1">
        <f>Tabulka1[[#This Row],[z3]]</f>
        <v>1.3474550000000001</v>
      </c>
      <c r="Z96" s="1">
        <f>Tabulka1[[#This Row],[std3]]</f>
        <v>4.9497474683068572E-5</v>
      </c>
      <c r="AA96" s="1" t="s">
        <v>36</v>
      </c>
      <c r="AB96" s="1" t="s">
        <v>37</v>
      </c>
      <c r="AC96" s="1" t="str">
        <f>Tabulka1[[#This Row],[z2Label]]</f>
        <v>Density (g/cm3)</v>
      </c>
      <c r="AD96" s="1">
        <f>Tabulka1[[#This Row],[y2]]</f>
        <v>3.3460000000000001</v>
      </c>
      <c r="AE96" s="1">
        <f>Tabulka1[[#This Row],[x3]]</f>
        <v>8.2479362303407004</v>
      </c>
      <c r="AF96" s="1">
        <f>Tabulka1[[#This Row],[x2]]-Tabulka1[[#This Row],[x3]]</f>
        <v>26.752063769659301</v>
      </c>
      <c r="AG96" s="1">
        <f>100-Tabulka1[[#This Row],[Na2O_proc]]-Tabulka1[[#This Row],[SiO2_proc]]</f>
        <v>65</v>
      </c>
      <c r="AH96" s="1">
        <f>Tabulka1[[#This Row],[z2]]</f>
        <v>1.3474550000000001</v>
      </c>
      <c r="AI96" s="1">
        <f>Tabulka1[[#This Row],[std2]]</f>
        <v>4.9497474683068572E-5</v>
      </c>
      <c r="AJ96" s="1" t="str">
        <f>Tabulka1[[#This Row],[z2Label]]</f>
        <v>Density (g/cm3)</v>
      </c>
      <c r="AK96" s="1">
        <v>15</v>
      </c>
      <c r="AL96" s="1" t="s">
        <v>82</v>
      </c>
      <c r="AM96" s="1" t="s">
        <v>79</v>
      </c>
      <c r="AN96" s="1">
        <f t="shared" si="1"/>
        <v>1.3622151831903579</v>
      </c>
      <c r="AO96" s="1">
        <f>Tabulka1[[#This Row],[Interpolated_z2]]-Tabulka1[[#This Row],[z2]]</f>
        <v>1.4760183190357878E-2</v>
      </c>
      <c r="AP96" s="1">
        <f>Tabulka1[[#This Row],[Interpolated_z2 - measured]]/Tabulka1[[#This Row],[z2]]*100</f>
        <v>1.095411957383206</v>
      </c>
      <c r="AQ96" s="1">
        <v>1</v>
      </c>
    </row>
    <row r="97" spans="1:43" ht="16.5" x14ac:dyDescent="0.35">
      <c r="A97" s="1">
        <f>2*Tabulka1[[#This Row],[x3]]*Tabulka1[[#This Row],[z]]/(100*61.9789)*1000</f>
        <v>4.1536837960479911</v>
      </c>
      <c r="B97" s="1">
        <f>Tabulka1[[#This Row],[y2]]*Tabulka1[[#This Row],[x]]/2</f>
        <v>6.9491129907882891</v>
      </c>
      <c r="C97" s="1">
        <f>Tabulka1[[#This Row],[z2]]</f>
        <v>1.3991370000000001</v>
      </c>
      <c r="D97" s="1">
        <f>Tabulka1[[#This Row],[std2]]</f>
        <v>3.2526911934574465E-5</v>
      </c>
      <c r="E97" s="1">
        <v>10</v>
      </c>
      <c r="F97" s="1" t="s">
        <v>75</v>
      </c>
      <c r="G97" s="1" t="s">
        <v>27</v>
      </c>
      <c r="H97" s="1" t="str">
        <f>Tabulka1[[#This Row],[z2Label]]</f>
        <v>Density (g/cm3)</v>
      </c>
      <c r="I97" s="1">
        <v>39.04</v>
      </c>
      <c r="J97" s="1">
        <v>3.3460000000000001</v>
      </c>
      <c r="K97" s="1">
        <v>1.3991370000000001</v>
      </c>
      <c r="L97" s="1">
        <v>3.2526911934574465E-5</v>
      </c>
      <c r="M97" s="1" t="s">
        <v>29</v>
      </c>
      <c r="N97" s="1" t="s">
        <v>28</v>
      </c>
      <c r="O97" s="1" t="s">
        <v>80</v>
      </c>
      <c r="P97" s="1">
        <f>Tabulka1[[#This Row],[x2]]/(1+Tabulka1[[#This Row],[y2]]*60.08/61.9789)</f>
        <v>9.1999837266428841</v>
      </c>
      <c r="Q97" s="1">
        <f>Tabulka1[[#This Row],[y2]]</f>
        <v>3.3460000000000001</v>
      </c>
      <c r="R97" s="1">
        <f>Tabulka1[[#This Row],[z2]]</f>
        <v>1.3991370000000001</v>
      </c>
      <c r="S97" s="1">
        <f>Tabulka1[[#This Row],[std2]]</f>
        <v>3.2526911934574465E-5</v>
      </c>
      <c r="T97" s="1" t="s">
        <v>38</v>
      </c>
      <c r="U97" s="1" t="s">
        <v>28</v>
      </c>
      <c r="V97" s="1" t="str">
        <f>Tabulka1[[#This Row],[z2Label]]</f>
        <v>Density (g/cm3)</v>
      </c>
      <c r="W97" s="1">
        <f>2*Tabulka1[[#This Row],[x3]]/61.9789*1000/(100-Tabulka1[[#This Row],[x2]])</f>
        <v>4.8699918268703506</v>
      </c>
      <c r="X97" s="1">
        <f>(Tabulka1[[#This Row],[x2]]-Tabulka1[[#This Row],[x3]])/60.08*1000/(100-Tabulka1[[#This Row],[x2]])</f>
        <v>8.1474963263540996</v>
      </c>
      <c r="Y97" s="1">
        <f>Tabulka1[[#This Row],[z3]]</f>
        <v>1.3991370000000001</v>
      </c>
      <c r="Z97" s="1">
        <f>Tabulka1[[#This Row],[std3]]</f>
        <v>3.2526911934574465E-5</v>
      </c>
      <c r="AA97" s="1" t="s">
        <v>36</v>
      </c>
      <c r="AB97" s="1" t="s">
        <v>37</v>
      </c>
      <c r="AC97" s="1" t="str">
        <f>Tabulka1[[#This Row],[z2Label]]</f>
        <v>Density (g/cm3)</v>
      </c>
      <c r="AD97" s="1">
        <f>Tabulka1[[#This Row],[y2]]</f>
        <v>3.3460000000000001</v>
      </c>
      <c r="AE97" s="1">
        <f>Tabulka1[[#This Row],[x3]]</f>
        <v>9.1999837266428841</v>
      </c>
      <c r="AF97" s="1">
        <f>Tabulka1[[#This Row],[x2]]-Tabulka1[[#This Row],[x3]]</f>
        <v>29.840016273357115</v>
      </c>
      <c r="AG97" s="1">
        <f>100-Tabulka1[[#This Row],[Na2O_proc]]-Tabulka1[[#This Row],[SiO2_proc]]</f>
        <v>60.96</v>
      </c>
      <c r="AH97" s="1">
        <f>Tabulka1[[#This Row],[z2]]</f>
        <v>1.3991370000000001</v>
      </c>
      <c r="AI97" s="1">
        <f>Tabulka1[[#This Row],[std2]]</f>
        <v>3.2526911934574465E-5</v>
      </c>
      <c r="AJ97" s="1" t="str">
        <f>Tabulka1[[#This Row],[z2Label]]</f>
        <v>Density (g/cm3)</v>
      </c>
      <c r="AK97" s="1">
        <v>15</v>
      </c>
      <c r="AL97" s="1" t="s">
        <v>82</v>
      </c>
      <c r="AM97" s="1" t="s">
        <v>79</v>
      </c>
      <c r="AN97" s="1">
        <f t="shared" si="1"/>
        <v>1.4142845150964281</v>
      </c>
      <c r="AO97" s="1">
        <f>Tabulka1[[#This Row],[Interpolated_z2]]-Tabulka1[[#This Row],[z2]]</f>
        <v>1.5147515096427977E-2</v>
      </c>
      <c r="AP97" s="1">
        <f>Tabulka1[[#This Row],[Interpolated_z2 - measured]]/Tabulka1[[#This Row],[z2]]*100</f>
        <v>1.0826327297775682</v>
      </c>
      <c r="AQ97" s="1">
        <v>1</v>
      </c>
    </row>
    <row r="98" spans="1:43" ht="16.5" x14ac:dyDescent="0.35">
      <c r="A98" s="1">
        <f>2*Tabulka1[[#This Row],[x3]]*Tabulka1[[#This Row],[z]]/(100*61.9789)*1000</f>
        <v>0</v>
      </c>
      <c r="B98" s="1">
        <f>Tabulka1[[#This Row],[y2]]*Tabulka1[[#This Row],[x]]/2</f>
        <v>0</v>
      </c>
      <c r="C98" s="1">
        <f>Tabulka1[[#This Row],[z2]]</f>
        <v>0.99819999999999998</v>
      </c>
      <c r="D98" s="1">
        <f>Tabulka1[[#This Row],[std2]]</f>
        <v>0</v>
      </c>
      <c r="E98" s="1">
        <v>1</v>
      </c>
      <c r="F98" s="1" t="s">
        <v>75</v>
      </c>
      <c r="G98" s="1" t="s">
        <v>27</v>
      </c>
      <c r="H98" s="1" t="str">
        <f>Tabulka1[[#This Row],[z2Label]]</f>
        <v>Density (g/cm3)</v>
      </c>
      <c r="I98" s="1">
        <v>0</v>
      </c>
      <c r="J98" s="1">
        <v>0</v>
      </c>
      <c r="K98" s="1">
        <v>0.99819999999999998</v>
      </c>
      <c r="M98" s="1" t="s">
        <v>29</v>
      </c>
      <c r="N98" s="1" t="s">
        <v>28</v>
      </c>
      <c r="O98" s="1" t="s">
        <v>80</v>
      </c>
      <c r="P98" s="1">
        <f>Tabulka1[[#This Row],[x2]]/(1+Tabulka1[[#This Row],[y2]]*60.08/61.9789)</f>
        <v>0</v>
      </c>
      <c r="Q98" s="1">
        <f>Tabulka1[[#This Row],[y2]]</f>
        <v>0</v>
      </c>
      <c r="R98" s="1">
        <f>Tabulka1[[#This Row],[z2]]</f>
        <v>0.99819999999999998</v>
      </c>
      <c r="S98" s="1">
        <f>Tabulka1[[#This Row],[std2]]</f>
        <v>0</v>
      </c>
      <c r="T98" s="1" t="s">
        <v>38</v>
      </c>
      <c r="U98" s="1" t="s">
        <v>28</v>
      </c>
      <c r="V98" s="1" t="str">
        <f>Tabulka1[[#This Row],[z2Label]]</f>
        <v>Density (g/cm3)</v>
      </c>
      <c r="W98" s="1">
        <f>2*Tabulka1[[#This Row],[x3]]/61.9789*1000/(100-Tabulka1[[#This Row],[x2]])</f>
        <v>0</v>
      </c>
      <c r="X98" s="1">
        <f>(Tabulka1[[#This Row],[x2]]-Tabulka1[[#This Row],[x3]])/60.08*1000/(100-Tabulka1[[#This Row],[x2]])</f>
        <v>0</v>
      </c>
      <c r="Y98" s="1">
        <f>Tabulka1[[#This Row],[z3]]</f>
        <v>0.99819999999999998</v>
      </c>
      <c r="Z98" s="1">
        <f>Tabulka1[[#This Row],[std3]]</f>
        <v>0</v>
      </c>
      <c r="AA98" s="1" t="s">
        <v>36</v>
      </c>
      <c r="AB98" s="1" t="s">
        <v>37</v>
      </c>
      <c r="AC98" s="1" t="str">
        <f>Tabulka1[[#This Row],[z2Label]]</f>
        <v>Density (g/cm3)</v>
      </c>
      <c r="AD98" s="1">
        <f>Tabulka1[[#This Row],[y2]]</f>
        <v>0</v>
      </c>
      <c r="AE98" s="1">
        <f>Tabulka1[[#This Row],[x3]]</f>
        <v>0</v>
      </c>
      <c r="AF98" s="1">
        <f>Tabulka1[[#This Row],[x2]]-Tabulka1[[#This Row],[x3]]</f>
        <v>0</v>
      </c>
      <c r="AG98" s="1">
        <f>100-Tabulka1[[#This Row],[Na2O_proc]]-Tabulka1[[#This Row],[SiO2_proc]]</f>
        <v>100</v>
      </c>
      <c r="AH98" s="1">
        <f>Tabulka1[[#This Row],[z2]]</f>
        <v>0.99819999999999998</v>
      </c>
      <c r="AI98" s="1">
        <f>Tabulka1[[#This Row],[std2]]</f>
        <v>0</v>
      </c>
      <c r="AJ98" s="1" t="str">
        <f>Tabulka1[[#This Row],[z2Label]]</f>
        <v>Density (g/cm3)</v>
      </c>
      <c r="AK98" s="1">
        <v>20</v>
      </c>
      <c r="AL98" s="1" t="s">
        <v>82</v>
      </c>
      <c r="AM98" s="1" t="s">
        <v>79</v>
      </c>
      <c r="AN98" s="1">
        <f>1.0018 + 0.014069*I98 + -0.021071*J98 + 0.00003285*I98^2 + -0.0029621*I98*J98 + 0.01471*J98^2 + -0.0000015291*I98^3 + 0.00010671*I98^2*J98 + -0.0011051*I98*J98^2 + 0.0016165*J98^3 + 0.00000001341*I98^4 + 0.000000058445*I98^3*J98 + -0.00002666*I98^2*J98^2 + 0.00045473*I98*J98^3 + -0.0014377*J98^4</f>
        <v>1.0018</v>
      </c>
      <c r="AO98" s="1">
        <f>Tabulka1[[#This Row],[Interpolated_z2]]-Tabulka1[[#This Row],[z2]]</f>
        <v>3.6000000000000476E-3</v>
      </c>
      <c r="AP98" s="1">
        <f>Tabulka1[[#This Row],[Interpolated_z2 - measured]]/Tabulka1[[#This Row],[z2]]*100</f>
        <v>0.36064916850331075</v>
      </c>
      <c r="AQ98" s="1">
        <v>100</v>
      </c>
    </row>
    <row r="99" spans="1:43" ht="16.5" x14ac:dyDescent="0.35">
      <c r="A99" s="1">
        <f>2*Tabulka1[[#This Row],[x3]]*Tabulka1[[#This Row],[z]]/(100*61.9789)*1000</f>
        <v>1.7302662680363801</v>
      </c>
      <c r="B99" s="1">
        <f>Tabulka1[[#This Row],[y2]]*Tabulka1[[#This Row],[x]]/2</f>
        <v>0</v>
      </c>
      <c r="C99" s="1">
        <f>Tabulka1[[#This Row],[z2]]</f>
        <v>1.0724</v>
      </c>
      <c r="D99" s="1">
        <f>Tabulka1[[#This Row],[std2]]</f>
        <v>0</v>
      </c>
      <c r="E99" s="1">
        <v>1</v>
      </c>
      <c r="F99" s="1" t="s">
        <v>75</v>
      </c>
      <c r="G99" s="1" t="s">
        <v>27</v>
      </c>
      <c r="H99" s="1" t="str">
        <f>Tabulka1[[#This Row],[z2Label]]</f>
        <v>Density (g/cm3)</v>
      </c>
      <c r="I99" s="1">
        <v>5</v>
      </c>
      <c r="J99" s="1">
        <v>0</v>
      </c>
      <c r="K99" s="1">
        <v>1.0724</v>
      </c>
      <c r="L99" s="1">
        <v>0</v>
      </c>
      <c r="M99" s="1" t="s">
        <v>29</v>
      </c>
      <c r="N99" s="1" t="s">
        <v>28</v>
      </c>
      <c r="O99" s="1" t="s">
        <v>80</v>
      </c>
      <c r="P99" s="1">
        <f>Tabulka1[[#This Row],[x2]]/(1+Tabulka1[[#This Row],[y2]]*60.08/61.9789)</f>
        <v>5</v>
      </c>
      <c r="Q99" s="1">
        <f>Tabulka1[[#This Row],[y2]]</f>
        <v>0</v>
      </c>
      <c r="R99" s="1">
        <f>Tabulka1[[#This Row],[z2]]</f>
        <v>1.0724</v>
      </c>
      <c r="S99" s="1">
        <f>Tabulka1[[#This Row],[std2]]</f>
        <v>0</v>
      </c>
      <c r="T99" s="1" t="s">
        <v>38</v>
      </c>
      <c r="U99" s="1" t="s">
        <v>28</v>
      </c>
      <c r="V99" s="1" t="str">
        <f>Tabulka1[[#This Row],[z2Label]]</f>
        <v>Density (g/cm3)</v>
      </c>
      <c r="W99" s="1">
        <f>2*Tabulka1[[#This Row],[x3]]/61.9789*1000/(100-Tabulka1[[#This Row],[x2]])</f>
        <v>1.6983708632250141</v>
      </c>
      <c r="X99" s="1">
        <f>(Tabulka1[[#This Row],[x2]]-Tabulka1[[#This Row],[x3]])/60.08*1000/(100-Tabulka1[[#This Row],[x2]])</f>
        <v>0</v>
      </c>
      <c r="Y99" s="1">
        <f>Tabulka1[[#This Row],[z3]]</f>
        <v>1.0724</v>
      </c>
      <c r="Z99" s="1">
        <f>Tabulka1[[#This Row],[std3]]</f>
        <v>0</v>
      </c>
      <c r="AA99" s="1" t="s">
        <v>36</v>
      </c>
      <c r="AB99" s="1" t="s">
        <v>37</v>
      </c>
      <c r="AC99" s="1" t="str">
        <f>Tabulka1[[#This Row],[z2Label]]</f>
        <v>Density (g/cm3)</v>
      </c>
      <c r="AD99" s="1">
        <f>Tabulka1[[#This Row],[y2]]</f>
        <v>0</v>
      </c>
      <c r="AE99" s="1">
        <f>Tabulka1[[#This Row],[x3]]</f>
        <v>5</v>
      </c>
      <c r="AF99" s="1">
        <f>Tabulka1[[#This Row],[x2]]-Tabulka1[[#This Row],[x3]]</f>
        <v>0</v>
      </c>
      <c r="AG99" s="1">
        <f>100-Tabulka1[[#This Row],[Na2O_proc]]-Tabulka1[[#This Row],[SiO2_proc]]</f>
        <v>95</v>
      </c>
      <c r="AH99" s="1">
        <f>Tabulka1[[#This Row],[z2]]</f>
        <v>1.0724</v>
      </c>
      <c r="AI99" s="1">
        <f>Tabulka1[[#This Row],[std2]]</f>
        <v>0</v>
      </c>
      <c r="AJ99" s="1" t="str">
        <f>Tabulka1[[#This Row],[z2Label]]</f>
        <v>Density (g/cm3)</v>
      </c>
      <c r="AK99" s="1">
        <v>20</v>
      </c>
      <c r="AL99" s="1" t="s">
        <v>82</v>
      </c>
      <c r="AM99" s="1" t="s">
        <v>79</v>
      </c>
      <c r="AN99" s="1">
        <f t="shared" ref="AN99:AN162" si="2">1.0018 + 0.014069*I99 + -0.021071*J99 + 0.00003285*I99^2 + -0.0029621*I99*J99 + 0.01471*J99^2 + -0.0000015291*I99^3 + 0.00010671*I99^2*J99 + -0.0011051*I99*J99^2 + 0.0016165*J99^3 + 0.00000001341*I99^4 + 0.000000058445*I99^3*J99 + -0.00002666*I99^2*J99^2 + 0.00045473*I99*J99^3 + -0.0014377*J99^4</f>
        <v>1.07278349375</v>
      </c>
      <c r="AO99" s="1">
        <f>Tabulka1[[#This Row],[Interpolated_z2]]-Tabulka1[[#This Row],[z2]]</f>
        <v>3.8349375000001906E-4</v>
      </c>
      <c r="AP99" s="1">
        <f>Tabulka1[[#This Row],[Interpolated_z2 - measured]]/Tabulka1[[#This Row],[z2]]*100</f>
        <v>3.5760327303246832E-2</v>
      </c>
      <c r="AQ99" s="1">
        <v>1</v>
      </c>
    </row>
    <row r="100" spans="1:43" ht="16.5" x14ac:dyDescent="0.35">
      <c r="A100" s="1">
        <f>2*Tabulka1[[#This Row],[x3]]*Tabulka1[[#This Row],[z]]/(100*61.9789)*1000</f>
        <v>3.6927728630227388</v>
      </c>
      <c r="B100" s="1">
        <f>Tabulka1[[#This Row],[y2]]*Tabulka1[[#This Row],[x]]/2</f>
        <v>0</v>
      </c>
      <c r="C100" s="1">
        <f>Tabulka1[[#This Row],[z2]]</f>
        <v>1.1443700000000001</v>
      </c>
      <c r="D100" s="1">
        <f>Tabulka1[[#This Row],[std2]]</f>
        <v>0</v>
      </c>
      <c r="E100" s="1">
        <v>1</v>
      </c>
      <c r="F100" s="1" t="s">
        <v>75</v>
      </c>
      <c r="G100" s="1" t="s">
        <v>27</v>
      </c>
      <c r="H100" s="1" t="str">
        <f>Tabulka1[[#This Row],[z2Label]]</f>
        <v>Density (g/cm3)</v>
      </c>
      <c r="I100" s="1">
        <v>10</v>
      </c>
      <c r="J100" s="1">
        <v>0</v>
      </c>
      <c r="K100" s="1">
        <v>1.1443700000000001</v>
      </c>
      <c r="L100" s="1">
        <v>0</v>
      </c>
      <c r="M100" s="1" t="s">
        <v>29</v>
      </c>
      <c r="N100" s="1" t="s">
        <v>28</v>
      </c>
      <c r="O100" s="1" t="s">
        <v>80</v>
      </c>
      <c r="P100" s="1">
        <f>Tabulka1[[#This Row],[x2]]/(1+Tabulka1[[#This Row],[y2]]*60.08/61.9789)</f>
        <v>10</v>
      </c>
      <c r="Q100" s="1">
        <f>Tabulka1[[#This Row],[y2]]</f>
        <v>0</v>
      </c>
      <c r="R100" s="1">
        <f>Tabulka1[[#This Row],[z2]]</f>
        <v>1.1443700000000001</v>
      </c>
      <c r="S100" s="1">
        <f>Tabulka1[[#This Row],[std2]]</f>
        <v>0</v>
      </c>
      <c r="T100" s="1" t="s">
        <v>38</v>
      </c>
      <c r="U100" s="1" t="s">
        <v>28</v>
      </c>
      <c r="V100" s="1" t="str">
        <f>Tabulka1[[#This Row],[z2Label]]</f>
        <v>Density (g/cm3)</v>
      </c>
      <c r="W100" s="1">
        <f>2*Tabulka1[[#This Row],[x3]]/61.9789*1000/(100-Tabulka1[[#This Row],[x2]])</f>
        <v>3.5854496001416964</v>
      </c>
      <c r="X100" s="1">
        <f>(Tabulka1[[#This Row],[x2]]-Tabulka1[[#This Row],[x3]])/60.08*1000/(100-Tabulka1[[#This Row],[x2]])</f>
        <v>0</v>
      </c>
      <c r="Y100" s="1">
        <f>Tabulka1[[#This Row],[z3]]</f>
        <v>1.1443700000000001</v>
      </c>
      <c r="Z100" s="1">
        <f>Tabulka1[[#This Row],[std3]]</f>
        <v>0</v>
      </c>
      <c r="AA100" s="1" t="s">
        <v>36</v>
      </c>
      <c r="AB100" s="1" t="s">
        <v>37</v>
      </c>
      <c r="AC100" s="1" t="str">
        <f>Tabulka1[[#This Row],[z2Label]]</f>
        <v>Density (g/cm3)</v>
      </c>
      <c r="AD100" s="1">
        <f>Tabulka1[[#This Row],[y2]]</f>
        <v>0</v>
      </c>
      <c r="AE100" s="1">
        <f>Tabulka1[[#This Row],[x3]]</f>
        <v>10</v>
      </c>
      <c r="AF100" s="1">
        <f>Tabulka1[[#This Row],[x2]]-Tabulka1[[#This Row],[x3]]</f>
        <v>0</v>
      </c>
      <c r="AG100" s="1">
        <f>100-Tabulka1[[#This Row],[Na2O_proc]]-Tabulka1[[#This Row],[SiO2_proc]]</f>
        <v>90</v>
      </c>
      <c r="AH100" s="1">
        <f>Tabulka1[[#This Row],[z2]]</f>
        <v>1.1443700000000001</v>
      </c>
      <c r="AI100" s="1">
        <f>Tabulka1[[#This Row],[std2]]</f>
        <v>0</v>
      </c>
      <c r="AJ100" s="1" t="str">
        <f>Tabulka1[[#This Row],[z2Label]]</f>
        <v>Density (g/cm3)</v>
      </c>
      <c r="AK100" s="1">
        <v>20</v>
      </c>
      <c r="AL100" s="1" t="s">
        <v>82</v>
      </c>
      <c r="AM100" s="1" t="s">
        <v>79</v>
      </c>
      <c r="AN100" s="1">
        <f t="shared" si="2"/>
        <v>1.14438</v>
      </c>
      <c r="AO100" s="1">
        <f>Tabulka1[[#This Row],[Interpolated_z2]]-Tabulka1[[#This Row],[z2]]</f>
        <v>9.9999999998434674E-6</v>
      </c>
      <c r="AP100" s="1">
        <f>Tabulka1[[#This Row],[Interpolated_z2 - measured]]/Tabulka1[[#This Row],[z2]]*100</f>
        <v>8.7384324998413671E-4</v>
      </c>
      <c r="AQ100" s="1">
        <v>1</v>
      </c>
    </row>
    <row r="101" spans="1:43" ht="16.5" x14ac:dyDescent="0.35">
      <c r="A101" s="1">
        <f>2*Tabulka1[[#This Row],[x3]]*Tabulka1[[#This Row],[z]]/(100*61.9789)*1000</f>
        <v>5.8902061830719807</v>
      </c>
      <c r="B101" s="1">
        <f>Tabulka1[[#This Row],[y2]]*Tabulka1[[#This Row],[x]]/2</f>
        <v>0</v>
      </c>
      <c r="C101" s="1">
        <f>Tabulka1[[#This Row],[z2]]</f>
        <v>1.2168950000000001</v>
      </c>
      <c r="D101" s="1">
        <f>Tabulka1[[#This Row],[std2]]</f>
        <v>7.0710678119117998E-6</v>
      </c>
      <c r="E101" s="1">
        <v>1</v>
      </c>
      <c r="F101" s="1" t="s">
        <v>75</v>
      </c>
      <c r="G101" s="1" t="s">
        <v>27</v>
      </c>
      <c r="H101" s="1" t="str">
        <f>Tabulka1[[#This Row],[z2Label]]</f>
        <v>Density (g/cm3)</v>
      </c>
      <c r="I101" s="1">
        <v>15</v>
      </c>
      <c r="J101" s="1">
        <v>0</v>
      </c>
      <c r="K101" s="1">
        <v>1.2168950000000001</v>
      </c>
      <c r="L101" s="1">
        <v>7.0710678119117998E-6</v>
      </c>
      <c r="M101" s="1" t="s">
        <v>29</v>
      </c>
      <c r="N101" s="1" t="s">
        <v>28</v>
      </c>
      <c r="O101" s="1" t="s">
        <v>80</v>
      </c>
      <c r="P101" s="1">
        <f>Tabulka1[[#This Row],[x2]]/(1+Tabulka1[[#This Row],[y2]]*60.08/61.9789)</f>
        <v>15</v>
      </c>
      <c r="Q101" s="1">
        <f>Tabulka1[[#This Row],[y2]]</f>
        <v>0</v>
      </c>
      <c r="R101" s="1">
        <f>Tabulka1[[#This Row],[z2]]</f>
        <v>1.2168950000000001</v>
      </c>
      <c r="S101" s="1">
        <f>Tabulka1[[#This Row],[std2]]</f>
        <v>7.0710678119117998E-6</v>
      </c>
      <c r="T101" s="1" t="s">
        <v>38</v>
      </c>
      <c r="U101" s="1" t="s">
        <v>28</v>
      </c>
      <c r="V101" s="1" t="str">
        <f>Tabulka1[[#This Row],[z2Label]]</f>
        <v>Density (g/cm3)</v>
      </c>
      <c r="W101" s="1">
        <f>2*Tabulka1[[#This Row],[x3]]/61.9789*1000/(100-Tabulka1[[#This Row],[x2]])</f>
        <v>5.6945376002250478</v>
      </c>
      <c r="X101" s="1">
        <f>(Tabulka1[[#This Row],[x2]]-Tabulka1[[#This Row],[x3]])/60.08*1000/(100-Tabulka1[[#This Row],[x2]])</f>
        <v>0</v>
      </c>
      <c r="Y101" s="1">
        <f>Tabulka1[[#This Row],[z3]]</f>
        <v>1.2168950000000001</v>
      </c>
      <c r="Z101" s="1">
        <f>Tabulka1[[#This Row],[std3]]</f>
        <v>7.0710678119117998E-6</v>
      </c>
      <c r="AA101" s="1" t="s">
        <v>36</v>
      </c>
      <c r="AB101" s="1" t="s">
        <v>37</v>
      </c>
      <c r="AC101" s="1" t="str">
        <f>Tabulka1[[#This Row],[z2Label]]</f>
        <v>Density (g/cm3)</v>
      </c>
      <c r="AD101" s="1">
        <f>Tabulka1[[#This Row],[y2]]</f>
        <v>0</v>
      </c>
      <c r="AE101" s="1">
        <f>Tabulka1[[#This Row],[x3]]</f>
        <v>15</v>
      </c>
      <c r="AF101" s="1">
        <f>Tabulka1[[#This Row],[x2]]-Tabulka1[[#This Row],[x3]]</f>
        <v>0</v>
      </c>
      <c r="AG101" s="1">
        <f>100-Tabulka1[[#This Row],[Na2O_proc]]-Tabulka1[[#This Row],[SiO2_proc]]</f>
        <v>85</v>
      </c>
      <c r="AH101" s="1">
        <f>Tabulka1[[#This Row],[z2]]</f>
        <v>1.2168950000000001</v>
      </c>
      <c r="AI101" s="1">
        <f>Tabulka1[[#This Row],[std2]]</f>
        <v>7.0710678119117998E-6</v>
      </c>
      <c r="AJ101" s="1" t="str">
        <f>Tabulka1[[#This Row],[z2Label]]</f>
        <v>Density (g/cm3)</v>
      </c>
      <c r="AK101" s="1">
        <v>20</v>
      </c>
      <c r="AL101" s="1" t="s">
        <v>82</v>
      </c>
      <c r="AM101" s="1" t="s">
        <v>79</v>
      </c>
      <c r="AN101" s="1">
        <f t="shared" si="2"/>
        <v>1.2157444187500002</v>
      </c>
      <c r="AO101" s="1">
        <f>Tabulka1[[#This Row],[Interpolated_z2]]-Tabulka1[[#This Row],[z2]]</f>
        <v>-1.1505812499998935E-3</v>
      </c>
      <c r="AP101" s="1">
        <f>Tabulka1[[#This Row],[Interpolated_z2 - measured]]/Tabulka1[[#This Row],[z2]]*100</f>
        <v>-9.455057749435189E-2</v>
      </c>
      <c r="AQ101" s="1">
        <v>1</v>
      </c>
    </row>
    <row r="102" spans="1:43" ht="16.5" x14ac:dyDescent="0.35">
      <c r="A102" s="1">
        <f>2*Tabulka1[[#This Row],[x3]]*Tabulka1[[#This Row],[z]]/(100*61.9789)*1000</f>
        <v>8.3210899193112482</v>
      </c>
      <c r="B102" s="1">
        <f>Tabulka1[[#This Row],[y2]]*Tabulka1[[#This Row],[x]]/2</f>
        <v>0</v>
      </c>
      <c r="C102" s="1">
        <f>Tabulka1[[#This Row],[z2]]</f>
        <v>1.2893300000000001</v>
      </c>
      <c r="D102" s="1">
        <f>Tabulka1[[#This Row],[std2]]</f>
        <v>1.4142135623666588E-5</v>
      </c>
      <c r="E102" s="1">
        <v>1</v>
      </c>
      <c r="F102" s="1" t="s">
        <v>75</v>
      </c>
      <c r="G102" s="1" t="s">
        <v>27</v>
      </c>
      <c r="H102" s="1" t="str">
        <f>Tabulka1[[#This Row],[z2Label]]</f>
        <v>Density (g/cm3)</v>
      </c>
      <c r="I102" s="1">
        <v>20</v>
      </c>
      <c r="J102" s="1">
        <v>0</v>
      </c>
      <c r="K102" s="1">
        <v>1.2893300000000001</v>
      </c>
      <c r="L102" s="1">
        <v>1.4142135623666588E-5</v>
      </c>
      <c r="M102" s="1" t="s">
        <v>29</v>
      </c>
      <c r="N102" s="1" t="s">
        <v>28</v>
      </c>
      <c r="O102" s="1" t="s">
        <v>80</v>
      </c>
      <c r="P102" s="1">
        <f>Tabulka1[[#This Row],[x2]]/(1+Tabulka1[[#This Row],[y2]]*60.08/61.9789)</f>
        <v>20</v>
      </c>
      <c r="Q102" s="1">
        <f>Tabulka1[[#This Row],[y2]]</f>
        <v>0</v>
      </c>
      <c r="R102" s="1">
        <f>Tabulka1[[#This Row],[z2]]</f>
        <v>1.2893300000000001</v>
      </c>
      <c r="S102" s="1">
        <f>Tabulka1[[#This Row],[std2]]</f>
        <v>1.4142135623666588E-5</v>
      </c>
      <c r="T102" s="1" t="s">
        <v>38</v>
      </c>
      <c r="U102" s="1" t="s">
        <v>28</v>
      </c>
      <c r="V102" s="1" t="str">
        <f>Tabulka1[[#This Row],[z2Label]]</f>
        <v>Density (g/cm3)</v>
      </c>
      <c r="W102" s="1">
        <f>2*Tabulka1[[#This Row],[x3]]/61.9789*1000/(100-Tabulka1[[#This Row],[x2]])</f>
        <v>8.0672616003188171</v>
      </c>
      <c r="X102" s="1">
        <f>(Tabulka1[[#This Row],[x2]]-Tabulka1[[#This Row],[x3]])/60.08*1000/(100-Tabulka1[[#This Row],[x2]])</f>
        <v>0</v>
      </c>
      <c r="Y102" s="1">
        <f>Tabulka1[[#This Row],[z3]]</f>
        <v>1.2893300000000001</v>
      </c>
      <c r="Z102" s="1">
        <f>Tabulka1[[#This Row],[std3]]</f>
        <v>1.4142135623666588E-5</v>
      </c>
      <c r="AA102" s="1" t="s">
        <v>36</v>
      </c>
      <c r="AB102" s="1" t="s">
        <v>37</v>
      </c>
      <c r="AC102" s="1" t="str">
        <f>Tabulka1[[#This Row],[z2Label]]</f>
        <v>Density (g/cm3)</v>
      </c>
      <c r="AD102" s="1">
        <f>Tabulka1[[#This Row],[y2]]</f>
        <v>0</v>
      </c>
      <c r="AE102" s="1">
        <f>Tabulka1[[#This Row],[x3]]</f>
        <v>20</v>
      </c>
      <c r="AF102" s="1">
        <f>Tabulka1[[#This Row],[x2]]-Tabulka1[[#This Row],[x3]]</f>
        <v>0</v>
      </c>
      <c r="AG102" s="1">
        <f>100-Tabulka1[[#This Row],[Na2O_proc]]-Tabulka1[[#This Row],[SiO2_proc]]</f>
        <v>80</v>
      </c>
      <c r="AH102" s="1">
        <f>Tabulka1[[#This Row],[z2]]</f>
        <v>1.2893300000000001</v>
      </c>
      <c r="AI102" s="1">
        <f>Tabulka1[[#This Row],[std2]]</f>
        <v>1.4142135623666588E-5</v>
      </c>
      <c r="AJ102" s="1" t="str">
        <f>Tabulka1[[#This Row],[z2Label]]</f>
        <v>Density (g/cm3)</v>
      </c>
      <c r="AK102" s="1">
        <v>20</v>
      </c>
      <c r="AL102" s="1" t="s">
        <v>82</v>
      </c>
      <c r="AM102" s="1" t="s">
        <v>79</v>
      </c>
      <c r="AN102" s="1">
        <f t="shared" si="2"/>
        <v>1.2862327999999998</v>
      </c>
      <c r="AO102" s="1">
        <f>Tabulka1[[#This Row],[Interpolated_z2]]-Tabulka1[[#This Row],[z2]]</f>
        <v>-3.0972000000002442E-3</v>
      </c>
      <c r="AP102" s="1">
        <f>Tabulka1[[#This Row],[Interpolated_z2 - measured]]/Tabulka1[[#This Row],[z2]]*100</f>
        <v>-0.24021778753307871</v>
      </c>
      <c r="AQ102" s="1">
        <v>1</v>
      </c>
    </row>
    <row r="103" spans="1:43" ht="16.5" x14ac:dyDescent="0.35">
      <c r="A103" s="1">
        <f>2*Tabulka1[[#This Row],[x3]]*Tabulka1[[#This Row],[z]]/(100*61.9789)*1000</f>
        <v>10.971354767509588</v>
      </c>
      <c r="B103" s="1">
        <f>Tabulka1[[#This Row],[y2]]*Tabulka1[[#This Row],[x]]/2</f>
        <v>0</v>
      </c>
      <c r="C103" s="1">
        <f>Tabulka1[[#This Row],[z2]]</f>
        <v>1.359985</v>
      </c>
      <c r="D103" s="1">
        <f>Tabulka1[[#This Row],[std2]]</f>
        <v>7.0710678119117998E-6</v>
      </c>
      <c r="E103" s="1">
        <v>1</v>
      </c>
      <c r="F103" s="1" t="s">
        <v>75</v>
      </c>
      <c r="G103" s="1" t="s">
        <v>27</v>
      </c>
      <c r="H103" s="1" t="str">
        <f>Tabulka1[[#This Row],[z2Label]]</f>
        <v>Density (g/cm3)</v>
      </c>
      <c r="I103" s="1">
        <v>25</v>
      </c>
      <c r="J103" s="1">
        <v>0</v>
      </c>
      <c r="K103" s="1">
        <v>1.359985</v>
      </c>
      <c r="L103" s="1">
        <v>7.0710678119117998E-6</v>
      </c>
      <c r="M103" s="1" t="s">
        <v>29</v>
      </c>
      <c r="N103" s="1" t="s">
        <v>28</v>
      </c>
      <c r="O103" s="1" t="s">
        <v>80</v>
      </c>
      <c r="P103" s="1">
        <f>Tabulka1[[#This Row],[x2]]/(1+Tabulka1[[#This Row],[y2]]*60.08/61.9789)</f>
        <v>25</v>
      </c>
      <c r="Q103" s="1">
        <f>Tabulka1[[#This Row],[y2]]</f>
        <v>0</v>
      </c>
      <c r="R103" s="1">
        <f>Tabulka1[[#This Row],[z2]]</f>
        <v>1.359985</v>
      </c>
      <c r="S103" s="1">
        <f>Tabulka1[[#This Row],[std2]]</f>
        <v>7.0710678119117998E-6</v>
      </c>
      <c r="T103" s="1" t="s">
        <v>38</v>
      </c>
      <c r="U103" s="1" t="s">
        <v>28</v>
      </c>
      <c r="V103" s="1" t="str">
        <f>Tabulka1[[#This Row],[z2Label]]</f>
        <v>Density (g/cm3)</v>
      </c>
      <c r="W103" s="1">
        <f>2*Tabulka1[[#This Row],[x3]]/61.9789*1000/(100-Tabulka1[[#This Row],[x2]])</f>
        <v>10.756348800425091</v>
      </c>
      <c r="X103" s="1">
        <f>(Tabulka1[[#This Row],[x2]]-Tabulka1[[#This Row],[x3]])/60.08*1000/(100-Tabulka1[[#This Row],[x2]])</f>
        <v>0</v>
      </c>
      <c r="Y103" s="1">
        <f>Tabulka1[[#This Row],[z3]]</f>
        <v>1.359985</v>
      </c>
      <c r="Z103" s="1">
        <f>Tabulka1[[#This Row],[std3]]</f>
        <v>7.0710678119117998E-6</v>
      </c>
      <c r="AA103" s="1" t="s">
        <v>36</v>
      </c>
      <c r="AB103" s="1" t="s">
        <v>37</v>
      </c>
      <c r="AC103" s="1" t="str">
        <f>Tabulka1[[#This Row],[z2Label]]</f>
        <v>Density (g/cm3)</v>
      </c>
      <c r="AD103" s="1">
        <f>Tabulka1[[#This Row],[y2]]</f>
        <v>0</v>
      </c>
      <c r="AE103" s="1">
        <f>Tabulka1[[#This Row],[x3]]</f>
        <v>25</v>
      </c>
      <c r="AF103" s="1">
        <f>Tabulka1[[#This Row],[x2]]-Tabulka1[[#This Row],[x3]]</f>
        <v>0</v>
      </c>
      <c r="AG103" s="1">
        <f>100-Tabulka1[[#This Row],[Na2O_proc]]-Tabulka1[[#This Row],[SiO2_proc]]</f>
        <v>75</v>
      </c>
      <c r="AH103" s="1">
        <f>Tabulka1[[#This Row],[z2]]</f>
        <v>1.359985</v>
      </c>
      <c r="AI103" s="1">
        <f>Tabulka1[[#This Row],[std2]]</f>
        <v>7.0710678119117998E-6</v>
      </c>
      <c r="AJ103" s="1" t="str">
        <f>Tabulka1[[#This Row],[z2Label]]</f>
        <v>Density (g/cm3)</v>
      </c>
      <c r="AK103" s="1">
        <v>20</v>
      </c>
      <c r="AL103" s="1" t="s">
        <v>82</v>
      </c>
      <c r="AM103" s="1" t="s">
        <v>79</v>
      </c>
      <c r="AN103" s="1">
        <f t="shared" si="2"/>
        <v>1.3554023437500002</v>
      </c>
      <c r="AO103" s="1">
        <f>Tabulka1[[#This Row],[Interpolated_z2]]-Tabulka1[[#This Row],[z2]]</f>
        <v>-4.5826562499997614E-3</v>
      </c>
      <c r="AP103" s="1">
        <f>Tabulka1[[#This Row],[Interpolated_z2 - measured]]/Tabulka1[[#This Row],[z2]]*100</f>
        <v>-0.33696373489411735</v>
      </c>
      <c r="AQ103" s="1">
        <v>1</v>
      </c>
    </row>
    <row r="104" spans="1:43" ht="16.5" x14ac:dyDescent="0.35">
      <c r="A104" s="1">
        <f>2*Tabulka1[[#This Row],[x3]]*Tabulka1[[#This Row],[z]]/(100*61.9789)*1000</f>
        <v>13.81176497162744</v>
      </c>
      <c r="B104" s="1">
        <f>Tabulka1[[#This Row],[y2]]*Tabulka1[[#This Row],[x]]/2</f>
        <v>0</v>
      </c>
      <c r="C104" s="1">
        <f>Tabulka1[[#This Row],[z2]]</f>
        <v>1.4267300000000001</v>
      </c>
      <c r="D104" s="1">
        <f>Tabulka1[[#This Row],[std2]]</f>
        <v>0</v>
      </c>
      <c r="E104" s="1">
        <v>1</v>
      </c>
      <c r="F104" s="1" t="s">
        <v>75</v>
      </c>
      <c r="G104" s="1" t="s">
        <v>27</v>
      </c>
      <c r="H104" s="1" t="str">
        <f>Tabulka1[[#This Row],[z2Label]]</f>
        <v>Density (g/cm3)</v>
      </c>
      <c r="I104" s="1">
        <v>30</v>
      </c>
      <c r="J104" s="1">
        <v>0</v>
      </c>
      <c r="K104" s="1">
        <v>1.4267300000000001</v>
      </c>
      <c r="L104" s="1">
        <v>0</v>
      </c>
      <c r="M104" s="1" t="s">
        <v>29</v>
      </c>
      <c r="N104" s="1" t="s">
        <v>28</v>
      </c>
      <c r="O104" s="1" t="s">
        <v>80</v>
      </c>
      <c r="P104" s="1">
        <f>Tabulka1[[#This Row],[x2]]/(1+Tabulka1[[#This Row],[y2]]*60.08/61.9789)</f>
        <v>30</v>
      </c>
      <c r="Q104" s="1">
        <f>Tabulka1[[#This Row],[y2]]</f>
        <v>0</v>
      </c>
      <c r="R104" s="1">
        <f>Tabulka1[[#This Row],[z2]]</f>
        <v>1.4267300000000001</v>
      </c>
      <c r="S104" s="1">
        <f>Tabulka1[[#This Row],[std2]]</f>
        <v>0</v>
      </c>
      <c r="T104" s="1" t="s">
        <v>38</v>
      </c>
      <c r="U104" s="1" t="s">
        <v>28</v>
      </c>
      <c r="V104" s="1" t="str">
        <f>Tabulka1[[#This Row],[z2Label]]</f>
        <v>Density (g/cm3)</v>
      </c>
      <c r="W104" s="1">
        <f>2*Tabulka1[[#This Row],[x3]]/61.9789*1000/(100-Tabulka1[[#This Row],[x2]])</f>
        <v>13.829591314832259</v>
      </c>
      <c r="X104" s="1">
        <f>(Tabulka1[[#This Row],[x2]]-Tabulka1[[#This Row],[x3]])/60.08*1000/(100-Tabulka1[[#This Row],[x2]])</f>
        <v>0</v>
      </c>
      <c r="Y104" s="1">
        <f>Tabulka1[[#This Row],[z3]]</f>
        <v>1.4267300000000001</v>
      </c>
      <c r="Z104" s="1">
        <f>Tabulka1[[#This Row],[std3]]</f>
        <v>0</v>
      </c>
      <c r="AA104" s="1" t="s">
        <v>36</v>
      </c>
      <c r="AB104" s="1" t="s">
        <v>37</v>
      </c>
      <c r="AC104" s="1" t="str">
        <f>Tabulka1[[#This Row],[z2Label]]</f>
        <v>Density (g/cm3)</v>
      </c>
      <c r="AD104" s="1">
        <f>Tabulka1[[#This Row],[y2]]</f>
        <v>0</v>
      </c>
      <c r="AE104" s="1">
        <f>Tabulka1[[#This Row],[x3]]</f>
        <v>30</v>
      </c>
      <c r="AF104" s="1">
        <f>Tabulka1[[#This Row],[x2]]-Tabulka1[[#This Row],[x3]]</f>
        <v>0</v>
      </c>
      <c r="AG104" s="1">
        <f>100-Tabulka1[[#This Row],[Na2O_proc]]-Tabulka1[[#This Row],[SiO2_proc]]</f>
        <v>70</v>
      </c>
      <c r="AH104" s="1">
        <f>Tabulka1[[#This Row],[z2]]</f>
        <v>1.4267300000000001</v>
      </c>
      <c r="AI104" s="1">
        <f>Tabulka1[[#This Row],[std2]]</f>
        <v>0</v>
      </c>
      <c r="AJ104" s="1" t="str">
        <f>Tabulka1[[#This Row],[z2Label]]</f>
        <v>Density (g/cm3)</v>
      </c>
      <c r="AK104" s="1">
        <v>20</v>
      </c>
      <c r="AL104" s="1" t="s">
        <v>82</v>
      </c>
      <c r="AM104" s="1" t="s">
        <v>79</v>
      </c>
      <c r="AN104" s="1">
        <f t="shared" si="2"/>
        <v>1.4230114</v>
      </c>
      <c r="AO104" s="1">
        <f>Tabulka1[[#This Row],[Interpolated_z2]]-Tabulka1[[#This Row],[z2]]</f>
        <v>-3.7186000000000163E-3</v>
      </c>
      <c r="AP104" s="1">
        <f>Tabulka1[[#This Row],[Interpolated_z2 - measured]]/Tabulka1[[#This Row],[z2]]*100</f>
        <v>-0.26063796233344894</v>
      </c>
      <c r="AQ104" s="1">
        <v>1</v>
      </c>
    </row>
    <row r="105" spans="1:43" ht="16.5" x14ac:dyDescent="0.35">
      <c r="A105" s="1">
        <f>2*Tabulka1[[#This Row],[x3]]*Tabulka1[[#This Row],[z]]/(100*61.9789)*1000</f>
        <v>16.830453589850741</v>
      </c>
      <c r="B105" s="1">
        <f>Tabulka1[[#This Row],[y2]]*Tabulka1[[#This Row],[x]]/2</f>
        <v>0</v>
      </c>
      <c r="C105" s="1">
        <f>Tabulka1[[#This Row],[z2]]</f>
        <v>1.4901900000000001</v>
      </c>
      <c r="D105" s="1">
        <f>Tabulka1[[#This Row],[std2]]</f>
        <v>1.4142135623666588E-5</v>
      </c>
      <c r="E105" s="1">
        <v>1</v>
      </c>
      <c r="F105" s="1" t="s">
        <v>75</v>
      </c>
      <c r="G105" s="1" t="s">
        <v>27</v>
      </c>
      <c r="H105" s="1" t="str">
        <f>Tabulka1[[#This Row],[z2Label]]</f>
        <v>Density (g/cm3)</v>
      </c>
      <c r="I105" s="1">
        <v>35</v>
      </c>
      <c r="J105" s="1">
        <v>0</v>
      </c>
      <c r="K105" s="1">
        <v>1.4901900000000001</v>
      </c>
      <c r="L105" s="1">
        <v>1.4142135623666588E-5</v>
      </c>
      <c r="M105" s="1" t="s">
        <v>29</v>
      </c>
      <c r="N105" s="1" t="s">
        <v>28</v>
      </c>
      <c r="O105" s="1" t="s">
        <v>80</v>
      </c>
      <c r="P105" s="1">
        <f>Tabulka1[[#This Row],[x2]]/(1+Tabulka1[[#This Row],[y2]]*60.08/61.9789)</f>
        <v>35</v>
      </c>
      <c r="Q105" s="1">
        <f>Tabulka1[[#This Row],[y2]]</f>
        <v>0</v>
      </c>
      <c r="R105" s="1">
        <f>Tabulka1[[#This Row],[z2]]</f>
        <v>1.4901900000000001</v>
      </c>
      <c r="S105" s="1">
        <f>Tabulka1[[#This Row],[std2]]</f>
        <v>1.4142135623666588E-5</v>
      </c>
      <c r="T105" s="1" t="s">
        <v>38</v>
      </c>
      <c r="U105" s="1" t="s">
        <v>28</v>
      </c>
      <c r="V105" s="1" t="str">
        <f>Tabulka1[[#This Row],[z2Label]]</f>
        <v>Density (g/cm3)</v>
      </c>
      <c r="W105" s="1">
        <f>2*Tabulka1[[#This Row],[x3]]/61.9789*1000/(100-Tabulka1[[#This Row],[x2]])</f>
        <v>17.375640369917452</v>
      </c>
      <c r="X105" s="1">
        <f>(Tabulka1[[#This Row],[x2]]-Tabulka1[[#This Row],[x3]])/60.08*1000/(100-Tabulka1[[#This Row],[x2]])</f>
        <v>0</v>
      </c>
      <c r="Y105" s="1">
        <f>Tabulka1[[#This Row],[z3]]</f>
        <v>1.4901900000000001</v>
      </c>
      <c r="Z105" s="1">
        <f>Tabulka1[[#This Row],[std3]]</f>
        <v>1.4142135623666588E-5</v>
      </c>
      <c r="AA105" s="1" t="s">
        <v>36</v>
      </c>
      <c r="AB105" s="1" t="s">
        <v>37</v>
      </c>
      <c r="AC105" s="1" t="str">
        <f>Tabulka1[[#This Row],[z2Label]]</f>
        <v>Density (g/cm3)</v>
      </c>
      <c r="AD105" s="1">
        <f>Tabulka1[[#This Row],[y2]]</f>
        <v>0</v>
      </c>
      <c r="AE105" s="1">
        <f>Tabulka1[[#This Row],[x3]]</f>
        <v>35</v>
      </c>
      <c r="AF105" s="1">
        <f>Tabulka1[[#This Row],[x2]]-Tabulka1[[#This Row],[x3]]</f>
        <v>0</v>
      </c>
      <c r="AG105" s="1">
        <f>100-Tabulka1[[#This Row],[Na2O_proc]]-Tabulka1[[#This Row],[SiO2_proc]]</f>
        <v>65</v>
      </c>
      <c r="AH105" s="1">
        <f>Tabulka1[[#This Row],[z2]]</f>
        <v>1.4901900000000001</v>
      </c>
      <c r="AI105" s="1">
        <f>Tabulka1[[#This Row],[std2]]</f>
        <v>1.4142135623666588E-5</v>
      </c>
      <c r="AJ105" s="1" t="str">
        <f>Tabulka1[[#This Row],[z2Label]]</f>
        <v>Density (g/cm3)</v>
      </c>
      <c r="AK105" s="1">
        <v>20</v>
      </c>
      <c r="AL105" s="1" t="s">
        <v>82</v>
      </c>
      <c r="AM105" s="1" t="s">
        <v>79</v>
      </c>
      <c r="AN105" s="1">
        <f t="shared" si="2"/>
        <v>1.48901946875</v>
      </c>
      <c r="AO105" s="1">
        <f>Tabulka1[[#This Row],[Interpolated_z2]]-Tabulka1[[#This Row],[z2]]</f>
        <v>-1.1705312500001064E-3</v>
      </c>
      <c r="AP105" s="1">
        <f>Tabulka1[[#This Row],[Interpolated_z2 - measured]]/Tabulka1[[#This Row],[z2]]*100</f>
        <v>-7.8549127963555399E-2</v>
      </c>
      <c r="AQ105" s="1">
        <v>1</v>
      </c>
    </row>
    <row r="106" spans="1:43" ht="16.5" x14ac:dyDescent="0.35">
      <c r="A106" s="1">
        <f>2*Tabulka1[[#This Row],[x3]]*Tabulka1[[#This Row],[z]]/(100*61.9789)*1000</f>
        <v>18.871925832823752</v>
      </c>
      <c r="B106" s="1">
        <f>Tabulka1[[#This Row],[y2]]*Tabulka1[[#This Row],[x]]/2</f>
        <v>0</v>
      </c>
      <c r="C106" s="1">
        <f>Tabulka1[[#This Row],[z2]]</f>
        <v>1.52379</v>
      </c>
      <c r="D106" s="1">
        <f>Tabulka1[[#This Row],[std2]]</f>
        <v>0</v>
      </c>
      <c r="E106" s="1">
        <v>1</v>
      </c>
      <c r="F106" s="1" t="s">
        <v>75</v>
      </c>
      <c r="G106" s="1" t="s">
        <v>27</v>
      </c>
      <c r="H106" s="1" t="str">
        <f>Tabulka1[[#This Row],[z2Label]]</f>
        <v>Density (g/cm3)</v>
      </c>
      <c r="I106" s="1">
        <v>38.380000000000003</v>
      </c>
      <c r="J106" s="1">
        <v>0</v>
      </c>
      <c r="K106" s="1">
        <v>1.52379</v>
      </c>
      <c r="L106" s="1">
        <v>0</v>
      </c>
      <c r="M106" s="1" t="s">
        <v>29</v>
      </c>
      <c r="N106" s="1" t="s">
        <v>28</v>
      </c>
      <c r="O106" s="1" t="s">
        <v>80</v>
      </c>
      <c r="P106" s="1">
        <f>Tabulka1[[#This Row],[x2]]/(1+Tabulka1[[#This Row],[y2]]*60.08/61.9789)</f>
        <v>38.380000000000003</v>
      </c>
      <c r="Q106" s="1">
        <f>Tabulka1[[#This Row],[y2]]</f>
        <v>0</v>
      </c>
      <c r="R106" s="1">
        <f>Tabulka1[[#This Row],[z2]]</f>
        <v>1.52379</v>
      </c>
      <c r="S106" s="1">
        <f>Tabulka1[[#This Row],[std2]]</f>
        <v>0</v>
      </c>
      <c r="T106" s="1" t="s">
        <v>38</v>
      </c>
      <c r="U106" s="1" t="s">
        <v>28</v>
      </c>
      <c r="V106" s="1" t="str">
        <f>Tabulka1[[#This Row],[z2Label]]</f>
        <v>Density (g/cm3)</v>
      </c>
      <c r="W106" s="1">
        <f>2*Tabulka1[[#This Row],[x3]]/61.9789*1000/(100-Tabulka1[[#This Row],[x2]])</f>
        <v>20.098766648506089</v>
      </c>
      <c r="X106" s="1">
        <f>(Tabulka1[[#This Row],[x2]]-Tabulka1[[#This Row],[x3]])/60.08*1000/(100-Tabulka1[[#This Row],[x2]])</f>
        <v>0</v>
      </c>
      <c r="Y106" s="1">
        <f>Tabulka1[[#This Row],[z3]]</f>
        <v>1.52379</v>
      </c>
      <c r="Z106" s="1">
        <f>Tabulka1[[#This Row],[std3]]</f>
        <v>0</v>
      </c>
      <c r="AA106" s="1" t="s">
        <v>36</v>
      </c>
      <c r="AB106" s="1" t="s">
        <v>37</v>
      </c>
      <c r="AC106" s="1" t="str">
        <f>Tabulka1[[#This Row],[z2Label]]</f>
        <v>Density (g/cm3)</v>
      </c>
      <c r="AD106" s="1">
        <f>Tabulka1[[#This Row],[y2]]</f>
        <v>0</v>
      </c>
      <c r="AE106" s="1">
        <f>Tabulka1[[#This Row],[x3]]</f>
        <v>38.380000000000003</v>
      </c>
      <c r="AF106" s="1">
        <f>Tabulka1[[#This Row],[x2]]-Tabulka1[[#This Row],[x3]]</f>
        <v>0</v>
      </c>
      <c r="AG106" s="1">
        <f>100-Tabulka1[[#This Row],[Na2O_proc]]-Tabulka1[[#This Row],[SiO2_proc]]</f>
        <v>61.62</v>
      </c>
      <c r="AH106" s="1">
        <f>Tabulka1[[#This Row],[z2]]</f>
        <v>1.52379</v>
      </c>
      <c r="AI106" s="1">
        <f>Tabulka1[[#This Row],[std2]]</f>
        <v>0</v>
      </c>
      <c r="AJ106" s="1" t="str">
        <f>Tabulka1[[#This Row],[z2Label]]</f>
        <v>Density (g/cm3)</v>
      </c>
      <c r="AK106" s="1">
        <v>20</v>
      </c>
      <c r="AL106" s="1" t="s">
        <v>82</v>
      </c>
      <c r="AM106" s="1" t="s">
        <v>79</v>
      </c>
      <c r="AN106" s="1">
        <f t="shared" si="2"/>
        <v>1.5328069275876326</v>
      </c>
      <c r="AO106" s="1">
        <f>Tabulka1[[#This Row],[Interpolated_z2]]-Tabulka1[[#This Row],[z2]]</f>
        <v>9.0169275876326171E-3</v>
      </c>
      <c r="AP106" s="1">
        <f>Tabulka1[[#This Row],[Interpolated_z2 - measured]]/Tabulka1[[#This Row],[z2]]*100</f>
        <v>0.59174345465140321</v>
      </c>
      <c r="AQ106" s="1">
        <v>1</v>
      </c>
    </row>
    <row r="107" spans="1:43" ht="16.5" x14ac:dyDescent="0.35">
      <c r="A107" s="1">
        <f>2*Tabulka1[[#This Row],[x3]]*Tabulka1[[#This Row],[z]]/(100*61.9789)*1000</f>
        <v>0</v>
      </c>
      <c r="B107" s="1">
        <f>Tabulka1[[#This Row],[y2]]*Tabulka1[[#This Row],[x]]/2</f>
        <v>0</v>
      </c>
      <c r="C107" s="1">
        <f>Tabulka1[[#This Row],[z2]]</f>
        <v>0.99819999999999998</v>
      </c>
      <c r="D107" s="1">
        <f>Tabulka1[[#This Row],[std2]]</f>
        <v>0</v>
      </c>
      <c r="E107" s="1">
        <v>2</v>
      </c>
      <c r="F107" s="1" t="s">
        <v>75</v>
      </c>
      <c r="G107" s="1" t="s">
        <v>27</v>
      </c>
      <c r="H107" s="1" t="str">
        <f>Tabulka1[[#This Row],[z2Label]]</f>
        <v>Density (g/cm3)</v>
      </c>
      <c r="I107" s="1">
        <v>0</v>
      </c>
      <c r="J107" s="1">
        <v>0.1</v>
      </c>
      <c r="K107" s="1">
        <v>0.99819999999999998</v>
      </c>
      <c r="M107" s="1" t="s">
        <v>29</v>
      </c>
      <c r="N107" s="1" t="s">
        <v>28</v>
      </c>
      <c r="O107" s="1" t="s">
        <v>80</v>
      </c>
      <c r="P107" s="1">
        <f>Tabulka1[[#This Row],[x2]]/(1+Tabulka1[[#This Row],[y2]]*60.08/61.9789)</f>
        <v>0</v>
      </c>
      <c r="Q107" s="1">
        <f>Tabulka1[[#This Row],[y2]]</f>
        <v>0.1</v>
      </c>
      <c r="R107" s="1">
        <f>Tabulka1[[#This Row],[z2]]</f>
        <v>0.99819999999999998</v>
      </c>
      <c r="S107" s="1">
        <f>Tabulka1[[#This Row],[std2]]</f>
        <v>0</v>
      </c>
      <c r="T107" s="1" t="s">
        <v>38</v>
      </c>
      <c r="U107" s="1" t="s">
        <v>28</v>
      </c>
      <c r="V107" s="1" t="str">
        <f>Tabulka1[[#This Row],[z2Label]]</f>
        <v>Density (g/cm3)</v>
      </c>
      <c r="W107" s="1">
        <f>2*Tabulka1[[#This Row],[x3]]/61.9789*1000/(100-Tabulka1[[#This Row],[x2]])</f>
        <v>0</v>
      </c>
      <c r="X107" s="1">
        <f>(Tabulka1[[#This Row],[x2]]-Tabulka1[[#This Row],[x3]])/60.08*1000/(100-Tabulka1[[#This Row],[x2]])</f>
        <v>0</v>
      </c>
      <c r="Y107" s="1">
        <f>Tabulka1[[#This Row],[z3]]</f>
        <v>0.99819999999999998</v>
      </c>
      <c r="Z107" s="1">
        <f>Tabulka1[[#This Row],[std3]]</f>
        <v>0</v>
      </c>
      <c r="AA107" s="1" t="s">
        <v>36</v>
      </c>
      <c r="AB107" s="1" t="s">
        <v>37</v>
      </c>
      <c r="AC107" s="1" t="str">
        <f>Tabulka1[[#This Row],[z2Label]]</f>
        <v>Density (g/cm3)</v>
      </c>
      <c r="AD107" s="1">
        <f>Tabulka1[[#This Row],[y2]]</f>
        <v>0.1</v>
      </c>
      <c r="AE107" s="1">
        <f>Tabulka1[[#This Row],[x3]]</f>
        <v>0</v>
      </c>
      <c r="AF107" s="1">
        <f>Tabulka1[[#This Row],[x2]]-Tabulka1[[#This Row],[x3]]</f>
        <v>0</v>
      </c>
      <c r="AG107" s="1">
        <f>100-Tabulka1[[#This Row],[Na2O_proc]]-Tabulka1[[#This Row],[SiO2_proc]]</f>
        <v>100</v>
      </c>
      <c r="AH107" s="1">
        <f>Tabulka1[[#This Row],[z2]]</f>
        <v>0.99819999999999998</v>
      </c>
      <c r="AI107" s="1">
        <f>Tabulka1[[#This Row],[std2]]</f>
        <v>0</v>
      </c>
      <c r="AJ107" s="1" t="str">
        <f>Tabulka1[[#This Row],[z2Label]]</f>
        <v>Density (g/cm3)</v>
      </c>
      <c r="AK107" s="1">
        <v>20</v>
      </c>
      <c r="AL107" s="1" t="s">
        <v>82</v>
      </c>
      <c r="AM107" s="1" t="s">
        <v>79</v>
      </c>
      <c r="AN107" s="1">
        <f t="shared" si="2"/>
        <v>0.9998414727299999</v>
      </c>
      <c r="AO107" s="1">
        <f>Tabulka1[[#This Row],[Interpolated_z2]]-Tabulka1[[#This Row],[z2]]</f>
        <v>1.6414727299999265E-3</v>
      </c>
      <c r="AP107" s="1">
        <f>Tabulka1[[#This Row],[Interpolated_z2 - measured]]/Tabulka1[[#This Row],[z2]]*100</f>
        <v>0.16444327088759031</v>
      </c>
      <c r="AQ107" s="1">
        <v>100</v>
      </c>
    </row>
    <row r="108" spans="1:43" ht="16.5" x14ac:dyDescent="0.35">
      <c r="A108" s="1">
        <f>2*Tabulka1[[#This Row],[x3]]*Tabulka1[[#This Row],[z]]/(100*61.9789)*1000</f>
        <v>1.5721116862219042</v>
      </c>
      <c r="B108" s="1">
        <f>Tabulka1[[#This Row],[y2]]*Tabulka1[[#This Row],[x]]/2</f>
        <v>7.8605584311095211E-2</v>
      </c>
      <c r="C108" s="1">
        <f>Tabulka1[[#This Row],[z2]]</f>
        <v>1.0688299999999999</v>
      </c>
      <c r="D108" s="1">
        <f>Tabulka1[[#This Row],[std2]]</f>
        <v>0</v>
      </c>
      <c r="E108" s="1">
        <v>2</v>
      </c>
      <c r="F108" s="1" t="s">
        <v>75</v>
      </c>
      <c r="G108" s="1" t="s">
        <v>27</v>
      </c>
      <c r="H108" s="1" t="str">
        <f>Tabulka1[[#This Row],[z2Label]]</f>
        <v>Density (g/cm3)</v>
      </c>
      <c r="I108" s="1">
        <v>5</v>
      </c>
      <c r="J108" s="1">
        <v>0.1</v>
      </c>
      <c r="K108" s="1">
        <v>1.0688299999999999</v>
      </c>
      <c r="L108" s="1">
        <v>0</v>
      </c>
      <c r="M108" s="1" t="s">
        <v>29</v>
      </c>
      <c r="N108" s="1" t="s">
        <v>28</v>
      </c>
      <c r="O108" s="1" t="s">
        <v>80</v>
      </c>
      <c r="P108" s="1">
        <f>Tabulka1[[#This Row],[x2]]/(1+Tabulka1[[#This Row],[y2]]*60.08/61.9789)</f>
        <v>4.5581501730480429</v>
      </c>
      <c r="Q108" s="1">
        <f>Tabulka1[[#This Row],[y2]]</f>
        <v>0.1</v>
      </c>
      <c r="R108" s="1">
        <f>Tabulka1[[#This Row],[z2]]</f>
        <v>1.0688299999999999</v>
      </c>
      <c r="S108" s="1">
        <f>Tabulka1[[#This Row],[std2]]</f>
        <v>0</v>
      </c>
      <c r="T108" s="1" t="s">
        <v>38</v>
      </c>
      <c r="U108" s="1" t="s">
        <v>28</v>
      </c>
      <c r="V108" s="1" t="str">
        <f>Tabulka1[[#This Row],[z2Label]]</f>
        <v>Density (g/cm3)</v>
      </c>
      <c r="W108" s="1">
        <f>2*Tabulka1[[#This Row],[x3]]/61.9789*1000/(100-Tabulka1[[#This Row],[x2]])</f>
        <v>1.5482858888217708</v>
      </c>
      <c r="X108" s="1">
        <f>(Tabulka1[[#This Row],[x2]]-Tabulka1[[#This Row],[x3]])/60.08*1000/(100-Tabulka1[[#This Row],[x2]])</f>
        <v>7.7414294441088563E-2</v>
      </c>
      <c r="Y108" s="1">
        <f>Tabulka1[[#This Row],[z3]]</f>
        <v>1.0688299999999999</v>
      </c>
      <c r="Z108" s="1">
        <f>Tabulka1[[#This Row],[std3]]</f>
        <v>0</v>
      </c>
      <c r="AA108" s="1" t="s">
        <v>36</v>
      </c>
      <c r="AB108" s="1" t="s">
        <v>37</v>
      </c>
      <c r="AC108" s="1" t="str">
        <f>Tabulka1[[#This Row],[z2Label]]</f>
        <v>Density (g/cm3)</v>
      </c>
      <c r="AD108" s="1">
        <f>Tabulka1[[#This Row],[y2]]</f>
        <v>0.1</v>
      </c>
      <c r="AE108" s="1">
        <f>Tabulka1[[#This Row],[x3]]</f>
        <v>4.5581501730480429</v>
      </c>
      <c r="AF108" s="1">
        <f>Tabulka1[[#This Row],[x2]]-Tabulka1[[#This Row],[x3]]</f>
        <v>0.44184982695195707</v>
      </c>
      <c r="AG108" s="1">
        <f>100-Tabulka1[[#This Row],[Na2O_proc]]-Tabulka1[[#This Row],[SiO2_proc]]</f>
        <v>95</v>
      </c>
      <c r="AH108" s="1">
        <f>Tabulka1[[#This Row],[z2]]</f>
        <v>1.0688299999999999</v>
      </c>
      <c r="AI108" s="1">
        <f>Tabulka1[[#This Row],[std2]]</f>
        <v>0</v>
      </c>
      <c r="AJ108" s="1" t="str">
        <f>Tabulka1[[#This Row],[z2Label]]</f>
        <v>Density (g/cm3)</v>
      </c>
      <c r="AK108" s="1">
        <v>20</v>
      </c>
      <c r="AL108" s="1" t="s">
        <v>82</v>
      </c>
      <c r="AM108" s="1" t="s">
        <v>79</v>
      </c>
      <c r="AN108" s="1">
        <f t="shared" si="2"/>
        <v>1.0695517756925006</v>
      </c>
      <c r="AO108" s="1">
        <f>Tabulka1[[#This Row],[Interpolated_z2]]-Tabulka1[[#This Row],[z2]]</f>
        <v>7.2177569250064799E-4</v>
      </c>
      <c r="AP108" s="1">
        <f>Tabulka1[[#This Row],[Interpolated_z2 - measured]]/Tabulka1[[#This Row],[z2]]*100</f>
        <v>6.7529512878628781E-2</v>
      </c>
      <c r="AQ108" s="1">
        <v>1</v>
      </c>
    </row>
    <row r="109" spans="1:43" ht="16.5" x14ac:dyDescent="0.35">
      <c r="A109" s="1">
        <f>2*Tabulka1[[#This Row],[x3]]*Tabulka1[[#This Row],[z]]/(100*61.9789)*1000</f>
        <v>3.3497923864744537</v>
      </c>
      <c r="B109" s="1">
        <f>Tabulka1[[#This Row],[y2]]*Tabulka1[[#This Row],[x]]/2</f>
        <v>0.16748961932372269</v>
      </c>
      <c r="C109" s="1">
        <f>Tabulka1[[#This Row],[z2]]</f>
        <v>1.1387100000000001</v>
      </c>
      <c r="D109" s="1">
        <f>Tabulka1[[#This Row],[std2]]</f>
        <v>0</v>
      </c>
      <c r="E109" s="1">
        <v>2</v>
      </c>
      <c r="F109" s="1" t="s">
        <v>75</v>
      </c>
      <c r="G109" s="1" t="s">
        <v>27</v>
      </c>
      <c r="H109" s="1" t="str">
        <f>Tabulka1[[#This Row],[z2Label]]</f>
        <v>Density (g/cm3)</v>
      </c>
      <c r="I109" s="1">
        <v>10</v>
      </c>
      <c r="J109" s="1">
        <v>0.1</v>
      </c>
      <c r="K109" s="1">
        <v>1.1387100000000001</v>
      </c>
      <c r="L109" s="1">
        <v>0</v>
      </c>
      <c r="M109" s="1" t="s">
        <v>29</v>
      </c>
      <c r="N109" s="1" t="s">
        <v>28</v>
      </c>
      <c r="O109" s="1" t="s">
        <v>80</v>
      </c>
      <c r="P109" s="1">
        <f>Tabulka1[[#This Row],[x2]]/(1+Tabulka1[[#This Row],[y2]]*60.08/61.9789)</f>
        <v>9.1163003460960859</v>
      </c>
      <c r="Q109" s="1">
        <f>Tabulka1[[#This Row],[y2]]</f>
        <v>0.1</v>
      </c>
      <c r="R109" s="1">
        <f>Tabulka1[[#This Row],[z2]]</f>
        <v>1.1387100000000001</v>
      </c>
      <c r="S109" s="1">
        <f>Tabulka1[[#This Row],[std2]]</f>
        <v>0</v>
      </c>
      <c r="T109" s="1" t="s">
        <v>38</v>
      </c>
      <c r="U109" s="1" t="s">
        <v>28</v>
      </c>
      <c r="V109" s="1" t="str">
        <f>Tabulka1[[#This Row],[z2Label]]</f>
        <v>Density (g/cm3)</v>
      </c>
      <c r="W109" s="1">
        <f>2*Tabulka1[[#This Row],[x3]]/61.9789*1000/(100-Tabulka1[[#This Row],[x2]])</f>
        <v>3.268603543068183</v>
      </c>
      <c r="X109" s="1">
        <f>(Tabulka1[[#This Row],[x2]]-Tabulka1[[#This Row],[x3]])/60.08*1000/(100-Tabulka1[[#This Row],[x2]])</f>
        <v>0.16343017715340918</v>
      </c>
      <c r="Y109" s="1">
        <f>Tabulka1[[#This Row],[z3]]</f>
        <v>1.1387100000000001</v>
      </c>
      <c r="Z109" s="1">
        <f>Tabulka1[[#This Row],[std3]]</f>
        <v>0</v>
      </c>
      <c r="AA109" s="1" t="s">
        <v>36</v>
      </c>
      <c r="AB109" s="1" t="s">
        <v>37</v>
      </c>
      <c r="AC109" s="1" t="str">
        <f>Tabulka1[[#This Row],[z2Label]]</f>
        <v>Density (g/cm3)</v>
      </c>
      <c r="AD109" s="1">
        <f>Tabulka1[[#This Row],[y2]]</f>
        <v>0.1</v>
      </c>
      <c r="AE109" s="1">
        <f>Tabulka1[[#This Row],[x3]]</f>
        <v>9.1163003460960859</v>
      </c>
      <c r="AF109" s="1">
        <f>Tabulka1[[#This Row],[x2]]-Tabulka1[[#This Row],[x3]]</f>
        <v>0.88369965390391414</v>
      </c>
      <c r="AG109" s="1">
        <f>100-Tabulka1[[#This Row],[Na2O_proc]]-Tabulka1[[#This Row],[SiO2_proc]]</f>
        <v>90</v>
      </c>
      <c r="AH109" s="1">
        <f>Tabulka1[[#This Row],[z2]]</f>
        <v>1.1387100000000001</v>
      </c>
      <c r="AI109" s="1">
        <f>Tabulka1[[#This Row],[std2]]</f>
        <v>0</v>
      </c>
      <c r="AJ109" s="1" t="str">
        <f>Tabulka1[[#This Row],[z2Label]]</f>
        <v>Density (g/cm3)</v>
      </c>
      <c r="AK109" s="1">
        <v>20</v>
      </c>
      <c r="AL109" s="1" t="s">
        <v>82</v>
      </c>
      <c r="AM109" s="1" t="s">
        <v>79</v>
      </c>
      <c r="AN109" s="1">
        <f t="shared" si="2"/>
        <v>1.1403996945300001</v>
      </c>
      <c r="AO109" s="1">
        <f>Tabulka1[[#This Row],[Interpolated_z2]]-Tabulka1[[#This Row],[z2]]</f>
        <v>1.6896945300000077E-3</v>
      </c>
      <c r="AP109" s="1">
        <f>Tabulka1[[#This Row],[Interpolated_z2 - measured]]/Tabulka1[[#This Row],[z2]]*100</f>
        <v>0.14838672972047384</v>
      </c>
      <c r="AQ109" s="1">
        <v>1</v>
      </c>
    </row>
    <row r="110" spans="1:43" ht="16.5" x14ac:dyDescent="0.35">
      <c r="A110" s="1">
        <f>2*Tabulka1[[#This Row],[x3]]*Tabulka1[[#This Row],[z]]/(100*61.9789)*1000</f>
        <v>5.3387343738278998</v>
      </c>
      <c r="B110" s="1">
        <f>Tabulka1[[#This Row],[y2]]*Tabulka1[[#This Row],[x]]/2</f>
        <v>0.26693671869139501</v>
      </c>
      <c r="C110" s="1">
        <f>Tabulka1[[#This Row],[z2]]</f>
        <v>1.2098800000000001</v>
      </c>
      <c r="D110" s="1">
        <f>Tabulka1[[#This Row],[std2]]</f>
        <v>0</v>
      </c>
      <c r="E110" s="1">
        <v>2</v>
      </c>
      <c r="F110" s="1" t="s">
        <v>75</v>
      </c>
      <c r="G110" s="1" t="s">
        <v>27</v>
      </c>
      <c r="H110" s="1" t="str">
        <f>Tabulka1[[#This Row],[z2Label]]</f>
        <v>Density (g/cm3)</v>
      </c>
      <c r="I110" s="1">
        <v>15</v>
      </c>
      <c r="J110" s="1">
        <v>0.1</v>
      </c>
      <c r="K110" s="1">
        <v>1.2098800000000001</v>
      </c>
      <c r="L110" s="1">
        <v>0</v>
      </c>
      <c r="M110" s="1" t="s">
        <v>29</v>
      </c>
      <c r="N110" s="1" t="s">
        <v>28</v>
      </c>
      <c r="O110" s="1" t="s">
        <v>80</v>
      </c>
      <c r="P110" s="1">
        <f>Tabulka1[[#This Row],[x2]]/(1+Tabulka1[[#This Row],[y2]]*60.08/61.9789)</f>
        <v>13.674450519144131</v>
      </c>
      <c r="Q110" s="1">
        <f>Tabulka1[[#This Row],[y2]]</f>
        <v>0.1</v>
      </c>
      <c r="R110" s="1">
        <f>Tabulka1[[#This Row],[z2]]</f>
        <v>1.2098800000000001</v>
      </c>
      <c r="S110" s="1">
        <f>Tabulka1[[#This Row],[std2]]</f>
        <v>0</v>
      </c>
      <c r="T110" s="1" t="s">
        <v>38</v>
      </c>
      <c r="U110" s="1" t="s">
        <v>28</v>
      </c>
      <c r="V110" s="1" t="str">
        <f>Tabulka1[[#This Row],[z2Label]]</f>
        <v>Density (g/cm3)</v>
      </c>
      <c r="W110" s="1">
        <f>2*Tabulka1[[#This Row],[x3]]/61.9789*1000/(100-Tabulka1[[#This Row],[x2]])</f>
        <v>5.1913115095788775</v>
      </c>
      <c r="X110" s="1">
        <f>(Tabulka1[[#This Row],[x2]]-Tabulka1[[#This Row],[x3]])/60.08*1000/(100-Tabulka1[[#This Row],[x2]])</f>
        <v>0.25956557547894366</v>
      </c>
      <c r="Y110" s="1">
        <f>Tabulka1[[#This Row],[z3]]</f>
        <v>1.2098800000000001</v>
      </c>
      <c r="Z110" s="1">
        <f>Tabulka1[[#This Row],[std3]]</f>
        <v>0</v>
      </c>
      <c r="AA110" s="1" t="s">
        <v>36</v>
      </c>
      <c r="AB110" s="1" t="s">
        <v>37</v>
      </c>
      <c r="AC110" s="1" t="str">
        <f>Tabulka1[[#This Row],[z2Label]]</f>
        <v>Density (g/cm3)</v>
      </c>
      <c r="AD110" s="1">
        <f>Tabulka1[[#This Row],[y2]]</f>
        <v>0.1</v>
      </c>
      <c r="AE110" s="1">
        <f>Tabulka1[[#This Row],[x3]]</f>
        <v>13.674450519144131</v>
      </c>
      <c r="AF110" s="1">
        <f>Tabulka1[[#This Row],[x2]]-Tabulka1[[#This Row],[x3]]</f>
        <v>1.3255494808558694</v>
      </c>
      <c r="AG110" s="1">
        <f>100-Tabulka1[[#This Row],[Na2O_proc]]-Tabulka1[[#This Row],[SiO2_proc]]</f>
        <v>85</v>
      </c>
      <c r="AH110" s="1">
        <f>Tabulka1[[#This Row],[z2]]</f>
        <v>1.2098800000000001</v>
      </c>
      <c r="AI110" s="1">
        <f>Tabulka1[[#This Row],[std2]]</f>
        <v>0</v>
      </c>
      <c r="AJ110" s="1" t="str">
        <f>Tabulka1[[#This Row],[z2Label]]</f>
        <v>Density (g/cm3)</v>
      </c>
      <c r="AK110" s="1">
        <v>20</v>
      </c>
      <c r="AL110" s="1" t="s">
        <v>82</v>
      </c>
      <c r="AM110" s="1" t="s">
        <v>79</v>
      </c>
      <c r="AN110" s="1">
        <f t="shared" si="2"/>
        <v>1.2115445126175004</v>
      </c>
      <c r="AO110" s="1">
        <f>Tabulka1[[#This Row],[Interpolated_z2]]-Tabulka1[[#This Row],[z2]]</f>
        <v>1.6645126175003355E-3</v>
      </c>
      <c r="AP110" s="1">
        <f>Tabulka1[[#This Row],[Interpolated_z2 - measured]]/Tabulka1[[#This Row],[z2]]*100</f>
        <v>0.13757667020699041</v>
      </c>
      <c r="AQ110" s="1">
        <v>1</v>
      </c>
    </row>
    <row r="111" spans="1:43" ht="16.5" x14ac:dyDescent="0.35">
      <c r="A111" s="1">
        <f>2*Tabulka1[[#This Row],[x3]]*Tabulka1[[#This Row],[z]]/(100*61.9789)*1000</f>
        <v>7.5349515862614709</v>
      </c>
      <c r="B111" s="1">
        <f>Tabulka1[[#This Row],[y2]]*Tabulka1[[#This Row],[x]]/2</f>
        <v>0.37674757931307357</v>
      </c>
      <c r="C111" s="1">
        <f>Tabulka1[[#This Row],[z2]]</f>
        <v>1.2806950000000001</v>
      </c>
      <c r="D111" s="1">
        <f>Tabulka1[[#This Row],[std2]]</f>
        <v>7.0710678117547895E-6</v>
      </c>
      <c r="E111" s="1">
        <v>2</v>
      </c>
      <c r="F111" s="1" t="s">
        <v>75</v>
      </c>
      <c r="G111" s="1" t="s">
        <v>27</v>
      </c>
      <c r="H111" s="1" t="str">
        <f>Tabulka1[[#This Row],[z2Label]]</f>
        <v>Density (g/cm3)</v>
      </c>
      <c r="I111" s="1">
        <v>20</v>
      </c>
      <c r="J111" s="1">
        <v>0.1</v>
      </c>
      <c r="K111" s="1">
        <v>1.2806950000000001</v>
      </c>
      <c r="L111" s="1">
        <v>7.0710678117547895E-6</v>
      </c>
      <c r="M111" s="1" t="s">
        <v>29</v>
      </c>
      <c r="N111" s="1" t="s">
        <v>28</v>
      </c>
      <c r="O111" s="1" t="s">
        <v>80</v>
      </c>
      <c r="P111" s="1">
        <f>Tabulka1[[#This Row],[x2]]/(1+Tabulka1[[#This Row],[y2]]*60.08/61.9789)</f>
        <v>18.232600692192172</v>
      </c>
      <c r="Q111" s="1">
        <f>Tabulka1[[#This Row],[y2]]</f>
        <v>0.1</v>
      </c>
      <c r="R111" s="1">
        <f>Tabulka1[[#This Row],[z2]]</f>
        <v>1.2806950000000001</v>
      </c>
      <c r="S111" s="1">
        <f>Tabulka1[[#This Row],[std2]]</f>
        <v>7.0710678117547895E-6</v>
      </c>
      <c r="T111" s="1" t="s">
        <v>38</v>
      </c>
      <c r="U111" s="1" t="s">
        <v>28</v>
      </c>
      <c r="V111" s="1" t="str">
        <f>Tabulka1[[#This Row],[z2Label]]</f>
        <v>Density (g/cm3)</v>
      </c>
      <c r="W111" s="1">
        <f>2*Tabulka1[[#This Row],[x3]]/61.9789*1000/(100-Tabulka1[[#This Row],[x2]])</f>
        <v>7.3543579719034113</v>
      </c>
      <c r="X111" s="1">
        <f>(Tabulka1[[#This Row],[x2]]-Tabulka1[[#This Row],[x3]])/60.08*1000/(100-Tabulka1[[#This Row],[x2]])</f>
        <v>0.36771789859517068</v>
      </c>
      <c r="Y111" s="1">
        <f>Tabulka1[[#This Row],[z3]]</f>
        <v>1.2806950000000001</v>
      </c>
      <c r="Z111" s="1">
        <f>Tabulka1[[#This Row],[std3]]</f>
        <v>7.0710678117547895E-6</v>
      </c>
      <c r="AA111" s="1" t="s">
        <v>36</v>
      </c>
      <c r="AB111" s="1" t="s">
        <v>37</v>
      </c>
      <c r="AC111" s="1" t="str">
        <f>Tabulka1[[#This Row],[z2Label]]</f>
        <v>Density (g/cm3)</v>
      </c>
      <c r="AD111" s="1">
        <f>Tabulka1[[#This Row],[y2]]</f>
        <v>0.1</v>
      </c>
      <c r="AE111" s="1">
        <f>Tabulka1[[#This Row],[x3]]</f>
        <v>18.232600692192172</v>
      </c>
      <c r="AF111" s="1">
        <f>Tabulka1[[#This Row],[x2]]-Tabulka1[[#This Row],[x3]]</f>
        <v>1.7673993078078283</v>
      </c>
      <c r="AG111" s="1">
        <f>100-Tabulka1[[#This Row],[Na2O_proc]]-Tabulka1[[#This Row],[SiO2_proc]]</f>
        <v>80</v>
      </c>
      <c r="AH111" s="1">
        <f>Tabulka1[[#This Row],[z2]]</f>
        <v>1.2806950000000001</v>
      </c>
      <c r="AI111" s="1">
        <f>Tabulka1[[#This Row],[std2]]</f>
        <v>7.0710678117547895E-6</v>
      </c>
      <c r="AJ111" s="1" t="str">
        <f>Tabulka1[[#This Row],[z2Label]]</f>
        <v>Density (g/cm3)</v>
      </c>
      <c r="AK111" s="1">
        <v>20</v>
      </c>
      <c r="AL111" s="1" t="s">
        <v>82</v>
      </c>
      <c r="AM111" s="1" t="s">
        <v>79</v>
      </c>
      <c r="AN111" s="1">
        <f t="shared" si="2"/>
        <v>1.28234666333</v>
      </c>
      <c r="AO111" s="1">
        <f>Tabulka1[[#This Row],[Interpolated_z2]]-Tabulka1[[#This Row],[z2]]</f>
        <v>1.6516633299998862E-3</v>
      </c>
      <c r="AP111" s="1">
        <f>Tabulka1[[#This Row],[Interpolated_z2 - measured]]/Tabulka1[[#This Row],[z2]]*100</f>
        <v>0.12896617305446542</v>
      </c>
      <c r="AQ111" s="1">
        <v>1</v>
      </c>
    </row>
    <row r="112" spans="1:43" ht="16.5" x14ac:dyDescent="0.35">
      <c r="A112" s="1">
        <f>2*Tabulka1[[#This Row],[x3]]*Tabulka1[[#This Row],[z]]/(100*61.9789)*1000</f>
        <v>9.944489306028073</v>
      </c>
      <c r="B112" s="1">
        <f>Tabulka1[[#This Row],[y2]]*Tabulka1[[#This Row],[x]]/2</f>
        <v>0.49722446530140368</v>
      </c>
      <c r="C112" s="1">
        <f>Tabulka1[[#This Row],[z2]]</f>
        <v>1.35219</v>
      </c>
      <c r="D112" s="1">
        <f>Tabulka1[[#This Row],[std2]]</f>
        <v>0</v>
      </c>
      <c r="E112" s="1">
        <v>2</v>
      </c>
      <c r="F112" s="1" t="s">
        <v>75</v>
      </c>
      <c r="G112" s="1" t="s">
        <v>27</v>
      </c>
      <c r="H112" s="1" t="str">
        <f>Tabulka1[[#This Row],[z2Label]]</f>
        <v>Density (g/cm3)</v>
      </c>
      <c r="I112" s="1">
        <v>25</v>
      </c>
      <c r="J112" s="1">
        <v>0.1</v>
      </c>
      <c r="K112" s="1">
        <v>1.35219</v>
      </c>
      <c r="L112" s="1">
        <v>0</v>
      </c>
      <c r="M112" s="1" t="s">
        <v>29</v>
      </c>
      <c r="N112" s="1" t="s">
        <v>28</v>
      </c>
      <c r="O112" s="1" t="s">
        <v>80</v>
      </c>
      <c r="P112" s="1">
        <f>Tabulka1[[#This Row],[x2]]/(1+Tabulka1[[#This Row],[y2]]*60.08/61.9789)</f>
        <v>22.790750865240216</v>
      </c>
      <c r="Q112" s="1">
        <f>Tabulka1[[#This Row],[y2]]</f>
        <v>0.1</v>
      </c>
      <c r="R112" s="1">
        <f>Tabulka1[[#This Row],[z2]]</f>
        <v>1.35219</v>
      </c>
      <c r="S112" s="1">
        <f>Tabulka1[[#This Row],[std2]]</f>
        <v>0</v>
      </c>
      <c r="T112" s="1" t="s">
        <v>38</v>
      </c>
      <c r="U112" s="1" t="s">
        <v>28</v>
      </c>
      <c r="V112" s="1" t="str">
        <f>Tabulka1[[#This Row],[z2Label]]</f>
        <v>Density (g/cm3)</v>
      </c>
      <c r="W112" s="1">
        <f>2*Tabulka1[[#This Row],[x3]]/61.9789*1000/(100-Tabulka1[[#This Row],[x2]])</f>
        <v>9.8058106292045473</v>
      </c>
      <c r="X112" s="1">
        <f>(Tabulka1[[#This Row],[x2]]-Tabulka1[[#This Row],[x3]])/60.08*1000/(100-Tabulka1[[#This Row],[x2]])</f>
        <v>0.49029053146022722</v>
      </c>
      <c r="Y112" s="1">
        <f>Tabulka1[[#This Row],[z3]]</f>
        <v>1.35219</v>
      </c>
      <c r="Z112" s="1">
        <f>Tabulka1[[#This Row],[std3]]</f>
        <v>0</v>
      </c>
      <c r="AA112" s="1" t="s">
        <v>36</v>
      </c>
      <c r="AB112" s="1" t="s">
        <v>37</v>
      </c>
      <c r="AC112" s="1" t="str">
        <f>Tabulka1[[#This Row],[z2Label]]</f>
        <v>Density (g/cm3)</v>
      </c>
      <c r="AD112" s="1">
        <f>Tabulka1[[#This Row],[y2]]</f>
        <v>0.1</v>
      </c>
      <c r="AE112" s="1">
        <f>Tabulka1[[#This Row],[x3]]</f>
        <v>22.790750865240216</v>
      </c>
      <c r="AF112" s="1">
        <f>Tabulka1[[#This Row],[x2]]-Tabulka1[[#This Row],[x3]]</f>
        <v>2.2092491347597836</v>
      </c>
      <c r="AG112" s="1">
        <f>100-Tabulka1[[#This Row],[Na2O_proc]]-Tabulka1[[#This Row],[SiO2_proc]]</f>
        <v>75</v>
      </c>
      <c r="AH112" s="1">
        <f>Tabulka1[[#This Row],[z2]]</f>
        <v>1.35219</v>
      </c>
      <c r="AI112" s="1">
        <f>Tabulka1[[#This Row],[std2]]</f>
        <v>0</v>
      </c>
      <c r="AJ112" s="1" t="str">
        <f>Tabulka1[[#This Row],[z2Label]]</f>
        <v>Density (g/cm3)</v>
      </c>
      <c r="AK112" s="1">
        <v>20</v>
      </c>
      <c r="AL112" s="1" t="s">
        <v>82</v>
      </c>
      <c r="AM112" s="1" t="s">
        <v>79</v>
      </c>
      <c r="AN112" s="1">
        <f t="shared" si="2"/>
        <v>1.3523677300425003</v>
      </c>
      <c r="AO112" s="1">
        <f>Tabulka1[[#This Row],[Interpolated_z2]]-Tabulka1[[#This Row],[z2]]</f>
        <v>1.7773004250032365E-4</v>
      </c>
      <c r="AP112" s="1">
        <f>Tabulka1[[#This Row],[Interpolated_z2 - measured]]/Tabulka1[[#This Row],[z2]]*100</f>
        <v>1.3143866061746031E-2</v>
      </c>
      <c r="AQ112" s="1">
        <v>1</v>
      </c>
    </row>
    <row r="113" spans="1:43" ht="16.5" x14ac:dyDescent="0.35">
      <c r="A113" s="1">
        <f>2*Tabulka1[[#This Row],[x3]]*Tabulka1[[#This Row],[z]]/(100*61.9789)*1000</f>
        <v>12.539812816880898</v>
      </c>
      <c r="B113" s="1">
        <f>Tabulka1[[#This Row],[y2]]*Tabulka1[[#This Row],[x]]/2</f>
        <v>0.62699064084404499</v>
      </c>
      <c r="C113" s="1">
        <f>Tabulka1[[#This Row],[z2]]</f>
        <v>1.4209049999999999</v>
      </c>
      <c r="D113" s="1">
        <f>Tabulka1[[#This Row],[std2]]</f>
        <v>7.0710678117547895E-6</v>
      </c>
      <c r="E113" s="1">
        <v>2</v>
      </c>
      <c r="F113" s="1" t="s">
        <v>75</v>
      </c>
      <c r="G113" s="1" t="s">
        <v>27</v>
      </c>
      <c r="H113" s="1" t="str">
        <f>Tabulka1[[#This Row],[z2Label]]</f>
        <v>Density (g/cm3)</v>
      </c>
      <c r="I113" s="1">
        <v>30</v>
      </c>
      <c r="J113" s="1">
        <v>0.1</v>
      </c>
      <c r="K113" s="1">
        <v>1.4209049999999999</v>
      </c>
      <c r="L113" s="1">
        <v>7.0710678117547895E-6</v>
      </c>
      <c r="M113" s="1" t="s">
        <v>29</v>
      </c>
      <c r="N113" s="1" t="s">
        <v>28</v>
      </c>
      <c r="O113" s="1" t="s">
        <v>80</v>
      </c>
      <c r="P113" s="1">
        <f>Tabulka1[[#This Row],[x2]]/(1+Tabulka1[[#This Row],[y2]]*60.08/61.9789)</f>
        <v>27.348901038288261</v>
      </c>
      <c r="Q113" s="1">
        <f>Tabulka1[[#This Row],[y2]]</f>
        <v>0.1</v>
      </c>
      <c r="R113" s="1">
        <f>Tabulka1[[#This Row],[z2]]</f>
        <v>1.4209049999999999</v>
      </c>
      <c r="S113" s="1">
        <f>Tabulka1[[#This Row],[std2]]</f>
        <v>7.0710678117547895E-6</v>
      </c>
      <c r="T113" s="1" t="s">
        <v>38</v>
      </c>
      <c r="U113" s="1" t="s">
        <v>28</v>
      </c>
      <c r="V113" s="1" t="str">
        <f>Tabulka1[[#This Row],[z2Label]]</f>
        <v>Density (g/cm3)</v>
      </c>
      <c r="W113" s="1">
        <f>2*Tabulka1[[#This Row],[x3]]/61.9789*1000/(100-Tabulka1[[#This Row],[x2]])</f>
        <v>12.607470808977276</v>
      </c>
      <c r="X113" s="1">
        <f>(Tabulka1[[#This Row],[x2]]-Tabulka1[[#This Row],[x3]])/60.08*1000/(100-Tabulka1[[#This Row],[x2]])</f>
        <v>0.63037354044886318</v>
      </c>
      <c r="Y113" s="1">
        <f>Tabulka1[[#This Row],[z3]]</f>
        <v>1.4209049999999999</v>
      </c>
      <c r="Z113" s="1">
        <f>Tabulka1[[#This Row],[std3]]</f>
        <v>7.0710678117547895E-6</v>
      </c>
      <c r="AA113" s="1" t="s">
        <v>36</v>
      </c>
      <c r="AB113" s="1" t="s">
        <v>37</v>
      </c>
      <c r="AC113" s="1" t="str">
        <f>Tabulka1[[#This Row],[z2Label]]</f>
        <v>Density (g/cm3)</v>
      </c>
      <c r="AD113" s="1">
        <f>Tabulka1[[#This Row],[y2]]</f>
        <v>0.1</v>
      </c>
      <c r="AE113" s="1">
        <f>Tabulka1[[#This Row],[x3]]</f>
        <v>27.348901038288261</v>
      </c>
      <c r="AF113" s="1">
        <f>Tabulka1[[#This Row],[x2]]-Tabulka1[[#This Row],[x3]]</f>
        <v>2.6510989617117389</v>
      </c>
      <c r="AG113" s="1">
        <f>100-Tabulka1[[#This Row],[Na2O_proc]]-Tabulka1[[#This Row],[SiO2_proc]]</f>
        <v>70</v>
      </c>
      <c r="AH113" s="1">
        <f>Tabulka1[[#This Row],[z2]]</f>
        <v>1.4209049999999999</v>
      </c>
      <c r="AI113" s="1">
        <f>Tabulka1[[#This Row],[std2]]</f>
        <v>7.0710678117547895E-6</v>
      </c>
      <c r="AJ113" s="1" t="str">
        <f>Tabulka1[[#This Row],[z2Label]]</f>
        <v>Density (g/cm3)</v>
      </c>
      <c r="AK113" s="1">
        <v>20</v>
      </c>
      <c r="AL113" s="1" t="s">
        <v>82</v>
      </c>
      <c r="AM113" s="1" t="s">
        <v>79</v>
      </c>
      <c r="AN113" s="1">
        <f t="shared" si="2"/>
        <v>1.4213704461300007</v>
      </c>
      <c r="AO113" s="1">
        <f>Tabulka1[[#This Row],[Interpolated_z2]]-Tabulka1[[#This Row],[z2]]</f>
        <v>4.6544613000087942E-4</v>
      </c>
      <c r="AP113" s="1">
        <f>Tabulka1[[#This Row],[Interpolated_z2 - measured]]/Tabulka1[[#This Row],[z2]]*100</f>
        <v>3.2757019645991779E-2</v>
      </c>
      <c r="AQ113" s="1">
        <v>1</v>
      </c>
    </row>
    <row r="114" spans="1:43" ht="16.5" x14ac:dyDescent="0.35">
      <c r="A114" s="1">
        <f>2*Tabulka1[[#This Row],[x3]]*Tabulka1[[#This Row],[z]]/(100*61.9789)*1000</f>
        <v>0</v>
      </c>
      <c r="B114" s="1">
        <f>Tabulka1[[#This Row],[y2]]*Tabulka1[[#This Row],[x]]/2</f>
        <v>0</v>
      </c>
      <c r="C114" s="1">
        <f>Tabulka1[[#This Row],[z2]]</f>
        <v>0.99819999999999998</v>
      </c>
      <c r="D114" s="1">
        <f>Tabulka1[[#This Row],[std2]]</f>
        <v>0</v>
      </c>
      <c r="E114" s="1">
        <v>3</v>
      </c>
      <c r="F114" s="1" t="s">
        <v>75</v>
      </c>
      <c r="G114" s="1" t="s">
        <v>27</v>
      </c>
      <c r="H114" s="1" t="str">
        <f>Tabulka1[[#This Row],[z2Label]]</f>
        <v>Density (g/cm3)</v>
      </c>
      <c r="I114" s="1">
        <v>0</v>
      </c>
      <c r="J114" s="1">
        <v>0.5</v>
      </c>
      <c r="K114" s="1">
        <v>0.99819999999999998</v>
      </c>
      <c r="M114" s="1" t="s">
        <v>29</v>
      </c>
      <c r="N114" s="1" t="s">
        <v>28</v>
      </c>
      <c r="O114" s="1" t="s">
        <v>80</v>
      </c>
      <c r="P114" s="1">
        <f>Tabulka1[[#This Row],[x2]]/(1+Tabulka1[[#This Row],[y2]]*60.08/61.9789)</f>
        <v>0</v>
      </c>
      <c r="Q114" s="1">
        <f>Tabulka1[[#This Row],[y2]]</f>
        <v>0.5</v>
      </c>
      <c r="R114" s="1">
        <f>Tabulka1[[#This Row],[z2]]</f>
        <v>0.99819999999999998</v>
      </c>
      <c r="S114" s="1">
        <f>Tabulka1[[#This Row],[std2]]</f>
        <v>0</v>
      </c>
      <c r="T114" s="1" t="s">
        <v>38</v>
      </c>
      <c r="U114" s="1" t="s">
        <v>28</v>
      </c>
      <c r="V114" s="1" t="str">
        <f>Tabulka1[[#This Row],[z2Label]]</f>
        <v>Density (g/cm3)</v>
      </c>
      <c r="W114" s="1">
        <f>2*Tabulka1[[#This Row],[x3]]/61.9789*1000/(100-Tabulka1[[#This Row],[x2]])</f>
        <v>0</v>
      </c>
      <c r="X114" s="1">
        <f>(Tabulka1[[#This Row],[x2]]-Tabulka1[[#This Row],[x3]])/60.08*1000/(100-Tabulka1[[#This Row],[x2]])</f>
        <v>0</v>
      </c>
      <c r="Y114" s="1">
        <f>Tabulka1[[#This Row],[z3]]</f>
        <v>0.99819999999999998</v>
      </c>
      <c r="Z114" s="1">
        <f>Tabulka1[[#This Row],[std3]]</f>
        <v>0</v>
      </c>
      <c r="AA114" s="1" t="s">
        <v>36</v>
      </c>
      <c r="AB114" s="1" t="s">
        <v>37</v>
      </c>
      <c r="AC114" s="1" t="str">
        <f>Tabulka1[[#This Row],[z2Label]]</f>
        <v>Density (g/cm3)</v>
      </c>
      <c r="AD114" s="1">
        <f>Tabulka1[[#This Row],[y2]]</f>
        <v>0.5</v>
      </c>
      <c r="AE114" s="1">
        <f>Tabulka1[[#This Row],[x3]]</f>
        <v>0</v>
      </c>
      <c r="AF114" s="1">
        <f>Tabulka1[[#This Row],[x2]]-Tabulka1[[#This Row],[x3]]</f>
        <v>0</v>
      </c>
      <c r="AG114" s="1">
        <f>100-Tabulka1[[#This Row],[Na2O_proc]]-Tabulka1[[#This Row],[SiO2_proc]]</f>
        <v>100</v>
      </c>
      <c r="AH114" s="1">
        <f>Tabulka1[[#This Row],[z2]]</f>
        <v>0.99819999999999998</v>
      </c>
      <c r="AI114" s="1">
        <f>Tabulka1[[#This Row],[std2]]</f>
        <v>0</v>
      </c>
      <c r="AJ114" s="1" t="str">
        <f>Tabulka1[[#This Row],[z2Label]]</f>
        <v>Density (g/cm3)</v>
      </c>
      <c r="AK114" s="1">
        <v>20</v>
      </c>
      <c r="AL114" s="1" t="s">
        <v>82</v>
      </c>
      <c r="AM114" s="1" t="s">
        <v>79</v>
      </c>
      <c r="AN114" s="1">
        <f t="shared" si="2"/>
        <v>0.99505420624999996</v>
      </c>
      <c r="AO114" s="1">
        <f>Tabulka1[[#This Row],[Interpolated_z2]]-Tabulka1[[#This Row],[z2]]</f>
        <v>-3.1457937500000144E-3</v>
      </c>
      <c r="AP114" s="1">
        <f>Tabulka1[[#This Row],[Interpolated_z2 - measured]]/Tabulka1[[#This Row],[z2]]*100</f>
        <v>-0.31514663895011163</v>
      </c>
      <c r="AQ114" s="1">
        <v>100</v>
      </c>
    </row>
    <row r="115" spans="1:43" ht="16.5" x14ac:dyDescent="0.35">
      <c r="A115" s="1">
        <f>2*Tabulka1[[#This Row],[x3]]*Tabulka1[[#This Row],[z]]/(100*61.9789)*1000</f>
        <v>1.1521491780492921</v>
      </c>
      <c r="B115" s="1">
        <f>Tabulka1[[#This Row],[y2]]*Tabulka1[[#This Row],[x]]/2</f>
        <v>0.28803729451232302</v>
      </c>
      <c r="C115" s="1">
        <f>Tabulka1[[#This Row],[z2]]</f>
        <v>1.060195</v>
      </c>
      <c r="D115" s="1">
        <f>Tabulka1[[#This Row],[std2]]</f>
        <v>7.0710678119117998E-6</v>
      </c>
      <c r="E115" s="1">
        <v>3</v>
      </c>
      <c r="F115" s="1" t="s">
        <v>75</v>
      </c>
      <c r="G115" s="1" t="s">
        <v>27</v>
      </c>
      <c r="H115" s="1" t="str">
        <f>Tabulka1[[#This Row],[z2Label]]</f>
        <v>Density (g/cm3)</v>
      </c>
      <c r="I115" s="1">
        <v>5</v>
      </c>
      <c r="J115" s="1">
        <v>0.5</v>
      </c>
      <c r="K115" s="1">
        <v>1.060195</v>
      </c>
      <c r="L115" s="1">
        <v>7.0710678119117998E-6</v>
      </c>
      <c r="M115" s="1" t="s">
        <v>29</v>
      </c>
      <c r="N115" s="1" t="s">
        <v>28</v>
      </c>
      <c r="O115" s="1" t="s">
        <v>80</v>
      </c>
      <c r="P115" s="1">
        <f>Tabulka1[[#This Row],[x2]]/(1+Tabulka1[[#This Row],[y2]]*60.08/61.9789)</f>
        <v>3.3677266300727351</v>
      </c>
      <c r="Q115" s="1">
        <f>Tabulka1[[#This Row],[y2]]</f>
        <v>0.5</v>
      </c>
      <c r="R115" s="1">
        <f>Tabulka1[[#This Row],[z2]]</f>
        <v>1.060195</v>
      </c>
      <c r="S115" s="1">
        <f>Tabulka1[[#This Row],[std2]]</f>
        <v>7.0710678119117998E-6</v>
      </c>
      <c r="T115" s="1" t="s">
        <v>38</v>
      </c>
      <c r="U115" s="1" t="s">
        <v>28</v>
      </c>
      <c r="V115" s="1" t="str">
        <f>Tabulka1[[#This Row],[z2Label]]</f>
        <v>Density (g/cm3)</v>
      </c>
      <c r="W115" s="1">
        <f>2*Tabulka1[[#This Row],[x3]]/61.9789*1000/(100-Tabulka1[[#This Row],[x2]])</f>
        <v>1.1439297567644999</v>
      </c>
      <c r="X115" s="1">
        <f>(Tabulka1[[#This Row],[x2]]-Tabulka1[[#This Row],[x3]])/60.08*1000/(100-Tabulka1[[#This Row],[x2]])</f>
        <v>0.28598243919112498</v>
      </c>
      <c r="Y115" s="1">
        <f>Tabulka1[[#This Row],[z3]]</f>
        <v>1.060195</v>
      </c>
      <c r="Z115" s="1">
        <f>Tabulka1[[#This Row],[std3]]</f>
        <v>7.0710678119117998E-6</v>
      </c>
      <c r="AA115" s="1" t="s">
        <v>36</v>
      </c>
      <c r="AB115" s="1" t="s">
        <v>37</v>
      </c>
      <c r="AC115" s="1" t="str">
        <f>Tabulka1[[#This Row],[z2Label]]</f>
        <v>Density (g/cm3)</v>
      </c>
      <c r="AD115" s="1">
        <f>Tabulka1[[#This Row],[y2]]</f>
        <v>0.5</v>
      </c>
      <c r="AE115" s="1">
        <f>Tabulka1[[#This Row],[x3]]</f>
        <v>3.3677266300727351</v>
      </c>
      <c r="AF115" s="1">
        <f>Tabulka1[[#This Row],[x2]]-Tabulka1[[#This Row],[x3]]</f>
        <v>1.6322733699272649</v>
      </c>
      <c r="AG115" s="1">
        <f>100-Tabulka1[[#This Row],[Na2O_proc]]-Tabulka1[[#This Row],[SiO2_proc]]</f>
        <v>95</v>
      </c>
      <c r="AH115" s="1">
        <f>Tabulka1[[#This Row],[z2]]</f>
        <v>1.060195</v>
      </c>
      <c r="AI115" s="1">
        <f>Tabulka1[[#This Row],[std2]]</f>
        <v>7.0710678119117998E-6</v>
      </c>
      <c r="AJ115" s="1" t="str">
        <f>Tabulka1[[#This Row],[z2Label]]</f>
        <v>Density (g/cm3)</v>
      </c>
      <c r="AK115" s="1">
        <v>20</v>
      </c>
      <c r="AL115" s="1" t="s">
        <v>82</v>
      </c>
      <c r="AM115" s="1" t="s">
        <v>79</v>
      </c>
      <c r="AN115" s="1">
        <f t="shared" si="2"/>
        <v>1.0587061840625001</v>
      </c>
      <c r="AO115" s="1">
        <f>Tabulka1[[#This Row],[Interpolated_z2]]-Tabulka1[[#This Row],[z2]]</f>
        <v>-1.4888159374999432E-3</v>
      </c>
      <c r="AP115" s="1">
        <f>Tabulka1[[#This Row],[Interpolated_z2 - measured]]/Tabulka1[[#This Row],[z2]]*100</f>
        <v>-0.14042850018156502</v>
      </c>
      <c r="AQ115" s="1">
        <v>1</v>
      </c>
    </row>
    <row r="116" spans="1:43" ht="16.5" x14ac:dyDescent="0.35">
      <c r="A116" s="1">
        <f>2*Tabulka1[[#This Row],[x3]]*Tabulka1[[#This Row],[z]]/(100*61.9789)*1000</f>
        <v>2.4439979178190567</v>
      </c>
      <c r="B116" s="1">
        <f>Tabulka1[[#This Row],[y2]]*Tabulka1[[#This Row],[x]]/2</f>
        <v>0.61099947945476418</v>
      </c>
      <c r="C116" s="1">
        <f>Tabulka1[[#This Row],[z2]]</f>
        <v>1.1244700000000001</v>
      </c>
      <c r="D116" s="1">
        <f>Tabulka1[[#This Row],[std2]]</f>
        <v>0</v>
      </c>
      <c r="E116" s="1">
        <v>3</v>
      </c>
      <c r="F116" s="1" t="s">
        <v>75</v>
      </c>
      <c r="G116" s="1" t="s">
        <v>27</v>
      </c>
      <c r="H116" s="1" t="str">
        <f>Tabulka1[[#This Row],[z2Label]]</f>
        <v>Density (g/cm3)</v>
      </c>
      <c r="I116" s="1">
        <v>10</v>
      </c>
      <c r="J116" s="1">
        <v>0.5</v>
      </c>
      <c r="K116" s="1">
        <v>1.1244700000000001</v>
      </c>
      <c r="L116" s="1">
        <v>0</v>
      </c>
      <c r="M116" s="1" t="s">
        <v>29</v>
      </c>
      <c r="N116" s="1" t="s">
        <v>28</v>
      </c>
      <c r="O116" s="1" t="s">
        <v>80</v>
      </c>
      <c r="P116" s="1">
        <f>Tabulka1[[#This Row],[x2]]/(1+Tabulka1[[#This Row],[y2]]*60.08/61.9789)</f>
        <v>6.7354532601454702</v>
      </c>
      <c r="Q116" s="1">
        <f>Tabulka1[[#This Row],[y2]]</f>
        <v>0.5</v>
      </c>
      <c r="R116" s="1">
        <f>Tabulka1[[#This Row],[z2]]</f>
        <v>1.1244700000000001</v>
      </c>
      <c r="S116" s="1">
        <f>Tabulka1[[#This Row],[std2]]</f>
        <v>0</v>
      </c>
      <c r="T116" s="1" t="s">
        <v>38</v>
      </c>
      <c r="U116" s="1" t="s">
        <v>28</v>
      </c>
      <c r="V116" s="1" t="str">
        <f>Tabulka1[[#This Row],[z2Label]]</f>
        <v>Density (g/cm3)</v>
      </c>
      <c r="W116" s="1">
        <f>2*Tabulka1[[#This Row],[x3]]/61.9789*1000/(100-Tabulka1[[#This Row],[x2]])</f>
        <v>2.4149628198361666</v>
      </c>
      <c r="X116" s="1">
        <f>(Tabulka1[[#This Row],[x2]]-Tabulka1[[#This Row],[x3]])/60.08*1000/(100-Tabulka1[[#This Row],[x2]])</f>
        <v>0.60374070495904164</v>
      </c>
      <c r="Y116" s="1">
        <f>Tabulka1[[#This Row],[z3]]</f>
        <v>1.1244700000000001</v>
      </c>
      <c r="Z116" s="1">
        <f>Tabulka1[[#This Row],[std3]]</f>
        <v>0</v>
      </c>
      <c r="AA116" s="1" t="s">
        <v>36</v>
      </c>
      <c r="AB116" s="1" t="s">
        <v>37</v>
      </c>
      <c r="AC116" s="1" t="str">
        <f>Tabulka1[[#This Row],[z2Label]]</f>
        <v>Density (g/cm3)</v>
      </c>
      <c r="AD116" s="1">
        <f>Tabulka1[[#This Row],[y2]]</f>
        <v>0.5</v>
      </c>
      <c r="AE116" s="1">
        <f>Tabulka1[[#This Row],[x3]]</f>
        <v>6.7354532601454702</v>
      </c>
      <c r="AF116" s="1">
        <f>Tabulka1[[#This Row],[x2]]-Tabulka1[[#This Row],[x3]]</f>
        <v>3.2645467398545298</v>
      </c>
      <c r="AG116" s="1">
        <f>100-Tabulka1[[#This Row],[Na2O_proc]]-Tabulka1[[#This Row],[SiO2_proc]]</f>
        <v>90</v>
      </c>
      <c r="AH116" s="1">
        <f>Tabulka1[[#This Row],[z2]]</f>
        <v>1.1244700000000001</v>
      </c>
      <c r="AI116" s="1">
        <f>Tabulka1[[#This Row],[std2]]</f>
        <v>0</v>
      </c>
      <c r="AJ116" s="1" t="str">
        <f>Tabulka1[[#This Row],[z2Label]]</f>
        <v>Density (g/cm3)</v>
      </c>
      <c r="AK116" s="1">
        <v>20</v>
      </c>
      <c r="AL116" s="1" t="s">
        <v>82</v>
      </c>
      <c r="AM116" s="1" t="s">
        <v>79</v>
      </c>
      <c r="AN116" s="1">
        <f t="shared" si="2"/>
        <v>1.12532759125</v>
      </c>
      <c r="AO116" s="1">
        <f>Tabulka1[[#This Row],[Interpolated_z2]]-Tabulka1[[#This Row],[z2]]</f>
        <v>8.5759124999995606E-4</v>
      </c>
      <c r="AP116" s="1">
        <f>Tabulka1[[#This Row],[Interpolated_z2 - measured]]/Tabulka1[[#This Row],[z2]]*100</f>
        <v>7.626626321733404E-2</v>
      </c>
      <c r="AQ116" s="1">
        <v>1</v>
      </c>
    </row>
    <row r="117" spans="1:43" ht="16.5" x14ac:dyDescent="0.35">
      <c r="A117" s="1">
        <f>2*Tabulka1[[#This Row],[x3]]*Tabulka1[[#This Row],[z]]/(100*61.9789)*1000</f>
        <v>3.8950585151528658</v>
      </c>
      <c r="B117" s="1">
        <f>Tabulka1[[#This Row],[y2]]*Tabulka1[[#This Row],[x]]/2</f>
        <v>0.97376462878821646</v>
      </c>
      <c r="C117" s="1">
        <f>Tabulka1[[#This Row],[z2]]</f>
        <v>1.1947300000000001</v>
      </c>
      <c r="D117" s="1">
        <f>Tabulka1[[#This Row],[std2]]</f>
        <v>0</v>
      </c>
      <c r="E117" s="1">
        <v>3</v>
      </c>
      <c r="F117" s="1" t="s">
        <v>75</v>
      </c>
      <c r="G117" s="1" t="s">
        <v>27</v>
      </c>
      <c r="H117" s="1" t="str">
        <f>Tabulka1[[#This Row],[z2Label]]</f>
        <v>Density (g/cm3)</v>
      </c>
      <c r="I117" s="1">
        <v>15</v>
      </c>
      <c r="J117" s="1">
        <v>0.5</v>
      </c>
      <c r="K117" s="1">
        <v>1.1947300000000001</v>
      </c>
      <c r="L117" s="1">
        <v>0</v>
      </c>
      <c r="M117" s="1" t="s">
        <v>29</v>
      </c>
      <c r="N117" s="1" t="s">
        <v>28</v>
      </c>
      <c r="O117" s="1" t="s">
        <v>80</v>
      </c>
      <c r="P117" s="1">
        <f>Tabulka1[[#This Row],[x2]]/(1+Tabulka1[[#This Row],[y2]]*60.08/61.9789)</f>
        <v>10.103179890218206</v>
      </c>
      <c r="Q117" s="1">
        <f>Tabulka1[[#This Row],[y2]]</f>
        <v>0.5</v>
      </c>
      <c r="R117" s="1">
        <f>Tabulka1[[#This Row],[z2]]</f>
        <v>1.1947300000000001</v>
      </c>
      <c r="S117" s="1">
        <f>Tabulka1[[#This Row],[std2]]</f>
        <v>0</v>
      </c>
      <c r="T117" s="1" t="s">
        <v>38</v>
      </c>
      <c r="U117" s="1" t="s">
        <v>28</v>
      </c>
      <c r="V117" s="1" t="str">
        <f>Tabulka1[[#This Row],[z2Label]]</f>
        <v>Density (g/cm3)</v>
      </c>
      <c r="W117" s="1">
        <f>2*Tabulka1[[#This Row],[x3]]/61.9789*1000/(100-Tabulka1[[#This Row],[x2]])</f>
        <v>3.8355291844456763</v>
      </c>
      <c r="X117" s="1">
        <f>(Tabulka1[[#This Row],[x2]]-Tabulka1[[#This Row],[x3]])/60.08*1000/(100-Tabulka1[[#This Row],[x2]])</f>
        <v>0.95888229611141906</v>
      </c>
      <c r="Y117" s="1">
        <f>Tabulka1[[#This Row],[z3]]</f>
        <v>1.1947300000000001</v>
      </c>
      <c r="Z117" s="1">
        <f>Tabulka1[[#This Row],[std3]]</f>
        <v>0</v>
      </c>
      <c r="AA117" s="1" t="s">
        <v>36</v>
      </c>
      <c r="AB117" s="1" t="s">
        <v>37</v>
      </c>
      <c r="AC117" s="1" t="str">
        <f>Tabulka1[[#This Row],[z2Label]]</f>
        <v>Density (g/cm3)</v>
      </c>
      <c r="AD117" s="1">
        <f>Tabulka1[[#This Row],[y2]]</f>
        <v>0.5</v>
      </c>
      <c r="AE117" s="1">
        <f>Tabulka1[[#This Row],[x3]]</f>
        <v>10.103179890218206</v>
      </c>
      <c r="AF117" s="1">
        <f>Tabulka1[[#This Row],[x2]]-Tabulka1[[#This Row],[x3]]</f>
        <v>4.8968201097817943</v>
      </c>
      <c r="AG117" s="1">
        <f>100-Tabulka1[[#This Row],[Na2O_proc]]-Tabulka1[[#This Row],[SiO2_proc]]</f>
        <v>85</v>
      </c>
      <c r="AH117" s="1">
        <f>Tabulka1[[#This Row],[z2]]</f>
        <v>1.1947300000000001</v>
      </c>
      <c r="AI117" s="1">
        <f>Tabulka1[[#This Row],[std2]]</f>
        <v>0</v>
      </c>
      <c r="AJ117" s="1" t="str">
        <f>Tabulka1[[#This Row],[z2Label]]</f>
        <v>Density (g/cm3)</v>
      </c>
      <c r="AK117" s="1">
        <v>20</v>
      </c>
      <c r="AL117" s="1" t="s">
        <v>82</v>
      </c>
      <c r="AM117" s="1" t="s">
        <v>79</v>
      </c>
      <c r="AN117" s="1">
        <f t="shared" si="2"/>
        <v>1.1940952446875002</v>
      </c>
      <c r="AO117" s="1">
        <f>Tabulka1[[#This Row],[Interpolated_z2]]-Tabulka1[[#This Row],[z2]]</f>
        <v>-6.3475531249990169E-4</v>
      </c>
      <c r="AP117" s="1">
        <f>Tabulka1[[#This Row],[Interpolated_z2 - measured]]/Tabulka1[[#This Row],[z2]]*100</f>
        <v>-5.3129603550584797E-2</v>
      </c>
      <c r="AQ117" s="1">
        <v>1</v>
      </c>
    </row>
    <row r="118" spans="1:43" ht="16.5" x14ac:dyDescent="0.35">
      <c r="A118" s="1">
        <f>2*Tabulka1[[#This Row],[x3]]*Tabulka1[[#This Row],[z]]/(100*61.9789)*1000</f>
        <v>5.4899591279617548</v>
      </c>
      <c r="B118" s="1">
        <f>Tabulka1[[#This Row],[y2]]*Tabulka1[[#This Row],[x]]/2</f>
        <v>1.3724897819904387</v>
      </c>
      <c r="C118" s="1">
        <f>Tabulka1[[#This Row],[z2]]</f>
        <v>1.26295</v>
      </c>
      <c r="D118" s="1">
        <f>Tabulka1[[#This Row],[std2]]</f>
        <v>1.41421356238236E-5</v>
      </c>
      <c r="E118" s="1">
        <v>3</v>
      </c>
      <c r="F118" s="1" t="s">
        <v>75</v>
      </c>
      <c r="G118" s="1" t="s">
        <v>27</v>
      </c>
      <c r="H118" s="1" t="str">
        <f>Tabulka1[[#This Row],[z2Label]]</f>
        <v>Density (g/cm3)</v>
      </c>
      <c r="I118" s="1">
        <v>20</v>
      </c>
      <c r="J118" s="1">
        <v>0.5</v>
      </c>
      <c r="K118" s="1">
        <v>1.26295</v>
      </c>
      <c r="L118" s="1">
        <v>1.41421356238236E-5</v>
      </c>
      <c r="M118" s="1" t="s">
        <v>29</v>
      </c>
      <c r="N118" s="1" t="s">
        <v>28</v>
      </c>
      <c r="O118" s="1" t="s">
        <v>80</v>
      </c>
      <c r="P118" s="1">
        <f>Tabulka1[[#This Row],[x2]]/(1+Tabulka1[[#This Row],[y2]]*60.08/61.9789)</f>
        <v>13.47090652029094</v>
      </c>
      <c r="Q118" s="1">
        <f>Tabulka1[[#This Row],[y2]]</f>
        <v>0.5</v>
      </c>
      <c r="R118" s="1">
        <f>Tabulka1[[#This Row],[z2]]</f>
        <v>1.26295</v>
      </c>
      <c r="S118" s="1">
        <f>Tabulka1[[#This Row],[std2]]</f>
        <v>1.41421356238236E-5</v>
      </c>
      <c r="T118" s="1" t="s">
        <v>38</v>
      </c>
      <c r="U118" s="1" t="s">
        <v>28</v>
      </c>
      <c r="V118" s="1" t="str">
        <f>Tabulka1[[#This Row],[z2Label]]</f>
        <v>Density (g/cm3)</v>
      </c>
      <c r="W118" s="1">
        <f>2*Tabulka1[[#This Row],[x3]]/61.9789*1000/(100-Tabulka1[[#This Row],[x2]])</f>
        <v>5.4336663446313747</v>
      </c>
      <c r="X118" s="1">
        <f>(Tabulka1[[#This Row],[x2]]-Tabulka1[[#This Row],[x3]])/60.08*1000/(100-Tabulka1[[#This Row],[x2]])</f>
        <v>1.3584165861578437</v>
      </c>
      <c r="Y118" s="1">
        <f>Tabulka1[[#This Row],[z3]]</f>
        <v>1.26295</v>
      </c>
      <c r="Z118" s="1">
        <f>Tabulka1[[#This Row],[std3]]</f>
        <v>1.41421356238236E-5</v>
      </c>
      <c r="AA118" s="1" t="s">
        <v>36</v>
      </c>
      <c r="AB118" s="1" t="s">
        <v>37</v>
      </c>
      <c r="AC118" s="1" t="str">
        <f>Tabulka1[[#This Row],[z2Label]]</f>
        <v>Density (g/cm3)</v>
      </c>
      <c r="AD118" s="1">
        <f>Tabulka1[[#This Row],[y2]]</f>
        <v>0.5</v>
      </c>
      <c r="AE118" s="1">
        <f>Tabulka1[[#This Row],[x3]]</f>
        <v>13.47090652029094</v>
      </c>
      <c r="AF118" s="1">
        <f>Tabulka1[[#This Row],[x2]]-Tabulka1[[#This Row],[x3]]</f>
        <v>6.5290934797090596</v>
      </c>
      <c r="AG118" s="1">
        <f>100-Tabulka1[[#This Row],[Na2O_proc]]-Tabulka1[[#This Row],[SiO2_proc]]</f>
        <v>80</v>
      </c>
      <c r="AH118" s="1">
        <f>Tabulka1[[#This Row],[z2]]</f>
        <v>1.26295</v>
      </c>
      <c r="AI118" s="1">
        <f>Tabulka1[[#This Row],[std2]]</f>
        <v>1.41421356238236E-5</v>
      </c>
      <c r="AJ118" s="1" t="str">
        <f>Tabulka1[[#This Row],[z2Label]]</f>
        <v>Density (g/cm3)</v>
      </c>
      <c r="AK118" s="1">
        <v>20</v>
      </c>
      <c r="AL118" s="1" t="s">
        <v>82</v>
      </c>
      <c r="AM118" s="1" t="s">
        <v>79</v>
      </c>
      <c r="AN118" s="1">
        <f t="shared" si="2"/>
        <v>1.2643871112499998</v>
      </c>
      <c r="AO118" s="1">
        <f>Tabulka1[[#This Row],[Interpolated_z2]]-Tabulka1[[#This Row],[z2]]</f>
        <v>1.4371112499997896E-3</v>
      </c>
      <c r="AP118" s="1">
        <f>Tabulka1[[#This Row],[Interpolated_z2 - measured]]/Tabulka1[[#This Row],[z2]]*100</f>
        <v>0.1137900352349491</v>
      </c>
      <c r="AQ118" s="1">
        <v>1</v>
      </c>
    </row>
    <row r="119" spans="1:43" ht="16.5" x14ac:dyDescent="0.35">
      <c r="A119" s="1">
        <f>2*Tabulka1[[#This Row],[x3]]*Tabulka1[[#This Row],[z]]/(100*61.9789)*1000</f>
        <v>7.2431044057253464</v>
      </c>
      <c r="B119" s="1">
        <f>Tabulka1[[#This Row],[y2]]*Tabulka1[[#This Row],[x]]/2</f>
        <v>1.8107761014313366</v>
      </c>
      <c r="C119" s="1">
        <f>Tabulka1[[#This Row],[z2]]</f>
        <v>1.333005</v>
      </c>
      <c r="D119" s="1">
        <f>Tabulka1[[#This Row],[std2]]</f>
        <v>7.0710678119117998E-6</v>
      </c>
      <c r="E119" s="1">
        <v>3</v>
      </c>
      <c r="F119" s="1" t="s">
        <v>75</v>
      </c>
      <c r="G119" s="1" t="s">
        <v>27</v>
      </c>
      <c r="H119" s="1" t="str">
        <f>Tabulka1[[#This Row],[z2Label]]</f>
        <v>Density (g/cm3)</v>
      </c>
      <c r="I119" s="1">
        <v>25</v>
      </c>
      <c r="J119" s="1">
        <v>0.5</v>
      </c>
      <c r="K119" s="1">
        <v>1.333005</v>
      </c>
      <c r="L119" s="1">
        <v>7.0710678119117998E-6</v>
      </c>
      <c r="M119" s="1" t="s">
        <v>29</v>
      </c>
      <c r="N119" s="1" t="s">
        <v>28</v>
      </c>
      <c r="O119" s="1" t="s">
        <v>80</v>
      </c>
      <c r="P119" s="1">
        <f>Tabulka1[[#This Row],[x2]]/(1+Tabulka1[[#This Row],[y2]]*60.08/61.9789)</f>
        <v>16.838633150363677</v>
      </c>
      <c r="Q119" s="1">
        <f>Tabulka1[[#This Row],[y2]]</f>
        <v>0.5</v>
      </c>
      <c r="R119" s="1">
        <f>Tabulka1[[#This Row],[z2]]</f>
        <v>1.333005</v>
      </c>
      <c r="S119" s="1">
        <f>Tabulka1[[#This Row],[std2]]</f>
        <v>7.0710678119117998E-6</v>
      </c>
      <c r="T119" s="1" t="s">
        <v>38</v>
      </c>
      <c r="U119" s="1" t="s">
        <v>28</v>
      </c>
      <c r="V119" s="1" t="str">
        <f>Tabulka1[[#This Row],[z2Label]]</f>
        <v>Density (g/cm3)</v>
      </c>
      <c r="W119" s="1">
        <f>2*Tabulka1[[#This Row],[x3]]/61.9789*1000/(100-Tabulka1[[#This Row],[x2]])</f>
        <v>7.2448884595085001</v>
      </c>
      <c r="X119" s="1">
        <f>(Tabulka1[[#This Row],[x2]]-Tabulka1[[#This Row],[x3]])/60.08*1000/(100-Tabulka1[[#This Row],[x2]])</f>
        <v>1.8112221148771248</v>
      </c>
      <c r="Y119" s="1">
        <f>Tabulka1[[#This Row],[z3]]</f>
        <v>1.333005</v>
      </c>
      <c r="Z119" s="1">
        <f>Tabulka1[[#This Row],[std3]]</f>
        <v>7.0710678119117998E-6</v>
      </c>
      <c r="AA119" s="1" t="s">
        <v>36</v>
      </c>
      <c r="AB119" s="1" t="s">
        <v>37</v>
      </c>
      <c r="AC119" s="1" t="str">
        <f>Tabulka1[[#This Row],[z2Label]]</f>
        <v>Density (g/cm3)</v>
      </c>
      <c r="AD119" s="1">
        <f>Tabulka1[[#This Row],[y2]]</f>
        <v>0.5</v>
      </c>
      <c r="AE119" s="1">
        <f>Tabulka1[[#This Row],[x3]]</f>
        <v>16.838633150363677</v>
      </c>
      <c r="AF119" s="1">
        <f>Tabulka1[[#This Row],[x2]]-Tabulka1[[#This Row],[x3]]</f>
        <v>8.1613668496363232</v>
      </c>
      <c r="AG119" s="1">
        <f>100-Tabulka1[[#This Row],[Na2O_proc]]-Tabulka1[[#This Row],[SiO2_proc]]</f>
        <v>75</v>
      </c>
      <c r="AH119" s="1">
        <f>Tabulka1[[#This Row],[z2]]</f>
        <v>1.333005</v>
      </c>
      <c r="AI119" s="1">
        <f>Tabulka1[[#This Row],[std2]]</f>
        <v>7.0710678119117998E-6</v>
      </c>
      <c r="AJ119" s="1" t="str">
        <f>Tabulka1[[#This Row],[z2Label]]</f>
        <v>Density (g/cm3)</v>
      </c>
      <c r="AK119" s="1">
        <v>20</v>
      </c>
      <c r="AL119" s="1" t="s">
        <v>82</v>
      </c>
      <c r="AM119" s="1" t="s">
        <v>79</v>
      </c>
      <c r="AN119" s="1">
        <f t="shared" si="2"/>
        <v>1.3357823078125002</v>
      </c>
      <c r="AO119" s="1">
        <f>Tabulka1[[#This Row],[Interpolated_z2]]-Tabulka1[[#This Row],[z2]]</f>
        <v>2.7773078125001849E-3</v>
      </c>
      <c r="AP119" s="1">
        <f>Tabulka1[[#This Row],[Interpolated_z2 - measured]]/Tabulka1[[#This Row],[z2]]*100</f>
        <v>0.20834939197528776</v>
      </c>
      <c r="AQ119" s="1">
        <v>1</v>
      </c>
    </row>
    <row r="120" spans="1:43" ht="16.5" x14ac:dyDescent="0.35">
      <c r="A120" s="1">
        <f>2*Tabulka1[[#This Row],[x3]]*Tabulka1[[#This Row],[z]]/(100*61.9789)*1000</f>
        <v>9.1820267358118812</v>
      </c>
      <c r="B120" s="1">
        <f>Tabulka1[[#This Row],[y2]]*Tabulka1[[#This Row],[x]]/2</f>
        <v>2.2955066839529703</v>
      </c>
      <c r="C120" s="1">
        <f>Tabulka1[[#This Row],[z2]]</f>
        <v>1.4081999999999999</v>
      </c>
      <c r="D120" s="1">
        <f>Tabulka1[[#This Row],[std2]]</f>
        <v>0</v>
      </c>
      <c r="E120" s="1">
        <v>3</v>
      </c>
      <c r="F120" s="1" t="s">
        <v>75</v>
      </c>
      <c r="G120" s="1" t="s">
        <v>27</v>
      </c>
      <c r="H120" s="1" t="str">
        <f>Tabulka1[[#This Row],[z2Label]]</f>
        <v>Density (g/cm3)</v>
      </c>
      <c r="I120" s="1">
        <v>30</v>
      </c>
      <c r="J120" s="1">
        <v>0.5</v>
      </c>
      <c r="K120" s="1">
        <v>1.4081999999999999</v>
      </c>
      <c r="L120" s="1">
        <v>0</v>
      </c>
      <c r="M120" s="1" t="s">
        <v>29</v>
      </c>
      <c r="N120" s="1" t="s">
        <v>28</v>
      </c>
      <c r="O120" s="1" t="s">
        <v>80</v>
      </c>
      <c r="P120" s="1">
        <f>Tabulka1[[#This Row],[x2]]/(1+Tabulka1[[#This Row],[y2]]*60.08/61.9789)</f>
        <v>20.206359780436411</v>
      </c>
      <c r="Q120" s="1">
        <f>Tabulka1[[#This Row],[y2]]</f>
        <v>0.5</v>
      </c>
      <c r="R120" s="1">
        <f>Tabulka1[[#This Row],[z2]]</f>
        <v>1.4081999999999999</v>
      </c>
      <c r="S120" s="1">
        <f>Tabulka1[[#This Row],[std2]]</f>
        <v>0</v>
      </c>
      <c r="T120" s="1" t="s">
        <v>38</v>
      </c>
      <c r="U120" s="1" t="s">
        <v>28</v>
      </c>
      <c r="V120" s="1" t="str">
        <f>Tabulka1[[#This Row],[z2Label]]</f>
        <v>Density (g/cm3)</v>
      </c>
      <c r="W120" s="1">
        <f>2*Tabulka1[[#This Row],[x3]]/61.9789*1000/(100-Tabulka1[[#This Row],[x2]])</f>
        <v>9.3148565907966425</v>
      </c>
      <c r="X120" s="1">
        <f>(Tabulka1[[#This Row],[x2]]-Tabulka1[[#This Row],[x3]])/60.08*1000/(100-Tabulka1[[#This Row],[x2]])</f>
        <v>2.3287141476991606</v>
      </c>
      <c r="Y120" s="1">
        <f>Tabulka1[[#This Row],[z3]]</f>
        <v>1.4081999999999999</v>
      </c>
      <c r="Z120" s="1">
        <f>Tabulka1[[#This Row],[std3]]</f>
        <v>0</v>
      </c>
      <c r="AA120" s="1" t="s">
        <v>36</v>
      </c>
      <c r="AB120" s="1" t="s">
        <v>37</v>
      </c>
      <c r="AC120" s="1" t="str">
        <f>Tabulka1[[#This Row],[z2Label]]</f>
        <v>Density (g/cm3)</v>
      </c>
      <c r="AD120" s="1">
        <f>Tabulka1[[#This Row],[y2]]</f>
        <v>0.5</v>
      </c>
      <c r="AE120" s="1">
        <f>Tabulka1[[#This Row],[x3]]</f>
        <v>20.206359780436411</v>
      </c>
      <c r="AF120" s="1">
        <f>Tabulka1[[#This Row],[x2]]-Tabulka1[[#This Row],[x3]]</f>
        <v>9.7936402195635885</v>
      </c>
      <c r="AG120" s="1">
        <f>100-Tabulka1[[#This Row],[Na2O_proc]]-Tabulka1[[#This Row],[SiO2_proc]]</f>
        <v>70</v>
      </c>
      <c r="AH120" s="1">
        <f>Tabulka1[[#This Row],[z2]]</f>
        <v>1.4081999999999999</v>
      </c>
      <c r="AI120" s="1">
        <f>Tabulka1[[#This Row],[std2]]</f>
        <v>0</v>
      </c>
      <c r="AJ120" s="1" t="str">
        <f>Tabulka1[[#This Row],[z2Label]]</f>
        <v>Density (g/cm3)</v>
      </c>
      <c r="AK120" s="1">
        <v>20</v>
      </c>
      <c r="AL120" s="1" t="s">
        <v>82</v>
      </c>
      <c r="AM120" s="1" t="s">
        <v>79</v>
      </c>
      <c r="AN120" s="1">
        <f t="shared" si="2"/>
        <v>1.4080611012500002</v>
      </c>
      <c r="AO120" s="1">
        <f>Tabulka1[[#This Row],[Interpolated_z2]]-Tabulka1[[#This Row],[z2]]</f>
        <v>-1.388987499997274E-4</v>
      </c>
      <c r="AP120" s="1">
        <f>Tabulka1[[#This Row],[Interpolated_z2 - measured]]/Tabulka1[[#This Row],[z2]]*100</f>
        <v>-9.8635669649003981E-3</v>
      </c>
      <c r="AQ120" s="1">
        <v>1</v>
      </c>
    </row>
    <row r="121" spans="1:43" ht="16.5" x14ac:dyDescent="0.35">
      <c r="A121" s="1">
        <f>2*Tabulka1[[#This Row],[x3]]*Tabulka1[[#This Row],[z]]/(100*61.9789)*1000</f>
        <v>11.280236994791288</v>
      </c>
      <c r="B121" s="1">
        <f>Tabulka1[[#This Row],[y2]]*Tabulka1[[#This Row],[x]]/2</f>
        <v>2.820059248697822</v>
      </c>
      <c r="C121" s="1">
        <f>Tabulka1[[#This Row],[z2]]</f>
        <v>1.48285</v>
      </c>
      <c r="D121" s="1">
        <f>Tabulka1[[#This Row],[std2]]</f>
        <v>1.41421356238236E-5</v>
      </c>
      <c r="E121" s="1">
        <v>3</v>
      </c>
      <c r="F121" s="1" t="s">
        <v>75</v>
      </c>
      <c r="G121" s="1" t="s">
        <v>27</v>
      </c>
      <c r="H121" s="1" t="str">
        <f>Tabulka1[[#This Row],[z2Label]]</f>
        <v>Density (g/cm3)</v>
      </c>
      <c r="I121" s="1">
        <v>35</v>
      </c>
      <c r="J121" s="1">
        <v>0.5</v>
      </c>
      <c r="K121" s="1">
        <v>1.48285</v>
      </c>
      <c r="L121" s="1">
        <v>1.41421356238236E-5</v>
      </c>
      <c r="M121" s="1" t="s">
        <v>29</v>
      </c>
      <c r="N121" s="1" t="s">
        <v>28</v>
      </c>
      <c r="O121" s="1" t="s">
        <v>80</v>
      </c>
      <c r="P121" s="1">
        <f>Tabulka1[[#This Row],[x2]]/(1+Tabulka1[[#This Row],[y2]]*60.08/61.9789)</f>
        <v>23.574086410509146</v>
      </c>
      <c r="Q121" s="1">
        <f>Tabulka1[[#This Row],[y2]]</f>
        <v>0.5</v>
      </c>
      <c r="R121" s="1">
        <f>Tabulka1[[#This Row],[z2]]</f>
        <v>1.48285</v>
      </c>
      <c r="S121" s="1">
        <f>Tabulka1[[#This Row],[std2]]</f>
        <v>1.41421356238236E-5</v>
      </c>
      <c r="T121" s="1" t="s">
        <v>38</v>
      </c>
      <c r="U121" s="1" t="s">
        <v>28</v>
      </c>
      <c r="V121" s="1" t="str">
        <f>Tabulka1[[#This Row],[z2Label]]</f>
        <v>Density (g/cm3)</v>
      </c>
      <c r="W121" s="1">
        <f>2*Tabulka1[[#This Row],[x3]]/61.9789*1000/(100-Tabulka1[[#This Row],[x2]])</f>
        <v>11.703281357667576</v>
      </c>
      <c r="X121" s="1">
        <f>(Tabulka1[[#This Row],[x2]]-Tabulka1[[#This Row],[x3]])/60.08*1000/(100-Tabulka1[[#This Row],[x2]])</f>
        <v>2.925820339416894</v>
      </c>
      <c r="Y121" s="1">
        <f>Tabulka1[[#This Row],[z3]]</f>
        <v>1.48285</v>
      </c>
      <c r="Z121" s="1">
        <f>Tabulka1[[#This Row],[std3]]</f>
        <v>1.41421356238236E-5</v>
      </c>
      <c r="AA121" s="1" t="s">
        <v>36</v>
      </c>
      <c r="AB121" s="1" t="s">
        <v>37</v>
      </c>
      <c r="AC121" s="1" t="str">
        <f>Tabulka1[[#This Row],[z2Label]]</f>
        <v>Density (g/cm3)</v>
      </c>
      <c r="AD121" s="1">
        <f>Tabulka1[[#This Row],[y2]]</f>
        <v>0.5</v>
      </c>
      <c r="AE121" s="1">
        <f>Tabulka1[[#This Row],[x3]]</f>
        <v>23.574086410509146</v>
      </c>
      <c r="AF121" s="1">
        <f>Tabulka1[[#This Row],[x2]]-Tabulka1[[#This Row],[x3]]</f>
        <v>11.425913589490854</v>
      </c>
      <c r="AG121" s="1">
        <f>100-Tabulka1[[#This Row],[Na2O_proc]]-Tabulka1[[#This Row],[SiO2_proc]]</f>
        <v>65</v>
      </c>
      <c r="AH121" s="1">
        <f>Tabulka1[[#This Row],[z2]]</f>
        <v>1.48285</v>
      </c>
      <c r="AI121" s="1">
        <f>Tabulka1[[#This Row],[std2]]</f>
        <v>1.41421356238236E-5</v>
      </c>
      <c r="AJ121" s="1" t="str">
        <f>Tabulka1[[#This Row],[z2Label]]</f>
        <v>Density (g/cm3)</v>
      </c>
      <c r="AK121" s="1">
        <v>20</v>
      </c>
      <c r="AL121" s="1" t="s">
        <v>82</v>
      </c>
      <c r="AM121" s="1" t="s">
        <v>79</v>
      </c>
      <c r="AN121" s="1">
        <f t="shared" si="2"/>
        <v>1.4812049084375001</v>
      </c>
      <c r="AO121" s="1">
        <f>Tabulka1[[#This Row],[Interpolated_z2]]-Tabulka1[[#This Row],[z2]]</f>
        <v>-1.6450915624999229E-3</v>
      </c>
      <c r="AP121" s="1">
        <f>Tabulka1[[#This Row],[Interpolated_z2 - measured]]/Tabulka1[[#This Row],[z2]]*100</f>
        <v>-0.11094119853659662</v>
      </c>
      <c r="AQ121" s="1">
        <v>1</v>
      </c>
    </row>
    <row r="122" spans="1:43" ht="16.5" x14ac:dyDescent="0.35">
      <c r="A122" s="1">
        <f>2*Tabulka1[[#This Row],[x3]]*Tabulka1[[#This Row],[z]]/(100*61.9789)*1000</f>
        <v>13.540174898852298</v>
      </c>
      <c r="B122" s="1">
        <f>Tabulka1[[#This Row],[y2]]*Tabulka1[[#This Row],[x]]/2</f>
        <v>3.3850437247130745</v>
      </c>
      <c r="C122" s="1">
        <f>Tabulka1[[#This Row],[z2]]</f>
        <v>1.5574399999999999</v>
      </c>
      <c r="D122" s="1">
        <f>Tabulka1[[#This Row],[std2]]</f>
        <v>0</v>
      </c>
      <c r="E122" s="1">
        <v>3</v>
      </c>
      <c r="F122" s="1" t="s">
        <v>75</v>
      </c>
      <c r="G122" s="1" t="s">
        <v>27</v>
      </c>
      <c r="H122" s="1" t="str">
        <f>Tabulka1[[#This Row],[z2Label]]</f>
        <v>Density (g/cm3)</v>
      </c>
      <c r="I122" s="1">
        <v>40</v>
      </c>
      <c r="J122" s="1">
        <v>0.5</v>
      </c>
      <c r="K122" s="1">
        <v>1.5574399999999999</v>
      </c>
      <c r="L122" s="1">
        <v>0</v>
      </c>
      <c r="M122" s="1" t="s">
        <v>29</v>
      </c>
      <c r="N122" s="1" t="s">
        <v>28</v>
      </c>
      <c r="O122" s="1" t="s">
        <v>80</v>
      </c>
      <c r="P122" s="1">
        <f>Tabulka1[[#This Row],[x2]]/(1+Tabulka1[[#This Row],[y2]]*60.08/61.9789)</f>
        <v>26.941813040581881</v>
      </c>
      <c r="Q122" s="1">
        <f>Tabulka1[[#This Row],[y2]]</f>
        <v>0.5</v>
      </c>
      <c r="R122" s="1">
        <f>Tabulka1[[#This Row],[z2]]</f>
        <v>1.5574399999999999</v>
      </c>
      <c r="S122" s="1">
        <f>Tabulka1[[#This Row],[std2]]</f>
        <v>0</v>
      </c>
      <c r="T122" s="1" t="s">
        <v>38</v>
      </c>
      <c r="U122" s="1" t="s">
        <v>28</v>
      </c>
      <c r="V122" s="1" t="str">
        <f>Tabulka1[[#This Row],[z2Label]]</f>
        <v>Density (g/cm3)</v>
      </c>
      <c r="W122" s="1">
        <f>2*Tabulka1[[#This Row],[x3]]/61.9789*1000/(100-Tabulka1[[#This Row],[x2]])</f>
        <v>14.489776919016998</v>
      </c>
      <c r="X122" s="1">
        <f>(Tabulka1[[#This Row],[x2]]-Tabulka1[[#This Row],[x3]])/60.08*1000/(100-Tabulka1[[#This Row],[x2]])</f>
        <v>3.6224442297542501</v>
      </c>
      <c r="Y122" s="1">
        <f>Tabulka1[[#This Row],[z3]]</f>
        <v>1.5574399999999999</v>
      </c>
      <c r="Z122" s="1">
        <f>Tabulka1[[#This Row],[std3]]</f>
        <v>0</v>
      </c>
      <c r="AA122" s="1" t="s">
        <v>36</v>
      </c>
      <c r="AB122" s="1" t="s">
        <v>37</v>
      </c>
      <c r="AC122" s="1" t="str">
        <f>Tabulka1[[#This Row],[z2Label]]</f>
        <v>Density (g/cm3)</v>
      </c>
      <c r="AD122" s="1">
        <f>Tabulka1[[#This Row],[y2]]</f>
        <v>0.5</v>
      </c>
      <c r="AE122" s="1">
        <f>Tabulka1[[#This Row],[x3]]</f>
        <v>26.941813040581881</v>
      </c>
      <c r="AF122" s="1">
        <f>Tabulka1[[#This Row],[x2]]-Tabulka1[[#This Row],[x3]]</f>
        <v>13.058186959418119</v>
      </c>
      <c r="AG122" s="1">
        <f>100-Tabulka1[[#This Row],[Na2O_proc]]-Tabulka1[[#This Row],[SiO2_proc]]</f>
        <v>60</v>
      </c>
      <c r="AH122" s="1">
        <f>Tabulka1[[#This Row],[z2]]</f>
        <v>1.5574399999999999</v>
      </c>
      <c r="AI122" s="1">
        <f>Tabulka1[[#This Row],[std2]]</f>
        <v>0</v>
      </c>
      <c r="AJ122" s="1" t="str">
        <f>Tabulka1[[#This Row],[z2Label]]</f>
        <v>Density (g/cm3)</v>
      </c>
      <c r="AK122" s="1">
        <v>20</v>
      </c>
      <c r="AL122" s="1" t="s">
        <v>82</v>
      </c>
      <c r="AM122" s="1" t="s">
        <v>79</v>
      </c>
      <c r="AN122" s="1">
        <f t="shared" si="2"/>
        <v>1.5553962962500003</v>
      </c>
      <c r="AO122" s="1">
        <f>Tabulka1[[#This Row],[Interpolated_z2]]-Tabulka1[[#This Row],[z2]]</f>
        <v>-2.0437037499996258E-3</v>
      </c>
      <c r="AP122" s="1">
        <f>Tabulka1[[#This Row],[Interpolated_z2 - measured]]/Tabulka1[[#This Row],[z2]]*100</f>
        <v>-0.1312219892900931</v>
      </c>
      <c r="AQ122" s="1">
        <v>1</v>
      </c>
    </row>
    <row r="123" spans="1:43" ht="16.5" x14ac:dyDescent="0.35">
      <c r="A123" s="1">
        <f>2*Tabulka1[[#This Row],[x3]]*Tabulka1[[#This Row],[z]]/(100*61.9789)*1000</f>
        <v>14.651677416269917</v>
      </c>
      <c r="B123" s="1">
        <f>Tabulka1[[#This Row],[y2]]*Tabulka1[[#This Row],[x]]/2</f>
        <v>3.6629193540674794</v>
      </c>
      <c r="C123" s="1">
        <f>Tabulka1[[#This Row],[z2]]</f>
        <v>1.5947849999999999</v>
      </c>
      <c r="D123" s="1">
        <f>Tabulka1[[#This Row],[std2]]</f>
        <v>7.0710678117547895E-6</v>
      </c>
      <c r="E123" s="1">
        <v>3</v>
      </c>
      <c r="F123" s="1" t="s">
        <v>75</v>
      </c>
      <c r="G123" s="1" t="s">
        <v>27</v>
      </c>
      <c r="H123" s="1" t="str">
        <f>Tabulka1[[#This Row],[z2Label]]</f>
        <v>Density (g/cm3)</v>
      </c>
      <c r="I123" s="1">
        <v>42.27</v>
      </c>
      <c r="J123" s="1">
        <v>0.5</v>
      </c>
      <c r="K123" s="1">
        <v>1.5947849999999999</v>
      </c>
      <c r="L123" s="1">
        <v>7.0710678117547895E-6</v>
      </c>
      <c r="M123" s="1" t="s">
        <v>29</v>
      </c>
      <c r="N123" s="1" t="s">
        <v>28</v>
      </c>
      <c r="O123" s="1" t="s">
        <v>80</v>
      </c>
      <c r="P123" s="1">
        <f>Tabulka1[[#This Row],[x2]]/(1+Tabulka1[[#This Row],[y2]]*60.08/61.9789)</f>
        <v>28.470760930634906</v>
      </c>
      <c r="Q123" s="1">
        <f>Tabulka1[[#This Row],[y2]]</f>
        <v>0.5</v>
      </c>
      <c r="R123" s="1">
        <f>Tabulka1[[#This Row],[z2]]</f>
        <v>1.5947849999999999</v>
      </c>
      <c r="S123" s="1">
        <f>Tabulka1[[#This Row],[std2]]</f>
        <v>7.0710678117547895E-6</v>
      </c>
      <c r="T123" s="1" t="s">
        <v>38</v>
      </c>
      <c r="U123" s="1" t="s">
        <v>28</v>
      </c>
      <c r="V123" s="1" t="str">
        <f>Tabulka1[[#This Row],[z2Label]]</f>
        <v>Density (g/cm3)</v>
      </c>
      <c r="W123" s="1">
        <f>2*Tabulka1[[#This Row],[x3]]/61.9789*1000/(100-Tabulka1[[#This Row],[x2]])</f>
        <v>15.914157380049765</v>
      </c>
      <c r="X123" s="1">
        <f>(Tabulka1[[#This Row],[x2]]-Tabulka1[[#This Row],[x3]])/60.08*1000/(100-Tabulka1[[#This Row],[x2]])</f>
        <v>3.9785393450124409</v>
      </c>
      <c r="Y123" s="1">
        <f>Tabulka1[[#This Row],[z3]]</f>
        <v>1.5947849999999999</v>
      </c>
      <c r="Z123" s="1">
        <f>Tabulka1[[#This Row],[std3]]</f>
        <v>7.0710678117547895E-6</v>
      </c>
      <c r="AA123" s="1" t="s">
        <v>36</v>
      </c>
      <c r="AB123" s="1" t="s">
        <v>37</v>
      </c>
      <c r="AC123" s="1" t="str">
        <f>Tabulka1[[#This Row],[z2Label]]</f>
        <v>Density (g/cm3)</v>
      </c>
      <c r="AD123" s="1">
        <f>Tabulka1[[#This Row],[y2]]</f>
        <v>0.5</v>
      </c>
      <c r="AE123" s="1">
        <f>Tabulka1[[#This Row],[x3]]</f>
        <v>28.470760930634906</v>
      </c>
      <c r="AF123" s="1">
        <f>Tabulka1[[#This Row],[x2]]-Tabulka1[[#This Row],[x3]]</f>
        <v>13.799239069365097</v>
      </c>
      <c r="AG123" s="1">
        <f>100-Tabulka1[[#This Row],[Na2O_proc]]-Tabulka1[[#This Row],[SiO2_proc]]</f>
        <v>57.72999999999999</v>
      </c>
      <c r="AH123" s="1">
        <f>Tabulka1[[#This Row],[z2]]</f>
        <v>1.5947849999999999</v>
      </c>
      <c r="AI123" s="1">
        <f>Tabulka1[[#This Row],[std2]]</f>
        <v>7.0710678117547895E-6</v>
      </c>
      <c r="AJ123" s="1" t="str">
        <f>Tabulka1[[#This Row],[z2Label]]</f>
        <v>Density (g/cm3)</v>
      </c>
      <c r="AK123" s="1">
        <v>20</v>
      </c>
      <c r="AL123" s="1" t="s">
        <v>82</v>
      </c>
      <c r="AM123" s="1" t="s">
        <v>79</v>
      </c>
      <c r="AN123" s="1">
        <f t="shared" si="2"/>
        <v>1.5895211343826021</v>
      </c>
      <c r="AO123" s="1">
        <f>Tabulka1[[#This Row],[Interpolated_z2]]-Tabulka1[[#This Row],[z2]]</f>
        <v>-5.2638656173977783E-3</v>
      </c>
      <c r="AP123" s="1">
        <f>Tabulka1[[#This Row],[Interpolated_z2 - measured]]/Tabulka1[[#This Row],[z2]]*100</f>
        <v>-0.33006741456671457</v>
      </c>
      <c r="AQ123" s="1">
        <v>1</v>
      </c>
    </row>
    <row r="124" spans="1:43" ht="16.5" x14ac:dyDescent="0.35">
      <c r="A124" s="1">
        <f>2*Tabulka1[[#This Row],[x3]]*Tabulka1[[#This Row],[z]]/(100*61.9789)*1000</f>
        <v>0</v>
      </c>
      <c r="B124" s="1">
        <f>Tabulka1[[#This Row],[y2]]*Tabulka1[[#This Row],[x]]/2</f>
        <v>0</v>
      </c>
      <c r="C124" s="1">
        <f>Tabulka1[[#This Row],[z2]]</f>
        <v>0.99819999999999998</v>
      </c>
      <c r="D124" s="1">
        <f>Tabulka1[[#This Row],[std2]]</f>
        <v>0</v>
      </c>
      <c r="E124" s="1">
        <v>4</v>
      </c>
      <c r="F124" s="1" t="s">
        <v>75</v>
      </c>
      <c r="G124" s="1" t="s">
        <v>27</v>
      </c>
      <c r="H124" s="1" t="str">
        <f>Tabulka1[[#This Row],[z2Label]]</f>
        <v>Density (g/cm3)</v>
      </c>
      <c r="I124" s="1">
        <v>0</v>
      </c>
      <c r="J124" s="1">
        <v>1</v>
      </c>
      <c r="K124" s="1">
        <v>0.99819999999999998</v>
      </c>
      <c r="M124" s="1" t="s">
        <v>29</v>
      </c>
      <c r="N124" s="1" t="s">
        <v>28</v>
      </c>
      <c r="O124" s="1" t="s">
        <v>80</v>
      </c>
      <c r="P124" s="1">
        <f>Tabulka1[[#This Row],[x2]]/(1+Tabulka1[[#This Row],[y2]]*60.08/61.9789)</f>
        <v>0</v>
      </c>
      <c r="Q124" s="1">
        <f>Tabulka1[[#This Row],[y2]]</f>
        <v>1</v>
      </c>
      <c r="R124" s="1">
        <f>Tabulka1[[#This Row],[z2]]</f>
        <v>0.99819999999999998</v>
      </c>
      <c r="S124" s="1">
        <f>Tabulka1[[#This Row],[std2]]</f>
        <v>0</v>
      </c>
      <c r="T124" s="1" t="s">
        <v>38</v>
      </c>
      <c r="U124" s="1" t="s">
        <v>28</v>
      </c>
      <c r="V124" s="1" t="str">
        <f>Tabulka1[[#This Row],[z2Label]]</f>
        <v>Density (g/cm3)</v>
      </c>
      <c r="W124" s="1">
        <f>2*Tabulka1[[#This Row],[x3]]/61.9789*1000/(100-Tabulka1[[#This Row],[x2]])</f>
        <v>0</v>
      </c>
      <c r="X124" s="1">
        <f>(Tabulka1[[#This Row],[x2]]-Tabulka1[[#This Row],[x3]])/60.08*1000/(100-Tabulka1[[#This Row],[x2]])</f>
        <v>0</v>
      </c>
      <c r="Y124" s="1">
        <f>Tabulka1[[#This Row],[z3]]</f>
        <v>0.99819999999999998</v>
      </c>
      <c r="Z124" s="1">
        <f>Tabulka1[[#This Row],[std3]]</f>
        <v>0</v>
      </c>
      <c r="AA124" s="1" t="s">
        <v>36</v>
      </c>
      <c r="AB124" s="1" t="s">
        <v>37</v>
      </c>
      <c r="AC124" s="1" t="str">
        <f>Tabulka1[[#This Row],[z2Label]]</f>
        <v>Density (g/cm3)</v>
      </c>
      <c r="AD124" s="1">
        <f>Tabulka1[[#This Row],[y2]]</f>
        <v>1</v>
      </c>
      <c r="AE124" s="1">
        <f>Tabulka1[[#This Row],[x3]]</f>
        <v>0</v>
      </c>
      <c r="AF124" s="1">
        <f>Tabulka1[[#This Row],[x2]]-Tabulka1[[#This Row],[x3]]</f>
        <v>0</v>
      </c>
      <c r="AG124" s="1">
        <f>100-Tabulka1[[#This Row],[Na2O_proc]]-Tabulka1[[#This Row],[SiO2_proc]]</f>
        <v>100</v>
      </c>
      <c r="AH124" s="1">
        <f>Tabulka1[[#This Row],[z2]]</f>
        <v>0.99819999999999998</v>
      </c>
      <c r="AI124" s="1">
        <f>Tabulka1[[#This Row],[std2]]</f>
        <v>0</v>
      </c>
      <c r="AJ124" s="1" t="str">
        <f>Tabulka1[[#This Row],[z2Label]]</f>
        <v>Density (g/cm3)</v>
      </c>
      <c r="AK124" s="1">
        <v>20</v>
      </c>
      <c r="AL124" s="1" t="s">
        <v>82</v>
      </c>
      <c r="AM124" s="1" t="s">
        <v>79</v>
      </c>
      <c r="AN124" s="1">
        <f t="shared" si="2"/>
        <v>0.99561780000000011</v>
      </c>
      <c r="AO124" s="1">
        <f>Tabulka1[[#This Row],[Interpolated_z2]]-Tabulka1[[#This Row],[z2]]</f>
        <v>-2.5821999999998679E-3</v>
      </c>
      <c r="AP124" s="1">
        <f>Tabulka1[[#This Row],[Interpolated_z2 - measured]]/Tabulka1[[#This Row],[z2]]*100</f>
        <v>-0.25868563414144141</v>
      </c>
      <c r="AQ124" s="1">
        <v>100</v>
      </c>
    </row>
    <row r="125" spans="1:43" ht="16.5" x14ac:dyDescent="0.35">
      <c r="A125" s="1">
        <f>2*Tabulka1[[#This Row],[x3]]*Tabulka1[[#This Row],[z]]/(100*61.9789)*1000</f>
        <v>0.86320620618406352</v>
      </c>
      <c r="B125" s="1">
        <f>Tabulka1[[#This Row],[y2]]*Tabulka1[[#This Row],[x]]/2</f>
        <v>0.43160310309203176</v>
      </c>
      <c r="C125" s="1">
        <f>Tabulka1[[#This Row],[z2]]</f>
        <v>1.05362</v>
      </c>
      <c r="D125" s="1">
        <f>Tabulka1[[#This Row],[std2]]</f>
        <v>0</v>
      </c>
      <c r="E125" s="1">
        <v>4</v>
      </c>
      <c r="F125" s="1" t="s">
        <v>75</v>
      </c>
      <c r="G125" s="1" t="s">
        <v>27</v>
      </c>
      <c r="H125" s="1" t="str">
        <f>Tabulka1[[#This Row],[z2Label]]</f>
        <v>Density (g/cm3)</v>
      </c>
      <c r="I125" s="1">
        <v>5</v>
      </c>
      <c r="J125" s="1">
        <v>1</v>
      </c>
      <c r="K125" s="1">
        <v>1.05362</v>
      </c>
      <c r="L125" s="1">
        <v>0</v>
      </c>
      <c r="M125" s="1" t="s">
        <v>29</v>
      </c>
      <c r="N125" s="1" t="s">
        <v>28</v>
      </c>
      <c r="O125" s="1" t="s">
        <v>80</v>
      </c>
      <c r="P125" s="1">
        <f>Tabulka1[[#This Row],[x2]]/(1+Tabulka1[[#This Row],[y2]]*60.08/61.9789)</f>
        <v>2.5388931081633541</v>
      </c>
      <c r="Q125" s="1">
        <f>Tabulka1[[#This Row],[y2]]</f>
        <v>1</v>
      </c>
      <c r="R125" s="1">
        <f>Tabulka1[[#This Row],[z2]]</f>
        <v>1.05362</v>
      </c>
      <c r="S125" s="1">
        <f>Tabulka1[[#This Row],[std2]]</f>
        <v>0</v>
      </c>
      <c r="T125" s="1" t="s">
        <v>38</v>
      </c>
      <c r="U125" s="1" t="s">
        <v>28</v>
      </c>
      <c r="V125" s="1" t="str">
        <f>Tabulka1[[#This Row],[z2Label]]</f>
        <v>Density (g/cm3)</v>
      </c>
      <c r="W125" s="1">
        <f>2*Tabulka1[[#This Row],[x3]]/61.9789*1000/(100-Tabulka1[[#This Row],[x2]])</f>
        <v>0.86239641594948702</v>
      </c>
      <c r="X125" s="1">
        <f>(Tabulka1[[#This Row],[x2]]-Tabulka1[[#This Row],[x3]])/60.08*1000/(100-Tabulka1[[#This Row],[x2]])</f>
        <v>0.43119820797474345</v>
      </c>
      <c r="Y125" s="1">
        <f>Tabulka1[[#This Row],[z3]]</f>
        <v>1.05362</v>
      </c>
      <c r="Z125" s="1">
        <f>Tabulka1[[#This Row],[std3]]</f>
        <v>0</v>
      </c>
      <c r="AA125" s="1" t="s">
        <v>36</v>
      </c>
      <c r="AB125" s="1" t="s">
        <v>37</v>
      </c>
      <c r="AC125" s="1" t="str">
        <f>Tabulka1[[#This Row],[z2Label]]</f>
        <v>Density (g/cm3)</v>
      </c>
      <c r="AD125" s="1">
        <f>Tabulka1[[#This Row],[y2]]</f>
        <v>1</v>
      </c>
      <c r="AE125" s="1">
        <f>Tabulka1[[#This Row],[x3]]</f>
        <v>2.5388931081633541</v>
      </c>
      <c r="AF125" s="1">
        <f>Tabulka1[[#This Row],[x2]]-Tabulka1[[#This Row],[x3]]</f>
        <v>2.4611068918366459</v>
      </c>
      <c r="AG125" s="1">
        <f>100-Tabulka1[[#This Row],[Na2O_proc]]-Tabulka1[[#This Row],[SiO2_proc]]</f>
        <v>95</v>
      </c>
      <c r="AH125" s="1">
        <f>Tabulka1[[#This Row],[z2]]</f>
        <v>1.05362</v>
      </c>
      <c r="AI125" s="1">
        <f>Tabulka1[[#This Row],[std2]]</f>
        <v>0</v>
      </c>
      <c r="AJ125" s="1" t="str">
        <f>Tabulka1[[#This Row],[z2Label]]</f>
        <v>Density (g/cm3)</v>
      </c>
      <c r="AK125" s="1">
        <v>20</v>
      </c>
      <c r="AL125" s="1" t="s">
        <v>82</v>
      </c>
      <c r="AM125" s="1" t="s">
        <v>79</v>
      </c>
      <c r="AN125" s="1">
        <f t="shared" si="2"/>
        <v>1.0505474993749999</v>
      </c>
      <c r="AO125" s="1">
        <f>Tabulka1[[#This Row],[Interpolated_z2]]-Tabulka1[[#This Row],[z2]]</f>
        <v>-3.0725006250000853E-3</v>
      </c>
      <c r="AP125" s="1">
        <f>Tabulka1[[#This Row],[Interpolated_z2 - measured]]/Tabulka1[[#This Row],[z2]]*100</f>
        <v>-0.29161373407870816</v>
      </c>
      <c r="AQ125" s="1">
        <v>1</v>
      </c>
    </row>
    <row r="126" spans="1:43" ht="16.5" x14ac:dyDescent="0.35">
      <c r="A126" s="1">
        <f>2*Tabulka1[[#This Row],[x3]]*Tabulka1[[#This Row],[z]]/(100*61.9789)*1000</f>
        <v>1.8202523535768389</v>
      </c>
      <c r="B126" s="1">
        <f>Tabulka1[[#This Row],[y2]]*Tabulka1[[#This Row],[x]]/2</f>
        <v>0.91012617678841945</v>
      </c>
      <c r="C126" s="1">
        <f>Tabulka1[[#This Row],[z2]]</f>
        <v>1.1108899999999999</v>
      </c>
      <c r="D126" s="1">
        <f>Tabulka1[[#This Row],[std2]]</f>
        <v>0</v>
      </c>
      <c r="E126" s="1">
        <v>4</v>
      </c>
      <c r="F126" s="1" t="s">
        <v>75</v>
      </c>
      <c r="G126" s="1" t="s">
        <v>27</v>
      </c>
      <c r="H126" s="1" t="str">
        <f>Tabulka1[[#This Row],[z2Label]]</f>
        <v>Density (g/cm3)</v>
      </c>
      <c r="I126" s="1">
        <v>10</v>
      </c>
      <c r="J126" s="1">
        <v>1</v>
      </c>
      <c r="K126" s="1">
        <v>1.1108899999999999</v>
      </c>
      <c r="L126" s="1">
        <v>0</v>
      </c>
      <c r="M126" s="1" t="s">
        <v>29</v>
      </c>
      <c r="N126" s="1" t="s">
        <v>28</v>
      </c>
      <c r="O126" s="1" t="s">
        <v>80</v>
      </c>
      <c r="P126" s="1">
        <f>Tabulka1[[#This Row],[x2]]/(1+Tabulka1[[#This Row],[y2]]*60.08/61.9789)</f>
        <v>5.0777862163267082</v>
      </c>
      <c r="Q126" s="1">
        <f>Tabulka1[[#This Row],[y2]]</f>
        <v>1</v>
      </c>
      <c r="R126" s="1">
        <f>Tabulka1[[#This Row],[z2]]</f>
        <v>1.1108899999999999</v>
      </c>
      <c r="S126" s="1">
        <f>Tabulka1[[#This Row],[std2]]</f>
        <v>0</v>
      </c>
      <c r="T126" s="1" t="s">
        <v>38</v>
      </c>
      <c r="U126" s="1" t="s">
        <v>28</v>
      </c>
      <c r="V126" s="1" t="str">
        <f>Tabulka1[[#This Row],[z2Label]]</f>
        <v>Density (g/cm3)</v>
      </c>
      <c r="W126" s="1">
        <f>2*Tabulka1[[#This Row],[x3]]/61.9789*1000/(100-Tabulka1[[#This Row],[x2]])</f>
        <v>1.8206146558933616</v>
      </c>
      <c r="X126" s="1">
        <f>(Tabulka1[[#This Row],[x2]]-Tabulka1[[#This Row],[x3]])/60.08*1000/(100-Tabulka1[[#This Row],[x2]])</f>
        <v>0.91030732794668068</v>
      </c>
      <c r="Y126" s="1">
        <f>Tabulka1[[#This Row],[z3]]</f>
        <v>1.1108899999999999</v>
      </c>
      <c r="Z126" s="1">
        <f>Tabulka1[[#This Row],[std3]]</f>
        <v>0</v>
      </c>
      <c r="AA126" s="1" t="s">
        <v>36</v>
      </c>
      <c r="AB126" s="1" t="s">
        <v>37</v>
      </c>
      <c r="AC126" s="1" t="str">
        <f>Tabulka1[[#This Row],[z2Label]]</f>
        <v>Density (g/cm3)</v>
      </c>
      <c r="AD126" s="1">
        <f>Tabulka1[[#This Row],[y2]]</f>
        <v>1</v>
      </c>
      <c r="AE126" s="1">
        <f>Tabulka1[[#This Row],[x3]]</f>
        <v>5.0777862163267082</v>
      </c>
      <c r="AF126" s="1">
        <f>Tabulka1[[#This Row],[x2]]-Tabulka1[[#This Row],[x3]]</f>
        <v>4.9222137836732918</v>
      </c>
      <c r="AG126" s="1">
        <f>100-Tabulka1[[#This Row],[Na2O_proc]]-Tabulka1[[#This Row],[SiO2_proc]]</f>
        <v>90</v>
      </c>
      <c r="AH126" s="1">
        <f>Tabulka1[[#This Row],[z2]]</f>
        <v>1.1108899999999999</v>
      </c>
      <c r="AI126" s="1">
        <f>Tabulka1[[#This Row],[std2]]</f>
        <v>0</v>
      </c>
      <c r="AJ126" s="1" t="str">
        <f>Tabulka1[[#This Row],[z2Label]]</f>
        <v>Density (g/cm3)</v>
      </c>
      <c r="AK126" s="1">
        <v>20</v>
      </c>
      <c r="AL126" s="1" t="s">
        <v>82</v>
      </c>
      <c r="AM126" s="1" t="s">
        <v>79</v>
      </c>
      <c r="AN126" s="1">
        <f t="shared" si="2"/>
        <v>1.110136545</v>
      </c>
      <c r="AO126" s="1">
        <f>Tabulka1[[#This Row],[Interpolated_z2]]-Tabulka1[[#This Row],[z2]]</f>
        <v>-7.5345499999990295E-4</v>
      </c>
      <c r="AP126" s="1">
        <f>Tabulka1[[#This Row],[Interpolated_z2 - measured]]/Tabulka1[[#This Row],[z2]]*100</f>
        <v>-6.7824447064957202E-2</v>
      </c>
      <c r="AQ126" s="1">
        <v>1</v>
      </c>
    </row>
    <row r="127" spans="1:43" ht="16.5" x14ac:dyDescent="0.35">
      <c r="A127" s="1">
        <f>2*Tabulka1[[#This Row],[x3]]*Tabulka1[[#This Row],[z]]/(100*61.9789)*1000</f>
        <v>2.8816948211068589</v>
      </c>
      <c r="B127" s="1">
        <f>Tabulka1[[#This Row],[y2]]*Tabulka1[[#This Row],[x]]/2</f>
        <v>1.4408474105534295</v>
      </c>
      <c r="C127" s="1">
        <f>Tabulka1[[#This Row],[z2]]</f>
        <v>1.172455</v>
      </c>
      <c r="D127" s="1">
        <f>Tabulka1[[#This Row],[std2]]</f>
        <v>7.0710678119117998E-6</v>
      </c>
      <c r="E127" s="1">
        <v>4</v>
      </c>
      <c r="F127" s="1" t="s">
        <v>75</v>
      </c>
      <c r="G127" s="1" t="s">
        <v>27</v>
      </c>
      <c r="H127" s="1" t="str">
        <f>Tabulka1[[#This Row],[z2Label]]</f>
        <v>Density (g/cm3)</v>
      </c>
      <c r="I127" s="1">
        <v>15</v>
      </c>
      <c r="J127" s="1">
        <v>1</v>
      </c>
      <c r="K127" s="1">
        <v>1.172455</v>
      </c>
      <c r="L127" s="1">
        <v>7.0710678119117998E-6</v>
      </c>
      <c r="M127" s="1" t="s">
        <v>29</v>
      </c>
      <c r="N127" s="1" t="s">
        <v>28</v>
      </c>
      <c r="O127" s="1" t="s">
        <v>80</v>
      </c>
      <c r="P127" s="1">
        <f>Tabulka1[[#This Row],[x2]]/(1+Tabulka1[[#This Row],[y2]]*60.08/61.9789)</f>
        <v>7.6166793244900619</v>
      </c>
      <c r="Q127" s="1">
        <f>Tabulka1[[#This Row],[y2]]</f>
        <v>1</v>
      </c>
      <c r="R127" s="1">
        <f>Tabulka1[[#This Row],[z2]]</f>
        <v>1.172455</v>
      </c>
      <c r="S127" s="1">
        <f>Tabulka1[[#This Row],[std2]]</f>
        <v>7.0710678119117998E-6</v>
      </c>
      <c r="T127" s="1" t="s">
        <v>38</v>
      </c>
      <c r="U127" s="1" t="s">
        <v>28</v>
      </c>
      <c r="V127" s="1" t="str">
        <f>Tabulka1[[#This Row],[z2Label]]</f>
        <v>Density (g/cm3)</v>
      </c>
      <c r="W127" s="1">
        <f>2*Tabulka1[[#This Row],[x3]]/61.9789*1000/(100-Tabulka1[[#This Row],[x2]])</f>
        <v>2.8915644534776921</v>
      </c>
      <c r="X127" s="1">
        <f>(Tabulka1[[#This Row],[x2]]-Tabulka1[[#This Row],[x3]])/60.08*1000/(100-Tabulka1[[#This Row],[x2]])</f>
        <v>1.445782226738846</v>
      </c>
      <c r="Y127" s="1">
        <f>Tabulka1[[#This Row],[z3]]</f>
        <v>1.172455</v>
      </c>
      <c r="Z127" s="1">
        <f>Tabulka1[[#This Row],[std3]]</f>
        <v>7.0710678119117998E-6</v>
      </c>
      <c r="AA127" s="1" t="s">
        <v>36</v>
      </c>
      <c r="AB127" s="1" t="s">
        <v>37</v>
      </c>
      <c r="AC127" s="1" t="str">
        <f>Tabulka1[[#This Row],[z2Label]]</f>
        <v>Density (g/cm3)</v>
      </c>
      <c r="AD127" s="1">
        <f>Tabulka1[[#This Row],[y2]]</f>
        <v>1</v>
      </c>
      <c r="AE127" s="1">
        <f>Tabulka1[[#This Row],[x3]]</f>
        <v>7.6166793244900619</v>
      </c>
      <c r="AF127" s="1">
        <f>Tabulka1[[#This Row],[x2]]-Tabulka1[[#This Row],[x3]]</f>
        <v>7.3833206755099381</v>
      </c>
      <c r="AG127" s="1">
        <f>100-Tabulka1[[#This Row],[Na2O_proc]]-Tabulka1[[#This Row],[SiO2_proc]]</f>
        <v>85</v>
      </c>
      <c r="AH127" s="1">
        <f>Tabulka1[[#This Row],[z2]]</f>
        <v>1.172455</v>
      </c>
      <c r="AI127" s="1">
        <f>Tabulka1[[#This Row],[std2]]</f>
        <v>7.0710678119117998E-6</v>
      </c>
      <c r="AJ127" s="1" t="str">
        <f>Tabulka1[[#This Row],[z2Label]]</f>
        <v>Density (g/cm3)</v>
      </c>
      <c r="AK127" s="1">
        <v>20</v>
      </c>
      <c r="AL127" s="1" t="s">
        <v>82</v>
      </c>
      <c r="AM127" s="1" t="s">
        <v>79</v>
      </c>
      <c r="AN127" s="1">
        <f t="shared" si="2"/>
        <v>1.173583670625</v>
      </c>
      <c r="AO127" s="1">
        <f>Tabulka1[[#This Row],[Interpolated_z2]]-Tabulka1[[#This Row],[z2]]</f>
        <v>1.1286706249999945E-3</v>
      </c>
      <c r="AP127" s="1">
        <f>Tabulka1[[#This Row],[Interpolated_z2 - measured]]/Tabulka1[[#This Row],[z2]]*100</f>
        <v>9.6265581621469004E-2</v>
      </c>
      <c r="AQ127" s="1">
        <v>1</v>
      </c>
    </row>
    <row r="128" spans="1:43" ht="16.5" x14ac:dyDescent="0.35">
      <c r="A128" s="1">
        <f>2*Tabulka1[[#This Row],[x3]]*Tabulka1[[#This Row],[z]]/(100*61.9789)*1000</f>
        <v>4.0536495085569335</v>
      </c>
      <c r="B128" s="1">
        <f>Tabulka1[[#This Row],[y2]]*Tabulka1[[#This Row],[x]]/2</f>
        <v>2.0268247542784668</v>
      </c>
      <c r="C128" s="1">
        <f>Tabulka1[[#This Row],[z2]]</f>
        <v>1.2369599999999998</v>
      </c>
      <c r="D128" s="1">
        <f>Tabulka1[[#This Row],[std2]]</f>
        <v>1.4142135623666588E-5</v>
      </c>
      <c r="E128" s="1">
        <v>4</v>
      </c>
      <c r="F128" s="1" t="s">
        <v>75</v>
      </c>
      <c r="G128" s="1" t="s">
        <v>27</v>
      </c>
      <c r="H128" s="1" t="str">
        <f>Tabulka1[[#This Row],[z2Label]]</f>
        <v>Density (g/cm3)</v>
      </c>
      <c r="I128" s="1">
        <v>20</v>
      </c>
      <c r="J128" s="1">
        <v>1</v>
      </c>
      <c r="K128" s="1">
        <v>1.2369599999999998</v>
      </c>
      <c r="L128" s="1">
        <v>1.4142135623666588E-5</v>
      </c>
      <c r="M128" s="1" t="s">
        <v>29</v>
      </c>
      <c r="N128" s="1" t="s">
        <v>28</v>
      </c>
      <c r="O128" s="1" t="s">
        <v>80</v>
      </c>
      <c r="P128" s="1">
        <f>Tabulka1[[#This Row],[x2]]/(1+Tabulka1[[#This Row],[y2]]*60.08/61.9789)</f>
        <v>10.155572432653416</v>
      </c>
      <c r="Q128" s="1">
        <f>Tabulka1[[#This Row],[y2]]</f>
        <v>1</v>
      </c>
      <c r="R128" s="1">
        <f>Tabulka1[[#This Row],[z2]]</f>
        <v>1.2369599999999998</v>
      </c>
      <c r="S128" s="1">
        <f>Tabulka1[[#This Row],[std2]]</f>
        <v>1.4142135623666588E-5</v>
      </c>
      <c r="T128" s="1" t="s">
        <v>38</v>
      </c>
      <c r="U128" s="1" t="s">
        <v>28</v>
      </c>
      <c r="V128" s="1" t="str">
        <f>Tabulka1[[#This Row],[z2Label]]</f>
        <v>Density (g/cm3)</v>
      </c>
      <c r="W128" s="1">
        <f>2*Tabulka1[[#This Row],[x3]]/61.9789*1000/(100-Tabulka1[[#This Row],[x2]])</f>
        <v>4.0963829757600632</v>
      </c>
      <c r="X128" s="1">
        <f>(Tabulka1[[#This Row],[x2]]-Tabulka1[[#This Row],[x3]])/60.08*1000/(100-Tabulka1[[#This Row],[x2]])</f>
        <v>2.0481914878800316</v>
      </c>
      <c r="Y128" s="1">
        <f>Tabulka1[[#This Row],[z3]]</f>
        <v>1.2369599999999998</v>
      </c>
      <c r="Z128" s="1">
        <f>Tabulka1[[#This Row],[std3]]</f>
        <v>1.4142135623666588E-5</v>
      </c>
      <c r="AA128" s="1" t="s">
        <v>36</v>
      </c>
      <c r="AB128" s="1" t="s">
        <v>37</v>
      </c>
      <c r="AC128" s="1" t="str">
        <f>Tabulka1[[#This Row],[z2Label]]</f>
        <v>Density (g/cm3)</v>
      </c>
      <c r="AD128" s="1">
        <f>Tabulka1[[#This Row],[y2]]</f>
        <v>1</v>
      </c>
      <c r="AE128" s="1">
        <f>Tabulka1[[#This Row],[x3]]</f>
        <v>10.155572432653416</v>
      </c>
      <c r="AF128" s="1">
        <f>Tabulka1[[#This Row],[x2]]-Tabulka1[[#This Row],[x3]]</f>
        <v>9.8444275673465835</v>
      </c>
      <c r="AG128" s="1">
        <f>100-Tabulka1[[#This Row],[Na2O_proc]]-Tabulka1[[#This Row],[SiO2_proc]]</f>
        <v>80</v>
      </c>
      <c r="AH128" s="1">
        <f>Tabulka1[[#This Row],[z2]]</f>
        <v>1.2369599999999998</v>
      </c>
      <c r="AI128" s="1">
        <f>Tabulka1[[#This Row],[std2]]</f>
        <v>1.4142135623666588E-5</v>
      </c>
      <c r="AJ128" s="1" t="str">
        <f>Tabulka1[[#This Row],[z2Label]]</f>
        <v>Density (g/cm3)</v>
      </c>
      <c r="AK128" s="1">
        <v>20</v>
      </c>
      <c r="AL128" s="1" t="s">
        <v>82</v>
      </c>
      <c r="AM128" s="1" t="s">
        <v>79</v>
      </c>
      <c r="AN128" s="1">
        <f t="shared" si="2"/>
        <v>1.2402887599999994</v>
      </c>
      <c r="AO128" s="1">
        <f>Tabulka1[[#This Row],[Interpolated_z2]]-Tabulka1[[#This Row],[z2]]</f>
        <v>3.3287599999995976E-3</v>
      </c>
      <c r="AP128" s="1">
        <f>Tabulka1[[#This Row],[Interpolated_z2 - measured]]/Tabulka1[[#This Row],[z2]]*100</f>
        <v>0.26910813607550754</v>
      </c>
      <c r="AQ128" s="1">
        <v>1</v>
      </c>
    </row>
    <row r="129" spans="1:43" ht="16.5" x14ac:dyDescent="0.35">
      <c r="A129" s="1">
        <f>2*Tabulka1[[#This Row],[x3]]*Tabulka1[[#This Row],[z]]/(100*61.9789)*1000</f>
        <v>5.3483400227267328</v>
      </c>
      <c r="B129" s="1">
        <f>Tabulka1[[#This Row],[y2]]*Tabulka1[[#This Row],[x]]/2</f>
        <v>2.6741700113633664</v>
      </c>
      <c r="C129" s="1">
        <f>Tabulka1[[#This Row],[z2]]</f>
        <v>1.305625</v>
      </c>
      <c r="D129" s="1">
        <f>Tabulka1[[#This Row],[std2]]</f>
        <v>7.0710678119117998E-6</v>
      </c>
      <c r="E129" s="1">
        <v>4</v>
      </c>
      <c r="F129" s="1" t="s">
        <v>75</v>
      </c>
      <c r="G129" s="1" t="s">
        <v>27</v>
      </c>
      <c r="H129" s="1" t="str">
        <f>Tabulka1[[#This Row],[z2Label]]</f>
        <v>Density (g/cm3)</v>
      </c>
      <c r="I129" s="1">
        <v>25</v>
      </c>
      <c r="J129" s="1">
        <v>1</v>
      </c>
      <c r="K129" s="1">
        <v>1.305625</v>
      </c>
      <c r="L129" s="1">
        <v>7.0710678119117998E-6</v>
      </c>
      <c r="M129" s="1" t="s">
        <v>29</v>
      </c>
      <c r="N129" s="1" t="s">
        <v>28</v>
      </c>
      <c r="O129" s="1" t="s">
        <v>80</v>
      </c>
      <c r="P129" s="1">
        <f>Tabulka1[[#This Row],[x2]]/(1+Tabulka1[[#This Row],[y2]]*60.08/61.9789)</f>
        <v>12.69446554081677</v>
      </c>
      <c r="Q129" s="1">
        <f>Tabulka1[[#This Row],[y2]]</f>
        <v>1</v>
      </c>
      <c r="R129" s="1">
        <f>Tabulka1[[#This Row],[z2]]</f>
        <v>1.305625</v>
      </c>
      <c r="S129" s="1">
        <f>Tabulka1[[#This Row],[std2]]</f>
        <v>7.0710678119117998E-6</v>
      </c>
      <c r="T129" s="1" t="s">
        <v>38</v>
      </c>
      <c r="U129" s="1" t="s">
        <v>28</v>
      </c>
      <c r="V129" s="1" t="str">
        <f>Tabulka1[[#This Row],[z2Label]]</f>
        <v>Density (g/cm3)</v>
      </c>
      <c r="W129" s="1">
        <f>2*Tabulka1[[#This Row],[x3]]/61.9789*1000/(100-Tabulka1[[#This Row],[x2]])</f>
        <v>5.4618439676800845</v>
      </c>
      <c r="X129" s="1">
        <f>(Tabulka1[[#This Row],[x2]]-Tabulka1[[#This Row],[x3]])/60.08*1000/(100-Tabulka1[[#This Row],[x2]])</f>
        <v>2.7309219838400423</v>
      </c>
      <c r="Y129" s="1">
        <f>Tabulka1[[#This Row],[z3]]</f>
        <v>1.305625</v>
      </c>
      <c r="Z129" s="1">
        <f>Tabulka1[[#This Row],[std3]]</f>
        <v>7.0710678119117998E-6</v>
      </c>
      <c r="AA129" s="1" t="s">
        <v>36</v>
      </c>
      <c r="AB129" s="1" t="s">
        <v>37</v>
      </c>
      <c r="AC129" s="1" t="str">
        <f>Tabulka1[[#This Row],[z2Label]]</f>
        <v>Density (g/cm3)</v>
      </c>
      <c r="AD129" s="1">
        <f>Tabulka1[[#This Row],[y2]]</f>
        <v>1</v>
      </c>
      <c r="AE129" s="1">
        <f>Tabulka1[[#This Row],[x3]]</f>
        <v>12.69446554081677</v>
      </c>
      <c r="AF129" s="1">
        <f>Tabulka1[[#This Row],[x2]]-Tabulka1[[#This Row],[x3]]</f>
        <v>12.30553445918323</v>
      </c>
      <c r="AG129" s="1">
        <f>100-Tabulka1[[#This Row],[Na2O_proc]]-Tabulka1[[#This Row],[SiO2_proc]]</f>
        <v>75</v>
      </c>
      <c r="AH129" s="1">
        <f>Tabulka1[[#This Row],[z2]]</f>
        <v>1.305625</v>
      </c>
      <c r="AI129" s="1">
        <f>Tabulka1[[#This Row],[std2]]</f>
        <v>7.0710678119117998E-6</v>
      </c>
      <c r="AJ129" s="1" t="str">
        <f>Tabulka1[[#This Row],[z2Label]]</f>
        <v>Density (g/cm3)</v>
      </c>
      <c r="AK129" s="1">
        <v>20</v>
      </c>
      <c r="AL129" s="1" t="s">
        <v>82</v>
      </c>
      <c r="AM129" s="1" t="s">
        <v>79</v>
      </c>
      <c r="AN129" s="1">
        <f t="shared" si="2"/>
        <v>1.3098528468750001</v>
      </c>
      <c r="AO129" s="1">
        <f>Tabulka1[[#This Row],[Interpolated_z2]]-Tabulka1[[#This Row],[z2]]</f>
        <v>4.2278468750001075E-3</v>
      </c>
      <c r="AP129" s="1">
        <f>Tabulka1[[#This Row],[Interpolated_z2 - measured]]/Tabulka1[[#This Row],[z2]]*100</f>
        <v>0.32381785543322988</v>
      </c>
      <c r="AQ129" s="1">
        <v>1</v>
      </c>
    </row>
    <row r="130" spans="1:43" ht="16.5" x14ac:dyDescent="0.35">
      <c r="A130" s="1">
        <f>2*Tabulka1[[#This Row],[x3]]*Tabulka1[[#This Row],[z]]/(100*61.9789)*1000</f>
        <v>6.7776131031821514</v>
      </c>
      <c r="B130" s="1">
        <f>Tabulka1[[#This Row],[y2]]*Tabulka1[[#This Row],[x]]/2</f>
        <v>3.3888065515910757</v>
      </c>
      <c r="C130" s="1">
        <f>Tabulka1[[#This Row],[z2]]</f>
        <v>1.3787799999999999</v>
      </c>
      <c r="D130" s="1">
        <f>Tabulka1[[#This Row],[std2]]</f>
        <v>0</v>
      </c>
      <c r="E130" s="1">
        <v>4</v>
      </c>
      <c r="F130" s="1" t="s">
        <v>75</v>
      </c>
      <c r="G130" s="1" t="s">
        <v>27</v>
      </c>
      <c r="H130" s="1" t="str">
        <f>Tabulka1[[#This Row],[z2Label]]</f>
        <v>Density (g/cm3)</v>
      </c>
      <c r="I130" s="1">
        <v>30</v>
      </c>
      <c r="J130" s="1">
        <v>1</v>
      </c>
      <c r="K130" s="1">
        <v>1.3787799999999999</v>
      </c>
      <c r="L130" s="1">
        <v>0</v>
      </c>
      <c r="M130" s="1" t="s">
        <v>29</v>
      </c>
      <c r="N130" s="1" t="s">
        <v>28</v>
      </c>
      <c r="O130" s="1" t="s">
        <v>80</v>
      </c>
      <c r="P130" s="1">
        <f>Tabulka1[[#This Row],[x2]]/(1+Tabulka1[[#This Row],[y2]]*60.08/61.9789)</f>
        <v>15.233358648980124</v>
      </c>
      <c r="Q130" s="1">
        <f>Tabulka1[[#This Row],[y2]]</f>
        <v>1</v>
      </c>
      <c r="R130" s="1">
        <f>Tabulka1[[#This Row],[z2]]</f>
        <v>1.3787799999999999</v>
      </c>
      <c r="S130" s="1">
        <f>Tabulka1[[#This Row],[std2]]</f>
        <v>0</v>
      </c>
      <c r="T130" s="1" t="s">
        <v>38</v>
      </c>
      <c r="U130" s="1" t="s">
        <v>28</v>
      </c>
      <c r="V130" s="1" t="str">
        <f>Tabulka1[[#This Row],[z2Label]]</f>
        <v>Density (g/cm3)</v>
      </c>
      <c r="W130" s="1">
        <f>2*Tabulka1[[#This Row],[x3]]/61.9789*1000/(100-Tabulka1[[#This Row],[x2]])</f>
        <v>7.0223708155886806</v>
      </c>
      <c r="X130" s="1">
        <f>(Tabulka1[[#This Row],[x2]]-Tabulka1[[#This Row],[x3]])/60.08*1000/(100-Tabulka1[[#This Row],[x2]])</f>
        <v>3.5111854077943403</v>
      </c>
      <c r="Y130" s="1">
        <f>Tabulka1[[#This Row],[z3]]</f>
        <v>1.3787799999999999</v>
      </c>
      <c r="Z130" s="1">
        <f>Tabulka1[[#This Row],[std3]]</f>
        <v>0</v>
      </c>
      <c r="AA130" s="1" t="s">
        <v>36</v>
      </c>
      <c r="AB130" s="1" t="s">
        <v>37</v>
      </c>
      <c r="AC130" s="1" t="str">
        <f>Tabulka1[[#This Row],[z2Label]]</f>
        <v>Density (g/cm3)</v>
      </c>
      <c r="AD130" s="1">
        <f>Tabulka1[[#This Row],[y2]]</f>
        <v>1</v>
      </c>
      <c r="AE130" s="1">
        <f>Tabulka1[[#This Row],[x3]]</f>
        <v>15.233358648980124</v>
      </c>
      <c r="AF130" s="1">
        <f>Tabulka1[[#This Row],[x2]]-Tabulka1[[#This Row],[x3]]</f>
        <v>14.766641351019876</v>
      </c>
      <c r="AG130" s="1">
        <f>100-Tabulka1[[#This Row],[Na2O_proc]]-Tabulka1[[#This Row],[SiO2_proc]]</f>
        <v>70</v>
      </c>
      <c r="AH130" s="1">
        <f>Tabulka1[[#This Row],[z2]]</f>
        <v>1.3787799999999999</v>
      </c>
      <c r="AI130" s="1">
        <f>Tabulka1[[#This Row],[std2]]</f>
        <v>0</v>
      </c>
      <c r="AJ130" s="1" t="str">
        <f>Tabulka1[[#This Row],[z2Label]]</f>
        <v>Density (g/cm3)</v>
      </c>
      <c r="AK130" s="1">
        <v>20</v>
      </c>
      <c r="AL130" s="1" t="s">
        <v>82</v>
      </c>
      <c r="AM130" s="1" t="s">
        <v>79</v>
      </c>
      <c r="AN130" s="1">
        <f t="shared" si="2"/>
        <v>1.3820781149999999</v>
      </c>
      <c r="AO130" s="1">
        <f>Tabulka1[[#This Row],[Interpolated_z2]]-Tabulka1[[#This Row],[z2]]</f>
        <v>3.2981149999999904E-3</v>
      </c>
      <c r="AP130" s="1">
        <f>Tabulka1[[#This Row],[Interpolated_z2 - measured]]/Tabulka1[[#This Row],[z2]]*100</f>
        <v>0.23920531194244121</v>
      </c>
      <c r="AQ130" s="1">
        <v>1</v>
      </c>
    </row>
    <row r="131" spans="1:43" ht="16.5" x14ac:dyDescent="0.35">
      <c r="A131" s="1">
        <f>2*Tabulka1[[#This Row],[x3]]*Tabulka1[[#This Row],[z]]/(100*61.9789)*1000</f>
        <v>8.3567482584227761</v>
      </c>
      <c r="B131" s="1">
        <f>Tabulka1[[#This Row],[y2]]*Tabulka1[[#This Row],[x]]/2</f>
        <v>4.1783741292113881</v>
      </c>
      <c r="C131" s="1">
        <f>Tabulka1[[#This Row],[z2]]</f>
        <v>1.4571649999999998</v>
      </c>
      <c r="D131" s="1">
        <f>Tabulka1[[#This Row],[std2]]</f>
        <v>2.1213203435578389E-5</v>
      </c>
      <c r="E131" s="1">
        <v>4</v>
      </c>
      <c r="F131" s="1" t="s">
        <v>75</v>
      </c>
      <c r="G131" s="1" t="s">
        <v>27</v>
      </c>
      <c r="H131" s="1" t="str">
        <f>Tabulka1[[#This Row],[z2Label]]</f>
        <v>Density (g/cm3)</v>
      </c>
      <c r="I131" s="1">
        <v>35</v>
      </c>
      <c r="J131" s="1">
        <v>1</v>
      </c>
      <c r="K131" s="1">
        <v>1.4571649999999998</v>
      </c>
      <c r="L131" s="1">
        <v>2.1213203435578389E-5</v>
      </c>
      <c r="M131" s="1" t="s">
        <v>29</v>
      </c>
      <c r="N131" s="1" t="s">
        <v>28</v>
      </c>
      <c r="O131" s="1" t="s">
        <v>80</v>
      </c>
      <c r="P131" s="1">
        <f>Tabulka1[[#This Row],[x2]]/(1+Tabulka1[[#This Row],[y2]]*60.08/61.9789)</f>
        <v>17.772251757143479</v>
      </c>
      <c r="Q131" s="1">
        <f>Tabulka1[[#This Row],[y2]]</f>
        <v>1</v>
      </c>
      <c r="R131" s="1">
        <f>Tabulka1[[#This Row],[z2]]</f>
        <v>1.4571649999999998</v>
      </c>
      <c r="S131" s="1">
        <f>Tabulka1[[#This Row],[std2]]</f>
        <v>2.1213203435578389E-5</v>
      </c>
      <c r="T131" s="1" t="s">
        <v>38</v>
      </c>
      <c r="U131" s="1" t="s">
        <v>28</v>
      </c>
      <c r="V131" s="1" t="str">
        <f>Tabulka1[[#This Row],[z2Label]]</f>
        <v>Density (g/cm3)</v>
      </c>
      <c r="W131" s="1">
        <f>2*Tabulka1[[#This Row],[x3]]/61.9789*1000/(100-Tabulka1[[#This Row],[x2]])</f>
        <v>8.8229787170216749</v>
      </c>
      <c r="X131" s="1">
        <f>(Tabulka1[[#This Row],[x2]]-Tabulka1[[#This Row],[x3]])/60.08*1000/(100-Tabulka1[[#This Row],[x2]])</f>
        <v>4.4114893585108375</v>
      </c>
      <c r="Y131" s="1">
        <f>Tabulka1[[#This Row],[z3]]</f>
        <v>1.4571649999999998</v>
      </c>
      <c r="Z131" s="1">
        <f>Tabulka1[[#This Row],[std3]]</f>
        <v>2.1213203435578389E-5</v>
      </c>
      <c r="AA131" s="1" t="s">
        <v>36</v>
      </c>
      <c r="AB131" s="1" t="s">
        <v>37</v>
      </c>
      <c r="AC131" s="1" t="str">
        <f>Tabulka1[[#This Row],[z2Label]]</f>
        <v>Density (g/cm3)</v>
      </c>
      <c r="AD131" s="1">
        <f>Tabulka1[[#This Row],[y2]]</f>
        <v>1</v>
      </c>
      <c r="AE131" s="1">
        <f>Tabulka1[[#This Row],[x3]]</f>
        <v>17.772251757143479</v>
      </c>
      <c r="AF131" s="1">
        <f>Tabulka1[[#This Row],[x2]]-Tabulka1[[#This Row],[x3]]</f>
        <v>17.227748242856521</v>
      </c>
      <c r="AG131" s="1">
        <f>100-Tabulka1[[#This Row],[Na2O_proc]]-Tabulka1[[#This Row],[SiO2_proc]]</f>
        <v>65</v>
      </c>
      <c r="AH131" s="1">
        <f>Tabulka1[[#This Row],[z2]]</f>
        <v>1.4571649999999998</v>
      </c>
      <c r="AI131" s="1">
        <f>Tabulka1[[#This Row],[std2]]</f>
        <v>2.1213203435578389E-5</v>
      </c>
      <c r="AJ131" s="1" t="str">
        <f>Tabulka1[[#This Row],[z2Label]]</f>
        <v>Density (g/cm3)</v>
      </c>
      <c r="AK131" s="1">
        <v>20</v>
      </c>
      <c r="AL131" s="1" t="s">
        <v>82</v>
      </c>
      <c r="AM131" s="1" t="s">
        <v>79</v>
      </c>
      <c r="AN131" s="1">
        <f t="shared" si="2"/>
        <v>1.4569678981249996</v>
      </c>
      <c r="AO131" s="1">
        <f>Tabulka1[[#This Row],[Interpolated_z2]]-Tabulka1[[#This Row],[z2]]</f>
        <v>-1.9710187500021625E-4</v>
      </c>
      <c r="AP131" s="1">
        <f>Tabulka1[[#This Row],[Interpolated_z2 - measured]]/Tabulka1[[#This Row],[z2]]*100</f>
        <v>-1.3526393716580914E-2</v>
      </c>
      <c r="AQ131" s="1">
        <v>1</v>
      </c>
    </row>
    <row r="132" spans="1:43" ht="16.5" x14ac:dyDescent="0.35">
      <c r="A132" s="1">
        <f>2*Tabulka1[[#This Row],[x3]]*Tabulka1[[#This Row],[z]]/(100*61.9789)*1000</f>
        <v>10.074677061648107</v>
      </c>
      <c r="B132" s="1">
        <f>Tabulka1[[#This Row],[y2]]*Tabulka1[[#This Row],[x]]/2</f>
        <v>5.0373385308240533</v>
      </c>
      <c r="C132" s="1">
        <f>Tabulka1[[#This Row],[z2]]</f>
        <v>1.5371299999999999</v>
      </c>
      <c r="D132" s="1">
        <f>Tabulka1[[#This Row],[std2]]</f>
        <v>1.4142135623666588E-5</v>
      </c>
      <c r="E132" s="1">
        <v>4</v>
      </c>
      <c r="F132" s="1" t="s">
        <v>75</v>
      </c>
      <c r="G132" s="1" t="s">
        <v>27</v>
      </c>
      <c r="H132" s="1" t="str">
        <f>Tabulka1[[#This Row],[z2Label]]</f>
        <v>Density (g/cm3)</v>
      </c>
      <c r="I132" s="1">
        <v>40</v>
      </c>
      <c r="J132" s="1">
        <v>1</v>
      </c>
      <c r="K132" s="1">
        <v>1.5371299999999999</v>
      </c>
      <c r="L132" s="1">
        <v>1.4142135623666588E-5</v>
      </c>
      <c r="M132" s="1" t="s">
        <v>29</v>
      </c>
      <c r="N132" s="1" t="s">
        <v>28</v>
      </c>
      <c r="O132" s="1" t="s">
        <v>80</v>
      </c>
      <c r="P132" s="1">
        <f>Tabulka1[[#This Row],[x2]]/(1+Tabulka1[[#This Row],[y2]]*60.08/61.9789)</f>
        <v>20.311144865306833</v>
      </c>
      <c r="Q132" s="1">
        <f>Tabulka1[[#This Row],[y2]]</f>
        <v>1</v>
      </c>
      <c r="R132" s="1">
        <f>Tabulka1[[#This Row],[z2]]</f>
        <v>1.5371299999999999</v>
      </c>
      <c r="S132" s="1">
        <f>Tabulka1[[#This Row],[std2]]</f>
        <v>1.4142135623666588E-5</v>
      </c>
      <c r="T132" s="1" t="s">
        <v>38</v>
      </c>
      <c r="U132" s="1" t="s">
        <v>28</v>
      </c>
      <c r="V132" s="1" t="str">
        <f>Tabulka1[[#This Row],[z2Label]]</f>
        <v>Density (g/cm3)</v>
      </c>
      <c r="W132" s="1">
        <f>2*Tabulka1[[#This Row],[x3]]/61.9789*1000/(100-Tabulka1[[#This Row],[x2]])</f>
        <v>10.923687935360169</v>
      </c>
      <c r="X132" s="1">
        <f>(Tabulka1[[#This Row],[x2]]-Tabulka1[[#This Row],[x3]])/60.08*1000/(100-Tabulka1[[#This Row],[x2]])</f>
        <v>5.4618439676800836</v>
      </c>
      <c r="Y132" s="1">
        <f>Tabulka1[[#This Row],[z3]]</f>
        <v>1.5371299999999999</v>
      </c>
      <c r="Z132" s="1">
        <f>Tabulka1[[#This Row],[std3]]</f>
        <v>1.4142135623666588E-5</v>
      </c>
      <c r="AA132" s="1" t="s">
        <v>36</v>
      </c>
      <c r="AB132" s="1" t="s">
        <v>37</v>
      </c>
      <c r="AC132" s="1" t="str">
        <f>Tabulka1[[#This Row],[z2Label]]</f>
        <v>Density (g/cm3)</v>
      </c>
      <c r="AD132" s="1">
        <f>Tabulka1[[#This Row],[y2]]</f>
        <v>1</v>
      </c>
      <c r="AE132" s="1">
        <f>Tabulka1[[#This Row],[x3]]</f>
        <v>20.311144865306833</v>
      </c>
      <c r="AF132" s="1">
        <f>Tabulka1[[#This Row],[x2]]-Tabulka1[[#This Row],[x3]]</f>
        <v>19.688855134693167</v>
      </c>
      <c r="AG132" s="1">
        <f>100-Tabulka1[[#This Row],[Na2O_proc]]-Tabulka1[[#This Row],[SiO2_proc]]</f>
        <v>60</v>
      </c>
      <c r="AH132" s="1">
        <f>Tabulka1[[#This Row],[z2]]</f>
        <v>1.5371299999999999</v>
      </c>
      <c r="AI132" s="1">
        <f>Tabulka1[[#This Row],[std2]]</f>
        <v>1.4142135623666588E-5</v>
      </c>
      <c r="AJ132" s="1" t="str">
        <f>Tabulka1[[#This Row],[z2Label]]</f>
        <v>Density (g/cm3)</v>
      </c>
      <c r="AK132" s="1">
        <v>20</v>
      </c>
      <c r="AL132" s="1" t="s">
        <v>82</v>
      </c>
      <c r="AM132" s="1" t="s">
        <v>79</v>
      </c>
      <c r="AN132" s="1">
        <f t="shared" si="2"/>
        <v>1.5347266799999999</v>
      </c>
      <c r="AO132" s="1">
        <f>Tabulka1[[#This Row],[Interpolated_z2]]-Tabulka1[[#This Row],[z2]]</f>
        <v>-2.4033199999999866E-3</v>
      </c>
      <c r="AP132" s="1">
        <f>Tabulka1[[#This Row],[Interpolated_z2 - measured]]/Tabulka1[[#This Row],[z2]]*100</f>
        <v>-0.15635112189600012</v>
      </c>
      <c r="AQ132" s="1">
        <v>1</v>
      </c>
    </row>
    <row r="133" spans="1:43" ht="16.5" x14ac:dyDescent="0.35">
      <c r="A133" s="1">
        <f>2*Tabulka1[[#This Row],[x3]]*Tabulka1[[#This Row],[z]]/(100*61.9789)*1000</f>
        <v>0</v>
      </c>
      <c r="B133" s="1">
        <f>Tabulka1[[#This Row],[y2]]*Tabulka1[[#This Row],[x]]/2</f>
        <v>0</v>
      </c>
      <c r="C133" s="1">
        <f>Tabulka1[[#This Row],[z2]]</f>
        <v>0.99819999999999998</v>
      </c>
      <c r="D133" s="1">
        <f>Tabulka1[[#This Row],[std2]]</f>
        <v>0</v>
      </c>
      <c r="E133" s="1">
        <v>5</v>
      </c>
      <c r="F133" s="1" t="s">
        <v>75</v>
      </c>
      <c r="G133" s="1" t="s">
        <v>27</v>
      </c>
      <c r="H133" s="1" t="str">
        <f>Tabulka1[[#This Row],[z2Label]]</f>
        <v>Density (g/cm3)</v>
      </c>
      <c r="I133" s="1">
        <v>0</v>
      </c>
      <c r="J133" s="1">
        <v>1.5</v>
      </c>
      <c r="K133" s="1">
        <v>0.99819999999999998</v>
      </c>
      <c r="M133" s="1" t="s">
        <v>29</v>
      </c>
      <c r="N133" s="1" t="s">
        <v>28</v>
      </c>
      <c r="O133" s="1" t="s">
        <v>80</v>
      </c>
      <c r="P133" s="1">
        <f>Tabulka1[[#This Row],[x2]]/(1+Tabulka1[[#This Row],[y2]]*60.08/61.9789)</f>
        <v>0</v>
      </c>
      <c r="Q133" s="1">
        <f>Tabulka1[[#This Row],[y2]]</f>
        <v>1.5</v>
      </c>
      <c r="R133" s="1">
        <f>Tabulka1[[#This Row],[z2]]</f>
        <v>0.99819999999999998</v>
      </c>
      <c r="S133" s="1">
        <f>Tabulka1[[#This Row],[std2]]</f>
        <v>0</v>
      </c>
      <c r="T133" s="1" t="s">
        <v>38</v>
      </c>
      <c r="U133" s="1" t="s">
        <v>28</v>
      </c>
      <c r="V133" s="1" t="str">
        <f>Tabulka1[[#This Row],[z2Label]]</f>
        <v>Density (g/cm3)</v>
      </c>
      <c r="W133" s="1">
        <f>2*Tabulka1[[#This Row],[x3]]/61.9789*1000/(100-Tabulka1[[#This Row],[x2]])</f>
        <v>0</v>
      </c>
      <c r="X133" s="1">
        <f>(Tabulka1[[#This Row],[x2]]-Tabulka1[[#This Row],[x3]])/60.08*1000/(100-Tabulka1[[#This Row],[x2]])</f>
        <v>0</v>
      </c>
      <c r="Y133" s="1">
        <f>Tabulka1[[#This Row],[z3]]</f>
        <v>0.99819999999999998</v>
      </c>
      <c r="Z133" s="1">
        <f>Tabulka1[[#This Row],[std3]]</f>
        <v>0</v>
      </c>
      <c r="AA133" s="1" t="s">
        <v>36</v>
      </c>
      <c r="AB133" s="1" t="s">
        <v>37</v>
      </c>
      <c r="AC133" s="1" t="str">
        <f>Tabulka1[[#This Row],[z2Label]]</f>
        <v>Density (g/cm3)</v>
      </c>
      <c r="AD133" s="1">
        <f>Tabulka1[[#This Row],[y2]]</f>
        <v>1.5</v>
      </c>
      <c r="AE133" s="1">
        <f>Tabulka1[[#This Row],[x3]]</f>
        <v>0</v>
      </c>
      <c r="AF133" s="1">
        <f>Tabulka1[[#This Row],[x2]]-Tabulka1[[#This Row],[x3]]</f>
        <v>0</v>
      </c>
      <c r="AG133" s="1">
        <f>100-Tabulka1[[#This Row],[Na2O_proc]]-Tabulka1[[#This Row],[SiO2_proc]]</f>
        <v>100</v>
      </c>
      <c r="AH133" s="1">
        <f>Tabulka1[[#This Row],[z2]]</f>
        <v>0.99819999999999998</v>
      </c>
      <c r="AI133" s="1">
        <f>Tabulka1[[#This Row],[std2]]</f>
        <v>0</v>
      </c>
      <c r="AJ133" s="1" t="str">
        <f>Tabulka1[[#This Row],[z2Label]]</f>
        <v>Density (g/cm3)</v>
      </c>
      <c r="AK133" s="1">
        <v>20</v>
      </c>
      <c r="AL133" s="1" t="s">
        <v>82</v>
      </c>
      <c r="AM133" s="1" t="s">
        <v>79</v>
      </c>
      <c r="AN133" s="1">
        <f t="shared" si="2"/>
        <v>1.0014683312499999</v>
      </c>
      <c r="AO133" s="1">
        <f>Tabulka1[[#This Row],[Interpolated_z2]]-Tabulka1[[#This Row],[z2]]</f>
        <v>3.2683312499999229E-3</v>
      </c>
      <c r="AP133" s="1">
        <f>Tabulka1[[#This Row],[Interpolated_z2 - measured]]/Tabulka1[[#This Row],[z2]]*100</f>
        <v>0.32742248547384517</v>
      </c>
      <c r="AQ133" s="1">
        <v>100</v>
      </c>
    </row>
    <row r="134" spans="1:43" ht="16.5" x14ac:dyDescent="0.35">
      <c r="A134" s="1">
        <f>2*Tabulka1[[#This Row],[x3]]*Tabulka1[[#This Row],[z]]/(100*61.9789)*1000</f>
        <v>0.68975515273286014</v>
      </c>
      <c r="B134" s="1">
        <f>Tabulka1[[#This Row],[y2]]*Tabulka1[[#This Row],[x]]/2</f>
        <v>0.51731636454964514</v>
      </c>
      <c r="C134" s="1">
        <f>Tabulka1[[#This Row],[z2]]</f>
        <v>1.04911</v>
      </c>
      <c r="D134" s="1">
        <f>Tabulka1[[#This Row],[std2]]</f>
        <v>0</v>
      </c>
      <c r="E134" s="1">
        <v>5</v>
      </c>
      <c r="F134" s="1" t="s">
        <v>75</v>
      </c>
      <c r="G134" s="1" t="s">
        <v>27</v>
      </c>
      <c r="H134" s="1" t="str">
        <f>Tabulka1[[#This Row],[z2Label]]</f>
        <v>Density (g/cm3)</v>
      </c>
      <c r="I134" s="1">
        <v>5</v>
      </c>
      <c r="J134" s="1">
        <v>1.5</v>
      </c>
      <c r="K134" s="1">
        <v>1.04911</v>
      </c>
      <c r="L134" s="1">
        <v>0</v>
      </c>
      <c r="M134" s="1" t="s">
        <v>29</v>
      </c>
      <c r="N134" s="1" t="s">
        <v>28</v>
      </c>
      <c r="O134" s="1" t="s">
        <v>80</v>
      </c>
      <c r="P134" s="1">
        <f>Tabulka1[[#This Row],[x2]]/(1+Tabulka1[[#This Row],[y2]]*60.08/61.9789)</f>
        <v>2.0374539197850874</v>
      </c>
      <c r="Q134" s="1">
        <f>Tabulka1[[#This Row],[y2]]</f>
        <v>1.5</v>
      </c>
      <c r="R134" s="1">
        <f>Tabulka1[[#This Row],[z2]]</f>
        <v>1.04911</v>
      </c>
      <c r="S134" s="1">
        <f>Tabulka1[[#This Row],[std2]]</f>
        <v>0</v>
      </c>
      <c r="T134" s="1" t="s">
        <v>38</v>
      </c>
      <c r="U134" s="1" t="s">
        <v>28</v>
      </c>
      <c r="V134" s="1" t="str">
        <f>Tabulka1[[#This Row],[z2Label]]</f>
        <v>Density (g/cm3)</v>
      </c>
      <c r="W134" s="1">
        <f>2*Tabulka1[[#This Row],[x3]]/61.9789*1000/(100-Tabulka1[[#This Row],[x2]])</f>
        <v>0.69207047450531745</v>
      </c>
      <c r="X134" s="1">
        <f>(Tabulka1[[#This Row],[x2]]-Tabulka1[[#This Row],[x3]])/60.08*1000/(100-Tabulka1[[#This Row],[x2]])</f>
        <v>0.51905285587898808</v>
      </c>
      <c r="Y134" s="1">
        <f>Tabulka1[[#This Row],[z3]]</f>
        <v>1.04911</v>
      </c>
      <c r="Z134" s="1">
        <f>Tabulka1[[#This Row],[std3]]</f>
        <v>0</v>
      </c>
      <c r="AA134" s="1" t="s">
        <v>36</v>
      </c>
      <c r="AB134" s="1" t="s">
        <v>37</v>
      </c>
      <c r="AC134" s="1" t="str">
        <f>Tabulka1[[#This Row],[z2Label]]</f>
        <v>Density (g/cm3)</v>
      </c>
      <c r="AD134" s="1">
        <f>Tabulka1[[#This Row],[y2]]</f>
        <v>1.5</v>
      </c>
      <c r="AE134" s="1">
        <f>Tabulka1[[#This Row],[x3]]</f>
        <v>2.0374539197850874</v>
      </c>
      <c r="AF134" s="1">
        <f>Tabulka1[[#This Row],[x2]]-Tabulka1[[#This Row],[x3]]</f>
        <v>2.9625460802149126</v>
      </c>
      <c r="AG134" s="1">
        <f>100-Tabulka1[[#This Row],[Na2O_proc]]-Tabulka1[[#This Row],[SiO2_proc]]</f>
        <v>95</v>
      </c>
      <c r="AH134" s="1">
        <f>Tabulka1[[#This Row],[z2]]</f>
        <v>1.04911</v>
      </c>
      <c r="AI134" s="1">
        <f>Tabulka1[[#This Row],[std2]]</f>
        <v>0</v>
      </c>
      <c r="AJ134" s="1" t="str">
        <f>Tabulka1[[#This Row],[z2Label]]</f>
        <v>Density (g/cm3)</v>
      </c>
      <c r="AK134" s="1">
        <v>20</v>
      </c>
      <c r="AL134" s="1" t="s">
        <v>82</v>
      </c>
      <c r="AM134" s="1" t="s">
        <v>79</v>
      </c>
      <c r="AN134" s="1">
        <f t="shared" si="2"/>
        <v>1.0479902271875001</v>
      </c>
      <c r="AO134" s="1">
        <f>Tabulka1[[#This Row],[Interpolated_z2]]-Tabulka1[[#This Row],[z2]]</f>
        <v>-1.119772812499864E-3</v>
      </c>
      <c r="AP134" s="1">
        <f>Tabulka1[[#This Row],[Interpolated_z2 - measured]]/Tabulka1[[#This Row],[z2]]*100</f>
        <v>-0.10673550080543166</v>
      </c>
      <c r="AQ134" s="1">
        <v>1</v>
      </c>
    </row>
    <row r="135" spans="1:43" ht="16.5" x14ac:dyDescent="0.35">
      <c r="A135" s="1">
        <f>2*Tabulka1[[#This Row],[x3]]*Tabulka1[[#This Row],[z]]/(100*61.9789)*1000</f>
        <v>1.4494187663421629</v>
      </c>
      <c r="B135" s="1">
        <f>Tabulka1[[#This Row],[y2]]*Tabulka1[[#This Row],[x]]/2</f>
        <v>1.0870640747566223</v>
      </c>
      <c r="C135" s="1">
        <f>Tabulka1[[#This Row],[z2]]</f>
        <v>1.1022750000000001</v>
      </c>
      <c r="D135" s="1">
        <f>Tabulka1[[#This Row],[std2]]</f>
        <v>7.0710678117547895E-6</v>
      </c>
      <c r="E135" s="1">
        <v>5</v>
      </c>
      <c r="F135" s="1" t="s">
        <v>75</v>
      </c>
      <c r="G135" s="1" t="s">
        <v>27</v>
      </c>
      <c r="H135" s="1" t="str">
        <f>Tabulka1[[#This Row],[z2Label]]</f>
        <v>Density (g/cm3)</v>
      </c>
      <c r="I135" s="1">
        <v>10</v>
      </c>
      <c r="J135" s="1">
        <v>1.5</v>
      </c>
      <c r="K135" s="1">
        <v>1.1022750000000001</v>
      </c>
      <c r="L135" s="1">
        <v>7.0710678117547895E-6</v>
      </c>
      <c r="M135" s="1" t="s">
        <v>29</v>
      </c>
      <c r="N135" s="1" t="s">
        <v>28</v>
      </c>
      <c r="O135" s="1" t="s">
        <v>80</v>
      </c>
      <c r="P135" s="1">
        <f>Tabulka1[[#This Row],[x2]]/(1+Tabulka1[[#This Row],[y2]]*60.08/61.9789)</f>
        <v>4.0749078395701748</v>
      </c>
      <c r="Q135" s="1">
        <f>Tabulka1[[#This Row],[y2]]</f>
        <v>1.5</v>
      </c>
      <c r="R135" s="1">
        <f>Tabulka1[[#This Row],[z2]]</f>
        <v>1.1022750000000001</v>
      </c>
      <c r="S135" s="1">
        <f>Tabulka1[[#This Row],[std2]]</f>
        <v>7.0710678117547895E-6</v>
      </c>
      <c r="T135" s="1" t="s">
        <v>38</v>
      </c>
      <c r="U135" s="1" t="s">
        <v>28</v>
      </c>
      <c r="V135" s="1" t="str">
        <f>Tabulka1[[#This Row],[z2Label]]</f>
        <v>Density (g/cm3)</v>
      </c>
      <c r="W135" s="1">
        <f>2*Tabulka1[[#This Row],[x3]]/61.9789*1000/(100-Tabulka1[[#This Row],[x2]])</f>
        <v>1.4610376684001147</v>
      </c>
      <c r="X135" s="1">
        <f>(Tabulka1[[#This Row],[x2]]-Tabulka1[[#This Row],[x3]])/60.08*1000/(100-Tabulka1[[#This Row],[x2]])</f>
        <v>1.095778251300086</v>
      </c>
      <c r="Y135" s="1">
        <f>Tabulka1[[#This Row],[z3]]</f>
        <v>1.1022750000000001</v>
      </c>
      <c r="Z135" s="1">
        <f>Tabulka1[[#This Row],[std3]]</f>
        <v>7.0710678117547895E-6</v>
      </c>
      <c r="AA135" s="1" t="s">
        <v>36</v>
      </c>
      <c r="AB135" s="1" t="s">
        <v>37</v>
      </c>
      <c r="AC135" s="1" t="str">
        <f>Tabulka1[[#This Row],[z2Label]]</f>
        <v>Density (g/cm3)</v>
      </c>
      <c r="AD135" s="1">
        <f>Tabulka1[[#This Row],[y2]]</f>
        <v>1.5</v>
      </c>
      <c r="AE135" s="1">
        <f>Tabulka1[[#This Row],[x3]]</f>
        <v>4.0749078395701748</v>
      </c>
      <c r="AF135" s="1">
        <f>Tabulka1[[#This Row],[x2]]-Tabulka1[[#This Row],[x3]]</f>
        <v>5.9250921604298252</v>
      </c>
      <c r="AG135" s="1">
        <f>100-Tabulka1[[#This Row],[Na2O_proc]]-Tabulka1[[#This Row],[SiO2_proc]]</f>
        <v>90</v>
      </c>
      <c r="AH135" s="1">
        <f>Tabulka1[[#This Row],[z2]]</f>
        <v>1.1022750000000001</v>
      </c>
      <c r="AI135" s="1">
        <f>Tabulka1[[#This Row],[std2]]</f>
        <v>7.0710678117547895E-6</v>
      </c>
      <c r="AJ135" s="1" t="str">
        <f>Tabulka1[[#This Row],[z2Label]]</f>
        <v>Density (g/cm3)</v>
      </c>
      <c r="AK135" s="1">
        <v>20</v>
      </c>
      <c r="AL135" s="1" t="s">
        <v>82</v>
      </c>
      <c r="AM135" s="1" t="s">
        <v>79</v>
      </c>
      <c r="AN135" s="1">
        <f t="shared" si="2"/>
        <v>1.1001948862499999</v>
      </c>
      <c r="AO135" s="1">
        <f>Tabulka1[[#This Row],[Interpolated_z2]]-Tabulka1[[#This Row],[z2]]</f>
        <v>-2.0801137500001676E-3</v>
      </c>
      <c r="AP135" s="1">
        <f>Tabulka1[[#This Row],[Interpolated_z2 - measured]]/Tabulka1[[#This Row],[z2]]*100</f>
        <v>-0.18871096142071331</v>
      </c>
      <c r="AQ135" s="1">
        <v>1</v>
      </c>
    </row>
    <row r="136" spans="1:43" ht="16.5" x14ac:dyDescent="0.35">
      <c r="A136" s="1">
        <f>2*Tabulka1[[#This Row],[x3]]*Tabulka1[[#This Row],[z]]/(100*61.9789)*1000</f>
        <v>2.2854110056022763</v>
      </c>
      <c r="B136" s="1">
        <f>Tabulka1[[#This Row],[y2]]*Tabulka1[[#This Row],[x]]/2</f>
        <v>1.7140582542017073</v>
      </c>
      <c r="C136" s="1">
        <f>Tabulka1[[#This Row],[z2]]</f>
        <v>1.158695</v>
      </c>
      <c r="D136" s="1">
        <f>Tabulka1[[#This Row],[std2]]</f>
        <v>7.0710678119117998E-6</v>
      </c>
      <c r="E136" s="1">
        <v>5</v>
      </c>
      <c r="F136" s="1" t="s">
        <v>75</v>
      </c>
      <c r="G136" s="1" t="s">
        <v>27</v>
      </c>
      <c r="H136" s="1" t="str">
        <f>Tabulka1[[#This Row],[z2Label]]</f>
        <v>Density (g/cm3)</v>
      </c>
      <c r="I136" s="1">
        <v>15</v>
      </c>
      <c r="J136" s="1">
        <v>1.5</v>
      </c>
      <c r="K136" s="1">
        <v>1.158695</v>
      </c>
      <c r="L136" s="1">
        <v>7.0710678119117998E-6</v>
      </c>
      <c r="M136" s="1" t="s">
        <v>29</v>
      </c>
      <c r="N136" s="1" t="s">
        <v>28</v>
      </c>
      <c r="O136" s="1" t="s">
        <v>80</v>
      </c>
      <c r="P136" s="1">
        <f>Tabulka1[[#This Row],[x2]]/(1+Tabulka1[[#This Row],[y2]]*60.08/61.9789)</f>
        <v>6.1123617593552622</v>
      </c>
      <c r="Q136" s="1">
        <f>Tabulka1[[#This Row],[y2]]</f>
        <v>1.5</v>
      </c>
      <c r="R136" s="1">
        <f>Tabulka1[[#This Row],[z2]]</f>
        <v>1.158695</v>
      </c>
      <c r="S136" s="1">
        <f>Tabulka1[[#This Row],[std2]]</f>
        <v>7.0710678119117998E-6</v>
      </c>
      <c r="T136" s="1" t="s">
        <v>38</v>
      </c>
      <c r="U136" s="1" t="s">
        <v>28</v>
      </c>
      <c r="V136" s="1" t="str">
        <f>Tabulka1[[#This Row],[z2Label]]</f>
        <v>Density (g/cm3)</v>
      </c>
      <c r="W136" s="1">
        <f>2*Tabulka1[[#This Row],[x3]]/61.9789*1000/(100-Tabulka1[[#This Row],[x2]])</f>
        <v>2.3204715909884177</v>
      </c>
      <c r="X136" s="1">
        <f>(Tabulka1[[#This Row],[x2]]-Tabulka1[[#This Row],[x3]])/60.08*1000/(100-Tabulka1[[#This Row],[x2]])</f>
        <v>1.7403536932413131</v>
      </c>
      <c r="Y136" s="1">
        <f>Tabulka1[[#This Row],[z3]]</f>
        <v>1.158695</v>
      </c>
      <c r="Z136" s="1">
        <f>Tabulka1[[#This Row],[std3]]</f>
        <v>7.0710678119117998E-6</v>
      </c>
      <c r="AA136" s="1" t="s">
        <v>36</v>
      </c>
      <c r="AB136" s="1" t="s">
        <v>37</v>
      </c>
      <c r="AC136" s="1" t="str">
        <f>Tabulka1[[#This Row],[z2Label]]</f>
        <v>Density (g/cm3)</v>
      </c>
      <c r="AD136" s="1">
        <f>Tabulka1[[#This Row],[y2]]</f>
        <v>1.5</v>
      </c>
      <c r="AE136" s="1">
        <f>Tabulka1[[#This Row],[x3]]</f>
        <v>6.1123617593552622</v>
      </c>
      <c r="AF136" s="1">
        <f>Tabulka1[[#This Row],[x2]]-Tabulka1[[#This Row],[x3]]</f>
        <v>8.887638240644737</v>
      </c>
      <c r="AG136" s="1">
        <f>100-Tabulka1[[#This Row],[Na2O_proc]]-Tabulka1[[#This Row],[SiO2_proc]]</f>
        <v>85</v>
      </c>
      <c r="AH136" s="1">
        <f>Tabulka1[[#This Row],[z2]]</f>
        <v>1.158695</v>
      </c>
      <c r="AI136" s="1">
        <f>Tabulka1[[#This Row],[std2]]</f>
        <v>7.0710678119117998E-6</v>
      </c>
      <c r="AJ136" s="1" t="str">
        <f>Tabulka1[[#This Row],[z2Label]]</f>
        <v>Density (g/cm3)</v>
      </c>
      <c r="AK136" s="1">
        <v>20</v>
      </c>
      <c r="AL136" s="1" t="s">
        <v>82</v>
      </c>
      <c r="AM136" s="1" t="s">
        <v>79</v>
      </c>
      <c r="AN136" s="1">
        <f t="shared" si="2"/>
        <v>1.1573029590625001</v>
      </c>
      <c r="AO136" s="1">
        <f>Tabulka1[[#This Row],[Interpolated_z2]]-Tabulka1[[#This Row],[z2]]</f>
        <v>-1.3920409374998943E-3</v>
      </c>
      <c r="AP136" s="1">
        <f>Tabulka1[[#This Row],[Interpolated_z2 - measured]]/Tabulka1[[#This Row],[z2]]*100</f>
        <v>-0.12013868511557349</v>
      </c>
      <c r="AQ136" s="1">
        <v>1</v>
      </c>
    </row>
    <row r="137" spans="1:43" ht="16.5" x14ac:dyDescent="0.35">
      <c r="A137" s="1">
        <f>2*Tabulka1[[#This Row],[x3]]*Tabulka1[[#This Row],[z]]/(100*61.9789)*1000</f>
        <v>3.2058351506815628</v>
      </c>
      <c r="B137" s="1">
        <f>Tabulka1[[#This Row],[y2]]*Tabulka1[[#This Row],[x]]/2</f>
        <v>2.4043763630111723</v>
      </c>
      <c r="C137" s="1">
        <f>Tabulka1[[#This Row],[z2]]</f>
        <v>1.2190099999999999</v>
      </c>
      <c r="D137" s="1">
        <f>Tabulka1[[#This Row],[std2]]</f>
        <v>0</v>
      </c>
      <c r="E137" s="1">
        <v>5</v>
      </c>
      <c r="F137" s="1" t="s">
        <v>75</v>
      </c>
      <c r="G137" s="1" t="s">
        <v>27</v>
      </c>
      <c r="H137" s="1" t="str">
        <f>Tabulka1[[#This Row],[z2Label]]</f>
        <v>Density (g/cm3)</v>
      </c>
      <c r="I137" s="1">
        <v>20</v>
      </c>
      <c r="J137" s="1">
        <v>1.5</v>
      </c>
      <c r="K137" s="1">
        <v>1.2190099999999999</v>
      </c>
      <c r="L137" s="1">
        <v>0</v>
      </c>
      <c r="M137" s="1" t="s">
        <v>29</v>
      </c>
      <c r="N137" s="1" t="s">
        <v>28</v>
      </c>
      <c r="O137" s="1" t="s">
        <v>80</v>
      </c>
      <c r="P137" s="1">
        <f>Tabulka1[[#This Row],[x2]]/(1+Tabulka1[[#This Row],[y2]]*60.08/61.9789)</f>
        <v>8.1498156791403495</v>
      </c>
      <c r="Q137" s="1">
        <f>Tabulka1[[#This Row],[y2]]</f>
        <v>1.5</v>
      </c>
      <c r="R137" s="1">
        <f>Tabulka1[[#This Row],[z2]]</f>
        <v>1.2190099999999999</v>
      </c>
      <c r="S137" s="1">
        <f>Tabulka1[[#This Row],[std2]]</f>
        <v>0</v>
      </c>
      <c r="T137" s="1" t="s">
        <v>38</v>
      </c>
      <c r="U137" s="1" t="s">
        <v>28</v>
      </c>
      <c r="V137" s="1" t="str">
        <f>Tabulka1[[#This Row],[z2Label]]</f>
        <v>Density (g/cm3)</v>
      </c>
      <c r="W137" s="1">
        <f>2*Tabulka1[[#This Row],[x3]]/61.9789*1000/(100-Tabulka1[[#This Row],[x2]])</f>
        <v>3.2873347539002582</v>
      </c>
      <c r="X137" s="1">
        <f>(Tabulka1[[#This Row],[x2]]-Tabulka1[[#This Row],[x3]])/60.08*1000/(100-Tabulka1[[#This Row],[x2]])</f>
        <v>2.4655010654251934</v>
      </c>
      <c r="Y137" s="1">
        <f>Tabulka1[[#This Row],[z3]]</f>
        <v>1.2190099999999999</v>
      </c>
      <c r="Z137" s="1">
        <f>Tabulka1[[#This Row],[std3]]</f>
        <v>0</v>
      </c>
      <c r="AA137" s="1" t="s">
        <v>36</v>
      </c>
      <c r="AB137" s="1" t="s">
        <v>37</v>
      </c>
      <c r="AC137" s="1" t="str">
        <f>Tabulka1[[#This Row],[z2Label]]</f>
        <v>Density (g/cm3)</v>
      </c>
      <c r="AD137" s="1">
        <f>Tabulka1[[#This Row],[y2]]</f>
        <v>1.5</v>
      </c>
      <c r="AE137" s="1">
        <f>Tabulka1[[#This Row],[x3]]</f>
        <v>8.1498156791403495</v>
      </c>
      <c r="AF137" s="1">
        <f>Tabulka1[[#This Row],[x2]]-Tabulka1[[#This Row],[x3]]</f>
        <v>11.85018432085965</v>
      </c>
      <c r="AG137" s="1">
        <f>100-Tabulka1[[#This Row],[Na2O_proc]]-Tabulka1[[#This Row],[SiO2_proc]]</f>
        <v>80</v>
      </c>
      <c r="AH137" s="1">
        <f>Tabulka1[[#This Row],[z2]]</f>
        <v>1.2190099999999999</v>
      </c>
      <c r="AI137" s="1">
        <f>Tabulka1[[#This Row],[std2]]</f>
        <v>0</v>
      </c>
      <c r="AJ137" s="1" t="str">
        <f>Tabulka1[[#This Row],[z2Label]]</f>
        <v>Density (g/cm3)</v>
      </c>
      <c r="AK137" s="1">
        <v>20</v>
      </c>
      <c r="AL137" s="1" t="s">
        <v>82</v>
      </c>
      <c r="AM137" s="1" t="s">
        <v>79</v>
      </c>
      <c r="AN137" s="1">
        <f t="shared" si="2"/>
        <v>1.2187362462499998</v>
      </c>
      <c r="AO137" s="1">
        <f>Tabulka1[[#This Row],[Interpolated_z2]]-Tabulka1[[#This Row],[z2]]</f>
        <v>-2.7375375000016078E-4</v>
      </c>
      <c r="AP137" s="1">
        <f>Tabulka1[[#This Row],[Interpolated_z2 - measured]]/Tabulka1[[#This Row],[z2]]*100</f>
        <v>-2.2457055315392063E-2</v>
      </c>
      <c r="AQ137" s="1">
        <v>1</v>
      </c>
    </row>
    <row r="138" spans="1:43" ht="16.5" x14ac:dyDescent="0.35">
      <c r="A138" s="1">
        <f>2*Tabulka1[[#This Row],[x3]]*Tabulka1[[#This Row],[z]]/(100*61.9789)*1000</f>
        <v>4.2201159903194556</v>
      </c>
      <c r="B138" s="1">
        <f>Tabulka1[[#This Row],[y2]]*Tabulka1[[#This Row],[x]]/2</f>
        <v>3.1650869927395915</v>
      </c>
      <c r="C138" s="1">
        <f>Tabulka1[[#This Row],[z2]]</f>
        <v>1.2837499999999999</v>
      </c>
      <c r="D138" s="1">
        <f>Tabulka1[[#This Row],[std2]]</f>
        <v>0</v>
      </c>
      <c r="E138" s="1">
        <v>5</v>
      </c>
      <c r="F138" s="1" t="s">
        <v>75</v>
      </c>
      <c r="G138" s="1" t="s">
        <v>27</v>
      </c>
      <c r="H138" s="1" t="str">
        <f>Tabulka1[[#This Row],[z2Label]]</f>
        <v>Density (g/cm3)</v>
      </c>
      <c r="I138" s="1">
        <v>25</v>
      </c>
      <c r="J138" s="1">
        <v>1.5</v>
      </c>
      <c r="K138" s="1">
        <v>1.2837499999999999</v>
      </c>
      <c r="L138" s="1">
        <v>0</v>
      </c>
      <c r="M138" s="1" t="s">
        <v>29</v>
      </c>
      <c r="N138" s="1" t="s">
        <v>28</v>
      </c>
      <c r="O138" s="1" t="s">
        <v>80</v>
      </c>
      <c r="P138" s="1">
        <f>Tabulka1[[#This Row],[x2]]/(1+Tabulka1[[#This Row],[y2]]*60.08/61.9789)</f>
        <v>10.187269598925436</v>
      </c>
      <c r="Q138" s="1">
        <f>Tabulka1[[#This Row],[y2]]</f>
        <v>1.5</v>
      </c>
      <c r="R138" s="1">
        <f>Tabulka1[[#This Row],[z2]]</f>
        <v>1.2837499999999999</v>
      </c>
      <c r="S138" s="1">
        <f>Tabulka1[[#This Row],[std2]]</f>
        <v>0</v>
      </c>
      <c r="T138" s="1" t="s">
        <v>38</v>
      </c>
      <c r="U138" s="1" t="s">
        <v>28</v>
      </c>
      <c r="V138" s="1" t="str">
        <f>Tabulka1[[#This Row],[z2Label]]</f>
        <v>Density (g/cm3)</v>
      </c>
      <c r="W138" s="1">
        <f>2*Tabulka1[[#This Row],[x3]]/61.9789*1000/(100-Tabulka1[[#This Row],[x2]])</f>
        <v>4.383113005200344</v>
      </c>
      <c r="X138" s="1">
        <f>(Tabulka1[[#This Row],[x2]]-Tabulka1[[#This Row],[x3]])/60.08*1000/(100-Tabulka1[[#This Row],[x2]])</f>
        <v>3.2873347539002586</v>
      </c>
      <c r="Y138" s="1">
        <f>Tabulka1[[#This Row],[z3]]</f>
        <v>1.2837499999999999</v>
      </c>
      <c r="Z138" s="1">
        <f>Tabulka1[[#This Row],[std3]]</f>
        <v>0</v>
      </c>
      <c r="AA138" s="1" t="s">
        <v>36</v>
      </c>
      <c r="AB138" s="1" t="s">
        <v>37</v>
      </c>
      <c r="AC138" s="1" t="str">
        <f>Tabulka1[[#This Row],[z2Label]]</f>
        <v>Density (g/cm3)</v>
      </c>
      <c r="AD138" s="1">
        <f>Tabulka1[[#This Row],[y2]]</f>
        <v>1.5</v>
      </c>
      <c r="AE138" s="1">
        <f>Tabulka1[[#This Row],[x3]]</f>
        <v>10.187269598925436</v>
      </c>
      <c r="AF138" s="1">
        <f>Tabulka1[[#This Row],[x2]]-Tabulka1[[#This Row],[x3]]</f>
        <v>14.812730401074564</v>
      </c>
      <c r="AG138" s="1">
        <f>100-Tabulka1[[#This Row],[Na2O_proc]]-Tabulka1[[#This Row],[SiO2_proc]]</f>
        <v>75</v>
      </c>
      <c r="AH138" s="1">
        <f>Tabulka1[[#This Row],[z2]]</f>
        <v>1.2837499999999999</v>
      </c>
      <c r="AI138" s="1">
        <f>Tabulka1[[#This Row],[std2]]</f>
        <v>0</v>
      </c>
      <c r="AJ138" s="1" t="str">
        <f>Tabulka1[[#This Row],[z2Label]]</f>
        <v>Density (g/cm3)</v>
      </c>
      <c r="AK138" s="1">
        <v>20</v>
      </c>
      <c r="AL138" s="1" t="s">
        <v>82</v>
      </c>
      <c r="AM138" s="1" t="s">
        <v>79</v>
      </c>
      <c r="AN138" s="1">
        <f t="shared" si="2"/>
        <v>1.2841176984375</v>
      </c>
      <c r="AO138" s="1">
        <f>Tabulka1[[#This Row],[Interpolated_z2]]-Tabulka1[[#This Row],[z2]]</f>
        <v>3.6769843750006359E-4</v>
      </c>
      <c r="AP138" s="1">
        <f>Tabulka1[[#This Row],[Interpolated_z2 - measured]]/Tabulka1[[#This Row],[z2]]*100</f>
        <v>2.8642526777025404E-2</v>
      </c>
      <c r="AQ138" s="1">
        <v>1</v>
      </c>
    </row>
    <row r="139" spans="1:43" ht="16.5" x14ac:dyDescent="0.35">
      <c r="A139" s="1">
        <f>2*Tabulka1[[#This Row],[x3]]*Tabulka1[[#This Row],[z]]/(100*61.9789)*1000</f>
        <v>5.3366263661341398</v>
      </c>
      <c r="B139" s="1">
        <f>Tabulka1[[#This Row],[y2]]*Tabulka1[[#This Row],[x]]/2</f>
        <v>4.0024697746006046</v>
      </c>
      <c r="C139" s="1">
        <f>Tabulka1[[#This Row],[z2]]</f>
        <v>1.3528249999999999</v>
      </c>
      <c r="D139" s="1">
        <f>Tabulka1[[#This Row],[std2]]</f>
        <v>7.0710678119117998E-6</v>
      </c>
      <c r="E139" s="1">
        <v>5</v>
      </c>
      <c r="F139" s="1" t="s">
        <v>75</v>
      </c>
      <c r="G139" s="1" t="s">
        <v>27</v>
      </c>
      <c r="H139" s="1" t="str">
        <f>Tabulka1[[#This Row],[z2Label]]</f>
        <v>Density (g/cm3)</v>
      </c>
      <c r="I139" s="1">
        <v>30</v>
      </c>
      <c r="J139" s="1">
        <v>1.5</v>
      </c>
      <c r="K139" s="1">
        <v>1.3528249999999999</v>
      </c>
      <c r="L139" s="1">
        <v>7.0710678119117998E-6</v>
      </c>
      <c r="M139" s="1" t="s">
        <v>29</v>
      </c>
      <c r="N139" s="1" t="s">
        <v>28</v>
      </c>
      <c r="O139" s="1" t="s">
        <v>80</v>
      </c>
      <c r="P139" s="1">
        <f>Tabulka1[[#This Row],[x2]]/(1+Tabulka1[[#This Row],[y2]]*60.08/61.9789)</f>
        <v>12.224723518710524</v>
      </c>
      <c r="Q139" s="1">
        <f>Tabulka1[[#This Row],[y2]]</f>
        <v>1.5</v>
      </c>
      <c r="R139" s="1">
        <f>Tabulka1[[#This Row],[z2]]</f>
        <v>1.3528249999999999</v>
      </c>
      <c r="S139" s="1">
        <f>Tabulka1[[#This Row],[std2]]</f>
        <v>7.0710678119117998E-6</v>
      </c>
      <c r="T139" s="1" t="s">
        <v>38</v>
      </c>
      <c r="U139" s="1" t="s">
        <v>28</v>
      </c>
      <c r="V139" s="1" t="str">
        <f>Tabulka1[[#This Row],[z2Label]]</f>
        <v>Density (g/cm3)</v>
      </c>
      <c r="W139" s="1">
        <f>2*Tabulka1[[#This Row],[x3]]/61.9789*1000/(100-Tabulka1[[#This Row],[x2]])</f>
        <v>5.635431006686157</v>
      </c>
      <c r="X139" s="1">
        <f>(Tabulka1[[#This Row],[x2]]-Tabulka1[[#This Row],[x3]])/60.08*1000/(100-Tabulka1[[#This Row],[x2]])</f>
        <v>4.2265732550146176</v>
      </c>
      <c r="Y139" s="1">
        <f>Tabulka1[[#This Row],[z3]]</f>
        <v>1.3528249999999999</v>
      </c>
      <c r="Z139" s="1">
        <f>Tabulka1[[#This Row],[std3]]</f>
        <v>7.0710678119117998E-6</v>
      </c>
      <c r="AA139" s="1" t="s">
        <v>36</v>
      </c>
      <c r="AB139" s="1" t="s">
        <v>37</v>
      </c>
      <c r="AC139" s="1" t="str">
        <f>Tabulka1[[#This Row],[z2Label]]</f>
        <v>Density (g/cm3)</v>
      </c>
      <c r="AD139" s="1">
        <f>Tabulka1[[#This Row],[y2]]</f>
        <v>1.5</v>
      </c>
      <c r="AE139" s="1">
        <f>Tabulka1[[#This Row],[x3]]</f>
        <v>12.224723518710524</v>
      </c>
      <c r="AF139" s="1">
        <f>Tabulka1[[#This Row],[x2]]-Tabulka1[[#This Row],[x3]]</f>
        <v>17.775276481289474</v>
      </c>
      <c r="AG139" s="1">
        <f>100-Tabulka1[[#This Row],[Na2O_proc]]-Tabulka1[[#This Row],[SiO2_proc]]</f>
        <v>70</v>
      </c>
      <c r="AH139" s="1">
        <f>Tabulka1[[#This Row],[z2]]</f>
        <v>1.3528249999999999</v>
      </c>
      <c r="AI139" s="1">
        <f>Tabulka1[[#This Row],[std2]]</f>
        <v>7.0710678119117998E-6</v>
      </c>
      <c r="AJ139" s="1" t="str">
        <f>Tabulka1[[#This Row],[z2Label]]</f>
        <v>Density (g/cm3)</v>
      </c>
      <c r="AK139" s="1">
        <v>20</v>
      </c>
      <c r="AL139" s="1" t="s">
        <v>82</v>
      </c>
      <c r="AM139" s="1" t="s">
        <v>79</v>
      </c>
      <c r="AN139" s="1">
        <f t="shared" si="2"/>
        <v>1.3532714162499999</v>
      </c>
      <c r="AO139" s="1">
        <f>Tabulka1[[#This Row],[Interpolated_z2]]-Tabulka1[[#This Row],[z2]]</f>
        <v>4.464162499999702E-4</v>
      </c>
      <c r="AP139" s="1">
        <f>Tabulka1[[#This Row],[Interpolated_z2 - measured]]/Tabulka1[[#This Row],[z2]]*100</f>
        <v>3.2998817289743333E-2</v>
      </c>
      <c r="AQ139" s="1">
        <v>1</v>
      </c>
    </row>
    <row r="140" spans="1:43" ht="16.5" x14ac:dyDescent="0.35">
      <c r="A140" s="1">
        <f>2*Tabulka1[[#This Row],[x3]]*Tabulka1[[#This Row],[z]]/(100*61.9789)*1000</f>
        <v>6.5638015791041218</v>
      </c>
      <c r="B140" s="1">
        <f>Tabulka1[[#This Row],[y2]]*Tabulka1[[#This Row],[x]]/2</f>
        <v>4.9228511843280911</v>
      </c>
      <c r="C140" s="1">
        <f>Tabulka1[[#This Row],[z2]]</f>
        <v>1.42621</v>
      </c>
      <c r="D140" s="1">
        <f>Tabulka1[[#This Row],[std2]]</f>
        <v>0</v>
      </c>
      <c r="E140" s="1">
        <v>5</v>
      </c>
      <c r="F140" s="1" t="s">
        <v>75</v>
      </c>
      <c r="G140" s="1" t="s">
        <v>27</v>
      </c>
      <c r="H140" s="1" t="str">
        <f>Tabulka1[[#This Row],[z2Label]]</f>
        <v>Density (g/cm3)</v>
      </c>
      <c r="I140" s="1">
        <v>35</v>
      </c>
      <c r="J140" s="1">
        <v>1.5</v>
      </c>
      <c r="K140" s="1">
        <v>1.42621</v>
      </c>
      <c r="L140" s="1">
        <v>0</v>
      </c>
      <c r="M140" s="1" t="s">
        <v>29</v>
      </c>
      <c r="N140" s="1" t="s">
        <v>28</v>
      </c>
      <c r="O140" s="1" t="s">
        <v>80</v>
      </c>
      <c r="P140" s="1">
        <f>Tabulka1[[#This Row],[x2]]/(1+Tabulka1[[#This Row],[y2]]*60.08/61.9789)</f>
        <v>14.262177438495611</v>
      </c>
      <c r="Q140" s="1">
        <f>Tabulka1[[#This Row],[y2]]</f>
        <v>1.5</v>
      </c>
      <c r="R140" s="1">
        <f>Tabulka1[[#This Row],[z2]]</f>
        <v>1.42621</v>
      </c>
      <c r="S140" s="1">
        <f>Tabulka1[[#This Row],[std2]]</f>
        <v>0</v>
      </c>
      <c r="T140" s="1" t="s">
        <v>38</v>
      </c>
      <c r="U140" s="1" t="s">
        <v>28</v>
      </c>
      <c r="V140" s="1" t="str">
        <f>Tabulka1[[#This Row],[z2Label]]</f>
        <v>Density (g/cm3)</v>
      </c>
      <c r="W140" s="1">
        <f>2*Tabulka1[[#This Row],[x3]]/61.9789*1000/(100-Tabulka1[[#This Row],[x2]])</f>
        <v>7.080413316092864</v>
      </c>
      <c r="X140" s="1">
        <f>(Tabulka1[[#This Row],[x2]]-Tabulka1[[#This Row],[x3]])/60.08*1000/(100-Tabulka1[[#This Row],[x2]])</f>
        <v>5.3103099870696475</v>
      </c>
      <c r="Y140" s="1">
        <f>Tabulka1[[#This Row],[z3]]</f>
        <v>1.42621</v>
      </c>
      <c r="Z140" s="1">
        <f>Tabulka1[[#This Row],[std3]]</f>
        <v>0</v>
      </c>
      <c r="AA140" s="1" t="s">
        <v>36</v>
      </c>
      <c r="AB140" s="1" t="s">
        <v>37</v>
      </c>
      <c r="AC140" s="1" t="str">
        <f>Tabulka1[[#This Row],[z2Label]]</f>
        <v>Density (g/cm3)</v>
      </c>
      <c r="AD140" s="1">
        <f>Tabulka1[[#This Row],[y2]]</f>
        <v>1.5</v>
      </c>
      <c r="AE140" s="1">
        <f>Tabulka1[[#This Row],[x3]]</f>
        <v>14.262177438495611</v>
      </c>
      <c r="AF140" s="1">
        <f>Tabulka1[[#This Row],[x2]]-Tabulka1[[#This Row],[x3]]</f>
        <v>20.737822561504387</v>
      </c>
      <c r="AG140" s="1">
        <f>100-Tabulka1[[#This Row],[Na2O_proc]]-Tabulka1[[#This Row],[SiO2_proc]]</f>
        <v>65</v>
      </c>
      <c r="AH140" s="1">
        <f>Tabulka1[[#This Row],[z2]]</f>
        <v>1.42621</v>
      </c>
      <c r="AI140" s="1">
        <f>Tabulka1[[#This Row],[std2]]</f>
        <v>0</v>
      </c>
      <c r="AJ140" s="1" t="str">
        <f>Tabulka1[[#This Row],[z2Label]]</f>
        <v>Density (g/cm3)</v>
      </c>
      <c r="AK140" s="1">
        <v>20</v>
      </c>
      <c r="AL140" s="1" t="s">
        <v>82</v>
      </c>
      <c r="AM140" s="1" t="s">
        <v>79</v>
      </c>
      <c r="AN140" s="1">
        <f t="shared" si="2"/>
        <v>1.4262226503124997</v>
      </c>
      <c r="AO140" s="1">
        <f>Tabulka1[[#This Row],[Interpolated_z2]]-Tabulka1[[#This Row],[z2]]</f>
        <v>1.2650312499751237E-5</v>
      </c>
      <c r="AP140" s="1">
        <f>Tabulka1[[#This Row],[Interpolated_z2 - measured]]/Tabulka1[[#This Row],[z2]]*100</f>
        <v>8.8698806625610803E-4</v>
      </c>
      <c r="AQ140" s="1">
        <v>1</v>
      </c>
    </row>
    <row r="141" spans="1:43" ht="16.5" x14ac:dyDescent="0.35">
      <c r="A141" s="1">
        <f>2*Tabulka1[[#This Row],[x3]]*Tabulka1[[#This Row],[z]]/(100*61.9789)*1000</f>
        <v>7.9096955993764579</v>
      </c>
      <c r="B141" s="1">
        <f>Tabulka1[[#This Row],[y2]]*Tabulka1[[#This Row],[x]]/2</f>
        <v>5.9322716995323432</v>
      </c>
      <c r="C141" s="1">
        <f>Tabulka1[[#This Row],[z2]]</f>
        <v>1.5038199999999999</v>
      </c>
      <c r="D141" s="1">
        <f>Tabulka1[[#This Row],[std2]]</f>
        <v>0</v>
      </c>
      <c r="E141" s="1">
        <v>5</v>
      </c>
      <c r="F141" s="1" t="s">
        <v>75</v>
      </c>
      <c r="G141" s="1" t="s">
        <v>27</v>
      </c>
      <c r="H141" s="1" t="str">
        <f>Tabulka1[[#This Row],[z2Label]]</f>
        <v>Density (g/cm3)</v>
      </c>
      <c r="I141" s="1">
        <v>40</v>
      </c>
      <c r="J141" s="1">
        <v>1.5</v>
      </c>
      <c r="K141" s="1">
        <v>1.5038199999999999</v>
      </c>
      <c r="L141" s="1">
        <v>0</v>
      </c>
      <c r="M141" s="1" t="s">
        <v>29</v>
      </c>
      <c r="N141" s="1" t="s">
        <v>28</v>
      </c>
      <c r="O141" s="1" t="s">
        <v>80</v>
      </c>
      <c r="P141" s="1">
        <f>Tabulka1[[#This Row],[x2]]/(1+Tabulka1[[#This Row],[y2]]*60.08/61.9789)</f>
        <v>16.299631358280699</v>
      </c>
      <c r="Q141" s="1">
        <f>Tabulka1[[#This Row],[y2]]</f>
        <v>1.5</v>
      </c>
      <c r="R141" s="1">
        <f>Tabulka1[[#This Row],[z2]]</f>
        <v>1.5038199999999999</v>
      </c>
      <c r="S141" s="1">
        <f>Tabulka1[[#This Row],[std2]]</f>
        <v>0</v>
      </c>
      <c r="T141" s="1" t="s">
        <v>38</v>
      </c>
      <c r="U141" s="1" t="s">
        <v>28</v>
      </c>
      <c r="V141" s="1" t="str">
        <f>Tabulka1[[#This Row],[z2Label]]</f>
        <v>Density (g/cm3)</v>
      </c>
      <c r="W141" s="1">
        <f>2*Tabulka1[[#This Row],[x3]]/61.9789*1000/(100-Tabulka1[[#This Row],[x2]])</f>
        <v>8.7662260104006879</v>
      </c>
      <c r="X141" s="1">
        <f>(Tabulka1[[#This Row],[x2]]-Tabulka1[[#This Row],[x3]])/60.08*1000/(100-Tabulka1[[#This Row],[x2]])</f>
        <v>6.5746695078005164</v>
      </c>
      <c r="Y141" s="1">
        <f>Tabulka1[[#This Row],[z3]]</f>
        <v>1.5038199999999999</v>
      </c>
      <c r="Z141" s="1">
        <f>Tabulka1[[#This Row],[std3]]</f>
        <v>0</v>
      </c>
      <c r="AA141" s="1" t="s">
        <v>36</v>
      </c>
      <c r="AB141" s="1" t="s">
        <v>37</v>
      </c>
      <c r="AC141" s="1" t="str">
        <f>Tabulka1[[#This Row],[z2Label]]</f>
        <v>Density (g/cm3)</v>
      </c>
      <c r="AD141" s="1">
        <f>Tabulka1[[#This Row],[y2]]</f>
        <v>1.5</v>
      </c>
      <c r="AE141" s="1">
        <f>Tabulka1[[#This Row],[x3]]</f>
        <v>16.299631358280699</v>
      </c>
      <c r="AF141" s="1">
        <f>Tabulka1[[#This Row],[x2]]-Tabulka1[[#This Row],[x3]]</f>
        <v>23.700368641719301</v>
      </c>
      <c r="AG141" s="1">
        <f>100-Tabulka1[[#This Row],[Na2O_proc]]-Tabulka1[[#This Row],[SiO2_proc]]</f>
        <v>60.000000000000007</v>
      </c>
      <c r="AH141" s="1">
        <f>Tabulka1[[#This Row],[z2]]</f>
        <v>1.5038199999999999</v>
      </c>
      <c r="AI141" s="1">
        <f>Tabulka1[[#This Row],[std2]]</f>
        <v>0</v>
      </c>
      <c r="AJ141" s="1" t="str">
        <f>Tabulka1[[#This Row],[z2Label]]</f>
        <v>Density (g/cm3)</v>
      </c>
      <c r="AK141" s="1">
        <v>20</v>
      </c>
      <c r="AL141" s="1" t="s">
        <v>82</v>
      </c>
      <c r="AM141" s="1" t="s">
        <v>79</v>
      </c>
      <c r="AN141" s="1">
        <f t="shared" si="2"/>
        <v>1.5031978012499998</v>
      </c>
      <c r="AO141" s="1">
        <f>Tabulka1[[#This Row],[Interpolated_z2]]-Tabulka1[[#This Row],[z2]]</f>
        <v>-6.221987500001358E-4</v>
      </c>
      <c r="AP141" s="1">
        <f>Tabulka1[[#This Row],[Interpolated_z2 - measured]]/Tabulka1[[#This Row],[z2]]*100</f>
        <v>-4.1374549480664963E-2</v>
      </c>
      <c r="AQ141" s="1">
        <v>1</v>
      </c>
    </row>
    <row r="142" spans="1:43" ht="16.5" x14ac:dyDescent="0.35">
      <c r="A142" s="1">
        <f>2*Tabulka1[[#This Row],[x3]]*Tabulka1[[#This Row],[z]]/(100*61.9789)*1000</f>
        <v>9.3635588423058937</v>
      </c>
      <c r="B142" s="1">
        <f>Tabulka1[[#This Row],[y2]]*Tabulka1[[#This Row],[x]]/2</f>
        <v>7.0226691317294208</v>
      </c>
      <c r="C142" s="1">
        <f>Tabulka1[[#This Row],[z2]]</f>
        <v>1.58243</v>
      </c>
      <c r="D142" s="1">
        <f>Tabulka1[[#This Row],[std2]]</f>
        <v>0</v>
      </c>
      <c r="E142" s="1">
        <v>5</v>
      </c>
      <c r="F142" s="1" t="s">
        <v>75</v>
      </c>
      <c r="G142" s="1" t="s">
        <v>27</v>
      </c>
      <c r="H142" s="1" t="str">
        <f>Tabulka1[[#This Row],[z2Label]]</f>
        <v>Density (g/cm3)</v>
      </c>
      <c r="I142" s="1">
        <v>45</v>
      </c>
      <c r="J142" s="1">
        <v>1.5</v>
      </c>
      <c r="K142" s="1">
        <v>1.58243</v>
      </c>
      <c r="L142" s="1">
        <v>0</v>
      </c>
      <c r="M142" s="1" t="s">
        <v>29</v>
      </c>
      <c r="N142" s="1" t="s">
        <v>28</v>
      </c>
      <c r="O142" s="1" t="s">
        <v>80</v>
      </c>
      <c r="P142" s="1">
        <f>Tabulka1[[#This Row],[x2]]/(1+Tabulka1[[#This Row],[y2]]*60.08/61.9789)</f>
        <v>18.337085278065786</v>
      </c>
      <c r="Q142" s="1">
        <f>Tabulka1[[#This Row],[y2]]</f>
        <v>1.5</v>
      </c>
      <c r="R142" s="1">
        <f>Tabulka1[[#This Row],[z2]]</f>
        <v>1.58243</v>
      </c>
      <c r="S142" s="1">
        <f>Tabulka1[[#This Row],[std2]]</f>
        <v>0</v>
      </c>
      <c r="T142" s="1" t="s">
        <v>38</v>
      </c>
      <c r="U142" s="1" t="s">
        <v>28</v>
      </c>
      <c r="V142" s="1" t="str">
        <f>Tabulka1[[#This Row],[z2Label]]</f>
        <v>Density (g/cm3)</v>
      </c>
      <c r="W142" s="1">
        <f>2*Tabulka1[[#This Row],[x3]]/61.9789*1000/(100-Tabulka1[[#This Row],[x2]])</f>
        <v>10.758550103673571</v>
      </c>
      <c r="X142" s="1">
        <f>(Tabulka1[[#This Row],[x2]]-Tabulka1[[#This Row],[x3]])/60.08*1000/(100-Tabulka1[[#This Row],[x2]])</f>
        <v>8.0689125777551798</v>
      </c>
      <c r="Y142" s="1">
        <f>Tabulka1[[#This Row],[z3]]</f>
        <v>1.58243</v>
      </c>
      <c r="Z142" s="1">
        <f>Tabulka1[[#This Row],[std3]]</f>
        <v>0</v>
      </c>
      <c r="AA142" s="1" t="s">
        <v>36</v>
      </c>
      <c r="AB142" s="1" t="s">
        <v>37</v>
      </c>
      <c r="AC142" s="1" t="str">
        <f>Tabulka1[[#This Row],[z2Label]]</f>
        <v>Density (g/cm3)</v>
      </c>
      <c r="AD142" s="1">
        <f>Tabulka1[[#This Row],[y2]]</f>
        <v>1.5</v>
      </c>
      <c r="AE142" s="1">
        <f>Tabulka1[[#This Row],[x3]]</f>
        <v>18.337085278065786</v>
      </c>
      <c r="AF142" s="1">
        <f>Tabulka1[[#This Row],[x2]]-Tabulka1[[#This Row],[x3]]</f>
        <v>26.662914721934214</v>
      </c>
      <c r="AG142" s="1">
        <f>100-Tabulka1[[#This Row],[Na2O_proc]]-Tabulka1[[#This Row],[SiO2_proc]]</f>
        <v>55</v>
      </c>
      <c r="AH142" s="1">
        <f>Tabulka1[[#This Row],[z2]]</f>
        <v>1.58243</v>
      </c>
      <c r="AI142" s="1">
        <f>Tabulka1[[#This Row],[std2]]</f>
        <v>0</v>
      </c>
      <c r="AJ142" s="1" t="str">
        <f>Tabulka1[[#This Row],[z2Label]]</f>
        <v>Density (g/cm3)</v>
      </c>
      <c r="AK142" s="1">
        <v>20</v>
      </c>
      <c r="AL142" s="1" t="s">
        <v>82</v>
      </c>
      <c r="AM142" s="1" t="s">
        <v>79</v>
      </c>
      <c r="AN142" s="1">
        <f t="shared" si="2"/>
        <v>1.5846244196874999</v>
      </c>
      <c r="AO142" s="1">
        <f>Tabulka1[[#This Row],[Interpolated_z2]]-Tabulka1[[#This Row],[z2]]</f>
        <v>2.1944196874998934E-3</v>
      </c>
      <c r="AP142" s="1">
        <f>Tabulka1[[#This Row],[Interpolated_z2 - measured]]/Tabulka1[[#This Row],[z2]]*100</f>
        <v>0.13867404482346096</v>
      </c>
      <c r="AQ142" s="1">
        <v>1</v>
      </c>
    </row>
    <row r="143" spans="1:43" ht="16.5" x14ac:dyDescent="0.35">
      <c r="A143" s="1">
        <f>2*Tabulka1[[#This Row],[x3]]*Tabulka1[[#This Row],[z]]/(100*61.9789)*1000</f>
        <v>9.9563585929944285</v>
      </c>
      <c r="B143" s="1">
        <f>Tabulka1[[#This Row],[y2]]*Tabulka1[[#This Row],[x]]/2</f>
        <v>7.4672689447458218</v>
      </c>
      <c r="C143" s="1">
        <f>Tabulka1[[#This Row],[z2]]</f>
        <v>1.6158250000000001</v>
      </c>
      <c r="D143" s="1">
        <f>Tabulka1[[#This Row],[std2]]</f>
        <v>7.0710678119117998E-6</v>
      </c>
      <c r="E143" s="1">
        <v>5</v>
      </c>
      <c r="F143" s="1" t="s">
        <v>75</v>
      </c>
      <c r="G143" s="1" t="s">
        <v>27</v>
      </c>
      <c r="H143" s="1" t="str">
        <f>Tabulka1[[#This Row],[z2Label]]</f>
        <v>Density (g/cm3)</v>
      </c>
      <c r="I143" s="1">
        <v>46.86</v>
      </c>
      <c r="J143" s="1">
        <v>1.5</v>
      </c>
      <c r="K143" s="1">
        <v>1.6158250000000001</v>
      </c>
      <c r="L143" s="1">
        <v>7.0710678119117998E-6</v>
      </c>
      <c r="M143" s="1" t="s">
        <v>29</v>
      </c>
      <c r="N143" s="1" t="s">
        <v>28</v>
      </c>
      <c r="O143" s="1" t="s">
        <v>80</v>
      </c>
      <c r="P143" s="1">
        <f>Tabulka1[[#This Row],[x2]]/(1+Tabulka1[[#This Row],[y2]]*60.08/61.9789)</f>
        <v>19.095018136225839</v>
      </c>
      <c r="Q143" s="1">
        <f>Tabulka1[[#This Row],[y2]]</f>
        <v>1.5</v>
      </c>
      <c r="R143" s="1">
        <f>Tabulka1[[#This Row],[z2]]</f>
        <v>1.6158250000000001</v>
      </c>
      <c r="S143" s="1">
        <f>Tabulka1[[#This Row],[std2]]</f>
        <v>7.0710678119117998E-6</v>
      </c>
      <c r="T143" s="1" t="s">
        <v>38</v>
      </c>
      <c r="U143" s="1" t="s">
        <v>28</v>
      </c>
      <c r="V143" s="1" t="str">
        <f>Tabulka1[[#This Row],[z2Label]]</f>
        <v>Density (g/cm3)</v>
      </c>
      <c r="W143" s="1">
        <f>2*Tabulka1[[#This Row],[x3]]/61.9789*1000/(100-Tabulka1[[#This Row],[x2]])</f>
        <v>11.595371213230418</v>
      </c>
      <c r="X143" s="1">
        <f>(Tabulka1[[#This Row],[x2]]-Tabulka1[[#This Row],[x3]])/60.08*1000/(100-Tabulka1[[#This Row],[x2]])</f>
        <v>8.6965284099228128</v>
      </c>
      <c r="Y143" s="1">
        <f>Tabulka1[[#This Row],[z3]]</f>
        <v>1.6158250000000001</v>
      </c>
      <c r="Z143" s="1">
        <f>Tabulka1[[#This Row],[std3]]</f>
        <v>7.0710678119117998E-6</v>
      </c>
      <c r="AA143" s="1" t="s">
        <v>36</v>
      </c>
      <c r="AB143" s="1" t="s">
        <v>37</v>
      </c>
      <c r="AC143" s="1" t="str">
        <f>Tabulka1[[#This Row],[z2Label]]</f>
        <v>Density (g/cm3)</v>
      </c>
      <c r="AD143" s="1">
        <f>Tabulka1[[#This Row],[y2]]</f>
        <v>1.5</v>
      </c>
      <c r="AE143" s="1">
        <f>Tabulka1[[#This Row],[x3]]</f>
        <v>19.095018136225839</v>
      </c>
      <c r="AF143" s="1">
        <f>Tabulka1[[#This Row],[x2]]-Tabulka1[[#This Row],[x3]]</f>
        <v>27.76498186377416</v>
      </c>
      <c r="AG143" s="1">
        <f>100-Tabulka1[[#This Row],[Na2O_proc]]-Tabulka1[[#This Row],[SiO2_proc]]</f>
        <v>53.140000000000008</v>
      </c>
      <c r="AH143" s="1">
        <f>Tabulka1[[#This Row],[z2]]</f>
        <v>1.6158250000000001</v>
      </c>
      <c r="AI143" s="1">
        <f>Tabulka1[[#This Row],[std2]]</f>
        <v>7.0710678119117998E-6</v>
      </c>
      <c r="AJ143" s="1" t="str">
        <f>Tabulka1[[#This Row],[z2Label]]</f>
        <v>Density (g/cm3)</v>
      </c>
      <c r="AK143" s="1">
        <v>20</v>
      </c>
      <c r="AL143" s="1" t="s">
        <v>82</v>
      </c>
      <c r="AM143" s="1" t="s">
        <v>79</v>
      </c>
      <c r="AN143" s="1">
        <f t="shared" si="2"/>
        <v>1.6161715826376359</v>
      </c>
      <c r="AO143" s="1">
        <f>Tabulka1[[#This Row],[Interpolated_z2]]-Tabulka1[[#This Row],[z2]]</f>
        <v>3.4658263763587271E-4</v>
      </c>
      <c r="AP143" s="1">
        <f>Tabulka1[[#This Row],[Interpolated_z2 - measured]]/Tabulka1[[#This Row],[z2]]*100</f>
        <v>2.1449268184108593E-2</v>
      </c>
      <c r="AQ143" s="1">
        <v>1</v>
      </c>
    </row>
    <row r="144" spans="1:43" ht="16.5" x14ac:dyDescent="0.35">
      <c r="A144" s="1">
        <f>2*Tabulka1[[#This Row],[x3]]*Tabulka1[[#This Row],[z]]/(100*61.9789)*1000</f>
        <v>0</v>
      </c>
      <c r="B144" s="1">
        <f>Tabulka1[[#This Row],[y2]]*Tabulka1[[#This Row],[x]]/2</f>
        <v>0</v>
      </c>
      <c r="C144" s="1">
        <f>Tabulka1[[#This Row],[z2]]</f>
        <v>0.99819999999999998</v>
      </c>
      <c r="D144" s="1">
        <f>Tabulka1[[#This Row],[std2]]</f>
        <v>0</v>
      </c>
      <c r="E144" s="1">
        <v>6</v>
      </c>
      <c r="F144" s="1" t="s">
        <v>75</v>
      </c>
      <c r="G144" s="1" t="s">
        <v>27</v>
      </c>
      <c r="H144" s="1" t="str">
        <f>Tabulka1[[#This Row],[z2Label]]</f>
        <v>Density (g/cm3)</v>
      </c>
      <c r="I144" s="1">
        <v>0</v>
      </c>
      <c r="J144" s="1">
        <v>1.887</v>
      </c>
      <c r="K144" s="1">
        <v>0.99819999999999998</v>
      </c>
      <c r="M144" s="1" t="s">
        <v>29</v>
      </c>
      <c r="N144" s="1" t="s">
        <v>28</v>
      </c>
      <c r="O144" s="1" t="s">
        <v>80</v>
      </c>
      <c r="P144" s="1">
        <f>Tabulka1[[#This Row],[x2]]/(1+Tabulka1[[#This Row],[y2]]*60.08/61.9789)</f>
        <v>0</v>
      </c>
      <c r="Q144" s="1">
        <f>Tabulka1[[#This Row],[y2]]</f>
        <v>1.887</v>
      </c>
      <c r="R144" s="1">
        <f>Tabulka1[[#This Row],[z2]]</f>
        <v>0.99819999999999998</v>
      </c>
      <c r="S144" s="1">
        <f>Tabulka1[[#This Row],[std2]]</f>
        <v>0</v>
      </c>
      <c r="T144" s="1" t="s">
        <v>38</v>
      </c>
      <c r="U144" s="1" t="s">
        <v>28</v>
      </c>
      <c r="V144" s="1" t="str">
        <f>Tabulka1[[#This Row],[z2Label]]</f>
        <v>Density (g/cm3)</v>
      </c>
      <c r="W144" s="1">
        <f>2*Tabulka1[[#This Row],[x3]]/61.9789*1000/(100-Tabulka1[[#This Row],[x2]])</f>
        <v>0</v>
      </c>
      <c r="X144" s="1">
        <f>(Tabulka1[[#This Row],[x2]]-Tabulka1[[#This Row],[x3]])/60.08*1000/(100-Tabulka1[[#This Row],[x2]])</f>
        <v>0</v>
      </c>
      <c r="Y144" s="1">
        <f>Tabulka1[[#This Row],[z3]]</f>
        <v>0.99819999999999998</v>
      </c>
      <c r="Z144" s="1">
        <f>Tabulka1[[#This Row],[std3]]</f>
        <v>0</v>
      </c>
      <c r="AA144" s="1" t="s">
        <v>36</v>
      </c>
      <c r="AB144" s="1" t="s">
        <v>37</v>
      </c>
      <c r="AC144" s="1" t="str">
        <f>Tabulka1[[#This Row],[z2Label]]</f>
        <v>Density (g/cm3)</v>
      </c>
      <c r="AD144" s="1">
        <f>Tabulka1[[#This Row],[y2]]</f>
        <v>1.887</v>
      </c>
      <c r="AE144" s="1">
        <f>Tabulka1[[#This Row],[x3]]</f>
        <v>0</v>
      </c>
      <c r="AF144" s="1">
        <f>Tabulka1[[#This Row],[x2]]-Tabulka1[[#This Row],[x3]]</f>
        <v>0</v>
      </c>
      <c r="AG144" s="1">
        <f>100-Tabulka1[[#This Row],[Na2O_proc]]-Tabulka1[[#This Row],[SiO2_proc]]</f>
        <v>100</v>
      </c>
      <c r="AH144" s="1">
        <f>Tabulka1[[#This Row],[z2]]</f>
        <v>0.99819999999999998</v>
      </c>
      <c r="AI144" s="1">
        <f>Tabulka1[[#This Row],[std2]]</f>
        <v>0</v>
      </c>
      <c r="AJ144" s="1" t="str">
        <f>Tabulka1[[#This Row],[z2Label]]</f>
        <v>Density (g/cm3)</v>
      </c>
      <c r="AK144" s="1">
        <v>20</v>
      </c>
      <c r="AL144" s="1" t="s">
        <v>82</v>
      </c>
      <c r="AM144" s="1" t="s">
        <v>79</v>
      </c>
      <c r="AN144" s="1">
        <f t="shared" si="2"/>
        <v>1.0070507676977438</v>
      </c>
      <c r="AO144" s="1">
        <f>Tabulka1[[#This Row],[Interpolated_z2]]-Tabulka1[[#This Row],[z2]]</f>
        <v>8.8507676977438443E-3</v>
      </c>
      <c r="AP144" s="1">
        <f>Tabulka1[[#This Row],[Interpolated_z2 - measured]]/Tabulka1[[#This Row],[z2]]*100</f>
        <v>0.88667278077978806</v>
      </c>
      <c r="AQ144" s="1">
        <v>100</v>
      </c>
    </row>
    <row r="145" spans="1:43" ht="16.5" x14ac:dyDescent="0.35">
      <c r="A145" s="1">
        <f>2*Tabulka1[[#This Row],[x3]]*Tabulka1[[#This Row],[z]]/(100*61.9789)*1000</f>
        <v>0.59682397237157758</v>
      </c>
      <c r="B145" s="1">
        <f>Tabulka1[[#This Row],[y2]]*Tabulka1[[#This Row],[x]]/2</f>
        <v>0.56310341793258345</v>
      </c>
      <c r="C145" s="1">
        <f>Tabulka1[[#This Row],[z2]]</f>
        <v>1.04653</v>
      </c>
      <c r="D145" s="1">
        <f>Tabulka1[[#This Row],[std2]]</f>
        <v>0</v>
      </c>
      <c r="E145" s="1">
        <v>6</v>
      </c>
      <c r="F145" s="1" t="s">
        <v>75</v>
      </c>
      <c r="G145" s="1" t="s">
        <v>27</v>
      </c>
      <c r="H145" s="1" t="str">
        <f>Tabulka1[[#This Row],[z2Label]]</f>
        <v>Density (g/cm3)</v>
      </c>
      <c r="I145" s="1">
        <v>5</v>
      </c>
      <c r="J145" s="1">
        <v>1.887</v>
      </c>
      <c r="K145" s="1">
        <v>1.04653</v>
      </c>
      <c r="L145" s="1">
        <v>0</v>
      </c>
      <c r="M145" s="1" t="s">
        <v>29</v>
      </c>
      <c r="N145" s="1" t="s">
        <v>28</v>
      </c>
      <c r="O145" s="1" t="s">
        <v>80</v>
      </c>
      <c r="P145" s="1">
        <f>Tabulka1[[#This Row],[x2]]/(1+Tabulka1[[#This Row],[y2]]*60.08/61.9789)</f>
        <v>1.7672925430336814</v>
      </c>
      <c r="Q145" s="1">
        <f>Tabulka1[[#This Row],[y2]]</f>
        <v>1.887</v>
      </c>
      <c r="R145" s="1">
        <f>Tabulka1[[#This Row],[z2]]</f>
        <v>1.04653</v>
      </c>
      <c r="S145" s="1">
        <f>Tabulka1[[#This Row],[std2]]</f>
        <v>0</v>
      </c>
      <c r="T145" s="1" t="s">
        <v>38</v>
      </c>
      <c r="U145" s="1" t="s">
        <v>28</v>
      </c>
      <c r="V145" s="1" t="str">
        <f>Tabulka1[[#This Row],[z2Label]]</f>
        <v>Density (g/cm3)</v>
      </c>
      <c r="W145" s="1">
        <f>2*Tabulka1[[#This Row],[x3]]/61.9789*1000/(100-Tabulka1[[#This Row],[x2]])</f>
        <v>0.60030363237664885</v>
      </c>
      <c r="X145" s="1">
        <f>(Tabulka1[[#This Row],[x2]]-Tabulka1[[#This Row],[x3]])/60.08*1000/(100-Tabulka1[[#This Row],[x2]])</f>
        <v>0.56638647714736823</v>
      </c>
      <c r="Y145" s="1">
        <f>Tabulka1[[#This Row],[z3]]</f>
        <v>1.04653</v>
      </c>
      <c r="Z145" s="1">
        <f>Tabulka1[[#This Row],[std3]]</f>
        <v>0</v>
      </c>
      <c r="AA145" s="1" t="s">
        <v>36</v>
      </c>
      <c r="AB145" s="1" t="s">
        <v>37</v>
      </c>
      <c r="AC145" s="1" t="str">
        <f>Tabulka1[[#This Row],[z2Label]]</f>
        <v>Density (g/cm3)</v>
      </c>
      <c r="AD145" s="1">
        <f>Tabulka1[[#This Row],[y2]]</f>
        <v>1.887</v>
      </c>
      <c r="AE145" s="1">
        <f>Tabulka1[[#This Row],[x3]]</f>
        <v>1.7672925430336814</v>
      </c>
      <c r="AF145" s="1">
        <f>Tabulka1[[#This Row],[x2]]-Tabulka1[[#This Row],[x3]]</f>
        <v>3.2327074569663186</v>
      </c>
      <c r="AG145" s="1">
        <f>100-Tabulka1[[#This Row],[Na2O_proc]]-Tabulka1[[#This Row],[SiO2_proc]]</f>
        <v>95</v>
      </c>
      <c r="AH145" s="1">
        <f>Tabulka1[[#This Row],[z2]]</f>
        <v>1.04653</v>
      </c>
      <c r="AI145" s="1">
        <f>Tabulka1[[#This Row],[std2]]</f>
        <v>0</v>
      </c>
      <c r="AJ145" s="1" t="str">
        <f>Tabulka1[[#This Row],[z2Label]]</f>
        <v>Density (g/cm3)</v>
      </c>
      <c r="AK145" s="1">
        <v>20</v>
      </c>
      <c r="AL145" s="1" t="s">
        <v>82</v>
      </c>
      <c r="AM145" s="1" t="s">
        <v>79</v>
      </c>
      <c r="AN145" s="1">
        <f t="shared" si="2"/>
        <v>1.0483634396424548</v>
      </c>
      <c r="AO145" s="1">
        <f>Tabulka1[[#This Row],[Interpolated_z2]]-Tabulka1[[#This Row],[z2]]</f>
        <v>1.8334396424548594E-3</v>
      </c>
      <c r="AP145" s="1">
        <f>Tabulka1[[#This Row],[Interpolated_z2 - measured]]/Tabulka1[[#This Row],[z2]]*100</f>
        <v>0.17519226801475921</v>
      </c>
      <c r="AQ145" s="1">
        <v>1</v>
      </c>
    </row>
    <row r="146" spans="1:43" ht="16.5" x14ac:dyDescent="0.35">
      <c r="A146" s="1">
        <f>2*Tabulka1[[#This Row],[x3]]*Tabulka1[[#This Row],[z]]/(100*61.9789)*1000</f>
        <v>1.2510075571203763</v>
      </c>
      <c r="B146" s="1">
        <f>Tabulka1[[#This Row],[y2]]*Tabulka1[[#This Row],[x]]/2</f>
        <v>1.1803256301430749</v>
      </c>
      <c r="C146" s="1">
        <f>Tabulka1[[#This Row],[z2]]</f>
        <v>1.0968199999999999</v>
      </c>
      <c r="D146" s="1">
        <f>Tabulka1[[#This Row],[std2]]</f>
        <v>0</v>
      </c>
      <c r="E146" s="1">
        <v>6</v>
      </c>
      <c r="F146" s="1" t="s">
        <v>75</v>
      </c>
      <c r="G146" s="1" t="s">
        <v>27</v>
      </c>
      <c r="H146" s="1" t="str">
        <f>Tabulka1[[#This Row],[z2Label]]</f>
        <v>Density (g/cm3)</v>
      </c>
      <c r="I146" s="1">
        <v>10</v>
      </c>
      <c r="J146" s="1">
        <v>1.887</v>
      </c>
      <c r="K146" s="1">
        <v>1.0968199999999999</v>
      </c>
      <c r="L146" s="1">
        <v>0</v>
      </c>
      <c r="M146" s="1" t="s">
        <v>29</v>
      </c>
      <c r="N146" s="1" t="s">
        <v>28</v>
      </c>
      <c r="O146" s="1" t="s">
        <v>80</v>
      </c>
      <c r="P146" s="1">
        <f>Tabulka1[[#This Row],[x2]]/(1+Tabulka1[[#This Row],[y2]]*60.08/61.9789)</f>
        <v>3.5345850860673629</v>
      </c>
      <c r="Q146" s="1">
        <f>Tabulka1[[#This Row],[y2]]</f>
        <v>1.887</v>
      </c>
      <c r="R146" s="1">
        <f>Tabulka1[[#This Row],[z2]]</f>
        <v>1.0968199999999999</v>
      </c>
      <c r="S146" s="1">
        <f>Tabulka1[[#This Row],[std2]]</f>
        <v>0</v>
      </c>
      <c r="T146" s="1" t="s">
        <v>38</v>
      </c>
      <c r="U146" s="1" t="s">
        <v>28</v>
      </c>
      <c r="V146" s="1" t="str">
        <f>Tabulka1[[#This Row],[z2Label]]</f>
        <v>Density (g/cm3)</v>
      </c>
      <c r="W146" s="1">
        <f>2*Tabulka1[[#This Row],[x3]]/61.9789*1000/(100-Tabulka1[[#This Row],[x2]])</f>
        <v>1.2673076683507032</v>
      </c>
      <c r="X146" s="1">
        <f>(Tabulka1[[#This Row],[x2]]-Tabulka1[[#This Row],[x3]])/60.08*1000/(100-Tabulka1[[#This Row],[x2]])</f>
        <v>1.1957047850888884</v>
      </c>
      <c r="Y146" s="1">
        <f>Tabulka1[[#This Row],[z3]]</f>
        <v>1.0968199999999999</v>
      </c>
      <c r="Z146" s="1">
        <f>Tabulka1[[#This Row],[std3]]</f>
        <v>0</v>
      </c>
      <c r="AA146" s="1" t="s">
        <v>36</v>
      </c>
      <c r="AB146" s="1" t="s">
        <v>37</v>
      </c>
      <c r="AC146" s="1" t="str">
        <f>Tabulka1[[#This Row],[z2Label]]</f>
        <v>Density (g/cm3)</v>
      </c>
      <c r="AD146" s="1">
        <f>Tabulka1[[#This Row],[y2]]</f>
        <v>1.887</v>
      </c>
      <c r="AE146" s="1">
        <f>Tabulka1[[#This Row],[x3]]</f>
        <v>3.5345850860673629</v>
      </c>
      <c r="AF146" s="1">
        <f>Tabulka1[[#This Row],[x2]]-Tabulka1[[#This Row],[x3]]</f>
        <v>6.4654149139326371</v>
      </c>
      <c r="AG146" s="1">
        <f>100-Tabulka1[[#This Row],[Na2O_proc]]-Tabulka1[[#This Row],[SiO2_proc]]</f>
        <v>90</v>
      </c>
      <c r="AH146" s="1">
        <f>Tabulka1[[#This Row],[z2]]</f>
        <v>1.0968199999999999</v>
      </c>
      <c r="AI146" s="1">
        <f>Tabulka1[[#This Row],[std2]]</f>
        <v>0</v>
      </c>
      <c r="AJ146" s="1" t="str">
        <f>Tabulka1[[#This Row],[z2Label]]</f>
        <v>Density (g/cm3)</v>
      </c>
      <c r="AK146" s="1">
        <v>20</v>
      </c>
      <c r="AL146" s="1" t="s">
        <v>82</v>
      </c>
      <c r="AM146" s="1" t="s">
        <v>79</v>
      </c>
      <c r="AN146" s="1">
        <f t="shared" si="2"/>
        <v>1.0956934217964154</v>
      </c>
      <c r="AO146" s="1">
        <f>Tabulka1[[#This Row],[Interpolated_z2]]-Tabulka1[[#This Row],[z2]]</f>
        <v>-1.1265782035845273E-3</v>
      </c>
      <c r="AP146" s="1">
        <f>Tabulka1[[#This Row],[Interpolated_z2 - measured]]/Tabulka1[[#This Row],[z2]]*100</f>
        <v>-0.10271313466061226</v>
      </c>
      <c r="AQ146" s="1">
        <v>1</v>
      </c>
    </row>
    <row r="147" spans="1:43" ht="16.5" x14ac:dyDescent="0.35">
      <c r="A147" s="1">
        <f>2*Tabulka1[[#This Row],[x3]]*Tabulka1[[#This Row],[z]]/(100*61.9789)*1000</f>
        <v>1.9694284329625358</v>
      </c>
      <c r="B147" s="1">
        <f>Tabulka1[[#This Row],[y2]]*Tabulka1[[#This Row],[x]]/2</f>
        <v>1.8581557265001525</v>
      </c>
      <c r="C147" s="1">
        <f>Tabulka1[[#This Row],[z2]]</f>
        <v>1.15113</v>
      </c>
      <c r="D147" s="1">
        <f>Tabulka1[[#This Row],[std2]]</f>
        <v>0</v>
      </c>
      <c r="E147" s="1">
        <v>6</v>
      </c>
      <c r="F147" s="1" t="s">
        <v>75</v>
      </c>
      <c r="G147" s="1" t="s">
        <v>27</v>
      </c>
      <c r="H147" s="1" t="str">
        <f>Tabulka1[[#This Row],[z2Label]]</f>
        <v>Density (g/cm3)</v>
      </c>
      <c r="I147" s="1">
        <v>15</v>
      </c>
      <c r="J147" s="1">
        <v>1.887</v>
      </c>
      <c r="K147" s="1">
        <v>1.15113</v>
      </c>
      <c r="L147" s="1">
        <v>0</v>
      </c>
      <c r="M147" s="1" t="s">
        <v>29</v>
      </c>
      <c r="N147" s="1" t="s">
        <v>28</v>
      </c>
      <c r="O147" s="1" t="s">
        <v>80</v>
      </c>
      <c r="P147" s="1">
        <f>Tabulka1[[#This Row],[x2]]/(1+Tabulka1[[#This Row],[y2]]*60.08/61.9789)</f>
        <v>5.3018776291010443</v>
      </c>
      <c r="Q147" s="1">
        <f>Tabulka1[[#This Row],[y2]]</f>
        <v>1.887</v>
      </c>
      <c r="R147" s="1">
        <f>Tabulka1[[#This Row],[z2]]</f>
        <v>1.15113</v>
      </c>
      <c r="S147" s="1">
        <f>Tabulka1[[#This Row],[std2]]</f>
        <v>0</v>
      </c>
      <c r="T147" s="1" t="s">
        <v>38</v>
      </c>
      <c r="U147" s="1" t="s">
        <v>28</v>
      </c>
      <c r="V147" s="1" t="str">
        <f>Tabulka1[[#This Row],[z2Label]]</f>
        <v>Density (g/cm3)</v>
      </c>
      <c r="W147" s="1">
        <f>2*Tabulka1[[#This Row],[x3]]/61.9789*1000/(100-Tabulka1[[#This Row],[x2]])</f>
        <v>2.0127827673805285</v>
      </c>
      <c r="X147" s="1">
        <f>(Tabulka1[[#This Row],[x2]]-Tabulka1[[#This Row],[x3]])/60.08*1000/(100-Tabulka1[[#This Row],[x2]])</f>
        <v>1.8990605410235288</v>
      </c>
      <c r="Y147" s="1">
        <f>Tabulka1[[#This Row],[z3]]</f>
        <v>1.15113</v>
      </c>
      <c r="Z147" s="1">
        <f>Tabulka1[[#This Row],[std3]]</f>
        <v>0</v>
      </c>
      <c r="AA147" s="1" t="s">
        <v>36</v>
      </c>
      <c r="AB147" s="1" t="s">
        <v>37</v>
      </c>
      <c r="AC147" s="1" t="str">
        <f>Tabulka1[[#This Row],[z2Label]]</f>
        <v>Density (g/cm3)</v>
      </c>
      <c r="AD147" s="1">
        <f>Tabulka1[[#This Row],[y2]]</f>
        <v>1.887</v>
      </c>
      <c r="AE147" s="1">
        <f>Tabulka1[[#This Row],[x3]]</f>
        <v>5.3018776291010443</v>
      </c>
      <c r="AF147" s="1">
        <f>Tabulka1[[#This Row],[x2]]-Tabulka1[[#This Row],[x3]]</f>
        <v>9.6981223708989557</v>
      </c>
      <c r="AG147" s="1">
        <f>100-Tabulka1[[#This Row],[Na2O_proc]]-Tabulka1[[#This Row],[SiO2_proc]]</f>
        <v>85</v>
      </c>
      <c r="AH147" s="1">
        <f>Tabulka1[[#This Row],[z2]]</f>
        <v>1.15113</v>
      </c>
      <c r="AI147" s="1">
        <f>Tabulka1[[#This Row],[std2]]</f>
        <v>0</v>
      </c>
      <c r="AJ147" s="1" t="str">
        <f>Tabulka1[[#This Row],[z2Label]]</f>
        <v>Density (g/cm3)</v>
      </c>
      <c r="AK147" s="1">
        <v>20</v>
      </c>
      <c r="AL147" s="1" t="s">
        <v>82</v>
      </c>
      <c r="AM147" s="1" t="s">
        <v>79</v>
      </c>
      <c r="AN147" s="1">
        <f t="shared" si="2"/>
        <v>1.1482783284458769</v>
      </c>
      <c r="AO147" s="1">
        <f>Tabulka1[[#This Row],[Interpolated_z2]]-Tabulka1[[#This Row],[z2]]</f>
        <v>-2.8516715541231363E-3</v>
      </c>
      <c r="AP147" s="1">
        <f>Tabulka1[[#This Row],[Interpolated_z2 - measured]]/Tabulka1[[#This Row],[z2]]*100</f>
        <v>-0.24772801978257333</v>
      </c>
      <c r="AQ147" s="1">
        <v>1</v>
      </c>
    </row>
    <row r="148" spans="1:43" ht="16.5" x14ac:dyDescent="0.35">
      <c r="A148" s="1">
        <f>2*Tabulka1[[#This Row],[x3]]*Tabulka1[[#This Row],[z]]/(100*61.9789)*1000</f>
        <v>2.755953155594193</v>
      </c>
      <c r="B148" s="1">
        <f>Tabulka1[[#This Row],[y2]]*Tabulka1[[#This Row],[x]]/2</f>
        <v>2.6002418023031209</v>
      </c>
      <c r="C148" s="1">
        <f>Tabulka1[[#This Row],[z2]]</f>
        <v>1.20814</v>
      </c>
      <c r="D148" s="1">
        <f>Tabulka1[[#This Row],[std2]]</f>
        <v>0</v>
      </c>
      <c r="E148" s="1">
        <v>6</v>
      </c>
      <c r="F148" s="1" t="s">
        <v>75</v>
      </c>
      <c r="G148" s="1" t="s">
        <v>27</v>
      </c>
      <c r="H148" s="1" t="str">
        <f>Tabulka1[[#This Row],[z2Label]]</f>
        <v>Density (g/cm3)</v>
      </c>
      <c r="I148" s="1">
        <v>20</v>
      </c>
      <c r="J148" s="1">
        <v>1.887</v>
      </c>
      <c r="K148" s="1">
        <v>1.20814</v>
      </c>
      <c r="L148" s="1">
        <v>0</v>
      </c>
      <c r="M148" s="1" t="s">
        <v>29</v>
      </c>
      <c r="N148" s="1" t="s">
        <v>28</v>
      </c>
      <c r="O148" s="1" t="s">
        <v>80</v>
      </c>
      <c r="P148" s="1">
        <f>Tabulka1[[#This Row],[x2]]/(1+Tabulka1[[#This Row],[y2]]*60.08/61.9789)</f>
        <v>7.0691701721347258</v>
      </c>
      <c r="Q148" s="1">
        <f>Tabulka1[[#This Row],[y2]]</f>
        <v>1.887</v>
      </c>
      <c r="R148" s="1">
        <f>Tabulka1[[#This Row],[z2]]</f>
        <v>1.20814</v>
      </c>
      <c r="S148" s="1">
        <f>Tabulka1[[#This Row],[std2]]</f>
        <v>0</v>
      </c>
      <c r="T148" s="1" t="s">
        <v>38</v>
      </c>
      <c r="U148" s="1" t="s">
        <v>28</v>
      </c>
      <c r="V148" s="1" t="str">
        <f>Tabulka1[[#This Row],[z2Label]]</f>
        <v>Density (g/cm3)</v>
      </c>
      <c r="W148" s="1">
        <f>2*Tabulka1[[#This Row],[x3]]/61.9789*1000/(100-Tabulka1[[#This Row],[x2]])</f>
        <v>2.8514422537890818</v>
      </c>
      <c r="X148" s="1">
        <f>(Tabulka1[[#This Row],[x2]]-Tabulka1[[#This Row],[x3]])/60.08*1000/(100-Tabulka1[[#This Row],[x2]])</f>
        <v>2.6903357664499987</v>
      </c>
      <c r="Y148" s="1">
        <f>Tabulka1[[#This Row],[z3]]</f>
        <v>1.20814</v>
      </c>
      <c r="Z148" s="1">
        <f>Tabulka1[[#This Row],[std3]]</f>
        <v>0</v>
      </c>
      <c r="AA148" s="1" t="s">
        <v>36</v>
      </c>
      <c r="AB148" s="1" t="s">
        <v>37</v>
      </c>
      <c r="AC148" s="1" t="str">
        <f>Tabulka1[[#This Row],[z2Label]]</f>
        <v>Density (g/cm3)</v>
      </c>
      <c r="AD148" s="1">
        <f>Tabulka1[[#This Row],[y2]]</f>
        <v>1.887</v>
      </c>
      <c r="AE148" s="1">
        <f>Tabulka1[[#This Row],[x3]]</f>
        <v>7.0691701721347258</v>
      </c>
      <c r="AF148" s="1">
        <f>Tabulka1[[#This Row],[x2]]-Tabulka1[[#This Row],[x3]]</f>
        <v>12.930829827865274</v>
      </c>
      <c r="AG148" s="1">
        <f>100-Tabulka1[[#This Row],[Na2O_proc]]-Tabulka1[[#This Row],[SiO2_proc]]</f>
        <v>80</v>
      </c>
      <c r="AH148" s="1">
        <f>Tabulka1[[#This Row],[z2]]</f>
        <v>1.20814</v>
      </c>
      <c r="AI148" s="1">
        <f>Tabulka1[[#This Row],[std2]]</f>
        <v>0</v>
      </c>
      <c r="AJ148" s="1" t="str">
        <f>Tabulka1[[#This Row],[z2Label]]</f>
        <v>Density (g/cm3)</v>
      </c>
      <c r="AK148" s="1">
        <v>20</v>
      </c>
      <c r="AL148" s="1" t="s">
        <v>82</v>
      </c>
      <c r="AM148" s="1" t="s">
        <v>79</v>
      </c>
      <c r="AN148" s="1">
        <f t="shared" si="2"/>
        <v>1.2055569238770873</v>
      </c>
      <c r="AO148" s="1">
        <f>Tabulka1[[#This Row],[Interpolated_z2]]-Tabulka1[[#This Row],[z2]]</f>
        <v>-2.583076122912642E-3</v>
      </c>
      <c r="AP148" s="1">
        <f>Tabulka1[[#This Row],[Interpolated_z2 - measured]]/Tabulka1[[#This Row],[z2]]*100</f>
        <v>-0.21380602603279769</v>
      </c>
      <c r="AQ148" s="1">
        <v>1</v>
      </c>
    </row>
    <row r="149" spans="1:43" ht="16.5" x14ac:dyDescent="0.35">
      <c r="A149" s="1">
        <f>2*Tabulka1[[#This Row],[x3]]*Tabulka1[[#This Row],[z]]/(100*61.9789)*1000</f>
        <v>3.6207613738613769</v>
      </c>
      <c r="B149" s="1">
        <f>Tabulka1[[#This Row],[y2]]*Tabulka1[[#This Row],[x]]/2</f>
        <v>3.4161883562382092</v>
      </c>
      <c r="C149" s="1">
        <f>Tabulka1[[#This Row],[z2]]</f>
        <v>1.2698</v>
      </c>
      <c r="D149" s="1">
        <f>Tabulka1[[#This Row],[std2]]</f>
        <v>1.41421356238236E-5</v>
      </c>
      <c r="E149" s="1">
        <v>6</v>
      </c>
      <c r="F149" s="1" t="s">
        <v>75</v>
      </c>
      <c r="G149" s="1" t="s">
        <v>27</v>
      </c>
      <c r="H149" s="1" t="str">
        <f>Tabulka1[[#This Row],[z2Label]]</f>
        <v>Density (g/cm3)</v>
      </c>
      <c r="I149" s="1">
        <v>25</v>
      </c>
      <c r="J149" s="1">
        <v>1.887</v>
      </c>
      <c r="K149" s="1">
        <v>1.2698</v>
      </c>
      <c r="L149" s="1">
        <v>1.41421356238236E-5</v>
      </c>
      <c r="M149" s="1" t="s">
        <v>29</v>
      </c>
      <c r="N149" s="1" t="s">
        <v>28</v>
      </c>
      <c r="O149" s="1" t="s">
        <v>80</v>
      </c>
      <c r="P149" s="1">
        <f>Tabulka1[[#This Row],[x2]]/(1+Tabulka1[[#This Row],[y2]]*60.08/61.9789)</f>
        <v>8.8364627151684072</v>
      </c>
      <c r="Q149" s="1">
        <f>Tabulka1[[#This Row],[y2]]</f>
        <v>1.887</v>
      </c>
      <c r="R149" s="1">
        <f>Tabulka1[[#This Row],[z2]]</f>
        <v>1.2698</v>
      </c>
      <c r="S149" s="1">
        <f>Tabulka1[[#This Row],[std2]]</f>
        <v>1.41421356238236E-5</v>
      </c>
      <c r="T149" s="1" t="s">
        <v>38</v>
      </c>
      <c r="U149" s="1" t="s">
        <v>28</v>
      </c>
      <c r="V149" s="1" t="str">
        <f>Tabulka1[[#This Row],[z2Label]]</f>
        <v>Density (g/cm3)</v>
      </c>
      <c r="W149" s="1">
        <f>2*Tabulka1[[#This Row],[x3]]/61.9789*1000/(100-Tabulka1[[#This Row],[x2]])</f>
        <v>3.8019230050521098</v>
      </c>
      <c r="X149" s="1">
        <f>(Tabulka1[[#This Row],[x2]]-Tabulka1[[#This Row],[x3]])/60.08*1000/(100-Tabulka1[[#This Row],[x2]])</f>
        <v>3.5871143552666651</v>
      </c>
      <c r="Y149" s="1">
        <f>Tabulka1[[#This Row],[z3]]</f>
        <v>1.2698</v>
      </c>
      <c r="Z149" s="1">
        <f>Tabulka1[[#This Row],[std3]]</f>
        <v>1.41421356238236E-5</v>
      </c>
      <c r="AA149" s="1" t="s">
        <v>36</v>
      </c>
      <c r="AB149" s="1" t="s">
        <v>37</v>
      </c>
      <c r="AC149" s="1" t="str">
        <f>Tabulka1[[#This Row],[z2Label]]</f>
        <v>Density (g/cm3)</v>
      </c>
      <c r="AD149" s="1">
        <f>Tabulka1[[#This Row],[y2]]</f>
        <v>1.887</v>
      </c>
      <c r="AE149" s="1">
        <f>Tabulka1[[#This Row],[x3]]</f>
        <v>8.8364627151684072</v>
      </c>
      <c r="AF149" s="1">
        <f>Tabulka1[[#This Row],[x2]]-Tabulka1[[#This Row],[x3]]</f>
        <v>16.163537284831591</v>
      </c>
      <c r="AG149" s="1">
        <f>100-Tabulka1[[#This Row],[Na2O_proc]]-Tabulka1[[#This Row],[SiO2_proc]]</f>
        <v>75</v>
      </c>
      <c r="AH149" s="1">
        <f>Tabulka1[[#This Row],[z2]]</f>
        <v>1.2698</v>
      </c>
      <c r="AI149" s="1">
        <f>Tabulka1[[#This Row],[std2]]</f>
        <v>1.41421356238236E-5</v>
      </c>
      <c r="AJ149" s="1" t="str">
        <f>Tabulka1[[#This Row],[z2Label]]</f>
        <v>Density (g/cm3)</v>
      </c>
      <c r="AK149" s="1">
        <v>20</v>
      </c>
      <c r="AL149" s="1" t="s">
        <v>82</v>
      </c>
      <c r="AM149" s="1" t="s">
        <v>79</v>
      </c>
      <c r="AN149" s="1">
        <f t="shared" si="2"/>
        <v>1.2671691223762986</v>
      </c>
      <c r="AO149" s="1">
        <f>Tabulka1[[#This Row],[Interpolated_z2]]-Tabulka1[[#This Row],[z2]]</f>
        <v>-2.6308776237013998E-3</v>
      </c>
      <c r="AP149" s="1">
        <f>Tabulka1[[#This Row],[Interpolated_z2 - measured]]/Tabulka1[[#This Row],[z2]]*100</f>
        <v>-0.20718834648774609</v>
      </c>
      <c r="AQ149" s="1">
        <v>1</v>
      </c>
    </row>
    <row r="150" spans="1:43" ht="16.5" x14ac:dyDescent="0.35">
      <c r="A150" s="1">
        <f>2*Tabulka1[[#This Row],[x3]]*Tabulka1[[#This Row],[z]]/(100*61.9789)*1000</f>
        <v>4.5707649837872699</v>
      </c>
      <c r="B150" s="1">
        <f>Tabulka1[[#This Row],[y2]]*Tabulka1[[#This Row],[x]]/2</f>
        <v>4.3125167622032894</v>
      </c>
      <c r="C150" s="1">
        <f>Tabulka1[[#This Row],[z2]]</f>
        <v>1.3358050000000001</v>
      </c>
      <c r="D150" s="1">
        <f>Tabulka1[[#This Row],[std2]]</f>
        <v>7.0710678117547895E-6</v>
      </c>
      <c r="E150" s="1">
        <v>6</v>
      </c>
      <c r="F150" s="1" t="s">
        <v>75</v>
      </c>
      <c r="G150" s="1" t="s">
        <v>27</v>
      </c>
      <c r="H150" s="1" t="str">
        <f>Tabulka1[[#This Row],[z2Label]]</f>
        <v>Density (g/cm3)</v>
      </c>
      <c r="I150" s="1">
        <v>30</v>
      </c>
      <c r="J150" s="1">
        <v>1.887</v>
      </c>
      <c r="K150" s="1">
        <v>1.3358050000000001</v>
      </c>
      <c r="L150" s="1">
        <v>7.0710678117547895E-6</v>
      </c>
      <c r="M150" s="1" t="s">
        <v>29</v>
      </c>
      <c r="N150" s="1" t="s">
        <v>28</v>
      </c>
      <c r="O150" s="1" t="s">
        <v>80</v>
      </c>
      <c r="P150" s="1">
        <f>Tabulka1[[#This Row],[x2]]/(1+Tabulka1[[#This Row],[y2]]*60.08/61.9789)</f>
        <v>10.603755258202089</v>
      </c>
      <c r="Q150" s="1">
        <f>Tabulka1[[#This Row],[y2]]</f>
        <v>1.887</v>
      </c>
      <c r="R150" s="1">
        <f>Tabulka1[[#This Row],[z2]]</f>
        <v>1.3358050000000001</v>
      </c>
      <c r="S150" s="1">
        <f>Tabulka1[[#This Row],[std2]]</f>
        <v>7.0710678117547895E-6</v>
      </c>
      <c r="T150" s="1" t="s">
        <v>38</v>
      </c>
      <c r="U150" s="1" t="s">
        <v>28</v>
      </c>
      <c r="V150" s="1" t="str">
        <f>Tabulka1[[#This Row],[z2Label]]</f>
        <v>Density (g/cm3)</v>
      </c>
      <c r="W150" s="1">
        <f>2*Tabulka1[[#This Row],[x3]]/61.9789*1000/(100-Tabulka1[[#This Row],[x2]])</f>
        <v>4.8881867207812837</v>
      </c>
      <c r="X150" s="1">
        <f>(Tabulka1[[#This Row],[x2]]-Tabulka1[[#This Row],[x3]])/60.08*1000/(100-Tabulka1[[#This Row],[x2]])</f>
        <v>4.6120041710571416</v>
      </c>
      <c r="Y150" s="1">
        <f>Tabulka1[[#This Row],[z3]]</f>
        <v>1.3358050000000001</v>
      </c>
      <c r="Z150" s="1">
        <f>Tabulka1[[#This Row],[std3]]</f>
        <v>7.0710678117547895E-6</v>
      </c>
      <c r="AA150" s="1" t="s">
        <v>36</v>
      </c>
      <c r="AB150" s="1" t="s">
        <v>37</v>
      </c>
      <c r="AC150" s="1" t="str">
        <f>Tabulka1[[#This Row],[z2Label]]</f>
        <v>Density (g/cm3)</v>
      </c>
      <c r="AD150" s="1">
        <f>Tabulka1[[#This Row],[y2]]</f>
        <v>1.887</v>
      </c>
      <c r="AE150" s="1">
        <f>Tabulka1[[#This Row],[x3]]</f>
        <v>10.603755258202089</v>
      </c>
      <c r="AF150" s="1">
        <f>Tabulka1[[#This Row],[x2]]-Tabulka1[[#This Row],[x3]]</f>
        <v>19.396244741797911</v>
      </c>
      <c r="AG150" s="1">
        <f>100-Tabulka1[[#This Row],[Na2O_proc]]-Tabulka1[[#This Row],[SiO2_proc]]</f>
        <v>70</v>
      </c>
      <c r="AH150" s="1">
        <f>Tabulka1[[#This Row],[z2]]</f>
        <v>1.3358050000000001</v>
      </c>
      <c r="AI150" s="1">
        <f>Tabulka1[[#This Row],[std2]]</f>
        <v>7.0710678117547895E-6</v>
      </c>
      <c r="AJ150" s="1" t="str">
        <f>Tabulka1[[#This Row],[z2Label]]</f>
        <v>Density (g/cm3)</v>
      </c>
      <c r="AK150" s="1">
        <v>20</v>
      </c>
      <c r="AL150" s="1" t="s">
        <v>82</v>
      </c>
      <c r="AM150" s="1" t="s">
        <v>79</v>
      </c>
      <c r="AN150" s="1">
        <f t="shared" si="2"/>
        <v>1.3329559882297595</v>
      </c>
      <c r="AO150" s="1">
        <f>Tabulka1[[#This Row],[Interpolated_z2]]-Tabulka1[[#This Row],[z2]]</f>
        <v>-2.8490117702406614E-3</v>
      </c>
      <c r="AP150" s="1">
        <f>Tabulka1[[#This Row],[Interpolated_z2 - measured]]/Tabulka1[[#This Row],[z2]]*100</f>
        <v>-0.21328051401519393</v>
      </c>
      <c r="AQ150" s="1">
        <v>1</v>
      </c>
    </row>
    <row r="151" spans="1:43" ht="16.5" x14ac:dyDescent="0.35">
      <c r="A151" s="1">
        <f>2*Tabulka1[[#This Row],[x3]]*Tabulka1[[#This Row],[z]]/(100*61.9789)*1000</f>
        <v>5.613238014561289</v>
      </c>
      <c r="B151" s="1">
        <f>Tabulka1[[#This Row],[y2]]*Tabulka1[[#This Row],[x]]/2</f>
        <v>5.296090066738576</v>
      </c>
      <c r="C151" s="1">
        <f>Tabulka1[[#This Row],[z2]]</f>
        <v>1.406115</v>
      </c>
      <c r="D151" s="1">
        <f>Tabulka1[[#This Row],[std2]]</f>
        <v>7.0710678119117998E-6</v>
      </c>
      <c r="E151" s="1">
        <v>6</v>
      </c>
      <c r="F151" s="1" t="s">
        <v>75</v>
      </c>
      <c r="G151" s="1" t="s">
        <v>27</v>
      </c>
      <c r="H151" s="1" t="str">
        <f>Tabulka1[[#This Row],[z2Label]]</f>
        <v>Density (g/cm3)</v>
      </c>
      <c r="I151" s="1">
        <v>35</v>
      </c>
      <c r="J151" s="1">
        <v>1.887</v>
      </c>
      <c r="K151" s="1">
        <v>1.406115</v>
      </c>
      <c r="L151" s="1">
        <v>7.0710678119117998E-6</v>
      </c>
      <c r="M151" s="1" t="s">
        <v>29</v>
      </c>
      <c r="N151" s="1" t="s">
        <v>28</v>
      </c>
      <c r="O151" s="1" t="s">
        <v>80</v>
      </c>
      <c r="P151" s="1">
        <f>Tabulka1[[#This Row],[x2]]/(1+Tabulka1[[#This Row],[y2]]*60.08/61.9789)</f>
        <v>12.37104780123577</v>
      </c>
      <c r="Q151" s="1">
        <f>Tabulka1[[#This Row],[y2]]</f>
        <v>1.887</v>
      </c>
      <c r="R151" s="1">
        <f>Tabulka1[[#This Row],[z2]]</f>
        <v>1.406115</v>
      </c>
      <c r="S151" s="1">
        <f>Tabulka1[[#This Row],[std2]]</f>
        <v>7.0710678119117998E-6</v>
      </c>
      <c r="T151" s="1" t="s">
        <v>38</v>
      </c>
      <c r="U151" s="1" t="s">
        <v>28</v>
      </c>
      <c r="V151" s="1" t="str">
        <f>Tabulka1[[#This Row],[z2Label]]</f>
        <v>Density (g/cm3)</v>
      </c>
      <c r="W151" s="1">
        <f>2*Tabulka1[[#This Row],[x3]]/61.9789*1000/(100-Tabulka1[[#This Row],[x2]])</f>
        <v>6.1415679312380229</v>
      </c>
      <c r="X151" s="1">
        <f>(Tabulka1[[#This Row],[x2]]-Tabulka1[[#This Row],[x3]])/60.08*1000/(100-Tabulka1[[#This Row],[x2]])</f>
        <v>5.7945693431230749</v>
      </c>
      <c r="Y151" s="1">
        <f>Tabulka1[[#This Row],[z3]]</f>
        <v>1.406115</v>
      </c>
      <c r="Z151" s="1">
        <f>Tabulka1[[#This Row],[std3]]</f>
        <v>7.0710678119117998E-6</v>
      </c>
      <c r="AA151" s="1" t="s">
        <v>36</v>
      </c>
      <c r="AB151" s="1" t="s">
        <v>37</v>
      </c>
      <c r="AC151" s="1" t="str">
        <f>Tabulka1[[#This Row],[z2Label]]</f>
        <v>Density (g/cm3)</v>
      </c>
      <c r="AD151" s="1">
        <f>Tabulka1[[#This Row],[y2]]</f>
        <v>1.887</v>
      </c>
      <c r="AE151" s="1">
        <f>Tabulka1[[#This Row],[x3]]</f>
        <v>12.37104780123577</v>
      </c>
      <c r="AF151" s="1">
        <f>Tabulka1[[#This Row],[x2]]-Tabulka1[[#This Row],[x3]]</f>
        <v>22.628952198764232</v>
      </c>
      <c r="AG151" s="1">
        <f>100-Tabulka1[[#This Row],[Na2O_proc]]-Tabulka1[[#This Row],[SiO2_proc]]</f>
        <v>65</v>
      </c>
      <c r="AH151" s="1">
        <f>Tabulka1[[#This Row],[z2]]</f>
        <v>1.406115</v>
      </c>
      <c r="AI151" s="1">
        <f>Tabulka1[[#This Row],[std2]]</f>
        <v>7.0710678119117998E-6</v>
      </c>
      <c r="AJ151" s="1" t="str">
        <f>Tabulka1[[#This Row],[z2Label]]</f>
        <v>Density (g/cm3)</v>
      </c>
      <c r="AK151" s="1">
        <v>20</v>
      </c>
      <c r="AL151" s="1" t="s">
        <v>82</v>
      </c>
      <c r="AM151" s="1" t="s">
        <v>79</v>
      </c>
      <c r="AN151" s="1">
        <f t="shared" si="2"/>
        <v>1.4029597357237207</v>
      </c>
      <c r="AO151" s="1">
        <f>Tabulka1[[#This Row],[Interpolated_z2]]-Tabulka1[[#This Row],[z2]]</f>
        <v>-3.1552642762793237E-3</v>
      </c>
      <c r="AP151" s="1">
        <f>Tabulka1[[#This Row],[Interpolated_z2 - measured]]/Tabulka1[[#This Row],[z2]]*100</f>
        <v>-0.22439589054091053</v>
      </c>
      <c r="AQ151" s="1">
        <v>1</v>
      </c>
    </row>
    <row r="152" spans="1:43" ht="16.5" x14ac:dyDescent="0.35">
      <c r="A152" s="1">
        <f>2*Tabulka1[[#This Row],[x3]]*Tabulka1[[#This Row],[z]]/(100*61.9789)*1000</f>
        <v>6.7568459991927003</v>
      </c>
      <c r="B152" s="1">
        <f>Tabulka1[[#This Row],[y2]]*Tabulka1[[#This Row],[x]]/2</f>
        <v>6.3750842002383132</v>
      </c>
      <c r="C152" s="1">
        <f>Tabulka1[[#This Row],[z2]]</f>
        <v>1.481015</v>
      </c>
      <c r="D152" s="1">
        <f>Tabulka1[[#This Row],[std2]]</f>
        <v>7.0710678119117998E-6</v>
      </c>
      <c r="E152" s="1">
        <v>6</v>
      </c>
      <c r="F152" s="1" t="s">
        <v>75</v>
      </c>
      <c r="G152" s="1" t="s">
        <v>27</v>
      </c>
      <c r="H152" s="1" t="str">
        <f>Tabulka1[[#This Row],[z2Label]]</f>
        <v>Density (g/cm3)</v>
      </c>
      <c r="I152" s="1">
        <v>40</v>
      </c>
      <c r="J152" s="1">
        <v>1.887</v>
      </c>
      <c r="K152" s="1">
        <v>1.481015</v>
      </c>
      <c r="L152" s="1">
        <v>7.0710678119117998E-6</v>
      </c>
      <c r="M152" s="1" t="s">
        <v>29</v>
      </c>
      <c r="N152" s="1" t="s">
        <v>28</v>
      </c>
      <c r="O152" s="1" t="s">
        <v>80</v>
      </c>
      <c r="P152" s="1">
        <f>Tabulka1[[#This Row],[x2]]/(1+Tabulka1[[#This Row],[y2]]*60.08/61.9789)</f>
        <v>14.138340344269452</v>
      </c>
      <c r="Q152" s="1">
        <f>Tabulka1[[#This Row],[y2]]</f>
        <v>1.887</v>
      </c>
      <c r="R152" s="1">
        <f>Tabulka1[[#This Row],[z2]]</f>
        <v>1.481015</v>
      </c>
      <c r="S152" s="1">
        <f>Tabulka1[[#This Row],[std2]]</f>
        <v>7.0710678119117998E-6</v>
      </c>
      <c r="T152" s="1" t="s">
        <v>38</v>
      </c>
      <c r="U152" s="1" t="s">
        <v>28</v>
      </c>
      <c r="V152" s="1" t="str">
        <f>Tabulka1[[#This Row],[z2Label]]</f>
        <v>Density (g/cm3)</v>
      </c>
      <c r="W152" s="1">
        <f>2*Tabulka1[[#This Row],[x3]]/61.9789*1000/(100-Tabulka1[[#This Row],[x2]])</f>
        <v>7.6038460101042187</v>
      </c>
      <c r="X152" s="1">
        <f>(Tabulka1[[#This Row],[x2]]-Tabulka1[[#This Row],[x3]])/60.08*1000/(100-Tabulka1[[#This Row],[x2]])</f>
        <v>7.1742287105333302</v>
      </c>
      <c r="Y152" s="1">
        <f>Tabulka1[[#This Row],[z3]]</f>
        <v>1.481015</v>
      </c>
      <c r="Z152" s="1">
        <f>Tabulka1[[#This Row],[std3]]</f>
        <v>7.0710678119117998E-6</v>
      </c>
      <c r="AA152" s="1" t="s">
        <v>36</v>
      </c>
      <c r="AB152" s="1" t="s">
        <v>37</v>
      </c>
      <c r="AC152" s="1" t="str">
        <f>Tabulka1[[#This Row],[z2Label]]</f>
        <v>Density (g/cm3)</v>
      </c>
      <c r="AD152" s="1">
        <f>Tabulka1[[#This Row],[y2]]</f>
        <v>1.887</v>
      </c>
      <c r="AE152" s="1">
        <f>Tabulka1[[#This Row],[x3]]</f>
        <v>14.138340344269452</v>
      </c>
      <c r="AF152" s="1">
        <f>Tabulka1[[#This Row],[x2]]-Tabulka1[[#This Row],[x3]]</f>
        <v>25.861659655730548</v>
      </c>
      <c r="AG152" s="1">
        <f>100-Tabulka1[[#This Row],[Na2O_proc]]-Tabulka1[[#This Row],[SiO2_proc]]</f>
        <v>60</v>
      </c>
      <c r="AH152" s="1">
        <f>Tabulka1[[#This Row],[z2]]</f>
        <v>1.481015</v>
      </c>
      <c r="AI152" s="1">
        <f>Tabulka1[[#This Row],[std2]]</f>
        <v>7.0710678119117998E-6</v>
      </c>
      <c r="AJ152" s="1" t="str">
        <f>Tabulka1[[#This Row],[z2Label]]</f>
        <v>Density (g/cm3)</v>
      </c>
      <c r="AK152" s="1">
        <v>20</v>
      </c>
      <c r="AL152" s="1" t="s">
        <v>82</v>
      </c>
      <c r="AM152" s="1" t="s">
        <v>79</v>
      </c>
      <c r="AN152" s="1">
        <f t="shared" si="2"/>
        <v>1.4774237291444314</v>
      </c>
      <c r="AO152" s="1">
        <f>Tabulka1[[#This Row],[Interpolated_z2]]-Tabulka1[[#This Row],[z2]]</f>
        <v>-3.5912708555685402E-3</v>
      </c>
      <c r="AP152" s="1">
        <f>Tabulka1[[#This Row],[Interpolated_z2 - measured]]/Tabulka1[[#This Row],[z2]]*100</f>
        <v>-0.24248713588778914</v>
      </c>
      <c r="AQ152" s="1">
        <v>1</v>
      </c>
    </row>
    <row r="153" spans="1:43" ht="16.5" x14ac:dyDescent="0.35">
      <c r="A153" s="1">
        <f>2*Tabulka1[[#This Row],[x3]]*Tabulka1[[#This Row],[z]]/(100*61.9789)*1000</f>
        <v>8.0080816716933789</v>
      </c>
      <c r="B153" s="1">
        <f>Tabulka1[[#This Row],[y2]]*Tabulka1[[#This Row],[x]]/2</f>
        <v>7.5556250572427031</v>
      </c>
      <c r="C153" s="1">
        <f>Tabulka1[[#This Row],[z2]]</f>
        <v>1.5602400000000001</v>
      </c>
      <c r="D153" s="1">
        <f>Tabulka1[[#This Row],[std2]]</f>
        <v>0</v>
      </c>
      <c r="E153" s="1">
        <v>6</v>
      </c>
      <c r="F153" s="1" t="s">
        <v>75</v>
      </c>
      <c r="G153" s="1" t="s">
        <v>27</v>
      </c>
      <c r="H153" s="1" t="str">
        <f>Tabulka1[[#This Row],[z2Label]]</f>
        <v>Density (g/cm3)</v>
      </c>
      <c r="I153" s="1">
        <v>45</v>
      </c>
      <c r="J153" s="1">
        <v>1.887</v>
      </c>
      <c r="K153" s="1">
        <v>1.5602400000000001</v>
      </c>
      <c r="L153" s="1">
        <v>0</v>
      </c>
      <c r="M153" s="1" t="s">
        <v>29</v>
      </c>
      <c r="N153" s="1" t="s">
        <v>28</v>
      </c>
      <c r="O153" s="1" t="s">
        <v>80</v>
      </c>
      <c r="P153" s="1">
        <f>Tabulka1[[#This Row],[x2]]/(1+Tabulka1[[#This Row],[y2]]*60.08/61.9789)</f>
        <v>15.905632887303133</v>
      </c>
      <c r="Q153" s="1">
        <f>Tabulka1[[#This Row],[y2]]</f>
        <v>1.887</v>
      </c>
      <c r="R153" s="1">
        <f>Tabulka1[[#This Row],[z2]]</f>
        <v>1.5602400000000001</v>
      </c>
      <c r="S153" s="1">
        <f>Tabulka1[[#This Row],[std2]]</f>
        <v>0</v>
      </c>
      <c r="T153" s="1" t="s">
        <v>38</v>
      </c>
      <c r="U153" s="1" t="s">
        <v>28</v>
      </c>
      <c r="V153" s="1" t="str">
        <f>Tabulka1[[#This Row],[z2Label]]</f>
        <v>Density (g/cm3)</v>
      </c>
      <c r="W153" s="1">
        <f>2*Tabulka1[[#This Row],[x3]]/61.9789*1000/(100-Tabulka1[[#This Row],[x2]])</f>
        <v>9.3319928305824504</v>
      </c>
      <c r="X153" s="1">
        <f>(Tabulka1[[#This Row],[x2]]-Tabulka1[[#This Row],[x3]])/60.08*1000/(100-Tabulka1[[#This Row],[x2]])</f>
        <v>8.8047352356545403</v>
      </c>
      <c r="Y153" s="1">
        <f>Tabulka1[[#This Row],[z3]]</f>
        <v>1.5602400000000001</v>
      </c>
      <c r="Z153" s="1">
        <f>Tabulka1[[#This Row],[std3]]</f>
        <v>0</v>
      </c>
      <c r="AA153" s="1" t="s">
        <v>36</v>
      </c>
      <c r="AB153" s="1" t="s">
        <v>37</v>
      </c>
      <c r="AC153" s="1" t="str">
        <f>Tabulka1[[#This Row],[z2Label]]</f>
        <v>Density (g/cm3)</v>
      </c>
      <c r="AD153" s="1">
        <f>Tabulka1[[#This Row],[y2]]</f>
        <v>1.887</v>
      </c>
      <c r="AE153" s="1">
        <f>Tabulka1[[#This Row],[x3]]</f>
        <v>15.905632887303133</v>
      </c>
      <c r="AF153" s="1">
        <f>Tabulka1[[#This Row],[x2]]-Tabulka1[[#This Row],[x3]]</f>
        <v>29.094367112696865</v>
      </c>
      <c r="AG153" s="1">
        <f>100-Tabulka1[[#This Row],[Na2O_proc]]-Tabulka1[[#This Row],[SiO2_proc]]</f>
        <v>55.000000000000007</v>
      </c>
      <c r="AH153" s="1">
        <f>Tabulka1[[#This Row],[z2]]</f>
        <v>1.5602400000000001</v>
      </c>
      <c r="AI153" s="1">
        <f>Tabulka1[[#This Row],[std2]]</f>
        <v>0</v>
      </c>
      <c r="AJ153" s="1" t="str">
        <f>Tabulka1[[#This Row],[z2Label]]</f>
        <v>Density (g/cm3)</v>
      </c>
      <c r="AK153" s="1">
        <v>20</v>
      </c>
      <c r="AL153" s="1" t="s">
        <v>82</v>
      </c>
      <c r="AM153" s="1" t="s">
        <v>79</v>
      </c>
      <c r="AN153" s="1">
        <f t="shared" si="2"/>
        <v>1.5567924827781425</v>
      </c>
      <c r="AO153" s="1">
        <f>Tabulka1[[#This Row],[Interpolated_z2]]-Tabulka1[[#This Row],[z2]]</f>
        <v>-3.4475172218575434E-3</v>
      </c>
      <c r="AP153" s="1">
        <f>Tabulka1[[#This Row],[Interpolated_z2 - measured]]/Tabulka1[[#This Row],[z2]]*100</f>
        <v>-0.2209606997550084</v>
      </c>
      <c r="AQ153" s="1">
        <v>1</v>
      </c>
    </row>
    <row r="154" spans="1:43" ht="16.5" x14ac:dyDescent="0.35">
      <c r="A154" s="1">
        <f>2*Tabulka1[[#This Row],[x3]]*Tabulka1[[#This Row],[z]]/(100*61.9789)*1000</f>
        <v>8.7825801970985324</v>
      </c>
      <c r="B154" s="1">
        <f>Tabulka1[[#This Row],[y2]]*Tabulka1[[#This Row],[x]]/2</f>
        <v>8.2863644159624652</v>
      </c>
      <c r="C154" s="1">
        <f>Tabulka1[[#This Row],[z2]]</f>
        <v>1.60687</v>
      </c>
      <c r="D154" s="1">
        <f>Tabulka1[[#This Row],[std2]]</f>
        <v>1.41421356238236E-5</v>
      </c>
      <c r="E154" s="1">
        <v>6</v>
      </c>
      <c r="F154" s="1" t="s">
        <v>75</v>
      </c>
      <c r="G154" s="1" t="s">
        <v>27</v>
      </c>
      <c r="H154" s="1" t="str">
        <f>Tabulka1[[#This Row],[z2Label]]</f>
        <v>Density (g/cm3)</v>
      </c>
      <c r="I154" s="1">
        <v>47.92</v>
      </c>
      <c r="J154" s="1">
        <v>1.887</v>
      </c>
      <c r="K154" s="1">
        <v>1.60687</v>
      </c>
      <c r="L154" s="1">
        <v>1.41421356238236E-5</v>
      </c>
      <c r="M154" s="1" t="s">
        <v>29</v>
      </c>
      <c r="N154" s="1" t="s">
        <v>28</v>
      </c>
      <c r="O154" s="1" t="s">
        <v>80</v>
      </c>
      <c r="P154" s="1">
        <f>Tabulka1[[#This Row],[x2]]/(1+Tabulka1[[#This Row],[y2]]*60.08/61.9789)</f>
        <v>16.937731732434802</v>
      </c>
      <c r="Q154" s="1">
        <f>Tabulka1[[#This Row],[y2]]</f>
        <v>1.887</v>
      </c>
      <c r="R154" s="1">
        <f>Tabulka1[[#This Row],[z2]]</f>
        <v>1.60687</v>
      </c>
      <c r="S154" s="1">
        <f>Tabulka1[[#This Row],[std2]]</f>
        <v>1.41421356238236E-5</v>
      </c>
      <c r="T154" s="1" t="s">
        <v>38</v>
      </c>
      <c r="U154" s="1" t="s">
        <v>28</v>
      </c>
      <c r="V154" s="1" t="str">
        <f>Tabulka1[[#This Row],[z2Label]]</f>
        <v>Density (g/cm3)</v>
      </c>
      <c r="W154" s="1">
        <f>2*Tabulka1[[#This Row],[x3]]/61.9789*1000/(100-Tabulka1[[#This Row],[x2]])</f>
        <v>10.494709124544762</v>
      </c>
      <c r="X154" s="1">
        <f>(Tabulka1[[#This Row],[x2]]-Tabulka1[[#This Row],[x3]])/60.08*1000/(100-Tabulka1[[#This Row],[x2]])</f>
        <v>9.9017580590079852</v>
      </c>
      <c r="Y154" s="1">
        <f>Tabulka1[[#This Row],[z3]]</f>
        <v>1.60687</v>
      </c>
      <c r="Z154" s="1">
        <f>Tabulka1[[#This Row],[std3]]</f>
        <v>1.41421356238236E-5</v>
      </c>
      <c r="AA154" s="1" t="s">
        <v>36</v>
      </c>
      <c r="AB154" s="1" t="s">
        <v>37</v>
      </c>
      <c r="AC154" s="1" t="str">
        <f>Tabulka1[[#This Row],[z2Label]]</f>
        <v>Density (g/cm3)</v>
      </c>
      <c r="AD154" s="1">
        <f>Tabulka1[[#This Row],[y2]]</f>
        <v>1.887</v>
      </c>
      <c r="AE154" s="1">
        <f>Tabulka1[[#This Row],[x3]]</f>
        <v>16.937731732434802</v>
      </c>
      <c r="AF154" s="1">
        <f>Tabulka1[[#This Row],[x2]]-Tabulka1[[#This Row],[x3]]</f>
        <v>30.9822682675652</v>
      </c>
      <c r="AG154" s="1">
        <f>100-Tabulka1[[#This Row],[Na2O_proc]]-Tabulka1[[#This Row],[SiO2_proc]]</f>
        <v>52.08</v>
      </c>
      <c r="AH154" s="1">
        <f>Tabulka1[[#This Row],[z2]]</f>
        <v>1.60687</v>
      </c>
      <c r="AI154" s="1">
        <f>Tabulka1[[#This Row],[std2]]</f>
        <v>1.41421356238236E-5</v>
      </c>
      <c r="AJ154" s="1" t="str">
        <f>Tabulka1[[#This Row],[z2Label]]</f>
        <v>Density (g/cm3)</v>
      </c>
      <c r="AK154" s="1">
        <v>20</v>
      </c>
      <c r="AL154" s="1" t="s">
        <v>82</v>
      </c>
      <c r="AM154" s="1" t="s">
        <v>79</v>
      </c>
      <c r="AN154" s="1">
        <f t="shared" si="2"/>
        <v>1.605661316357383</v>
      </c>
      <c r="AO154" s="1">
        <f>Tabulka1[[#This Row],[Interpolated_z2]]-Tabulka1[[#This Row],[z2]]</f>
        <v>-1.2086836426170589E-3</v>
      </c>
      <c r="AP154" s="1">
        <f>Tabulka1[[#This Row],[Interpolated_z2 - measured]]/Tabulka1[[#This Row],[z2]]*100</f>
        <v>-7.5219752849767493E-2</v>
      </c>
      <c r="AQ154" s="1">
        <v>1</v>
      </c>
    </row>
    <row r="155" spans="1:43" ht="16.5" x14ac:dyDescent="0.35">
      <c r="A155" s="1">
        <f>2*Tabulka1[[#This Row],[x3]]*Tabulka1[[#This Row],[z]]/(100*61.9789)*1000</f>
        <v>0</v>
      </c>
      <c r="B155" s="1">
        <f>Tabulka1[[#This Row],[y2]]*Tabulka1[[#This Row],[x]]/2</f>
        <v>0</v>
      </c>
      <c r="C155" s="1">
        <f>Tabulka1[[#This Row],[z2]]</f>
        <v>0.99819999999999998</v>
      </c>
      <c r="D155" s="1">
        <f>Tabulka1[[#This Row],[std2]]</f>
        <v>0</v>
      </c>
      <c r="E155" s="1">
        <v>7</v>
      </c>
      <c r="F155" s="1" t="s">
        <v>75</v>
      </c>
      <c r="G155" s="1" t="s">
        <v>27</v>
      </c>
      <c r="H155" s="1" t="str">
        <f>Tabulka1[[#This Row],[z2Label]]</f>
        <v>Density (g/cm3)</v>
      </c>
      <c r="I155" s="1">
        <v>0</v>
      </c>
      <c r="J155" s="1">
        <v>2</v>
      </c>
      <c r="K155" s="1">
        <v>0.99819999999999998</v>
      </c>
      <c r="M155" s="1" t="s">
        <v>29</v>
      </c>
      <c r="N155" s="1" t="s">
        <v>28</v>
      </c>
      <c r="O155" s="1" t="s">
        <v>80</v>
      </c>
      <c r="P155" s="1">
        <f>Tabulka1[[#This Row],[x2]]/(1+Tabulka1[[#This Row],[y2]]*60.08/61.9789)</f>
        <v>0</v>
      </c>
      <c r="Q155" s="1">
        <f>Tabulka1[[#This Row],[y2]]</f>
        <v>2</v>
      </c>
      <c r="R155" s="1">
        <f>Tabulka1[[#This Row],[z2]]</f>
        <v>0.99819999999999998</v>
      </c>
      <c r="S155" s="1">
        <f>Tabulka1[[#This Row],[std2]]</f>
        <v>0</v>
      </c>
      <c r="T155" s="1" t="s">
        <v>38</v>
      </c>
      <c r="U155" s="1" t="s">
        <v>28</v>
      </c>
      <c r="V155" s="1" t="str">
        <f>Tabulka1[[#This Row],[z2Label]]</f>
        <v>Density (g/cm3)</v>
      </c>
      <c r="W155" s="1">
        <f>2*Tabulka1[[#This Row],[x3]]/61.9789*1000/(100-Tabulka1[[#This Row],[x2]])</f>
        <v>0</v>
      </c>
      <c r="X155" s="1">
        <f>(Tabulka1[[#This Row],[x2]]-Tabulka1[[#This Row],[x3]])/60.08*1000/(100-Tabulka1[[#This Row],[x2]])</f>
        <v>0</v>
      </c>
      <c r="Y155" s="1">
        <f>Tabulka1[[#This Row],[z3]]</f>
        <v>0.99819999999999998</v>
      </c>
      <c r="Z155" s="1">
        <f>Tabulka1[[#This Row],[std3]]</f>
        <v>0</v>
      </c>
      <c r="AA155" s="1" t="s">
        <v>36</v>
      </c>
      <c r="AB155" s="1" t="s">
        <v>37</v>
      </c>
      <c r="AC155" s="1" t="str">
        <f>Tabulka1[[#This Row],[z2Label]]</f>
        <v>Density (g/cm3)</v>
      </c>
      <c r="AD155" s="1">
        <f>Tabulka1[[#This Row],[y2]]</f>
        <v>2</v>
      </c>
      <c r="AE155" s="1">
        <f>Tabulka1[[#This Row],[x3]]</f>
        <v>0</v>
      </c>
      <c r="AF155" s="1">
        <f>Tabulka1[[#This Row],[x2]]-Tabulka1[[#This Row],[x3]]</f>
        <v>0</v>
      </c>
      <c r="AG155" s="1">
        <f>100-Tabulka1[[#This Row],[Na2O_proc]]-Tabulka1[[#This Row],[SiO2_proc]]</f>
        <v>100</v>
      </c>
      <c r="AH155" s="1">
        <f>Tabulka1[[#This Row],[z2]]</f>
        <v>0.99819999999999998</v>
      </c>
      <c r="AI155" s="1">
        <f>Tabulka1[[#This Row],[std2]]</f>
        <v>0</v>
      </c>
      <c r="AJ155" s="1" t="str">
        <f>Tabulka1[[#This Row],[z2Label]]</f>
        <v>Density (g/cm3)</v>
      </c>
      <c r="AK155" s="1">
        <v>20</v>
      </c>
      <c r="AL155" s="1" t="s">
        <v>82</v>
      </c>
      <c r="AM155" s="1" t="s">
        <v>79</v>
      </c>
      <c r="AN155" s="1">
        <f t="shared" si="2"/>
        <v>1.0084268000000001</v>
      </c>
      <c r="AO155" s="1">
        <f>Tabulka1[[#This Row],[Interpolated_z2]]-Tabulka1[[#This Row],[z2]]</f>
        <v>1.0226800000000091E-2</v>
      </c>
      <c r="AP155" s="1">
        <f>Tabulka1[[#This Row],[Interpolated_z2 - measured]]/Tabulka1[[#This Row],[z2]]*100</f>
        <v>1.0245241434582339</v>
      </c>
      <c r="AQ155" s="1">
        <v>100</v>
      </c>
    </row>
    <row r="156" spans="1:43" ht="16.5" x14ac:dyDescent="0.35">
      <c r="A156" s="1">
        <f>2*Tabulka1[[#This Row],[x3]]*Tabulka1[[#This Row],[z]]/(100*61.9789)*1000</f>
        <v>0.57450659908454482</v>
      </c>
      <c r="B156" s="1">
        <f>Tabulka1[[#This Row],[y2]]*Tabulka1[[#This Row],[x]]/2</f>
        <v>0.57450659908454482</v>
      </c>
      <c r="C156" s="1">
        <f>Tabulka1[[#This Row],[z2]]</f>
        <v>1.0464</v>
      </c>
      <c r="D156" s="1">
        <f>Tabulka1[[#This Row],[std2]]</f>
        <v>0</v>
      </c>
      <c r="E156" s="1">
        <v>7</v>
      </c>
      <c r="F156" s="1" t="s">
        <v>75</v>
      </c>
      <c r="G156" s="1" t="s">
        <v>27</v>
      </c>
      <c r="H156" s="1" t="str">
        <f>Tabulka1[[#This Row],[z2Label]]</f>
        <v>Density (g/cm3)</v>
      </c>
      <c r="I156" s="1">
        <v>5</v>
      </c>
      <c r="J156" s="1">
        <v>2</v>
      </c>
      <c r="K156" s="1">
        <v>1.0464</v>
      </c>
      <c r="L156" s="1">
        <v>0</v>
      </c>
      <c r="M156" s="1" t="s">
        <v>29</v>
      </c>
      <c r="N156" s="1" t="s">
        <v>28</v>
      </c>
      <c r="O156" s="1" t="s">
        <v>80</v>
      </c>
      <c r="P156" s="1">
        <f>Tabulka1[[#This Row],[x2]]/(1+Tabulka1[[#This Row],[y2]]*60.08/61.9789)</f>
        <v>1.7014185327791043</v>
      </c>
      <c r="Q156" s="1">
        <f>Tabulka1[[#This Row],[y2]]</f>
        <v>2</v>
      </c>
      <c r="R156" s="1">
        <f>Tabulka1[[#This Row],[z2]]</f>
        <v>1.0464</v>
      </c>
      <c r="S156" s="1">
        <f>Tabulka1[[#This Row],[std2]]</f>
        <v>0</v>
      </c>
      <c r="T156" s="1" t="s">
        <v>38</v>
      </c>
      <c r="U156" s="1" t="s">
        <v>28</v>
      </c>
      <c r="V156" s="1" t="str">
        <f>Tabulka1[[#This Row],[z2Label]]</f>
        <v>Density (g/cm3)</v>
      </c>
      <c r="W156" s="1">
        <f>2*Tabulka1[[#This Row],[x3]]/61.9789*1000/(100-Tabulka1[[#This Row],[x2]])</f>
        <v>0.57792793244461693</v>
      </c>
      <c r="X156" s="1">
        <f>(Tabulka1[[#This Row],[x2]]-Tabulka1[[#This Row],[x3]])/60.08*1000/(100-Tabulka1[[#This Row],[x2]])</f>
        <v>0.57792793244461704</v>
      </c>
      <c r="Y156" s="1">
        <f>Tabulka1[[#This Row],[z3]]</f>
        <v>1.0464</v>
      </c>
      <c r="Z156" s="1">
        <f>Tabulka1[[#This Row],[std3]]</f>
        <v>0</v>
      </c>
      <c r="AA156" s="1" t="s">
        <v>36</v>
      </c>
      <c r="AB156" s="1" t="s">
        <v>37</v>
      </c>
      <c r="AC156" s="1" t="str">
        <f>Tabulka1[[#This Row],[z2Label]]</f>
        <v>Density (g/cm3)</v>
      </c>
      <c r="AD156" s="1">
        <f>Tabulka1[[#This Row],[y2]]</f>
        <v>2</v>
      </c>
      <c r="AE156" s="1">
        <f>Tabulka1[[#This Row],[x3]]</f>
        <v>1.7014185327791043</v>
      </c>
      <c r="AF156" s="1">
        <f>Tabulka1[[#This Row],[x2]]-Tabulka1[[#This Row],[x3]]</f>
        <v>3.2985814672208957</v>
      </c>
      <c r="AG156" s="1">
        <f>100-Tabulka1[[#This Row],[Na2O_proc]]-Tabulka1[[#This Row],[SiO2_proc]]</f>
        <v>95</v>
      </c>
      <c r="AH156" s="1">
        <f>Tabulka1[[#This Row],[z2]]</f>
        <v>1.0464</v>
      </c>
      <c r="AI156" s="1">
        <f>Tabulka1[[#This Row],[std2]]</f>
        <v>0</v>
      </c>
      <c r="AJ156" s="1" t="str">
        <f>Tabulka1[[#This Row],[z2Label]]</f>
        <v>Density (g/cm3)</v>
      </c>
      <c r="AK156" s="1">
        <v>20</v>
      </c>
      <c r="AL156" s="1" t="s">
        <v>82</v>
      </c>
      <c r="AM156" s="1" t="s">
        <v>79</v>
      </c>
      <c r="AN156" s="1">
        <f t="shared" si="2"/>
        <v>1.0485606049999998</v>
      </c>
      <c r="AO156" s="1">
        <f>Tabulka1[[#This Row],[Interpolated_z2]]-Tabulka1[[#This Row],[z2]]</f>
        <v>2.1606049999998156E-3</v>
      </c>
      <c r="AP156" s="1">
        <f>Tabulka1[[#This Row],[Interpolated_z2 - measured]]/Tabulka1[[#This Row],[z2]]*100</f>
        <v>0.20647983562689368</v>
      </c>
      <c r="AQ156" s="1">
        <v>1</v>
      </c>
    </row>
    <row r="157" spans="1:43" ht="16.5" x14ac:dyDescent="0.35">
      <c r="A157" s="1">
        <f>2*Tabulka1[[#This Row],[x3]]*Tabulka1[[#This Row],[z]]/(100*61.9789)*1000</f>
        <v>1.201873954438069</v>
      </c>
      <c r="B157" s="1">
        <f>Tabulka1[[#This Row],[y2]]*Tabulka1[[#This Row],[x]]/2</f>
        <v>1.201873954438069</v>
      </c>
      <c r="C157" s="1">
        <f>Tabulka1[[#This Row],[z2]]</f>
        <v>1.0945400000000001</v>
      </c>
      <c r="D157" s="1">
        <f>Tabulka1[[#This Row],[std2]]</f>
        <v>0</v>
      </c>
      <c r="E157" s="1">
        <v>7</v>
      </c>
      <c r="F157" s="1" t="s">
        <v>75</v>
      </c>
      <c r="G157" s="1" t="s">
        <v>27</v>
      </c>
      <c r="H157" s="1" t="str">
        <f>Tabulka1[[#This Row],[z2Label]]</f>
        <v>Density (g/cm3)</v>
      </c>
      <c r="I157" s="1">
        <v>10</v>
      </c>
      <c r="J157" s="1">
        <v>2</v>
      </c>
      <c r="K157" s="1">
        <v>1.0945400000000001</v>
      </c>
      <c r="L157" s="1">
        <v>0</v>
      </c>
      <c r="M157" s="1" t="s">
        <v>29</v>
      </c>
      <c r="N157" s="1" t="s">
        <v>28</v>
      </c>
      <c r="O157" s="1" t="s">
        <v>80</v>
      </c>
      <c r="P157" s="1">
        <f>Tabulka1[[#This Row],[x2]]/(1+Tabulka1[[#This Row],[y2]]*60.08/61.9789)</f>
        <v>3.4028370655582085</v>
      </c>
      <c r="Q157" s="1">
        <f>Tabulka1[[#This Row],[y2]]</f>
        <v>2</v>
      </c>
      <c r="R157" s="1">
        <f>Tabulka1[[#This Row],[z2]]</f>
        <v>1.0945400000000001</v>
      </c>
      <c r="S157" s="1">
        <f>Tabulka1[[#This Row],[std2]]</f>
        <v>0</v>
      </c>
      <c r="T157" s="1" t="s">
        <v>38</v>
      </c>
      <c r="U157" s="1" t="s">
        <v>28</v>
      </c>
      <c r="V157" s="1" t="str">
        <f>Tabulka1[[#This Row],[z2Label]]</f>
        <v>Density (g/cm3)</v>
      </c>
      <c r="W157" s="1">
        <f>2*Tabulka1[[#This Row],[x3]]/61.9789*1000/(100-Tabulka1[[#This Row],[x2]])</f>
        <v>1.2200700796053023</v>
      </c>
      <c r="X157" s="1">
        <f>(Tabulka1[[#This Row],[x2]]-Tabulka1[[#This Row],[x3]])/60.08*1000/(100-Tabulka1[[#This Row],[x2]])</f>
        <v>1.2200700796053026</v>
      </c>
      <c r="Y157" s="1">
        <f>Tabulka1[[#This Row],[z3]]</f>
        <v>1.0945400000000001</v>
      </c>
      <c r="Z157" s="1">
        <f>Tabulka1[[#This Row],[std3]]</f>
        <v>0</v>
      </c>
      <c r="AA157" s="1" t="s">
        <v>36</v>
      </c>
      <c r="AB157" s="1" t="s">
        <v>37</v>
      </c>
      <c r="AC157" s="1" t="str">
        <f>Tabulka1[[#This Row],[z2Label]]</f>
        <v>Density (g/cm3)</v>
      </c>
      <c r="AD157" s="1">
        <f>Tabulka1[[#This Row],[y2]]</f>
        <v>2</v>
      </c>
      <c r="AE157" s="1">
        <f>Tabulka1[[#This Row],[x3]]</f>
        <v>3.4028370655582085</v>
      </c>
      <c r="AF157" s="1">
        <f>Tabulka1[[#This Row],[x2]]-Tabulka1[[#This Row],[x3]]</f>
        <v>6.5971629344417915</v>
      </c>
      <c r="AG157" s="1">
        <f>100-Tabulka1[[#This Row],[Na2O_proc]]-Tabulka1[[#This Row],[SiO2_proc]]</f>
        <v>90</v>
      </c>
      <c r="AH157" s="1">
        <f>Tabulka1[[#This Row],[z2]]</f>
        <v>1.0945400000000001</v>
      </c>
      <c r="AI157" s="1">
        <f>Tabulka1[[#This Row],[std2]]</f>
        <v>0</v>
      </c>
      <c r="AJ157" s="1" t="str">
        <f>Tabulka1[[#This Row],[z2Label]]</f>
        <v>Density (g/cm3)</v>
      </c>
      <c r="AK157" s="1">
        <v>20</v>
      </c>
      <c r="AL157" s="1" t="s">
        <v>82</v>
      </c>
      <c r="AM157" s="1" t="s">
        <v>79</v>
      </c>
      <c r="AN157" s="1">
        <f t="shared" si="2"/>
        <v>1.09473409</v>
      </c>
      <c r="AO157" s="1">
        <f>Tabulka1[[#This Row],[Interpolated_z2]]-Tabulka1[[#This Row],[z2]]</f>
        <v>1.940899999999246E-4</v>
      </c>
      <c r="AP157" s="1">
        <f>Tabulka1[[#This Row],[Interpolated_z2 - measured]]/Tabulka1[[#This Row],[z2]]*100</f>
        <v>1.7732563451305989E-2</v>
      </c>
      <c r="AQ157" s="1">
        <v>1</v>
      </c>
    </row>
    <row r="158" spans="1:43" ht="16.5" x14ac:dyDescent="0.35">
      <c r="A158" s="1">
        <f>2*Tabulka1[[#This Row],[x3]]*Tabulka1[[#This Row],[z]]/(100*61.9789)*1000</f>
        <v>1.8878174843484836</v>
      </c>
      <c r="B158" s="1">
        <f>Tabulka1[[#This Row],[y2]]*Tabulka1[[#This Row],[x]]/2</f>
        <v>1.8878174843484836</v>
      </c>
      <c r="C158" s="1">
        <f>Tabulka1[[#This Row],[z2]]</f>
        <v>1.14615</v>
      </c>
      <c r="D158" s="1">
        <f>Tabulka1[[#This Row],[std2]]</f>
        <v>0</v>
      </c>
      <c r="E158" s="1">
        <v>7</v>
      </c>
      <c r="F158" s="1" t="s">
        <v>75</v>
      </c>
      <c r="G158" s="1" t="s">
        <v>27</v>
      </c>
      <c r="H158" s="1" t="str">
        <f>Tabulka1[[#This Row],[z2Label]]</f>
        <v>Density (g/cm3)</v>
      </c>
      <c r="I158" s="1">
        <v>15</v>
      </c>
      <c r="J158" s="1">
        <v>2</v>
      </c>
      <c r="K158" s="1">
        <v>1.14615</v>
      </c>
      <c r="L158" s="1">
        <v>0</v>
      </c>
      <c r="M158" s="1" t="s">
        <v>29</v>
      </c>
      <c r="N158" s="1" t="s">
        <v>28</v>
      </c>
      <c r="O158" s="1" t="s">
        <v>80</v>
      </c>
      <c r="P158" s="1">
        <f>Tabulka1[[#This Row],[x2]]/(1+Tabulka1[[#This Row],[y2]]*60.08/61.9789)</f>
        <v>5.1042555983373132</v>
      </c>
      <c r="Q158" s="1">
        <f>Tabulka1[[#This Row],[y2]]</f>
        <v>2</v>
      </c>
      <c r="R158" s="1">
        <f>Tabulka1[[#This Row],[z2]]</f>
        <v>1.14615</v>
      </c>
      <c r="S158" s="1">
        <f>Tabulka1[[#This Row],[std2]]</f>
        <v>0</v>
      </c>
      <c r="T158" s="1" t="s">
        <v>38</v>
      </c>
      <c r="U158" s="1" t="s">
        <v>28</v>
      </c>
      <c r="V158" s="1" t="str">
        <f>Tabulka1[[#This Row],[z2Label]]</f>
        <v>Density (g/cm3)</v>
      </c>
      <c r="W158" s="1">
        <f>2*Tabulka1[[#This Row],[x3]]/61.9789*1000/(100-Tabulka1[[#This Row],[x2]])</f>
        <v>1.9377583617260685</v>
      </c>
      <c r="X158" s="1">
        <f>(Tabulka1[[#This Row],[x2]]-Tabulka1[[#This Row],[x3]])/60.08*1000/(100-Tabulka1[[#This Row],[x2]])</f>
        <v>1.9377583617260681</v>
      </c>
      <c r="Y158" s="1">
        <f>Tabulka1[[#This Row],[z3]]</f>
        <v>1.14615</v>
      </c>
      <c r="Z158" s="1">
        <f>Tabulka1[[#This Row],[std3]]</f>
        <v>0</v>
      </c>
      <c r="AA158" s="1" t="s">
        <v>36</v>
      </c>
      <c r="AB158" s="1" t="s">
        <v>37</v>
      </c>
      <c r="AC158" s="1" t="str">
        <f>Tabulka1[[#This Row],[z2Label]]</f>
        <v>Density (g/cm3)</v>
      </c>
      <c r="AD158" s="1">
        <f>Tabulka1[[#This Row],[y2]]</f>
        <v>2</v>
      </c>
      <c r="AE158" s="1">
        <f>Tabulka1[[#This Row],[x3]]</f>
        <v>5.1042555983373132</v>
      </c>
      <c r="AF158" s="1">
        <f>Tabulka1[[#This Row],[x2]]-Tabulka1[[#This Row],[x3]]</f>
        <v>9.8957444016626859</v>
      </c>
      <c r="AG158" s="1">
        <f>100-Tabulka1[[#This Row],[Na2O_proc]]-Tabulka1[[#This Row],[SiO2_proc]]</f>
        <v>85</v>
      </c>
      <c r="AH158" s="1">
        <f>Tabulka1[[#This Row],[z2]]</f>
        <v>1.14615</v>
      </c>
      <c r="AI158" s="1">
        <f>Tabulka1[[#This Row],[std2]]</f>
        <v>0</v>
      </c>
      <c r="AJ158" s="1" t="str">
        <f>Tabulka1[[#This Row],[z2Label]]</f>
        <v>Density (g/cm3)</v>
      </c>
      <c r="AK158" s="1">
        <v>20</v>
      </c>
      <c r="AL158" s="1" t="s">
        <v>82</v>
      </c>
      <c r="AM158" s="1" t="s">
        <v>79</v>
      </c>
      <c r="AN158" s="1">
        <f t="shared" si="2"/>
        <v>1.1461898225000002</v>
      </c>
      <c r="AO158" s="1">
        <f>Tabulka1[[#This Row],[Interpolated_z2]]-Tabulka1[[#This Row],[z2]]</f>
        <v>3.9822500000230576E-5</v>
      </c>
      <c r="AP158" s="1">
        <f>Tabulka1[[#This Row],[Interpolated_z2 - measured]]/Tabulka1[[#This Row],[z2]]*100</f>
        <v>3.4744579679998758E-3</v>
      </c>
      <c r="AQ158" s="1">
        <v>1</v>
      </c>
    </row>
    <row r="159" spans="1:43" ht="16.5" x14ac:dyDescent="0.35">
      <c r="A159" s="1">
        <f>2*Tabulka1[[#This Row],[x3]]*Tabulka1[[#This Row],[z]]/(100*61.9789)*1000</f>
        <v>2.640995416135707</v>
      </c>
      <c r="B159" s="1">
        <f>Tabulka1[[#This Row],[y2]]*Tabulka1[[#This Row],[x]]/2</f>
        <v>2.640995416135707</v>
      </c>
      <c r="C159" s="1">
        <f>Tabulka1[[#This Row],[z2]]</f>
        <v>1.2025699999999999</v>
      </c>
      <c r="D159" s="1">
        <f>Tabulka1[[#This Row],[std2]]</f>
        <v>0</v>
      </c>
      <c r="E159" s="1">
        <v>7</v>
      </c>
      <c r="F159" s="1" t="s">
        <v>75</v>
      </c>
      <c r="G159" s="1" t="s">
        <v>27</v>
      </c>
      <c r="H159" s="1" t="str">
        <f>Tabulka1[[#This Row],[z2Label]]</f>
        <v>Density (g/cm3)</v>
      </c>
      <c r="I159" s="1">
        <v>20</v>
      </c>
      <c r="J159" s="1">
        <v>2</v>
      </c>
      <c r="K159" s="1">
        <v>1.2025699999999999</v>
      </c>
      <c r="L159" s="1">
        <v>0</v>
      </c>
      <c r="M159" s="1" t="s">
        <v>29</v>
      </c>
      <c r="N159" s="1" t="s">
        <v>28</v>
      </c>
      <c r="O159" s="1" t="s">
        <v>80</v>
      </c>
      <c r="P159" s="1">
        <f>Tabulka1[[#This Row],[x2]]/(1+Tabulka1[[#This Row],[y2]]*60.08/61.9789)</f>
        <v>6.8056741311164171</v>
      </c>
      <c r="Q159" s="1">
        <f>Tabulka1[[#This Row],[y2]]</f>
        <v>2</v>
      </c>
      <c r="R159" s="1">
        <f>Tabulka1[[#This Row],[z2]]</f>
        <v>1.2025699999999999</v>
      </c>
      <c r="S159" s="1">
        <f>Tabulka1[[#This Row],[std2]]</f>
        <v>0</v>
      </c>
      <c r="T159" s="1" t="s">
        <v>38</v>
      </c>
      <c r="U159" s="1" t="s">
        <v>28</v>
      </c>
      <c r="V159" s="1" t="str">
        <f>Tabulka1[[#This Row],[z2Label]]</f>
        <v>Density (g/cm3)</v>
      </c>
      <c r="W159" s="1">
        <f>2*Tabulka1[[#This Row],[x3]]/61.9789*1000/(100-Tabulka1[[#This Row],[x2]])</f>
        <v>2.7451576791119305</v>
      </c>
      <c r="X159" s="1">
        <f>(Tabulka1[[#This Row],[x2]]-Tabulka1[[#This Row],[x3]])/60.08*1000/(100-Tabulka1[[#This Row],[x2]])</f>
        <v>2.745157679111931</v>
      </c>
      <c r="Y159" s="1">
        <f>Tabulka1[[#This Row],[z3]]</f>
        <v>1.2025699999999999</v>
      </c>
      <c r="Z159" s="1">
        <f>Tabulka1[[#This Row],[std3]]</f>
        <v>0</v>
      </c>
      <c r="AA159" s="1" t="s">
        <v>36</v>
      </c>
      <c r="AB159" s="1" t="s">
        <v>37</v>
      </c>
      <c r="AC159" s="1" t="str">
        <f>Tabulka1[[#This Row],[z2Label]]</f>
        <v>Density (g/cm3)</v>
      </c>
      <c r="AD159" s="1">
        <f>Tabulka1[[#This Row],[y2]]</f>
        <v>2</v>
      </c>
      <c r="AE159" s="1">
        <f>Tabulka1[[#This Row],[x3]]</f>
        <v>6.8056741311164171</v>
      </c>
      <c r="AF159" s="1">
        <f>Tabulka1[[#This Row],[x2]]-Tabulka1[[#This Row],[x3]]</f>
        <v>13.194325868883583</v>
      </c>
      <c r="AG159" s="1">
        <f>100-Tabulka1[[#This Row],[Na2O_proc]]-Tabulka1[[#This Row],[SiO2_proc]]</f>
        <v>80</v>
      </c>
      <c r="AH159" s="1">
        <f>Tabulka1[[#This Row],[z2]]</f>
        <v>1.2025699999999999</v>
      </c>
      <c r="AI159" s="1">
        <f>Tabulka1[[#This Row],[std2]]</f>
        <v>0</v>
      </c>
      <c r="AJ159" s="1" t="str">
        <f>Tabulka1[[#This Row],[z2Label]]</f>
        <v>Density (g/cm3)</v>
      </c>
      <c r="AK159" s="1">
        <v>20</v>
      </c>
      <c r="AL159" s="1" t="s">
        <v>82</v>
      </c>
      <c r="AM159" s="1" t="s">
        <v>79</v>
      </c>
      <c r="AN159" s="1">
        <f t="shared" si="2"/>
        <v>1.2023715199999998</v>
      </c>
      <c r="AO159" s="1">
        <f>Tabulka1[[#This Row],[Interpolated_z2]]-Tabulka1[[#This Row],[z2]]</f>
        <v>-1.984800000001119E-4</v>
      </c>
      <c r="AP159" s="1">
        <f>Tabulka1[[#This Row],[Interpolated_z2 - measured]]/Tabulka1[[#This Row],[z2]]*100</f>
        <v>-1.6504652535828425E-2</v>
      </c>
      <c r="AQ159" s="1">
        <v>1</v>
      </c>
    </row>
    <row r="160" spans="1:43" ht="16.5" x14ac:dyDescent="0.35">
      <c r="A160" s="1">
        <f>2*Tabulka1[[#This Row],[x3]]*Tabulka1[[#This Row],[z]]/(100*61.9789)*1000</f>
        <v>3.4643615394624647</v>
      </c>
      <c r="B160" s="1">
        <f>Tabulka1[[#This Row],[y2]]*Tabulka1[[#This Row],[x]]/2</f>
        <v>3.4643615394624647</v>
      </c>
      <c r="C160" s="1">
        <f>Tabulka1[[#This Row],[z2]]</f>
        <v>1.2619899999999999</v>
      </c>
      <c r="D160" s="1">
        <f>Tabulka1[[#This Row],[std2]]</f>
        <v>1.4142135623666588E-5</v>
      </c>
      <c r="E160" s="1">
        <v>7</v>
      </c>
      <c r="F160" s="1" t="s">
        <v>75</v>
      </c>
      <c r="G160" s="1" t="s">
        <v>27</v>
      </c>
      <c r="H160" s="1" t="str">
        <f>Tabulka1[[#This Row],[z2Label]]</f>
        <v>Density (g/cm3)</v>
      </c>
      <c r="I160" s="1">
        <v>25</v>
      </c>
      <c r="J160" s="1">
        <v>2</v>
      </c>
      <c r="K160" s="1">
        <v>1.2619899999999999</v>
      </c>
      <c r="L160" s="1">
        <v>1.4142135623666588E-5</v>
      </c>
      <c r="M160" s="1" t="s">
        <v>29</v>
      </c>
      <c r="N160" s="1" t="s">
        <v>28</v>
      </c>
      <c r="O160" s="1" t="s">
        <v>80</v>
      </c>
      <c r="P160" s="1">
        <f>Tabulka1[[#This Row],[x2]]/(1+Tabulka1[[#This Row],[y2]]*60.08/61.9789)</f>
        <v>8.5070926638955218</v>
      </c>
      <c r="Q160" s="1">
        <f>Tabulka1[[#This Row],[y2]]</f>
        <v>2</v>
      </c>
      <c r="R160" s="1">
        <f>Tabulka1[[#This Row],[z2]]</f>
        <v>1.2619899999999999</v>
      </c>
      <c r="S160" s="1">
        <f>Tabulka1[[#This Row],[std2]]</f>
        <v>1.4142135623666588E-5</v>
      </c>
      <c r="T160" s="1" t="s">
        <v>38</v>
      </c>
      <c r="U160" s="1" t="s">
        <v>28</v>
      </c>
      <c r="V160" s="1" t="str">
        <f>Tabulka1[[#This Row],[z2Label]]</f>
        <v>Density (g/cm3)</v>
      </c>
      <c r="W160" s="1">
        <f>2*Tabulka1[[#This Row],[x3]]/61.9789*1000/(100-Tabulka1[[#This Row],[x2]])</f>
        <v>3.6602102388159072</v>
      </c>
      <c r="X160" s="1">
        <f>(Tabulka1[[#This Row],[x2]]-Tabulka1[[#This Row],[x3]])/60.08*1000/(100-Tabulka1[[#This Row],[x2]])</f>
        <v>3.6602102388159081</v>
      </c>
      <c r="Y160" s="1">
        <f>Tabulka1[[#This Row],[z3]]</f>
        <v>1.2619899999999999</v>
      </c>
      <c r="Z160" s="1">
        <f>Tabulka1[[#This Row],[std3]]</f>
        <v>1.4142135623666588E-5</v>
      </c>
      <c r="AA160" s="1" t="s">
        <v>36</v>
      </c>
      <c r="AB160" s="1" t="s">
        <v>37</v>
      </c>
      <c r="AC160" s="1" t="str">
        <f>Tabulka1[[#This Row],[z2Label]]</f>
        <v>Density (g/cm3)</v>
      </c>
      <c r="AD160" s="1">
        <f>Tabulka1[[#This Row],[y2]]</f>
        <v>2</v>
      </c>
      <c r="AE160" s="1">
        <f>Tabulka1[[#This Row],[x3]]</f>
        <v>8.5070926638955218</v>
      </c>
      <c r="AF160" s="1">
        <f>Tabulka1[[#This Row],[x2]]-Tabulka1[[#This Row],[x3]]</f>
        <v>16.49290733610448</v>
      </c>
      <c r="AG160" s="1">
        <f>100-Tabulka1[[#This Row],[Na2O_proc]]-Tabulka1[[#This Row],[SiO2_proc]]</f>
        <v>75</v>
      </c>
      <c r="AH160" s="1">
        <f>Tabulka1[[#This Row],[z2]]</f>
        <v>1.2619899999999999</v>
      </c>
      <c r="AI160" s="1">
        <f>Tabulka1[[#This Row],[std2]]</f>
        <v>1.4142135623666588E-5</v>
      </c>
      <c r="AJ160" s="1" t="str">
        <f>Tabulka1[[#This Row],[z2Label]]</f>
        <v>Density (g/cm3)</v>
      </c>
      <c r="AK160" s="1">
        <v>20</v>
      </c>
      <c r="AL160" s="1" t="s">
        <v>82</v>
      </c>
      <c r="AM160" s="1" t="s">
        <v>79</v>
      </c>
      <c r="AN160" s="1">
        <f t="shared" si="2"/>
        <v>1.2629240500000001</v>
      </c>
      <c r="AO160" s="1">
        <f>Tabulka1[[#This Row],[Interpolated_z2]]-Tabulka1[[#This Row],[z2]]</f>
        <v>9.3405000000013061E-4</v>
      </c>
      <c r="AP160" s="1">
        <f>Tabulka1[[#This Row],[Interpolated_z2 - measured]]/Tabulka1[[#This Row],[z2]]*100</f>
        <v>7.4014057163696273E-2</v>
      </c>
      <c r="AQ160" s="1">
        <v>1</v>
      </c>
    </row>
    <row r="161" spans="1:43" ht="16.5" x14ac:dyDescent="0.35">
      <c r="A161" s="1">
        <f>2*Tabulka1[[#This Row],[x3]]*Tabulka1[[#This Row],[z]]/(100*61.9789)*1000</f>
        <v>4.3699561159093419</v>
      </c>
      <c r="B161" s="1">
        <f>Tabulka1[[#This Row],[y2]]*Tabulka1[[#This Row],[x]]/2</f>
        <v>4.3699561159093419</v>
      </c>
      <c r="C161" s="1">
        <f>Tabulka1[[#This Row],[z2]]</f>
        <v>1.326565</v>
      </c>
      <c r="D161" s="1">
        <f>Tabulka1[[#This Row],[std2]]</f>
        <v>4.9497474683068572E-5</v>
      </c>
      <c r="E161" s="1">
        <v>7</v>
      </c>
      <c r="F161" s="1" t="s">
        <v>75</v>
      </c>
      <c r="G161" s="1" t="s">
        <v>27</v>
      </c>
      <c r="H161" s="1" t="str">
        <f>Tabulka1[[#This Row],[z2Label]]</f>
        <v>Density (g/cm3)</v>
      </c>
      <c r="I161" s="1">
        <v>30</v>
      </c>
      <c r="J161" s="1">
        <v>2</v>
      </c>
      <c r="K161" s="1">
        <v>1.326565</v>
      </c>
      <c r="L161" s="1">
        <v>4.9497474683068572E-5</v>
      </c>
      <c r="M161" s="1" t="s">
        <v>29</v>
      </c>
      <c r="N161" s="1" t="s">
        <v>28</v>
      </c>
      <c r="O161" s="1" t="s">
        <v>80</v>
      </c>
      <c r="P161" s="1">
        <f>Tabulka1[[#This Row],[x2]]/(1+Tabulka1[[#This Row],[y2]]*60.08/61.9789)</f>
        <v>10.208511196674626</v>
      </c>
      <c r="Q161" s="1">
        <f>Tabulka1[[#This Row],[y2]]</f>
        <v>2</v>
      </c>
      <c r="R161" s="1">
        <f>Tabulka1[[#This Row],[z2]]</f>
        <v>1.326565</v>
      </c>
      <c r="S161" s="1">
        <f>Tabulka1[[#This Row],[std2]]</f>
        <v>4.9497474683068572E-5</v>
      </c>
      <c r="T161" s="1" t="s">
        <v>38</v>
      </c>
      <c r="U161" s="1" t="s">
        <v>28</v>
      </c>
      <c r="V161" s="1" t="str">
        <f>Tabulka1[[#This Row],[z2Label]]</f>
        <v>Density (g/cm3)</v>
      </c>
      <c r="W161" s="1">
        <f>2*Tabulka1[[#This Row],[x3]]/61.9789*1000/(100-Tabulka1[[#This Row],[x2]])</f>
        <v>4.7059845927633095</v>
      </c>
      <c r="X161" s="1">
        <f>(Tabulka1[[#This Row],[x2]]-Tabulka1[[#This Row],[x3]])/60.08*1000/(100-Tabulka1[[#This Row],[x2]])</f>
        <v>4.7059845927633086</v>
      </c>
      <c r="Y161" s="1">
        <f>Tabulka1[[#This Row],[z3]]</f>
        <v>1.326565</v>
      </c>
      <c r="Z161" s="1">
        <f>Tabulka1[[#This Row],[std3]]</f>
        <v>4.9497474683068572E-5</v>
      </c>
      <c r="AA161" s="1" t="s">
        <v>36</v>
      </c>
      <c r="AB161" s="1" t="s">
        <v>37</v>
      </c>
      <c r="AC161" s="1" t="str">
        <f>Tabulka1[[#This Row],[z2Label]]</f>
        <v>Density (g/cm3)</v>
      </c>
      <c r="AD161" s="1">
        <f>Tabulka1[[#This Row],[y2]]</f>
        <v>2</v>
      </c>
      <c r="AE161" s="1">
        <f>Tabulka1[[#This Row],[x3]]</f>
        <v>10.208511196674626</v>
      </c>
      <c r="AF161" s="1">
        <f>Tabulka1[[#This Row],[x2]]-Tabulka1[[#This Row],[x3]]</f>
        <v>19.791488803325372</v>
      </c>
      <c r="AG161" s="1">
        <f>100-Tabulka1[[#This Row],[Na2O_proc]]-Tabulka1[[#This Row],[SiO2_proc]]</f>
        <v>70</v>
      </c>
      <c r="AH161" s="1">
        <f>Tabulka1[[#This Row],[z2]]</f>
        <v>1.326565</v>
      </c>
      <c r="AI161" s="1">
        <f>Tabulka1[[#This Row],[std2]]</f>
        <v>4.9497474683068572E-5</v>
      </c>
      <c r="AJ161" s="1" t="str">
        <f>Tabulka1[[#This Row],[z2Label]]</f>
        <v>Density (g/cm3)</v>
      </c>
      <c r="AK161" s="1">
        <v>20</v>
      </c>
      <c r="AL161" s="1" t="s">
        <v>82</v>
      </c>
      <c r="AM161" s="1" t="s">
        <v>79</v>
      </c>
      <c r="AN161" s="1">
        <f t="shared" si="2"/>
        <v>1.3276934299999998</v>
      </c>
      <c r="AO161" s="1">
        <f>Tabulka1[[#This Row],[Interpolated_z2]]-Tabulka1[[#This Row],[z2]]</f>
        <v>1.1284299999998471E-3</v>
      </c>
      <c r="AP161" s="1">
        <f>Tabulka1[[#This Row],[Interpolated_z2 - measured]]/Tabulka1[[#This Row],[z2]]*100</f>
        <v>8.5064056416372144E-2</v>
      </c>
      <c r="AQ161" s="1">
        <v>1</v>
      </c>
    </row>
    <row r="162" spans="1:43" ht="16.5" x14ac:dyDescent="0.35">
      <c r="A162" s="1">
        <f>2*Tabulka1[[#This Row],[x3]]*Tabulka1[[#This Row],[z]]/(100*61.9789)*1000</f>
        <v>5.3601399810803727</v>
      </c>
      <c r="B162" s="1">
        <f>Tabulka1[[#This Row],[y2]]*Tabulka1[[#This Row],[x]]/2</f>
        <v>5.3601399810803727</v>
      </c>
      <c r="C162" s="1">
        <f>Tabulka1[[#This Row],[z2]]</f>
        <v>1.3946999999999998</v>
      </c>
      <c r="D162" s="1">
        <f>Tabulka1[[#This Row],[std2]]</f>
        <v>1.2727922061362735E-4</v>
      </c>
      <c r="E162" s="1">
        <v>7</v>
      </c>
      <c r="F162" s="1" t="s">
        <v>75</v>
      </c>
      <c r="G162" s="1" t="s">
        <v>27</v>
      </c>
      <c r="H162" s="1" t="str">
        <f>Tabulka1[[#This Row],[z2Label]]</f>
        <v>Density (g/cm3)</v>
      </c>
      <c r="I162" s="1">
        <v>35</v>
      </c>
      <c r="J162" s="1">
        <v>2</v>
      </c>
      <c r="K162" s="1">
        <v>1.3946999999999998</v>
      </c>
      <c r="L162" s="1">
        <v>1.2727922061362735E-4</v>
      </c>
      <c r="M162" s="1" t="s">
        <v>29</v>
      </c>
      <c r="N162" s="1" t="s">
        <v>28</v>
      </c>
      <c r="O162" s="1" t="s">
        <v>80</v>
      </c>
      <c r="P162" s="1">
        <f>Tabulka1[[#This Row],[x2]]/(1+Tabulka1[[#This Row],[y2]]*60.08/61.9789)</f>
        <v>11.909929729453731</v>
      </c>
      <c r="Q162" s="1">
        <f>Tabulka1[[#This Row],[y2]]</f>
        <v>2</v>
      </c>
      <c r="R162" s="1">
        <f>Tabulka1[[#This Row],[z2]]</f>
        <v>1.3946999999999998</v>
      </c>
      <c r="S162" s="1">
        <f>Tabulka1[[#This Row],[std2]]</f>
        <v>1.2727922061362735E-4</v>
      </c>
      <c r="T162" s="1" t="s">
        <v>38</v>
      </c>
      <c r="U162" s="1" t="s">
        <v>28</v>
      </c>
      <c r="V162" s="1" t="str">
        <f>Tabulka1[[#This Row],[z2Label]]</f>
        <v>Density (g/cm3)</v>
      </c>
      <c r="W162" s="1">
        <f>2*Tabulka1[[#This Row],[x3]]/61.9789*1000/(100-Tabulka1[[#This Row],[x2]])</f>
        <v>5.9126473088564655</v>
      </c>
      <c r="X162" s="1">
        <f>(Tabulka1[[#This Row],[x2]]-Tabulka1[[#This Row],[x3]])/60.08*1000/(100-Tabulka1[[#This Row],[x2]])</f>
        <v>5.9126473088564655</v>
      </c>
      <c r="Y162" s="1">
        <f>Tabulka1[[#This Row],[z3]]</f>
        <v>1.3946999999999998</v>
      </c>
      <c r="Z162" s="1">
        <f>Tabulka1[[#This Row],[std3]]</f>
        <v>1.2727922061362735E-4</v>
      </c>
      <c r="AA162" s="1" t="s">
        <v>36</v>
      </c>
      <c r="AB162" s="1" t="s">
        <v>37</v>
      </c>
      <c r="AC162" s="1" t="str">
        <f>Tabulka1[[#This Row],[z2Label]]</f>
        <v>Density (g/cm3)</v>
      </c>
      <c r="AD162" s="1">
        <f>Tabulka1[[#This Row],[y2]]</f>
        <v>2</v>
      </c>
      <c r="AE162" s="1">
        <f>Tabulka1[[#This Row],[x3]]</f>
        <v>11.909929729453731</v>
      </c>
      <c r="AF162" s="1">
        <f>Tabulka1[[#This Row],[x2]]-Tabulka1[[#This Row],[x3]]</f>
        <v>23.090070270546271</v>
      </c>
      <c r="AG162" s="1">
        <f>100-Tabulka1[[#This Row],[Na2O_proc]]-Tabulka1[[#This Row],[SiO2_proc]]</f>
        <v>65</v>
      </c>
      <c r="AH162" s="1">
        <f>Tabulka1[[#This Row],[z2]]</f>
        <v>1.3946999999999998</v>
      </c>
      <c r="AI162" s="1">
        <f>Tabulka1[[#This Row],[std2]]</f>
        <v>1.2727922061362735E-4</v>
      </c>
      <c r="AJ162" s="1" t="str">
        <f>Tabulka1[[#This Row],[z2Label]]</f>
        <v>Density (g/cm3)</v>
      </c>
      <c r="AK162" s="1">
        <v>20</v>
      </c>
      <c r="AL162" s="1" t="s">
        <v>82</v>
      </c>
      <c r="AM162" s="1" t="s">
        <v>79</v>
      </c>
      <c r="AN162" s="1">
        <f t="shared" si="2"/>
        <v>1.3967268275000002</v>
      </c>
      <c r="AO162" s="1">
        <f>Tabulka1[[#This Row],[Interpolated_z2]]-Tabulka1[[#This Row],[z2]]</f>
        <v>2.0268275000003833E-3</v>
      </c>
      <c r="AP162" s="1">
        <f>Tabulka1[[#This Row],[Interpolated_z2 - measured]]/Tabulka1[[#This Row],[z2]]*100</f>
        <v>0.14532354628238214</v>
      </c>
      <c r="AQ162" s="1">
        <v>1</v>
      </c>
    </row>
    <row r="163" spans="1:43" ht="16.5" x14ac:dyDescent="0.35">
      <c r="A163" s="1">
        <f>2*Tabulka1[[#This Row],[x3]]*Tabulka1[[#This Row],[z]]/(100*61.9789)*1000</f>
        <v>6.4286102529443188</v>
      </c>
      <c r="B163" s="1">
        <f>Tabulka1[[#This Row],[y2]]*Tabulka1[[#This Row],[x]]/2</f>
        <v>6.4286102529443188</v>
      </c>
      <c r="C163" s="1">
        <f>Tabulka1[[#This Row],[z2]]</f>
        <v>1.463625</v>
      </c>
      <c r="D163" s="1">
        <f>Tabulka1[[#This Row],[std2]]</f>
        <v>5.0204581464244054E-4</v>
      </c>
      <c r="E163" s="1">
        <v>7</v>
      </c>
      <c r="F163" s="1" t="s">
        <v>75</v>
      </c>
      <c r="G163" s="1" t="s">
        <v>27</v>
      </c>
      <c r="H163" s="1" t="str">
        <f>Tabulka1[[#This Row],[z2Label]]</f>
        <v>Density (g/cm3)</v>
      </c>
      <c r="I163" s="1">
        <v>40</v>
      </c>
      <c r="J163" s="1">
        <v>2</v>
      </c>
      <c r="K163" s="1">
        <v>1.463625</v>
      </c>
      <c r="L163" s="1">
        <v>5.0204581464244054E-4</v>
      </c>
      <c r="M163" s="1" t="s">
        <v>29</v>
      </c>
      <c r="N163" s="1" t="s">
        <v>28</v>
      </c>
      <c r="O163" s="1" t="s">
        <v>80</v>
      </c>
      <c r="P163" s="1">
        <f>Tabulka1[[#This Row],[x2]]/(1+Tabulka1[[#This Row],[y2]]*60.08/61.9789)</f>
        <v>13.611348262232834</v>
      </c>
      <c r="Q163" s="1">
        <f>Tabulka1[[#This Row],[y2]]</f>
        <v>2</v>
      </c>
      <c r="R163" s="1">
        <f>Tabulka1[[#This Row],[z2]]</f>
        <v>1.463625</v>
      </c>
      <c r="S163" s="1">
        <f>Tabulka1[[#This Row],[std2]]</f>
        <v>5.0204581464244054E-4</v>
      </c>
      <c r="T163" s="1" t="s">
        <v>38</v>
      </c>
      <c r="U163" s="1" t="s">
        <v>28</v>
      </c>
      <c r="V163" s="1" t="str">
        <f>Tabulka1[[#This Row],[z2Label]]</f>
        <v>Density (g/cm3)</v>
      </c>
      <c r="W163" s="1">
        <f>2*Tabulka1[[#This Row],[x3]]/61.9789*1000/(100-Tabulka1[[#This Row],[x2]])</f>
        <v>7.3204204776318145</v>
      </c>
      <c r="X163" s="1">
        <f>(Tabulka1[[#This Row],[x2]]-Tabulka1[[#This Row],[x3]])/60.08*1000/(100-Tabulka1[[#This Row],[x2]])</f>
        <v>7.3204204776318154</v>
      </c>
      <c r="Y163" s="1">
        <f>Tabulka1[[#This Row],[z3]]</f>
        <v>1.463625</v>
      </c>
      <c r="Z163" s="1">
        <f>Tabulka1[[#This Row],[std3]]</f>
        <v>5.0204581464244054E-4</v>
      </c>
      <c r="AA163" s="1" t="s">
        <v>36</v>
      </c>
      <c r="AB163" s="1" t="s">
        <v>37</v>
      </c>
      <c r="AC163" s="1" t="str">
        <f>Tabulka1[[#This Row],[z2Label]]</f>
        <v>Density (g/cm3)</v>
      </c>
      <c r="AD163" s="1">
        <f>Tabulka1[[#This Row],[y2]]</f>
        <v>2</v>
      </c>
      <c r="AE163" s="1">
        <f>Tabulka1[[#This Row],[x3]]</f>
        <v>13.611348262232834</v>
      </c>
      <c r="AF163" s="1">
        <f>Tabulka1[[#This Row],[x2]]-Tabulka1[[#This Row],[x3]]</f>
        <v>26.388651737767166</v>
      </c>
      <c r="AG163" s="1">
        <f>100-Tabulka1[[#This Row],[Na2O_proc]]-Tabulka1[[#This Row],[SiO2_proc]]</f>
        <v>60</v>
      </c>
      <c r="AH163" s="1">
        <f>Tabulka1[[#This Row],[z2]]</f>
        <v>1.463625</v>
      </c>
      <c r="AI163" s="1">
        <f>Tabulka1[[#This Row],[std2]]</f>
        <v>5.0204581464244054E-4</v>
      </c>
      <c r="AJ163" s="1" t="str">
        <f>Tabulka1[[#This Row],[z2Label]]</f>
        <v>Density (g/cm3)</v>
      </c>
      <c r="AK163" s="1">
        <v>20</v>
      </c>
      <c r="AL163" s="1" t="s">
        <v>82</v>
      </c>
      <c r="AM163" s="1" t="s">
        <v>79</v>
      </c>
      <c r="AN163" s="1">
        <f t="shared" ref="AN163:AN193" si="3">1.0018 + 0.014069*I163 + -0.021071*J163 + 0.00003285*I163^2 + -0.0029621*I163*J163 + 0.01471*J163^2 + -0.0000015291*I163^3 + 0.00010671*I163^2*J163 + -0.0011051*I163*J163^2 + 0.0016165*J163^3 + 0.00000001341*I163^4 + 0.000000058445*I163^3*J163 + -0.00002666*I163^2*J163^2 + 0.00045473*I163*J163^3 + -0.0014377*J163^4</f>
        <v>1.4702725600000002</v>
      </c>
      <c r="AO163" s="1">
        <f>Tabulka1[[#This Row],[Interpolated_z2]]-Tabulka1[[#This Row],[z2]]</f>
        <v>6.6475600000002188E-3</v>
      </c>
      <c r="AP163" s="1">
        <f>Tabulka1[[#This Row],[Interpolated_z2 - measured]]/Tabulka1[[#This Row],[z2]]*100</f>
        <v>0.45418464429073152</v>
      </c>
      <c r="AQ163" s="1">
        <v>1</v>
      </c>
    </row>
    <row r="164" spans="1:43" ht="16.5" x14ac:dyDescent="0.35">
      <c r="A164" s="1">
        <f>2*Tabulka1[[#This Row],[x3]]*Tabulka1[[#This Row],[z]]/(100*61.9789)*1000</f>
        <v>6.9964886688126473</v>
      </c>
      <c r="B164" s="1">
        <f>Tabulka1[[#This Row],[y2]]*Tabulka1[[#This Row],[x]]/2</f>
        <v>6.9964886688126473</v>
      </c>
      <c r="C164" s="1">
        <f>Tabulka1[[#This Row],[z2]]</f>
        <v>1.499215</v>
      </c>
      <c r="D164" s="1">
        <f>Tabulka1[[#This Row],[std2]]</f>
        <v>7.0710678119117998E-6</v>
      </c>
      <c r="E164" s="1">
        <v>7</v>
      </c>
      <c r="F164" s="1" t="s">
        <v>75</v>
      </c>
      <c r="G164" s="1" t="s">
        <v>27</v>
      </c>
      <c r="H164" s="1" t="str">
        <f>Tabulka1[[#This Row],[z2Label]]</f>
        <v>Density (g/cm3)</v>
      </c>
      <c r="I164" s="1">
        <v>42.5</v>
      </c>
      <c r="J164" s="1">
        <v>2</v>
      </c>
      <c r="K164" s="1">
        <v>1.499215</v>
      </c>
      <c r="L164" s="1">
        <v>7.0710678119117998E-6</v>
      </c>
      <c r="M164" s="1" t="s">
        <v>29</v>
      </c>
      <c r="N164" s="1" t="s">
        <v>28</v>
      </c>
      <c r="O164" s="1" t="s">
        <v>80</v>
      </c>
      <c r="P164" s="1">
        <f>Tabulka1[[#This Row],[x2]]/(1+Tabulka1[[#This Row],[y2]]*60.08/61.9789)</f>
        <v>14.462057528622386</v>
      </c>
      <c r="Q164" s="1">
        <f>Tabulka1[[#This Row],[y2]]</f>
        <v>2</v>
      </c>
      <c r="R164" s="1">
        <f>Tabulka1[[#This Row],[z2]]</f>
        <v>1.499215</v>
      </c>
      <c r="S164" s="1">
        <f>Tabulka1[[#This Row],[std2]]</f>
        <v>7.0710678119117998E-6</v>
      </c>
      <c r="T164" s="1" t="s">
        <v>38</v>
      </c>
      <c r="U164" s="1" t="s">
        <v>28</v>
      </c>
      <c r="V164" s="1" t="str">
        <f>Tabulka1[[#This Row],[z2Label]]</f>
        <v>Density (g/cm3)</v>
      </c>
      <c r="W164" s="1">
        <f>2*Tabulka1[[#This Row],[x3]]/61.9789*1000/(100-Tabulka1[[#This Row],[x2]])</f>
        <v>8.1161183556352725</v>
      </c>
      <c r="X164" s="1">
        <f>(Tabulka1[[#This Row],[x2]]-Tabulka1[[#This Row],[x3]])/60.08*1000/(100-Tabulka1[[#This Row],[x2]])</f>
        <v>8.1161183556352725</v>
      </c>
      <c r="Y164" s="1">
        <f>Tabulka1[[#This Row],[z3]]</f>
        <v>1.499215</v>
      </c>
      <c r="Z164" s="1">
        <f>Tabulka1[[#This Row],[std3]]</f>
        <v>7.0710678119117998E-6</v>
      </c>
      <c r="AA164" s="1" t="s">
        <v>36</v>
      </c>
      <c r="AB164" s="1" t="s">
        <v>37</v>
      </c>
      <c r="AC164" s="1" t="str">
        <f>Tabulka1[[#This Row],[z2Label]]</f>
        <v>Density (g/cm3)</v>
      </c>
      <c r="AD164" s="1">
        <f>Tabulka1[[#This Row],[y2]]</f>
        <v>2</v>
      </c>
      <c r="AE164" s="1">
        <f>Tabulka1[[#This Row],[x3]]</f>
        <v>14.462057528622386</v>
      </c>
      <c r="AF164" s="1">
        <f>Tabulka1[[#This Row],[x2]]-Tabulka1[[#This Row],[x3]]</f>
        <v>28.037942471377612</v>
      </c>
      <c r="AG164" s="1">
        <f>100-Tabulka1[[#This Row],[Na2O_proc]]-Tabulka1[[#This Row],[SiO2_proc]]</f>
        <v>57.500000000000007</v>
      </c>
      <c r="AH164" s="1">
        <f>Tabulka1[[#This Row],[z2]]</f>
        <v>1.499215</v>
      </c>
      <c r="AI164" s="1">
        <f>Tabulka1[[#This Row],[std2]]</f>
        <v>7.0710678119117998E-6</v>
      </c>
      <c r="AJ164" s="1" t="str">
        <f>Tabulka1[[#This Row],[z2Label]]</f>
        <v>Density (g/cm3)</v>
      </c>
      <c r="AK164" s="1">
        <v>20</v>
      </c>
      <c r="AL164" s="1" t="s">
        <v>82</v>
      </c>
      <c r="AM164" s="1" t="s">
        <v>79</v>
      </c>
      <c r="AN164" s="1">
        <f t="shared" si="3"/>
        <v>1.5088701530468749</v>
      </c>
      <c r="AO164" s="1">
        <f>Tabulka1[[#This Row],[Interpolated_z2]]-Tabulka1[[#This Row],[z2]]</f>
        <v>9.6551530468749203E-3</v>
      </c>
      <c r="AP164" s="1">
        <f>Tabulka1[[#This Row],[Interpolated_z2 - measured]]/Tabulka1[[#This Row],[z2]]*100</f>
        <v>0.64401390373461587</v>
      </c>
      <c r="AQ164" s="1">
        <v>1</v>
      </c>
    </row>
    <row r="165" spans="1:43" ht="16.5" x14ac:dyDescent="0.35">
      <c r="A165" s="1">
        <f>2*Tabulka1[[#This Row],[x3]]*Tabulka1[[#This Row],[z]]/(100*61.9789)*1000</f>
        <v>0</v>
      </c>
      <c r="B165" s="1">
        <f>Tabulka1[[#This Row],[y2]]*Tabulka1[[#This Row],[x]]/2</f>
        <v>0</v>
      </c>
      <c r="C165" s="1">
        <f>Tabulka1[[#This Row],[z2]]</f>
        <v>0.99819999999999998</v>
      </c>
      <c r="D165" s="1">
        <f>Tabulka1[[#This Row],[std2]]</f>
        <v>0</v>
      </c>
      <c r="E165" s="1">
        <v>8</v>
      </c>
      <c r="F165" s="1" t="s">
        <v>75</v>
      </c>
      <c r="G165" s="1" t="s">
        <v>27</v>
      </c>
      <c r="H165" s="1" t="str">
        <f>Tabulka1[[#This Row],[z2Label]]</f>
        <v>Density (g/cm3)</v>
      </c>
      <c r="I165" s="1">
        <v>0</v>
      </c>
      <c r="J165" s="1">
        <v>2.5</v>
      </c>
      <c r="K165" s="1">
        <v>0.99819999999999998</v>
      </c>
      <c r="M165" s="1" t="s">
        <v>29</v>
      </c>
      <c r="N165" s="1" t="s">
        <v>28</v>
      </c>
      <c r="O165" s="1" t="s">
        <v>80</v>
      </c>
      <c r="P165" s="1">
        <f>Tabulka1[[#This Row],[x2]]/(1+Tabulka1[[#This Row],[y2]]*60.08/61.9789)</f>
        <v>0</v>
      </c>
      <c r="Q165" s="1">
        <f>Tabulka1[[#This Row],[y2]]</f>
        <v>2.5</v>
      </c>
      <c r="R165" s="1">
        <f>Tabulka1[[#This Row],[z2]]</f>
        <v>0.99819999999999998</v>
      </c>
      <c r="S165" s="1">
        <f>Tabulka1[[#This Row],[std2]]</f>
        <v>0</v>
      </c>
      <c r="T165" s="1" t="s">
        <v>38</v>
      </c>
      <c r="U165" s="1" t="s">
        <v>28</v>
      </c>
      <c r="V165" s="1" t="str">
        <f>Tabulka1[[#This Row],[z2Label]]</f>
        <v>Density (g/cm3)</v>
      </c>
      <c r="W165" s="1">
        <f>2*Tabulka1[[#This Row],[x3]]/61.9789*1000/(100-Tabulka1[[#This Row],[x2]])</f>
        <v>0</v>
      </c>
      <c r="X165" s="1">
        <f>(Tabulka1[[#This Row],[x2]]-Tabulka1[[#This Row],[x3]])/60.08*1000/(100-Tabulka1[[#This Row],[x2]])</f>
        <v>0</v>
      </c>
      <c r="Y165" s="1">
        <f>Tabulka1[[#This Row],[z3]]</f>
        <v>0.99819999999999998</v>
      </c>
      <c r="Z165" s="1">
        <f>Tabulka1[[#This Row],[std3]]</f>
        <v>0</v>
      </c>
      <c r="AA165" s="1" t="s">
        <v>36</v>
      </c>
      <c r="AB165" s="1" t="s">
        <v>37</v>
      </c>
      <c r="AC165" s="1" t="str">
        <f>Tabulka1[[#This Row],[z2Label]]</f>
        <v>Density (g/cm3)</v>
      </c>
      <c r="AD165" s="1">
        <f>Tabulka1[[#This Row],[y2]]</f>
        <v>2.5</v>
      </c>
      <c r="AE165" s="1">
        <f>Tabulka1[[#This Row],[x3]]</f>
        <v>0</v>
      </c>
      <c r="AF165" s="1">
        <f>Tabulka1[[#This Row],[x2]]-Tabulka1[[#This Row],[x3]]</f>
        <v>0</v>
      </c>
      <c r="AG165" s="1">
        <f>100-Tabulka1[[#This Row],[Na2O_proc]]-Tabulka1[[#This Row],[SiO2_proc]]</f>
        <v>100</v>
      </c>
      <c r="AH165" s="1">
        <f>Tabulka1[[#This Row],[z2]]</f>
        <v>0.99819999999999998</v>
      </c>
      <c r="AI165" s="1">
        <f>Tabulka1[[#This Row],[std2]]</f>
        <v>0</v>
      </c>
      <c r="AJ165" s="1" t="str">
        <f>Tabulka1[[#This Row],[z2Label]]</f>
        <v>Density (g/cm3)</v>
      </c>
      <c r="AK165" s="1">
        <v>20</v>
      </c>
      <c r="AL165" s="1" t="s">
        <v>82</v>
      </c>
      <c r="AM165" s="1" t="s">
        <v>79</v>
      </c>
      <c r="AN165" s="1">
        <f t="shared" si="3"/>
        <v>1.0101576562499999</v>
      </c>
      <c r="AO165" s="1">
        <f>Tabulka1[[#This Row],[Interpolated_z2]]-Tabulka1[[#This Row],[z2]]</f>
        <v>1.1957656249999893E-2</v>
      </c>
      <c r="AP165" s="1">
        <f>Tabulka1[[#This Row],[Interpolated_z2 - measured]]/Tabulka1[[#This Row],[z2]]*100</f>
        <v>1.1979218843918946</v>
      </c>
      <c r="AQ165" s="1">
        <v>100</v>
      </c>
    </row>
    <row r="166" spans="1:43" ht="16.5" x14ac:dyDescent="0.35">
      <c r="A166" s="1">
        <f>2*Tabulka1[[#This Row],[x3]]*Tabulka1[[#This Row],[z]]/(100*61.9789)*1000</f>
        <v>0.49184202576222236</v>
      </c>
      <c r="B166" s="1">
        <f>Tabulka1[[#This Row],[y2]]*Tabulka1[[#This Row],[x]]/2</f>
        <v>0.61480253220277792</v>
      </c>
      <c r="C166" s="1">
        <f>Tabulka1[[#This Row],[z2]]</f>
        <v>1.043585</v>
      </c>
      <c r="D166" s="1">
        <f>Tabulka1[[#This Row],[std2]]</f>
        <v>7.0710678119117998E-6</v>
      </c>
      <c r="E166" s="1">
        <v>8</v>
      </c>
      <c r="F166" s="1" t="s">
        <v>75</v>
      </c>
      <c r="G166" s="1" t="s">
        <v>27</v>
      </c>
      <c r="H166" s="1" t="str">
        <f>Tabulka1[[#This Row],[z2Label]]</f>
        <v>Density (g/cm3)</v>
      </c>
      <c r="I166" s="1">
        <v>5</v>
      </c>
      <c r="J166" s="1">
        <v>2.5</v>
      </c>
      <c r="K166" s="1">
        <v>1.043585</v>
      </c>
      <c r="L166" s="1">
        <v>7.0710678119117998E-6</v>
      </c>
      <c r="M166" s="1" t="s">
        <v>29</v>
      </c>
      <c r="N166" s="1" t="s">
        <v>28</v>
      </c>
      <c r="O166" s="1" t="s">
        <v>80</v>
      </c>
      <c r="P166" s="1">
        <f>Tabulka1[[#This Row],[x2]]/(1+Tabulka1[[#This Row],[y2]]*60.08/61.9789)</f>
        <v>1.4605340116288661</v>
      </c>
      <c r="Q166" s="1">
        <f>Tabulka1[[#This Row],[y2]]</f>
        <v>2.5</v>
      </c>
      <c r="R166" s="1">
        <f>Tabulka1[[#This Row],[z2]]</f>
        <v>1.043585</v>
      </c>
      <c r="S166" s="1">
        <f>Tabulka1[[#This Row],[std2]]</f>
        <v>7.0710678119117998E-6</v>
      </c>
      <c r="T166" s="1" t="s">
        <v>38</v>
      </c>
      <c r="U166" s="1" t="s">
        <v>28</v>
      </c>
      <c r="V166" s="1" t="str">
        <f>Tabulka1[[#This Row],[z2Label]]</f>
        <v>Density (g/cm3)</v>
      </c>
      <c r="W166" s="1">
        <f>2*Tabulka1[[#This Row],[x3]]/61.9789*1000/(100-Tabulka1[[#This Row],[x2]])</f>
        <v>0.49610568201992211</v>
      </c>
      <c r="X166" s="1">
        <f>(Tabulka1[[#This Row],[x2]]-Tabulka1[[#This Row],[x3]])/60.08*1000/(100-Tabulka1[[#This Row],[x2]])</f>
        <v>0.62013210252490258</v>
      </c>
      <c r="Y166" s="1">
        <f>Tabulka1[[#This Row],[z3]]</f>
        <v>1.043585</v>
      </c>
      <c r="Z166" s="1">
        <f>Tabulka1[[#This Row],[std3]]</f>
        <v>7.0710678119117998E-6</v>
      </c>
      <c r="AA166" s="1" t="s">
        <v>36</v>
      </c>
      <c r="AB166" s="1" t="s">
        <v>37</v>
      </c>
      <c r="AC166" s="1" t="str">
        <f>Tabulka1[[#This Row],[z2Label]]</f>
        <v>Density (g/cm3)</v>
      </c>
      <c r="AD166" s="1">
        <f>Tabulka1[[#This Row],[y2]]</f>
        <v>2.5</v>
      </c>
      <c r="AE166" s="1">
        <f>Tabulka1[[#This Row],[x3]]</f>
        <v>1.4605340116288661</v>
      </c>
      <c r="AF166" s="1">
        <f>Tabulka1[[#This Row],[x2]]-Tabulka1[[#This Row],[x3]]</f>
        <v>3.5394659883711341</v>
      </c>
      <c r="AG166" s="1">
        <f>100-Tabulka1[[#This Row],[Na2O_proc]]-Tabulka1[[#This Row],[SiO2_proc]]</f>
        <v>95</v>
      </c>
      <c r="AH166" s="1">
        <f>Tabulka1[[#This Row],[z2]]</f>
        <v>1.043585</v>
      </c>
      <c r="AI166" s="1">
        <f>Tabulka1[[#This Row],[std2]]</f>
        <v>7.0710678119117998E-6</v>
      </c>
      <c r="AJ166" s="1" t="str">
        <f>Tabulka1[[#This Row],[z2Label]]</f>
        <v>Density (g/cm3)</v>
      </c>
      <c r="AK166" s="1">
        <v>20</v>
      </c>
      <c r="AL166" s="1" t="s">
        <v>82</v>
      </c>
      <c r="AM166" s="1" t="s">
        <v>79</v>
      </c>
      <c r="AN166" s="1">
        <f t="shared" si="3"/>
        <v>1.0476283203125001</v>
      </c>
      <c r="AO166" s="1">
        <f>Tabulka1[[#This Row],[Interpolated_z2]]-Tabulka1[[#This Row],[z2]]</f>
        <v>4.0433203125000983E-3</v>
      </c>
      <c r="AP166" s="1">
        <f>Tabulka1[[#This Row],[Interpolated_z2 - measured]]/Tabulka1[[#This Row],[z2]]*100</f>
        <v>0.38744523086285243</v>
      </c>
      <c r="AQ166" s="1">
        <v>1</v>
      </c>
    </row>
    <row r="167" spans="1:43" ht="16.5" x14ac:dyDescent="0.35">
      <c r="A167" s="1">
        <f>2*Tabulka1[[#This Row],[x3]]*Tabulka1[[#This Row],[z]]/(100*61.9789)*1000</f>
        <v>1.0266807868265881</v>
      </c>
      <c r="B167" s="1">
        <f>Tabulka1[[#This Row],[y2]]*Tabulka1[[#This Row],[x]]/2</f>
        <v>1.2833509835332353</v>
      </c>
      <c r="C167" s="1">
        <f>Tabulka1[[#This Row],[z2]]</f>
        <v>1.0891999999999999</v>
      </c>
      <c r="D167" s="1">
        <f>Tabulka1[[#This Row],[std2]]</f>
        <v>0</v>
      </c>
      <c r="E167" s="1">
        <v>8</v>
      </c>
      <c r="F167" s="1" t="s">
        <v>75</v>
      </c>
      <c r="G167" s="1" t="s">
        <v>27</v>
      </c>
      <c r="H167" s="1" t="str">
        <f>Tabulka1[[#This Row],[z2Label]]</f>
        <v>Density (g/cm3)</v>
      </c>
      <c r="I167" s="1">
        <v>10</v>
      </c>
      <c r="J167" s="1">
        <v>2.5</v>
      </c>
      <c r="K167" s="1">
        <v>1.0891999999999999</v>
      </c>
      <c r="L167" s="1">
        <v>0</v>
      </c>
      <c r="M167" s="1" t="s">
        <v>29</v>
      </c>
      <c r="N167" s="1" t="s">
        <v>28</v>
      </c>
      <c r="O167" s="1" t="s">
        <v>80</v>
      </c>
      <c r="P167" s="1">
        <f>Tabulka1[[#This Row],[x2]]/(1+Tabulka1[[#This Row],[y2]]*60.08/61.9789)</f>
        <v>2.9210680232577322</v>
      </c>
      <c r="Q167" s="1">
        <f>Tabulka1[[#This Row],[y2]]</f>
        <v>2.5</v>
      </c>
      <c r="R167" s="1">
        <f>Tabulka1[[#This Row],[z2]]</f>
        <v>1.0891999999999999</v>
      </c>
      <c r="S167" s="1">
        <f>Tabulka1[[#This Row],[std2]]</f>
        <v>0</v>
      </c>
      <c r="T167" s="1" t="s">
        <v>38</v>
      </c>
      <c r="U167" s="1" t="s">
        <v>28</v>
      </c>
      <c r="V167" s="1" t="str">
        <f>Tabulka1[[#This Row],[z2Label]]</f>
        <v>Density (g/cm3)</v>
      </c>
      <c r="W167" s="1">
        <f>2*Tabulka1[[#This Row],[x3]]/61.9789*1000/(100-Tabulka1[[#This Row],[x2]])</f>
        <v>1.0473342175976132</v>
      </c>
      <c r="X167" s="1">
        <f>(Tabulka1[[#This Row],[x2]]-Tabulka1[[#This Row],[x3]])/60.08*1000/(100-Tabulka1[[#This Row],[x2]])</f>
        <v>1.3091677719970165</v>
      </c>
      <c r="Y167" s="1">
        <f>Tabulka1[[#This Row],[z3]]</f>
        <v>1.0891999999999999</v>
      </c>
      <c r="Z167" s="1">
        <f>Tabulka1[[#This Row],[std3]]</f>
        <v>0</v>
      </c>
      <c r="AA167" s="1" t="s">
        <v>36</v>
      </c>
      <c r="AB167" s="1" t="s">
        <v>37</v>
      </c>
      <c r="AC167" s="1" t="str">
        <f>Tabulka1[[#This Row],[z2Label]]</f>
        <v>Density (g/cm3)</v>
      </c>
      <c r="AD167" s="1">
        <f>Tabulka1[[#This Row],[y2]]</f>
        <v>2.5</v>
      </c>
      <c r="AE167" s="1">
        <f>Tabulka1[[#This Row],[x3]]</f>
        <v>2.9210680232577322</v>
      </c>
      <c r="AF167" s="1">
        <f>Tabulka1[[#This Row],[x2]]-Tabulka1[[#This Row],[x3]]</f>
        <v>7.0789319767422683</v>
      </c>
      <c r="AG167" s="1">
        <f>100-Tabulka1[[#This Row],[Na2O_proc]]-Tabulka1[[#This Row],[SiO2_proc]]</f>
        <v>90</v>
      </c>
      <c r="AH167" s="1">
        <f>Tabulka1[[#This Row],[z2]]</f>
        <v>1.0891999999999999</v>
      </c>
      <c r="AI167" s="1">
        <f>Tabulka1[[#This Row],[std2]]</f>
        <v>0</v>
      </c>
      <c r="AJ167" s="1" t="str">
        <f>Tabulka1[[#This Row],[z2Label]]</f>
        <v>Density (g/cm3)</v>
      </c>
      <c r="AK167" s="1">
        <v>20</v>
      </c>
      <c r="AL167" s="1" t="s">
        <v>82</v>
      </c>
      <c r="AM167" s="1" t="s">
        <v>79</v>
      </c>
      <c r="AN167" s="1">
        <f t="shared" si="3"/>
        <v>1.0908290812499997</v>
      </c>
      <c r="AO167" s="1">
        <f>Tabulka1[[#This Row],[Interpolated_z2]]-Tabulka1[[#This Row],[z2]]</f>
        <v>1.6290812499997198E-3</v>
      </c>
      <c r="AP167" s="1">
        <f>Tabulka1[[#This Row],[Interpolated_z2 - measured]]/Tabulka1[[#This Row],[z2]]*100</f>
        <v>0.14956676918836945</v>
      </c>
      <c r="AQ167" s="1">
        <v>1</v>
      </c>
    </row>
    <row r="168" spans="1:43" ht="16.5" x14ac:dyDescent="0.35">
      <c r="A168" s="1">
        <f>2*Tabulka1[[#This Row],[x3]]*Tabulka1[[#This Row],[z]]/(100*61.9789)*1000</f>
        <v>1.6100446368606869</v>
      </c>
      <c r="B168" s="1">
        <f>Tabulka1[[#This Row],[y2]]*Tabulka1[[#This Row],[x]]/2</f>
        <v>2.0125557960758584</v>
      </c>
      <c r="C168" s="1">
        <f>Tabulka1[[#This Row],[z2]]</f>
        <v>1.138725</v>
      </c>
      <c r="D168" s="1">
        <f>Tabulka1[[#This Row],[std2]]</f>
        <v>7.0710678119117998E-6</v>
      </c>
      <c r="E168" s="1">
        <v>8</v>
      </c>
      <c r="F168" s="1" t="s">
        <v>75</v>
      </c>
      <c r="G168" s="1" t="s">
        <v>27</v>
      </c>
      <c r="H168" s="1" t="str">
        <f>Tabulka1[[#This Row],[z2Label]]</f>
        <v>Density (g/cm3)</v>
      </c>
      <c r="I168" s="1">
        <v>15</v>
      </c>
      <c r="J168" s="1">
        <v>2.5</v>
      </c>
      <c r="K168" s="1">
        <v>1.138725</v>
      </c>
      <c r="L168" s="1">
        <v>7.0710678119117998E-6</v>
      </c>
      <c r="M168" s="1" t="s">
        <v>29</v>
      </c>
      <c r="N168" s="1" t="s">
        <v>28</v>
      </c>
      <c r="O168" s="1" t="s">
        <v>80</v>
      </c>
      <c r="P168" s="1">
        <f>Tabulka1[[#This Row],[x2]]/(1+Tabulka1[[#This Row],[y2]]*60.08/61.9789)</f>
        <v>4.3816020348865985</v>
      </c>
      <c r="Q168" s="1">
        <f>Tabulka1[[#This Row],[y2]]</f>
        <v>2.5</v>
      </c>
      <c r="R168" s="1">
        <f>Tabulka1[[#This Row],[z2]]</f>
        <v>1.138725</v>
      </c>
      <c r="S168" s="1">
        <f>Tabulka1[[#This Row],[std2]]</f>
        <v>7.0710678119117998E-6</v>
      </c>
      <c r="T168" s="1" t="s">
        <v>38</v>
      </c>
      <c r="U168" s="1" t="s">
        <v>28</v>
      </c>
      <c r="V168" s="1" t="str">
        <f>Tabulka1[[#This Row],[z2Label]]</f>
        <v>Density (g/cm3)</v>
      </c>
      <c r="W168" s="1">
        <f>2*Tabulka1[[#This Row],[x3]]/61.9789*1000/(100-Tabulka1[[#This Row],[x2]])</f>
        <v>1.6634131691256213</v>
      </c>
      <c r="X168" s="1">
        <f>(Tabulka1[[#This Row],[x2]]-Tabulka1[[#This Row],[x3]])/60.08*1000/(100-Tabulka1[[#This Row],[x2]])</f>
        <v>2.0792664614070264</v>
      </c>
      <c r="Y168" s="1">
        <f>Tabulka1[[#This Row],[z3]]</f>
        <v>1.138725</v>
      </c>
      <c r="Z168" s="1">
        <f>Tabulka1[[#This Row],[std3]]</f>
        <v>7.0710678119117998E-6</v>
      </c>
      <c r="AA168" s="1" t="s">
        <v>36</v>
      </c>
      <c r="AB168" s="1" t="s">
        <v>37</v>
      </c>
      <c r="AC168" s="1" t="str">
        <f>Tabulka1[[#This Row],[z2Label]]</f>
        <v>Density (g/cm3)</v>
      </c>
      <c r="AD168" s="1">
        <f>Tabulka1[[#This Row],[y2]]</f>
        <v>2.5</v>
      </c>
      <c r="AE168" s="1">
        <f>Tabulka1[[#This Row],[x3]]</f>
        <v>4.3816020348865985</v>
      </c>
      <c r="AF168" s="1">
        <f>Tabulka1[[#This Row],[x2]]-Tabulka1[[#This Row],[x3]]</f>
        <v>10.618397965113402</v>
      </c>
      <c r="AG168" s="1">
        <f>100-Tabulka1[[#This Row],[Na2O_proc]]-Tabulka1[[#This Row],[SiO2_proc]]</f>
        <v>85</v>
      </c>
      <c r="AH168" s="1">
        <f>Tabulka1[[#This Row],[z2]]</f>
        <v>1.138725</v>
      </c>
      <c r="AI168" s="1">
        <f>Tabulka1[[#This Row],[std2]]</f>
        <v>7.0710678119117998E-6</v>
      </c>
      <c r="AJ168" s="1" t="str">
        <f>Tabulka1[[#This Row],[z2Label]]</f>
        <v>Density (g/cm3)</v>
      </c>
      <c r="AK168" s="1">
        <v>20</v>
      </c>
      <c r="AL168" s="1" t="s">
        <v>82</v>
      </c>
      <c r="AM168" s="1" t="s">
        <v>79</v>
      </c>
      <c r="AN168" s="1">
        <f t="shared" si="3"/>
        <v>1.1390244234375</v>
      </c>
      <c r="AO168" s="1">
        <f>Tabulka1[[#This Row],[Interpolated_z2]]-Tabulka1[[#This Row],[z2]]</f>
        <v>2.9942343750000155E-4</v>
      </c>
      <c r="AP168" s="1">
        <f>Tabulka1[[#This Row],[Interpolated_z2 - measured]]/Tabulka1[[#This Row],[z2]]*100</f>
        <v>2.6294622274912867E-2</v>
      </c>
      <c r="AQ168" s="1">
        <v>1</v>
      </c>
    </row>
    <row r="169" spans="1:43" ht="16.5" x14ac:dyDescent="0.35">
      <c r="A169" s="1">
        <f>2*Tabulka1[[#This Row],[x3]]*Tabulka1[[#This Row],[z]]/(100*61.9789)*1000</f>
        <v>2.2461328624099757</v>
      </c>
      <c r="B169" s="1">
        <f>Tabulka1[[#This Row],[y2]]*Tabulka1[[#This Row],[x]]/2</f>
        <v>2.8076660780124696</v>
      </c>
      <c r="C169" s="1">
        <f>Tabulka1[[#This Row],[z2]]</f>
        <v>1.1914549999999999</v>
      </c>
      <c r="D169" s="1">
        <f>Tabulka1[[#This Row],[std2]]</f>
        <v>7.0710678119117998E-6</v>
      </c>
      <c r="E169" s="1">
        <v>8</v>
      </c>
      <c r="F169" s="1" t="s">
        <v>75</v>
      </c>
      <c r="G169" s="1" t="s">
        <v>27</v>
      </c>
      <c r="H169" s="1" t="str">
        <f>Tabulka1[[#This Row],[z2Label]]</f>
        <v>Density (g/cm3)</v>
      </c>
      <c r="I169" s="1">
        <v>20</v>
      </c>
      <c r="J169" s="1">
        <v>2.5</v>
      </c>
      <c r="K169" s="1">
        <v>1.1914549999999999</v>
      </c>
      <c r="L169" s="1">
        <v>7.0710678119117998E-6</v>
      </c>
      <c r="M169" s="1" t="s">
        <v>29</v>
      </c>
      <c r="N169" s="1" t="s">
        <v>28</v>
      </c>
      <c r="O169" s="1" t="s">
        <v>80</v>
      </c>
      <c r="P169" s="1">
        <f>Tabulka1[[#This Row],[x2]]/(1+Tabulka1[[#This Row],[y2]]*60.08/61.9789)</f>
        <v>5.8421360465154644</v>
      </c>
      <c r="Q169" s="1">
        <f>Tabulka1[[#This Row],[y2]]</f>
        <v>2.5</v>
      </c>
      <c r="R169" s="1">
        <f>Tabulka1[[#This Row],[z2]]</f>
        <v>1.1914549999999999</v>
      </c>
      <c r="S169" s="1">
        <f>Tabulka1[[#This Row],[std2]]</f>
        <v>7.0710678119117998E-6</v>
      </c>
      <c r="T169" s="1" t="s">
        <v>38</v>
      </c>
      <c r="U169" s="1" t="s">
        <v>28</v>
      </c>
      <c r="V169" s="1" t="str">
        <f>Tabulka1[[#This Row],[z2Label]]</f>
        <v>Density (g/cm3)</v>
      </c>
      <c r="W169" s="1">
        <f>2*Tabulka1[[#This Row],[x3]]/61.9789*1000/(100-Tabulka1[[#This Row],[x2]])</f>
        <v>2.35650198959463</v>
      </c>
      <c r="X169" s="1">
        <f>(Tabulka1[[#This Row],[x2]]-Tabulka1[[#This Row],[x3]])/60.08*1000/(100-Tabulka1[[#This Row],[x2]])</f>
        <v>2.9456274869932875</v>
      </c>
      <c r="Y169" s="1">
        <f>Tabulka1[[#This Row],[z3]]</f>
        <v>1.1914549999999999</v>
      </c>
      <c r="Z169" s="1">
        <f>Tabulka1[[#This Row],[std3]]</f>
        <v>7.0710678119117998E-6</v>
      </c>
      <c r="AA169" s="1" t="s">
        <v>36</v>
      </c>
      <c r="AB169" s="1" t="s">
        <v>37</v>
      </c>
      <c r="AC169" s="1" t="str">
        <f>Tabulka1[[#This Row],[z2Label]]</f>
        <v>Density (g/cm3)</v>
      </c>
      <c r="AD169" s="1">
        <f>Tabulka1[[#This Row],[y2]]</f>
        <v>2.5</v>
      </c>
      <c r="AE169" s="1">
        <f>Tabulka1[[#This Row],[x3]]</f>
        <v>5.8421360465154644</v>
      </c>
      <c r="AF169" s="1">
        <f>Tabulka1[[#This Row],[x2]]-Tabulka1[[#This Row],[x3]]</f>
        <v>14.157863953484537</v>
      </c>
      <c r="AG169" s="1">
        <f>100-Tabulka1[[#This Row],[Na2O_proc]]-Tabulka1[[#This Row],[SiO2_proc]]</f>
        <v>80</v>
      </c>
      <c r="AH169" s="1">
        <f>Tabulka1[[#This Row],[z2]]</f>
        <v>1.1914549999999999</v>
      </c>
      <c r="AI169" s="1">
        <f>Tabulka1[[#This Row],[std2]]</f>
        <v>7.0710678119117998E-6</v>
      </c>
      <c r="AJ169" s="1" t="str">
        <f>Tabulka1[[#This Row],[z2Label]]</f>
        <v>Density (g/cm3)</v>
      </c>
      <c r="AK169" s="1">
        <v>20</v>
      </c>
      <c r="AL169" s="1" t="s">
        <v>82</v>
      </c>
      <c r="AM169" s="1" t="s">
        <v>79</v>
      </c>
      <c r="AN169" s="1">
        <f t="shared" si="3"/>
        <v>1.1916799812499999</v>
      </c>
      <c r="AO169" s="1">
        <f>Tabulka1[[#This Row],[Interpolated_z2]]-Tabulka1[[#This Row],[z2]]</f>
        <v>2.2498124999992264E-4</v>
      </c>
      <c r="AP169" s="1">
        <f>Tabulka1[[#This Row],[Interpolated_z2 - measured]]/Tabulka1[[#This Row],[z2]]*100</f>
        <v>1.8882899480041015E-2</v>
      </c>
      <c r="AQ169" s="1">
        <v>1</v>
      </c>
    </row>
    <row r="170" spans="1:43" ht="16.5" x14ac:dyDescent="0.35">
      <c r="A170" s="1">
        <f>2*Tabulka1[[#This Row],[x3]]*Tabulka1[[#This Row],[z]]/(100*61.9789)*1000</f>
        <v>2.9415271735313926</v>
      </c>
      <c r="B170" s="1">
        <f>Tabulka1[[#This Row],[y2]]*Tabulka1[[#This Row],[x]]/2</f>
        <v>3.6769089669142407</v>
      </c>
      <c r="C170" s="1">
        <f>Tabulka1[[#This Row],[z2]]</f>
        <v>1.2482599999999999</v>
      </c>
      <c r="D170" s="1">
        <f>Tabulka1[[#This Row],[std2]]</f>
        <v>0</v>
      </c>
      <c r="E170" s="1">
        <v>8</v>
      </c>
      <c r="F170" s="1" t="s">
        <v>75</v>
      </c>
      <c r="G170" s="1" t="s">
        <v>27</v>
      </c>
      <c r="H170" s="1" t="str">
        <f>Tabulka1[[#This Row],[z2Label]]</f>
        <v>Density (g/cm3)</v>
      </c>
      <c r="I170" s="1">
        <v>25</v>
      </c>
      <c r="J170" s="1">
        <v>2.5</v>
      </c>
      <c r="K170" s="1">
        <v>1.2482599999999999</v>
      </c>
      <c r="L170" s="1">
        <v>0</v>
      </c>
      <c r="M170" s="1" t="s">
        <v>29</v>
      </c>
      <c r="N170" s="1" t="s">
        <v>28</v>
      </c>
      <c r="O170" s="1" t="s">
        <v>80</v>
      </c>
      <c r="P170" s="1">
        <f>Tabulka1[[#This Row],[x2]]/(1+Tabulka1[[#This Row],[y2]]*60.08/61.9789)</f>
        <v>7.3026700581443302</v>
      </c>
      <c r="Q170" s="1">
        <f>Tabulka1[[#This Row],[y2]]</f>
        <v>2.5</v>
      </c>
      <c r="R170" s="1">
        <f>Tabulka1[[#This Row],[z2]]</f>
        <v>1.2482599999999999</v>
      </c>
      <c r="S170" s="1">
        <f>Tabulka1[[#This Row],[std2]]</f>
        <v>0</v>
      </c>
      <c r="T170" s="1" t="s">
        <v>38</v>
      </c>
      <c r="U170" s="1" t="s">
        <v>28</v>
      </c>
      <c r="V170" s="1" t="str">
        <f>Tabulka1[[#This Row],[z2Label]]</f>
        <v>Density (g/cm3)</v>
      </c>
      <c r="W170" s="1">
        <f>2*Tabulka1[[#This Row],[x3]]/61.9789*1000/(100-Tabulka1[[#This Row],[x2]])</f>
        <v>3.14200265279284</v>
      </c>
      <c r="X170" s="1">
        <f>(Tabulka1[[#This Row],[x2]]-Tabulka1[[#This Row],[x3]])/60.08*1000/(100-Tabulka1[[#This Row],[x2]])</f>
        <v>3.9275033159910495</v>
      </c>
      <c r="Y170" s="1">
        <f>Tabulka1[[#This Row],[z3]]</f>
        <v>1.2482599999999999</v>
      </c>
      <c r="Z170" s="1">
        <f>Tabulka1[[#This Row],[std3]]</f>
        <v>0</v>
      </c>
      <c r="AA170" s="1" t="s">
        <v>36</v>
      </c>
      <c r="AB170" s="1" t="s">
        <v>37</v>
      </c>
      <c r="AC170" s="1" t="str">
        <f>Tabulka1[[#This Row],[z2Label]]</f>
        <v>Density (g/cm3)</v>
      </c>
      <c r="AD170" s="1">
        <f>Tabulka1[[#This Row],[y2]]</f>
        <v>2.5</v>
      </c>
      <c r="AE170" s="1">
        <f>Tabulka1[[#This Row],[x3]]</f>
        <v>7.3026700581443302</v>
      </c>
      <c r="AF170" s="1">
        <f>Tabulka1[[#This Row],[x2]]-Tabulka1[[#This Row],[x3]]</f>
        <v>17.697329941855671</v>
      </c>
      <c r="AG170" s="1">
        <f>100-Tabulka1[[#This Row],[Na2O_proc]]-Tabulka1[[#This Row],[SiO2_proc]]</f>
        <v>75</v>
      </c>
      <c r="AH170" s="1">
        <f>Tabulka1[[#This Row],[z2]]</f>
        <v>1.2482599999999999</v>
      </c>
      <c r="AI170" s="1">
        <f>Tabulka1[[#This Row],[std2]]</f>
        <v>0</v>
      </c>
      <c r="AJ170" s="1" t="str">
        <f>Tabulka1[[#This Row],[z2Label]]</f>
        <v>Density (g/cm3)</v>
      </c>
      <c r="AK170" s="1">
        <v>20</v>
      </c>
      <c r="AL170" s="1" t="s">
        <v>82</v>
      </c>
      <c r="AM170" s="1" t="s">
        <v>79</v>
      </c>
      <c r="AN170" s="1">
        <f t="shared" si="3"/>
        <v>1.2484625390625002</v>
      </c>
      <c r="AO170" s="1">
        <f>Tabulka1[[#This Row],[Interpolated_z2]]-Tabulka1[[#This Row],[z2]]</f>
        <v>2.0253906250022879E-4</v>
      </c>
      <c r="AP170" s="1">
        <f>Tabulka1[[#This Row],[Interpolated_z2 - measured]]/Tabulka1[[#This Row],[z2]]*100</f>
        <v>1.6225711189994777E-2</v>
      </c>
      <c r="AQ170" s="1">
        <v>1</v>
      </c>
    </row>
    <row r="171" spans="1:43" ht="16.5" x14ac:dyDescent="0.35">
      <c r="A171" s="1">
        <f>2*Tabulka1[[#This Row],[x3]]*Tabulka1[[#This Row],[z]]/(100*61.9789)*1000</f>
        <v>3.7052836073709496</v>
      </c>
      <c r="B171" s="1">
        <f>Tabulka1[[#This Row],[y2]]*Tabulka1[[#This Row],[x]]/2</f>
        <v>4.6316045092136875</v>
      </c>
      <c r="C171" s="1">
        <f>Tabulka1[[#This Row],[z2]]</f>
        <v>1.3103050000000001</v>
      </c>
      <c r="D171" s="1">
        <f>Tabulka1[[#This Row],[std2]]</f>
        <v>2.1213203435578389E-5</v>
      </c>
      <c r="E171" s="1">
        <v>8</v>
      </c>
      <c r="F171" s="1" t="s">
        <v>75</v>
      </c>
      <c r="G171" s="1" t="s">
        <v>27</v>
      </c>
      <c r="H171" s="1" t="str">
        <f>Tabulka1[[#This Row],[z2Label]]</f>
        <v>Density (g/cm3)</v>
      </c>
      <c r="I171" s="1">
        <v>30</v>
      </c>
      <c r="J171" s="1">
        <v>2.5</v>
      </c>
      <c r="K171" s="1">
        <v>1.3103050000000001</v>
      </c>
      <c r="L171" s="1">
        <v>2.1213203435578389E-5</v>
      </c>
      <c r="M171" s="1" t="s">
        <v>29</v>
      </c>
      <c r="N171" s="1" t="s">
        <v>28</v>
      </c>
      <c r="O171" s="1" t="s">
        <v>80</v>
      </c>
      <c r="P171" s="1">
        <f>Tabulka1[[#This Row],[x2]]/(1+Tabulka1[[#This Row],[y2]]*60.08/61.9789)</f>
        <v>8.763204069773197</v>
      </c>
      <c r="Q171" s="1">
        <f>Tabulka1[[#This Row],[y2]]</f>
        <v>2.5</v>
      </c>
      <c r="R171" s="1">
        <f>Tabulka1[[#This Row],[z2]]</f>
        <v>1.3103050000000001</v>
      </c>
      <c r="S171" s="1">
        <f>Tabulka1[[#This Row],[std2]]</f>
        <v>2.1213203435578389E-5</v>
      </c>
      <c r="T171" s="1" t="s">
        <v>38</v>
      </c>
      <c r="U171" s="1" t="s">
        <v>28</v>
      </c>
      <c r="V171" s="1" t="str">
        <f>Tabulka1[[#This Row],[z2Label]]</f>
        <v>Density (g/cm3)</v>
      </c>
      <c r="W171" s="1">
        <f>2*Tabulka1[[#This Row],[x3]]/61.9789*1000/(100-Tabulka1[[#This Row],[x2]])</f>
        <v>4.0397176964479371</v>
      </c>
      <c r="X171" s="1">
        <f>(Tabulka1[[#This Row],[x2]]-Tabulka1[[#This Row],[x3]])/60.08*1000/(100-Tabulka1[[#This Row],[x2]])</f>
        <v>5.0496471205599214</v>
      </c>
      <c r="Y171" s="1">
        <f>Tabulka1[[#This Row],[z3]]</f>
        <v>1.3103050000000001</v>
      </c>
      <c r="Z171" s="1">
        <f>Tabulka1[[#This Row],[std3]]</f>
        <v>2.1213203435578389E-5</v>
      </c>
      <c r="AA171" s="1" t="s">
        <v>36</v>
      </c>
      <c r="AB171" s="1" t="s">
        <v>37</v>
      </c>
      <c r="AC171" s="1" t="str">
        <f>Tabulka1[[#This Row],[z2Label]]</f>
        <v>Density (g/cm3)</v>
      </c>
      <c r="AD171" s="1">
        <f>Tabulka1[[#This Row],[y2]]</f>
        <v>2.5</v>
      </c>
      <c r="AE171" s="1">
        <f>Tabulka1[[#This Row],[x3]]</f>
        <v>8.763204069773197</v>
      </c>
      <c r="AF171" s="1">
        <f>Tabulka1[[#This Row],[x2]]-Tabulka1[[#This Row],[x3]]</f>
        <v>21.236795930226805</v>
      </c>
      <c r="AG171" s="1">
        <f>100-Tabulka1[[#This Row],[Na2O_proc]]-Tabulka1[[#This Row],[SiO2_proc]]</f>
        <v>70</v>
      </c>
      <c r="AH171" s="1">
        <f>Tabulka1[[#This Row],[z2]]</f>
        <v>1.3103050000000001</v>
      </c>
      <c r="AI171" s="1">
        <f>Tabulka1[[#This Row],[std2]]</f>
        <v>2.1213203435578389E-5</v>
      </c>
      <c r="AJ171" s="1" t="str">
        <f>Tabulka1[[#This Row],[z2Label]]</f>
        <v>Density (g/cm3)</v>
      </c>
      <c r="AK171" s="1">
        <v>20</v>
      </c>
      <c r="AL171" s="1" t="s">
        <v>82</v>
      </c>
      <c r="AM171" s="1" t="s">
        <v>79</v>
      </c>
      <c r="AN171" s="1">
        <f t="shared" si="3"/>
        <v>1.3092400312500001</v>
      </c>
      <c r="AO171" s="1">
        <f>Tabulka1[[#This Row],[Interpolated_z2]]-Tabulka1[[#This Row],[z2]]</f>
        <v>-1.0649687499999505E-3</v>
      </c>
      <c r="AP171" s="1">
        <f>Tabulka1[[#This Row],[Interpolated_z2 - measured]]/Tabulka1[[#This Row],[z2]]*100</f>
        <v>-8.1276401295877723E-2</v>
      </c>
      <c r="AQ171" s="1">
        <v>1</v>
      </c>
    </row>
    <row r="172" spans="1:43" ht="16.5" x14ac:dyDescent="0.35">
      <c r="A172" s="1">
        <f>2*Tabulka1[[#This Row],[x3]]*Tabulka1[[#This Row],[z]]/(100*61.9789)*1000</f>
        <v>4.5601848251640478</v>
      </c>
      <c r="B172" s="1">
        <f>Tabulka1[[#This Row],[y2]]*Tabulka1[[#This Row],[x]]/2</f>
        <v>5.7002310314550595</v>
      </c>
      <c r="C172" s="1">
        <f>Tabulka1[[#This Row],[z2]]</f>
        <v>1.38225</v>
      </c>
      <c r="D172" s="1">
        <f>Tabulka1[[#This Row],[std2]]</f>
        <v>4.2426406871156778E-5</v>
      </c>
      <c r="E172" s="1">
        <v>8</v>
      </c>
      <c r="F172" s="1" t="s">
        <v>75</v>
      </c>
      <c r="G172" s="1" t="s">
        <v>27</v>
      </c>
      <c r="H172" s="1" t="str">
        <f>Tabulka1[[#This Row],[z2Label]]</f>
        <v>Density (g/cm3)</v>
      </c>
      <c r="I172" s="1">
        <v>35</v>
      </c>
      <c r="J172" s="1">
        <v>2.5</v>
      </c>
      <c r="K172" s="1">
        <v>1.38225</v>
      </c>
      <c r="L172" s="1">
        <v>4.2426406871156778E-5</v>
      </c>
      <c r="M172" s="1" t="s">
        <v>29</v>
      </c>
      <c r="N172" s="1" t="s">
        <v>28</v>
      </c>
      <c r="O172" s="1" t="s">
        <v>80</v>
      </c>
      <c r="P172" s="1">
        <f>Tabulka1[[#This Row],[x2]]/(1+Tabulka1[[#This Row],[y2]]*60.08/61.9789)</f>
        <v>10.223738081402063</v>
      </c>
      <c r="Q172" s="1">
        <f>Tabulka1[[#This Row],[y2]]</f>
        <v>2.5</v>
      </c>
      <c r="R172" s="1">
        <f>Tabulka1[[#This Row],[z2]]</f>
        <v>1.38225</v>
      </c>
      <c r="S172" s="1">
        <f>Tabulka1[[#This Row],[std2]]</f>
        <v>4.2426406871156778E-5</v>
      </c>
      <c r="T172" s="1" t="s">
        <v>38</v>
      </c>
      <c r="U172" s="1" t="s">
        <v>28</v>
      </c>
      <c r="V172" s="1" t="str">
        <f>Tabulka1[[#This Row],[z2Label]]</f>
        <v>Density (g/cm3)</v>
      </c>
      <c r="W172" s="1">
        <f>2*Tabulka1[[#This Row],[x3]]/61.9789*1000/(100-Tabulka1[[#This Row],[x2]])</f>
        <v>5.0755427468192025</v>
      </c>
      <c r="X172" s="1">
        <f>(Tabulka1[[#This Row],[x2]]-Tabulka1[[#This Row],[x3]])/60.08*1000/(100-Tabulka1[[#This Row],[x2]])</f>
        <v>6.344428433524004</v>
      </c>
      <c r="Y172" s="1">
        <f>Tabulka1[[#This Row],[z3]]</f>
        <v>1.38225</v>
      </c>
      <c r="Z172" s="1">
        <f>Tabulka1[[#This Row],[std3]]</f>
        <v>4.2426406871156778E-5</v>
      </c>
      <c r="AA172" s="1" t="s">
        <v>36</v>
      </c>
      <c r="AB172" s="1" t="s">
        <v>37</v>
      </c>
      <c r="AC172" s="1" t="str">
        <f>Tabulka1[[#This Row],[z2Label]]</f>
        <v>Density (g/cm3)</v>
      </c>
      <c r="AD172" s="1">
        <f>Tabulka1[[#This Row],[y2]]</f>
        <v>2.5</v>
      </c>
      <c r="AE172" s="1">
        <f>Tabulka1[[#This Row],[x3]]</f>
        <v>10.223738081402063</v>
      </c>
      <c r="AF172" s="1">
        <f>Tabulka1[[#This Row],[x2]]-Tabulka1[[#This Row],[x3]]</f>
        <v>24.776261918597939</v>
      </c>
      <c r="AG172" s="1">
        <f>100-Tabulka1[[#This Row],[Na2O_proc]]-Tabulka1[[#This Row],[SiO2_proc]]</f>
        <v>65</v>
      </c>
      <c r="AH172" s="1">
        <f>Tabulka1[[#This Row],[z2]]</f>
        <v>1.38225</v>
      </c>
      <c r="AI172" s="1">
        <f>Tabulka1[[#This Row],[std2]]</f>
        <v>4.2426406871156778E-5</v>
      </c>
      <c r="AJ172" s="1" t="str">
        <f>Tabulka1[[#This Row],[z2Label]]</f>
        <v>Density (g/cm3)</v>
      </c>
      <c r="AK172" s="1">
        <v>20</v>
      </c>
      <c r="AL172" s="1" t="s">
        <v>82</v>
      </c>
      <c r="AM172" s="1" t="s">
        <v>79</v>
      </c>
      <c r="AN172" s="1">
        <f t="shared" si="3"/>
        <v>1.3740815421874999</v>
      </c>
      <c r="AO172" s="1">
        <f>Tabulka1[[#This Row],[Interpolated_z2]]-Tabulka1[[#This Row],[z2]]</f>
        <v>-8.1684578125000851E-3</v>
      </c>
      <c r="AP172" s="1">
        <f>Tabulka1[[#This Row],[Interpolated_z2 - measured]]/Tabulka1[[#This Row],[z2]]*100</f>
        <v>-0.59095372128776158</v>
      </c>
      <c r="AQ172" s="1">
        <v>1</v>
      </c>
    </row>
    <row r="173" spans="1:43" ht="16.5" x14ac:dyDescent="0.35">
      <c r="A173" s="1">
        <f>2*Tabulka1[[#This Row],[x3]]*Tabulka1[[#This Row],[z]]/(100*61.9789)*1000</f>
        <v>5.4469506628604449</v>
      </c>
      <c r="B173" s="1">
        <f>Tabulka1[[#This Row],[y2]]*Tabulka1[[#This Row],[x]]/2</f>
        <v>6.8086883285755562</v>
      </c>
      <c r="C173" s="1">
        <f>Tabulka1[[#This Row],[z2]]</f>
        <v>1.4446600000000001</v>
      </c>
      <c r="D173" s="1">
        <f>Tabulka1[[#This Row],[std2]]</f>
        <v>2.9698484809841146E-4</v>
      </c>
      <c r="E173" s="1">
        <v>8</v>
      </c>
      <c r="F173" s="1" t="s">
        <v>75</v>
      </c>
      <c r="G173" s="1" t="s">
        <v>27</v>
      </c>
      <c r="H173" s="1" t="str">
        <f>Tabulka1[[#This Row],[z2Label]]</f>
        <v>Density (g/cm3)</v>
      </c>
      <c r="I173" s="1">
        <v>40</v>
      </c>
      <c r="J173" s="1">
        <v>2.5</v>
      </c>
      <c r="K173" s="1">
        <v>1.4446600000000001</v>
      </c>
      <c r="L173" s="1">
        <v>2.9698484809841146E-4</v>
      </c>
      <c r="M173" s="1" t="s">
        <v>29</v>
      </c>
      <c r="N173" s="1" t="s">
        <v>28</v>
      </c>
      <c r="O173" s="1" t="s">
        <v>80</v>
      </c>
      <c r="P173" s="1">
        <f>Tabulka1[[#This Row],[x2]]/(1+Tabulka1[[#This Row],[y2]]*60.08/61.9789)</f>
        <v>11.684272093030929</v>
      </c>
      <c r="Q173" s="1">
        <f>Tabulka1[[#This Row],[y2]]</f>
        <v>2.5</v>
      </c>
      <c r="R173" s="1">
        <f>Tabulka1[[#This Row],[z2]]</f>
        <v>1.4446600000000001</v>
      </c>
      <c r="S173" s="1">
        <f>Tabulka1[[#This Row],[std2]]</f>
        <v>2.9698484809841146E-4</v>
      </c>
      <c r="T173" s="1" t="s">
        <v>38</v>
      </c>
      <c r="U173" s="1" t="s">
        <v>28</v>
      </c>
      <c r="V173" s="1" t="str">
        <f>Tabulka1[[#This Row],[z2Label]]</f>
        <v>Density (g/cm3)</v>
      </c>
      <c r="W173" s="1">
        <f>2*Tabulka1[[#This Row],[x3]]/61.9789*1000/(100-Tabulka1[[#This Row],[x2]])</f>
        <v>6.2840053055856799</v>
      </c>
      <c r="X173" s="1">
        <f>(Tabulka1[[#This Row],[x2]]-Tabulka1[[#This Row],[x3]])/60.08*1000/(100-Tabulka1[[#This Row],[x2]])</f>
        <v>7.855006631982099</v>
      </c>
      <c r="Y173" s="1">
        <f>Tabulka1[[#This Row],[z3]]</f>
        <v>1.4446600000000001</v>
      </c>
      <c r="Z173" s="1">
        <f>Tabulka1[[#This Row],[std3]]</f>
        <v>2.9698484809841146E-4</v>
      </c>
      <c r="AA173" s="1" t="s">
        <v>36</v>
      </c>
      <c r="AB173" s="1" t="s">
        <v>37</v>
      </c>
      <c r="AC173" s="1" t="str">
        <f>Tabulka1[[#This Row],[z2Label]]</f>
        <v>Density (g/cm3)</v>
      </c>
      <c r="AD173" s="1">
        <f>Tabulka1[[#This Row],[y2]]</f>
        <v>2.5</v>
      </c>
      <c r="AE173" s="1">
        <f>Tabulka1[[#This Row],[x3]]</f>
        <v>11.684272093030929</v>
      </c>
      <c r="AF173" s="1">
        <f>Tabulka1[[#This Row],[x2]]-Tabulka1[[#This Row],[x3]]</f>
        <v>28.315727906969073</v>
      </c>
      <c r="AG173" s="1">
        <f>100-Tabulka1[[#This Row],[Na2O_proc]]-Tabulka1[[#This Row],[SiO2_proc]]</f>
        <v>60</v>
      </c>
      <c r="AH173" s="1">
        <f>Tabulka1[[#This Row],[z2]]</f>
        <v>1.4446600000000001</v>
      </c>
      <c r="AI173" s="1">
        <f>Tabulka1[[#This Row],[std2]]</f>
        <v>2.9698484809841146E-4</v>
      </c>
      <c r="AJ173" s="1" t="str">
        <f>Tabulka1[[#This Row],[z2Label]]</f>
        <v>Density (g/cm3)</v>
      </c>
      <c r="AK173" s="1">
        <v>20</v>
      </c>
      <c r="AL173" s="1" t="s">
        <v>82</v>
      </c>
      <c r="AM173" s="1" t="s">
        <v>79</v>
      </c>
      <c r="AN173" s="1">
        <f t="shared" si="3"/>
        <v>1.44325730625</v>
      </c>
      <c r="AO173" s="1">
        <f>Tabulka1[[#This Row],[Interpolated_z2]]-Tabulka1[[#This Row],[z2]]</f>
        <v>-1.4026937500000169E-3</v>
      </c>
      <c r="AP173" s="1">
        <f>Tabulka1[[#This Row],[Interpolated_z2 - measured]]/Tabulka1[[#This Row],[z2]]*100</f>
        <v>-9.7095077734554627E-2</v>
      </c>
      <c r="AQ173" s="1">
        <v>1</v>
      </c>
    </row>
    <row r="174" spans="1:43" ht="16.5" x14ac:dyDescent="0.35">
      <c r="A174" s="1">
        <f>2*Tabulka1[[#This Row],[x3]]*Tabulka1[[#This Row],[z]]/(100*61.9789)*1000</f>
        <v>5.9659764001038749</v>
      </c>
      <c r="B174" s="1">
        <f>Tabulka1[[#This Row],[y2]]*Tabulka1[[#This Row],[x]]/2</f>
        <v>7.457470500129844</v>
      </c>
      <c r="C174" s="1">
        <f>Tabulka1[[#This Row],[z2]]</f>
        <v>1.4822649999999999</v>
      </c>
      <c r="D174" s="1">
        <f>Tabulka1[[#This Row],[std2]]</f>
        <v>3.535533905940199E-5</v>
      </c>
      <c r="E174" s="1">
        <v>8</v>
      </c>
      <c r="F174" s="1" t="s">
        <v>75</v>
      </c>
      <c r="G174" s="1" t="s">
        <v>27</v>
      </c>
      <c r="H174" s="1" t="str">
        <f>Tabulka1[[#This Row],[z2Label]]</f>
        <v>Density (g/cm3)</v>
      </c>
      <c r="I174" s="1">
        <v>42.7</v>
      </c>
      <c r="J174" s="1">
        <v>2.5</v>
      </c>
      <c r="K174" s="1">
        <v>1.4822649999999999</v>
      </c>
      <c r="L174" s="1">
        <v>3.535533905940199E-5</v>
      </c>
      <c r="M174" s="1" t="s">
        <v>29</v>
      </c>
      <c r="N174" s="1" t="s">
        <v>28</v>
      </c>
      <c r="O174" s="1" t="s">
        <v>80</v>
      </c>
      <c r="P174" s="1">
        <f>Tabulka1[[#This Row],[x2]]/(1+Tabulka1[[#This Row],[y2]]*60.08/61.9789)</f>
        <v>12.472960459310517</v>
      </c>
      <c r="Q174" s="1">
        <f>Tabulka1[[#This Row],[y2]]</f>
        <v>2.5</v>
      </c>
      <c r="R174" s="1">
        <f>Tabulka1[[#This Row],[z2]]</f>
        <v>1.4822649999999999</v>
      </c>
      <c r="S174" s="1">
        <f>Tabulka1[[#This Row],[std2]]</f>
        <v>3.535533905940199E-5</v>
      </c>
      <c r="T174" s="1" t="s">
        <v>38</v>
      </c>
      <c r="U174" s="1" t="s">
        <v>28</v>
      </c>
      <c r="V174" s="1" t="str">
        <f>Tabulka1[[#This Row],[z2Label]]</f>
        <v>Density (g/cm3)</v>
      </c>
      <c r="W174" s="1">
        <f>2*Tabulka1[[#This Row],[x3]]/61.9789*1000/(100-Tabulka1[[#This Row],[x2]])</f>
        <v>7.0242677106939411</v>
      </c>
      <c r="X174" s="1">
        <f>(Tabulka1[[#This Row],[x2]]-Tabulka1[[#This Row],[x3]])/60.08*1000/(100-Tabulka1[[#This Row],[x2]])</f>
        <v>8.7803346383674263</v>
      </c>
      <c r="Y174" s="1">
        <f>Tabulka1[[#This Row],[z3]]</f>
        <v>1.4822649999999999</v>
      </c>
      <c r="Z174" s="1">
        <f>Tabulka1[[#This Row],[std3]]</f>
        <v>3.535533905940199E-5</v>
      </c>
      <c r="AA174" s="1" t="s">
        <v>36</v>
      </c>
      <c r="AB174" s="1" t="s">
        <v>37</v>
      </c>
      <c r="AC174" s="1" t="str">
        <f>Tabulka1[[#This Row],[z2Label]]</f>
        <v>Density (g/cm3)</v>
      </c>
      <c r="AD174" s="1">
        <f>Tabulka1[[#This Row],[y2]]</f>
        <v>2.5</v>
      </c>
      <c r="AE174" s="1">
        <f>Tabulka1[[#This Row],[x3]]</f>
        <v>12.472960459310517</v>
      </c>
      <c r="AF174" s="1">
        <f>Tabulka1[[#This Row],[x2]]-Tabulka1[[#This Row],[x3]]</f>
        <v>30.227039540689486</v>
      </c>
      <c r="AG174" s="1">
        <f>100-Tabulka1[[#This Row],[Na2O_proc]]-Tabulka1[[#This Row],[SiO2_proc]]</f>
        <v>57.3</v>
      </c>
      <c r="AH174" s="1">
        <f>Tabulka1[[#This Row],[z2]]</f>
        <v>1.4822649999999999</v>
      </c>
      <c r="AI174" s="1">
        <f>Tabulka1[[#This Row],[std2]]</f>
        <v>3.535533905940199E-5</v>
      </c>
      <c r="AJ174" s="1" t="str">
        <f>Tabulka1[[#This Row],[z2Label]]</f>
        <v>Density (g/cm3)</v>
      </c>
      <c r="AK174" s="1">
        <v>20</v>
      </c>
      <c r="AL174" s="1" t="s">
        <v>82</v>
      </c>
      <c r="AM174" s="1" t="s">
        <v>79</v>
      </c>
      <c r="AN174" s="1">
        <f t="shared" si="3"/>
        <v>1.482572205764219</v>
      </c>
      <c r="AO174" s="1">
        <f>Tabulka1[[#This Row],[Interpolated_z2]]-Tabulka1[[#This Row],[z2]]</f>
        <v>3.0720576421905399E-4</v>
      </c>
      <c r="AP174" s="1">
        <f>Tabulka1[[#This Row],[Interpolated_z2 - measured]]/Tabulka1[[#This Row],[z2]]*100</f>
        <v>2.072542792409279E-2</v>
      </c>
      <c r="AQ174" s="1">
        <v>1</v>
      </c>
    </row>
    <row r="175" spans="1:43" ht="16.5" x14ac:dyDescent="0.35">
      <c r="A175" s="1">
        <f>2*Tabulka1[[#This Row],[x3]]*Tabulka1[[#This Row],[z]]/(100*61.9789)*1000</f>
        <v>0</v>
      </c>
      <c r="B175" s="1">
        <f>Tabulka1[[#This Row],[y2]]*Tabulka1[[#This Row],[x]]/2</f>
        <v>0</v>
      </c>
      <c r="C175" s="1">
        <f>Tabulka1[[#This Row],[z2]]</f>
        <v>0.99819999999999998</v>
      </c>
      <c r="D175" s="1">
        <f>Tabulka1[[#This Row],[std2]]</f>
        <v>0</v>
      </c>
      <c r="E175" s="1">
        <v>9</v>
      </c>
      <c r="F175" s="1" t="s">
        <v>75</v>
      </c>
      <c r="G175" s="1" t="s">
        <v>27</v>
      </c>
      <c r="H175" s="1" t="str">
        <f>Tabulka1[[#This Row],[z2Label]]</f>
        <v>Density (g/cm3)</v>
      </c>
      <c r="I175" s="1">
        <v>0</v>
      </c>
      <c r="J175" s="1">
        <v>3</v>
      </c>
      <c r="K175" s="1">
        <v>0.99819999999999998</v>
      </c>
      <c r="M175" s="1" t="s">
        <v>29</v>
      </c>
      <c r="N175" s="1" t="s">
        <v>28</v>
      </c>
      <c r="O175" s="1" t="s">
        <v>80</v>
      </c>
      <c r="P175" s="1">
        <f>Tabulka1[[#This Row],[x2]]/(1+Tabulka1[[#This Row],[y2]]*60.08/61.9789)</f>
        <v>0</v>
      </c>
      <c r="Q175" s="1">
        <f>Tabulka1[[#This Row],[y2]]</f>
        <v>3</v>
      </c>
      <c r="R175" s="1">
        <f>Tabulka1[[#This Row],[z2]]</f>
        <v>0.99819999999999998</v>
      </c>
      <c r="S175" s="1">
        <f>Tabulka1[[#This Row],[std2]]</f>
        <v>0</v>
      </c>
      <c r="T175" s="1" t="s">
        <v>38</v>
      </c>
      <c r="U175" s="1" t="s">
        <v>28</v>
      </c>
      <c r="V175" s="1" t="str">
        <f>Tabulka1[[#This Row],[z2Label]]</f>
        <v>Density (g/cm3)</v>
      </c>
      <c r="W175" s="1">
        <f>2*Tabulka1[[#This Row],[x3]]/61.9789*1000/(100-Tabulka1[[#This Row],[x2]])</f>
        <v>0</v>
      </c>
      <c r="X175" s="1">
        <f>(Tabulka1[[#This Row],[x2]]-Tabulka1[[#This Row],[x3]])/60.08*1000/(100-Tabulka1[[#This Row],[x2]])</f>
        <v>0</v>
      </c>
      <c r="Y175" s="1">
        <f>Tabulka1[[#This Row],[z3]]</f>
        <v>0.99819999999999998</v>
      </c>
      <c r="Z175" s="1">
        <f>Tabulka1[[#This Row],[std3]]</f>
        <v>0</v>
      </c>
      <c r="AA175" s="1" t="s">
        <v>36</v>
      </c>
      <c r="AB175" s="1" t="s">
        <v>37</v>
      </c>
      <c r="AC175" s="1" t="str">
        <f>Tabulka1[[#This Row],[z2Label]]</f>
        <v>Density (g/cm3)</v>
      </c>
      <c r="AD175" s="1">
        <f>Tabulka1[[#This Row],[y2]]</f>
        <v>3</v>
      </c>
      <c r="AE175" s="1">
        <f>Tabulka1[[#This Row],[x3]]</f>
        <v>0</v>
      </c>
      <c r="AF175" s="1">
        <f>Tabulka1[[#This Row],[x2]]-Tabulka1[[#This Row],[x3]]</f>
        <v>0</v>
      </c>
      <c r="AG175" s="1">
        <f>100-Tabulka1[[#This Row],[Na2O_proc]]-Tabulka1[[#This Row],[SiO2_proc]]</f>
        <v>100</v>
      </c>
      <c r="AH175" s="1">
        <f>Tabulka1[[#This Row],[z2]]</f>
        <v>0.99819999999999998</v>
      </c>
      <c r="AI175" s="1">
        <f>Tabulka1[[#This Row],[std2]]</f>
        <v>0</v>
      </c>
      <c r="AJ175" s="1" t="str">
        <f>Tabulka1[[#This Row],[z2Label]]</f>
        <v>Density (g/cm3)</v>
      </c>
      <c r="AK175" s="1">
        <v>20</v>
      </c>
      <c r="AL175" s="1" t="s">
        <v>82</v>
      </c>
      <c r="AM175" s="1" t="s">
        <v>79</v>
      </c>
      <c r="AN175" s="1">
        <f t="shared" si="3"/>
        <v>0.99816880000000008</v>
      </c>
      <c r="AO175" s="1">
        <f>Tabulka1[[#This Row],[Interpolated_z2]]-Tabulka1[[#This Row],[z2]]</f>
        <v>-3.1199999999897976E-5</v>
      </c>
      <c r="AP175" s="1">
        <f>Tabulka1[[#This Row],[Interpolated_z2 - measured]]/Tabulka1[[#This Row],[z2]]*100</f>
        <v>-3.1256261270184308E-3</v>
      </c>
      <c r="AQ175" s="1">
        <v>100</v>
      </c>
    </row>
    <row r="176" spans="1:43" ht="16.5" x14ac:dyDescent="0.35">
      <c r="A176" s="1">
        <f>2*Tabulka1[[#This Row],[x3]]*Tabulka1[[#This Row],[z]]/(100*61.9789)*1000</f>
        <v>0.42995406221397264</v>
      </c>
      <c r="B176" s="1">
        <f>Tabulka1[[#This Row],[y2]]*Tabulka1[[#This Row],[x]]/2</f>
        <v>0.64493109332095899</v>
      </c>
      <c r="C176" s="1">
        <f>Tabulka1[[#This Row],[z2]]</f>
        <v>1.0414300000000001</v>
      </c>
      <c r="D176" s="1">
        <f>Tabulka1[[#This Row],[std2]]</f>
        <v>0</v>
      </c>
      <c r="E176" s="1">
        <v>9</v>
      </c>
      <c r="F176" s="1" t="s">
        <v>75</v>
      </c>
      <c r="G176" s="1" t="s">
        <v>27</v>
      </c>
      <c r="H176" s="1" t="str">
        <f>Tabulka1[[#This Row],[z2Label]]</f>
        <v>Density (g/cm3)</v>
      </c>
      <c r="I176" s="1">
        <v>5</v>
      </c>
      <c r="J176" s="1">
        <v>3</v>
      </c>
      <c r="K176" s="1">
        <v>1.0414300000000001</v>
      </c>
      <c r="L176" s="1">
        <v>0</v>
      </c>
      <c r="M176" s="1" t="s">
        <v>29</v>
      </c>
      <c r="N176" s="1" t="s">
        <v>28</v>
      </c>
      <c r="O176" s="1" t="s">
        <v>80</v>
      </c>
      <c r="P176" s="1">
        <f>Tabulka1[[#This Row],[x2]]/(1+Tabulka1[[#This Row],[y2]]*60.08/61.9789)</f>
        <v>1.2793985110162751</v>
      </c>
      <c r="Q176" s="1">
        <f>Tabulka1[[#This Row],[y2]]</f>
        <v>3</v>
      </c>
      <c r="R176" s="1">
        <f>Tabulka1[[#This Row],[z2]]</f>
        <v>1.0414300000000001</v>
      </c>
      <c r="S176" s="1">
        <f>Tabulka1[[#This Row],[std2]]</f>
        <v>0</v>
      </c>
      <c r="T176" s="1" t="s">
        <v>38</v>
      </c>
      <c r="U176" s="1" t="s">
        <v>28</v>
      </c>
      <c r="V176" s="1" t="str">
        <f>Tabulka1[[#This Row],[z2Label]]</f>
        <v>Density (g/cm3)</v>
      </c>
      <c r="W176" s="1">
        <f>2*Tabulka1[[#This Row],[x3]]/61.9789*1000/(100-Tabulka1[[#This Row],[x2]])</f>
        <v>0.43457863071270186</v>
      </c>
      <c r="X176" s="1">
        <f>(Tabulka1[[#This Row],[x2]]-Tabulka1[[#This Row],[x3]])/60.08*1000/(100-Tabulka1[[#This Row],[x2]])</f>
        <v>0.65186794606905274</v>
      </c>
      <c r="Y176" s="1">
        <f>Tabulka1[[#This Row],[z3]]</f>
        <v>1.0414300000000001</v>
      </c>
      <c r="Z176" s="1">
        <f>Tabulka1[[#This Row],[std3]]</f>
        <v>0</v>
      </c>
      <c r="AA176" s="1" t="s">
        <v>36</v>
      </c>
      <c r="AB176" s="1" t="s">
        <v>37</v>
      </c>
      <c r="AC176" s="1" t="str">
        <f>Tabulka1[[#This Row],[z2Label]]</f>
        <v>Density (g/cm3)</v>
      </c>
      <c r="AD176" s="1">
        <f>Tabulka1[[#This Row],[y2]]</f>
        <v>3</v>
      </c>
      <c r="AE176" s="1">
        <f>Tabulka1[[#This Row],[x3]]</f>
        <v>1.2793985110162751</v>
      </c>
      <c r="AF176" s="1">
        <f>Tabulka1[[#This Row],[x2]]-Tabulka1[[#This Row],[x3]]</f>
        <v>3.7206014889837249</v>
      </c>
      <c r="AG176" s="1">
        <f>100-Tabulka1[[#This Row],[Na2O_proc]]-Tabulka1[[#This Row],[SiO2_proc]]</f>
        <v>95</v>
      </c>
      <c r="AH176" s="1">
        <f>Tabulka1[[#This Row],[z2]]</f>
        <v>1.0414300000000001</v>
      </c>
      <c r="AI176" s="1">
        <f>Tabulka1[[#This Row],[std2]]</f>
        <v>0</v>
      </c>
      <c r="AJ176" s="1" t="str">
        <f>Tabulka1[[#This Row],[z2Label]]</f>
        <v>Density (g/cm3)</v>
      </c>
      <c r="AK176" s="1">
        <v>20</v>
      </c>
      <c r="AL176" s="1" t="s">
        <v>82</v>
      </c>
      <c r="AM176" s="1" t="s">
        <v>79</v>
      </c>
      <c r="AN176" s="1">
        <f t="shared" si="3"/>
        <v>1.038406510625</v>
      </c>
      <c r="AO176" s="1">
        <f>Tabulka1[[#This Row],[Interpolated_z2]]-Tabulka1[[#This Row],[z2]]</f>
        <v>-3.0234893750000769E-3</v>
      </c>
      <c r="AP176" s="1">
        <f>Tabulka1[[#This Row],[Interpolated_z2 - measured]]/Tabulka1[[#This Row],[z2]]*100</f>
        <v>-0.29032094091778388</v>
      </c>
      <c r="AQ176" s="1">
        <v>1</v>
      </c>
    </row>
    <row r="177" spans="1:43" ht="16.5" x14ac:dyDescent="0.35">
      <c r="A177" s="1">
        <f>2*Tabulka1[[#This Row],[x3]]*Tabulka1[[#This Row],[z]]/(100*61.9789)*1000</f>
        <v>0.89625128344650229</v>
      </c>
      <c r="B177" s="1">
        <f>Tabulka1[[#This Row],[y2]]*Tabulka1[[#This Row],[x]]/2</f>
        <v>1.3443769251697535</v>
      </c>
      <c r="C177" s="1">
        <f>Tabulka1[[#This Row],[z2]]</f>
        <v>1.085445</v>
      </c>
      <c r="D177" s="1">
        <f>Tabulka1[[#This Row],[std2]]</f>
        <v>7.0710678119117998E-6</v>
      </c>
      <c r="E177" s="1">
        <v>9</v>
      </c>
      <c r="F177" s="1" t="s">
        <v>75</v>
      </c>
      <c r="G177" s="1" t="s">
        <v>27</v>
      </c>
      <c r="H177" s="1" t="str">
        <f>Tabulka1[[#This Row],[z2Label]]</f>
        <v>Density (g/cm3)</v>
      </c>
      <c r="I177" s="1">
        <v>10</v>
      </c>
      <c r="J177" s="1">
        <v>3</v>
      </c>
      <c r="K177" s="1">
        <v>1.085445</v>
      </c>
      <c r="L177" s="1">
        <v>7.0710678119117998E-6</v>
      </c>
      <c r="M177" s="1" t="s">
        <v>29</v>
      </c>
      <c r="N177" s="1" t="s">
        <v>28</v>
      </c>
      <c r="O177" s="1" t="s">
        <v>80</v>
      </c>
      <c r="P177" s="1">
        <f>Tabulka1[[#This Row],[x2]]/(1+Tabulka1[[#This Row],[y2]]*60.08/61.9789)</f>
        <v>2.5587970220325502</v>
      </c>
      <c r="Q177" s="1">
        <f>Tabulka1[[#This Row],[y2]]</f>
        <v>3</v>
      </c>
      <c r="R177" s="1">
        <f>Tabulka1[[#This Row],[z2]]</f>
        <v>1.085445</v>
      </c>
      <c r="S177" s="1">
        <f>Tabulka1[[#This Row],[std2]]</f>
        <v>7.0710678119117998E-6</v>
      </c>
      <c r="T177" s="1" t="s">
        <v>38</v>
      </c>
      <c r="U177" s="1" t="s">
        <v>28</v>
      </c>
      <c r="V177" s="1" t="str">
        <f>Tabulka1[[#This Row],[z2Label]]</f>
        <v>Density (g/cm3)</v>
      </c>
      <c r="W177" s="1">
        <f>2*Tabulka1[[#This Row],[x3]]/61.9789*1000/(100-Tabulka1[[#This Row],[x2]])</f>
        <v>0.91744377594903725</v>
      </c>
      <c r="X177" s="1">
        <f>(Tabulka1[[#This Row],[x2]]-Tabulka1[[#This Row],[x3]])/60.08*1000/(100-Tabulka1[[#This Row],[x2]])</f>
        <v>1.3761656639235558</v>
      </c>
      <c r="Y177" s="1">
        <f>Tabulka1[[#This Row],[z3]]</f>
        <v>1.085445</v>
      </c>
      <c r="Z177" s="1">
        <f>Tabulka1[[#This Row],[std3]]</f>
        <v>7.0710678119117998E-6</v>
      </c>
      <c r="AA177" s="1" t="s">
        <v>36</v>
      </c>
      <c r="AB177" s="1" t="s">
        <v>37</v>
      </c>
      <c r="AC177" s="1" t="str">
        <f>Tabulka1[[#This Row],[z2Label]]</f>
        <v>Density (g/cm3)</v>
      </c>
      <c r="AD177" s="1">
        <f>Tabulka1[[#This Row],[y2]]</f>
        <v>3</v>
      </c>
      <c r="AE177" s="1">
        <f>Tabulka1[[#This Row],[x3]]</f>
        <v>2.5587970220325502</v>
      </c>
      <c r="AF177" s="1">
        <f>Tabulka1[[#This Row],[x2]]-Tabulka1[[#This Row],[x3]]</f>
        <v>7.4412029779674498</v>
      </c>
      <c r="AG177" s="1">
        <f>100-Tabulka1[[#This Row],[Na2O_proc]]-Tabulka1[[#This Row],[SiO2_proc]]</f>
        <v>90</v>
      </c>
      <c r="AH177" s="1">
        <f>Tabulka1[[#This Row],[z2]]</f>
        <v>1.085445</v>
      </c>
      <c r="AI177" s="1">
        <f>Tabulka1[[#This Row],[std2]]</f>
        <v>7.0710678119117998E-6</v>
      </c>
      <c r="AJ177" s="1" t="str">
        <f>Tabulka1[[#This Row],[z2Label]]</f>
        <v>Density (g/cm3)</v>
      </c>
      <c r="AK177" s="1">
        <v>20</v>
      </c>
      <c r="AL177" s="1" t="s">
        <v>82</v>
      </c>
      <c r="AM177" s="1" t="s">
        <v>79</v>
      </c>
      <c r="AN177" s="1">
        <f t="shared" si="3"/>
        <v>1.0833982349999998</v>
      </c>
      <c r="AO177" s="1">
        <f>Tabulka1[[#This Row],[Interpolated_z2]]-Tabulka1[[#This Row],[z2]]</f>
        <v>-2.046765000000228E-3</v>
      </c>
      <c r="AP177" s="1">
        <f>Tabulka1[[#This Row],[Interpolated_z2 - measured]]/Tabulka1[[#This Row],[z2]]*100</f>
        <v>-0.18856459792990229</v>
      </c>
      <c r="AQ177" s="1">
        <v>1</v>
      </c>
    </row>
    <row r="178" spans="1:43" ht="16.5" x14ac:dyDescent="0.35">
      <c r="A178" s="1">
        <f>2*Tabulka1[[#This Row],[x3]]*Tabulka1[[#This Row],[z]]/(100*61.9789)*1000</f>
        <v>1.4019570727139785</v>
      </c>
      <c r="B178" s="1">
        <f>Tabulka1[[#This Row],[y2]]*Tabulka1[[#This Row],[x]]/2</f>
        <v>2.1029356090709679</v>
      </c>
      <c r="C178" s="1">
        <f>Tabulka1[[#This Row],[z2]]</f>
        <v>1.1319349999999999</v>
      </c>
      <c r="D178" s="1">
        <f>Tabulka1[[#This Row],[std2]]</f>
        <v>7.0710678117547895E-6</v>
      </c>
      <c r="E178" s="1">
        <v>9</v>
      </c>
      <c r="F178" s="1" t="s">
        <v>75</v>
      </c>
      <c r="G178" s="1" t="s">
        <v>27</v>
      </c>
      <c r="H178" s="1" t="str">
        <f>Tabulka1[[#This Row],[z2Label]]</f>
        <v>Density (g/cm3)</v>
      </c>
      <c r="I178" s="1">
        <v>15</v>
      </c>
      <c r="J178" s="1">
        <v>3</v>
      </c>
      <c r="K178" s="1">
        <v>1.1319349999999999</v>
      </c>
      <c r="L178" s="1">
        <v>7.0710678117547895E-6</v>
      </c>
      <c r="M178" s="1" t="s">
        <v>29</v>
      </c>
      <c r="N178" s="1" t="s">
        <v>28</v>
      </c>
      <c r="O178" s="1" t="s">
        <v>80</v>
      </c>
      <c r="P178" s="1">
        <f>Tabulka1[[#This Row],[x2]]/(1+Tabulka1[[#This Row],[y2]]*60.08/61.9789)</f>
        <v>3.8381955330488249</v>
      </c>
      <c r="Q178" s="1">
        <f>Tabulka1[[#This Row],[y2]]</f>
        <v>3</v>
      </c>
      <c r="R178" s="1">
        <f>Tabulka1[[#This Row],[z2]]</f>
        <v>1.1319349999999999</v>
      </c>
      <c r="S178" s="1">
        <f>Tabulka1[[#This Row],[std2]]</f>
        <v>7.0710678117547895E-6</v>
      </c>
      <c r="T178" s="1" t="s">
        <v>38</v>
      </c>
      <c r="U178" s="1" t="s">
        <v>28</v>
      </c>
      <c r="V178" s="1" t="str">
        <f>Tabulka1[[#This Row],[z2Label]]</f>
        <v>Density (g/cm3)</v>
      </c>
      <c r="W178" s="1">
        <f>2*Tabulka1[[#This Row],[x3]]/61.9789*1000/(100-Tabulka1[[#This Row],[x2]])</f>
        <v>1.4571165853308237</v>
      </c>
      <c r="X178" s="1">
        <f>(Tabulka1[[#This Row],[x2]]-Tabulka1[[#This Row],[x3]])/60.08*1000/(100-Tabulka1[[#This Row],[x2]])</f>
        <v>2.1856748779962354</v>
      </c>
      <c r="Y178" s="1">
        <f>Tabulka1[[#This Row],[z3]]</f>
        <v>1.1319349999999999</v>
      </c>
      <c r="Z178" s="1">
        <f>Tabulka1[[#This Row],[std3]]</f>
        <v>7.0710678117547895E-6</v>
      </c>
      <c r="AA178" s="1" t="s">
        <v>36</v>
      </c>
      <c r="AB178" s="1" t="s">
        <v>37</v>
      </c>
      <c r="AC178" s="1" t="str">
        <f>Tabulka1[[#This Row],[z2Label]]</f>
        <v>Density (g/cm3)</v>
      </c>
      <c r="AD178" s="1">
        <f>Tabulka1[[#This Row],[y2]]</f>
        <v>3</v>
      </c>
      <c r="AE178" s="1">
        <f>Tabulka1[[#This Row],[x3]]</f>
        <v>3.8381955330488249</v>
      </c>
      <c r="AF178" s="1">
        <f>Tabulka1[[#This Row],[x2]]-Tabulka1[[#This Row],[x3]]</f>
        <v>11.161804466951175</v>
      </c>
      <c r="AG178" s="1">
        <f>100-Tabulka1[[#This Row],[Na2O_proc]]-Tabulka1[[#This Row],[SiO2_proc]]</f>
        <v>85</v>
      </c>
      <c r="AH178" s="1">
        <f>Tabulka1[[#This Row],[z2]]</f>
        <v>1.1319349999999999</v>
      </c>
      <c r="AI178" s="1">
        <f>Tabulka1[[#This Row],[std2]]</f>
        <v>7.0710678117547895E-6</v>
      </c>
      <c r="AJ178" s="1" t="str">
        <f>Tabulka1[[#This Row],[z2Label]]</f>
        <v>Density (g/cm3)</v>
      </c>
      <c r="AK178" s="1">
        <v>20</v>
      </c>
      <c r="AL178" s="1" t="s">
        <v>82</v>
      </c>
      <c r="AM178" s="1" t="s">
        <v>79</v>
      </c>
      <c r="AN178" s="1">
        <f t="shared" si="3"/>
        <v>1.1324303743749999</v>
      </c>
      <c r="AO178" s="1">
        <f>Tabulka1[[#This Row],[Interpolated_z2]]-Tabulka1[[#This Row],[z2]]</f>
        <v>4.953743750000239E-4</v>
      </c>
      <c r="AP178" s="1">
        <f>Tabulka1[[#This Row],[Interpolated_z2 - measured]]/Tabulka1[[#This Row],[z2]]*100</f>
        <v>4.3763500112641095E-2</v>
      </c>
      <c r="AQ178" s="1">
        <v>1</v>
      </c>
    </row>
    <row r="179" spans="1:43" ht="16.5" x14ac:dyDescent="0.35">
      <c r="A179" s="1">
        <f>2*Tabulka1[[#This Row],[x3]]*Tabulka1[[#This Row],[z]]/(100*61.9789)*1000</f>
        <v>1.9548020406334929</v>
      </c>
      <c r="B179" s="1">
        <f>Tabulka1[[#This Row],[y2]]*Tabulka1[[#This Row],[x]]/2</f>
        <v>2.9322030609502394</v>
      </c>
      <c r="C179" s="1">
        <f>Tabulka1[[#This Row],[z2]]</f>
        <v>1.1837249999999999</v>
      </c>
      <c r="D179" s="1">
        <f>Tabulka1[[#This Row],[std2]]</f>
        <v>2.1213203435578389E-5</v>
      </c>
      <c r="E179" s="1">
        <v>9</v>
      </c>
      <c r="F179" s="1" t="s">
        <v>75</v>
      </c>
      <c r="G179" s="1" t="s">
        <v>27</v>
      </c>
      <c r="H179" s="1" t="str">
        <f>Tabulka1[[#This Row],[z2Label]]</f>
        <v>Density (g/cm3)</v>
      </c>
      <c r="I179" s="1">
        <v>20</v>
      </c>
      <c r="J179" s="1">
        <v>3</v>
      </c>
      <c r="K179" s="1">
        <v>1.1837249999999999</v>
      </c>
      <c r="L179" s="1">
        <v>2.1213203435578389E-5</v>
      </c>
      <c r="M179" s="1" t="s">
        <v>29</v>
      </c>
      <c r="N179" s="1" t="s">
        <v>28</v>
      </c>
      <c r="O179" s="1" t="s">
        <v>80</v>
      </c>
      <c r="P179" s="1">
        <f>Tabulka1[[#This Row],[x2]]/(1+Tabulka1[[#This Row],[y2]]*60.08/61.9789)</f>
        <v>5.1175940440651004</v>
      </c>
      <c r="Q179" s="1">
        <f>Tabulka1[[#This Row],[y2]]</f>
        <v>3</v>
      </c>
      <c r="R179" s="1">
        <f>Tabulka1[[#This Row],[z2]]</f>
        <v>1.1837249999999999</v>
      </c>
      <c r="S179" s="1">
        <f>Tabulka1[[#This Row],[std2]]</f>
        <v>2.1213203435578389E-5</v>
      </c>
      <c r="T179" s="1" t="s">
        <v>38</v>
      </c>
      <c r="U179" s="1" t="s">
        <v>28</v>
      </c>
      <c r="V179" s="1" t="str">
        <f>Tabulka1[[#This Row],[z2Label]]</f>
        <v>Density (g/cm3)</v>
      </c>
      <c r="W179" s="1">
        <f>2*Tabulka1[[#This Row],[x3]]/61.9789*1000/(100-Tabulka1[[#This Row],[x2]])</f>
        <v>2.0642484958853338</v>
      </c>
      <c r="X179" s="1">
        <f>(Tabulka1[[#This Row],[x2]]-Tabulka1[[#This Row],[x3]])/60.08*1000/(100-Tabulka1[[#This Row],[x2]])</f>
        <v>3.0963727438280002</v>
      </c>
      <c r="Y179" s="1">
        <f>Tabulka1[[#This Row],[z3]]</f>
        <v>1.1837249999999999</v>
      </c>
      <c r="Z179" s="1">
        <f>Tabulka1[[#This Row],[std3]]</f>
        <v>2.1213203435578389E-5</v>
      </c>
      <c r="AA179" s="1" t="s">
        <v>36</v>
      </c>
      <c r="AB179" s="1" t="s">
        <v>37</v>
      </c>
      <c r="AC179" s="1" t="str">
        <f>Tabulka1[[#This Row],[z2Label]]</f>
        <v>Density (g/cm3)</v>
      </c>
      <c r="AD179" s="1">
        <f>Tabulka1[[#This Row],[y2]]</f>
        <v>3</v>
      </c>
      <c r="AE179" s="1">
        <f>Tabulka1[[#This Row],[x3]]</f>
        <v>5.1175940440651004</v>
      </c>
      <c r="AF179" s="1">
        <f>Tabulka1[[#This Row],[x2]]-Tabulka1[[#This Row],[x3]]</f>
        <v>14.8824059559349</v>
      </c>
      <c r="AG179" s="1">
        <f>100-Tabulka1[[#This Row],[Na2O_proc]]-Tabulka1[[#This Row],[SiO2_proc]]</f>
        <v>80</v>
      </c>
      <c r="AH179" s="1">
        <f>Tabulka1[[#This Row],[z2]]</f>
        <v>1.1837249999999999</v>
      </c>
      <c r="AI179" s="1">
        <f>Tabulka1[[#This Row],[std2]]</f>
        <v>2.1213203435578389E-5</v>
      </c>
      <c r="AJ179" s="1" t="str">
        <f>Tabulka1[[#This Row],[z2Label]]</f>
        <v>Density (g/cm3)</v>
      </c>
      <c r="AK179" s="1">
        <v>20</v>
      </c>
      <c r="AL179" s="1" t="s">
        <v>82</v>
      </c>
      <c r="AM179" s="1" t="s">
        <v>79</v>
      </c>
      <c r="AN179" s="1">
        <f t="shared" si="3"/>
        <v>1.1849904799999997</v>
      </c>
      <c r="AO179" s="1">
        <f>Tabulka1[[#This Row],[Interpolated_z2]]-Tabulka1[[#This Row],[z2]]</f>
        <v>1.265479999999819E-3</v>
      </c>
      <c r="AP179" s="1">
        <f>Tabulka1[[#This Row],[Interpolated_z2 - measured]]/Tabulka1[[#This Row],[z2]]*100</f>
        <v>0.10690658725631536</v>
      </c>
      <c r="AQ179" s="1">
        <v>1</v>
      </c>
    </row>
    <row r="180" spans="1:43" ht="16.5" x14ac:dyDescent="0.35">
      <c r="A180" s="1">
        <f>2*Tabulka1[[#This Row],[x3]]*Tabulka1[[#This Row],[z]]/(100*61.9789)*1000</f>
        <v>2.5573148916125037</v>
      </c>
      <c r="B180" s="1">
        <f>Tabulka1[[#This Row],[y2]]*Tabulka1[[#This Row],[x]]/2</f>
        <v>3.8359723374187555</v>
      </c>
      <c r="C180" s="1">
        <f>Tabulka1[[#This Row],[z2]]</f>
        <v>1.2388599999999999</v>
      </c>
      <c r="D180" s="1">
        <f>Tabulka1[[#This Row],[std2]]</f>
        <v>2.8284271247490186E-5</v>
      </c>
      <c r="E180" s="1">
        <v>9</v>
      </c>
      <c r="F180" s="1" t="s">
        <v>75</v>
      </c>
      <c r="G180" s="1" t="s">
        <v>27</v>
      </c>
      <c r="H180" s="1" t="str">
        <f>Tabulka1[[#This Row],[z2Label]]</f>
        <v>Density (g/cm3)</v>
      </c>
      <c r="I180" s="1">
        <v>25</v>
      </c>
      <c r="J180" s="1">
        <v>3</v>
      </c>
      <c r="K180" s="1">
        <v>1.2388599999999999</v>
      </c>
      <c r="L180" s="1">
        <v>2.8284271247490186E-5</v>
      </c>
      <c r="M180" s="1" t="s">
        <v>29</v>
      </c>
      <c r="N180" s="1" t="s">
        <v>28</v>
      </c>
      <c r="O180" s="1" t="s">
        <v>80</v>
      </c>
      <c r="P180" s="1">
        <f>Tabulka1[[#This Row],[x2]]/(1+Tabulka1[[#This Row],[y2]]*60.08/61.9789)</f>
        <v>6.3969925550813747</v>
      </c>
      <c r="Q180" s="1">
        <f>Tabulka1[[#This Row],[y2]]</f>
        <v>3</v>
      </c>
      <c r="R180" s="1">
        <f>Tabulka1[[#This Row],[z2]]</f>
        <v>1.2388599999999999</v>
      </c>
      <c r="S180" s="1">
        <f>Tabulka1[[#This Row],[std2]]</f>
        <v>2.8284271247490186E-5</v>
      </c>
      <c r="T180" s="1" t="s">
        <v>38</v>
      </c>
      <c r="U180" s="1" t="s">
        <v>28</v>
      </c>
      <c r="V180" s="1" t="str">
        <f>Tabulka1[[#This Row],[z2Label]]</f>
        <v>Density (g/cm3)</v>
      </c>
      <c r="W180" s="1">
        <f>2*Tabulka1[[#This Row],[x3]]/61.9789*1000/(100-Tabulka1[[#This Row],[x2]])</f>
        <v>2.7523313278471111</v>
      </c>
      <c r="X180" s="1">
        <f>(Tabulka1[[#This Row],[x2]]-Tabulka1[[#This Row],[x3]])/60.08*1000/(100-Tabulka1[[#This Row],[x2]])</f>
        <v>4.1284969917706675</v>
      </c>
      <c r="Y180" s="1">
        <f>Tabulka1[[#This Row],[z3]]</f>
        <v>1.2388599999999999</v>
      </c>
      <c r="Z180" s="1">
        <f>Tabulka1[[#This Row],[std3]]</f>
        <v>2.8284271247490186E-5</v>
      </c>
      <c r="AA180" s="1" t="s">
        <v>36</v>
      </c>
      <c r="AB180" s="1" t="s">
        <v>37</v>
      </c>
      <c r="AC180" s="1" t="str">
        <f>Tabulka1[[#This Row],[z2Label]]</f>
        <v>Density (g/cm3)</v>
      </c>
      <c r="AD180" s="1">
        <f>Tabulka1[[#This Row],[y2]]</f>
        <v>3</v>
      </c>
      <c r="AE180" s="1">
        <f>Tabulka1[[#This Row],[x3]]</f>
        <v>6.3969925550813747</v>
      </c>
      <c r="AF180" s="1">
        <f>Tabulka1[[#This Row],[x2]]-Tabulka1[[#This Row],[x3]]</f>
        <v>18.603007444918624</v>
      </c>
      <c r="AG180" s="1">
        <f>100-Tabulka1[[#This Row],[Na2O_proc]]-Tabulka1[[#This Row],[SiO2_proc]]</f>
        <v>75</v>
      </c>
      <c r="AH180" s="1">
        <f>Tabulka1[[#This Row],[z2]]</f>
        <v>1.2388599999999999</v>
      </c>
      <c r="AI180" s="1">
        <f>Tabulka1[[#This Row],[std2]]</f>
        <v>2.8284271247490186E-5</v>
      </c>
      <c r="AJ180" s="1" t="str">
        <f>Tabulka1[[#This Row],[z2Label]]</f>
        <v>Density (g/cm3)</v>
      </c>
      <c r="AK180" s="1">
        <v>20</v>
      </c>
      <c r="AL180" s="1" t="s">
        <v>82</v>
      </c>
      <c r="AM180" s="1" t="s">
        <v>79</v>
      </c>
      <c r="AN180" s="1">
        <f t="shared" si="3"/>
        <v>1.240767253125</v>
      </c>
      <c r="AO180" s="1">
        <f>Tabulka1[[#This Row],[Interpolated_z2]]-Tabulka1[[#This Row],[z2]]</f>
        <v>1.9072531250001745E-3</v>
      </c>
      <c r="AP180" s="1">
        <f>Tabulka1[[#This Row],[Interpolated_z2 - measured]]/Tabulka1[[#This Row],[z2]]*100</f>
        <v>0.1539522726539056</v>
      </c>
      <c r="AQ180" s="1">
        <v>1</v>
      </c>
    </row>
    <row r="181" spans="1:43" ht="16.5" x14ac:dyDescent="0.35">
      <c r="A181" s="1">
        <f>2*Tabulka1[[#This Row],[x3]]*Tabulka1[[#This Row],[z]]/(100*61.9789)*1000</f>
        <v>3.2162023690141441</v>
      </c>
      <c r="B181" s="1">
        <f>Tabulka1[[#This Row],[y2]]*Tabulka1[[#This Row],[x]]/2</f>
        <v>4.824303553521216</v>
      </c>
      <c r="C181" s="1">
        <f>Tabulka1[[#This Row],[z2]]</f>
        <v>1.2983750000000001</v>
      </c>
      <c r="D181" s="1">
        <f>Tabulka1[[#This Row],[std2]]</f>
        <v>1.4849242404920573E-4</v>
      </c>
      <c r="E181" s="1">
        <v>9</v>
      </c>
      <c r="F181" s="1" t="s">
        <v>75</v>
      </c>
      <c r="G181" s="1" t="s">
        <v>27</v>
      </c>
      <c r="H181" s="1" t="str">
        <f>Tabulka1[[#This Row],[z2Label]]</f>
        <v>Density (g/cm3)</v>
      </c>
      <c r="I181" s="1">
        <v>30</v>
      </c>
      <c r="J181" s="1">
        <v>3</v>
      </c>
      <c r="K181" s="1">
        <v>1.2983750000000001</v>
      </c>
      <c r="L181" s="1">
        <v>1.4849242404920573E-4</v>
      </c>
      <c r="M181" s="1" t="s">
        <v>29</v>
      </c>
      <c r="N181" s="1" t="s">
        <v>28</v>
      </c>
      <c r="O181" s="1" t="s">
        <v>80</v>
      </c>
      <c r="P181" s="1">
        <f>Tabulka1[[#This Row],[x2]]/(1+Tabulka1[[#This Row],[y2]]*60.08/61.9789)</f>
        <v>7.6763910660976498</v>
      </c>
      <c r="Q181" s="1">
        <f>Tabulka1[[#This Row],[y2]]</f>
        <v>3</v>
      </c>
      <c r="R181" s="1">
        <f>Tabulka1[[#This Row],[z2]]</f>
        <v>1.2983750000000001</v>
      </c>
      <c r="S181" s="1">
        <f>Tabulka1[[#This Row],[std2]]</f>
        <v>1.4849242404920573E-4</v>
      </c>
      <c r="T181" s="1" t="s">
        <v>38</v>
      </c>
      <c r="U181" s="1" t="s">
        <v>28</v>
      </c>
      <c r="V181" s="1" t="str">
        <f>Tabulka1[[#This Row],[z2Label]]</f>
        <v>Density (g/cm3)</v>
      </c>
      <c r="W181" s="1">
        <f>2*Tabulka1[[#This Row],[x3]]/61.9789*1000/(100-Tabulka1[[#This Row],[x2]])</f>
        <v>3.5387117072320002</v>
      </c>
      <c r="X181" s="1">
        <f>(Tabulka1[[#This Row],[x2]]-Tabulka1[[#This Row],[x3]])/60.08*1000/(100-Tabulka1[[#This Row],[x2]])</f>
        <v>5.3080675608480004</v>
      </c>
      <c r="Y181" s="1">
        <f>Tabulka1[[#This Row],[z3]]</f>
        <v>1.2983750000000001</v>
      </c>
      <c r="Z181" s="1">
        <f>Tabulka1[[#This Row],[std3]]</f>
        <v>1.4849242404920573E-4</v>
      </c>
      <c r="AA181" s="1" t="s">
        <v>36</v>
      </c>
      <c r="AB181" s="1" t="s">
        <v>37</v>
      </c>
      <c r="AC181" s="1" t="str">
        <f>Tabulka1[[#This Row],[z2Label]]</f>
        <v>Density (g/cm3)</v>
      </c>
      <c r="AD181" s="1">
        <f>Tabulka1[[#This Row],[y2]]</f>
        <v>3</v>
      </c>
      <c r="AE181" s="1">
        <f>Tabulka1[[#This Row],[x3]]</f>
        <v>7.6763910660976498</v>
      </c>
      <c r="AF181" s="1">
        <f>Tabulka1[[#This Row],[x2]]-Tabulka1[[#This Row],[x3]]</f>
        <v>22.323608933902349</v>
      </c>
      <c r="AG181" s="1">
        <f>100-Tabulka1[[#This Row],[Na2O_proc]]-Tabulka1[[#This Row],[SiO2_proc]]</f>
        <v>70</v>
      </c>
      <c r="AH181" s="1">
        <f>Tabulka1[[#This Row],[z2]]</f>
        <v>1.2983750000000001</v>
      </c>
      <c r="AI181" s="1">
        <f>Tabulka1[[#This Row],[std2]]</f>
        <v>1.4849242404920573E-4</v>
      </c>
      <c r="AJ181" s="1" t="str">
        <f>Tabulka1[[#This Row],[z2Label]]</f>
        <v>Density (g/cm3)</v>
      </c>
      <c r="AK181" s="1">
        <v>20</v>
      </c>
      <c r="AL181" s="1" t="s">
        <v>82</v>
      </c>
      <c r="AM181" s="1" t="s">
        <v>79</v>
      </c>
      <c r="AN181" s="1">
        <f t="shared" si="3"/>
        <v>1.299650545</v>
      </c>
      <c r="AO181" s="1">
        <f>Tabulka1[[#This Row],[Interpolated_z2]]-Tabulka1[[#This Row],[z2]]</f>
        <v>1.2755449999999335E-3</v>
      </c>
      <c r="AP181" s="1">
        <f>Tabulka1[[#This Row],[Interpolated_z2 - measured]]/Tabulka1[[#This Row],[z2]]*100</f>
        <v>9.8241648214108662E-2</v>
      </c>
      <c r="AQ181" s="1">
        <v>1</v>
      </c>
    </row>
    <row r="182" spans="1:43" ht="16.5" x14ac:dyDescent="0.35">
      <c r="A182" s="1">
        <f>2*Tabulka1[[#This Row],[x3]]*Tabulka1[[#This Row],[z]]/(100*61.9789)*1000</f>
        <v>3.9319186075075065</v>
      </c>
      <c r="B182" s="1">
        <f>Tabulka1[[#This Row],[y2]]*Tabulka1[[#This Row],[x]]/2</f>
        <v>5.8978779112612596</v>
      </c>
      <c r="C182" s="1">
        <f>Tabulka1[[#This Row],[z2]]</f>
        <v>1.3605499999999999</v>
      </c>
      <c r="D182" s="1">
        <f>Tabulka1[[#This Row],[std2]]</f>
        <v>5.6568542494823367E-5</v>
      </c>
      <c r="E182" s="1">
        <v>9</v>
      </c>
      <c r="F182" s="1" t="s">
        <v>75</v>
      </c>
      <c r="G182" s="1" t="s">
        <v>27</v>
      </c>
      <c r="H182" s="1" t="str">
        <f>Tabulka1[[#This Row],[z2Label]]</f>
        <v>Density (g/cm3)</v>
      </c>
      <c r="I182" s="1">
        <v>35</v>
      </c>
      <c r="J182" s="1">
        <v>3</v>
      </c>
      <c r="K182" s="1">
        <v>1.3605499999999999</v>
      </c>
      <c r="L182" s="1">
        <v>5.6568542494823367E-5</v>
      </c>
      <c r="M182" s="1" t="s">
        <v>29</v>
      </c>
      <c r="N182" s="1" t="s">
        <v>28</v>
      </c>
      <c r="O182" s="1" t="s">
        <v>80</v>
      </c>
      <c r="P182" s="1">
        <f>Tabulka1[[#This Row],[x2]]/(1+Tabulka1[[#This Row],[y2]]*60.08/61.9789)</f>
        <v>8.9557895771139258</v>
      </c>
      <c r="Q182" s="1">
        <f>Tabulka1[[#This Row],[y2]]</f>
        <v>3</v>
      </c>
      <c r="R182" s="1">
        <f>Tabulka1[[#This Row],[z2]]</f>
        <v>1.3605499999999999</v>
      </c>
      <c r="S182" s="1">
        <f>Tabulka1[[#This Row],[std2]]</f>
        <v>5.6568542494823367E-5</v>
      </c>
      <c r="T182" s="1" t="s">
        <v>38</v>
      </c>
      <c r="U182" s="1" t="s">
        <v>28</v>
      </c>
      <c r="V182" s="1" t="str">
        <f>Tabulka1[[#This Row],[z2Label]]</f>
        <v>Density (g/cm3)</v>
      </c>
      <c r="W182" s="1">
        <f>2*Tabulka1[[#This Row],[x3]]/61.9789*1000/(100-Tabulka1[[#This Row],[x2]])</f>
        <v>4.4460736834453343</v>
      </c>
      <c r="X182" s="1">
        <f>(Tabulka1[[#This Row],[x2]]-Tabulka1[[#This Row],[x3]])/60.08*1000/(100-Tabulka1[[#This Row],[x2]])</f>
        <v>6.6691105251680005</v>
      </c>
      <c r="Y182" s="1">
        <f>Tabulka1[[#This Row],[z3]]</f>
        <v>1.3605499999999999</v>
      </c>
      <c r="Z182" s="1">
        <f>Tabulka1[[#This Row],[std3]]</f>
        <v>5.6568542494823367E-5</v>
      </c>
      <c r="AA182" s="1" t="s">
        <v>36</v>
      </c>
      <c r="AB182" s="1" t="s">
        <v>37</v>
      </c>
      <c r="AC182" s="1" t="str">
        <f>Tabulka1[[#This Row],[z2Label]]</f>
        <v>Density (g/cm3)</v>
      </c>
      <c r="AD182" s="1">
        <f>Tabulka1[[#This Row],[y2]]</f>
        <v>3</v>
      </c>
      <c r="AE182" s="1">
        <f>Tabulka1[[#This Row],[x3]]</f>
        <v>8.9557895771139258</v>
      </c>
      <c r="AF182" s="1">
        <f>Tabulka1[[#This Row],[x2]]-Tabulka1[[#This Row],[x3]]</f>
        <v>26.044210422886074</v>
      </c>
      <c r="AG182" s="1">
        <f>100-Tabulka1[[#This Row],[Na2O_proc]]-Tabulka1[[#This Row],[SiO2_proc]]</f>
        <v>65</v>
      </c>
      <c r="AH182" s="1">
        <f>Tabulka1[[#This Row],[z2]]</f>
        <v>1.3605499999999999</v>
      </c>
      <c r="AI182" s="1">
        <f>Tabulka1[[#This Row],[std2]]</f>
        <v>5.6568542494823367E-5</v>
      </c>
      <c r="AJ182" s="1" t="str">
        <f>Tabulka1[[#This Row],[z2Label]]</f>
        <v>Density (g/cm3)</v>
      </c>
      <c r="AK182" s="1">
        <v>20</v>
      </c>
      <c r="AL182" s="1" t="s">
        <v>82</v>
      </c>
      <c r="AM182" s="1" t="s">
        <v>79</v>
      </c>
      <c r="AN182" s="1">
        <f t="shared" si="3"/>
        <v>1.3617313568749996</v>
      </c>
      <c r="AO182" s="1">
        <f>Tabulka1[[#This Row],[Interpolated_z2]]-Tabulka1[[#This Row],[z2]]</f>
        <v>1.1813568749996506E-3</v>
      </c>
      <c r="AP182" s="1">
        <f>Tabulka1[[#This Row],[Interpolated_z2 - measured]]/Tabulka1[[#This Row],[z2]]*100</f>
        <v>8.6829361287688853E-2</v>
      </c>
      <c r="AQ182" s="1">
        <v>1</v>
      </c>
    </row>
    <row r="183" spans="1:43" ht="16.5" x14ac:dyDescent="0.35">
      <c r="A183" s="1">
        <f>2*Tabulka1[[#This Row],[x3]]*Tabulka1[[#This Row],[z]]/(100*61.9789)*1000</f>
        <v>4.7109288333817059</v>
      </c>
      <c r="B183" s="1">
        <f>Tabulka1[[#This Row],[y2]]*Tabulka1[[#This Row],[x]]/2</f>
        <v>7.0663932500725588</v>
      </c>
      <c r="C183" s="1">
        <f>Tabulka1[[#This Row],[z2]]</f>
        <v>1.426345</v>
      </c>
      <c r="D183" s="1">
        <f>Tabulka1[[#This Row],[std2]]</f>
        <v>3.5355339059244978E-5</v>
      </c>
      <c r="E183" s="1">
        <v>9</v>
      </c>
      <c r="F183" s="1" t="s">
        <v>75</v>
      </c>
      <c r="G183" s="1" t="s">
        <v>27</v>
      </c>
      <c r="H183" s="1" t="str">
        <f>Tabulka1[[#This Row],[z2Label]]</f>
        <v>Density (g/cm3)</v>
      </c>
      <c r="I183" s="1">
        <v>40</v>
      </c>
      <c r="J183" s="1">
        <v>3</v>
      </c>
      <c r="K183" s="1">
        <v>1.426345</v>
      </c>
      <c r="L183" s="1">
        <v>3.5355339059244978E-5</v>
      </c>
      <c r="M183" s="1" t="s">
        <v>29</v>
      </c>
      <c r="N183" s="1" t="s">
        <v>28</v>
      </c>
      <c r="O183" s="1" t="s">
        <v>80</v>
      </c>
      <c r="P183" s="1">
        <f>Tabulka1[[#This Row],[x2]]/(1+Tabulka1[[#This Row],[y2]]*60.08/61.9789)</f>
        <v>10.235188088130201</v>
      </c>
      <c r="Q183" s="1">
        <f>Tabulka1[[#This Row],[y2]]</f>
        <v>3</v>
      </c>
      <c r="R183" s="1">
        <f>Tabulka1[[#This Row],[z2]]</f>
        <v>1.426345</v>
      </c>
      <c r="S183" s="1">
        <f>Tabulka1[[#This Row],[std2]]</f>
        <v>3.5355339059244978E-5</v>
      </c>
      <c r="T183" s="1" t="s">
        <v>38</v>
      </c>
      <c r="U183" s="1" t="s">
        <v>28</v>
      </c>
      <c r="V183" s="1" t="str">
        <f>Tabulka1[[#This Row],[z2Label]]</f>
        <v>Density (g/cm3)</v>
      </c>
      <c r="W183" s="1">
        <f>2*Tabulka1[[#This Row],[x3]]/61.9789*1000/(100-Tabulka1[[#This Row],[x2]])</f>
        <v>5.5046626556942231</v>
      </c>
      <c r="X183" s="1">
        <f>(Tabulka1[[#This Row],[x2]]-Tabulka1[[#This Row],[x3]])/60.08*1000/(100-Tabulka1[[#This Row],[x2]])</f>
        <v>8.2569939835413333</v>
      </c>
      <c r="Y183" s="1">
        <f>Tabulka1[[#This Row],[z3]]</f>
        <v>1.426345</v>
      </c>
      <c r="Z183" s="1">
        <f>Tabulka1[[#This Row],[std3]]</f>
        <v>3.5355339059244978E-5</v>
      </c>
      <c r="AA183" s="1" t="s">
        <v>36</v>
      </c>
      <c r="AB183" s="1" t="s">
        <v>37</v>
      </c>
      <c r="AC183" s="1" t="str">
        <f>Tabulka1[[#This Row],[z2Label]]</f>
        <v>Density (g/cm3)</v>
      </c>
      <c r="AD183" s="1">
        <f>Tabulka1[[#This Row],[y2]]</f>
        <v>3</v>
      </c>
      <c r="AE183" s="1">
        <f>Tabulka1[[#This Row],[x3]]</f>
        <v>10.235188088130201</v>
      </c>
      <c r="AF183" s="1">
        <f>Tabulka1[[#This Row],[x2]]-Tabulka1[[#This Row],[x3]]</f>
        <v>29.764811911869799</v>
      </c>
      <c r="AG183" s="1">
        <f>100-Tabulka1[[#This Row],[Na2O_proc]]-Tabulka1[[#This Row],[SiO2_proc]]</f>
        <v>60</v>
      </c>
      <c r="AH183" s="1">
        <f>Tabulka1[[#This Row],[z2]]</f>
        <v>1.426345</v>
      </c>
      <c r="AI183" s="1">
        <f>Tabulka1[[#This Row],[std2]]</f>
        <v>3.5355339059244978E-5</v>
      </c>
      <c r="AJ183" s="1" t="str">
        <f>Tabulka1[[#This Row],[z2Label]]</f>
        <v>Density (g/cm3)</v>
      </c>
      <c r="AK183" s="1">
        <v>20</v>
      </c>
      <c r="AL183" s="1" t="s">
        <v>82</v>
      </c>
      <c r="AM183" s="1" t="s">
        <v>79</v>
      </c>
      <c r="AN183" s="1">
        <f t="shared" si="3"/>
        <v>1.4273018399999997</v>
      </c>
      <c r="AO183" s="1">
        <f>Tabulka1[[#This Row],[Interpolated_z2]]-Tabulka1[[#This Row],[z2]]</f>
        <v>9.5683999999973679E-4</v>
      </c>
      <c r="AP183" s="1">
        <f>Tabulka1[[#This Row],[Interpolated_z2 - measured]]/Tabulka1[[#This Row],[z2]]*100</f>
        <v>6.7083349400021516E-2</v>
      </c>
      <c r="AQ183" s="1">
        <v>1</v>
      </c>
    </row>
    <row r="184" spans="1:43" ht="16.5" x14ac:dyDescent="0.35">
      <c r="A184" s="1">
        <f>2*Tabulka1[[#This Row],[x3]]*Tabulka1[[#This Row],[z]]/(100*61.9789)*1000</f>
        <v>5.2038138229510569</v>
      </c>
      <c r="B184" s="1">
        <f>Tabulka1[[#This Row],[y2]]*Tabulka1[[#This Row],[x]]/2</f>
        <v>7.8057207344265853</v>
      </c>
      <c r="C184" s="1">
        <f>Tabulka1[[#This Row],[z2]]</f>
        <v>1.4690699999999999</v>
      </c>
      <c r="D184" s="1">
        <f>Tabulka1[[#This Row],[std2]]</f>
        <v>1.4142135623666588E-5</v>
      </c>
      <c r="E184" s="1">
        <v>9</v>
      </c>
      <c r="F184" s="1" t="s">
        <v>75</v>
      </c>
      <c r="G184" s="1" t="s">
        <v>27</v>
      </c>
      <c r="H184" s="1" t="str">
        <f>Tabulka1[[#This Row],[z2Label]]</f>
        <v>Density (g/cm3)</v>
      </c>
      <c r="I184" s="1">
        <v>42.9</v>
      </c>
      <c r="J184" s="1">
        <v>3</v>
      </c>
      <c r="K184" s="1">
        <v>1.4690699999999999</v>
      </c>
      <c r="L184" s="1">
        <v>1.4142135623666588E-5</v>
      </c>
      <c r="M184" s="1" t="s">
        <v>29</v>
      </c>
      <c r="N184" s="1" t="s">
        <v>28</v>
      </c>
      <c r="O184" s="1" t="s">
        <v>80</v>
      </c>
      <c r="P184" s="1">
        <f>Tabulka1[[#This Row],[x2]]/(1+Tabulka1[[#This Row],[y2]]*60.08/61.9789)</f>
        <v>10.977239224519639</v>
      </c>
      <c r="Q184" s="1">
        <f>Tabulka1[[#This Row],[y2]]</f>
        <v>3</v>
      </c>
      <c r="R184" s="1">
        <f>Tabulka1[[#This Row],[z2]]</f>
        <v>1.4690699999999999</v>
      </c>
      <c r="S184" s="1">
        <f>Tabulka1[[#This Row],[std2]]</f>
        <v>1.4142135623666588E-5</v>
      </c>
      <c r="T184" s="1" t="s">
        <v>38</v>
      </c>
      <c r="U184" s="1" t="s">
        <v>28</v>
      </c>
      <c r="V184" s="1" t="str">
        <f>Tabulka1[[#This Row],[z2Label]]</f>
        <v>Density (g/cm3)</v>
      </c>
      <c r="W184" s="1">
        <f>2*Tabulka1[[#This Row],[x3]]/61.9789*1000/(100-Tabulka1[[#This Row],[x2]])</f>
        <v>6.2035909263384097</v>
      </c>
      <c r="X184" s="1">
        <f>(Tabulka1[[#This Row],[x2]]-Tabulka1[[#This Row],[x3]])/60.08*1000/(100-Tabulka1[[#This Row],[x2]])</f>
        <v>9.3053863895076159</v>
      </c>
      <c r="Y184" s="1">
        <f>Tabulka1[[#This Row],[z3]]</f>
        <v>1.4690699999999999</v>
      </c>
      <c r="Z184" s="1">
        <f>Tabulka1[[#This Row],[std3]]</f>
        <v>1.4142135623666588E-5</v>
      </c>
      <c r="AA184" s="1" t="s">
        <v>36</v>
      </c>
      <c r="AB184" s="1" t="s">
        <v>37</v>
      </c>
      <c r="AC184" s="1" t="str">
        <f>Tabulka1[[#This Row],[z2Label]]</f>
        <v>Density (g/cm3)</v>
      </c>
      <c r="AD184" s="1">
        <f>Tabulka1[[#This Row],[y2]]</f>
        <v>3</v>
      </c>
      <c r="AE184" s="1">
        <f>Tabulka1[[#This Row],[x3]]</f>
        <v>10.977239224519639</v>
      </c>
      <c r="AF184" s="1">
        <f>Tabulka1[[#This Row],[x2]]-Tabulka1[[#This Row],[x3]]</f>
        <v>31.922760775480359</v>
      </c>
      <c r="AG184" s="1">
        <f>100-Tabulka1[[#This Row],[Na2O_proc]]-Tabulka1[[#This Row],[SiO2_proc]]</f>
        <v>57.100000000000009</v>
      </c>
      <c r="AH184" s="1">
        <f>Tabulka1[[#This Row],[z2]]</f>
        <v>1.4690699999999999</v>
      </c>
      <c r="AI184" s="1">
        <f>Tabulka1[[#This Row],[std2]]</f>
        <v>1.4142135623666588E-5</v>
      </c>
      <c r="AJ184" s="1" t="str">
        <f>Tabulka1[[#This Row],[z2Label]]</f>
        <v>Density (g/cm3)</v>
      </c>
      <c r="AK184" s="1">
        <v>20</v>
      </c>
      <c r="AL184" s="1" t="s">
        <v>82</v>
      </c>
      <c r="AM184" s="1" t="s">
        <v>79</v>
      </c>
      <c r="AN184" s="1">
        <f t="shared" si="3"/>
        <v>1.4671177512496361</v>
      </c>
      <c r="AO184" s="1">
        <f>Tabulka1[[#This Row],[Interpolated_z2]]-Tabulka1[[#This Row],[z2]]</f>
        <v>-1.9522487503638164E-3</v>
      </c>
      <c r="AP184" s="1">
        <f>Tabulka1[[#This Row],[Interpolated_z2 - measured]]/Tabulka1[[#This Row],[z2]]*100</f>
        <v>-0.13289011077510374</v>
      </c>
      <c r="AQ184" s="1">
        <v>1</v>
      </c>
    </row>
    <row r="185" spans="1:43" ht="16.5" x14ac:dyDescent="0.35">
      <c r="A185" s="1">
        <f>2*Tabulka1[[#This Row],[x3]]*Tabulka1[[#This Row],[z]]/(100*61.9789)*1000</f>
        <v>0</v>
      </c>
      <c r="B185" s="1">
        <f>Tabulka1[[#This Row],[y2]]*Tabulka1[[#This Row],[x]]/2</f>
        <v>0</v>
      </c>
      <c r="C185" s="1">
        <f>Tabulka1[[#This Row],[z2]]</f>
        <v>0.99819999999999998</v>
      </c>
      <c r="D185" s="1">
        <f>Tabulka1[[#This Row],[std2]]</f>
        <v>0</v>
      </c>
      <c r="E185" s="1">
        <v>10</v>
      </c>
      <c r="F185" s="1" t="s">
        <v>75</v>
      </c>
      <c r="G185" s="1" t="s">
        <v>27</v>
      </c>
      <c r="H185" s="1" t="str">
        <f>Tabulka1[[#This Row],[z2Label]]</f>
        <v>Density (g/cm3)</v>
      </c>
      <c r="I185" s="1">
        <v>0</v>
      </c>
      <c r="J185" s="1">
        <v>3.3460000000000001</v>
      </c>
      <c r="K185" s="1">
        <v>0.99819999999999998</v>
      </c>
      <c r="M185" s="1" t="s">
        <v>29</v>
      </c>
      <c r="N185" s="1" t="s">
        <v>28</v>
      </c>
      <c r="O185" s="1" t="s">
        <v>80</v>
      </c>
      <c r="P185" s="1">
        <f>Tabulka1[[#This Row],[x2]]/(1+Tabulka1[[#This Row],[y2]]*60.08/61.9789)</f>
        <v>0</v>
      </c>
      <c r="Q185" s="1">
        <f>Tabulka1[[#This Row],[y2]]</f>
        <v>3.3460000000000001</v>
      </c>
      <c r="R185" s="1">
        <f>Tabulka1[[#This Row],[z2]]</f>
        <v>0.99819999999999998</v>
      </c>
      <c r="S185" s="1">
        <f>Tabulka1[[#This Row],[std2]]</f>
        <v>0</v>
      </c>
      <c r="T185" s="1" t="s">
        <v>38</v>
      </c>
      <c r="U185" s="1" t="s">
        <v>28</v>
      </c>
      <c r="V185" s="1" t="str">
        <f>Tabulka1[[#This Row],[z2Label]]</f>
        <v>Density (g/cm3)</v>
      </c>
      <c r="W185" s="1">
        <f>2*Tabulka1[[#This Row],[x3]]/61.9789*1000/(100-Tabulka1[[#This Row],[x2]])</f>
        <v>0</v>
      </c>
      <c r="X185" s="1">
        <f>(Tabulka1[[#This Row],[x2]]-Tabulka1[[#This Row],[x3]])/60.08*1000/(100-Tabulka1[[#This Row],[x2]])</f>
        <v>0</v>
      </c>
      <c r="Y185" s="1">
        <f>Tabulka1[[#This Row],[z3]]</f>
        <v>0.99819999999999998</v>
      </c>
      <c r="Z185" s="1">
        <f>Tabulka1[[#This Row],[std3]]</f>
        <v>0</v>
      </c>
      <c r="AA185" s="1" t="s">
        <v>36</v>
      </c>
      <c r="AB185" s="1" t="s">
        <v>37</v>
      </c>
      <c r="AC185" s="1" t="str">
        <f>Tabulka1[[#This Row],[z2Label]]</f>
        <v>Density (g/cm3)</v>
      </c>
      <c r="AD185" s="1">
        <f>Tabulka1[[#This Row],[y2]]</f>
        <v>3.3460000000000001</v>
      </c>
      <c r="AE185" s="1">
        <f>Tabulka1[[#This Row],[x3]]</f>
        <v>0</v>
      </c>
      <c r="AF185" s="1">
        <f>Tabulka1[[#This Row],[x2]]-Tabulka1[[#This Row],[x3]]</f>
        <v>0</v>
      </c>
      <c r="AG185" s="1">
        <f>100-Tabulka1[[#This Row],[Na2O_proc]]-Tabulka1[[#This Row],[SiO2_proc]]</f>
        <v>100</v>
      </c>
      <c r="AH185" s="1">
        <f>Tabulka1[[#This Row],[z2]]</f>
        <v>0.99819999999999998</v>
      </c>
      <c r="AI185" s="1">
        <f>Tabulka1[[#This Row],[std2]]</f>
        <v>0</v>
      </c>
      <c r="AJ185" s="1" t="str">
        <f>Tabulka1[[#This Row],[z2Label]]</f>
        <v>Density (g/cm3)</v>
      </c>
      <c r="AK185" s="1">
        <v>20</v>
      </c>
      <c r="AL185" s="1" t="s">
        <v>82</v>
      </c>
      <c r="AM185" s="1" t="s">
        <v>79</v>
      </c>
      <c r="AN185" s="1">
        <f t="shared" si="3"/>
        <v>0.9763337554289504</v>
      </c>
      <c r="AO185" s="1">
        <f>Tabulka1[[#This Row],[Interpolated_z2]]-Tabulka1[[#This Row],[z2]]</f>
        <v>-2.1866244571049576E-2</v>
      </c>
      <c r="AP185" s="1">
        <f>Tabulka1[[#This Row],[Interpolated_z2 - measured]]/Tabulka1[[#This Row],[z2]]*100</f>
        <v>-2.1905674785663769</v>
      </c>
      <c r="AQ185" s="1">
        <v>100</v>
      </c>
    </row>
    <row r="186" spans="1:43" ht="16.5" x14ac:dyDescent="0.35">
      <c r="A186" s="1">
        <f>2*Tabulka1[[#This Row],[x3]]*Tabulka1[[#This Row],[z]]/(100*61.9789)*1000</f>
        <v>0.39509848004563225</v>
      </c>
      <c r="B186" s="1">
        <f>Tabulka1[[#This Row],[y2]]*Tabulka1[[#This Row],[x]]/2</f>
        <v>0.66099975711634273</v>
      </c>
      <c r="C186" s="1">
        <f>Tabulka1[[#This Row],[z2]]</f>
        <v>1.0391349999999999</v>
      </c>
      <c r="D186" s="1">
        <f>Tabulka1[[#This Row],[std2]]</f>
        <v>7.0710678117547895E-6</v>
      </c>
      <c r="E186" s="1">
        <v>10</v>
      </c>
      <c r="F186" s="1" t="s">
        <v>75</v>
      </c>
      <c r="G186" s="1" t="s">
        <v>27</v>
      </c>
      <c r="H186" s="1" t="str">
        <f>Tabulka1[[#This Row],[z2Label]]</f>
        <v>Density (g/cm3)</v>
      </c>
      <c r="I186" s="1">
        <v>5</v>
      </c>
      <c r="J186" s="1">
        <v>3.3460000000000001</v>
      </c>
      <c r="K186" s="1">
        <v>1.0391349999999999</v>
      </c>
      <c r="L186" s="1">
        <v>7.0710678117547895E-6</v>
      </c>
      <c r="M186" s="1" t="s">
        <v>29</v>
      </c>
      <c r="N186" s="1" t="s">
        <v>28</v>
      </c>
      <c r="O186" s="1" t="s">
        <v>80</v>
      </c>
      <c r="P186" s="1">
        <f>Tabulka1[[#This Row],[x2]]/(1+Tabulka1[[#This Row],[y2]]*60.08/61.9789)</f>
        <v>1.1782766043343857</v>
      </c>
      <c r="Q186" s="1">
        <f>Tabulka1[[#This Row],[y2]]</f>
        <v>3.3460000000000001</v>
      </c>
      <c r="R186" s="1">
        <f>Tabulka1[[#This Row],[z2]]</f>
        <v>1.0391349999999999</v>
      </c>
      <c r="S186" s="1">
        <f>Tabulka1[[#This Row],[std2]]</f>
        <v>7.0710678117547895E-6</v>
      </c>
      <c r="T186" s="1" t="s">
        <v>38</v>
      </c>
      <c r="U186" s="1" t="s">
        <v>28</v>
      </c>
      <c r="V186" s="1" t="str">
        <f>Tabulka1[[#This Row],[z2Label]]</f>
        <v>Density (g/cm3)</v>
      </c>
      <c r="W186" s="1">
        <f>2*Tabulka1[[#This Row],[x3]]/61.9789*1000/(100-Tabulka1[[#This Row],[x2]])</f>
        <v>0.4002301307242459</v>
      </c>
      <c r="X186" s="1">
        <f>(Tabulka1[[#This Row],[x2]]-Tabulka1[[#This Row],[x3]])/60.08*1000/(100-Tabulka1[[#This Row],[x2]])</f>
        <v>0.66958500870166349</v>
      </c>
      <c r="Y186" s="1">
        <f>Tabulka1[[#This Row],[z3]]</f>
        <v>1.0391349999999999</v>
      </c>
      <c r="Z186" s="1">
        <f>Tabulka1[[#This Row],[std3]]</f>
        <v>7.0710678117547895E-6</v>
      </c>
      <c r="AA186" s="1" t="s">
        <v>36</v>
      </c>
      <c r="AB186" s="1" t="s">
        <v>37</v>
      </c>
      <c r="AC186" s="1" t="str">
        <f>Tabulka1[[#This Row],[z2Label]]</f>
        <v>Density (g/cm3)</v>
      </c>
      <c r="AD186" s="1">
        <f>Tabulka1[[#This Row],[y2]]</f>
        <v>3.3460000000000001</v>
      </c>
      <c r="AE186" s="1">
        <f>Tabulka1[[#This Row],[x3]]</f>
        <v>1.1782766043343857</v>
      </c>
      <c r="AF186" s="1">
        <f>Tabulka1[[#This Row],[x2]]-Tabulka1[[#This Row],[x3]]</f>
        <v>3.8217233956656145</v>
      </c>
      <c r="AG186" s="1">
        <f>100-Tabulka1[[#This Row],[Na2O_proc]]-Tabulka1[[#This Row],[SiO2_proc]]</f>
        <v>95</v>
      </c>
      <c r="AH186" s="1">
        <f>Tabulka1[[#This Row],[z2]]</f>
        <v>1.0391349999999999</v>
      </c>
      <c r="AI186" s="1">
        <f>Tabulka1[[#This Row],[std2]]</f>
        <v>7.0710678117547895E-6</v>
      </c>
      <c r="AJ186" s="1" t="str">
        <f>Tabulka1[[#This Row],[z2Label]]</f>
        <v>Density (g/cm3)</v>
      </c>
      <c r="AK186" s="1">
        <v>20</v>
      </c>
      <c r="AL186" s="1" t="s">
        <v>82</v>
      </c>
      <c r="AM186" s="1" t="s">
        <v>79</v>
      </c>
      <c r="AN186" s="1">
        <f t="shared" si="3"/>
        <v>1.0225610762088568</v>
      </c>
      <c r="AO186" s="1">
        <f>Tabulka1[[#This Row],[Interpolated_z2]]-Tabulka1[[#This Row],[z2]]</f>
        <v>-1.6573923791143086E-2</v>
      </c>
      <c r="AP186" s="1">
        <f>Tabulka1[[#This Row],[Interpolated_z2 - measured]]/Tabulka1[[#This Row],[z2]]*100</f>
        <v>-1.594973106587988</v>
      </c>
      <c r="AQ186" s="1">
        <v>1</v>
      </c>
    </row>
    <row r="187" spans="1:43" ht="16.5" x14ac:dyDescent="0.35">
      <c r="A187" s="1">
        <f>2*Tabulka1[[#This Row],[x3]]*Tabulka1[[#This Row],[z]]/(100*61.9789)*1000</f>
        <v>0.82280450930163052</v>
      </c>
      <c r="B187" s="1">
        <f>Tabulka1[[#This Row],[y2]]*Tabulka1[[#This Row],[x]]/2</f>
        <v>1.3765519440616278</v>
      </c>
      <c r="C187" s="1">
        <f>Tabulka1[[#This Row],[z2]]</f>
        <v>1.0820150000000002</v>
      </c>
      <c r="D187" s="1">
        <f>Tabulka1[[#This Row],[std2]]</f>
        <v>2.1213203435578389E-5</v>
      </c>
      <c r="E187" s="1">
        <v>10</v>
      </c>
      <c r="F187" s="1" t="s">
        <v>75</v>
      </c>
      <c r="G187" s="1" t="s">
        <v>27</v>
      </c>
      <c r="H187" s="1" t="str">
        <f>Tabulka1[[#This Row],[z2Label]]</f>
        <v>Density (g/cm3)</v>
      </c>
      <c r="I187" s="1">
        <v>10</v>
      </c>
      <c r="J187" s="1">
        <v>3.3460000000000001</v>
      </c>
      <c r="K187" s="1">
        <v>1.0820150000000002</v>
      </c>
      <c r="L187" s="1">
        <v>2.1213203435578389E-5</v>
      </c>
      <c r="M187" s="1" t="s">
        <v>29</v>
      </c>
      <c r="N187" s="1" t="s">
        <v>28</v>
      </c>
      <c r="O187" s="1" t="s">
        <v>80</v>
      </c>
      <c r="P187" s="1">
        <f>Tabulka1[[#This Row],[x2]]/(1+Tabulka1[[#This Row],[y2]]*60.08/61.9789)</f>
        <v>2.3565532086687715</v>
      </c>
      <c r="Q187" s="1">
        <f>Tabulka1[[#This Row],[y2]]</f>
        <v>3.3460000000000001</v>
      </c>
      <c r="R187" s="1">
        <f>Tabulka1[[#This Row],[z2]]</f>
        <v>1.0820150000000002</v>
      </c>
      <c r="S187" s="1">
        <f>Tabulka1[[#This Row],[std2]]</f>
        <v>2.1213203435578389E-5</v>
      </c>
      <c r="T187" s="1" t="s">
        <v>38</v>
      </c>
      <c r="U187" s="1" t="s">
        <v>28</v>
      </c>
      <c r="V187" s="1" t="str">
        <f>Tabulka1[[#This Row],[z2Label]]</f>
        <v>Density (g/cm3)</v>
      </c>
      <c r="W187" s="1">
        <f>2*Tabulka1[[#This Row],[x3]]/61.9789*1000/(100-Tabulka1[[#This Row],[x2]])</f>
        <v>0.84493027597340797</v>
      </c>
      <c r="X187" s="1">
        <f>(Tabulka1[[#This Row],[x2]]-Tabulka1[[#This Row],[x3]])/60.08*1000/(100-Tabulka1[[#This Row],[x2]])</f>
        <v>1.4135683517035118</v>
      </c>
      <c r="Y187" s="1">
        <f>Tabulka1[[#This Row],[z3]]</f>
        <v>1.0820150000000002</v>
      </c>
      <c r="Z187" s="1">
        <f>Tabulka1[[#This Row],[std3]]</f>
        <v>2.1213203435578389E-5</v>
      </c>
      <c r="AA187" s="1" t="s">
        <v>36</v>
      </c>
      <c r="AB187" s="1" t="s">
        <v>37</v>
      </c>
      <c r="AC187" s="1" t="str">
        <f>Tabulka1[[#This Row],[z2Label]]</f>
        <v>Density (g/cm3)</v>
      </c>
      <c r="AD187" s="1">
        <f>Tabulka1[[#This Row],[y2]]</f>
        <v>3.3460000000000001</v>
      </c>
      <c r="AE187" s="1">
        <f>Tabulka1[[#This Row],[x3]]</f>
        <v>2.3565532086687715</v>
      </c>
      <c r="AF187" s="1">
        <f>Tabulka1[[#This Row],[x2]]-Tabulka1[[#This Row],[x3]]</f>
        <v>7.643446791331229</v>
      </c>
      <c r="AG187" s="1">
        <f>100-Tabulka1[[#This Row],[Na2O_proc]]-Tabulka1[[#This Row],[SiO2_proc]]</f>
        <v>90</v>
      </c>
      <c r="AH187" s="1">
        <f>Tabulka1[[#This Row],[z2]]</f>
        <v>1.0820150000000002</v>
      </c>
      <c r="AI187" s="1">
        <f>Tabulka1[[#This Row],[std2]]</f>
        <v>2.1213203435578389E-5</v>
      </c>
      <c r="AJ187" s="1" t="str">
        <f>Tabulka1[[#This Row],[z2Label]]</f>
        <v>Density (g/cm3)</v>
      </c>
      <c r="AK187" s="1">
        <v>20</v>
      </c>
      <c r="AL187" s="1" t="s">
        <v>82</v>
      </c>
      <c r="AM187" s="1" t="s">
        <v>79</v>
      </c>
      <c r="AN187" s="1">
        <f t="shared" si="3"/>
        <v>1.0724767707882632</v>
      </c>
      <c r="AO187" s="1">
        <f>Tabulka1[[#This Row],[Interpolated_z2]]-Tabulka1[[#This Row],[z2]]</f>
        <v>-9.5382292117369705E-3</v>
      </c>
      <c r="AP187" s="1">
        <f>Tabulka1[[#This Row],[Interpolated_z2 - measured]]/Tabulka1[[#This Row],[z2]]*100</f>
        <v>-0.88152467495709108</v>
      </c>
      <c r="AQ187" s="1">
        <v>1</v>
      </c>
    </row>
    <row r="188" spans="1:43" ht="16.5" x14ac:dyDescent="0.35">
      <c r="A188" s="1">
        <f>2*Tabulka1[[#This Row],[x3]]*Tabulka1[[#This Row],[z]]/(100*61.9789)*1000</f>
        <v>1.2861522323890144</v>
      </c>
      <c r="B188" s="1">
        <f>Tabulka1[[#This Row],[y2]]*Tabulka1[[#This Row],[x]]/2</f>
        <v>2.151732684786821</v>
      </c>
      <c r="C188" s="1">
        <f>Tabulka1[[#This Row],[z2]]</f>
        <v>1.1275550000000001</v>
      </c>
      <c r="D188" s="1">
        <f>Tabulka1[[#This Row],[std2]]</f>
        <v>7.0710678117547895E-6</v>
      </c>
      <c r="E188" s="1">
        <v>10</v>
      </c>
      <c r="F188" s="1" t="s">
        <v>75</v>
      </c>
      <c r="G188" s="1" t="s">
        <v>27</v>
      </c>
      <c r="H188" s="1" t="str">
        <f>Tabulka1[[#This Row],[z2Label]]</f>
        <v>Density (g/cm3)</v>
      </c>
      <c r="I188" s="1">
        <v>15</v>
      </c>
      <c r="J188" s="1">
        <v>3.3460000000000001</v>
      </c>
      <c r="K188" s="1">
        <v>1.1275550000000001</v>
      </c>
      <c r="L188" s="1">
        <v>7.0710678117547895E-6</v>
      </c>
      <c r="M188" s="1" t="s">
        <v>29</v>
      </c>
      <c r="N188" s="1" t="s">
        <v>28</v>
      </c>
      <c r="O188" s="1" t="s">
        <v>80</v>
      </c>
      <c r="P188" s="1">
        <f>Tabulka1[[#This Row],[x2]]/(1+Tabulka1[[#This Row],[y2]]*60.08/61.9789)</f>
        <v>3.534829813003157</v>
      </c>
      <c r="Q188" s="1">
        <f>Tabulka1[[#This Row],[y2]]</f>
        <v>3.3460000000000001</v>
      </c>
      <c r="R188" s="1">
        <f>Tabulka1[[#This Row],[z2]]</f>
        <v>1.1275550000000001</v>
      </c>
      <c r="S188" s="1">
        <f>Tabulka1[[#This Row],[std2]]</f>
        <v>7.0710678117547895E-6</v>
      </c>
      <c r="T188" s="1" t="s">
        <v>38</v>
      </c>
      <c r="U188" s="1" t="s">
        <v>28</v>
      </c>
      <c r="V188" s="1" t="str">
        <f>Tabulka1[[#This Row],[z2Label]]</f>
        <v>Density (g/cm3)</v>
      </c>
      <c r="W188" s="1">
        <f>2*Tabulka1[[#This Row],[x3]]/61.9789*1000/(100-Tabulka1[[#This Row],[x2]])</f>
        <v>1.3419480853695303</v>
      </c>
      <c r="X188" s="1">
        <f>(Tabulka1[[#This Row],[x2]]-Tabulka1[[#This Row],[x3]])/60.08*1000/(100-Tabulka1[[#This Row],[x2]])</f>
        <v>2.2450791468232247</v>
      </c>
      <c r="Y188" s="1">
        <f>Tabulka1[[#This Row],[z3]]</f>
        <v>1.1275550000000001</v>
      </c>
      <c r="Z188" s="1">
        <f>Tabulka1[[#This Row],[std3]]</f>
        <v>7.0710678117547895E-6</v>
      </c>
      <c r="AA188" s="1" t="s">
        <v>36</v>
      </c>
      <c r="AB188" s="1" t="s">
        <v>37</v>
      </c>
      <c r="AC188" s="1" t="str">
        <f>Tabulka1[[#This Row],[z2Label]]</f>
        <v>Density (g/cm3)</v>
      </c>
      <c r="AD188" s="1">
        <f>Tabulka1[[#This Row],[y2]]</f>
        <v>3.3460000000000001</v>
      </c>
      <c r="AE188" s="1">
        <f>Tabulka1[[#This Row],[x3]]</f>
        <v>3.534829813003157</v>
      </c>
      <c r="AF188" s="1">
        <f>Tabulka1[[#This Row],[x2]]-Tabulka1[[#This Row],[x3]]</f>
        <v>11.465170186996843</v>
      </c>
      <c r="AG188" s="1">
        <f>100-Tabulka1[[#This Row],[Na2O_proc]]-Tabulka1[[#This Row],[SiO2_proc]]</f>
        <v>85</v>
      </c>
      <c r="AH188" s="1">
        <f>Tabulka1[[#This Row],[z2]]</f>
        <v>1.1275550000000001</v>
      </c>
      <c r="AI188" s="1">
        <f>Tabulka1[[#This Row],[std2]]</f>
        <v>7.0710678117547895E-6</v>
      </c>
      <c r="AJ188" s="1" t="str">
        <f>Tabulka1[[#This Row],[z2Label]]</f>
        <v>Density (g/cm3)</v>
      </c>
      <c r="AK188" s="1">
        <v>20</v>
      </c>
      <c r="AL188" s="1" t="s">
        <v>82</v>
      </c>
      <c r="AM188" s="1" t="s">
        <v>79</v>
      </c>
      <c r="AN188" s="1">
        <f t="shared" si="3"/>
        <v>1.1253824068946696</v>
      </c>
      <c r="AO188" s="1">
        <f>Tabulka1[[#This Row],[Interpolated_z2]]-Tabulka1[[#This Row],[z2]]</f>
        <v>-2.172593105330467E-3</v>
      </c>
      <c r="AP188" s="1">
        <f>Tabulka1[[#This Row],[Interpolated_z2 - measured]]/Tabulka1[[#This Row],[z2]]*100</f>
        <v>-0.19268178539676264</v>
      </c>
      <c r="AQ188" s="1">
        <v>1</v>
      </c>
    </row>
    <row r="189" spans="1:43" ht="16.5" x14ac:dyDescent="0.35">
      <c r="A189" s="1">
        <f>2*Tabulka1[[#This Row],[x3]]*Tabulka1[[#This Row],[z]]/(100*61.9789)*1000</f>
        <v>1.7888297699624089</v>
      </c>
      <c r="B189" s="1">
        <f>Tabulka1[[#This Row],[y2]]*Tabulka1[[#This Row],[x]]/2</f>
        <v>2.9927122051471104</v>
      </c>
      <c r="C189" s="1">
        <f>Tabulka1[[#This Row],[z2]]</f>
        <v>1.176185</v>
      </c>
      <c r="D189" s="1">
        <f>Tabulka1[[#This Row],[std2]]</f>
        <v>7.0710678119117998E-6</v>
      </c>
      <c r="E189" s="1">
        <v>10</v>
      </c>
      <c r="F189" s="1" t="s">
        <v>75</v>
      </c>
      <c r="G189" s="1" t="s">
        <v>27</v>
      </c>
      <c r="H189" s="1" t="str">
        <f>Tabulka1[[#This Row],[z2Label]]</f>
        <v>Density (g/cm3)</v>
      </c>
      <c r="I189" s="1">
        <v>20</v>
      </c>
      <c r="J189" s="1">
        <v>3.3460000000000001</v>
      </c>
      <c r="K189" s="1">
        <v>1.176185</v>
      </c>
      <c r="L189" s="1">
        <v>7.0710678119117998E-6</v>
      </c>
      <c r="M189" s="1" t="s">
        <v>29</v>
      </c>
      <c r="N189" s="1" t="s">
        <v>28</v>
      </c>
      <c r="O189" s="1" t="s">
        <v>80</v>
      </c>
      <c r="P189" s="1">
        <f>Tabulka1[[#This Row],[x2]]/(1+Tabulka1[[#This Row],[y2]]*60.08/61.9789)</f>
        <v>4.713106417337543</v>
      </c>
      <c r="Q189" s="1">
        <f>Tabulka1[[#This Row],[y2]]</f>
        <v>3.3460000000000001</v>
      </c>
      <c r="R189" s="1">
        <f>Tabulka1[[#This Row],[z2]]</f>
        <v>1.176185</v>
      </c>
      <c r="S189" s="1">
        <f>Tabulka1[[#This Row],[std2]]</f>
        <v>7.0710678119117998E-6</v>
      </c>
      <c r="T189" s="1" t="s">
        <v>38</v>
      </c>
      <c r="U189" s="1" t="s">
        <v>28</v>
      </c>
      <c r="V189" s="1" t="str">
        <f>Tabulka1[[#This Row],[z2Label]]</f>
        <v>Density (g/cm3)</v>
      </c>
      <c r="W189" s="1">
        <f>2*Tabulka1[[#This Row],[x3]]/61.9789*1000/(100-Tabulka1[[#This Row],[x2]])</f>
        <v>1.901093120940168</v>
      </c>
      <c r="X189" s="1">
        <f>(Tabulka1[[#This Row],[x2]]-Tabulka1[[#This Row],[x3]])/60.08*1000/(100-Tabulka1[[#This Row],[x2]])</f>
        <v>3.1805287913329017</v>
      </c>
      <c r="Y189" s="1">
        <f>Tabulka1[[#This Row],[z3]]</f>
        <v>1.176185</v>
      </c>
      <c r="Z189" s="1">
        <f>Tabulka1[[#This Row],[std3]]</f>
        <v>7.0710678119117998E-6</v>
      </c>
      <c r="AA189" s="1" t="s">
        <v>36</v>
      </c>
      <c r="AB189" s="1" t="s">
        <v>37</v>
      </c>
      <c r="AC189" s="1" t="str">
        <f>Tabulka1[[#This Row],[z2Label]]</f>
        <v>Density (g/cm3)</v>
      </c>
      <c r="AD189" s="1">
        <f>Tabulka1[[#This Row],[y2]]</f>
        <v>3.3460000000000001</v>
      </c>
      <c r="AE189" s="1">
        <f>Tabulka1[[#This Row],[x3]]</f>
        <v>4.713106417337543</v>
      </c>
      <c r="AF189" s="1">
        <f>Tabulka1[[#This Row],[x2]]-Tabulka1[[#This Row],[x3]]</f>
        <v>15.286893582662458</v>
      </c>
      <c r="AG189" s="1">
        <f>100-Tabulka1[[#This Row],[Na2O_proc]]-Tabulka1[[#This Row],[SiO2_proc]]</f>
        <v>80</v>
      </c>
      <c r="AH189" s="1">
        <f>Tabulka1[[#This Row],[z2]]</f>
        <v>1.176185</v>
      </c>
      <c r="AI189" s="1">
        <f>Tabulka1[[#This Row],[std2]]</f>
        <v>7.0710678119117998E-6</v>
      </c>
      <c r="AJ189" s="1" t="str">
        <f>Tabulka1[[#This Row],[z2Label]]</f>
        <v>Density (g/cm3)</v>
      </c>
      <c r="AK189" s="1">
        <v>20</v>
      </c>
      <c r="AL189" s="1" t="s">
        <v>82</v>
      </c>
      <c r="AM189" s="1" t="s">
        <v>79</v>
      </c>
      <c r="AN189" s="1">
        <f t="shared" si="3"/>
        <v>1.1807807022555761</v>
      </c>
      <c r="AO189" s="1">
        <f>Tabulka1[[#This Row],[Interpolated_z2]]-Tabulka1[[#This Row],[z2]]</f>
        <v>4.5957022555760396E-3</v>
      </c>
      <c r="AP189" s="1">
        <f>Tabulka1[[#This Row],[Interpolated_z2 - measured]]/Tabulka1[[#This Row],[z2]]*100</f>
        <v>0.39072954132011883</v>
      </c>
      <c r="AQ189" s="1">
        <v>1</v>
      </c>
    </row>
    <row r="190" spans="1:43" ht="16.5" x14ac:dyDescent="0.35">
      <c r="A190" s="1">
        <f>2*Tabulka1[[#This Row],[x3]]*Tabulka1[[#This Row],[z]]/(100*61.9789)*1000</f>
        <v>2.3352362515036691</v>
      </c>
      <c r="B190" s="1">
        <f>Tabulka1[[#This Row],[y2]]*Tabulka1[[#This Row],[x]]/2</f>
        <v>3.9068502487656387</v>
      </c>
      <c r="C190" s="1">
        <f>Tabulka1[[#This Row],[z2]]</f>
        <v>1.2283649999999999</v>
      </c>
      <c r="D190" s="1">
        <f>Tabulka1[[#This Row],[std2]]</f>
        <v>7.0710678119117998E-6</v>
      </c>
      <c r="E190" s="1">
        <v>10</v>
      </c>
      <c r="F190" s="1" t="s">
        <v>75</v>
      </c>
      <c r="G190" s="1" t="s">
        <v>27</v>
      </c>
      <c r="H190" s="1" t="str">
        <f>Tabulka1[[#This Row],[z2Label]]</f>
        <v>Density (g/cm3)</v>
      </c>
      <c r="I190" s="1">
        <v>25</v>
      </c>
      <c r="J190" s="1">
        <v>3.3460000000000001</v>
      </c>
      <c r="K190" s="1">
        <v>1.2283649999999999</v>
      </c>
      <c r="L190" s="1">
        <v>7.0710678119117998E-6</v>
      </c>
      <c r="M190" s="1" t="s">
        <v>29</v>
      </c>
      <c r="N190" s="1" t="s">
        <v>28</v>
      </c>
      <c r="O190" s="1" t="s">
        <v>80</v>
      </c>
      <c r="P190" s="1">
        <f>Tabulka1[[#This Row],[x2]]/(1+Tabulka1[[#This Row],[y2]]*60.08/61.9789)</f>
        <v>5.8913830216719285</v>
      </c>
      <c r="Q190" s="1">
        <f>Tabulka1[[#This Row],[y2]]</f>
        <v>3.3460000000000001</v>
      </c>
      <c r="R190" s="1">
        <f>Tabulka1[[#This Row],[z2]]</f>
        <v>1.2283649999999999</v>
      </c>
      <c r="S190" s="1">
        <f>Tabulka1[[#This Row],[std2]]</f>
        <v>7.0710678119117998E-6</v>
      </c>
      <c r="T190" s="1" t="s">
        <v>38</v>
      </c>
      <c r="U190" s="1" t="s">
        <v>28</v>
      </c>
      <c r="V190" s="1" t="str">
        <f>Tabulka1[[#This Row],[z2Label]]</f>
        <v>Density (g/cm3)</v>
      </c>
      <c r="W190" s="1">
        <f>2*Tabulka1[[#This Row],[x3]]/61.9789*1000/(100-Tabulka1[[#This Row],[x2]])</f>
        <v>2.5347908279202236</v>
      </c>
      <c r="X190" s="1">
        <f>(Tabulka1[[#This Row],[x2]]-Tabulka1[[#This Row],[x3]])/60.08*1000/(100-Tabulka1[[#This Row],[x2]])</f>
        <v>4.2407050551105359</v>
      </c>
      <c r="Y190" s="1">
        <f>Tabulka1[[#This Row],[z3]]</f>
        <v>1.2283649999999999</v>
      </c>
      <c r="Z190" s="1">
        <f>Tabulka1[[#This Row],[std3]]</f>
        <v>7.0710678119117998E-6</v>
      </c>
      <c r="AA190" s="1" t="s">
        <v>36</v>
      </c>
      <c r="AB190" s="1" t="s">
        <v>37</v>
      </c>
      <c r="AC190" s="1" t="str">
        <f>Tabulka1[[#This Row],[z2Label]]</f>
        <v>Density (g/cm3)</v>
      </c>
      <c r="AD190" s="1">
        <f>Tabulka1[[#This Row],[y2]]</f>
        <v>3.3460000000000001</v>
      </c>
      <c r="AE190" s="1">
        <f>Tabulka1[[#This Row],[x3]]</f>
        <v>5.8913830216719285</v>
      </c>
      <c r="AF190" s="1">
        <f>Tabulka1[[#This Row],[x2]]-Tabulka1[[#This Row],[x3]]</f>
        <v>19.108616978328072</v>
      </c>
      <c r="AG190" s="1">
        <f>100-Tabulka1[[#This Row],[Na2O_proc]]-Tabulka1[[#This Row],[SiO2_proc]]</f>
        <v>75</v>
      </c>
      <c r="AH190" s="1">
        <f>Tabulka1[[#This Row],[z2]]</f>
        <v>1.2283649999999999</v>
      </c>
      <c r="AI190" s="1">
        <f>Tabulka1[[#This Row],[std2]]</f>
        <v>7.0710678119117998E-6</v>
      </c>
      <c r="AJ190" s="1" t="str">
        <f>Tabulka1[[#This Row],[z2Label]]</f>
        <v>Density (g/cm3)</v>
      </c>
      <c r="AK190" s="1">
        <v>20</v>
      </c>
      <c r="AL190" s="1" t="s">
        <v>82</v>
      </c>
      <c r="AM190" s="1" t="s">
        <v>79</v>
      </c>
      <c r="AN190" s="1">
        <f t="shared" si="3"/>
        <v>1.2383755245984824</v>
      </c>
      <c r="AO190" s="1">
        <f>Tabulka1[[#This Row],[Interpolated_z2]]-Tabulka1[[#This Row],[z2]]</f>
        <v>1.0010524598482506E-2</v>
      </c>
      <c r="AP190" s="1">
        <f>Tabulka1[[#This Row],[Interpolated_z2 - measured]]/Tabulka1[[#This Row],[z2]]*100</f>
        <v>0.81494707179726766</v>
      </c>
      <c r="AQ190" s="1">
        <v>1</v>
      </c>
    </row>
    <row r="191" spans="1:43" ht="16.5" x14ac:dyDescent="0.35">
      <c r="A191" s="1">
        <f>2*Tabulka1[[#This Row],[x3]]*Tabulka1[[#This Row],[z]]/(100*61.9789)*1000</f>
        <v>2.9304475956457052</v>
      </c>
      <c r="B191" s="1">
        <f>Tabulka1[[#This Row],[y2]]*Tabulka1[[#This Row],[x]]/2</f>
        <v>4.9026388275152648</v>
      </c>
      <c r="C191" s="1">
        <f>Tabulka1[[#This Row],[z2]]</f>
        <v>1.284545</v>
      </c>
      <c r="D191" s="1">
        <f>Tabulka1[[#This Row],[std2]]</f>
        <v>7.0710678119117998E-6</v>
      </c>
      <c r="E191" s="1">
        <v>10</v>
      </c>
      <c r="F191" s="1" t="s">
        <v>75</v>
      </c>
      <c r="G191" s="1" t="s">
        <v>27</v>
      </c>
      <c r="H191" s="1" t="str">
        <f>Tabulka1[[#This Row],[z2Label]]</f>
        <v>Density (g/cm3)</v>
      </c>
      <c r="I191" s="1">
        <v>30</v>
      </c>
      <c r="J191" s="1">
        <v>3.3460000000000001</v>
      </c>
      <c r="K191" s="1">
        <v>1.284545</v>
      </c>
      <c r="L191" s="1">
        <v>7.0710678119117998E-6</v>
      </c>
      <c r="M191" s="1" t="s">
        <v>29</v>
      </c>
      <c r="N191" s="1" t="s">
        <v>28</v>
      </c>
      <c r="O191" s="1" t="s">
        <v>80</v>
      </c>
      <c r="P191" s="1">
        <f>Tabulka1[[#This Row],[x2]]/(1+Tabulka1[[#This Row],[y2]]*60.08/61.9789)</f>
        <v>7.069659626006314</v>
      </c>
      <c r="Q191" s="1">
        <f>Tabulka1[[#This Row],[y2]]</f>
        <v>3.3460000000000001</v>
      </c>
      <c r="R191" s="1">
        <f>Tabulka1[[#This Row],[z2]]</f>
        <v>1.284545</v>
      </c>
      <c r="S191" s="1">
        <f>Tabulka1[[#This Row],[std2]]</f>
        <v>7.0710678119117998E-6</v>
      </c>
      <c r="T191" s="1" t="s">
        <v>38</v>
      </c>
      <c r="U191" s="1" t="s">
        <v>28</v>
      </c>
      <c r="V191" s="1" t="str">
        <f>Tabulka1[[#This Row],[z2Label]]</f>
        <v>Density (g/cm3)</v>
      </c>
      <c r="W191" s="1">
        <f>2*Tabulka1[[#This Row],[x3]]/61.9789*1000/(100-Tabulka1[[#This Row],[x2]])</f>
        <v>3.2590167787545732</v>
      </c>
      <c r="X191" s="1">
        <f>(Tabulka1[[#This Row],[x2]]-Tabulka1[[#This Row],[x3]])/60.08*1000/(100-Tabulka1[[#This Row],[x2]])</f>
        <v>5.4523350708564022</v>
      </c>
      <c r="Y191" s="1">
        <f>Tabulka1[[#This Row],[z3]]</f>
        <v>1.284545</v>
      </c>
      <c r="Z191" s="1">
        <f>Tabulka1[[#This Row],[std3]]</f>
        <v>7.0710678119117998E-6</v>
      </c>
      <c r="AA191" s="1" t="s">
        <v>36</v>
      </c>
      <c r="AB191" s="1" t="s">
        <v>37</v>
      </c>
      <c r="AC191" s="1" t="str">
        <f>Tabulka1[[#This Row],[z2Label]]</f>
        <v>Density (g/cm3)</v>
      </c>
      <c r="AD191" s="1">
        <f>Tabulka1[[#This Row],[y2]]</f>
        <v>3.3460000000000001</v>
      </c>
      <c r="AE191" s="1">
        <f>Tabulka1[[#This Row],[x3]]</f>
        <v>7.069659626006314</v>
      </c>
      <c r="AF191" s="1">
        <f>Tabulka1[[#This Row],[x2]]-Tabulka1[[#This Row],[x3]]</f>
        <v>22.930340373993687</v>
      </c>
      <c r="AG191" s="1">
        <f>100-Tabulka1[[#This Row],[Na2O_proc]]-Tabulka1[[#This Row],[SiO2_proc]]</f>
        <v>70</v>
      </c>
      <c r="AH191" s="1">
        <f>Tabulka1[[#This Row],[z2]]</f>
        <v>1.284545</v>
      </c>
      <c r="AI191" s="1">
        <f>Tabulka1[[#This Row],[std2]]</f>
        <v>7.0710678119117998E-6</v>
      </c>
      <c r="AJ191" s="1" t="str">
        <f>Tabulka1[[#This Row],[z2Label]]</f>
        <v>Density (g/cm3)</v>
      </c>
      <c r="AK191" s="1">
        <v>20</v>
      </c>
      <c r="AL191" s="1" t="s">
        <v>82</v>
      </c>
      <c r="AM191" s="1" t="s">
        <v>79</v>
      </c>
      <c r="AN191" s="1">
        <f t="shared" si="3"/>
        <v>1.2980718916508887</v>
      </c>
      <c r="AO191" s="1">
        <f>Tabulka1[[#This Row],[Interpolated_z2]]-Tabulka1[[#This Row],[z2]]</f>
        <v>1.3526891650888606E-2</v>
      </c>
      <c r="AP191" s="1">
        <f>Tabulka1[[#This Row],[Interpolated_z2 - measured]]/Tabulka1[[#This Row],[z2]]*100</f>
        <v>1.0530492626485337</v>
      </c>
      <c r="AQ191" s="1">
        <v>1</v>
      </c>
    </row>
    <row r="192" spans="1:43" ht="16.5" x14ac:dyDescent="0.35">
      <c r="A192" s="1">
        <f>2*Tabulka1[[#This Row],[x3]]*Tabulka1[[#This Row],[z]]/(100*61.9789)*1000</f>
        <v>3.5795853472563306</v>
      </c>
      <c r="B192" s="1">
        <f>Tabulka1[[#This Row],[y2]]*Tabulka1[[#This Row],[x]]/2</f>
        <v>5.9886462859598408</v>
      </c>
      <c r="C192" s="1">
        <f>Tabulka1[[#This Row],[z2]]</f>
        <v>1.344935</v>
      </c>
      <c r="D192" s="1">
        <f>Tabulka1[[#This Row],[std2]]</f>
        <v>7.0710678119117998E-6</v>
      </c>
      <c r="E192" s="1">
        <v>10</v>
      </c>
      <c r="F192" s="1" t="s">
        <v>75</v>
      </c>
      <c r="G192" s="1" t="s">
        <v>27</v>
      </c>
      <c r="H192" s="1" t="str">
        <f>Tabulka1[[#This Row],[z2Label]]</f>
        <v>Density (g/cm3)</v>
      </c>
      <c r="I192" s="1">
        <v>35</v>
      </c>
      <c r="J192" s="1">
        <v>3.3460000000000001</v>
      </c>
      <c r="K192" s="1">
        <v>1.344935</v>
      </c>
      <c r="L192" s="1">
        <v>7.0710678119117998E-6</v>
      </c>
      <c r="M192" s="1" t="s">
        <v>29</v>
      </c>
      <c r="N192" s="1" t="s">
        <v>28</v>
      </c>
      <c r="O192" s="1" t="s">
        <v>80</v>
      </c>
      <c r="P192" s="1">
        <f>Tabulka1[[#This Row],[x2]]/(1+Tabulka1[[#This Row],[y2]]*60.08/61.9789)</f>
        <v>8.2479362303407004</v>
      </c>
      <c r="Q192" s="1">
        <f>Tabulka1[[#This Row],[y2]]</f>
        <v>3.3460000000000001</v>
      </c>
      <c r="R192" s="1">
        <f>Tabulka1[[#This Row],[z2]]</f>
        <v>1.344935</v>
      </c>
      <c r="S192" s="1">
        <f>Tabulka1[[#This Row],[std2]]</f>
        <v>7.0710678119117998E-6</v>
      </c>
      <c r="T192" s="1" t="s">
        <v>38</v>
      </c>
      <c r="U192" s="1" t="s">
        <v>28</v>
      </c>
      <c r="V192" s="1" t="str">
        <f>Tabulka1[[#This Row],[z2Label]]</f>
        <v>Density (g/cm3)</v>
      </c>
      <c r="W192" s="1">
        <f>2*Tabulka1[[#This Row],[x3]]/61.9789*1000/(100-Tabulka1[[#This Row],[x2]])</f>
        <v>4.094662106640361</v>
      </c>
      <c r="X192" s="1">
        <f>(Tabulka1[[#This Row],[x2]]-Tabulka1[[#This Row],[x3]])/60.08*1000/(100-Tabulka1[[#This Row],[x2]])</f>
        <v>6.8503697044093261</v>
      </c>
      <c r="Y192" s="1">
        <f>Tabulka1[[#This Row],[z3]]</f>
        <v>1.344935</v>
      </c>
      <c r="Z192" s="1">
        <f>Tabulka1[[#This Row],[std3]]</f>
        <v>7.0710678119117998E-6</v>
      </c>
      <c r="AA192" s="1" t="s">
        <v>36</v>
      </c>
      <c r="AB192" s="1" t="s">
        <v>37</v>
      </c>
      <c r="AC192" s="1" t="str">
        <f>Tabulka1[[#This Row],[z2Label]]</f>
        <v>Density (g/cm3)</v>
      </c>
      <c r="AD192" s="1">
        <f>Tabulka1[[#This Row],[y2]]</f>
        <v>3.3460000000000001</v>
      </c>
      <c r="AE192" s="1">
        <f>Tabulka1[[#This Row],[x3]]</f>
        <v>8.2479362303407004</v>
      </c>
      <c r="AF192" s="1">
        <f>Tabulka1[[#This Row],[x2]]-Tabulka1[[#This Row],[x3]]</f>
        <v>26.752063769659301</v>
      </c>
      <c r="AG192" s="1">
        <f>100-Tabulka1[[#This Row],[Na2O_proc]]-Tabulka1[[#This Row],[SiO2_proc]]</f>
        <v>65</v>
      </c>
      <c r="AH192" s="1">
        <f>Tabulka1[[#This Row],[z2]]</f>
        <v>1.344935</v>
      </c>
      <c r="AI192" s="1">
        <f>Tabulka1[[#This Row],[std2]]</f>
        <v>7.0710678119117998E-6</v>
      </c>
      <c r="AJ192" s="1" t="str">
        <f>Tabulka1[[#This Row],[z2Label]]</f>
        <v>Density (g/cm3)</v>
      </c>
      <c r="AK192" s="1">
        <v>20</v>
      </c>
      <c r="AL192" s="1" t="s">
        <v>82</v>
      </c>
      <c r="AM192" s="1" t="s">
        <v>79</v>
      </c>
      <c r="AN192" s="1">
        <f t="shared" si="3"/>
        <v>1.3599759711402952</v>
      </c>
      <c r="AO192" s="1">
        <f>Tabulka1[[#This Row],[Interpolated_z2]]-Tabulka1[[#This Row],[z2]]</f>
        <v>1.5040971140295234E-2</v>
      </c>
      <c r="AP192" s="1">
        <f>Tabulka1[[#This Row],[Interpolated_z2 - measured]]/Tabulka1[[#This Row],[z2]]*100</f>
        <v>1.1183418633833779</v>
      </c>
      <c r="AQ192" s="1">
        <v>1</v>
      </c>
    </row>
    <row r="193" spans="1:43" ht="16.5" x14ac:dyDescent="0.35">
      <c r="A193" s="1">
        <f>2*Tabulka1[[#This Row],[x3]]*Tabulka1[[#This Row],[z]]/(100*61.9789)*1000</f>
        <v>4.1464192720957778</v>
      </c>
      <c r="B193" s="1">
        <f>Tabulka1[[#This Row],[y2]]*Tabulka1[[#This Row],[x]]/2</f>
        <v>6.9369594422162359</v>
      </c>
      <c r="C193" s="1">
        <f>Tabulka1[[#This Row],[z2]]</f>
        <v>1.39669</v>
      </c>
      <c r="D193" s="1">
        <f>Tabulka1[[#This Row],[std2]]</f>
        <v>8.4852813742313557E-5</v>
      </c>
      <c r="E193" s="1">
        <v>10</v>
      </c>
      <c r="F193" s="1" t="s">
        <v>75</v>
      </c>
      <c r="G193" s="1" t="s">
        <v>27</v>
      </c>
      <c r="H193" s="1" t="str">
        <f>Tabulka1[[#This Row],[z2Label]]</f>
        <v>Density (g/cm3)</v>
      </c>
      <c r="I193" s="1">
        <v>39.04</v>
      </c>
      <c r="J193" s="1">
        <v>3.3460000000000001</v>
      </c>
      <c r="K193" s="1">
        <v>1.39669</v>
      </c>
      <c r="L193" s="1">
        <v>8.4852813742313557E-5</v>
      </c>
      <c r="M193" s="1" t="s">
        <v>29</v>
      </c>
      <c r="N193" s="1" t="s">
        <v>28</v>
      </c>
      <c r="O193" s="1" t="s">
        <v>80</v>
      </c>
      <c r="P193" s="1">
        <f>Tabulka1[[#This Row],[x2]]/(1+Tabulka1[[#This Row],[y2]]*60.08/61.9789)</f>
        <v>9.1999837266428841</v>
      </c>
      <c r="Q193" s="1">
        <f>Tabulka1[[#This Row],[y2]]</f>
        <v>3.3460000000000001</v>
      </c>
      <c r="R193" s="1">
        <f>Tabulka1[[#This Row],[z2]]</f>
        <v>1.39669</v>
      </c>
      <c r="S193" s="1">
        <f>Tabulka1[[#This Row],[std2]]</f>
        <v>8.4852813742313557E-5</v>
      </c>
      <c r="T193" s="1" t="s">
        <v>38</v>
      </c>
      <c r="U193" s="1" t="s">
        <v>28</v>
      </c>
      <c r="V193" s="1" t="str">
        <f>Tabulka1[[#This Row],[z2Label]]</f>
        <v>Density (g/cm3)</v>
      </c>
      <c r="W193" s="1">
        <f>2*Tabulka1[[#This Row],[x3]]/61.9789*1000/(100-Tabulka1[[#This Row],[x2]])</f>
        <v>4.8699918268703506</v>
      </c>
      <c r="X193" s="1">
        <f>(Tabulka1[[#This Row],[x2]]-Tabulka1[[#This Row],[x3]])/60.08*1000/(100-Tabulka1[[#This Row],[x2]])</f>
        <v>8.1474963263540996</v>
      </c>
      <c r="Y193" s="1">
        <f>Tabulka1[[#This Row],[z3]]</f>
        <v>1.39669</v>
      </c>
      <c r="Z193" s="1">
        <f>Tabulka1[[#This Row],[std3]]</f>
        <v>8.4852813742313557E-5</v>
      </c>
      <c r="AA193" s="1" t="s">
        <v>36</v>
      </c>
      <c r="AB193" s="1" t="s">
        <v>37</v>
      </c>
      <c r="AC193" s="1" t="str">
        <f>Tabulka1[[#This Row],[z2Label]]</f>
        <v>Density (g/cm3)</v>
      </c>
      <c r="AD193" s="1">
        <f>Tabulka1[[#This Row],[y2]]</f>
        <v>3.3460000000000001</v>
      </c>
      <c r="AE193" s="1">
        <f>Tabulka1[[#This Row],[x3]]</f>
        <v>9.1999837266428841</v>
      </c>
      <c r="AF193" s="1">
        <f>Tabulka1[[#This Row],[x2]]-Tabulka1[[#This Row],[x3]]</f>
        <v>29.840016273357115</v>
      </c>
      <c r="AG193" s="1">
        <f>100-Tabulka1[[#This Row],[Na2O_proc]]-Tabulka1[[#This Row],[SiO2_proc]]</f>
        <v>60.96</v>
      </c>
      <c r="AH193" s="1">
        <f>Tabulka1[[#This Row],[z2]]</f>
        <v>1.39669</v>
      </c>
      <c r="AI193" s="1">
        <f>Tabulka1[[#This Row],[std2]]</f>
        <v>8.4852813742313557E-5</v>
      </c>
      <c r="AJ193" s="1" t="str">
        <f>Tabulka1[[#This Row],[z2Label]]</f>
        <v>Density (g/cm3)</v>
      </c>
      <c r="AK193" s="1">
        <v>20</v>
      </c>
      <c r="AL193" s="1" t="s">
        <v>82</v>
      </c>
      <c r="AM193" s="1" t="s">
        <v>79</v>
      </c>
      <c r="AN193" s="1">
        <f t="shared" si="3"/>
        <v>1.4118105583907472</v>
      </c>
      <c r="AO193" s="1">
        <f>Tabulka1[[#This Row],[Interpolated_z2]]-Tabulka1[[#This Row],[z2]]</f>
        <v>1.5120558390747219E-2</v>
      </c>
      <c r="AP193" s="1">
        <f>Tabulka1[[#This Row],[Interpolated_z2 - measured]]/Tabulka1[[#This Row],[z2]]*100</f>
        <v>1.0825994594897379</v>
      </c>
      <c r="AQ193" s="1">
        <v>1</v>
      </c>
    </row>
    <row r="194" spans="1:43" ht="16.5" x14ac:dyDescent="0.35">
      <c r="A194" s="1">
        <f>2*Tabulka1[[#This Row],[x3]]*Tabulka1[[#This Row],[z]]/(100*61.9789)*1000</f>
        <v>0</v>
      </c>
      <c r="B194" s="1">
        <f>Tabulka1[[#This Row],[y2]]*Tabulka1[[#This Row],[x]]/2</f>
        <v>0</v>
      </c>
      <c r="C194" s="1">
        <f>Tabulka1[[#This Row],[z2]]</f>
        <v>0.99704000000000004</v>
      </c>
      <c r="D194" s="1">
        <f>Tabulka1[[#This Row],[std2]]</f>
        <v>0</v>
      </c>
      <c r="E194" s="1">
        <v>1</v>
      </c>
      <c r="F194" s="1" t="s">
        <v>75</v>
      </c>
      <c r="G194" s="1" t="s">
        <v>27</v>
      </c>
      <c r="H194" s="1" t="str">
        <f>Tabulka1[[#This Row],[z2Label]]</f>
        <v>Density (g/cm3)</v>
      </c>
      <c r="I194" s="1">
        <v>0</v>
      </c>
      <c r="J194" s="1">
        <v>0</v>
      </c>
      <c r="K194" s="1">
        <v>0.99704000000000004</v>
      </c>
      <c r="M194" s="1" t="s">
        <v>29</v>
      </c>
      <c r="N194" s="1" t="s">
        <v>28</v>
      </c>
      <c r="O194" s="1" t="s">
        <v>80</v>
      </c>
      <c r="P194" s="1">
        <f>Tabulka1[[#This Row],[x2]]/(1+Tabulka1[[#This Row],[y2]]*60.08/61.9789)</f>
        <v>0</v>
      </c>
      <c r="Q194" s="1">
        <f>Tabulka1[[#This Row],[y2]]</f>
        <v>0</v>
      </c>
      <c r="R194" s="1">
        <f>Tabulka1[[#This Row],[z2]]</f>
        <v>0.99704000000000004</v>
      </c>
      <c r="S194" s="1">
        <f>Tabulka1[[#This Row],[std2]]</f>
        <v>0</v>
      </c>
      <c r="T194" s="1" t="s">
        <v>38</v>
      </c>
      <c r="U194" s="1" t="s">
        <v>28</v>
      </c>
      <c r="V194" s="1" t="str">
        <f>Tabulka1[[#This Row],[z2Label]]</f>
        <v>Density (g/cm3)</v>
      </c>
      <c r="W194" s="1">
        <f>2*Tabulka1[[#This Row],[x3]]/61.9789*1000/(100-Tabulka1[[#This Row],[x2]])</f>
        <v>0</v>
      </c>
      <c r="X194" s="1">
        <f>(Tabulka1[[#This Row],[x2]]-Tabulka1[[#This Row],[x3]])/60.08*1000/(100-Tabulka1[[#This Row],[x2]])</f>
        <v>0</v>
      </c>
      <c r="Y194" s="1">
        <f>Tabulka1[[#This Row],[z3]]</f>
        <v>0.99704000000000004</v>
      </c>
      <c r="Z194" s="1">
        <f>Tabulka1[[#This Row],[std3]]</f>
        <v>0</v>
      </c>
      <c r="AA194" s="1" t="s">
        <v>36</v>
      </c>
      <c r="AB194" s="1" t="s">
        <v>37</v>
      </c>
      <c r="AC194" s="1" t="str">
        <f>Tabulka1[[#This Row],[z2Label]]</f>
        <v>Density (g/cm3)</v>
      </c>
      <c r="AD194" s="1">
        <f>Tabulka1[[#This Row],[y2]]</f>
        <v>0</v>
      </c>
      <c r="AE194" s="1">
        <f>Tabulka1[[#This Row],[x3]]</f>
        <v>0</v>
      </c>
      <c r="AF194" s="1">
        <f>Tabulka1[[#This Row],[x2]]-Tabulka1[[#This Row],[x3]]</f>
        <v>0</v>
      </c>
      <c r="AG194" s="1">
        <f>100-Tabulka1[[#This Row],[Na2O_proc]]-Tabulka1[[#This Row],[SiO2_proc]]</f>
        <v>100</v>
      </c>
      <c r="AH194" s="1">
        <f>Tabulka1[[#This Row],[z2]]</f>
        <v>0.99704000000000004</v>
      </c>
      <c r="AI194" s="1">
        <f>Tabulka1[[#This Row],[std2]]</f>
        <v>0</v>
      </c>
      <c r="AJ194" s="1" t="str">
        <f>Tabulka1[[#This Row],[z2Label]]</f>
        <v>Density (g/cm3)</v>
      </c>
      <c r="AK194" s="1">
        <v>25</v>
      </c>
      <c r="AL194" s="1" t="s">
        <v>82</v>
      </c>
      <c r="AM194" s="1" t="s">
        <v>79</v>
      </c>
      <c r="AN194" s="1">
        <f>1.0026 + 0.013618*I194 + -0.033202*J194 + 0.000046668*I194^2 + -0.0020237*I194*J194 + 0.025062*J194^2 + -0.0000014868*I194^3 + 0.000073774*I194^2*J194 + -0.0013482*I194*J194^2 + -0.0021965*J194^3 + 0.0000000088709*I194^4 + 0.00000045691*I194^3*J194 + -0.000023745*I194^2*J194^2 + 0.00046878*I194*J194^3 + -0.0009013*J194^4</f>
        <v>1.0025999999999999</v>
      </c>
      <c r="AO194" s="1">
        <f>Tabulka1[[#This Row],[Interpolated_z2]]-Tabulka1[[#This Row],[z2]]</f>
        <v>5.5599999999998984E-3</v>
      </c>
      <c r="AP194" s="1">
        <f>Tabulka1[[#This Row],[Interpolated_z2 - measured]]/Tabulka1[[#This Row],[z2]]*100</f>
        <v>0.55765064591188895</v>
      </c>
      <c r="AQ194" s="1">
        <v>100</v>
      </c>
    </row>
    <row r="195" spans="1:43" ht="16.5" x14ac:dyDescent="0.35">
      <c r="A195" s="1">
        <f>2*Tabulka1[[#This Row],[x3]]*Tabulka1[[#This Row],[z]]/(100*61.9789)*1000</f>
        <v>1.7270393633962526</v>
      </c>
      <c r="B195" s="1">
        <f>Tabulka1[[#This Row],[y2]]*Tabulka1[[#This Row],[x]]/2</f>
        <v>0</v>
      </c>
      <c r="C195" s="1">
        <f>Tabulka1[[#This Row],[z2]]</f>
        <v>1.0704</v>
      </c>
      <c r="D195" s="1">
        <f>Tabulka1[[#This Row],[std2]]</f>
        <v>0</v>
      </c>
      <c r="E195" s="1">
        <v>1</v>
      </c>
      <c r="F195" s="1" t="s">
        <v>75</v>
      </c>
      <c r="G195" s="1" t="s">
        <v>27</v>
      </c>
      <c r="H195" s="1" t="str">
        <f>Tabulka1[[#This Row],[z2Label]]</f>
        <v>Density (g/cm3)</v>
      </c>
      <c r="I195" s="1">
        <v>5</v>
      </c>
      <c r="J195" s="1">
        <v>0</v>
      </c>
      <c r="K195" s="1">
        <v>1.0704</v>
      </c>
      <c r="L195" s="1">
        <v>0</v>
      </c>
      <c r="M195" s="1" t="s">
        <v>29</v>
      </c>
      <c r="N195" s="1" t="s">
        <v>28</v>
      </c>
      <c r="O195" s="1" t="s">
        <v>80</v>
      </c>
      <c r="P195" s="1">
        <f>Tabulka1[[#This Row],[x2]]/(1+Tabulka1[[#This Row],[y2]]*60.08/61.9789)</f>
        <v>5</v>
      </c>
      <c r="Q195" s="1">
        <f>Tabulka1[[#This Row],[y2]]</f>
        <v>0</v>
      </c>
      <c r="R195" s="1">
        <f>Tabulka1[[#This Row],[z2]]</f>
        <v>1.0704</v>
      </c>
      <c r="S195" s="1">
        <f>Tabulka1[[#This Row],[std2]]</f>
        <v>0</v>
      </c>
      <c r="T195" s="1" t="s">
        <v>38</v>
      </c>
      <c r="U195" s="1" t="s">
        <v>28</v>
      </c>
      <c r="V195" s="1" t="str">
        <f>Tabulka1[[#This Row],[z2Label]]</f>
        <v>Density (g/cm3)</v>
      </c>
      <c r="W195" s="1">
        <f>2*Tabulka1[[#This Row],[x3]]/61.9789*1000/(100-Tabulka1[[#This Row],[x2]])</f>
        <v>1.6983708632250141</v>
      </c>
      <c r="X195" s="1">
        <f>(Tabulka1[[#This Row],[x2]]-Tabulka1[[#This Row],[x3]])/60.08*1000/(100-Tabulka1[[#This Row],[x2]])</f>
        <v>0</v>
      </c>
      <c r="Y195" s="1">
        <f>Tabulka1[[#This Row],[z3]]</f>
        <v>1.0704</v>
      </c>
      <c r="Z195" s="1">
        <f>Tabulka1[[#This Row],[std3]]</f>
        <v>0</v>
      </c>
      <c r="AA195" s="1" t="s">
        <v>36</v>
      </c>
      <c r="AB195" s="1" t="s">
        <v>37</v>
      </c>
      <c r="AC195" s="1" t="str">
        <f>Tabulka1[[#This Row],[z2Label]]</f>
        <v>Density (g/cm3)</v>
      </c>
      <c r="AD195" s="1">
        <f>Tabulka1[[#This Row],[y2]]</f>
        <v>0</v>
      </c>
      <c r="AE195" s="1">
        <f>Tabulka1[[#This Row],[x3]]</f>
        <v>5</v>
      </c>
      <c r="AF195" s="1">
        <f>Tabulka1[[#This Row],[x2]]-Tabulka1[[#This Row],[x3]]</f>
        <v>0</v>
      </c>
      <c r="AG195" s="1">
        <f>100-Tabulka1[[#This Row],[Na2O_proc]]-Tabulka1[[#This Row],[SiO2_proc]]</f>
        <v>95</v>
      </c>
      <c r="AH195" s="1">
        <f>Tabulka1[[#This Row],[z2]]</f>
        <v>1.0704</v>
      </c>
      <c r="AI195" s="1">
        <f>Tabulka1[[#This Row],[std2]]</f>
        <v>0</v>
      </c>
      <c r="AJ195" s="1" t="str">
        <f>Tabulka1[[#This Row],[z2Label]]</f>
        <v>Density (g/cm3)</v>
      </c>
      <c r="AK195" s="1">
        <v>25</v>
      </c>
      <c r="AL195" s="1" t="s">
        <v>82</v>
      </c>
      <c r="AM195" s="1" t="s">
        <v>79</v>
      </c>
      <c r="AN195" s="1">
        <f t="shared" ref="AN195:AN258" si="4">1.0026 + 0.013618*I195 + -0.033202*J195 + 0.000046668*I195^2 + -0.0020237*I195*J195 + 0.025062*J195^2 + -0.0000014868*I195^3 + 0.000073774*I195^2*J195 + -0.0013482*I195*J195^2 + -0.0021965*J195^3 + 0.0000000088709*I195^4 + 0.00000045691*I195^3*J195 + -0.000023745*I195^2*J195^2 + 0.00046878*I195*J195^3 + -0.0009013*J195^4</f>
        <v>1.0716763943124998</v>
      </c>
      <c r="AO195" s="1">
        <f>Tabulka1[[#This Row],[Interpolated_z2]]-Tabulka1[[#This Row],[z2]]</f>
        <v>1.2763943124998178E-3</v>
      </c>
      <c r="AP195" s="1">
        <f>Tabulka1[[#This Row],[Interpolated_z2 - measured]]/Tabulka1[[#This Row],[z2]]*100</f>
        <v>0.1192446106595495</v>
      </c>
      <c r="AQ195" s="1">
        <v>1</v>
      </c>
    </row>
    <row r="196" spans="1:43" ht="16.5" x14ac:dyDescent="0.35">
      <c r="A196" s="1">
        <f>2*Tabulka1[[#This Row],[x3]]*Tabulka1[[#This Row],[z]]/(100*61.9789)*1000</f>
        <v>3.6848024085616231</v>
      </c>
      <c r="B196" s="1">
        <f>Tabulka1[[#This Row],[y2]]*Tabulka1[[#This Row],[x]]/2</f>
        <v>0</v>
      </c>
      <c r="C196" s="1">
        <f>Tabulka1[[#This Row],[z2]]</f>
        <v>1.1418999999999999</v>
      </c>
      <c r="D196" s="1">
        <f>Tabulka1[[#This Row],[std2]]</f>
        <v>0</v>
      </c>
      <c r="E196" s="1">
        <v>1</v>
      </c>
      <c r="F196" s="1" t="s">
        <v>75</v>
      </c>
      <c r="G196" s="1" t="s">
        <v>27</v>
      </c>
      <c r="H196" s="1" t="str">
        <f>Tabulka1[[#This Row],[z2Label]]</f>
        <v>Density (g/cm3)</v>
      </c>
      <c r="I196" s="1">
        <v>10</v>
      </c>
      <c r="J196" s="1">
        <v>0</v>
      </c>
      <c r="K196" s="1">
        <v>1.1418999999999999</v>
      </c>
      <c r="L196" s="1">
        <v>0</v>
      </c>
      <c r="M196" s="1" t="s">
        <v>29</v>
      </c>
      <c r="N196" s="1" t="s">
        <v>28</v>
      </c>
      <c r="O196" s="1" t="s">
        <v>80</v>
      </c>
      <c r="P196" s="1">
        <f>Tabulka1[[#This Row],[x2]]/(1+Tabulka1[[#This Row],[y2]]*60.08/61.9789)</f>
        <v>10</v>
      </c>
      <c r="Q196" s="1">
        <f>Tabulka1[[#This Row],[y2]]</f>
        <v>0</v>
      </c>
      <c r="R196" s="1">
        <f>Tabulka1[[#This Row],[z2]]</f>
        <v>1.1418999999999999</v>
      </c>
      <c r="S196" s="1">
        <f>Tabulka1[[#This Row],[std2]]</f>
        <v>0</v>
      </c>
      <c r="T196" s="1" t="s">
        <v>38</v>
      </c>
      <c r="U196" s="1" t="s">
        <v>28</v>
      </c>
      <c r="V196" s="1" t="str">
        <f>Tabulka1[[#This Row],[z2Label]]</f>
        <v>Density (g/cm3)</v>
      </c>
      <c r="W196" s="1">
        <f>2*Tabulka1[[#This Row],[x3]]/61.9789*1000/(100-Tabulka1[[#This Row],[x2]])</f>
        <v>3.5854496001416964</v>
      </c>
      <c r="X196" s="1">
        <f>(Tabulka1[[#This Row],[x2]]-Tabulka1[[#This Row],[x3]])/60.08*1000/(100-Tabulka1[[#This Row],[x2]])</f>
        <v>0</v>
      </c>
      <c r="Y196" s="1">
        <f>Tabulka1[[#This Row],[z3]]</f>
        <v>1.1418999999999999</v>
      </c>
      <c r="Z196" s="1">
        <f>Tabulka1[[#This Row],[std3]]</f>
        <v>0</v>
      </c>
      <c r="AA196" s="1" t="s">
        <v>36</v>
      </c>
      <c r="AB196" s="1" t="s">
        <v>37</v>
      </c>
      <c r="AC196" s="1" t="str">
        <f>Tabulka1[[#This Row],[z2Label]]</f>
        <v>Density (g/cm3)</v>
      </c>
      <c r="AD196" s="1">
        <f>Tabulka1[[#This Row],[y2]]</f>
        <v>0</v>
      </c>
      <c r="AE196" s="1">
        <f>Tabulka1[[#This Row],[x3]]</f>
        <v>10</v>
      </c>
      <c r="AF196" s="1">
        <f>Tabulka1[[#This Row],[x2]]-Tabulka1[[#This Row],[x3]]</f>
        <v>0</v>
      </c>
      <c r="AG196" s="1">
        <f>100-Tabulka1[[#This Row],[Na2O_proc]]-Tabulka1[[#This Row],[SiO2_proc]]</f>
        <v>90</v>
      </c>
      <c r="AH196" s="1">
        <f>Tabulka1[[#This Row],[z2]]</f>
        <v>1.1418999999999999</v>
      </c>
      <c r="AI196" s="1">
        <f>Tabulka1[[#This Row],[std2]]</f>
        <v>0</v>
      </c>
      <c r="AJ196" s="1" t="str">
        <f>Tabulka1[[#This Row],[z2Label]]</f>
        <v>Density (g/cm3)</v>
      </c>
      <c r="AK196" s="1">
        <v>25</v>
      </c>
      <c r="AL196" s="1" t="s">
        <v>82</v>
      </c>
      <c r="AM196" s="1" t="s">
        <v>79</v>
      </c>
      <c r="AN196" s="1">
        <f t="shared" si="4"/>
        <v>1.142048709</v>
      </c>
      <c r="AO196" s="1">
        <f>Tabulka1[[#This Row],[Interpolated_z2]]-Tabulka1[[#This Row],[z2]]</f>
        <v>1.4870900000008014E-4</v>
      </c>
      <c r="AP196" s="1">
        <f>Tabulka1[[#This Row],[Interpolated_z2 - measured]]/Tabulka1[[#This Row],[z2]]*100</f>
        <v>1.3022944215787736E-2</v>
      </c>
      <c r="AQ196" s="1">
        <v>1</v>
      </c>
    </row>
    <row r="197" spans="1:43" ht="16.5" x14ac:dyDescent="0.35">
      <c r="A197" s="1">
        <f>2*Tabulka1[[#This Row],[x3]]*Tabulka1[[#This Row],[z]]/(100*61.9789)*1000</f>
        <v>5.8769678067858573</v>
      </c>
      <c r="B197" s="1">
        <f>Tabulka1[[#This Row],[y2]]*Tabulka1[[#This Row],[x]]/2</f>
        <v>0</v>
      </c>
      <c r="C197" s="1">
        <f>Tabulka1[[#This Row],[z2]]</f>
        <v>1.2141599999999999</v>
      </c>
      <c r="D197" s="1">
        <f>Tabulka1[[#This Row],[std2]]</f>
        <v>0</v>
      </c>
      <c r="E197" s="1">
        <v>1</v>
      </c>
      <c r="F197" s="1" t="s">
        <v>75</v>
      </c>
      <c r="G197" s="1" t="s">
        <v>27</v>
      </c>
      <c r="H197" s="1" t="str">
        <f>Tabulka1[[#This Row],[z2Label]]</f>
        <v>Density (g/cm3)</v>
      </c>
      <c r="I197" s="1">
        <v>15</v>
      </c>
      <c r="J197" s="1">
        <v>0</v>
      </c>
      <c r="K197" s="1">
        <v>1.2141599999999999</v>
      </c>
      <c r="L197" s="1">
        <v>0</v>
      </c>
      <c r="M197" s="1" t="s">
        <v>29</v>
      </c>
      <c r="N197" s="1" t="s">
        <v>28</v>
      </c>
      <c r="O197" s="1" t="s">
        <v>80</v>
      </c>
      <c r="P197" s="1">
        <f>Tabulka1[[#This Row],[x2]]/(1+Tabulka1[[#This Row],[y2]]*60.08/61.9789)</f>
        <v>15</v>
      </c>
      <c r="Q197" s="1">
        <f>Tabulka1[[#This Row],[y2]]</f>
        <v>0</v>
      </c>
      <c r="R197" s="1">
        <f>Tabulka1[[#This Row],[z2]]</f>
        <v>1.2141599999999999</v>
      </c>
      <c r="S197" s="1">
        <f>Tabulka1[[#This Row],[std2]]</f>
        <v>0</v>
      </c>
      <c r="T197" s="1" t="s">
        <v>38</v>
      </c>
      <c r="U197" s="1" t="s">
        <v>28</v>
      </c>
      <c r="V197" s="1" t="str">
        <f>Tabulka1[[#This Row],[z2Label]]</f>
        <v>Density (g/cm3)</v>
      </c>
      <c r="W197" s="1">
        <f>2*Tabulka1[[#This Row],[x3]]/61.9789*1000/(100-Tabulka1[[#This Row],[x2]])</f>
        <v>5.6945376002250478</v>
      </c>
      <c r="X197" s="1">
        <f>(Tabulka1[[#This Row],[x2]]-Tabulka1[[#This Row],[x3]])/60.08*1000/(100-Tabulka1[[#This Row],[x2]])</f>
        <v>0</v>
      </c>
      <c r="Y197" s="1">
        <f>Tabulka1[[#This Row],[z3]]</f>
        <v>1.2141599999999999</v>
      </c>
      <c r="Z197" s="1">
        <f>Tabulka1[[#This Row],[std3]]</f>
        <v>0</v>
      </c>
      <c r="AA197" s="1" t="s">
        <v>36</v>
      </c>
      <c r="AB197" s="1" t="s">
        <v>37</v>
      </c>
      <c r="AC197" s="1" t="str">
        <f>Tabulka1[[#This Row],[z2Label]]</f>
        <v>Density (g/cm3)</v>
      </c>
      <c r="AD197" s="1">
        <f>Tabulka1[[#This Row],[y2]]</f>
        <v>0</v>
      </c>
      <c r="AE197" s="1">
        <f>Tabulka1[[#This Row],[x3]]</f>
        <v>15</v>
      </c>
      <c r="AF197" s="1">
        <f>Tabulka1[[#This Row],[x2]]-Tabulka1[[#This Row],[x3]]</f>
        <v>0</v>
      </c>
      <c r="AG197" s="1">
        <f>100-Tabulka1[[#This Row],[Na2O_proc]]-Tabulka1[[#This Row],[SiO2_proc]]</f>
        <v>85</v>
      </c>
      <c r="AH197" s="1">
        <f>Tabulka1[[#This Row],[z2]]</f>
        <v>1.2141599999999999</v>
      </c>
      <c r="AI197" s="1">
        <f>Tabulka1[[#This Row],[std2]]</f>
        <v>0</v>
      </c>
      <c r="AJ197" s="1" t="str">
        <f>Tabulka1[[#This Row],[z2Label]]</f>
        <v>Density (g/cm3)</v>
      </c>
      <c r="AK197" s="1">
        <v>25</v>
      </c>
      <c r="AL197" s="1" t="s">
        <v>82</v>
      </c>
      <c r="AM197" s="1" t="s">
        <v>79</v>
      </c>
      <c r="AN197" s="1">
        <f t="shared" si="4"/>
        <v>1.2128014393124997</v>
      </c>
      <c r="AO197" s="1">
        <f>Tabulka1[[#This Row],[Interpolated_z2]]-Tabulka1[[#This Row],[z2]]</f>
        <v>-1.3585606875001766E-3</v>
      </c>
      <c r="AP197" s="1">
        <f>Tabulka1[[#This Row],[Interpolated_z2 - measured]]/Tabulka1[[#This Row],[z2]]*100</f>
        <v>-0.11189305260428416</v>
      </c>
      <c r="AQ197" s="1">
        <v>1</v>
      </c>
    </row>
    <row r="198" spans="1:43" ht="16.5" x14ac:dyDescent="0.35">
      <c r="A198" s="1">
        <f>2*Tabulka1[[#This Row],[x3]]*Tabulka1[[#This Row],[z]]/(100*61.9789)*1000</f>
        <v>8.3021157200272988</v>
      </c>
      <c r="B198" s="1">
        <f>Tabulka1[[#This Row],[y2]]*Tabulka1[[#This Row],[x]]/2</f>
        <v>0</v>
      </c>
      <c r="C198" s="1">
        <f>Tabulka1[[#This Row],[z2]]</f>
        <v>1.2863899999999999</v>
      </c>
      <c r="D198" s="1">
        <f>Tabulka1[[#This Row],[std2]]</f>
        <v>0</v>
      </c>
      <c r="E198" s="1">
        <v>1</v>
      </c>
      <c r="F198" s="1" t="s">
        <v>75</v>
      </c>
      <c r="G198" s="1" t="s">
        <v>27</v>
      </c>
      <c r="H198" s="1" t="str">
        <f>Tabulka1[[#This Row],[z2Label]]</f>
        <v>Density (g/cm3)</v>
      </c>
      <c r="I198" s="1">
        <v>20</v>
      </c>
      <c r="J198" s="1">
        <v>0</v>
      </c>
      <c r="K198" s="1">
        <v>1.2863899999999999</v>
      </c>
      <c r="L198" s="1">
        <v>0</v>
      </c>
      <c r="M198" s="1" t="s">
        <v>29</v>
      </c>
      <c r="N198" s="1" t="s">
        <v>28</v>
      </c>
      <c r="O198" s="1" t="s">
        <v>80</v>
      </c>
      <c r="P198" s="1">
        <f>Tabulka1[[#This Row],[x2]]/(1+Tabulka1[[#This Row],[y2]]*60.08/61.9789)</f>
        <v>20</v>
      </c>
      <c r="Q198" s="1">
        <f>Tabulka1[[#This Row],[y2]]</f>
        <v>0</v>
      </c>
      <c r="R198" s="1">
        <f>Tabulka1[[#This Row],[z2]]</f>
        <v>1.2863899999999999</v>
      </c>
      <c r="S198" s="1">
        <f>Tabulka1[[#This Row],[std2]]</f>
        <v>0</v>
      </c>
      <c r="T198" s="1" t="s">
        <v>38</v>
      </c>
      <c r="U198" s="1" t="s">
        <v>28</v>
      </c>
      <c r="V198" s="1" t="str">
        <f>Tabulka1[[#This Row],[z2Label]]</f>
        <v>Density (g/cm3)</v>
      </c>
      <c r="W198" s="1">
        <f>2*Tabulka1[[#This Row],[x3]]/61.9789*1000/(100-Tabulka1[[#This Row],[x2]])</f>
        <v>8.0672616003188171</v>
      </c>
      <c r="X198" s="1">
        <f>(Tabulka1[[#This Row],[x2]]-Tabulka1[[#This Row],[x3]])/60.08*1000/(100-Tabulka1[[#This Row],[x2]])</f>
        <v>0</v>
      </c>
      <c r="Y198" s="1">
        <f>Tabulka1[[#This Row],[z3]]</f>
        <v>1.2863899999999999</v>
      </c>
      <c r="Z198" s="1">
        <f>Tabulka1[[#This Row],[std3]]</f>
        <v>0</v>
      </c>
      <c r="AA198" s="1" t="s">
        <v>36</v>
      </c>
      <c r="AB198" s="1" t="s">
        <v>37</v>
      </c>
      <c r="AC198" s="1" t="str">
        <f>Tabulka1[[#This Row],[z2Label]]</f>
        <v>Density (g/cm3)</v>
      </c>
      <c r="AD198" s="1">
        <f>Tabulka1[[#This Row],[y2]]</f>
        <v>0</v>
      </c>
      <c r="AE198" s="1">
        <f>Tabulka1[[#This Row],[x3]]</f>
        <v>20</v>
      </c>
      <c r="AF198" s="1">
        <f>Tabulka1[[#This Row],[x2]]-Tabulka1[[#This Row],[x3]]</f>
        <v>0</v>
      </c>
      <c r="AG198" s="1">
        <f>100-Tabulka1[[#This Row],[Na2O_proc]]-Tabulka1[[#This Row],[SiO2_proc]]</f>
        <v>80</v>
      </c>
      <c r="AH198" s="1">
        <f>Tabulka1[[#This Row],[z2]]</f>
        <v>1.2863899999999999</v>
      </c>
      <c r="AI198" s="1">
        <f>Tabulka1[[#This Row],[std2]]</f>
        <v>0</v>
      </c>
      <c r="AJ198" s="1" t="str">
        <f>Tabulka1[[#This Row],[z2Label]]</f>
        <v>Density (g/cm3)</v>
      </c>
      <c r="AK198" s="1">
        <v>25</v>
      </c>
      <c r="AL198" s="1" t="s">
        <v>82</v>
      </c>
      <c r="AM198" s="1" t="s">
        <v>79</v>
      </c>
      <c r="AN198" s="1">
        <f t="shared" si="4"/>
        <v>1.283152144</v>
      </c>
      <c r="AO198" s="1">
        <f>Tabulka1[[#This Row],[Interpolated_z2]]-Tabulka1[[#This Row],[z2]]</f>
        <v>-3.2378559999999279E-3</v>
      </c>
      <c r="AP198" s="1">
        <f>Tabulka1[[#This Row],[Interpolated_z2 - measured]]/Tabulka1[[#This Row],[z2]]*100</f>
        <v>-0.2517009616057283</v>
      </c>
      <c r="AQ198" s="1">
        <v>1</v>
      </c>
    </row>
    <row r="199" spans="1:43" ht="16.5" x14ac:dyDescent="0.35">
      <c r="A199" s="1">
        <f>2*Tabulka1[[#This Row],[x3]]*Tabulka1[[#This Row],[z]]/(100*61.9789)*1000</f>
        <v>10.946063902392588</v>
      </c>
      <c r="B199" s="1">
        <f>Tabulka1[[#This Row],[y2]]*Tabulka1[[#This Row],[x]]/2</f>
        <v>0</v>
      </c>
      <c r="C199" s="1">
        <f>Tabulka1[[#This Row],[z2]]</f>
        <v>1.3568499999999999</v>
      </c>
      <c r="D199" s="1">
        <f>Tabulka1[[#This Row],[std2]]</f>
        <v>0</v>
      </c>
      <c r="E199" s="1">
        <v>1</v>
      </c>
      <c r="F199" s="1" t="s">
        <v>75</v>
      </c>
      <c r="G199" s="1" t="s">
        <v>27</v>
      </c>
      <c r="H199" s="1" t="str">
        <f>Tabulka1[[#This Row],[z2Label]]</f>
        <v>Density (g/cm3)</v>
      </c>
      <c r="I199" s="1">
        <v>25</v>
      </c>
      <c r="J199" s="1">
        <v>0</v>
      </c>
      <c r="K199" s="1">
        <v>1.3568499999999999</v>
      </c>
      <c r="L199" s="1">
        <v>0</v>
      </c>
      <c r="M199" s="1" t="s">
        <v>29</v>
      </c>
      <c r="N199" s="1" t="s">
        <v>28</v>
      </c>
      <c r="O199" s="1" t="s">
        <v>80</v>
      </c>
      <c r="P199" s="1">
        <f>Tabulka1[[#This Row],[x2]]/(1+Tabulka1[[#This Row],[y2]]*60.08/61.9789)</f>
        <v>25</v>
      </c>
      <c r="Q199" s="1">
        <f>Tabulka1[[#This Row],[y2]]</f>
        <v>0</v>
      </c>
      <c r="R199" s="1">
        <f>Tabulka1[[#This Row],[z2]]</f>
        <v>1.3568499999999999</v>
      </c>
      <c r="S199" s="1">
        <f>Tabulka1[[#This Row],[std2]]</f>
        <v>0</v>
      </c>
      <c r="T199" s="1" t="s">
        <v>38</v>
      </c>
      <c r="U199" s="1" t="s">
        <v>28</v>
      </c>
      <c r="V199" s="1" t="str">
        <f>Tabulka1[[#This Row],[z2Label]]</f>
        <v>Density (g/cm3)</v>
      </c>
      <c r="W199" s="1">
        <f>2*Tabulka1[[#This Row],[x3]]/61.9789*1000/(100-Tabulka1[[#This Row],[x2]])</f>
        <v>10.756348800425091</v>
      </c>
      <c r="X199" s="1">
        <f>(Tabulka1[[#This Row],[x2]]-Tabulka1[[#This Row],[x3]])/60.08*1000/(100-Tabulka1[[#This Row],[x2]])</f>
        <v>0</v>
      </c>
      <c r="Y199" s="1">
        <f>Tabulka1[[#This Row],[z3]]</f>
        <v>1.3568499999999999</v>
      </c>
      <c r="Z199" s="1">
        <f>Tabulka1[[#This Row],[std3]]</f>
        <v>0</v>
      </c>
      <c r="AA199" s="1" t="s">
        <v>36</v>
      </c>
      <c r="AB199" s="1" t="s">
        <v>37</v>
      </c>
      <c r="AC199" s="1" t="str">
        <f>Tabulka1[[#This Row],[z2Label]]</f>
        <v>Density (g/cm3)</v>
      </c>
      <c r="AD199" s="1">
        <f>Tabulka1[[#This Row],[y2]]</f>
        <v>0</v>
      </c>
      <c r="AE199" s="1">
        <f>Tabulka1[[#This Row],[x3]]</f>
        <v>25</v>
      </c>
      <c r="AF199" s="1">
        <f>Tabulka1[[#This Row],[x2]]-Tabulka1[[#This Row],[x3]]</f>
        <v>0</v>
      </c>
      <c r="AG199" s="1">
        <f>100-Tabulka1[[#This Row],[Na2O_proc]]-Tabulka1[[#This Row],[SiO2_proc]]</f>
        <v>75</v>
      </c>
      <c r="AH199" s="1">
        <f>Tabulka1[[#This Row],[z2]]</f>
        <v>1.3568499999999999</v>
      </c>
      <c r="AI199" s="1">
        <f>Tabulka1[[#This Row],[std2]]</f>
        <v>0</v>
      </c>
      <c r="AJ199" s="1" t="str">
        <f>Tabulka1[[#This Row],[z2Label]]</f>
        <v>Density (g/cm3)</v>
      </c>
      <c r="AK199" s="1">
        <v>25</v>
      </c>
      <c r="AL199" s="1" t="s">
        <v>82</v>
      </c>
      <c r="AM199" s="1" t="s">
        <v>79</v>
      </c>
      <c r="AN199" s="1">
        <f t="shared" si="4"/>
        <v>1.3524514453124998</v>
      </c>
      <c r="AO199" s="1">
        <f>Tabulka1[[#This Row],[Interpolated_z2]]-Tabulka1[[#This Row],[z2]]</f>
        <v>-4.3985546875000558E-3</v>
      </c>
      <c r="AP199" s="1">
        <f>Tabulka1[[#This Row],[Interpolated_z2 - measured]]/Tabulka1[[#This Row],[z2]]*100</f>
        <v>-0.3241739829384277</v>
      </c>
      <c r="AQ199" s="1">
        <v>1</v>
      </c>
    </row>
    <row r="200" spans="1:43" ht="16.5" x14ac:dyDescent="0.35">
      <c r="A200" s="1">
        <f>2*Tabulka1[[#This Row],[x3]]*Tabulka1[[#This Row],[z]]/(100*61.9789)*1000</f>
        <v>13.779382983563762</v>
      </c>
      <c r="B200" s="1">
        <f>Tabulka1[[#This Row],[y2]]*Tabulka1[[#This Row],[x]]/2</f>
        <v>0</v>
      </c>
      <c r="C200" s="1">
        <f>Tabulka1[[#This Row],[z2]]</f>
        <v>1.4233850000000001</v>
      </c>
      <c r="D200" s="1">
        <f>Tabulka1[[#This Row],[std2]]</f>
        <v>7.0710678117547895E-6</v>
      </c>
      <c r="E200" s="1">
        <v>1</v>
      </c>
      <c r="F200" s="1" t="s">
        <v>75</v>
      </c>
      <c r="G200" s="1" t="s">
        <v>27</v>
      </c>
      <c r="H200" s="1" t="str">
        <f>Tabulka1[[#This Row],[z2Label]]</f>
        <v>Density (g/cm3)</v>
      </c>
      <c r="I200" s="1">
        <v>30</v>
      </c>
      <c r="J200" s="1">
        <v>0</v>
      </c>
      <c r="K200" s="1">
        <v>1.4233850000000001</v>
      </c>
      <c r="L200" s="1">
        <v>7.0710678117547895E-6</v>
      </c>
      <c r="M200" s="1" t="s">
        <v>29</v>
      </c>
      <c r="N200" s="1" t="s">
        <v>28</v>
      </c>
      <c r="O200" s="1" t="s">
        <v>80</v>
      </c>
      <c r="P200" s="1">
        <f>Tabulka1[[#This Row],[x2]]/(1+Tabulka1[[#This Row],[y2]]*60.08/61.9789)</f>
        <v>30</v>
      </c>
      <c r="Q200" s="1">
        <f>Tabulka1[[#This Row],[y2]]</f>
        <v>0</v>
      </c>
      <c r="R200" s="1">
        <f>Tabulka1[[#This Row],[z2]]</f>
        <v>1.4233850000000001</v>
      </c>
      <c r="S200" s="1">
        <f>Tabulka1[[#This Row],[std2]]</f>
        <v>7.0710678117547895E-6</v>
      </c>
      <c r="T200" s="1" t="s">
        <v>38</v>
      </c>
      <c r="U200" s="1" t="s">
        <v>28</v>
      </c>
      <c r="V200" s="1" t="str">
        <f>Tabulka1[[#This Row],[z2Label]]</f>
        <v>Density (g/cm3)</v>
      </c>
      <c r="W200" s="1">
        <f>2*Tabulka1[[#This Row],[x3]]/61.9789*1000/(100-Tabulka1[[#This Row],[x2]])</f>
        <v>13.829591314832259</v>
      </c>
      <c r="X200" s="1">
        <f>(Tabulka1[[#This Row],[x2]]-Tabulka1[[#This Row],[x3]])/60.08*1000/(100-Tabulka1[[#This Row],[x2]])</f>
        <v>0</v>
      </c>
      <c r="Y200" s="1">
        <f>Tabulka1[[#This Row],[z3]]</f>
        <v>1.4233850000000001</v>
      </c>
      <c r="Z200" s="1">
        <f>Tabulka1[[#This Row],[std3]]</f>
        <v>7.0710678117547895E-6</v>
      </c>
      <c r="AA200" s="1" t="s">
        <v>36</v>
      </c>
      <c r="AB200" s="1" t="s">
        <v>37</v>
      </c>
      <c r="AC200" s="1" t="str">
        <f>Tabulka1[[#This Row],[z2Label]]</f>
        <v>Density (g/cm3)</v>
      </c>
      <c r="AD200" s="1">
        <f>Tabulka1[[#This Row],[y2]]</f>
        <v>0</v>
      </c>
      <c r="AE200" s="1">
        <f>Tabulka1[[#This Row],[x3]]</f>
        <v>30</v>
      </c>
      <c r="AF200" s="1">
        <f>Tabulka1[[#This Row],[x2]]-Tabulka1[[#This Row],[x3]]</f>
        <v>0</v>
      </c>
      <c r="AG200" s="1">
        <f>100-Tabulka1[[#This Row],[Na2O_proc]]-Tabulka1[[#This Row],[SiO2_proc]]</f>
        <v>70</v>
      </c>
      <c r="AH200" s="1">
        <f>Tabulka1[[#This Row],[z2]]</f>
        <v>1.4233850000000001</v>
      </c>
      <c r="AI200" s="1">
        <f>Tabulka1[[#This Row],[std2]]</f>
        <v>7.0710678117547895E-6</v>
      </c>
      <c r="AJ200" s="1" t="str">
        <f>Tabulka1[[#This Row],[z2Label]]</f>
        <v>Density (g/cm3)</v>
      </c>
      <c r="AK200" s="1">
        <v>25</v>
      </c>
      <c r="AL200" s="1" t="s">
        <v>82</v>
      </c>
      <c r="AM200" s="1" t="s">
        <v>79</v>
      </c>
      <c r="AN200" s="1">
        <f t="shared" si="4"/>
        <v>1.4201830290000002</v>
      </c>
      <c r="AO200" s="1">
        <f>Tabulka1[[#This Row],[Interpolated_z2]]-Tabulka1[[#This Row],[z2]]</f>
        <v>-3.2019709999999701E-3</v>
      </c>
      <c r="AP200" s="1">
        <f>Tabulka1[[#This Row],[Interpolated_z2 - measured]]/Tabulka1[[#This Row],[z2]]*100</f>
        <v>-0.22495466792188831</v>
      </c>
      <c r="AQ200" s="1">
        <v>1</v>
      </c>
    </row>
    <row r="201" spans="1:43" ht="16.5" x14ac:dyDescent="0.35">
      <c r="A201" s="1">
        <f>2*Tabulka1[[#This Row],[x3]]*Tabulka1[[#This Row],[z]]/(100*61.9789)*1000</f>
        <v>16.791319303827596</v>
      </c>
      <c r="B201" s="1">
        <f>Tabulka1[[#This Row],[y2]]*Tabulka1[[#This Row],[x]]/2</f>
        <v>0</v>
      </c>
      <c r="C201" s="1">
        <f>Tabulka1[[#This Row],[z2]]</f>
        <v>1.4867250000000001</v>
      </c>
      <c r="D201" s="1">
        <f>Tabulka1[[#This Row],[std2]]</f>
        <v>7.0710678119117998E-6</v>
      </c>
      <c r="E201" s="1">
        <v>1</v>
      </c>
      <c r="F201" s="1" t="s">
        <v>75</v>
      </c>
      <c r="G201" s="1" t="s">
        <v>27</v>
      </c>
      <c r="H201" s="1" t="str">
        <f>Tabulka1[[#This Row],[z2Label]]</f>
        <v>Density (g/cm3)</v>
      </c>
      <c r="I201" s="1">
        <v>35</v>
      </c>
      <c r="J201" s="1">
        <v>0</v>
      </c>
      <c r="K201" s="1">
        <v>1.4867250000000001</v>
      </c>
      <c r="L201" s="1">
        <v>7.0710678119117998E-6</v>
      </c>
      <c r="M201" s="1" t="s">
        <v>29</v>
      </c>
      <c r="N201" s="1" t="s">
        <v>28</v>
      </c>
      <c r="O201" s="1" t="s">
        <v>80</v>
      </c>
      <c r="P201" s="1">
        <f>Tabulka1[[#This Row],[x2]]/(1+Tabulka1[[#This Row],[y2]]*60.08/61.9789)</f>
        <v>35</v>
      </c>
      <c r="Q201" s="1">
        <f>Tabulka1[[#This Row],[y2]]</f>
        <v>0</v>
      </c>
      <c r="R201" s="1">
        <f>Tabulka1[[#This Row],[z2]]</f>
        <v>1.4867250000000001</v>
      </c>
      <c r="S201" s="1">
        <f>Tabulka1[[#This Row],[std2]]</f>
        <v>7.0710678119117998E-6</v>
      </c>
      <c r="T201" s="1" t="s">
        <v>38</v>
      </c>
      <c r="U201" s="1" t="s">
        <v>28</v>
      </c>
      <c r="V201" s="1" t="str">
        <f>Tabulka1[[#This Row],[z2Label]]</f>
        <v>Density (g/cm3)</v>
      </c>
      <c r="W201" s="1">
        <f>2*Tabulka1[[#This Row],[x3]]/61.9789*1000/(100-Tabulka1[[#This Row],[x2]])</f>
        <v>17.375640369917452</v>
      </c>
      <c r="X201" s="1">
        <f>(Tabulka1[[#This Row],[x2]]-Tabulka1[[#This Row],[x3]])/60.08*1000/(100-Tabulka1[[#This Row],[x2]])</f>
        <v>0</v>
      </c>
      <c r="Y201" s="1">
        <f>Tabulka1[[#This Row],[z3]]</f>
        <v>1.4867250000000001</v>
      </c>
      <c r="Z201" s="1">
        <f>Tabulka1[[#This Row],[std3]]</f>
        <v>7.0710678119117998E-6</v>
      </c>
      <c r="AA201" s="1" t="s">
        <v>36</v>
      </c>
      <c r="AB201" s="1" t="s">
        <v>37</v>
      </c>
      <c r="AC201" s="1" t="str">
        <f>Tabulka1[[#This Row],[z2Label]]</f>
        <v>Density (g/cm3)</v>
      </c>
      <c r="AD201" s="1">
        <f>Tabulka1[[#This Row],[y2]]</f>
        <v>0</v>
      </c>
      <c r="AE201" s="1">
        <f>Tabulka1[[#This Row],[x3]]</f>
        <v>35</v>
      </c>
      <c r="AF201" s="1">
        <f>Tabulka1[[#This Row],[x2]]-Tabulka1[[#This Row],[x3]]</f>
        <v>0</v>
      </c>
      <c r="AG201" s="1">
        <f>100-Tabulka1[[#This Row],[Na2O_proc]]-Tabulka1[[#This Row],[SiO2_proc]]</f>
        <v>65</v>
      </c>
      <c r="AH201" s="1">
        <f>Tabulka1[[#This Row],[z2]]</f>
        <v>1.4867250000000001</v>
      </c>
      <c r="AI201" s="1">
        <f>Tabulka1[[#This Row],[std2]]</f>
        <v>7.0710678119117998E-6</v>
      </c>
      <c r="AJ201" s="1" t="str">
        <f>Tabulka1[[#This Row],[z2Label]]</f>
        <v>Density (g/cm3)</v>
      </c>
      <c r="AK201" s="1">
        <v>25</v>
      </c>
      <c r="AL201" s="1" t="s">
        <v>82</v>
      </c>
      <c r="AM201" s="1" t="s">
        <v>79</v>
      </c>
      <c r="AN201" s="1">
        <f t="shared" si="4"/>
        <v>1.4859636443124997</v>
      </c>
      <c r="AO201" s="1">
        <f>Tabulka1[[#This Row],[Interpolated_z2]]-Tabulka1[[#This Row],[z2]]</f>
        <v>-7.6135568750035354E-4</v>
      </c>
      <c r="AP201" s="1">
        <f>Tabulka1[[#This Row],[Interpolated_z2 - measured]]/Tabulka1[[#This Row],[z2]]*100</f>
        <v>-5.1210256604304998E-2</v>
      </c>
      <c r="AQ201" s="1">
        <v>1</v>
      </c>
    </row>
    <row r="202" spans="1:43" ht="16.5" x14ac:dyDescent="0.35">
      <c r="A202" s="1">
        <f>2*Tabulka1[[#This Row],[x3]]*Tabulka1[[#This Row],[z]]/(100*61.9789)*1000</f>
        <v>18.827835731192391</v>
      </c>
      <c r="B202" s="1">
        <f>Tabulka1[[#This Row],[y2]]*Tabulka1[[#This Row],[x]]/2</f>
        <v>0</v>
      </c>
      <c r="C202" s="1">
        <f>Tabulka1[[#This Row],[z2]]</f>
        <v>1.52023</v>
      </c>
      <c r="D202" s="1">
        <f>Tabulka1[[#This Row],[std2]]</f>
        <v>0</v>
      </c>
      <c r="E202" s="1">
        <v>1</v>
      </c>
      <c r="F202" s="1" t="s">
        <v>75</v>
      </c>
      <c r="G202" s="1" t="s">
        <v>27</v>
      </c>
      <c r="H202" s="1" t="str">
        <f>Tabulka1[[#This Row],[z2Label]]</f>
        <v>Density (g/cm3)</v>
      </c>
      <c r="I202" s="1">
        <v>38.380000000000003</v>
      </c>
      <c r="J202" s="1">
        <v>0</v>
      </c>
      <c r="K202" s="1">
        <v>1.52023</v>
      </c>
      <c r="L202" s="1">
        <v>0</v>
      </c>
      <c r="M202" s="1" t="s">
        <v>29</v>
      </c>
      <c r="N202" s="1" t="s">
        <v>28</v>
      </c>
      <c r="O202" s="1" t="s">
        <v>80</v>
      </c>
      <c r="P202" s="1">
        <f>Tabulka1[[#This Row],[x2]]/(1+Tabulka1[[#This Row],[y2]]*60.08/61.9789)</f>
        <v>38.380000000000003</v>
      </c>
      <c r="Q202" s="1">
        <f>Tabulka1[[#This Row],[y2]]</f>
        <v>0</v>
      </c>
      <c r="R202" s="1">
        <f>Tabulka1[[#This Row],[z2]]</f>
        <v>1.52023</v>
      </c>
      <c r="S202" s="1">
        <f>Tabulka1[[#This Row],[std2]]</f>
        <v>0</v>
      </c>
      <c r="T202" s="1" t="s">
        <v>38</v>
      </c>
      <c r="U202" s="1" t="s">
        <v>28</v>
      </c>
      <c r="V202" s="1" t="str">
        <f>Tabulka1[[#This Row],[z2Label]]</f>
        <v>Density (g/cm3)</v>
      </c>
      <c r="W202" s="1">
        <f>2*Tabulka1[[#This Row],[x3]]/61.9789*1000/(100-Tabulka1[[#This Row],[x2]])</f>
        <v>20.098766648506089</v>
      </c>
      <c r="X202" s="1">
        <f>(Tabulka1[[#This Row],[x2]]-Tabulka1[[#This Row],[x3]])/60.08*1000/(100-Tabulka1[[#This Row],[x2]])</f>
        <v>0</v>
      </c>
      <c r="Y202" s="1">
        <f>Tabulka1[[#This Row],[z3]]</f>
        <v>1.52023</v>
      </c>
      <c r="Z202" s="1">
        <f>Tabulka1[[#This Row],[std3]]</f>
        <v>0</v>
      </c>
      <c r="AA202" s="1" t="s">
        <v>36</v>
      </c>
      <c r="AB202" s="1" t="s">
        <v>37</v>
      </c>
      <c r="AC202" s="1" t="str">
        <f>Tabulka1[[#This Row],[z2Label]]</f>
        <v>Density (g/cm3)</v>
      </c>
      <c r="AD202" s="1">
        <f>Tabulka1[[#This Row],[y2]]</f>
        <v>0</v>
      </c>
      <c r="AE202" s="1">
        <f>Tabulka1[[#This Row],[x3]]</f>
        <v>38.380000000000003</v>
      </c>
      <c r="AF202" s="1">
        <f>Tabulka1[[#This Row],[x2]]-Tabulka1[[#This Row],[x3]]</f>
        <v>0</v>
      </c>
      <c r="AG202" s="1">
        <f>100-Tabulka1[[#This Row],[Na2O_proc]]-Tabulka1[[#This Row],[SiO2_proc]]</f>
        <v>61.62</v>
      </c>
      <c r="AH202" s="1">
        <f>Tabulka1[[#This Row],[z2]]</f>
        <v>1.52023</v>
      </c>
      <c r="AI202" s="1">
        <f>Tabulka1[[#This Row],[std2]]</f>
        <v>0</v>
      </c>
      <c r="AJ202" s="1" t="str">
        <f>Tabulka1[[#This Row],[z2Label]]</f>
        <v>Density (g/cm3)</v>
      </c>
      <c r="AK202" s="1">
        <v>25</v>
      </c>
      <c r="AL202" s="1" t="s">
        <v>82</v>
      </c>
      <c r="AM202" s="1" t="s">
        <v>79</v>
      </c>
      <c r="AN202" s="1">
        <f t="shared" si="4"/>
        <v>1.5291942723735941</v>
      </c>
      <c r="AO202" s="1">
        <f>Tabulka1[[#This Row],[Interpolated_z2]]-Tabulka1[[#This Row],[z2]]</f>
        <v>8.9642723735940955E-3</v>
      </c>
      <c r="AP202" s="1">
        <f>Tabulka1[[#This Row],[Interpolated_z2 - measured]]/Tabulka1[[#This Row],[z2]]*100</f>
        <v>0.58966553571460212</v>
      </c>
      <c r="AQ202" s="1">
        <v>1</v>
      </c>
    </row>
    <row r="203" spans="1:43" ht="16.5" x14ac:dyDescent="0.35">
      <c r="A203" s="1">
        <f>2*Tabulka1[[#This Row],[x3]]*Tabulka1[[#This Row],[z]]/(100*61.9789)*1000</f>
        <v>0</v>
      </c>
      <c r="B203" s="1">
        <f>Tabulka1[[#This Row],[y2]]*Tabulka1[[#This Row],[x]]/2</f>
        <v>0</v>
      </c>
      <c r="C203" s="1">
        <f>Tabulka1[[#This Row],[z2]]</f>
        <v>0.99704000000000004</v>
      </c>
      <c r="D203" s="1">
        <f>Tabulka1[[#This Row],[std2]]</f>
        <v>0</v>
      </c>
      <c r="E203" s="1">
        <v>2</v>
      </c>
      <c r="F203" s="1" t="s">
        <v>75</v>
      </c>
      <c r="G203" s="1" t="s">
        <v>27</v>
      </c>
      <c r="H203" s="1" t="str">
        <f>Tabulka1[[#This Row],[z2Label]]</f>
        <v>Density (g/cm3)</v>
      </c>
      <c r="I203" s="1">
        <v>0</v>
      </c>
      <c r="J203" s="1">
        <v>0.1</v>
      </c>
      <c r="K203" s="1">
        <v>0.99704000000000004</v>
      </c>
      <c r="M203" s="1" t="s">
        <v>29</v>
      </c>
      <c r="N203" s="1" t="s">
        <v>28</v>
      </c>
      <c r="O203" s="1" t="s">
        <v>80</v>
      </c>
      <c r="P203" s="1">
        <f>Tabulka1[[#This Row],[x2]]/(1+Tabulka1[[#This Row],[y2]]*60.08/61.9789)</f>
        <v>0</v>
      </c>
      <c r="Q203" s="1">
        <f>Tabulka1[[#This Row],[y2]]</f>
        <v>0.1</v>
      </c>
      <c r="R203" s="1">
        <f>Tabulka1[[#This Row],[z2]]</f>
        <v>0.99704000000000004</v>
      </c>
      <c r="S203" s="1">
        <f>Tabulka1[[#This Row],[std2]]</f>
        <v>0</v>
      </c>
      <c r="T203" s="1" t="s">
        <v>38</v>
      </c>
      <c r="U203" s="1" t="s">
        <v>28</v>
      </c>
      <c r="V203" s="1" t="str">
        <f>Tabulka1[[#This Row],[z2Label]]</f>
        <v>Density (g/cm3)</v>
      </c>
      <c r="W203" s="1">
        <f>2*Tabulka1[[#This Row],[x3]]/61.9789*1000/(100-Tabulka1[[#This Row],[x2]])</f>
        <v>0</v>
      </c>
      <c r="X203" s="1">
        <f>(Tabulka1[[#This Row],[x2]]-Tabulka1[[#This Row],[x3]])/60.08*1000/(100-Tabulka1[[#This Row],[x2]])</f>
        <v>0</v>
      </c>
      <c r="Y203" s="1">
        <f>Tabulka1[[#This Row],[z3]]</f>
        <v>0.99704000000000004</v>
      </c>
      <c r="Z203" s="1">
        <f>Tabulka1[[#This Row],[std3]]</f>
        <v>0</v>
      </c>
      <c r="AA203" s="1" t="s">
        <v>36</v>
      </c>
      <c r="AB203" s="1" t="s">
        <v>37</v>
      </c>
      <c r="AC203" s="1" t="str">
        <f>Tabulka1[[#This Row],[z2Label]]</f>
        <v>Density (g/cm3)</v>
      </c>
      <c r="AD203" s="1">
        <f>Tabulka1[[#This Row],[y2]]</f>
        <v>0.1</v>
      </c>
      <c r="AE203" s="1">
        <f>Tabulka1[[#This Row],[x3]]</f>
        <v>0</v>
      </c>
      <c r="AF203" s="1">
        <f>Tabulka1[[#This Row],[x2]]-Tabulka1[[#This Row],[x3]]</f>
        <v>0</v>
      </c>
      <c r="AG203" s="1">
        <f>100-Tabulka1[[#This Row],[Na2O_proc]]-Tabulka1[[#This Row],[SiO2_proc]]</f>
        <v>100</v>
      </c>
      <c r="AH203" s="1">
        <f>Tabulka1[[#This Row],[z2]]</f>
        <v>0.99704000000000004</v>
      </c>
      <c r="AI203" s="1">
        <f>Tabulka1[[#This Row],[std2]]</f>
        <v>0</v>
      </c>
      <c r="AJ203" s="1" t="str">
        <f>Tabulka1[[#This Row],[z2Label]]</f>
        <v>Density (g/cm3)</v>
      </c>
      <c r="AK203" s="1">
        <v>25</v>
      </c>
      <c r="AL203" s="1" t="s">
        <v>82</v>
      </c>
      <c r="AM203" s="1" t="s">
        <v>79</v>
      </c>
      <c r="AN203" s="1">
        <f t="shared" si="4"/>
        <v>0.9995281333699999</v>
      </c>
      <c r="AO203" s="1">
        <f>Tabulka1[[#This Row],[Interpolated_z2]]-Tabulka1[[#This Row],[z2]]</f>
        <v>2.4881333699998676E-3</v>
      </c>
      <c r="AP203" s="1">
        <f>Tabulka1[[#This Row],[Interpolated_z2 - measured]]/Tabulka1[[#This Row],[z2]]*100</f>
        <v>0.24955201095240589</v>
      </c>
      <c r="AQ203" s="1">
        <v>100</v>
      </c>
    </row>
    <row r="204" spans="1:43" ht="16.5" x14ac:dyDescent="0.35">
      <c r="A204" s="1">
        <f>2*Tabulka1[[#This Row],[x3]]*Tabulka1[[#This Row],[z]]/(100*61.9789)*1000</f>
        <v>1.5692067148230022</v>
      </c>
      <c r="B204" s="1">
        <f>Tabulka1[[#This Row],[y2]]*Tabulka1[[#This Row],[x]]/2</f>
        <v>7.846033574115012E-2</v>
      </c>
      <c r="C204" s="1">
        <f>Tabulka1[[#This Row],[z2]]</f>
        <v>1.0668549999999999</v>
      </c>
      <c r="D204" s="1">
        <f>Tabulka1[[#This Row],[std2]]</f>
        <v>7.0710678119117998E-6</v>
      </c>
      <c r="E204" s="1">
        <v>2</v>
      </c>
      <c r="F204" s="1" t="s">
        <v>75</v>
      </c>
      <c r="G204" s="1" t="s">
        <v>27</v>
      </c>
      <c r="H204" s="1" t="str">
        <f>Tabulka1[[#This Row],[z2Label]]</f>
        <v>Density (g/cm3)</v>
      </c>
      <c r="I204" s="1">
        <v>5</v>
      </c>
      <c r="J204" s="1">
        <v>0.1</v>
      </c>
      <c r="K204" s="1">
        <v>1.0668549999999999</v>
      </c>
      <c r="L204" s="1">
        <v>7.0710678119117998E-6</v>
      </c>
      <c r="M204" s="1" t="s">
        <v>29</v>
      </c>
      <c r="N204" s="1" t="s">
        <v>28</v>
      </c>
      <c r="O204" s="1" t="s">
        <v>80</v>
      </c>
      <c r="P204" s="1">
        <f>Tabulka1[[#This Row],[x2]]/(1+Tabulka1[[#This Row],[y2]]*60.08/61.9789)</f>
        <v>4.5581501730480429</v>
      </c>
      <c r="Q204" s="1">
        <f>Tabulka1[[#This Row],[y2]]</f>
        <v>0.1</v>
      </c>
      <c r="R204" s="1">
        <f>Tabulka1[[#This Row],[z2]]</f>
        <v>1.0668549999999999</v>
      </c>
      <c r="S204" s="1">
        <f>Tabulka1[[#This Row],[std2]]</f>
        <v>7.0710678119117998E-6</v>
      </c>
      <c r="T204" s="1" t="s">
        <v>38</v>
      </c>
      <c r="U204" s="1" t="s">
        <v>28</v>
      </c>
      <c r="V204" s="1" t="str">
        <f>Tabulka1[[#This Row],[z2Label]]</f>
        <v>Density (g/cm3)</v>
      </c>
      <c r="W204" s="1">
        <f>2*Tabulka1[[#This Row],[x3]]/61.9789*1000/(100-Tabulka1[[#This Row],[x2]])</f>
        <v>1.5482858888217708</v>
      </c>
      <c r="X204" s="1">
        <f>(Tabulka1[[#This Row],[x2]]-Tabulka1[[#This Row],[x3]])/60.08*1000/(100-Tabulka1[[#This Row],[x2]])</f>
        <v>7.7414294441088563E-2</v>
      </c>
      <c r="Y204" s="1">
        <f>Tabulka1[[#This Row],[z3]]</f>
        <v>1.0668549999999999</v>
      </c>
      <c r="Z204" s="1">
        <f>Tabulka1[[#This Row],[std3]]</f>
        <v>7.0710678119117998E-6</v>
      </c>
      <c r="AA204" s="1" t="s">
        <v>36</v>
      </c>
      <c r="AB204" s="1" t="s">
        <v>37</v>
      </c>
      <c r="AC204" s="1" t="str">
        <f>Tabulka1[[#This Row],[z2Label]]</f>
        <v>Density (g/cm3)</v>
      </c>
      <c r="AD204" s="1">
        <f>Tabulka1[[#This Row],[y2]]</f>
        <v>0.1</v>
      </c>
      <c r="AE204" s="1">
        <f>Tabulka1[[#This Row],[x3]]</f>
        <v>4.5581501730480429</v>
      </c>
      <c r="AF204" s="1">
        <f>Tabulka1[[#This Row],[x2]]-Tabulka1[[#This Row],[x3]]</f>
        <v>0.44184982695195707</v>
      </c>
      <c r="AG204" s="1">
        <f>100-Tabulka1[[#This Row],[Na2O_proc]]-Tabulka1[[#This Row],[SiO2_proc]]</f>
        <v>95</v>
      </c>
      <c r="AH204" s="1">
        <f>Tabulka1[[#This Row],[z2]]</f>
        <v>1.0668549999999999</v>
      </c>
      <c r="AI204" s="1">
        <f>Tabulka1[[#This Row],[std2]]</f>
        <v>7.0710678119117998E-6</v>
      </c>
      <c r="AJ204" s="1" t="str">
        <f>Tabulka1[[#This Row],[z2Label]]</f>
        <v>Density (g/cm3)</v>
      </c>
      <c r="AK204" s="1">
        <v>25</v>
      </c>
      <c r="AL204" s="1" t="s">
        <v>82</v>
      </c>
      <c r="AM204" s="1" t="s">
        <v>79</v>
      </c>
      <c r="AN204" s="1">
        <f t="shared" si="4"/>
        <v>1.0677118217074999</v>
      </c>
      <c r="AO204" s="1">
        <f>Tabulka1[[#This Row],[Interpolated_z2]]-Tabulka1[[#This Row],[z2]]</f>
        <v>8.5682170750001063E-4</v>
      </c>
      <c r="AP204" s="1">
        <f>Tabulka1[[#This Row],[Interpolated_z2 - measured]]/Tabulka1[[#This Row],[z2]]*100</f>
        <v>8.0312854839693373E-2</v>
      </c>
      <c r="AQ204" s="1">
        <v>1</v>
      </c>
    </row>
    <row r="205" spans="1:43" ht="16.5" x14ac:dyDescent="0.35">
      <c r="A205" s="1">
        <f>2*Tabulka1[[#This Row],[x3]]*Tabulka1[[#This Row],[z]]/(100*61.9789)*1000</f>
        <v>3.3426145330938755</v>
      </c>
      <c r="B205" s="1">
        <f>Tabulka1[[#This Row],[y2]]*Tabulka1[[#This Row],[x]]/2</f>
        <v>0.16713072665469378</v>
      </c>
      <c r="C205" s="1">
        <f>Tabulka1[[#This Row],[z2]]</f>
        <v>1.1362699999999999</v>
      </c>
      <c r="D205" s="1">
        <f>Tabulka1[[#This Row],[std2]]</f>
        <v>0</v>
      </c>
      <c r="E205" s="1">
        <v>2</v>
      </c>
      <c r="F205" s="1" t="s">
        <v>75</v>
      </c>
      <c r="G205" s="1" t="s">
        <v>27</v>
      </c>
      <c r="H205" s="1" t="str">
        <f>Tabulka1[[#This Row],[z2Label]]</f>
        <v>Density (g/cm3)</v>
      </c>
      <c r="I205" s="1">
        <v>10</v>
      </c>
      <c r="J205" s="1">
        <v>0.1</v>
      </c>
      <c r="K205" s="1">
        <v>1.1362699999999999</v>
      </c>
      <c r="L205" s="1">
        <v>0</v>
      </c>
      <c r="M205" s="1" t="s">
        <v>29</v>
      </c>
      <c r="N205" s="1" t="s">
        <v>28</v>
      </c>
      <c r="O205" s="1" t="s">
        <v>80</v>
      </c>
      <c r="P205" s="1">
        <f>Tabulka1[[#This Row],[x2]]/(1+Tabulka1[[#This Row],[y2]]*60.08/61.9789)</f>
        <v>9.1163003460960859</v>
      </c>
      <c r="Q205" s="1">
        <f>Tabulka1[[#This Row],[y2]]</f>
        <v>0.1</v>
      </c>
      <c r="R205" s="1">
        <f>Tabulka1[[#This Row],[z2]]</f>
        <v>1.1362699999999999</v>
      </c>
      <c r="S205" s="1">
        <f>Tabulka1[[#This Row],[std2]]</f>
        <v>0</v>
      </c>
      <c r="T205" s="1" t="s">
        <v>38</v>
      </c>
      <c r="U205" s="1" t="s">
        <v>28</v>
      </c>
      <c r="V205" s="1" t="str">
        <f>Tabulka1[[#This Row],[z2Label]]</f>
        <v>Density (g/cm3)</v>
      </c>
      <c r="W205" s="1">
        <f>2*Tabulka1[[#This Row],[x3]]/61.9789*1000/(100-Tabulka1[[#This Row],[x2]])</f>
        <v>3.268603543068183</v>
      </c>
      <c r="X205" s="1">
        <f>(Tabulka1[[#This Row],[x2]]-Tabulka1[[#This Row],[x3]])/60.08*1000/(100-Tabulka1[[#This Row],[x2]])</f>
        <v>0.16343017715340918</v>
      </c>
      <c r="Y205" s="1">
        <f>Tabulka1[[#This Row],[z3]]</f>
        <v>1.1362699999999999</v>
      </c>
      <c r="Z205" s="1">
        <f>Tabulka1[[#This Row],[std3]]</f>
        <v>0</v>
      </c>
      <c r="AA205" s="1" t="s">
        <v>36</v>
      </c>
      <c r="AB205" s="1" t="s">
        <v>37</v>
      </c>
      <c r="AC205" s="1" t="str">
        <f>Tabulka1[[#This Row],[z2Label]]</f>
        <v>Density (g/cm3)</v>
      </c>
      <c r="AD205" s="1">
        <f>Tabulka1[[#This Row],[y2]]</f>
        <v>0.1</v>
      </c>
      <c r="AE205" s="1">
        <f>Tabulka1[[#This Row],[x3]]</f>
        <v>9.1163003460960859</v>
      </c>
      <c r="AF205" s="1">
        <f>Tabulka1[[#This Row],[x2]]-Tabulka1[[#This Row],[x3]]</f>
        <v>0.88369965390391414</v>
      </c>
      <c r="AG205" s="1">
        <f>100-Tabulka1[[#This Row],[Na2O_proc]]-Tabulka1[[#This Row],[SiO2_proc]]</f>
        <v>90</v>
      </c>
      <c r="AH205" s="1">
        <f>Tabulka1[[#This Row],[z2]]</f>
        <v>1.1362699999999999</v>
      </c>
      <c r="AI205" s="1">
        <f>Tabulka1[[#This Row],[std2]]</f>
        <v>0</v>
      </c>
      <c r="AJ205" s="1" t="str">
        <f>Tabulka1[[#This Row],[z2Label]]</f>
        <v>Density (g/cm3)</v>
      </c>
      <c r="AK205" s="1">
        <v>25</v>
      </c>
      <c r="AL205" s="1" t="s">
        <v>82</v>
      </c>
      <c r="AM205" s="1" t="s">
        <v>79</v>
      </c>
      <c r="AN205" s="1">
        <f t="shared" si="4"/>
        <v>1.1375826961699997</v>
      </c>
      <c r="AO205" s="1">
        <f>Tabulka1[[#This Row],[Interpolated_z2]]-Tabulka1[[#This Row],[z2]]</f>
        <v>1.3126961699998496E-3</v>
      </c>
      <c r="AP205" s="1">
        <f>Tabulka1[[#This Row],[Interpolated_z2 - measured]]/Tabulka1[[#This Row],[z2]]*100</f>
        <v>0.11552678236685381</v>
      </c>
      <c r="AQ205" s="1">
        <v>1</v>
      </c>
    </row>
    <row r="206" spans="1:43" ht="16.5" x14ac:dyDescent="0.35">
      <c r="A206" s="1">
        <f>2*Tabulka1[[#This Row],[x3]]*Tabulka1[[#This Row],[z]]/(100*61.9789)*1000</f>
        <v>5.3266658723960054</v>
      </c>
      <c r="B206" s="1">
        <f>Tabulka1[[#This Row],[y2]]*Tabulka1[[#This Row],[x]]/2</f>
        <v>0.26633329361980029</v>
      </c>
      <c r="C206" s="1">
        <f>Tabulka1[[#This Row],[z2]]</f>
        <v>1.2071449999999999</v>
      </c>
      <c r="D206" s="1">
        <f>Tabulka1[[#This Row],[std2]]</f>
        <v>7.0710678119117998E-6</v>
      </c>
      <c r="E206" s="1">
        <v>2</v>
      </c>
      <c r="F206" s="1" t="s">
        <v>75</v>
      </c>
      <c r="G206" s="1" t="s">
        <v>27</v>
      </c>
      <c r="H206" s="1" t="str">
        <f>Tabulka1[[#This Row],[z2Label]]</f>
        <v>Density (g/cm3)</v>
      </c>
      <c r="I206" s="1">
        <v>15</v>
      </c>
      <c r="J206" s="1">
        <v>0.1</v>
      </c>
      <c r="K206" s="1">
        <v>1.2071449999999999</v>
      </c>
      <c r="L206" s="1">
        <v>7.0710678119117998E-6</v>
      </c>
      <c r="M206" s="1" t="s">
        <v>29</v>
      </c>
      <c r="N206" s="1" t="s">
        <v>28</v>
      </c>
      <c r="O206" s="1" t="s">
        <v>80</v>
      </c>
      <c r="P206" s="1">
        <f>Tabulka1[[#This Row],[x2]]/(1+Tabulka1[[#This Row],[y2]]*60.08/61.9789)</f>
        <v>13.674450519144131</v>
      </c>
      <c r="Q206" s="1">
        <f>Tabulka1[[#This Row],[y2]]</f>
        <v>0.1</v>
      </c>
      <c r="R206" s="1">
        <f>Tabulka1[[#This Row],[z2]]</f>
        <v>1.2071449999999999</v>
      </c>
      <c r="S206" s="1">
        <f>Tabulka1[[#This Row],[std2]]</f>
        <v>7.0710678119117998E-6</v>
      </c>
      <c r="T206" s="1" t="s">
        <v>38</v>
      </c>
      <c r="U206" s="1" t="s">
        <v>28</v>
      </c>
      <c r="V206" s="1" t="str">
        <f>Tabulka1[[#This Row],[z2Label]]</f>
        <v>Density (g/cm3)</v>
      </c>
      <c r="W206" s="1">
        <f>2*Tabulka1[[#This Row],[x3]]/61.9789*1000/(100-Tabulka1[[#This Row],[x2]])</f>
        <v>5.1913115095788775</v>
      </c>
      <c r="X206" s="1">
        <f>(Tabulka1[[#This Row],[x2]]-Tabulka1[[#This Row],[x3]])/60.08*1000/(100-Tabulka1[[#This Row],[x2]])</f>
        <v>0.25956557547894366</v>
      </c>
      <c r="Y206" s="1">
        <f>Tabulka1[[#This Row],[z3]]</f>
        <v>1.2071449999999999</v>
      </c>
      <c r="Z206" s="1">
        <f>Tabulka1[[#This Row],[std3]]</f>
        <v>7.0710678119117998E-6</v>
      </c>
      <c r="AA206" s="1" t="s">
        <v>36</v>
      </c>
      <c r="AB206" s="1" t="s">
        <v>37</v>
      </c>
      <c r="AC206" s="1" t="str">
        <f>Tabulka1[[#This Row],[z2Label]]</f>
        <v>Density (g/cm3)</v>
      </c>
      <c r="AD206" s="1">
        <f>Tabulka1[[#This Row],[y2]]</f>
        <v>0.1</v>
      </c>
      <c r="AE206" s="1">
        <f>Tabulka1[[#This Row],[x3]]</f>
        <v>13.674450519144131</v>
      </c>
      <c r="AF206" s="1">
        <f>Tabulka1[[#This Row],[x2]]-Tabulka1[[#This Row],[x3]]</f>
        <v>1.3255494808558694</v>
      </c>
      <c r="AG206" s="1">
        <f>100-Tabulka1[[#This Row],[Na2O_proc]]-Tabulka1[[#This Row],[SiO2_proc]]</f>
        <v>85</v>
      </c>
      <c r="AH206" s="1">
        <f>Tabulka1[[#This Row],[z2]]</f>
        <v>1.2071449999999999</v>
      </c>
      <c r="AI206" s="1">
        <f>Tabulka1[[#This Row],[std2]]</f>
        <v>7.0710678119117998E-6</v>
      </c>
      <c r="AJ206" s="1" t="str">
        <f>Tabulka1[[#This Row],[z2Label]]</f>
        <v>Density (g/cm3)</v>
      </c>
      <c r="AK206" s="1">
        <v>25</v>
      </c>
      <c r="AL206" s="1" t="s">
        <v>82</v>
      </c>
      <c r="AM206" s="1" t="s">
        <v>79</v>
      </c>
      <c r="AN206" s="1">
        <f t="shared" si="4"/>
        <v>1.2082595202574997</v>
      </c>
      <c r="AO206" s="1">
        <f>Tabulka1[[#This Row],[Interpolated_z2]]-Tabulka1[[#This Row],[z2]]</f>
        <v>1.114520257499807E-3</v>
      </c>
      <c r="AP206" s="1">
        <f>Tabulka1[[#This Row],[Interpolated_z2 - measured]]/Tabulka1[[#This Row],[z2]]*100</f>
        <v>9.2326958029052608E-2</v>
      </c>
      <c r="AQ206" s="1">
        <v>1</v>
      </c>
    </row>
    <row r="207" spans="1:43" ht="16.5" x14ac:dyDescent="0.35">
      <c r="A207" s="1">
        <f>2*Tabulka1[[#This Row],[x3]]*Tabulka1[[#This Row],[z]]/(100*61.9789)*1000</f>
        <v>7.5176835537434403</v>
      </c>
      <c r="B207" s="1">
        <f>Tabulka1[[#This Row],[y2]]*Tabulka1[[#This Row],[x]]/2</f>
        <v>0.37588417768717203</v>
      </c>
      <c r="C207" s="1">
        <f>Tabulka1[[#This Row],[z2]]</f>
        <v>1.2777599999999998</v>
      </c>
      <c r="D207" s="1">
        <f>Tabulka1[[#This Row],[std2]]</f>
        <v>0</v>
      </c>
      <c r="E207" s="1">
        <v>2</v>
      </c>
      <c r="F207" s="1" t="s">
        <v>75</v>
      </c>
      <c r="G207" s="1" t="s">
        <v>27</v>
      </c>
      <c r="H207" s="1" t="str">
        <f>Tabulka1[[#This Row],[z2Label]]</f>
        <v>Density (g/cm3)</v>
      </c>
      <c r="I207" s="1">
        <v>20</v>
      </c>
      <c r="J207" s="1">
        <v>0.1</v>
      </c>
      <c r="K207" s="1">
        <v>1.2777599999999998</v>
      </c>
      <c r="L207" s="1">
        <v>0</v>
      </c>
      <c r="M207" s="1" t="s">
        <v>29</v>
      </c>
      <c r="N207" s="1" t="s">
        <v>28</v>
      </c>
      <c r="O207" s="1" t="s">
        <v>80</v>
      </c>
      <c r="P207" s="1">
        <f>Tabulka1[[#This Row],[x2]]/(1+Tabulka1[[#This Row],[y2]]*60.08/61.9789)</f>
        <v>18.232600692192172</v>
      </c>
      <c r="Q207" s="1">
        <f>Tabulka1[[#This Row],[y2]]</f>
        <v>0.1</v>
      </c>
      <c r="R207" s="1">
        <f>Tabulka1[[#This Row],[z2]]</f>
        <v>1.2777599999999998</v>
      </c>
      <c r="S207" s="1">
        <f>Tabulka1[[#This Row],[std2]]</f>
        <v>0</v>
      </c>
      <c r="T207" s="1" t="s">
        <v>38</v>
      </c>
      <c r="U207" s="1" t="s">
        <v>28</v>
      </c>
      <c r="V207" s="1" t="str">
        <f>Tabulka1[[#This Row],[z2Label]]</f>
        <v>Density (g/cm3)</v>
      </c>
      <c r="W207" s="1">
        <f>2*Tabulka1[[#This Row],[x3]]/61.9789*1000/(100-Tabulka1[[#This Row],[x2]])</f>
        <v>7.3543579719034113</v>
      </c>
      <c r="X207" s="1">
        <f>(Tabulka1[[#This Row],[x2]]-Tabulka1[[#This Row],[x3]])/60.08*1000/(100-Tabulka1[[#This Row],[x2]])</f>
        <v>0.36771789859517068</v>
      </c>
      <c r="Y207" s="1">
        <f>Tabulka1[[#This Row],[z3]]</f>
        <v>1.2777599999999998</v>
      </c>
      <c r="Z207" s="1">
        <f>Tabulka1[[#This Row],[std3]]</f>
        <v>0</v>
      </c>
      <c r="AA207" s="1" t="s">
        <v>36</v>
      </c>
      <c r="AB207" s="1" t="s">
        <v>37</v>
      </c>
      <c r="AC207" s="1" t="str">
        <f>Tabulka1[[#This Row],[z2Label]]</f>
        <v>Density (g/cm3)</v>
      </c>
      <c r="AD207" s="1">
        <f>Tabulka1[[#This Row],[y2]]</f>
        <v>0.1</v>
      </c>
      <c r="AE207" s="1">
        <f>Tabulka1[[#This Row],[x3]]</f>
        <v>18.232600692192172</v>
      </c>
      <c r="AF207" s="1">
        <f>Tabulka1[[#This Row],[x2]]-Tabulka1[[#This Row],[x3]]</f>
        <v>1.7673993078078283</v>
      </c>
      <c r="AG207" s="1">
        <f>100-Tabulka1[[#This Row],[Na2O_proc]]-Tabulka1[[#This Row],[SiO2_proc]]</f>
        <v>80</v>
      </c>
      <c r="AH207" s="1">
        <f>Tabulka1[[#This Row],[z2]]</f>
        <v>1.2777599999999998</v>
      </c>
      <c r="AI207" s="1">
        <f>Tabulka1[[#This Row],[std2]]</f>
        <v>0</v>
      </c>
      <c r="AJ207" s="1" t="str">
        <f>Tabulka1[[#This Row],[z2Label]]</f>
        <v>Density (g/cm3)</v>
      </c>
      <c r="AK207" s="1">
        <v>25</v>
      </c>
      <c r="AL207" s="1" t="s">
        <v>82</v>
      </c>
      <c r="AM207" s="1" t="s">
        <v>79</v>
      </c>
      <c r="AN207" s="1">
        <f t="shared" si="4"/>
        <v>1.2789941209699998</v>
      </c>
      <c r="AO207" s="1">
        <f>Tabulka1[[#This Row],[Interpolated_z2]]-Tabulka1[[#This Row],[z2]]</f>
        <v>1.2341209699999744E-3</v>
      </c>
      <c r="AP207" s="1">
        <f>Tabulka1[[#This Row],[Interpolated_z2 - measured]]/Tabulka1[[#This Row],[z2]]*100</f>
        <v>9.6584724048332599E-2</v>
      </c>
      <c r="AQ207" s="1">
        <v>1</v>
      </c>
    </row>
    <row r="208" spans="1:43" ht="16.5" x14ac:dyDescent="0.35">
      <c r="A208" s="1">
        <f>2*Tabulka1[[#This Row],[x3]]*Tabulka1[[#This Row],[z]]/(100*61.9789)*1000</f>
        <v>9.9214701655760145</v>
      </c>
      <c r="B208" s="1">
        <f>Tabulka1[[#This Row],[y2]]*Tabulka1[[#This Row],[x]]/2</f>
        <v>0.49607350827880076</v>
      </c>
      <c r="C208" s="1">
        <f>Tabulka1[[#This Row],[z2]]</f>
        <v>1.3490599999999999</v>
      </c>
      <c r="D208" s="1">
        <f>Tabulka1[[#This Row],[std2]]</f>
        <v>0</v>
      </c>
      <c r="E208" s="1">
        <v>2</v>
      </c>
      <c r="F208" s="1" t="s">
        <v>75</v>
      </c>
      <c r="G208" s="1" t="s">
        <v>27</v>
      </c>
      <c r="H208" s="1" t="str">
        <f>Tabulka1[[#This Row],[z2Label]]</f>
        <v>Density (g/cm3)</v>
      </c>
      <c r="I208" s="1">
        <v>25</v>
      </c>
      <c r="J208" s="1">
        <v>0.1</v>
      </c>
      <c r="K208" s="1">
        <v>1.3490599999999999</v>
      </c>
      <c r="L208" s="1">
        <v>0</v>
      </c>
      <c r="M208" s="1" t="s">
        <v>29</v>
      </c>
      <c r="N208" s="1" t="s">
        <v>28</v>
      </c>
      <c r="O208" s="1" t="s">
        <v>80</v>
      </c>
      <c r="P208" s="1">
        <f>Tabulka1[[#This Row],[x2]]/(1+Tabulka1[[#This Row],[y2]]*60.08/61.9789)</f>
        <v>22.790750865240216</v>
      </c>
      <c r="Q208" s="1">
        <f>Tabulka1[[#This Row],[y2]]</f>
        <v>0.1</v>
      </c>
      <c r="R208" s="1">
        <f>Tabulka1[[#This Row],[z2]]</f>
        <v>1.3490599999999999</v>
      </c>
      <c r="S208" s="1">
        <f>Tabulka1[[#This Row],[std2]]</f>
        <v>0</v>
      </c>
      <c r="T208" s="1" t="s">
        <v>38</v>
      </c>
      <c r="U208" s="1" t="s">
        <v>28</v>
      </c>
      <c r="V208" s="1" t="str">
        <f>Tabulka1[[#This Row],[z2Label]]</f>
        <v>Density (g/cm3)</v>
      </c>
      <c r="W208" s="1">
        <f>2*Tabulka1[[#This Row],[x3]]/61.9789*1000/(100-Tabulka1[[#This Row],[x2]])</f>
        <v>9.8058106292045473</v>
      </c>
      <c r="X208" s="1">
        <f>(Tabulka1[[#This Row],[x2]]-Tabulka1[[#This Row],[x3]])/60.08*1000/(100-Tabulka1[[#This Row],[x2]])</f>
        <v>0.49029053146022722</v>
      </c>
      <c r="Y208" s="1">
        <f>Tabulka1[[#This Row],[z3]]</f>
        <v>1.3490599999999999</v>
      </c>
      <c r="Z208" s="1">
        <f>Tabulka1[[#This Row],[std3]]</f>
        <v>0</v>
      </c>
      <c r="AA208" s="1" t="s">
        <v>36</v>
      </c>
      <c r="AB208" s="1" t="s">
        <v>37</v>
      </c>
      <c r="AC208" s="1" t="str">
        <f>Tabulka1[[#This Row],[z2Label]]</f>
        <v>Density (g/cm3)</v>
      </c>
      <c r="AD208" s="1">
        <f>Tabulka1[[#This Row],[y2]]</f>
        <v>0.1</v>
      </c>
      <c r="AE208" s="1">
        <f>Tabulka1[[#This Row],[x3]]</f>
        <v>22.790750865240216</v>
      </c>
      <c r="AF208" s="1">
        <f>Tabulka1[[#This Row],[x2]]-Tabulka1[[#This Row],[x3]]</f>
        <v>2.2092491347597836</v>
      </c>
      <c r="AG208" s="1">
        <f>100-Tabulka1[[#This Row],[Na2O_proc]]-Tabulka1[[#This Row],[SiO2_proc]]</f>
        <v>75</v>
      </c>
      <c r="AH208" s="1">
        <f>Tabulka1[[#This Row],[z2]]</f>
        <v>1.3490599999999999</v>
      </c>
      <c r="AI208" s="1">
        <f>Tabulka1[[#This Row],[std2]]</f>
        <v>0</v>
      </c>
      <c r="AJ208" s="1" t="str">
        <f>Tabulka1[[#This Row],[z2Label]]</f>
        <v>Density (g/cm3)</v>
      </c>
      <c r="AK208" s="1">
        <v>25</v>
      </c>
      <c r="AL208" s="1" t="s">
        <v>82</v>
      </c>
      <c r="AM208" s="1" t="s">
        <v>79</v>
      </c>
      <c r="AN208" s="1">
        <f t="shared" si="4"/>
        <v>1.3491713888075001</v>
      </c>
      <c r="AO208" s="1">
        <f>Tabulka1[[#This Row],[Interpolated_z2]]-Tabulka1[[#This Row],[z2]]</f>
        <v>1.1138880750016789E-4</v>
      </c>
      <c r="AP208" s="1">
        <f>Tabulka1[[#This Row],[Interpolated_z2 - measured]]/Tabulka1[[#This Row],[z2]]*100</f>
        <v>8.2567719375096649E-3</v>
      </c>
      <c r="AQ208" s="1">
        <v>1</v>
      </c>
    </row>
    <row r="209" spans="1:43" ht="16.5" x14ac:dyDescent="0.35">
      <c r="A209" s="1">
        <f>2*Tabulka1[[#This Row],[x3]]*Tabulka1[[#This Row],[z]]/(100*61.9789)*1000</f>
        <v>12.510248297833845</v>
      </c>
      <c r="B209" s="1">
        <f>Tabulka1[[#This Row],[y2]]*Tabulka1[[#This Row],[x]]/2</f>
        <v>0.62551241489169229</v>
      </c>
      <c r="C209" s="1">
        <f>Tabulka1[[#This Row],[z2]]</f>
        <v>1.4175549999999999</v>
      </c>
      <c r="D209" s="1">
        <f>Tabulka1[[#This Row],[std2]]</f>
        <v>7.0710678119117998E-6</v>
      </c>
      <c r="E209" s="1">
        <v>2</v>
      </c>
      <c r="F209" s="1" t="s">
        <v>75</v>
      </c>
      <c r="G209" s="1" t="s">
        <v>27</v>
      </c>
      <c r="H209" s="1" t="str">
        <f>Tabulka1[[#This Row],[z2Label]]</f>
        <v>Density (g/cm3)</v>
      </c>
      <c r="I209" s="1">
        <v>30</v>
      </c>
      <c r="J209" s="1">
        <v>0.1</v>
      </c>
      <c r="K209" s="1">
        <v>1.4175549999999999</v>
      </c>
      <c r="L209" s="1">
        <v>7.0710678119117998E-6</v>
      </c>
      <c r="M209" s="1" t="s">
        <v>29</v>
      </c>
      <c r="N209" s="1" t="s">
        <v>28</v>
      </c>
      <c r="O209" s="1" t="s">
        <v>80</v>
      </c>
      <c r="P209" s="1">
        <f>Tabulka1[[#This Row],[x2]]/(1+Tabulka1[[#This Row],[y2]]*60.08/61.9789)</f>
        <v>27.348901038288261</v>
      </c>
      <c r="Q209" s="1">
        <f>Tabulka1[[#This Row],[y2]]</f>
        <v>0.1</v>
      </c>
      <c r="R209" s="1">
        <f>Tabulka1[[#This Row],[z2]]</f>
        <v>1.4175549999999999</v>
      </c>
      <c r="S209" s="1">
        <f>Tabulka1[[#This Row],[std2]]</f>
        <v>7.0710678119117998E-6</v>
      </c>
      <c r="T209" s="1" t="s">
        <v>38</v>
      </c>
      <c r="U209" s="1" t="s">
        <v>28</v>
      </c>
      <c r="V209" s="1" t="str">
        <f>Tabulka1[[#This Row],[z2Label]]</f>
        <v>Density (g/cm3)</v>
      </c>
      <c r="W209" s="1">
        <f>2*Tabulka1[[#This Row],[x3]]/61.9789*1000/(100-Tabulka1[[#This Row],[x2]])</f>
        <v>12.607470808977276</v>
      </c>
      <c r="X209" s="1">
        <f>(Tabulka1[[#This Row],[x2]]-Tabulka1[[#This Row],[x3]])/60.08*1000/(100-Tabulka1[[#This Row],[x2]])</f>
        <v>0.63037354044886318</v>
      </c>
      <c r="Y209" s="1">
        <f>Tabulka1[[#This Row],[z3]]</f>
        <v>1.4175549999999999</v>
      </c>
      <c r="Z209" s="1">
        <f>Tabulka1[[#This Row],[std3]]</f>
        <v>7.0710678119117998E-6</v>
      </c>
      <c r="AA209" s="1" t="s">
        <v>36</v>
      </c>
      <c r="AB209" s="1" t="s">
        <v>37</v>
      </c>
      <c r="AC209" s="1" t="str">
        <f>Tabulka1[[#This Row],[z2Label]]</f>
        <v>Density (g/cm3)</v>
      </c>
      <c r="AD209" s="1">
        <f>Tabulka1[[#This Row],[y2]]</f>
        <v>0.1</v>
      </c>
      <c r="AE209" s="1">
        <f>Tabulka1[[#This Row],[x3]]</f>
        <v>27.348901038288261</v>
      </c>
      <c r="AF209" s="1">
        <f>Tabulka1[[#This Row],[x2]]-Tabulka1[[#This Row],[x3]]</f>
        <v>2.6510989617117389</v>
      </c>
      <c r="AG209" s="1">
        <f>100-Tabulka1[[#This Row],[Na2O_proc]]-Tabulka1[[#This Row],[SiO2_proc]]</f>
        <v>70</v>
      </c>
      <c r="AH209" s="1">
        <f>Tabulka1[[#This Row],[z2]]</f>
        <v>1.4175549999999999</v>
      </c>
      <c r="AI209" s="1">
        <f>Tabulka1[[#This Row],[std2]]</f>
        <v>7.0710678119117998E-6</v>
      </c>
      <c r="AJ209" s="1" t="str">
        <f>Tabulka1[[#This Row],[z2Label]]</f>
        <v>Density (g/cm3)</v>
      </c>
      <c r="AK209" s="1">
        <v>25</v>
      </c>
      <c r="AL209" s="1" t="s">
        <v>82</v>
      </c>
      <c r="AM209" s="1" t="s">
        <v>79</v>
      </c>
      <c r="AN209" s="1">
        <f t="shared" si="4"/>
        <v>1.4183092777700004</v>
      </c>
      <c r="AO209" s="1">
        <f>Tabulka1[[#This Row],[Interpolated_z2]]-Tabulka1[[#This Row],[z2]]</f>
        <v>7.5427777000047769E-4</v>
      </c>
      <c r="AP209" s="1">
        <f>Tabulka1[[#This Row],[Interpolated_z2 - measured]]/Tabulka1[[#This Row],[z2]]*100</f>
        <v>5.3209771049481512E-2</v>
      </c>
      <c r="AQ209" s="1">
        <v>1</v>
      </c>
    </row>
    <row r="210" spans="1:43" ht="16.5" x14ac:dyDescent="0.35">
      <c r="A210" s="1">
        <f>2*Tabulka1[[#This Row],[x3]]*Tabulka1[[#This Row],[z]]/(100*61.9789)*1000</f>
        <v>0</v>
      </c>
      <c r="B210" s="1">
        <f>Tabulka1[[#This Row],[y2]]*Tabulka1[[#This Row],[x]]/2</f>
        <v>0</v>
      </c>
      <c r="C210" s="1">
        <f>Tabulka1[[#This Row],[z2]]</f>
        <v>0.99704000000000004</v>
      </c>
      <c r="D210" s="1">
        <f>Tabulka1[[#This Row],[std2]]</f>
        <v>0</v>
      </c>
      <c r="E210" s="1">
        <v>3</v>
      </c>
      <c r="F210" s="1" t="s">
        <v>75</v>
      </c>
      <c r="G210" s="1" t="s">
        <v>27</v>
      </c>
      <c r="H210" s="1" t="str">
        <f>Tabulka1[[#This Row],[z2Label]]</f>
        <v>Density (g/cm3)</v>
      </c>
      <c r="I210" s="1">
        <v>0</v>
      </c>
      <c r="J210" s="1">
        <v>0.5</v>
      </c>
      <c r="K210" s="1">
        <v>0.99704000000000004</v>
      </c>
      <c r="M210" s="1" t="s">
        <v>29</v>
      </c>
      <c r="N210" s="1" t="s">
        <v>28</v>
      </c>
      <c r="O210" s="1" t="s">
        <v>80</v>
      </c>
      <c r="P210" s="1">
        <f>Tabulka1[[#This Row],[x2]]/(1+Tabulka1[[#This Row],[y2]]*60.08/61.9789)</f>
        <v>0</v>
      </c>
      <c r="Q210" s="1">
        <f>Tabulka1[[#This Row],[y2]]</f>
        <v>0.5</v>
      </c>
      <c r="R210" s="1">
        <f>Tabulka1[[#This Row],[z2]]</f>
        <v>0.99704000000000004</v>
      </c>
      <c r="S210" s="1">
        <f>Tabulka1[[#This Row],[std2]]</f>
        <v>0</v>
      </c>
      <c r="T210" s="1" t="s">
        <v>38</v>
      </c>
      <c r="U210" s="1" t="s">
        <v>28</v>
      </c>
      <c r="V210" s="1" t="str">
        <f>Tabulka1[[#This Row],[z2Label]]</f>
        <v>Density (g/cm3)</v>
      </c>
      <c r="W210" s="1">
        <f>2*Tabulka1[[#This Row],[x3]]/61.9789*1000/(100-Tabulka1[[#This Row],[x2]])</f>
        <v>0</v>
      </c>
      <c r="X210" s="1">
        <f>(Tabulka1[[#This Row],[x2]]-Tabulka1[[#This Row],[x3]])/60.08*1000/(100-Tabulka1[[#This Row],[x2]])</f>
        <v>0</v>
      </c>
      <c r="Y210" s="1">
        <f>Tabulka1[[#This Row],[z3]]</f>
        <v>0.99704000000000004</v>
      </c>
      <c r="Z210" s="1">
        <f>Tabulka1[[#This Row],[std3]]</f>
        <v>0</v>
      </c>
      <c r="AA210" s="1" t="s">
        <v>36</v>
      </c>
      <c r="AB210" s="1" t="s">
        <v>37</v>
      </c>
      <c r="AC210" s="1" t="str">
        <f>Tabulka1[[#This Row],[z2Label]]</f>
        <v>Density (g/cm3)</v>
      </c>
      <c r="AD210" s="1">
        <f>Tabulka1[[#This Row],[y2]]</f>
        <v>0.5</v>
      </c>
      <c r="AE210" s="1">
        <f>Tabulka1[[#This Row],[x3]]</f>
        <v>0</v>
      </c>
      <c r="AF210" s="1">
        <f>Tabulka1[[#This Row],[x2]]-Tabulka1[[#This Row],[x3]]</f>
        <v>0</v>
      </c>
      <c r="AG210" s="1">
        <f>100-Tabulka1[[#This Row],[Na2O_proc]]-Tabulka1[[#This Row],[SiO2_proc]]</f>
        <v>100</v>
      </c>
      <c r="AH210" s="1">
        <f>Tabulka1[[#This Row],[z2]]</f>
        <v>0.99704000000000004</v>
      </c>
      <c r="AI210" s="1">
        <f>Tabulka1[[#This Row],[std2]]</f>
        <v>0</v>
      </c>
      <c r="AJ210" s="1" t="str">
        <f>Tabulka1[[#This Row],[z2Label]]</f>
        <v>Density (g/cm3)</v>
      </c>
      <c r="AK210" s="1">
        <v>25</v>
      </c>
      <c r="AL210" s="1" t="s">
        <v>82</v>
      </c>
      <c r="AM210" s="1" t="s">
        <v>79</v>
      </c>
      <c r="AN210" s="1">
        <f t="shared" si="4"/>
        <v>0.99193360624999993</v>
      </c>
      <c r="AO210" s="1">
        <f>Tabulka1[[#This Row],[Interpolated_z2]]-Tabulka1[[#This Row],[z2]]</f>
        <v>-5.1063937500001044E-3</v>
      </c>
      <c r="AP210" s="1">
        <f>Tabulka1[[#This Row],[Interpolated_z2 - measured]]/Tabulka1[[#This Row],[z2]]*100</f>
        <v>-0.51215535485036745</v>
      </c>
      <c r="AQ210" s="1">
        <v>100</v>
      </c>
    </row>
    <row r="211" spans="1:43" ht="16.5" x14ac:dyDescent="0.35">
      <c r="A211" s="1">
        <f>2*Tabulka1[[#This Row],[x3]]*Tabulka1[[#This Row],[z]]/(100*61.9789)*1000</f>
        <v>1.1501160812253426</v>
      </c>
      <c r="B211" s="1">
        <f>Tabulka1[[#This Row],[y2]]*Tabulka1[[#This Row],[x]]/2</f>
        <v>0.28752902030633565</v>
      </c>
      <c r="C211" s="1">
        <f>Tabulka1[[#This Row],[z2]]</f>
        <v>1.0583241666666667</v>
      </c>
      <c r="D211" s="1">
        <f>Tabulka1[[#This Row],[std2]]</f>
        <v>5.774705379680867E-5</v>
      </c>
      <c r="E211" s="1">
        <v>3</v>
      </c>
      <c r="F211" s="1" t="s">
        <v>75</v>
      </c>
      <c r="G211" s="1" t="s">
        <v>27</v>
      </c>
      <c r="H211" s="1" t="str">
        <f>Tabulka1[[#This Row],[z2Label]]</f>
        <v>Density (g/cm3)</v>
      </c>
      <c r="I211" s="1">
        <v>5</v>
      </c>
      <c r="J211" s="1">
        <v>0.5</v>
      </c>
      <c r="K211" s="1">
        <v>1.0583241666666667</v>
      </c>
      <c r="L211" s="1">
        <v>5.774705379680867E-5</v>
      </c>
      <c r="M211" s="1" t="s">
        <v>29</v>
      </c>
      <c r="N211" s="1" t="s">
        <v>28</v>
      </c>
      <c r="O211" s="1" t="s">
        <v>80</v>
      </c>
      <c r="P211" s="1">
        <f>Tabulka1[[#This Row],[x2]]/(1+Tabulka1[[#This Row],[y2]]*60.08/61.9789)</f>
        <v>3.3677266300727351</v>
      </c>
      <c r="Q211" s="1">
        <f>Tabulka1[[#This Row],[y2]]</f>
        <v>0.5</v>
      </c>
      <c r="R211" s="1">
        <f>Tabulka1[[#This Row],[z2]]</f>
        <v>1.0583241666666667</v>
      </c>
      <c r="S211" s="1">
        <f>Tabulka1[[#This Row],[std2]]</f>
        <v>5.774705379680867E-5</v>
      </c>
      <c r="T211" s="1" t="s">
        <v>38</v>
      </c>
      <c r="U211" s="1" t="s">
        <v>28</v>
      </c>
      <c r="V211" s="1" t="str">
        <f>Tabulka1[[#This Row],[z2Label]]</f>
        <v>Density (g/cm3)</v>
      </c>
      <c r="W211" s="1">
        <f>2*Tabulka1[[#This Row],[x3]]/61.9789*1000/(100-Tabulka1[[#This Row],[x2]])</f>
        <v>1.1439297567644999</v>
      </c>
      <c r="X211" s="1">
        <f>(Tabulka1[[#This Row],[x2]]-Tabulka1[[#This Row],[x3]])/60.08*1000/(100-Tabulka1[[#This Row],[x2]])</f>
        <v>0.28598243919112498</v>
      </c>
      <c r="Y211" s="1">
        <f>Tabulka1[[#This Row],[z3]]</f>
        <v>1.0583241666666667</v>
      </c>
      <c r="Z211" s="1">
        <f>Tabulka1[[#This Row],[std3]]</f>
        <v>5.774705379680867E-5</v>
      </c>
      <c r="AA211" s="1" t="s">
        <v>36</v>
      </c>
      <c r="AB211" s="1" t="s">
        <v>37</v>
      </c>
      <c r="AC211" s="1" t="str">
        <f>Tabulka1[[#This Row],[z2Label]]</f>
        <v>Density (g/cm3)</v>
      </c>
      <c r="AD211" s="1">
        <f>Tabulka1[[#This Row],[y2]]</f>
        <v>0.5</v>
      </c>
      <c r="AE211" s="1">
        <f>Tabulka1[[#This Row],[x3]]</f>
        <v>3.3677266300727351</v>
      </c>
      <c r="AF211" s="1">
        <f>Tabulka1[[#This Row],[x2]]-Tabulka1[[#This Row],[x3]]</f>
        <v>1.6322733699272649</v>
      </c>
      <c r="AG211" s="1">
        <f>100-Tabulka1[[#This Row],[Na2O_proc]]-Tabulka1[[#This Row],[SiO2_proc]]</f>
        <v>95</v>
      </c>
      <c r="AH211" s="1">
        <f>Tabulka1[[#This Row],[z2]]</f>
        <v>1.0583241666666667</v>
      </c>
      <c r="AI211" s="1">
        <f>Tabulka1[[#This Row],[std2]]</f>
        <v>5.774705379680867E-5</v>
      </c>
      <c r="AJ211" s="1" t="str">
        <f>Tabulka1[[#This Row],[z2Label]]</f>
        <v>Density (g/cm3)</v>
      </c>
      <c r="AK211" s="1">
        <v>25</v>
      </c>
      <c r="AL211" s="1" t="s">
        <v>82</v>
      </c>
      <c r="AM211" s="1" t="s">
        <v>79</v>
      </c>
      <c r="AN211" s="1">
        <f t="shared" si="4"/>
        <v>1.0553608136874999</v>
      </c>
      <c r="AO211" s="1">
        <f>Tabulka1[[#This Row],[Interpolated_z2]]-Tabulka1[[#This Row],[z2]]</f>
        <v>-2.9633529791668334E-3</v>
      </c>
      <c r="AP211" s="1">
        <f>Tabulka1[[#This Row],[Interpolated_z2 - measured]]/Tabulka1[[#This Row],[z2]]*100</f>
        <v>-0.28000428153316287</v>
      </c>
      <c r="AQ211" s="1">
        <v>1</v>
      </c>
    </row>
    <row r="212" spans="1:43" ht="16.5" x14ac:dyDescent="0.35">
      <c r="A212" s="1">
        <f>2*Tabulka1[[#This Row],[x3]]*Tabulka1[[#This Row],[z]]/(100*61.9789)*1000</f>
        <v>2.4381042010572469</v>
      </c>
      <c r="B212" s="1">
        <f>Tabulka1[[#This Row],[y2]]*Tabulka1[[#This Row],[x]]/2</f>
        <v>0.60952605026431173</v>
      </c>
      <c r="C212" s="1">
        <f>Tabulka1[[#This Row],[z2]]</f>
        <v>1.1217583333333334</v>
      </c>
      <c r="D212" s="1">
        <f>Tabulka1[[#This Row],[std2]]</f>
        <v>6.1046885442430309E-4</v>
      </c>
      <c r="E212" s="1">
        <v>3</v>
      </c>
      <c r="F212" s="1" t="s">
        <v>75</v>
      </c>
      <c r="G212" s="1" t="s">
        <v>27</v>
      </c>
      <c r="H212" s="1" t="str">
        <f>Tabulka1[[#This Row],[z2Label]]</f>
        <v>Density (g/cm3)</v>
      </c>
      <c r="I212" s="1">
        <v>10</v>
      </c>
      <c r="J212" s="1">
        <v>0.5</v>
      </c>
      <c r="K212" s="1">
        <v>1.1217583333333334</v>
      </c>
      <c r="L212" s="1">
        <v>6.1046885442430309E-4</v>
      </c>
      <c r="M212" s="1" t="s">
        <v>29</v>
      </c>
      <c r="N212" s="1" t="s">
        <v>28</v>
      </c>
      <c r="O212" s="1" t="s">
        <v>80</v>
      </c>
      <c r="P212" s="1">
        <f>Tabulka1[[#This Row],[x2]]/(1+Tabulka1[[#This Row],[y2]]*60.08/61.9789)</f>
        <v>6.7354532601454702</v>
      </c>
      <c r="Q212" s="1">
        <f>Tabulka1[[#This Row],[y2]]</f>
        <v>0.5</v>
      </c>
      <c r="R212" s="1">
        <f>Tabulka1[[#This Row],[z2]]</f>
        <v>1.1217583333333334</v>
      </c>
      <c r="S212" s="1">
        <f>Tabulka1[[#This Row],[std2]]</f>
        <v>6.1046885442430309E-4</v>
      </c>
      <c r="T212" s="1" t="s">
        <v>38</v>
      </c>
      <c r="U212" s="1" t="s">
        <v>28</v>
      </c>
      <c r="V212" s="1" t="str">
        <f>Tabulka1[[#This Row],[z2Label]]</f>
        <v>Density (g/cm3)</v>
      </c>
      <c r="W212" s="1">
        <f>2*Tabulka1[[#This Row],[x3]]/61.9789*1000/(100-Tabulka1[[#This Row],[x2]])</f>
        <v>2.4149628198361666</v>
      </c>
      <c r="X212" s="1">
        <f>(Tabulka1[[#This Row],[x2]]-Tabulka1[[#This Row],[x3]])/60.08*1000/(100-Tabulka1[[#This Row],[x2]])</f>
        <v>0.60374070495904164</v>
      </c>
      <c r="Y212" s="1">
        <f>Tabulka1[[#This Row],[z3]]</f>
        <v>1.1217583333333334</v>
      </c>
      <c r="Z212" s="1">
        <f>Tabulka1[[#This Row],[std3]]</f>
        <v>6.1046885442430309E-4</v>
      </c>
      <c r="AA212" s="1" t="s">
        <v>36</v>
      </c>
      <c r="AB212" s="1" t="s">
        <v>37</v>
      </c>
      <c r="AC212" s="1" t="str">
        <f>Tabulka1[[#This Row],[z2Label]]</f>
        <v>Density (g/cm3)</v>
      </c>
      <c r="AD212" s="1">
        <f>Tabulka1[[#This Row],[y2]]</f>
        <v>0.5</v>
      </c>
      <c r="AE212" s="1">
        <f>Tabulka1[[#This Row],[x3]]</f>
        <v>6.7354532601454702</v>
      </c>
      <c r="AF212" s="1">
        <f>Tabulka1[[#This Row],[x2]]-Tabulka1[[#This Row],[x3]]</f>
        <v>3.2645467398545298</v>
      </c>
      <c r="AG212" s="1">
        <f>100-Tabulka1[[#This Row],[Na2O_proc]]-Tabulka1[[#This Row],[SiO2_proc]]</f>
        <v>90</v>
      </c>
      <c r="AH212" s="1">
        <f>Tabulka1[[#This Row],[z2]]</f>
        <v>1.1217583333333334</v>
      </c>
      <c r="AI212" s="1">
        <f>Tabulka1[[#This Row],[std2]]</f>
        <v>6.1046885442430309E-4</v>
      </c>
      <c r="AJ212" s="1" t="str">
        <f>Tabulka1[[#This Row],[z2Label]]</f>
        <v>Density (g/cm3)</v>
      </c>
      <c r="AK212" s="1">
        <v>25</v>
      </c>
      <c r="AL212" s="1" t="s">
        <v>82</v>
      </c>
      <c r="AM212" s="1" t="s">
        <v>79</v>
      </c>
      <c r="AN212" s="1">
        <f t="shared" si="4"/>
        <v>1.1218028202500001</v>
      </c>
      <c r="AO212" s="1">
        <f>Tabulka1[[#This Row],[Interpolated_z2]]-Tabulka1[[#This Row],[z2]]</f>
        <v>4.448691666669724E-5</v>
      </c>
      <c r="AP212" s="1">
        <f>Tabulka1[[#This Row],[Interpolated_z2 - measured]]/Tabulka1[[#This Row],[z2]]*100</f>
        <v>3.9658200295694026E-3</v>
      </c>
      <c r="AQ212" s="1">
        <v>1</v>
      </c>
    </row>
    <row r="213" spans="1:43" ht="16.5" x14ac:dyDescent="0.35">
      <c r="A213" s="1">
        <f>2*Tabulka1[[#This Row],[x3]]*Tabulka1[[#This Row],[z]]/(100*61.9789)*1000</f>
        <v>3.8779533334999661</v>
      </c>
      <c r="B213" s="1">
        <f>Tabulka1[[#This Row],[y2]]*Tabulka1[[#This Row],[x]]/2</f>
        <v>0.96948833337499152</v>
      </c>
      <c r="C213" s="1">
        <f>Tabulka1[[#This Row],[z2]]</f>
        <v>1.1894833333333334</v>
      </c>
      <c r="D213" s="1">
        <f>Tabulka1[[#This Row],[std2]]</f>
        <v>3.700525488209505E-3</v>
      </c>
      <c r="E213" s="1">
        <v>3</v>
      </c>
      <c r="F213" s="1" t="s">
        <v>75</v>
      </c>
      <c r="G213" s="1" t="s">
        <v>27</v>
      </c>
      <c r="H213" s="1" t="str">
        <f>Tabulka1[[#This Row],[z2Label]]</f>
        <v>Density (g/cm3)</v>
      </c>
      <c r="I213" s="1">
        <v>15</v>
      </c>
      <c r="J213" s="1">
        <v>0.5</v>
      </c>
      <c r="K213" s="1">
        <v>1.1894833333333334</v>
      </c>
      <c r="L213" s="1">
        <v>3.700525488209505E-3</v>
      </c>
      <c r="M213" s="1" t="s">
        <v>29</v>
      </c>
      <c r="N213" s="1" t="s">
        <v>28</v>
      </c>
      <c r="O213" s="1" t="s">
        <v>80</v>
      </c>
      <c r="P213" s="1">
        <f>Tabulka1[[#This Row],[x2]]/(1+Tabulka1[[#This Row],[y2]]*60.08/61.9789)</f>
        <v>10.103179890218206</v>
      </c>
      <c r="Q213" s="1">
        <f>Tabulka1[[#This Row],[y2]]</f>
        <v>0.5</v>
      </c>
      <c r="R213" s="1">
        <f>Tabulka1[[#This Row],[z2]]</f>
        <v>1.1894833333333334</v>
      </c>
      <c r="S213" s="1">
        <f>Tabulka1[[#This Row],[std2]]</f>
        <v>3.700525488209505E-3</v>
      </c>
      <c r="T213" s="1" t="s">
        <v>38</v>
      </c>
      <c r="U213" s="1" t="s">
        <v>28</v>
      </c>
      <c r="V213" s="1" t="str">
        <f>Tabulka1[[#This Row],[z2Label]]</f>
        <v>Density (g/cm3)</v>
      </c>
      <c r="W213" s="1">
        <f>2*Tabulka1[[#This Row],[x3]]/61.9789*1000/(100-Tabulka1[[#This Row],[x2]])</f>
        <v>3.8355291844456763</v>
      </c>
      <c r="X213" s="1">
        <f>(Tabulka1[[#This Row],[x2]]-Tabulka1[[#This Row],[x3]])/60.08*1000/(100-Tabulka1[[#This Row],[x2]])</f>
        <v>0.95888229611141906</v>
      </c>
      <c r="Y213" s="1">
        <f>Tabulka1[[#This Row],[z3]]</f>
        <v>1.1894833333333334</v>
      </c>
      <c r="Z213" s="1">
        <f>Tabulka1[[#This Row],[std3]]</f>
        <v>3.700525488209505E-3</v>
      </c>
      <c r="AA213" s="1" t="s">
        <v>36</v>
      </c>
      <c r="AB213" s="1" t="s">
        <v>37</v>
      </c>
      <c r="AC213" s="1" t="str">
        <f>Tabulka1[[#This Row],[z2Label]]</f>
        <v>Density (g/cm3)</v>
      </c>
      <c r="AD213" s="1">
        <f>Tabulka1[[#This Row],[y2]]</f>
        <v>0.5</v>
      </c>
      <c r="AE213" s="1">
        <f>Tabulka1[[#This Row],[x3]]</f>
        <v>10.103179890218206</v>
      </c>
      <c r="AF213" s="1">
        <f>Tabulka1[[#This Row],[x2]]-Tabulka1[[#This Row],[x3]]</f>
        <v>4.8968201097817943</v>
      </c>
      <c r="AG213" s="1">
        <f>100-Tabulka1[[#This Row],[Na2O_proc]]-Tabulka1[[#This Row],[SiO2_proc]]</f>
        <v>85</v>
      </c>
      <c r="AH213" s="1">
        <f>Tabulka1[[#This Row],[z2]]</f>
        <v>1.1894833333333334</v>
      </c>
      <c r="AI213" s="1">
        <f>Tabulka1[[#This Row],[std2]]</f>
        <v>3.700525488209505E-3</v>
      </c>
      <c r="AJ213" s="1" t="str">
        <f>Tabulka1[[#This Row],[z2Label]]</f>
        <v>Density (g/cm3)</v>
      </c>
      <c r="AK213" s="1">
        <v>25</v>
      </c>
      <c r="AL213" s="1" t="s">
        <v>82</v>
      </c>
      <c r="AM213" s="1" t="s">
        <v>79</v>
      </c>
      <c r="AN213" s="1">
        <f t="shared" si="4"/>
        <v>1.1905154624374996</v>
      </c>
      <c r="AO213" s="1">
        <f>Tabulka1[[#This Row],[Interpolated_z2]]-Tabulka1[[#This Row],[z2]]</f>
        <v>1.0321291041661684E-3</v>
      </c>
      <c r="AP213" s="1">
        <f>Tabulka1[[#This Row],[Interpolated_z2 - measured]]/Tabulka1[[#This Row],[z2]]*100</f>
        <v>8.67712119407167E-2</v>
      </c>
      <c r="AQ213" s="1">
        <v>1</v>
      </c>
    </row>
    <row r="214" spans="1:43" ht="16.5" x14ac:dyDescent="0.35">
      <c r="A214" s="1">
        <f>2*Tabulka1[[#This Row],[x3]]*Tabulka1[[#This Row],[z]]/(100*61.9789)*1000</f>
        <v>5.467724565279525</v>
      </c>
      <c r="B214" s="1">
        <f>Tabulka1[[#This Row],[y2]]*Tabulka1[[#This Row],[x]]/2</f>
        <v>1.3669311413198812</v>
      </c>
      <c r="C214" s="1">
        <f>Tabulka1[[#This Row],[z2]]</f>
        <v>1.257835</v>
      </c>
      <c r="D214" s="1">
        <f>Tabulka1[[#This Row],[std2]]</f>
        <v>3.1466251762801824E-3</v>
      </c>
      <c r="E214" s="1">
        <v>3</v>
      </c>
      <c r="F214" s="1" t="s">
        <v>75</v>
      </c>
      <c r="G214" s="1" t="s">
        <v>27</v>
      </c>
      <c r="H214" s="1" t="str">
        <f>Tabulka1[[#This Row],[z2Label]]</f>
        <v>Density (g/cm3)</v>
      </c>
      <c r="I214" s="1">
        <v>20</v>
      </c>
      <c r="J214" s="1">
        <v>0.5</v>
      </c>
      <c r="K214" s="1">
        <v>1.257835</v>
      </c>
      <c r="L214" s="1">
        <v>3.1466251762801824E-3</v>
      </c>
      <c r="M214" s="1" t="s">
        <v>29</v>
      </c>
      <c r="N214" s="1" t="s">
        <v>28</v>
      </c>
      <c r="O214" s="1" t="s">
        <v>80</v>
      </c>
      <c r="P214" s="1">
        <f>Tabulka1[[#This Row],[x2]]/(1+Tabulka1[[#This Row],[y2]]*60.08/61.9789)</f>
        <v>13.47090652029094</v>
      </c>
      <c r="Q214" s="1">
        <f>Tabulka1[[#This Row],[y2]]</f>
        <v>0.5</v>
      </c>
      <c r="R214" s="1">
        <f>Tabulka1[[#This Row],[z2]]</f>
        <v>1.257835</v>
      </c>
      <c r="S214" s="1">
        <f>Tabulka1[[#This Row],[std2]]</f>
        <v>3.1466251762801824E-3</v>
      </c>
      <c r="T214" s="1" t="s">
        <v>38</v>
      </c>
      <c r="U214" s="1" t="s">
        <v>28</v>
      </c>
      <c r="V214" s="1" t="str">
        <f>Tabulka1[[#This Row],[z2Label]]</f>
        <v>Density (g/cm3)</v>
      </c>
      <c r="W214" s="1">
        <f>2*Tabulka1[[#This Row],[x3]]/61.9789*1000/(100-Tabulka1[[#This Row],[x2]])</f>
        <v>5.4336663446313747</v>
      </c>
      <c r="X214" s="1">
        <f>(Tabulka1[[#This Row],[x2]]-Tabulka1[[#This Row],[x3]])/60.08*1000/(100-Tabulka1[[#This Row],[x2]])</f>
        <v>1.3584165861578437</v>
      </c>
      <c r="Y214" s="1">
        <f>Tabulka1[[#This Row],[z3]]</f>
        <v>1.257835</v>
      </c>
      <c r="Z214" s="1">
        <f>Tabulka1[[#This Row],[std3]]</f>
        <v>3.1466251762801824E-3</v>
      </c>
      <c r="AA214" s="1" t="s">
        <v>36</v>
      </c>
      <c r="AB214" s="1" t="s">
        <v>37</v>
      </c>
      <c r="AC214" s="1" t="str">
        <f>Tabulka1[[#This Row],[z2Label]]</f>
        <v>Density (g/cm3)</v>
      </c>
      <c r="AD214" s="1">
        <f>Tabulka1[[#This Row],[y2]]</f>
        <v>0.5</v>
      </c>
      <c r="AE214" s="1">
        <f>Tabulka1[[#This Row],[x3]]</f>
        <v>13.47090652029094</v>
      </c>
      <c r="AF214" s="1">
        <f>Tabulka1[[#This Row],[x2]]-Tabulka1[[#This Row],[x3]]</f>
        <v>6.5290934797090596</v>
      </c>
      <c r="AG214" s="1">
        <f>100-Tabulka1[[#This Row],[Na2O_proc]]-Tabulka1[[#This Row],[SiO2_proc]]</f>
        <v>80</v>
      </c>
      <c r="AH214" s="1">
        <f>Tabulka1[[#This Row],[z2]]</f>
        <v>1.257835</v>
      </c>
      <c r="AI214" s="1">
        <f>Tabulka1[[#This Row],[std2]]</f>
        <v>3.1466251762801824E-3</v>
      </c>
      <c r="AJ214" s="1" t="str">
        <f>Tabulka1[[#This Row],[z2Label]]</f>
        <v>Density (g/cm3)</v>
      </c>
      <c r="AK214" s="1">
        <v>25</v>
      </c>
      <c r="AL214" s="1" t="s">
        <v>82</v>
      </c>
      <c r="AM214" s="1" t="s">
        <v>79</v>
      </c>
      <c r="AN214" s="1">
        <f t="shared" si="4"/>
        <v>1.2608876402499998</v>
      </c>
      <c r="AO214" s="1">
        <f>Tabulka1[[#This Row],[Interpolated_z2]]-Tabulka1[[#This Row],[z2]]</f>
        <v>3.0526402499997385E-3</v>
      </c>
      <c r="AP214" s="1">
        <f>Tabulka1[[#This Row],[Interpolated_z2 - measured]]/Tabulka1[[#This Row],[z2]]*100</f>
        <v>0.24269003883655155</v>
      </c>
      <c r="AQ214" s="1">
        <v>1</v>
      </c>
    </row>
    <row r="215" spans="1:43" ht="16.5" x14ac:dyDescent="0.35">
      <c r="A215" s="1">
        <f>2*Tabulka1[[#This Row],[x3]]*Tabulka1[[#This Row],[z]]/(100*61.9789)*1000</f>
        <v>7.2288002790731039</v>
      </c>
      <c r="B215" s="1">
        <f>Tabulka1[[#This Row],[y2]]*Tabulka1[[#This Row],[x]]/2</f>
        <v>1.807200069768276</v>
      </c>
      <c r="C215" s="1">
        <f>Tabulka1[[#This Row],[z2]]</f>
        <v>1.3303725</v>
      </c>
      <c r="D215" s="1">
        <f>Tabulka1[[#This Row],[std2]]</f>
        <v>6.2578950134995501E-4</v>
      </c>
      <c r="E215" s="1">
        <v>3</v>
      </c>
      <c r="F215" s="1" t="s">
        <v>75</v>
      </c>
      <c r="G215" s="1" t="s">
        <v>27</v>
      </c>
      <c r="H215" s="1" t="str">
        <f>Tabulka1[[#This Row],[z2Label]]</f>
        <v>Density (g/cm3)</v>
      </c>
      <c r="I215" s="1">
        <v>25</v>
      </c>
      <c r="J215" s="1">
        <v>0.5</v>
      </c>
      <c r="K215" s="1">
        <v>1.3303725</v>
      </c>
      <c r="L215" s="1">
        <v>6.2578950134995501E-4</v>
      </c>
      <c r="M215" s="1" t="s">
        <v>29</v>
      </c>
      <c r="N215" s="1" t="s">
        <v>28</v>
      </c>
      <c r="O215" s="1" t="s">
        <v>80</v>
      </c>
      <c r="P215" s="1">
        <f>Tabulka1[[#This Row],[x2]]/(1+Tabulka1[[#This Row],[y2]]*60.08/61.9789)</f>
        <v>16.838633150363677</v>
      </c>
      <c r="Q215" s="1">
        <f>Tabulka1[[#This Row],[y2]]</f>
        <v>0.5</v>
      </c>
      <c r="R215" s="1">
        <f>Tabulka1[[#This Row],[z2]]</f>
        <v>1.3303725</v>
      </c>
      <c r="S215" s="1">
        <f>Tabulka1[[#This Row],[std2]]</f>
        <v>6.2578950134995501E-4</v>
      </c>
      <c r="T215" s="1" t="s">
        <v>38</v>
      </c>
      <c r="U215" s="1" t="s">
        <v>28</v>
      </c>
      <c r="V215" s="1" t="str">
        <f>Tabulka1[[#This Row],[z2Label]]</f>
        <v>Density (g/cm3)</v>
      </c>
      <c r="W215" s="1">
        <f>2*Tabulka1[[#This Row],[x3]]/61.9789*1000/(100-Tabulka1[[#This Row],[x2]])</f>
        <v>7.2448884595085001</v>
      </c>
      <c r="X215" s="1">
        <f>(Tabulka1[[#This Row],[x2]]-Tabulka1[[#This Row],[x3]])/60.08*1000/(100-Tabulka1[[#This Row],[x2]])</f>
        <v>1.8112221148771248</v>
      </c>
      <c r="Y215" s="1">
        <f>Tabulka1[[#This Row],[z3]]</f>
        <v>1.3303725</v>
      </c>
      <c r="Z215" s="1">
        <f>Tabulka1[[#This Row],[std3]]</f>
        <v>6.2578950134995501E-4</v>
      </c>
      <c r="AA215" s="1" t="s">
        <v>36</v>
      </c>
      <c r="AB215" s="1" t="s">
        <v>37</v>
      </c>
      <c r="AC215" s="1" t="str">
        <f>Tabulka1[[#This Row],[z2Label]]</f>
        <v>Density (g/cm3)</v>
      </c>
      <c r="AD215" s="1">
        <f>Tabulka1[[#This Row],[y2]]</f>
        <v>0.5</v>
      </c>
      <c r="AE215" s="1">
        <f>Tabulka1[[#This Row],[x3]]</f>
        <v>16.838633150363677</v>
      </c>
      <c r="AF215" s="1">
        <f>Tabulka1[[#This Row],[x2]]-Tabulka1[[#This Row],[x3]]</f>
        <v>8.1613668496363232</v>
      </c>
      <c r="AG215" s="1">
        <f>100-Tabulka1[[#This Row],[Na2O_proc]]-Tabulka1[[#This Row],[SiO2_proc]]</f>
        <v>75</v>
      </c>
      <c r="AH215" s="1">
        <f>Tabulka1[[#This Row],[z2]]</f>
        <v>1.3303725</v>
      </c>
      <c r="AI215" s="1">
        <f>Tabulka1[[#This Row],[std2]]</f>
        <v>6.2578950134995501E-4</v>
      </c>
      <c r="AJ215" s="1" t="str">
        <f>Tabulka1[[#This Row],[z2Label]]</f>
        <v>Density (g/cm3)</v>
      </c>
      <c r="AK215" s="1">
        <v>25</v>
      </c>
      <c r="AL215" s="1" t="s">
        <v>82</v>
      </c>
      <c r="AM215" s="1" t="s">
        <v>79</v>
      </c>
      <c r="AN215" s="1">
        <f t="shared" si="4"/>
        <v>1.3324413171874998</v>
      </c>
      <c r="AO215" s="1">
        <f>Tabulka1[[#This Row],[Interpolated_z2]]-Tabulka1[[#This Row],[z2]]</f>
        <v>2.0688171874998496E-3</v>
      </c>
      <c r="AP215" s="1">
        <f>Tabulka1[[#This Row],[Interpolated_z2 - measured]]/Tabulka1[[#This Row],[z2]]*100</f>
        <v>0.15550661093038601</v>
      </c>
      <c r="AQ215" s="1">
        <v>1</v>
      </c>
    </row>
    <row r="216" spans="1:43" ht="16.5" x14ac:dyDescent="0.35">
      <c r="A216" s="1">
        <f>2*Tabulka1[[#This Row],[x3]]*Tabulka1[[#This Row],[z]]/(100*61.9789)*1000</f>
        <v>9.1609332430620238</v>
      </c>
      <c r="B216" s="1">
        <f>Tabulka1[[#This Row],[y2]]*Tabulka1[[#This Row],[x]]/2</f>
        <v>2.290233310765506</v>
      </c>
      <c r="C216" s="1">
        <f>Tabulka1[[#This Row],[z2]]</f>
        <v>1.404965</v>
      </c>
      <c r="D216" s="1">
        <f>Tabulka1[[#This Row],[std2]]</f>
        <v>7.0710678119117998E-6</v>
      </c>
      <c r="E216" s="1">
        <v>3</v>
      </c>
      <c r="F216" s="1" t="s">
        <v>75</v>
      </c>
      <c r="G216" s="1" t="s">
        <v>27</v>
      </c>
      <c r="H216" s="1" t="str">
        <f>Tabulka1[[#This Row],[z2Label]]</f>
        <v>Density (g/cm3)</v>
      </c>
      <c r="I216" s="1">
        <v>30</v>
      </c>
      <c r="J216" s="1">
        <v>0.5</v>
      </c>
      <c r="K216" s="1">
        <v>1.404965</v>
      </c>
      <c r="L216" s="1">
        <v>7.0710678119117998E-6</v>
      </c>
      <c r="M216" s="1" t="s">
        <v>29</v>
      </c>
      <c r="N216" s="1" t="s">
        <v>28</v>
      </c>
      <c r="O216" s="1" t="s">
        <v>80</v>
      </c>
      <c r="P216" s="1">
        <f>Tabulka1[[#This Row],[x2]]/(1+Tabulka1[[#This Row],[y2]]*60.08/61.9789)</f>
        <v>20.206359780436411</v>
      </c>
      <c r="Q216" s="1">
        <f>Tabulka1[[#This Row],[y2]]</f>
        <v>0.5</v>
      </c>
      <c r="R216" s="1">
        <f>Tabulka1[[#This Row],[z2]]</f>
        <v>1.404965</v>
      </c>
      <c r="S216" s="1">
        <f>Tabulka1[[#This Row],[std2]]</f>
        <v>7.0710678119117998E-6</v>
      </c>
      <c r="T216" s="1" t="s">
        <v>38</v>
      </c>
      <c r="U216" s="1" t="s">
        <v>28</v>
      </c>
      <c r="V216" s="1" t="str">
        <f>Tabulka1[[#This Row],[z2Label]]</f>
        <v>Density (g/cm3)</v>
      </c>
      <c r="W216" s="1">
        <f>2*Tabulka1[[#This Row],[x3]]/61.9789*1000/(100-Tabulka1[[#This Row],[x2]])</f>
        <v>9.3148565907966425</v>
      </c>
      <c r="X216" s="1">
        <f>(Tabulka1[[#This Row],[x2]]-Tabulka1[[#This Row],[x3]])/60.08*1000/(100-Tabulka1[[#This Row],[x2]])</f>
        <v>2.3287141476991606</v>
      </c>
      <c r="Y216" s="1">
        <f>Tabulka1[[#This Row],[z3]]</f>
        <v>1.404965</v>
      </c>
      <c r="Z216" s="1">
        <f>Tabulka1[[#This Row],[std3]]</f>
        <v>7.0710678119117998E-6</v>
      </c>
      <c r="AA216" s="1" t="s">
        <v>36</v>
      </c>
      <c r="AB216" s="1" t="s">
        <v>37</v>
      </c>
      <c r="AC216" s="1" t="str">
        <f>Tabulka1[[#This Row],[z2Label]]</f>
        <v>Density (g/cm3)</v>
      </c>
      <c r="AD216" s="1">
        <f>Tabulka1[[#This Row],[y2]]</f>
        <v>0.5</v>
      </c>
      <c r="AE216" s="1">
        <f>Tabulka1[[#This Row],[x3]]</f>
        <v>20.206359780436411</v>
      </c>
      <c r="AF216" s="1">
        <f>Tabulka1[[#This Row],[x2]]-Tabulka1[[#This Row],[x3]]</f>
        <v>9.7936402195635885</v>
      </c>
      <c r="AG216" s="1">
        <f>100-Tabulka1[[#This Row],[Na2O_proc]]-Tabulka1[[#This Row],[SiO2_proc]]</f>
        <v>70</v>
      </c>
      <c r="AH216" s="1">
        <f>Tabulka1[[#This Row],[z2]]</f>
        <v>1.404965</v>
      </c>
      <c r="AI216" s="1">
        <f>Tabulka1[[#This Row],[std2]]</f>
        <v>7.0710678119117998E-6</v>
      </c>
      <c r="AJ216" s="1" t="str">
        <f>Tabulka1[[#This Row],[z2Label]]</f>
        <v>Density (g/cm3)</v>
      </c>
      <c r="AK216" s="1">
        <v>25</v>
      </c>
      <c r="AL216" s="1" t="s">
        <v>82</v>
      </c>
      <c r="AM216" s="1" t="s">
        <v>79</v>
      </c>
      <c r="AN216" s="1">
        <f t="shared" si="4"/>
        <v>1.4048315202500001</v>
      </c>
      <c r="AO216" s="1">
        <f>Tabulka1[[#This Row],[Interpolated_z2]]-Tabulka1[[#This Row],[z2]]</f>
        <v>-1.3347974999988743E-4</v>
      </c>
      <c r="AP216" s="1">
        <f>Tabulka1[[#This Row],[Interpolated_z2 - measured]]/Tabulka1[[#This Row],[z2]]*100</f>
        <v>-9.5005747474056247E-3</v>
      </c>
      <c r="AQ216" s="1">
        <v>1</v>
      </c>
    </row>
    <row r="217" spans="1:43" ht="16.5" x14ac:dyDescent="0.35">
      <c r="A217" s="1">
        <f>2*Tabulka1[[#This Row],[x3]]*Tabulka1[[#This Row],[z]]/(100*61.9789)*1000</f>
        <v>11.254600956977317</v>
      </c>
      <c r="B217" s="1">
        <f>Tabulka1[[#This Row],[y2]]*Tabulka1[[#This Row],[x]]/2</f>
        <v>2.8136502392443292</v>
      </c>
      <c r="C217" s="1">
        <f>Tabulka1[[#This Row],[z2]]</f>
        <v>1.4794800000000001</v>
      </c>
      <c r="D217" s="1">
        <f>Tabulka1[[#This Row],[std2]]</f>
        <v>1.4142135623666588E-5</v>
      </c>
      <c r="E217" s="1">
        <v>3</v>
      </c>
      <c r="F217" s="1" t="s">
        <v>75</v>
      </c>
      <c r="G217" s="1" t="s">
        <v>27</v>
      </c>
      <c r="H217" s="1" t="str">
        <f>Tabulka1[[#This Row],[z2Label]]</f>
        <v>Density (g/cm3)</v>
      </c>
      <c r="I217" s="1">
        <v>35</v>
      </c>
      <c r="J217" s="1">
        <v>0.5</v>
      </c>
      <c r="K217" s="1">
        <v>1.4794800000000001</v>
      </c>
      <c r="L217" s="1">
        <v>1.4142135623666588E-5</v>
      </c>
      <c r="M217" s="1" t="s">
        <v>29</v>
      </c>
      <c r="N217" s="1" t="s">
        <v>28</v>
      </c>
      <c r="O217" s="1" t="s">
        <v>80</v>
      </c>
      <c r="P217" s="1">
        <f>Tabulka1[[#This Row],[x2]]/(1+Tabulka1[[#This Row],[y2]]*60.08/61.9789)</f>
        <v>23.574086410509146</v>
      </c>
      <c r="Q217" s="1">
        <f>Tabulka1[[#This Row],[y2]]</f>
        <v>0.5</v>
      </c>
      <c r="R217" s="1">
        <f>Tabulka1[[#This Row],[z2]]</f>
        <v>1.4794800000000001</v>
      </c>
      <c r="S217" s="1">
        <f>Tabulka1[[#This Row],[std2]]</f>
        <v>1.4142135623666588E-5</v>
      </c>
      <c r="T217" s="1" t="s">
        <v>38</v>
      </c>
      <c r="U217" s="1" t="s">
        <v>28</v>
      </c>
      <c r="V217" s="1" t="str">
        <f>Tabulka1[[#This Row],[z2Label]]</f>
        <v>Density (g/cm3)</v>
      </c>
      <c r="W217" s="1">
        <f>2*Tabulka1[[#This Row],[x3]]/61.9789*1000/(100-Tabulka1[[#This Row],[x2]])</f>
        <v>11.703281357667576</v>
      </c>
      <c r="X217" s="1">
        <f>(Tabulka1[[#This Row],[x2]]-Tabulka1[[#This Row],[x3]])/60.08*1000/(100-Tabulka1[[#This Row],[x2]])</f>
        <v>2.925820339416894</v>
      </c>
      <c r="Y217" s="1">
        <f>Tabulka1[[#This Row],[z3]]</f>
        <v>1.4794800000000001</v>
      </c>
      <c r="Z217" s="1">
        <f>Tabulka1[[#This Row],[std3]]</f>
        <v>1.4142135623666588E-5</v>
      </c>
      <c r="AA217" s="1" t="s">
        <v>36</v>
      </c>
      <c r="AB217" s="1" t="s">
        <v>37</v>
      </c>
      <c r="AC217" s="1" t="str">
        <f>Tabulka1[[#This Row],[z2Label]]</f>
        <v>Density (g/cm3)</v>
      </c>
      <c r="AD217" s="1">
        <f>Tabulka1[[#This Row],[y2]]</f>
        <v>0.5</v>
      </c>
      <c r="AE217" s="1">
        <f>Tabulka1[[#This Row],[x3]]</f>
        <v>23.574086410509146</v>
      </c>
      <c r="AF217" s="1">
        <f>Tabulka1[[#This Row],[x2]]-Tabulka1[[#This Row],[x3]]</f>
        <v>11.425913589490854</v>
      </c>
      <c r="AG217" s="1">
        <f>100-Tabulka1[[#This Row],[Na2O_proc]]-Tabulka1[[#This Row],[SiO2_proc]]</f>
        <v>65</v>
      </c>
      <c r="AH217" s="1">
        <f>Tabulka1[[#This Row],[z2]]</f>
        <v>1.4794800000000001</v>
      </c>
      <c r="AI217" s="1">
        <f>Tabulka1[[#This Row],[std2]]</f>
        <v>1.4142135623666588E-5</v>
      </c>
      <c r="AJ217" s="1" t="str">
        <f>Tabulka1[[#This Row],[z2Label]]</f>
        <v>Density (g/cm3)</v>
      </c>
      <c r="AK217" s="1">
        <v>25</v>
      </c>
      <c r="AL217" s="1" t="s">
        <v>82</v>
      </c>
      <c r="AM217" s="1" t="s">
        <v>79</v>
      </c>
      <c r="AN217" s="1">
        <f t="shared" si="4"/>
        <v>1.4778463399374997</v>
      </c>
      <c r="AO217" s="1">
        <f>Tabulka1[[#This Row],[Interpolated_z2]]-Tabulka1[[#This Row],[z2]]</f>
        <v>-1.6336600625004305E-3</v>
      </c>
      <c r="AP217" s="1">
        <f>Tabulka1[[#This Row],[Interpolated_z2 - measured]]/Tabulka1[[#This Row],[z2]]*100</f>
        <v>-0.11042123330497405</v>
      </c>
      <c r="AQ217" s="1">
        <v>1</v>
      </c>
    </row>
    <row r="218" spans="1:43" ht="16.5" x14ac:dyDescent="0.35">
      <c r="A218" s="1">
        <f>2*Tabulka1[[#This Row],[x3]]*Tabulka1[[#This Row],[z]]/(100*61.9789)*1000</f>
        <v>13.505312495585146</v>
      </c>
      <c r="B218" s="1">
        <f>Tabulka1[[#This Row],[y2]]*Tabulka1[[#This Row],[x]]/2</f>
        <v>3.3763281238962866</v>
      </c>
      <c r="C218" s="1">
        <f>Tabulka1[[#This Row],[z2]]</f>
        <v>1.5534300000000001</v>
      </c>
      <c r="D218" s="1">
        <f>Tabulka1[[#This Row],[std2]]</f>
        <v>0</v>
      </c>
      <c r="E218" s="1">
        <v>3</v>
      </c>
      <c r="F218" s="1" t="s">
        <v>75</v>
      </c>
      <c r="G218" s="1" t="s">
        <v>27</v>
      </c>
      <c r="H218" s="1" t="str">
        <f>Tabulka1[[#This Row],[z2Label]]</f>
        <v>Density (g/cm3)</v>
      </c>
      <c r="I218" s="1">
        <v>40</v>
      </c>
      <c r="J218" s="1">
        <v>0.5</v>
      </c>
      <c r="K218" s="1">
        <v>1.5534300000000001</v>
      </c>
      <c r="L218" s="1">
        <v>0</v>
      </c>
      <c r="M218" s="1" t="s">
        <v>29</v>
      </c>
      <c r="N218" s="1" t="s">
        <v>28</v>
      </c>
      <c r="O218" s="1" t="s">
        <v>80</v>
      </c>
      <c r="P218" s="1">
        <f>Tabulka1[[#This Row],[x2]]/(1+Tabulka1[[#This Row],[y2]]*60.08/61.9789)</f>
        <v>26.941813040581881</v>
      </c>
      <c r="Q218" s="1">
        <f>Tabulka1[[#This Row],[y2]]</f>
        <v>0.5</v>
      </c>
      <c r="R218" s="1">
        <f>Tabulka1[[#This Row],[z2]]</f>
        <v>1.5534300000000001</v>
      </c>
      <c r="S218" s="1">
        <f>Tabulka1[[#This Row],[std2]]</f>
        <v>0</v>
      </c>
      <c r="T218" s="1" t="s">
        <v>38</v>
      </c>
      <c r="U218" s="1" t="s">
        <v>28</v>
      </c>
      <c r="V218" s="1" t="str">
        <f>Tabulka1[[#This Row],[z2Label]]</f>
        <v>Density (g/cm3)</v>
      </c>
      <c r="W218" s="1">
        <f>2*Tabulka1[[#This Row],[x3]]/61.9789*1000/(100-Tabulka1[[#This Row],[x2]])</f>
        <v>14.489776919016998</v>
      </c>
      <c r="X218" s="1">
        <f>(Tabulka1[[#This Row],[x2]]-Tabulka1[[#This Row],[x3]])/60.08*1000/(100-Tabulka1[[#This Row],[x2]])</f>
        <v>3.6224442297542501</v>
      </c>
      <c r="Y218" s="1">
        <f>Tabulka1[[#This Row],[z3]]</f>
        <v>1.5534300000000001</v>
      </c>
      <c r="Z218" s="1">
        <f>Tabulka1[[#This Row],[std3]]</f>
        <v>0</v>
      </c>
      <c r="AA218" s="1" t="s">
        <v>36</v>
      </c>
      <c r="AB218" s="1" t="s">
        <v>37</v>
      </c>
      <c r="AC218" s="1" t="str">
        <f>Tabulka1[[#This Row],[z2Label]]</f>
        <v>Density (g/cm3)</v>
      </c>
      <c r="AD218" s="1">
        <f>Tabulka1[[#This Row],[y2]]</f>
        <v>0.5</v>
      </c>
      <c r="AE218" s="1">
        <f>Tabulka1[[#This Row],[x3]]</f>
        <v>26.941813040581881</v>
      </c>
      <c r="AF218" s="1">
        <f>Tabulka1[[#This Row],[x2]]-Tabulka1[[#This Row],[x3]]</f>
        <v>13.058186959418119</v>
      </c>
      <c r="AG218" s="1">
        <f>100-Tabulka1[[#This Row],[Na2O_proc]]-Tabulka1[[#This Row],[SiO2_proc]]</f>
        <v>60</v>
      </c>
      <c r="AH218" s="1">
        <f>Tabulka1[[#This Row],[z2]]</f>
        <v>1.5534300000000001</v>
      </c>
      <c r="AI218" s="1">
        <f>Tabulka1[[#This Row],[std2]]</f>
        <v>0</v>
      </c>
      <c r="AJ218" s="1" t="str">
        <f>Tabulka1[[#This Row],[z2Label]]</f>
        <v>Density (g/cm3)</v>
      </c>
      <c r="AK218" s="1">
        <v>25</v>
      </c>
      <c r="AL218" s="1" t="s">
        <v>82</v>
      </c>
      <c r="AM218" s="1" t="s">
        <v>79</v>
      </c>
      <c r="AN218" s="1">
        <f t="shared" si="4"/>
        <v>1.5514069302500002</v>
      </c>
      <c r="AO218" s="1">
        <f>Tabulka1[[#This Row],[Interpolated_z2]]-Tabulka1[[#This Row],[z2]]</f>
        <v>-2.023069749999884E-3</v>
      </c>
      <c r="AP218" s="1">
        <f>Tabulka1[[#This Row],[Interpolated_z2 - measured]]/Tabulka1[[#This Row],[z2]]*100</f>
        <v>-0.13023243725175154</v>
      </c>
      <c r="AQ218" s="1">
        <v>1</v>
      </c>
    </row>
    <row r="219" spans="1:43" ht="16.5" x14ac:dyDescent="0.35">
      <c r="A219" s="1">
        <f>2*Tabulka1[[#This Row],[x3]]*Tabulka1[[#This Row],[z]]/(100*61.9789)*1000</f>
        <v>14.616214658075679</v>
      </c>
      <c r="B219" s="1">
        <f>Tabulka1[[#This Row],[y2]]*Tabulka1[[#This Row],[x]]/2</f>
        <v>3.6540536645189197</v>
      </c>
      <c r="C219" s="1">
        <f>Tabulka1[[#This Row],[z2]]</f>
        <v>1.5909249999999999</v>
      </c>
      <c r="D219" s="1">
        <f>Tabulka1[[#This Row],[std2]]</f>
        <v>2.1213203435578389E-5</v>
      </c>
      <c r="E219" s="1">
        <v>3</v>
      </c>
      <c r="F219" s="1" t="s">
        <v>75</v>
      </c>
      <c r="G219" s="1" t="s">
        <v>27</v>
      </c>
      <c r="H219" s="1" t="str">
        <f>Tabulka1[[#This Row],[z2Label]]</f>
        <v>Density (g/cm3)</v>
      </c>
      <c r="I219" s="1">
        <v>42.27</v>
      </c>
      <c r="J219" s="1">
        <v>0.5</v>
      </c>
      <c r="K219" s="1">
        <v>1.5909249999999999</v>
      </c>
      <c r="L219" s="1">
        <v>2.1213203435578389E-5</v>
      </c>
      <c r="M219" s="1" t="s">
        <v>29</v>
      </c>
      <c r="N219" s="1" t="s">
        <v>28</v>
      </c>
      <c r="O219" s="1" t="s">
        <v>80</v>
      </c>
      <c r="P219" s="1">
        <f>Tabulka1[[#This Row],[x2]]/(1+Tabulka1[[#This Row],[y2]]*60.08/61.9789)</f>
        <v>28.470760930634906</v>
      </c>
      <c r="Q219" s="1">
        <f>Tabulka1[[#This Row],[y2]]</f>
        <v>0.5</v>
      </c>
      <c r="R219" s="1">
        <f>Tabulka1[[#This Row],[z2]]</f>
        <v>1.5909249999999999</v>
      </c>
      <c r="S219" s="1">
        <f>Tabulka1[[#This Row],[std2]]</f>
        <v>2.1213203435578389E-5</v>
      </c>
      <c r="T219" s="1" t="s">
        <v>38</v>
      </c>
      <c r="U219" s="1" t="s">
        <v>28</v>
      </c>
      <c r="V219" s="1" t="str">
        <f>Tabulka1[[#This Row],[z2Label]]</f>
        <v>Density (g/cm3)</v>
      </c>
      <c r="W219" s="1">
        <f>2*Tabulka1[[#This Row],[x3]]/61.9789*1000/(100-Tabulka1[[#This Row],[x2]])</f>
        <v>15.914157380049765</v>
      </c>
      <c r="X219" s="1">
        <f>(Tabulka1[[#This Row],[x2]]-Tabulka1[[#This Row],[x3]])/60.08*1000/(100-Tabulka1[[#This Row],[x2]])</f>
        <v>3.9785393450124409</v>
      </c>
      <c r="Y219" s="1">
        <f>Tabulka1[[#This Row],[z3]]</f>
        <v>1.5909249999999999</v>
      </c>
      <c r="Z219" s="1">
        <f>Tabulka1[[#This Row],[std3]]</f>
        <v>2.1213203435578389E-5</v>
      </c>
      <c r="AA219" s="1" t="s">
        <v>36</v>
      </c>
      <c r="AB219" s="1" t="s">
        <v>37</v>
      </c>
      <c r="AC219" s="1" t="str">
        <f>Tabulka1[[#This Row],[z2Label]]</f>
        <v>Density (g/cm3)</v>
      </c>
      <c r="AD219" s="1">
        <f>Tabulka1[[#This Row],[y2]]</f>
        <v>0.5</v>
      </c>
      <c r="AE219" s="1">
        <f>Tabulka1[[#This Row],[x3]]</f>
        <v>28.470760930634906</v>
      </c>
      <c r="AF219" s="1">
        <f>Tabulka1[[#This Row],[x2]]-Tabulka1[[#This Row],[x3]]</f>
        <v>13.799239069365097</v>
      </c>
      <c r="AG219" s="1">
        <f>100-Tabulka1[[#This Row],[Na2O_proc]]-Tabulka1[[#This Row],[SiO2_proc]]</f>
        <v>57.72999999999999</v>
      </c>
      <c r="AH219" s="1">
        <f>Tabulka1[[#This Row],[z2]]</f>
        <v>1.5909249999999999</v>
      </c>
      <c r="AI219" s="1">
        <f>Tabulka1[[#This Row],[std2]]</f>
        <v>2.1213203435578389E-5</v>
      </c>
      <c r="AJ219" s="1" t="str">
        <f>Tabulka1[[#This Row],[z2Label]]</f>
        <v>Density (g/cm3)</v>
      </c>
      <c r="AK219" s="1">
        <v>25</v>
      </c>
      <c r="AL219" s="1" t="s">
        <v>82</v>
      </c>
      <c r="AM219" s="1" t="s">
        <v>79</v>
      </c>
      <c r="AN219" s="1">
        <f t="shared" si="4"/>
        <v>1.5849933084298307</v>
      </c>
      <c r="AO219" s="1">
        <f>Tabulka1[[#This Row],[Interpolated_z2]]-Tabulka1[[#This Row],[z2]]</f>
        <v>-5.9316915701692619E-3</v>
      </c>
      <c r="AP219" s="1">
        <f>Tabulka1[[#This Row],[Interpolated_z2 - measured]]/Tabulka1[[#This Row],[z2]]*100</f>
        <v>-0.37284545595607976</v>
      </c>
      <c r="AQ219" s="1">
        <v>1</v>
      </c>
    </row>
    <row r="220" spans="1:43" ht="16.5" x14ac:dyDescent="0.35">
      <c r="A220" s="1">
        <f>2*Tabulka1[[#This Row],[x3]]*Tabulka1[[#This Row],[z]]/(100*61.9789)*1000</f>
        <v>0</v>
      </c>
      <c r="B220" s="1">
        <f>Tabulka1[[#This Row],[y2]]*Tabulka1[[#This Row],[x]]/2</f>
        <v>0</v>
      </c>
      <c r="C220" s="1">
        <f>Tabulka1[[#This Row],[z2]]</f>
        <v>0.99704000000000004</v>
      </c>
      <c r="D220" s="1">
        <f>Tabulka1[[#This Row],[std2]]</f>
        <v>0</v>
      </c>
      <c r="E220" s="1">
        <v>4</v>
      </c>
      <c r="F220" s="1" t="s">
        <v>75</v>
      </c>
      <c r="G220" s="1" t="s">
        <v>27</v>
      </c>
      <c r="H220" s="1" t="str">
        <f>Tabulka1[[#This Row],[z2Label]]</f>
        <v>Density (g/cm3)</v>
      </c>
      <c r="I220" s="1">
        <v>0</v>
      </c>
      <c r="J220" s="1">
        <v>1</v>
      </c>
      <c r="K220" s="1">
        <v>0.99704000000000004</v>
      </c>
      <c r="M220" s="1" t="s">
        <v>29</v>
      </c>
      <c r="N220" s="1" t="s">
        <v>28</v>
      </c>
      <c r="O220" s="1" t="s">
        <v>80</v>
      </c>
      <c r="P220" s="1">
        <f>Tabulka1[[#This Row],[x2]]/(1+Tabulka1[[#This Row],[y2]]*60.08/61.9789)</f>
        <v>0</v>
      </c>
      <c r="Q220" s="1">
        <f>Tabulka1[[#This Row],[y2]]</f>
        <v>1</v>
      </c>
      <c r="R220" s="1">
        <f>Tabulka1[[#This Row],[z2]]</f>
        <v>0.99704000000000004</v>
      </c>
      <c r="S220" s="1">
        <f>Tabulka1[[#This Row],[std2]]</f>
        <v>0</v>
      </c>
      <c r="T220" s="1" t="s">
        <v>38</v>
      </c>
      <c r="U220" s="1" t="s">
        <v>28</v>
      </c>
      <c r="V220" s="1" t="str">
        <f>Tabulka1[[#This Row],[z2Label]]</f>
        <v>Density (g/cm3)</v>
      </c>
      <c r="W220" s="1">
        <f>2*Tabulka1[[#This Row],[x3]]/61.9789*1000/(100-Tabulka1[[#This Row],[x2]])</f>
        <v>0</v>
      </c>
      <c r="X220" s="1">
        <f>(Tabulka1[[#This Row],[x2]]-Tabulka1[[#This Row],[x3]])/60.08*1000/(100-Tabulka1[[#This Row],[x2]])</f>
        <v>0</v>
      </c>
      <c r="Y220" s="1">
        <f>Tabulka1[[#This Row],[z3]]</f>
        <v>0.99704000000000004</v>
      </c>
      <c r="Z220" s="1">
        <f>Tabulka1[[#This Row],[std3]]</f>
        <v>0</v>
      </c>
      <c r="AA220" s="1" t="s">
        <v>36</v>
      </c>
      <c r="AB220" s="1" t="s">
        <v>37</v>
      </c>
      <c r="AC220" s="1" t="str">
        <f>Tabulka1[[#This Row],[z2Label]]</f>
        <v>Density (g/cm3)</v>
      </c>
      <c r="AD220" s="1">
        <f>Tabulka1[[#This Row],[y2]]</f>
        <v>1</v>
      </c>
      <c r="AE220" s="1">
        <f>Tabulka1[[#This Row],[x3]]</f>
        <v>0</v>
      </c>
      <c r="AF220" s="1">
        <f>Tabulka1[[#This Row],[x2]]-Tabulka1[[#This Row],[x3]]</f>
        <v>0</v>
      </c>
      <c r="AG220" s="1">
        <f>100-Tabulka1[[#This Row],[Na2O_proc]]-Tabulka1[[#This Row],[SiO2_proc]]</f>
        <v>100</v>
      </c>
      <c r="AH220" s="1">
        <f>Tabulka1[[#This Row],[z2]]</f>
        <v>0.99704000000000004</v>
      </c>
      <c r="AI220" s="1">
        <f>Tabulka1[[#This Row],[std2]]</f>
        <v>0</v>
      </c>
      <c r="AJ220" s="1" t="str">
        <f>Tabulka1[[#This Row],[z2Label]]</f>
        <v>Density (g/cm3)</v>
      </c>
      <c r="AK220" s="1">
        <v>25</v>
      </c>
      <c r="AL220" s="1" t="s">
        <v>82</v>
      </c>
      <c r="AM220" s="1" t="s">
        <v>79</v>
      </c>
      <c r="AN220" s="1">
        <f t="shared" si="4"/>
        <v>0.99136219999999997</v>
      </c>
      <c r="AO220" s="1">
        <f>Tabulka1[[#This Row],[Interpolated_z2]]-Tabulka1[[#This Row],[z2]]</f>
        <v>-5.6778000000000661E-3</v>
      </c>
      <c r="AP220" s="1">
        <f>Tabulka1[[#This Row],[Interpolated_z2 - measured]]/Tabulka1[[#This Row],[z2]]*100</f>
        <v>-0.56946561822996733</v>
      </c>
      <c r="AQ220" s="1">
        <v>100</v>
      </c>
    </row>
    <row r="221" spans="1:43" ht="16.5" x14ac:dyDescent="0.35">
      <c r="A221" s="1">
        <f>2*Tabulka1[[#This Row],[x3]]*Tabulka1[[#This Row],[z]]/(100*61.9789)*1000</f>
        <v>0.86183801427015971</v>
      </c>
      <c r="B221" s="1">
        <f>Tabulka1[[#This Row],[y2]]*Tabulka1[[#This Row],[x]]/2</f>
        <v>0.43091900713507986</v>
      </c>
      <c r="C221" s="1">
        <f>Tabulka1[[#This Row],[z2]]</f>
        <v>1.0519499999999999</v>
      </c>
      <c r="D221" s="1">
        <f>Tabulka1[[#This Row],[std2]]</f>
        <v>0</v>
      </c>
      <c r="E221" s="1">
        <v>3</v>
      </c>
      <c r="F221" s="1" t="s">
        <v>75</v>
      </c>
      <c r="G221" s="1" t="s">
        <v>27</v>
      </c>
      <c r="H221" s="1" t="str">
        <f>Tabulka1[[#This Row],[z2Label]]</f>
        <v>Density (g/cm3)</v>
      </c>
      <c r="I221" s="1">
        <v>5</v>
      </c>
      <c r="J221" s="1">
        <v>1</v>
      </c>
      <c r="K221" s="1">
        <v>1.0519499999999999</v>
      </c>
      <c r="M221" s="1" t="s">
        <v>29</v>
      </c>
      <c r="N221" s="1" t="s">
        <v>28</v>
      </c>
      <c r="O221" s="1" t="s">
        <v>80</v>
      </c>
      <c r="P221" s="1">
        <f>Tabulka1[[#This Row],[x2]]/(1+Tabulka1[[#This Row],[y2]]*60.08/61.9789)</f>
        <v>2.5388931081633541</v>
      </c>
      <c r="Q221" s="1">
        <f>Tabulka1[[#This Row],[y2]]</f>
        <v>1</v>
      </c>
      <c r="R221" s="1">
        <f>Tabulka1[[#This Row],[z2]]</f>
        <v>1.0519499999999999</v>
      </c>
      <c r="S221" s="1">
        <f>Tabulka1[[#This Row],[std2]]</f>
        <v>0</v>
      </c>
      <c r="T221" s="1" t="s">
        <v>38</v>
      </c>
      <c r="U221" s="1" t="s">
        <v>28</v>
      </c>
      <c r="V221" s="1" t="str">
        <f>Tabulka1[[#This Row],[z2Label]]</f>
        <v>Density (g/cm3)</v>
      </c>
      <c r="W221" s="1">
        <f>2*Tabulka1[[#This Row],[x3]]/61.9789*1000/(100-Tabulka1[[#This Row],[x2]])</f>
        <v>0.86239641594948702</v>
      </c>
      <c r="X221" s="1">
        <f>(Tabulka1[[#This Row],[x2]]-Tabulka1[[#This Row],[x3]])/60.08*1000/(100-Tabulka1[[#This Row],[x2]])</f>
        <v>0.43119820797474345</v>
      </c>
      <c r="Y221" s="1">
        <f>Tabulka1[[#This Row],[z3]]</f>
        <v>1.0519499999999999</v>
      </c>
      <c r="Z221" s="1">
        <f>Tabulka1[[#This Row],[std3]]</f>
        <v>0</v>
      </c>
      <c r="AA221" s="1" t="s">
        <v>36</v>
      </c>
      <c r="AB221" s="1" t="s">
        <v>37</v>
      </c>
      <c r="AC221" s="1" t="str">
        <f>Tabulka1[[#This Row],[z2Label]]</f>
        <v>Density (g/cm3)</v>
      </c>
      <c r="AD221" s="1">
        <f>Tabulka1[[#This Row],[y2]]</f>
        <v>1</v>
      </c>
      <c r="AE221" s="1">
        <f>Tabulka1[[#This Row],[x3]]</f>
        <v>2.5388931081633541</v>
      </c>
      <c r="AF221" s="1">
        <f>Tabulka1[[#This Row],[x2]]-Tabulka1[[#This Row],[x3]]</f>
        <v>2.4611068918366459</v>
      </c>
      <c r="AG221" s="1">
        <f>100-Tabulka1[[#This Row],[Na2O_proc]]-Tabulka1[[#This Row],[SiO2_proc]]</f>
        <v>95</v>
      </c>
      <c r="AH221" s="1">
        <f>Tabulka1[[#This Row],[z2]]</f>
        <v>1.0519499999999999</v>
      </c>
      <c r="AI221" s="1">
        <f>Tabulka1[[#This Row],[std2]]</f>
        <v>0</v>
      </c>
      <c r="AJ221" s="1" t="str">
        <f>Tabulka1[[#This Row],[z2Label]]</f>
        <v>Density (g/cm3)</v>
      </c>
      <c r="AK221" s="1">
        <v>25</v>
      </c>
      <c r="AL221" s="1" t="s">
        <v>82</v>
      </c>
      <c r="AM221" s="1" t="s">
        <v>79</v>
      </c>
      <c r="AN221" s="1">
        <f t="shared" si="4"/>
        <v>1.0472308330625</v>
      </c>
      <c r="AO221" s="1">
        <f>Tabulka1[[#This Row],[Interpolated_z2]]-Tabulka1[[#This Row],[z2]]</f>
        <v>-4.7191669374999634E-3</v>
      </c>
      <c r="AP221" s="1">
        <f>Tabulka1[[#This Row],[Interpolated_z2 - measured]]/Tabulka1[[#This Row],[z2]]*100</f>
        <v>-0.44861133490184546</v>
      </c>
      <c r="AQ221" s="1">
        <v>1</v>
      </c>
    </row>
    <row r="222" spans="1:43" ht="16.5" x14ac:dyDescent="0.35">
      <c r="A222" s="1">
        <f>2*Tabulka1[[#This Row],[x3]]*Tabulka1[[#This Row],[z]]/(100*61.9789)*1000</f>
        <v>1.8168605484729092</v>
      </c>
      <c r="B222" s="1">
        <f>Tabulka1[[#This Row],[y2]]*Tabulka1[[#This Row],[x]]/2</f>
        <v>0.90843027423645462</v>
      </c>
      <c r="C222" s="1">
        <f>Tabulka1[[#This Row],[z2]]</f>
        <v>1.1088199999999999</v>
      </c>
      <c r="D222" s="1">
        <f>Tabulka1[[#This Row],[std2]]</f>
        <v>0</v>
      </c>
      <c r="E222" s="1">
        <v>4</v>
      </c>
      <c r="F222" s="1" t="s">
        <v>75</v>
      </c>
      <c r="G222" s="1" t="s">
        <v>27</v>
      </c>
      <c r="H222" s="1" t="str">
        <f>Tabulka1[[#This Row],[z2Label]]</f>
        <v>Density (g/cm3)</v>
      </c>
      <c r="I222" s="1">
        <v>10</v>
      </c>
      <c r="J222" s="1">
        <v>1</v>
      </c>
      <c r="K222" s="1">
        <v>1.1088199999999999</v>
      </c>
      <c r="L222" s="1">
        <v>0</v>
      </c>
      <c r="M222" s="1" t="s">
        <v>29</v>
      </c>
      <c r="N222" s="1" t="s">
        <v>28</v>
      </c>
      <c r="O222" s="1" t="s">
        <v>80</v>
      </c>
      <c r="P222" s="1">
        <f>Tabulka1[[#This Row],[x2]]/(1+Tabulka1[[#This Row],[y2]]*60.08/61.9789)</f>
        <v>5.0777862163267082</v>
      </c>
      <c r="Q222" s="1">
        <f>Tabulka1[[#This Row],[y2]]</f>
        <v>1</v>
      </c>
      <c r="R222" s="1">
        <f>Tabulka1[[#This Row],[z2]]</f>
        <v>1.1088199999999999</v>
      </c>
      <c r="S222" s="1">
        <f>Tabulka1[[#This Row],[std2]]</f>
        <v>0</v>
      </c>
      <c r="T222" s="1" t="s">
        <v>38</v>
      </c>
      <c r="U222" s="1" t="s">
        <v>28</v>
      </c>
      <c r="V222" s="1" t="str">
        <f>Tabulka1[[#This Row],[z2Label]]</f>
        <v>Density (g/cm3)</v>
      </c>
      <c r="W222" s="1">
        <f>2*Tabulka1[[#This Row],[x3]]/61.9789*1000/(100-Tabulka1[[#This Row],[x2]])</f>
        <v>1.8206146558933616</v>
      </c>
      <c r="X222" s="1">
        <f>(Tabulka1[[#This Row],[x2]]-Tabulka1[[#This Row],[x3]])/60.08*1000/(100-Tabulka1[[#This Row],[x2]])</f>
        <v>0.91030732794668068</v>
      </c>
      <c r="Y222" s="1">
        <f>Tabulka1[[#This Row],[z3]]</f>
        <v>1.1088199999999999</v>
      </c>
      <c r="Z222" s="1">
        <f>Tabulka1[[#This Row],[std3]]</f>
        <v>0</v>
      </c>
      <c r="AA222" s="1" t="s">
        <v>36</v>
      </c>
      <c r="AB222" s="1" t="s">
        <v>37</v>
      </c>
      <c r="AC222" s="1" t="str">
        <f>Tabulka1[[#This Row],[z2Label]]</f>
        <v>Density (g/cm3)</v>
      </c>
      <c r="AD222" s="1">
        <f>Tabulka1[[#This Row],[y2]]</f>
        <v>1</v>
      </c>
      <c r="AE222" s="1">
        <f>Tabulka1[[#This Row],[x3]]</f>
        <v>5.0777862163267082</v>
      </c>
      <c r="AF222" s="1">
        <f>Tabulka1[[#This Row],[x2]]-Tabulka1[[#This Row],[x3]]</f>
        <v>4.9222137836732918</v>
      </c>
      <c r="AG222" s="1">
        <f>100-Tabulka1[[#This Row],[Na2O_proc]]-Tabulka1[[#This Row],[SiO2_proc]]</f>
        <v>90</v>
      </c>
      <c r="AH222" s="1">
        <f>Tabulka1[[#This Row],[z2]]</f>
        <v>1.1088199999999999</v>
      </c>
      <c r="AI222" s="1">
        <f>Tabulka1[[#This Row],[std2]]</f>
        <v>0</v>
      </c>
      <c r="AJ222" s="1" t="str">
        <f>Tabulka1[[#This Row],[z2Label]]</f>
        <v>Density (g/cm3)</v>
      </c>
      <c r="AK222" s="1">
        <v>25</v>
      </c>
      <c r="AL222" s="1" t="s">
        <v>82</v>
      </c>
      <c r="AM222" s="1" t="s">
        <v>79</v>
      </c>
      <c r="AN222" s="1">
        <f t="shared" si="4"/>
        <v>1.1072395189999999</v>
      </c>
      <c r="AO222" s="1">
        <f>Tabulka1[[#This Row],[Interpolated_z2]]-Tabulka1[[#This Row],[z2]]</f>
        <v>-1.5804809999999669E-3</v>
      </c>
      <c r="AP222" s="1">
        <f>Tabulka1[[#This Row],[Interpolated_z2 - measured]]/Tabulka1[[#This Row],[z2]]*100</f>
        <v>-0.1425372017099229</v>
      </c>
      <c r="AQ222" s="1">
        <v>1</v>
      </c>
    </row>
    <row r="223" spans="1:43" ht="16.5" x14ac:dyDescent="0.35">
      <c r="A223" s="1">
        <f>2*Tabulka1[[#This Row],[x3]]*Tabulka1[[#This Row],[z]]/(100*61.9789)*1000</f>
        <v>2.8756526562176137</v>
      </c>
      <c r="B223" s="1">
        <f>Tabulka1[[#This Row],[y2]]*Tabulka1[[#This Row],[x]]/2</f>
        <v>1.4378263281088068</v>
      </c>
      <c r="C223" s="1">
        <f>Tabulka1[[#This Row],[z2]]</f>
        <v>1.1699966666666668</v>
      </c>
      <c r="D223" s="1">
        <f>Tabulka1[[#This Row],[std2]]</f>
        <v>0</v>
      </c>
      <c r="E223" s="1">
        <v>4</v>
      </c>
      <c r="F223" s="1" t="s">
        <v>75</v>
      </c>
      <c r="G223" s="1" t="s">
        <v>27</v>
      </c>
      <c r="H223" s="1" t="str">
        <f>Tabulka1[[#This Row],[z2Label]]</f>
        <v>Density (g/cm3)</v>
      </c>
      <c r="I223" s="1">
        <v>15</v>
      </c>
      <c r="J223" s="1">
        <v>1</v>
      </c>
      <c r="K223" s="1">
        <v>1.1699966666666668</v>
      </c>
      <c r="L223" s="1">
        <v>0</v>
      </c>
      <c r="M223" s="1" t="s">
        <v>29</v>
      </c>
      <c r="N223" s="1" t="s">
        <v>28</v>
      </c>
      <c r="O223" s="1" t="s">
        <v>80</v>
      </c>
      <c r="P223" s="1">
        <f>Tabulka1[[#This Row],[x2]]/(1+Tabulka1[[#This Row],[y2]]*60.08/61.9789)</f>
        <v>7.6166793244900619</v>
      </c>
      <c r="Q223" s="1">
        <f>Tabulka1[[#This Row],[y2]]</f>
        <v>1</v>
      </c>
      <c r="R223" s="1">
        <f>Tabulka1[[#This Row],[z2]]</f>
        <v>1.1699966666666668</v>
      </c>
      <c r="S223" s="1">
        <f>Tabulka1[[#This Row],[std2]]</f>
        <v>0</v>
      </c>
      <c r="T223" s="1" t="s">
        <v>38</v>
      </c>
      <c r="U223" s="1" t="s">
        <v>28</v>
      </c>
      <c r="V223" s="1" t="str">
        <f>Tabulka1[[#This Row],[z2Label]]</f>
        <v>Density (g/cm3)</v>
      </c>
      <c r="W223" s="1">
        <f>2*Tabulka1[[#This Row],[x3]]/61.9789*1000/(100-Tabulka1[[#This Row],[x2]])</f>
        <v>2.8915644534776921</v>
      </c>
      <c r="X223" s="1">
        <f>(Tabulka1[[#This Row],[x2]]-Tabulka1[[#This Row],[x3]])/60.08*1000/(100-Tabulka1[[#This Row],[x2]])</f>
        <v>1.445782226738846</v>
      </c>
      <c r="Y223" s="1">
        <f>Tabulka1[[#This Row],[z3]]</f>
        <v>1.1699966666666668</v>
      </c>
      <c r="Z223" s="1">
        <f>Tabulka1[[#This Row],[std3]]</f>
        <v>0</v>
      </c>
      <c r="AA223" s="1" t="s">
        <v>36</v>
      </c>
      <c r="AB223" s="1" t="s">
        <v>37</v>
      </c>
      <c r="AC223" s="1" t="str">
        <f>Tabulka1[[#This Row],[z2Label]]</f>
        <v>Density (g/cm3)</v>
      </c>
      <c r="AD223" s="1">
        <f>Tabulka1[[#This Row],[y2]]</f>
        <v>1</v>
      </c>
      <c r="AE223" s="1">
        <f>Tabulka1[[#This Row],[x3]]</f>
        <v>7.6166793244900619</v>
      </c>
      <c r="AF223" s="1">
        <f>Tabulka1[[#This Row],[x2]]-Tabulka1[[#This Row],[x3]]</f>
        <v>7.3833206755099381</v>
      </c>
      <c r="AG223" s="1">
        <f>100-Tabulka1[[#This Row],[Na2O_proc]]-Tabulka1[[#This Row],[SiO2_proc]]</f>
        <v>85</v>
      </c>
      <c r="AH223" s="1">
        <f>Tabulka1[[#This Row],[z2]]</f>
        <v>1.1699966666666668</v>
      </c>
      <c r="AI223" s="1">
        <f>Tabulka1[[#This Row],[std2]]</f>
        <v>0</v>
      </c>
      <c r="AJ223" s="1" t="str">
        <f>Tabulka1[[#This Row],[z2Label]]</f>
        <v>Density (g/cm3)</v>
      </c>
      <c r="AK223" s="1">
        <v>25</v>
      </c>
      <c r="AL223" s="1" t="s">
        <v>82</v>
      </c>
      <c r="AM223" s="1" t="s">
        <v>79</v>
      </c>
      <c r="AN223" s="1">
        <f t="shared" si="4"/>
        <v>1.1708154355624998</v>
      </c>
      <c r="AO223" s="1">
        <f>Tabulka1[[#This Row],[Interpolated_z2]]-Tabulka1[[#This Row],[z2]]</f>
        <v>8.1876889583298862E-4</v>
      </c>
      <c r="AP223" s="1">
        <f>Tabulka1[[#This Row],[Interpolated_z2 - measured]]/Tabulka1[[#This Row],[z2]]*100</f>
        <v>6.998044688158557E-2</v>
      </c>
      <c r="AQ223" s="1">
        <v>1</v>
      </c>
    </row>
    <row r="224" spans="1:43" ht="16.5" x14ac:dyDescent="0.35">
      <c r="A224" s="1">
        <f>2*Tabulka1[[#This Row],[x3]]*Tabulka1[[#This Row],[z]]/(100*61.9789)*1000</f>
        <v>4.0445610001947152</v>
      </c>
      <c r="B224" s="1">
        <f>Tabulka1[[#This Row],[y2]]*Tabulka1[[#This Row],[x]]/2</f>
        <v>2.0222805000973576</v>
      </c>
      <c r="C224" s="1">
        <f>Tabulka1[[#This Row],[z2]]</f>
        <v>1.2341866666666668</v>
      </c>
      <c r="D224" s="1">
        <f>Tabulka1[[#This Row],[std2]]</f>
        <v>5.7735026918058837E-6</v>
      </c>
      <c r="E224" s="1">
        <v>4</v>
      </c>
      <c r="F224" s="1" t="s">
        <v>75</v>
      </c>
      <c r="G224" s="1" t="s">
        <v>27</v>
      </c>
      <c r="H224" s="1" t="str">
        <f>Tabulka1[[#This Row],[z2Label]]</f>
        <v>Density (g/cm3)</v>
      </c>
      <c r="I224" s="1">
        <v>20</v>
      </c>
      <c r="J224" s="1">
        <v>1</v>
      </c>
      <c r="K224" s="1">
        <v>1.2341866666666668</v>
      </c>
      <c r="L224" s="1">
        <v>5.7735026918058837E-6</v>
      </c>
      <c r="M224" s="1" t="s">
        <v>29</v>
      </c>
      <c r="N224" s="1" t="s">
        <v>28</v>
      </c>
      <c r="O224" s="1" t="s">
        <v>80</v>
      </c>
      <c r="P224" s="1">
        <f>Tabulka1[[#This Row],[x2]]/(1+Tabulka1[[#This Row],[y2]]*60.08/61.9789)</f>
        <v>10.155572432653416</v>
      </c>
      <c r="Q224" s="1">
        <f>Tabulka1[[#This Row],[y2]]</f>
        <v>1</v>
      </c>
      <c r="R224" s="1">
        <f>Tabulka1[[#This Row],[z2]]</f>
        <v>1.2341866666666668</v>
      </c>
      <c r="S224" s="1">
        <f>Tabulka1[[#This Row],[std2]]</f>
        <v>5.7735026918058837E-6</v>
      </c>
      <c r="T224" s="1" t="s">
        <v>38</v>
      </c>
      <c r="U224" s="1" t="s">
        <v>28</v>
      </c>
      <c r="V224" s="1" t="str">
        <f>Tabulka1[[#This Row],[z2Label]]</f>
        <v>Density (g/cm3)</v>
      </c>
      <c r="W224" s="1">
        <f>2*Tabulka1[[#This Row],[x3]]/61.9789*1000/(100-Tabulka1[[#This Row],[x2]])</f>
        <v>4.0963829757600632</v>
      </c>
      <c r="X224" s="1">
        <f>(Tabulka1[[#This Row],[x2]]-Tabulka1[[#This Row],[x3]])/60.08*1000/(100-Tabulka1[[#This Row],[x2]])</f>
        <v>2.0481914878800316</v>
      </c>
      <c r="Y224" s="1">
        <f>Tabulka1[[#This Row],[z3]]</f>
        <v>1.2341866666666668</v>
      </c>
      <c r="Z224" s="1">
        <f>Tabulka1[[#This Row],[std3]]</f>
        <v>5.7735026918058837E-6</v>
      </c>
      <c r="AA224" s="1" t="s">
        <v>36</v>
      </c>
      <c r="AB224" s="1" t="s">
        <v>37</v>
      </c>
      <c r="AC224" s="1" t="str">
        <f>Tabulka1[[#This Row],[z2Label]]</f>
        <v>Density (g/cm3)</v>
      </c>
      <c r="AD224" s="1">
        <f>Tabulka1[[#This Row],[y2]]</f>
        <v>1</v>
      </c>
      <c r="AE224" s="1">
        <f>Tabulka1[[#This Row],[x3]]</f>
        <v>10.155572432653416</v>
      </c>
      <c r="AF224" s="1">
        <f>Tabulka1[[#This Row],[x2]]-Tabulka1[[#This Row],[x3]]</f>
        <v>9.8444275673465835</v>
      </c>
      <c r="AG224" s="1">
        <f>100-Tabulka1[[#This Row],[Na2O_proc]]-Tabulka1[[#This Row],[SiO2_proc]]</f>
        <v>80</v>
      </c>
      <c r="AH224" s="1">
        <f>Tabulka1[[#This Row],[z2]]</f>
        <v>1.2341866666666668</v>
      </c>
      <c r="AI224" s="1">
        <f>Tabulka1[[#This Row],[std2]]</f>
        <v>5.7735026918058837E-6</v>
      </c>
      <c r="AJ224" s="1" t="str">
        <f>Tabulka1[[#This Row],[z2Label]]</f>
        <v>Density (g/cm3)</v>
      </c>
      <c r="AK224" s="1">
        <v>25</v>
      </c>
      <c r="AL224" s="1" t="s">
        <v>82</v>
      </c>
      <c r="AM224" s="1" t="s">
        <v>79</v>
      </c>
      <c r="AN224" s="1">
        <f t="shared" si="4"/>
        <v>1.2375188240000001</v>
      </c>
      <c r="AO224" s="1">
        <f>Tabulka1[[#This Row],[Interpolated_z2]]-Tabulka1[[#This Row],[z2]]</f>
        <v>3.3321573333333632E-3</v>
      </c>
      <c r="AP224" s="1">
        <f>Tabulka1[[#This Row],[Interpolated_z2 - measured]]/Tabulka1[[#This Row],[z2]]*100</f>
        <v>0.26998811633032521</v>
      </c>
      <c r="AQ224" s="1">
        <v>1</v>
      </c>
    </row>
    <row r="225" spans="1:43" ht="16.5" x14ac:dyDescent="0.35">
      <c r="A225" s="1">
        <f>2*Tabulka1[[#This Row],[x3]]*Tabulka1[[#This Row],[z]]/(100*61.9789)*1000</f>
        <v>5.3356753720266736</v>
      </c>
      <c r="B225" s="1">
        <f>Tabulka1[[#This Row],[y2]]*Tabulka1[[#This Row],[x]]/2</f>
        <v>2.6678376860133368</v>
      </c>
      <c r="C225" s="1">
        <f>Tabulka1[[#This Row],[z2]]</f>
        <v>1.3025333333333333</v>
      </c>
      <c r="D225" s="1">
        <f>Tabulka1[[#This Row],[std2]]</f>
        <v>5.7735026918058837E-6</v>
      </c>
      <c r="E225" s="1">
        <v>4</v>
      </c>
      <c r="F225" s="1" t="s">
        <v>75</v>
      </c>
      <c r="G225" s="1" t="s">
        <v>27</v>
      </c>
      <c r="H225" s="1" t="str">
        <f>Tabulka1[[#This Row],[z2Label]]</f>
        <v>Density (g/cm3)</v>
      </c>
      <c r="I225" s="1">
        <v>25</v>
      </c>
      <c r="J225" s="1">
        <v>1</v>
      </c>
      <c r="K225" s="1">
        <v>1.3025333333333333</v>
      </c>
      <c r="L225" s="1">
        <v>5.7735026918058837E-6</v>
      </c>
      <c r="M225" s="1" t="s">
        <v>29</v>
      </c>
      <c r="N225" s="1" t="s">
        <v>28</v>
      </c>
      <c r="O225" s="1" t="s">
        <v>80</v>
      </c>
      <c r="P225" s="1">
        <f>Tabulka1[[#This Row],[x2]]/(1+Tabulka1[[#This Row],[y2]]*60.08/61.9789)</f>
        <v>12.69446554081677</v>
      </c>
      <c r="Q225" s="1">
        <f>Tabulka1[[#This Row],[y2]]</f>
        <v>1</v>
      </c>
      <c r="R225" s="1">
        <f>Tabulka1[[#This Row],[z2]]</f>
        <v>1.3025333333333333</v>
      </c>
      <c r="S225" s="1">
        <f>Tabulka1[[#This Row],[std2]]</f>
        <v>5.7735026918058837E-6</v>
      </c>
      <c r="T225" s="1" t="s">
        <v>38</v>
      </c>
      <c r="U225" s="1" t="s">
        <v>28</v>
      </c>
      <c r="V225" s="1" t="str">
        <f>Tabulka1[[#This Row],[z2Label]]</f>
        <v>Density (g/cm3)</v>
      </c>
      <c r="W225" s="1">
        <f>2*Tabulka1[[#This Row],[x3]]/61.9789*1000/(100-Tabulka1[[#This Row],[x2]])</f>
        <v>5.4618439676800845</v>
      </c>
      <c r="X225" s="1">
        <f>(Tabulka1[[#This Row],[x2]]-Tabulka1[[#This Row],[x3]])/60.08*1000/(100-Tabulka1[[#This Row],[x2]])</f>
        <v>2.7309219838400423</v>
      </c>
      <c r="Y225" s="1">
        <f>Tabulka1[[#This Row],[z3]]</f>
        <v>1.3025333333333333</v>
      </c>
      <c r="Z225" s="1">
        <f>Tabulka1[[#This Row],[std3]]</f>
        <v>5.7735026918058837E-6</v>
      </c>
      <c r="AA225" s="1" t="s">
        <v>36</v>
      </c>
      <c r="AB225" s="1" t="s">
        <v>37</v>
      </c>
      <c r="AC225" s="1" t="str">
        <f>Tabulka1[[#This Row],[z2Label]]</f>
        <v>Density (g/cm3)</v>
      </c>
      <c r="AD225" s="1">
        <f>Tabulka1[[#This Row],[y2]]</f>
        <v>1</v>
      </c>
      <c r="AE225" s="1">
        <f>Tabulka1[[#This Row],[x3]]</f>
        <v>12.69446554081677</v>
      </c>
      <c r="AF225" s="1">
        <f>Tabulka1[[#This Row],[x2]]-Tabulka1[[#This Row],[x3]]</f>
        <v>12.30553445918323</v>
      </c>
      <c r="AG225" s="1">
        <f>100-Tabulka1[[#This Row],[Na2O_proc]]-Tabulka1[[#This Row],[SiO2_proc]]</f>
        <v>75</v>
      </c>
      <c r="AH225" s="1">
        <f>Tabulka1[[#This Row],[z2]]</f>
        <v>1.3025333333333333</v>
      </c>
      <c r="AI225" s="1">
        <f>Tabulka1[[#This Row],[std2]]</f>
        <v>5.7735026918058837E-6</v>
      </c>
      <c r="AJ225" s="1" t="str">
        <f>Tabulka1[[#This Row],[z2Label]]</f>
        <v>Density (g/cm3)</v>
      </c>
      <c r="AK225" s="1">
        <v>25</v>
      </c>
      <c r="AL225" s="1" t="s">
        <v>82</v>
      </c>
      <c r="AM225" s="1" t="s">
        <v>79</v>
      </c>
      <c r="AN225" s="1">
        <f t="shared" si="4"/>
        <v>1.3070429890624997</v>
      </c>
      <c r="AO225" s="1">
        <f>Tabulka1[[#This Row],[Interpolated_z2]]-Tabulka1[[#This Row],[z2]]</f>
        <v>4.5096557291663952E-3</v>
      </c>
      <c r="AP225" s="1">
        <f>Tabulka1[[#This Row],[Interpolated_z2 - measured]]/Tabulka1[[#This Row],[z2]]*100</f>
        <v>0.34622190570936601</v>
      </c>
      <c r="AQ225" s="1">
        <v>1</v>
      </c>
    </row>
    <row r="226" spans="1:43" ht="16.5" x14ac:dyDescent="0.35">
      <c r="A226" s="1">
        <f>2*Tabulka1[[#This Row],[x3]]*Tabulka1[[#This Row],[z]]/(100*61.9789)*1000</f>
        <v>6.7613586555343357</v>
      </c>
      <c r="B226" s="1">
        <f>Tabulka1[[#This Row],[y2]]*Tabulka1[[#This Row],[x]]/2</f>
        <v>3.3806793277671678</v>
      </c>
      <c r="C226" s="1">
        <f>Tabulka1[[#This Row],[z2]]</f>
        <v>1.3754733333333331</v>
      </c>
      <c r="D226" s="1">
        <f>Tabulka1[[#This Row],[std2]]</f>
        <v>1.1547005383868162E-5</v>
      </c>
      <c r="E226" s="1">
        <v>4</v>
      </c>
      <c r="F226" s="1" t="s">
        <v>75</v>
      </c>
      <c r="G226" s="1" t="s">
        <v>27</v>
      </c>
      <c r="H226" s="1" t="str">
        <f>Tabulka1[[#This Row],[z2Label]]</f>
        <v>Density (g/cm3)</v>
      </c>
      <c r="I226" s="1">
        <v>30</v>
      </c>
      <c r="J226" s="1">
        <v>1</v>
      </c>
      <c r="K226" s="1">
        <v>1.3754733333333331</v>
      </c>
      <c r="L226" s="1">
        <v>1.1547005383868162E-5</v>
      </c>
      <c r="M226" s="1" t="s">
        <v>29</v>
      </c>
      <c r="N226" s="1" t="s">
        <v>28</v>
      </c>
      <c r="O226" s="1" t="s">
        <v>80</v>
      </c>
      <c r="P226" s="1">
        <f>Tabulka1[[#This Row],[x2]]/(1+Tabulka1[[#This Row],[y2]]*60.08/61.9789)</f>
        <v>15.233358648980124</v>
      </c>
      <c r="Q226" s="1">
        <f>Tabulka1[[#This Row],[y2]]</f>
        <v>1</v>
      </c>
      <c r="R226" s="1">
        <f>Tabulka1[[#This Row],[z2]]</f>
        <v>1.3754733333333331</v>
      </c>
      <c r="S226" s="1">
        <f>Tabulka1[[#This Row],[std2]]</f>
        <v>1.1547005383868162E-5</v>
      </c>
      <c r="T226" s="1" t="s">
        <v>38</v>
      </c>
      <c r="U226" s="1" t="s">
        <v>28</v>
      </c>
      <c r="V226" s="1" t="str">
        <f>Tabulka1[[#This Row],[z2Label]]</f>
        <v>Density (g/cm3)</v>
      </c>
      <c r="W226" s="1">
        <f>2*Tabulka1[[#This Row],[x3]]/61.9789*1000/(100-Tabulka1[[#This Row],[x2]])</f>
        <v>7.0223708155886806</v>
      </c>
      <c r="X226" s="1">
        <f>(Tabulka1[[#This Row],[x2]]-Tabulka1[[#This Row],[x3]])/60.08*1000/(100-Tabulka1[[#This Row],[x2]])</f>
        <v>3.5111854077943403</v>
      </c>
      <c r="Y226" s="1">
        <f>Tabulka1[[#This Row],[z3]]</f>
        <v>1.3754733333333331</v>
      </c>
      <c r="Z226" s="1">
        <f>Tabulka1[[#This Row],[std3]]</f>
        <v>1.1547005383868162E-5</v>
      </c>
      <c r="AA226" s="1" t="s">
        <v>36</v>
      </c>
      <c r="AB226" s="1" t="s">
        <v>37</v>
      </c>
      <c r="AC226" s="1" t="str">
        <f>Tabulka1[[#This Row],[z2Label]]</f>
        <v>Density (g/cm3)</v>
      </c>
      <c r="AD226" s="1">
        <f>Tabulka1[[#This Row],[y2]]</f>
        <v>1</v>
      </c>
      <c r="AE226" s="1">
        <f>Tabulka1[[#This Row],[x3]]</f>
        <v>15.233358648980124</v>
      </c>
      <c r="AF226" s="1">
        <f>Tabulka1[[#This Row],[x2]]-Tabulka1[[#This Row],[x3]]</f>
        <v>14.766641351019876</v>
      </c>
      <c r="AG226" s="1">
        <f>100-Tabulka1[[#This Row],[Na2O_proc]]-Tabulka1[[#This Row],[SiO2_proc]]</f>
        <v>70</v>
      </c>
      <c r="AH226" s="1">
        <f>Tabulka1[[#This Row],[z2]]</f>
        <v>1.3754733333333331</v>
      </c>
      <c r="AI226" s="1">
        <f>Tabulka1[[#This Row],[std2]]</f>
        <v>1.1547005383868162E-5</v>
      </c>
      <c r="AJ226" s="1" t="str">
        <f>Tabulka1[[#This Row],[z2Label]]</f>
        <v>Density (g/cm3)</v>
      </c>
      <c r="AK226" s="1">
        <v>25</v>
      </c>
      <c r="AL226" s="1" t="s">
        <v>82</v>
      </c>
      <c r="AM226" s="1" t="s">
        <v>79</v>
      </c>
      <c r="AN226" s="1">
        <f t="shared" si="4"/>
        <v>1.3792142990000003</v>
      </c>
      <c r="AO226" s="1">
        <f>Tabulka1[[#This Row],[Interpolated_z2]]-Tabulka1[[#This Row],[z2]]</f>
        <v>3.7409656666671509E-3</v>
      </c>
      <c r="AP226" s="1">
        <f>Tabulka1[[#This Row],[Interpolated_z2 - measured]]/Tabulka1[[#This Row],[z2]]*100</f>
        <v>0.27197660441742372</v>
      </c>
      <c r="AQ226" s="1">
        <v>1</v>
      </c>
    </row>
    <row r="227" spans="1:43" ht="16.5" x14ac:dyDescent="0.35">
      <c r="A227" s="1">
        <f>2*Tabulka1[[#This Row],[x3]]*Tabulka1[[#This Row],[z]]/(100*61.9789)*1000</f>
        <v>8.3391993537546227</v>
      </c>
      <c r="B227" s="1">
        <f>Tabulka1[[#This Row],[y2]]*Tabulka1[[#This Row],[x]]/2</f>
        <v>4.1695996768773114</v>
      </c>
      <c r="C227" s="1">
        <f>Tabulka1[[#This Row],[z2]]</f>
        <v>1.454105</v>
      </c>
      <c r="D227" s="1">
        <f>Tabulka1[[#This Row],[std2]]</f>
        <v>1.1547005383868162E-5</v>
      </c>
      <c r="E227" s="1">
        <v>4</v>
      </c>
      <c r="F227" s="1" t="s">
        <v>75</v>
      </c>
      <c r="G227" s="1" t="s">
        <v>27</v>
      </c>
      <c r="H227" s="1" t="str">
        <f>Tabulka1[[#This Row],[z2Label]]</f>
        <v>Density (g/cm3)</v>
      </c>
      <c r="I227" s="1">
        <v>35</v>
      </c>
      <c r="J227" s="1">
        <v>1</v>
      </c>
      <c r="K227" s="1">
        <v>1.454105</v>
      </c>
      <c r="L227" s="1">
        <v>1.1547005383868162E-5</v>
      </c>
      <c r="M227" s="1" t="s">
        <v>29</v>
      </c>
      <c r="N227" s="1" t="s">
        <v>28</v>
      </c>
      <c r="O227" s="1" t="s">
        <v>80</v>
      </c>
      <c r="P227" s="1">
        <f>Tabulka1[[#This Row],[x2]]/(1+Tabulka1[[#This Row],[y2]]*60.08/61.9789)</f>
        <v>17.772251757143479</v>
      </c>
      <c r="Q227" s="1">
        <f>Tabulka1[[#This Row],[y2]]</f>
        <v>1</v>
      </c>
      <c r="R227" s="1">
        <f>Tabulka1[[#This Row],[z2]]</f>
        <v>1.454105</v>
      </c>
      <c r="S227" s="1">
        <f>Tabulka1[[#This Row],[std2]]</f>
        <v>1.1547005383868162E-5</v>
      </c>
      <c r="T227" s="1" t="s">
        <v>38</v>
      </c>
      <c r="U227" s="1" t="s">
        <v>28</v>
      </c>
      <c r="V227" s="1" t="str">
        <f>Tabulka1[[#This Row],[z2Label]]</f>
        <v>Density (g/cm3)</v>
      </c>
      <c r="W227" s="1">
        <f>2*Tabulka1[[#This Row],[x3]]/61.9789*1000/(100-Tabulka1[[#This Row],[x2]])</f>
        <v>8.8229787170216749</v>
      </c>
      <c r="X227" s="1">
        <f>(Tabulka1[[#This Row],[x2]]-Tabulka1[[#This Row],[x3]])/60.08*1000/(100-Tabulka1[[#This Row],[x2]])</f>
        <v>4.4114893585108375</v>
      </c>
      <c r="Y227" s="1">
        <f>Tabulka1[[#This Row],[z3]]</f>
        <v>1.454105</v>
      </c>
      <c r="Z227" s="1">
        <f>Tabulka1[[#This Row],[std3]]</f>
        <v>1.1547005383868162E-5</v>
      </c>
      <c r="AA227" s="1" t="s">
        <v>36</v>
      </c>
      <c r="AB227" s="1" t="s">
        <v>37</v>
      </c>
      <c r="AC227" s="1" t="str">
        <f>Tabulka1[[#This Row],[z2Label]]</f>
        <v>Density (g/cm3)</v>
      </c>
      <c r="AD227" s="1">
        <f>Tabulka1[[#This Row],[y2]]</f>
        <v>1</v>
      </c>
      <c r="AE227" s="1">
        <f>Tabulka1[[#This Row],[x3]]</f>
        <v>17.772251757143479</v>
      </c>
      <c r="AF227" s="1">
        <f>Tabulka1[[#This Row],[x2]]-Tabulka1[[#This Row],[x3]]</f>
        <v>17.227748242856521</v>
      </c>
      <c r="AG227" s="1">
        <f>100-Tabulka1[[#This Row],[Na2O_proc]]-Tabulka1[[#This Row],[SiO2_proc]]</f>
        <v>65</v>
      </c>
      <c r="AH227" s="1">
        <f>Tabulka1[[#This Row],[z2]]</f>
        <v>1.454105</v>
      </c>
      <c r="AI227" s="1">
        <f>Tabulka1[[#This Row],[std2]]</f>
        <v>1.1547005383868162E-5</v>
      </c>
      <c r="AJ227" s="1" t="str">
        <f>Tabulka1[[#This Row],[z2Label]]</f>
        <v>Density (g/cm3)</v>
      </c>
      <c r="AK227" s="1">
        <v>25</v>
      </c>
      <c r="AL227" s="1" t="s">
        <v>82</v>
      </c>
      <c r="AM227" s="1" t="s">
        <v>79</v>
      </c>
      <c r="AN227" s="1">
        <f t="shared" si="4"/>
        <v>1.4539921855624998</v>
      </c>
      <c r="AO227" s="1">
        <f>Tabulka1[[#This Row],[Interpolated_z2]]-Tabulka1[[#This Row],[z2]]</f>
        <v>-1.1281443750021936E-4</v>
      </c>
      <c r="AP227" s="1">
        <f>Tabulka1[[#This Row],[Interpolated_z2 - measured]]/Tabulka1[[#This Row],[z2]]*100</f>
        <v>-7.7583419010469924E-3</v>
      </c>
      <c r="AQ227" s="1">
        <v>1</v>
      </c>
    </row>
    <row r="228" spans="1:43" ht="16.5" x14ac:dyDescent="0.35">
      <c r="A228" s="1">
        <f>2*Tabulka1[[#This Row],[x3]]*Tabulka1[[#This Row],[z]]/(100*61.9789)*1000</f>
        <v>10.054031291450276</v>
      </c>
      <c r="B228" s="1">
        <f>Tabulka1[[#This Row],[y2]]*Tabulka1[[#This Row],[x]]/2</f>
        <v>5.0270156457251378</v>
      </c>
      <c r="C228" s="1">
        <f>Tabulka1[[#This Row],[z2]]</f>
        <v>1.5339799999999999</v>
      </c>
      <c r="D228" s="1">
        <f>Tabulka1[[#This Row],[std2]]</f>
        <v>7.0710678119117998E-6</v>
      </c>
      <c r="E228" s="1">
        <v>4</v>
      </c>
      <c r="F228" s="1" t="s">
        <v>75</v>
      </c>
      <c r="G228" s="1" t="s">
        <v>27</v>
      </c>
      <c r="H228" s="1" t="str">
        <f>Tabulka1[[#This Row],[z2Label]]</f>
        <v>Density (g/cm3)</v>
      </c>
      <c r="I228" s="1">
        <v>40</v>
      </c>
      <c r="J228" s="1">
        <v>1</v>
      </c>
      <c r="K228" s="1">
        <v>1.5339799999999999</v>
      </c>
      <c r="L228" s="1">
        <v>7.0710678119117998E-6</v>
      </c>
      <c r="M228" s="1" t="s">
        <v>29</v>
      </c>
      <c r="N228" s="1" t="s">
        <v>28</v>
      </c>
      <c r="O228" s="1" t="s">
        <v>80</v>
      </c>
      <c r="P228" s="1">
        <f>Tabulka1[[#This Row],[x2]]/(1+Tabulka1[[#This Row],[y2]]*60.08/61.9789)</f>
        <v>20.311144865306833</v>
      </c>
      <c r="Q228" s="1">
        <f>Tabulka1[[#This Row],[y2]]</f>
        <v>1</v>
      </c>
      <c r="R228" s="1">
        <f>Tabulka1[[#This Row],[z2]]</f>
        <v>1.5339799999999999</v>
      </c>
      <c r="S228" s="1">
        <f>Tabulka1[[#This Row],[std2]]</f>
        <v>7.0710678119117998E-6</v>
      </c>
      <c r="T228" s="1" t="s">
        <v>38</v>
      </c>
      <c r="U228" s="1" t="s">
        <v>28</v>
      </c>
      <c r="V228" s="1" t="str">
        <f>Tabulka1[[#This Row],[z2Label]]</f>
        <v>Density (g/cm3)</v>
      </c>
      <c r="W228" s="1">
        <f>2*Tabulka1[[#This Row],[x3]]/61.9789*1000/(100-Tabulka1[[#This Row],[x2]])</f>
        <v>10.923687935360169</v>
      </c>
      <c r="X228" s="1">
        <f>(Tabulka1[[#This Row],[x2]]-Tabulka1[[#This Row],[x3]])/60.08*1000/(100-Tabulka1[[#This Row],[x2]])</f>
        <v>5.4618439676800836</v>
      </c>
      <c r="Y228" s="1">
        <f>Tabulka1[[#This Row],[z3]]</f>
        <v>1.5339799999999999</v>
      </c>
      <c r="Z228" s="1">
        <f>Tabulka1[[#This Row],[std3]]</f>
        <v>7.0710678119117998E-6</v>
      </c>
      <c r="AA228" s="1" t="s">
        <v>36</v>
      </c>
      <c r="AB228" s="1" t="s">
        <v>37</v>
      </c>
      <c r="AC228" s="1" t="str">
        <f>Tabulka1[[#This Row],[z2Label]]</f>
        <v>Density (g/cm3)</v>
      </c>
      <c r="AD228" s="1">
        <f>Tabulka1[[#This Row],[y2]]</f>
        <v>1</v>
      </c>
      <c r="AE228" s="1">
        <f>Tabulka1[[#This Row],[x3]]</f>
        <v>20.311144865306833</v>
      </c>
      <c r="AF228" s="1">
        <f>Tabulka1[[#This Row],[x2]]-Tabulka1[[#This Row],[x3]]</f>
        <v>19.688855134693167</v>
      </c>
      <c r="AG228" s="1">
        <f>100-Tabulka1[[#This Row],[Na2O_proc]]-Tabulka1[[#This Row],[SiO2_proc]]</f>
        <v>60</v>
      </c>
      <c r="AH228" s="1">
        <f>Tabulka1[[#This Row],[z2]]</f>
        <v>1.5339799999999999</v>
      </c>
      <c r="AI228" s="1">
        <f>Tabulka1[[#This Row],[std2]]</f>
        <v>7.0710678119117998E-6</v>
      </c>
      <c r="AJ228" s="1" t="str">
        <f>Tabulka1[[#This Row],[z2Label]]</f>
        <v>Density (g/cm3)</v>
      </c>
      <c r="AK228" s="1">
        <v>25</v>
      </c>
      <c r="AL228" s="1" t="s">
        <v>82</v>
      </c>
      <c r="AM228" s="1" t="s">
        <v>79</v>
      </c>
      <c r="AN228" s="1">
        <f t="shared" si="4"/>
        <v>1.5314691440000003</v>
      </c>
      <c r="AO228" s="1">
        <f>Tabulka1[[#This Row],[Interpolated_z2]]-Tabulka1[[#This Row],[z2]]</f>
        <v>-2.5108559999995617E-3</v>
      </c>
      <c r="AP228" s="1">
        <f>Tabulka1[[#This Row],[Interpolated_z2 - measured]]/Tabulka1[[#This Row],[z2]]*100</f>
        <v>-0.16368244696798928</v>
      </c>
      <c r="AQ228" s="1">
        <v>1</v>
      </c>
    </row>
    <row r="229" spans="1:43" ht="16.5" x14ac:dyDescent="0.35">
      <c r="A229" s="1">
        <f>2*Tabulka1[[#This Row],[x3]]*Tabulka1[[#This Row],[z]]/(100*61.9789)*1000</f>
        <v>0</v>
      </c>
      <c r="B229" s="1">
        <f>Tabulka1[[#This Row],[y2]]*Tabulka1[[#This Row],[x]]/2</f>
        <v>0</v>
      </c>
      <c r="C229" s="1">
        <f>Tabulka1[[#This Row],[z2]]</f>
        <v>0.99704000000000004</v>
      </c>
      <c r="D229" s="1">
        <f>Tabulka1[[#This Row],[std2]]</f>
        <v>0</v>
      </c>
      <c r="E229" s="1">
        <v>5</v>
      </c>
      <c r="F229" s="1" t="s">
        <v>75</v>
      </c>
      <c r="G229" s="1" t="s">
        <v>27</v>
      </c>
      <c r="H229" s="1" t="str">
        <f>Tabulka1[[#This Row],[z2Label]]</f>
        <v>Density (g/cm3)</v>
      </c>
      <c r="I229" s="1">
        <v>0</v>
      </c>
      <c r="J229" s="1">
        <v>1.5</v>
      </c>
      <c r="K229" s="1">
        <v>0.99704000000000004</v>
      </c>
      <c r="M229" s="1" t="s">
        <v>29</v>
      </c>
      <c r="N229" s="1" t="s">
        <v>28</v>
      </c>
      <c r="O229" s="1" t="s">
        <v>80</v>
      </c>
      <c r="P229" s="1">
        <f>Tabulka1[[#This Row],[x2]]/(1+Tabulka1[[#This Row],[y2]]*60.08/61.9789)</f>
        <v>0</v>
      </c>
      <c r="Q229" s="1">
        <f>Tabulka1[[#This Row],[y2]]</f>
        <v>1.5</v>
      </c>
      <c r="R229" s="1">
        <f>Tabulka1[[#This Row],[z2]]</f>
        <v>0.99704000000000004</v>
      </c>
      <c r="S229" s="1">
        <f>Tabulka1[[#This Row],[std2]]</f>
        <v>0</v>
      </c>
      <c r="T229" s="1" t="s">
        <v>38</v>
      </c>
      <c r="U229" s="1" t="s">
        <v>28</v>
      </c>
      <c r="V229" s="1" t="str">
        <f>Tabulka1[[#This Row],[z2Label]]</f>
        <v>Density (g/cm3)</v>
      </c>
      <c r="W229" s="1">
        <f>2*Tabulka1[[#This Row],[x3]]/61.9789*1000/(100-Tabulka1[[#This Row],[x2]])</f>
        <v>0</v>
      </c>
      <c r="X229" s="1">
        <f>(Tabulka1[[#This Row],[x2]]-Tabulka1[[#This Row],[x3]])/60.08*1000/(100-Tabulka1[[#This Row],[x2]])</f>
        <v>0</v>
      </c>
      <c r="Y229" s="1">
        <f>Tabulka1[[#This Row],[z3]]</f>
        <v>0.99704000000000004</v>
      </c>
      <c r="Z229" s="1">
        <f>Tabulka1[[#This Row],[std3]]</f>
        <v>0</v>
      </c>
      <c r="AA229" s="1" t="s">
        <v>36</v>
      </c>
      <c r="AB229" s="1" t="s">
        <v>37</v>
      </c>
      <c r="AC229" s="1" t="str">
        <f>Tabulka1[[#This Row],[z2Label]]</f>
        <v>Density (g/cm3)</v>
      </c>
      <c r="AD229" s="1">
        <f>Tabulka1[[#This Row],[y2]]</f>
        <v>1.5</v>
      </c>
      <c r="AE229" s="1">
        <f>Tabulka1[[#This Row],[x3]]</f>
        <v>0</v>
      </c>
      <c r="AF229" s="1">
        <f>Tabulka1[[#This Row],[x2]]-Tabulka1[[#This Row],[x3]]</f>
        <v>0</v>
      </c>
      <c r="AG229" s="1">
        <f>100-Tabulka1[[#This Row],[Na2O_proc]]-Tabulka1[[#This Row],[SiO2_proc]]</f>
        <v>100</v>
      </c>
      <c r="AH229" s="1">
        <f>Tabulka1[[#This Row],[z2]]</f>
        <v>0.99704000000000004</v>
      </c>
      <c r="AI229" s="1">
        <f>Tabulka1[[#This Row],[std2]]</f>
        <v>0</v>
      </c>
      <c r="AJ229" s="1" t="str">
        <f>Tabulka1[[#This Row],[z2Label]]</f>
        <v>Density (g/cm3)</v>
      </c>
      <c r="AK229" s="1">
        <v>25</v>
      </c>
      <c r="AL229" s="1" t="s">
        <v>82</v>
      </c>
      <c r="AM229" s="1" t="s">
        <v>79</v>
      </c>
      <c r="AN229" s="1">
        <f t="shared" si="4"/>
        <v>0.99721048124999989</v>
      </c>
      <c r="AO229" s="1">
        <f>Tabulka1[[#This Row],[Interpolated_z2]]-Tabulka1[[#This Row],[z2]]</f>
        <v>1.7048124999985426E-4</v>
      </c>
      <c r="AP229" s="1">
        <f>Tabulka1[[#This Row],[Interpolated_z2 - measured]]/Tabulka1[[#This Row],[z2]]*100</f>
        <v>1.7098737262281779E-2</v>
      </c>
      <c r="AQ229" s="1">
        <v>100</v>
      </c>
    </row>
    <row r="230" spans="1:43" ht="16.5" x14ac:dyDescent="0.35">
      <c r="A230" s="1">
        <f>2*Tabulka1[[#This Row],[x3]]*Tabulka1[[#This Row],[z]]/(100*61.9789)*1000</f>
        <v>0.68878867631521346</v>
      </c>
      <c r="B230" s="1">
        <f>Tabulka1[[#This Row],[y2]]*Tabulka1[[#This Row],[x]]/2</f>
        <v>0.51659150723641012</v>
      </c>
      <c r="C230" s="1">
        <f>Tabulka1[[#This Row],[z2]]</f>
        <v>1.0476400000000001</v>
      </c>
      <c r="D230" s="1">
        <f>Tabulka1[[#This Row],[std2]]</f>
        <v>9.9999999999544897E-6</v>
      </c>
      <c r="E230" s="1">
        <v>5</v>
      </c>
      <c r="F230" s="1" t="s">
        <v>75</v>
      </c>
      <c r="G230" s="1" t="s">
        <v>27</v>
      </c>
      <c r="H230" s="1" t="str">
        <f>Tabulka1[[#This Row],[z2Label]]</f>
        <v>Density (g/cm3)</v>
      </c>
      <c r="I230" s="1">
        <v>5</v>
      </c>
      <c r="J230" s="1">
        <v>1.5</v>
      </c>
      <c r="K230" s="1">
        <v>1.0476400000000001</v>
      </c>
      <c r="L230" s="1">
        <v>9.9999999999544897E-6</v>
      </c>
      <c r="M230" s="1" t="s">
        <v>29</v>
      </c>
      <c r="N230" s="1" t="s">
        <v>28</v>
      </c>
      <c r="O230" s="1" t="s">
        <v>80</v>
      </c>
      <c r="P230" s="1">
        <f>Tabulka1[[#This Row],[x2]]/(1+Tabulka1[[#This Row],[y2]]*60.08/61.9789)</f>
        <v>2.0374539197850874</v>
      </c>
      <c r="Q230" s="1">
        <f>Tabulka1[[#This Row],[y2]]</f>
        <v>1.5</v>
      </c>
      <c r="R230" s="1">
        <f>Tabulka1[[#This Row],[z2]]</f>
        <v>1.0476400000000001</v>
      </c>
      <c r="S230" s="1">
        <f>Tabulka1[[#This Row],[std2]]</f>
        <v>9.9999999999544897E-6</v>
      </c>
      <c r="T230" s="1" t="s">
        <v>38</v>
      </c>
      <c r="U230" s="1" t="s">
        <v>28</v>
      </c>
      <c r="V230" s="1" t="str">
        <f>Tabulka1[[#This Row],[z2Label]]</f>
        <v>Density (g/cm3)</v>
      </c>
      <c r="W230" s="1">
        <f>2*Tabulka1[[#This Row],[x3]]/61.9789*1000/(100-Tabulka1[[#This Row],[x2]])</f>
        <v>0.69207047450531745</v>
      </c>
      <c r="X230" s="1">
        <f>(Tabulka1[[#This Row],[x2]]-Tabulka1[[#This Row],[x3]])/60.08*1000/(100-Tabulka1[[#This Row],[x2]])</f>
        <v>0.51905285587898808</v>
      </c>
      <c r="Y230" s="1">
        <f>Tabulka1[[#This Row],[z3]]</f>
        <v>1.0476400000000001</v>
      </c>
      <c r="Z230" s="1">
        <f>Tabulka1[[#This Row],[std3]]</f>
        <v>9.9999999999544897E-6</v>
      </c>
      <c r="AA230" s="1" t="s">
        <v>36</v>
      </c>
      <c r="AB230" s="1" t="s">
        <v>37</v>
      </c>
      <c r="AC230" s="1" t="str">
        <f>Tabulka1[[#This Row],[z2Label]]</f>
        <v>Density (g/cm3)</v>
      </c>
      <c r="AD230" s="1">
        <f>Tabulka1[[#This Row],[y2]]</f>
        <v>1.5</v>
      </c>
      <c r="AE230" s="1">
        <f>Tabulka1[[#This Row],[x3]]</f>
        <v>2.0374539197850874</v>
      </c>
      <c r="AF230" s="1">
        <f>Tabulka1[[#This Row],[x2]]-Tabulka1[[#This Row],[x3]]</f>
        <v>2.9625460802149126</v>
      </c>
      <c r="AG230" s="1">
        <f>100-Tabulka1[[#This Row],[Na2O_proc]]-Tabulka1[[#This Row],[SiO2_proc]]</f>
        <v>95</v>
      </c>
      <c r="AH230" s="1">
        <f>Tabulka1[[#This Row],[z2]]</f>
        <v>1.0476400000000001</v>
      </c>
      <c r="AI230" s="1">
        <f>Tabulka1[[#This Row],[std2]]</f>
        <v>9.9999999999544897E-6</v>
      </c>
      <c r="AJ230" s="1" t="str">
        <f>Tabulka1[[#This Row],[z2Label]]</f>
        <v>Density (g/cm3)</v>
      </c>
      <c r="AK230" s="1">
        <v>25</v>
      </c>
      <c r="AL230" s="1" t="s">
        <v>82</v>
      </c>
      <c r="AM230" s="1" t="s">
        <v>79</v>
      </c>
      <c r="AN230" s="1">
        <f t="shared" si="4"/>
        <v>1.0453690774375</v>
      </c>
      <c r="AO230" s="1">
        <f>Tabulka1[[#This Row],[Interpolated_z2]]-Tabulka1[[#This Row],[z2]]</f>
        <v>-2.2709225625001661E-3</v>
      </c>
      <c r="AP230" s="1">
        <f>Tabulka1[[#This Row],[Interpolated_z2 - measured]]/Tabulka1[[#This Row],[z2]]*100</f>
        <v>-0.21676554565501183</v>
      </c>
      <c r="AQ230" s="1">
        <v>1</v>
      </c>
    </row>
    <row r="231" spans="1:43" ht="16.5" x14ac:dyDescent="0.35">
      <c r="A231" s="1">
        <f>2*Tabulka1[[#This Row],[x3]]*Tabulka1[[#This Row],[z]]/(100*61.9789)*1000</f>
        <v>1.4470146288588108</v>
      </c>
      <c r="B231" s="1">
        <f>Tabulka1[[#This Row],[y2]]*Tabulka1[[#This Row],[x]]/2</f>
        <v>1.0852609716441082</v>
      </c>
      <c r="C231" s="1">
        <f>Tabulka1[[#This Row],[z2]]</f>
        <v>1.1004466666666668</v>
      </c>
      <c r="D231" s="1">
        <f>Tabulka1[[#This Row],[std2]]</f>
        <v>5.7735026918058837E-6</v>
      </c>
      <c r="E231" s="1">
        <v>5</v>
      </c>
      <c r="F231" s="1" t="s">
        <v>75</v>
      </c>
      <c r="G231" s="1" t="s">
        <v>27</v>
      </c>
      <c r="H231" s="1" t="str">
        <f>Tabulka1[[#This Row],[z2Label]]</f>
        <v>Density (g/cm3)</v>
      </c>
      <c r="I231" s="1">
        <v>10</v>
      </c>
      <c r="J231" s="1">
        <v>1.5</v>
      </c>
      <c r="K231" s="1">
        <v>1.1004466666666668</v>
      </c>
      <c r="L231" s="1">
        <v>5.7735026918058837E-6</v>
      </c>
      <c r="M231" s="1" t="s">
        <v>29</v>
      </c>
      <c r="N231" s="1" t="s">
        <v>28</v>
      </c>
      <c r="O231" s="1" t="s">
        <v>80</v>
      </c>
      <c r="P231" s="1">
        <f>Tabulka1[[#This Row],[x2]]/(1+Tabulka1[[#This Row],[y2]]*60.08/61.9789)</f>
        <v>4.0749078395701748</v>
      </c>
      <c r="Q231" s="1">
        <f>Tabulka1[[#This Row],[y2]]</f>
        <v>1.5</v>
      </c>
      <c r="R231" s="1">
        <f>Tabulka1[[#This Row],[z2]]</f>
        <v>1.1004466666666668</v>
      </c>
      <c r="S231" s="1">
        <f>Tabulka1[[#This Row],[std2]]</f>
        <v>5.7735026918058837E-6</v>
      </c>
      <c r="T231" s="1" t="s">
        <v>38</v>
      </c>
      <c r="U231" s="1" t="s">
        <v>28</v>
      </c>
      <c r="V231" s="1" t="str">
        <f>Tabulka1[[#This Row],[z2Label]]</f>
        <v>Density (g/cm3)</v>
      </c>
      <c r="W231" s="1">
        <f>2*Tabulka1[[#This Row],[x3]]/61.9789*1000/(100-Tabulka1[[#This Row],[x2]])</f>
        <v>1.4610376684001147</v>
      </c>
      <c r="X231" s="1">
        <f>(Tabulka1[[#This Row],[x2]]-Tabulka1[[#This Row],[x3]])/60.08*1000/(100-Tabulka1[[#This Row],[x2]])</f>
        <v>1.095778251300086</v>
      </c>
      <c r="Y231" s="1">
        <f>Tabulka1[[#This Row],[z3]]</f>
        <v>1.1004466666666668</v>
      </c>
      <c r="Z231" s="1">
        <f>Tabulka1[[#This Row],[std3]]</f>
        <v>5.7735026918058837E-6</v>
      </c>
      <c r="AA231" s="1" t="s">
        <v>36</v>
      </c>
      <c r="AB231" s="1" t="s">
        <v>37</v>
      </c>
      <c r="AC231" s="1" t="str">
        <f>Tabulka1[[#This Row],[z2Label]]</f>
        <v>Density (g/cm3)</v>
      </c>
      <c r="AD231" s="1">
        <f>Tabulka1[[#This Row],[y2]]</f>
        <v>1.5</v>
      </c>
      <c r="AE231" s="1">
        <f>Tabulka1[[#This Row],[x3]]</f>
        <v>4.0749078395701748</v>
      </c>
      <c r="AF231" s="1">
        <f>Tabulka1[[#This Row],[x2]]-Tabulka1[[#This Row],[x3]]</f>
        <v>5.9250921604298252</v>
      </c>
      <c r="AG231" s="1">
        <f>100-Tabulka1[[#This Row],[Na2O_proc]]-Tabulka1[[#This Row],[SiO2_proc]]</f>
        <v>90</v>
      </c>
      <c r="AH231" s="1">
        <f>Tabulka1[[#This Row],[z2]]</f>
        <v>1.1004466666666668</v>
      </c>
      <c r="AI231" s="1">
        <f>Tabulka1[[#This Row],[std2]]</f>
        <v>5.7735026918058837E-6</v>
      </c>
      <c r="AJ231" s="1" t="str">
        <f>Tabulka1[[#This Row],[z2Label]]</f>
        <v>Density (g/cm3)</v>
      </c>
      <c r="AK231" s="1">
        <v>25</v>
      </c>
      <c r="AL231" s="1" t="s">
        <v>82</v>
      </c>
      <c r="AM231" s="1" t="s">
        <v>79</v>
      </c>
      <c r="AN231" s="1">
        <f t="shared" si="4"/>
        <v>1.0981993552500005</v>
      </c>
      <c r="AO231" s="1">
        <f>Tabulka1[[#This Row],[Interpolated_z2]]-Tabulka1[[#This Row],[z2]]</f>
        <v>-2.2473114166663422E-3</v>
      </c>
      <c r="AP231" s="1">
        <f>Tabulka1[[#This Row],[Interpolated_z2 - measured]]/Tabulka1[[#This Row],[z2]]*100</f>
        <v>-0.20421811294804612</v>
      </c>
      <c r="AQ231" s="1">
        <v>1</v>
      </c>
    </row>
    <row r="232" spans="1:43" ht="16.5" x14ac:dyDescent="0.35">
      <c r="A232" s="1">
        <f>2*Tabulka1[[#This Row],[x3]]*Tabulka1[[#This Row],[z]]/(100*61.9789)*1000</f>
        <v>2.281219653791053</v>
      </c>
      <c r="B232" s="1">
        <f>Tabulka1[[#This Row],[y2]]*Tabulka1[[#This Row],[x]]/2</f>
        <v>1.7109147403432896</v>
      </c>
      <c r="C232" s="1">
        <f>Tabulka1[[#This Row],[z2]]</f>
        <v>1.1565700000000001</v>
      </c>
      <c r="D232" s="1">
        <f>Tabulka1[[#This Row],[std2]]</f>
        <v>0</v>
      </c>
      <c r="E232" s="1">
        <v>5</v>
      </c>
      <c r="F232" s="1" t="s">
        <v>75</v>
      </c>
      <c r="G232" s="1" t="s">
        <v>27</v>
      </c>
      <c r="H232" s="1" t="str">
        <f>Tabulka1[[#This Row],[z2Label]]</f>
        <v>Density (g/cm3)</v>
      </c>
      <c r="I232" s="1">
        <v>15</v>
      </c>
      <c r="J232" s="1">
        <v>1.5</v>
      </c>
      <c r="K232" s="1">
        <v>1.1565700000000001</v>
      </c>
      <c r="L232" s="1">
        <v>0</v>
      </c>
      <c r="M232" s="1" t="s">
        <v>29</v>
      </c>
      <c r="N232" s="1" t="s">
        <v>28</v>
      </c>
      <c r="O232" s="1" t="s">
        <v>80</v>
      </c>
      <c r="P232" s="1">
        <f>Tabulka1[[#This Row],[x2]]/(1+Tabulka1[[#This Row],[y2]]*60.08/61.9789)</f>
        <v>6.1123617593552622</v>
      </c>
      <c r="Q232" s="1">
        <f>Tabulka1[[#This Row],[y2]]</f>
        <v>1.5</v>
      </c>
      <c r="R232" s="1">
        <f>Tabulka1[[#This Row],[z2]]</f>
        <v>1.1565700000000001</v>
      </c>
      <c r="S232" s="1">
        <f>Tabulka1[[#This Row],[std2]]</f>
        <v>0</v>
      </c>
      <c r="T232" s="1" t="s">
        <v>38</v>
      </c>
      <c r="U232" s="1" t="s">
        <v>28</v>
      </c>
      <c r="V232" s="1" t="str">
        <f>Tabulka1[[#This Row],[z2Label]]</f>
        <v>Density (g/cm3)</v>
      </c>
      <c r="W232" s="1">
        <f>2*Tabulka1[[#This Row],[x3]]/61.9789*1000/(100-Tabulka1[[#This Row],[x2]])</f>
        <v>2.3204715909884177</v>
      </c>
      <c r="X232" s="1">
        <f>(Tabulka1[[#This Row],[x2]]-Tabulka1[[#This Row],[x3]])/60.08*1000/(100-Tabulka1[[#This Row],[x2]])</f>
        <v>1.7403536932413131</v>
      </c>
      <c r="Y232" s="1">
        <f>Tabulka1[[#This Row],[z3]]</f>
        <v>1.1565700000000001</v>
      </c>
      <c r="Z232" s="1">
        <f>Tabulka1[[#This Row],[std3]]</f>
        <v>0</v>
      </c>
      <c r="AA232" s="1" t="s">
        <v>36</v>
      </c>
      <c r="AB232" s="1" t="s">
        <v>37</v>
      </c>
      <c r="AC232" s="1" t="str">
        <f>Tabulka1[[#This Row],[z2Label]]</f>
        <v>Density (g/cm3)</v>
      </c>
      <c r="AD232" s="1">
        <f>Tabulka1[[#This Row],[y2]]</f>
        <v>1.5</v>
      </c>
      <c r="AE232" s="1">
        <f>Tabulka1[[#This Row],[x3]]</f>
        <v>6.1123617593552622</v>
      </c>
      <c r="AF232" s="1">
        <f>Tabulka1[[#This Row],[x2]]-Tabulka1[[#This Row],[x3]]</f>
        <v>8.887638240644737</v>
      </c>
      <c r="AG232" s="1">
        <f>100-Tabulka1[[#This Row],[Na2O_proc]]-Tabulka1[[#This Row],[SiO2_proc]]</f>
        <v>85</v>
      </c>
      <c r="AH232" s="1">
        <f>Tabulka1[[#This Row],[z2]]</f>
        <v>1.1565700000000001</v>
      </c>
      <c r="AI232" s="1">
        <f>Tabulka1[[#This Row],[std2]]</f>
        <v>0</v>
      </c>
      <c r="AJ232" s="1" t="str">
        <f>Tabulka1[[#This Row],[z2Label]]</f>
        <v>Density (g/cm3)</v>
      </c>
      <c r="AK232" s="1">
        <v>25</v>
      </c>
      <c r="AL232" s="1" t="s">
        <v>82</v>
      </c>
      <c r="AM232" s="1" t="s">
        <v>79</v>
      </c>
      <c r="AN232" s="1">
        <f t="shared" si="4"/>
        <v>1.1552998336874996</v>
      </c>
      <c r="AO232" s="1">
        <f>Tabulka1[[#This Row],[Interpolated_z2]]-Tabulka1[[#This Row],[z2]]</f>
        <v>-1.2701663125005425E-3</v>
      </c>
      <c r="AP232" s="1">
        <f>Tabulka1[[#This Row],[Interpolated_z2 - measured]]/Tabulka1[[#This Row],[z2]]*100</f>
        <v>-0.10982182768881628</v>
      </c>
      <c r="AQ232" s="1">
        <v>1</v>
      </c>
    </row>
    <row r="233" spans="1:43" ht="16.5" x14ac:dyDescent="0.35">
      <c r="A233" s="1">
        <f>2*Tabulka1[[#This Row],[x3]]*Tabulka1[[#This Row],[z]]/(100*61.9789)*1000</f>
        <v>3.1994095070159401</v>
      </c>
      <c r="B233" s="1">
        <f>Tabulka1[[#This Row],[y2]]*Tabulka1[[#This Row],[x]]/2</f>
        <v>2.3995571302619552</v>
      </c>
      <c r="C233" s="1">
        <f>Tabulka1[[#This Row],[z2]]</f>
        <v>1.2165666666666668</v>
      </c>
      <c r="D233" s="1">
        <f>Tabulka1[[#This Row],[std2]]</f>
        <v>5.7735026918058837E-6</v>
      </c>
      <c r="E233" s="1">
        <v>5</v>
      </c>
      <c r="F233" s="1" t="s">
        <v>75</v>
      </c>
      <c r="G233" s="1" t="s">
        <v>27</v>
      </c>
      <c r="H233" s="1" t="str">
        <f>Tabulka1[[#This Row],[z2Label]]</f>
        <v>Density (g/cm3)</v>
      </c>
      <c r="I233" s="1">
        <v>20</v>
      </c>
      <c r="J233" s="1">
        <v>1.5</v>
      </c>
      <c r="K233" s="1">
        <v>1.2165666666666668</v>
      </c>
      <c r="L233" s="1">
        <v>5.7735026918058837E-6</v>
      </c>
      <c r="M233" s="1" t="s">
        <v>29</v>
      </c>
      <c r="N233" s="1" t="s">
        <v>28</v>
      </c>
      <c r="O233" s="1" t="s">
        <v>80</v>
      </c>
      <c r="P233" s="1">
        <f>Tabulka1[[#This Row],[x2]]/(1+Tabulka1[[#This Row],[y2]]*60.08/61.9789)</f>
        <v>8.1498156791403495</v>
      </c>
      <c r="Q233" s="1">
        <f>Tabulka1[[#This Row],[y2]]</f>
        <v>1.5</v>
      </c>
      <c r="R233" s="1">
        <f>Tabulka1[[#This Row],[z2]]</f>
        <v>1.2165666666666668</v>
      </c>
      <c r="S233" s="1">
        <f>Tabulka1[[#This Row],[std2]]</f>
        <v>5.7735026918058837E-6</v>
      </c>
      <c r="T233" s="1" t="s">
        <v>38</v>
      </c>
      <c r="U233" s="1" t="s">
        <v>28</v>
      </c>
      <c r="V233" s="1" t="str">
        <f>Tabulka1[[#This Row],[z2Label]]</f>
        <v>Density (g/cm3)</v>
      </c>
      <c r="W233" s="1">
        <f>2*Tabulka1[[#This Row],[x3]]/61.9789*1000/(100-Tabulka1[[#This Row],[x2]])</f>
        <v>3.2873347539002582</v>
      </c>
      <c r="X233" s="1">
        <f>(Tabulka1[[#This Row],[x2]]-Tabulka1[[#This Row],[x3]])/60.08*1000/(100-Tabulka1[[#This Row],[x2]])</f>
        <v>2.4655010654251934</v>
      </c>
      <c r="Y233" s="1">
        <f>Tabulka1[[#This Row],[z3]]</f>
        <v>1.2165666666666668</v>
      </c>
      <c r="Z233" s="1">
        <f>Tabulka1[[#This Row],[std3]]</f>
        <v>5.7735026918058837E-6</v>
      </c>
      <c r="AA233" s="1" t="s">
        <v>36</v>
      </c>
      <c r="AB233" s="1" t="s">
        <v>37</v>
      </c>
      <c r="AC233" s="1" t="str">
        <f>Tabulka1[[#This Row],[z2Label]]</f>
        <v>Density (g/cm3)</v>
      </c>
      <c r="AD233" s="1">
        <f>Tabulka1[[#This Row],[y2]]</f>
        <v>1.5</v>
      </c>
      <c r="AE233" s="1">
        <f>Tabulka1[[#This Row],[x3]]</f>
        <v>8.1498156791403495</v>
      </c>
      <c r="AF233" s="1">
        <f>Tabulka1[[#This Row],[x2]]-Tabulka1[[#This Row],[x3]]</f>
        <v>11.85018432085965</v>
      </c>
      <c r="AG233" s="1">
        <f>100-Tabulka1[[#This Row],[Na2O_proc]]-Tabulka1[[#This Row],[SiO2_proc]]</f>
        <v>80</v>
      </c>
      <c r="AH233" s="1">
        <f>Tabulka1[[#This Row],[z2]]</f>
        <v>1.2165666666666668</v>
      </c>
      <c r="AI233" s="1">
        <f>Tabulka1[[#This Row],[std2]]</f>
        <v>5.7735026918058837E-6</v>
      </c>
      <c r="AJ233" s="1" t="str">
        <f>Tabulka1[[#This Row],[z2Label]]</f>
        <v>Density (g/cm3)</v>
      </c>
      <c r="AK233" s="1">
        <v>25</v>
      </c>
      <c r="AL233" s="1" t="s">
        <v>82</v>
      </c>
      <c r="AM233" s="1" t="s">
        <v>79</v>
      </c>
      <c r="AN233" s="1">
        <f t="shared" si="4"/>
        <v>1.2164020952500001</v>
      </c>
      <c r="AO233" s="1">
        <f>Tabulka1[[#This Row],[Interpolated_z2]]-Tabulka1[[#This Row],[z2]]</f>
        <v>-1.6457141666670339E-4</v>
      </c>
      <c r="AP233" s="1">
        <f>Tabulka1[[#This Row],[Interpolated_z2 - measured]]/Tabulka1[[#This Row],[z2]]*100</f>
        <v>-1.3527529659975069E-2</v>
      </c>
      <c r="AQ233" s="1">
        <v>1</v>
      </c>
    </row>
    <row r="234" spans="1:43" ht="16.5" x14ac:dyDescent="0.35">
      <c r="A234" s="1">
        <f>2*Tabulka1[[#This Row],[x3]]*Tabulka1[[#This Row],[z]]/(100*61.9789)*1000</f>
        <v>4.2112401864839262</v>
      </c>
      <c r="B234" s="1">
        <f>Tabulka1[[#This Row],[y2]]*Tabulka1[[#This Row],[x]]/2</f>
        <v>3.1584301398629444</v>
      </c>
      <c r="C234" s="1">
        <f>Tabulka1[[#This Row],[z2]]</f>
        <v>1.28105</v>
      </c>
      <c r="D234" s="1">
        <f>Tabulka1[[#This Row],[std2]]</f>
        <v>1.0000000000065512E-5</v>
      </c>
      <c r="E234" s="1">
        <v>5</v>
      </c>
      <c r="F234" s="1" t="s">
        <v>75</v>
      </c>
      <c r="G234" s="1" t="s">
        <v>27</v>
      </c>
      <c r="H234" s="1" t="str">
        <f>Tabulka1[[#This Row],[z2Label]]</f>
        <v>Density (g/cm3)</v>
      </c>
      <c r="I234" s="1">
        <v>25</v>
      </c>
      <c r="J234" s="1">
        <v>1.5</v>
      </c>
      <c r="K234" s="1">
        <v>1.28105</v>
      </c>
      <c r="L234" s="1">
        <v>1.0000000000065512E-5</v>
      </c>
      <c r="M234" s="1" t="s">
        <v>29</v>
      </c>
      <c r="N234" s="1" t="s">
        <v>28</v>
      </c>
      <c r="O234" s="1" t="s">
        <v>80</v>
      </c>
      <c r="P234" s="1">
        <f>Tabulka1[[#This Row],[x2]]/(1+Tabulka1[[#This Row],[y2]]*60.08/61.9789)</f>
        <v>10.187269598925436</v>
      </c>
      <c r="Q234" s="1">
        <f>Tabulka1[[#This Row],[y2]]</f>
        <v>1.5</v>
      </c>
      <c r="R234" s="1">
        <f>Tabulka1[[#This Row],[z2]]</f>
        <v>1.28105</v>
      </c>
      <c r="S234" s="1">
        <f>Tabulka1[[#This Row],[std2]]</f>
        <v>1.0000000000065512E-5</v>
      </c>
      <c r="T234" s="1" t="s">
        <v>38</v>
      </c>
      <c r="U234" s="1" t="s">
        <v>28</v>
      </c>
      <c r="V234" s="1" t="str">
        <f>Tabulka1[[#This Row],[z2Label]]</f>
        <v>Density (g/cm3)</v>
      </c>
      <c r="W234" s="1">
        <f>2*Tabulka1[[#This Row],[x3]]/61.9789*1000/(100-Tabulka1[[#This Row],[x2]])</f>
        <v>4.383113005200344</v>
      </c>
      <c r="X234" s="1">
        <f>(Tabulka1[[#This Row],[x2]]-Tabulka1[[#This Row],[x3]])/60.08*1000/(100-Tabulka1[[#This Row],[x2]])</f>
        <v>3.2873347539002586</v>
      </c>
      <c r="Y234" s="1">
        <f>Tabulka1[[#This Row],[z3]]</f>
        <v>1.28105</v>
      </c>
      <c r="Z234" s="1">
        <f>Tabulka1[[#This Row],[std3]]</f>
        <v>1.0000000000065512E-5</v>
      </c>
      <c r="AA234" s="1" t="s">
        <v>36</v>
      </c>
      <c r="AB234" s="1" t="s">
        <v>37</v>
      </c>
      <c r="AC234" s="1" t="str">
        <f>Tabulka1[[#This Row],[z2Label]]</f>
        <v>Density (g/cm3)</v>
      </c>
      <c r="AD234" s="1">
        <f>Tabulka1[[#This Row],[y2]]</f>
        <v>1.5</v>
      </c>
      <c r="AE234" s="1">
        <f>Tabulka1[[#This Row],[x3]]</f>
        <v>10.187269598925436</v>
      </c>
      <c r="AF234" s="1">
        <f>Tabulka1[[#This Row],[x2]]-Tabulka1[[#This Row],[x3]]</f>
        <v>14.812730401074564</v>
      </c>
      <c r="AG234" s="1">
        <f>100-Tabulka1[[#This Row],[Na2O_proc]]-Tabulka1[[#This Row],[SiO2_proc]]</f>
        <v>75</v>
      </c>
      <c r="AH234" s="1">
        <f>Tabulka1[[#This Row],[z2]]</f>
        <v>1.28105</v>
      </c>
      <c r="AI234" s="1">
        <f>Tabulka1[[#This Row],[std2]]</f>
        <v>1.0000000000065512E-5</v>
      </c>
      <c r="AJ234" s="1" t="str">
        <f>Tabulka1[[#This Row],[z2Label]]</f>
        <v>Density (g/cm3)</v>
      </c>
      <c r="AK234" s="1">
        <v>25</v>
      </c>
      <c r="AL234" s="1" t="s">
        <v>82</v>
      </c>
      <c r="AM234" s="1" t="s">
        <v>79</v>
      </c>
      <c r="AN234" s="1">
        <f t="shared" si="4"/>
        <v>1.2813707859374999</v>
      </c>
      <c r="AO234" s="1">
        <f>Tabulka1[[#This Row],[Interpolated_z2]]-Tabulka1[[#This Row],[z2]]</f>
        <v>3.2078593749984563E-4</v>
      </c>
      <c r="AP234" s="1">
        <f>Tabulka1[[#This Row],[Interpolated_z2 - measured]]/Tabulka1[[#This Row],[z2]]*100</f>
        <v>2.5040860036676604E-2</v>
      </c>
      <c r="AQ234" s="1">
        <v>1</v>
      </c>
    </row>
    <row r="235" spans="1:43" ht="16.5" x14ac:dyDescent="0.35">
      <c r="A235" s="1">
        <f>2*Tabulka1[[#This Row],[x3]]*Tabulka1[[#This Row],[z]]/(100*61.9789)*1000</f>
        <v>5.3249826264358253</v>
      </c>
      <c r="B235" s="1">
        <f>Tabulka1[[#This Row],[y2]]*Tabulka1[[#This Row],[x]]/2</f>
        <v>3.9937369698268688</v>
      </c>
      <c r="C235" s="1">
        <f>Tabulka1[[#This Row],[z2]]</f>
        <v>1.3498733333333333</v>
      </c>
      <c r="D235" s="1">
        <f>Tabulka1[[#This Row],[std2]]</f>
        <v>5.7735026919340812E-6</v>
      </c>
      <c r="E235" s="1">
        <v>5</v>
      </c>
      <c r="F235" s="1" t="s">
        <v>75</v>
      </c>
      <c r="G235" s="1" t="s">
        <v>27</v>
      </c>
      <c r="H235" s="1" t="str">
        <f>Tabulka1[[#This Row],[z2Label]]</f>
        <v>Density (g/cm3)</v>
      </c>
      <c r="I235" s="1">
        <v>30</v>
      </c>
      <c r="J235" s="1">
        <v>1.5</v>
      </c>
      <c r="K235" s="1">
        <v>1.3498733333333333</v>
      </c>
      <c r="L235" s="1">
        <v>5.7735026919340812E-6</v>
      </c>
      <c r="M235" s="1" t="s">
        <v>29</v>
      </c>
      <c r="N235" s="1" t="s">
        <v>28</v>
      </c>
      <c r="O235" s="1" t="s">
        <v>80</v>
      </c>
      <c r="P235" s="1">
        <f>Tabulka1[[#This Row],[x2]]/(1+Tabulka1[[#This Row],[y2]]*60.08/61.9789)</f>
        <v>12.224723518710524</v>
      </c>
      <c r="Q235" s="1">
        <f>Tabulka1[[#This Row],[y2]]</f>
        <v>1.5</v>
      </c>
      <c r="R235" s="1">
        <f>Tabulka1[[#This Row],[z2]]</f>
        <v>1.3498733333333333</v>
      </c>
      <c r="S235" s="1">
        <f>Tabulka1[[#This Row],[std2]]</f>
        <v>5.7735026919340812E-6</v>
      </c>
      <c r="T235" s="1" t="s">
        <v>38</v>
      </c>
      <c r="U235" s="1" t="s">
        <v>28</v>
      </c>
      <c r="V235" s="1" t="str">
        <f>Tabulka1[[#This Row],[z2Label]]</f>
        <v>Density (g/cm3)</v>
      </c>
      <c r="W235" s="1">
        <f>2*Tabulka1[[#This Row],[x3]]/61.9789*1000/(100-Tabulka1[[#This Row],[x2]])</f>
        <v>5.635431006686157</v>
      </c>
      <c r="X235" s="1">
        <f>(Tabulka1[[#This Row],[x2]]-Tabulka1[[#This Row],[x3]])/60.08*1000/(100-Tabulka1[[#This Row],[x2]])</f>
        <v>4.2265732550146176</v>
      </c>
      <c r="Y235" s="1">
        <f>Tabulka1[[#This Row],[z3]]</f>
        <v>1.3498733333333333</v>
      </c>
      <c r="Z235" s="1">
        <f>Tabulka1[[#This Row],[std3]]</f>
        <v>5.7735026919340812E-6</v>
      </c>
      <c r="AA235" s="1" t="s">
        <v>36</v>
      </c>
      <c r="AB235" s="1" t="s">
        <v>37</v>
      </c>
      <c r="AC235" s="1" t="str">
        <f>Tabulka1[[#This Row],[z2Label]]</f>
        <v>Density (g/cm3)</v>
      </c>
      <c r="AD235" s="1">
        <f>Tabulka1[[#This Row],[y2]]</f>
        <v>1.5</v>
      </c>
      <c r="AE235" s="1">
        <f>Tabulka1[[#This Row],[x3]]</f>
        <v>12.224723518710524</v>
      </c>
      <c r="AF235" s="1">
        <f>Tabulka1[[#This Row],[x2]]-Tabulka1[[#This Row],[x3]]</f>
        <v>17.775276481289474</v>
      </c>
      <c r="AG235" s="1">
        <f>100-Tabulka1[[#This Row],[Na2O_proc]]-Tabulka1[[#This Row],[SiO2_proc]]</f>
        <v>70</v>
      </c>
      <c r="AH235" s="1">
        <f>Tabulka1[[#This Row],[z2]]</f>
        <v>1.3498733333333333</v>
      </c>
      <c r="AI235" s="1">
        <f>Tabulka1[[#This Row],[std2]]</f>
        <v>5.7735026919340812E-6</v>
      </c>
      <c r="AJ235" s="1" t="str">
        <f>Tabulka1[[#This Row],[z2Label]]</f>
        <v>Density (g/cm3)</v>
      </c>
      <c r="AK235" s="1">
        <v>25</v>
      </c>
      <c r="AL235" s="1" t="s">
        <v>82</v>
      </c>
      <c r="AM235" s="1" t="s">
        <v>79</v>
      </c>
      <c r="AN235" s="1">
        <f t="shared" si="4"/>
        <v>1.3502036152500003</v>
      </c>
      <c r="AO235" s="1">
        <f>Tabulka1[[#This Row],[Interpolated_z2]]-Tabulka1[[#This Row],[z2]]</f>
        <v>3.3028191666706341E-4</v>
      </c>
      <c r="AP235" s="1">
        <f>Tabulka1[[#This Row],[Interpolated_z2 - measured]]/Tabulka1[[#This Row],[z2]]*100</f>
        <v>2.4467622888102843E-2</v>
      </c>
      <c r="AQ235" s="1">
        <v>1</v>
      </c>
    </row>
    <row r="236" spans="1:43" ht="16.5" x14ac:dyDescent="0.35">
      <c r="A236" s="1">
        <f>2*Tabulka1[[#This Row],[x3]]*Tabulka1[[#This Row],[z]]/(100*61.9789)*1000</f>
        <v>6.5497646597049686</v>
      </c>
      <c r="B236" s="1">
        <f>Tabulka1[[#This Row],[y2]]*Tabulka1[[#This Row],[x]]/2</f>
        <v>4.9123234947787262</v>
      </c>
      <c r="C236" s="1">
        <f>Tabulka1[[#This Row],[z2]]</f>
        <v>1.42316</v>
      </c>
      <c r="D236" s="1">
        <f>Tabulka1[[#This Row],[std2]]</f>
        <v>1.0000000000065512E-5</v>
      </c>
      <c r="E236" s="1">
        <v>5</v>
      </c>
      <c r="F236" s="1" t="s">
        <v>75</v>
      </c>
      <c r="G236" s="1" t="s">
        <v>27</v>
      </c>
      <c r="H236" s="1" t="str">
        <f>Tabulka1[[#This Row],[z2Label]]</f>
        <v>Density (g/cm3)</v>
      </c>
      <c r="I236" s="1">
        <v>35</v>
      </c>
      <c r="J236" s="1">
        <v>1.5</v>
      </c>
      <c r="K236" s="1">
        <v>1.42316</v>
      </c>
      <c r="L236" s="1">
        <v>1.0000000000065512E-5</v>
      </c>
      <c r="M236" s="1" t="s">
        <v>29</v>
      </c>
      <c r="N236" s="1" t="s">
        <v>28</v>
      </c>
      <c r="O236" s="1" t="s">
        <v>80</v>
      </c>
      <c r="P236" s="1">
        <f>Tabulka1[[#This Row],[x2]]/(1+Tabulka1[[#This Row],[y2]]*60.08/61.9789)</f>
        <v>14.262177438495611</v>
      </c>
      <c r="Q236" s="1">
        <f>Tabulka1[[#This Row],[y2]]</f>
        <v>1.5</v>
      </c>
      <c r="R236" s="1">
        <f>Tabulka1[[#This Row],[z2]]</f>
        <v>1.42316</v>
      </c>
      <c r="S236" s="1">
        <f>Tabulka1[[#This Row],[std2]]</f>
        <v>1.0000000000065512E-5</v>
      </c>
      <c r="T236" s="1" t="s">
        <v>38</v>
      </c>
      <c r="U236" s="1" t="s">
        <v>28</v>
      </c>
      <c r="V236" s="1" t="str">
        <f>Tabulka1[[#This Row],[z2Label]]</f>
        <v>Density (g/cm3)</v>
      </c>
      <c r="W236" s="1">
        <f>2*Tabulka1[[#This Row],[x3]]/61.9789*1000/(100-Tabulka1[[#This Row],[x2]])</f>
        <v>7.080413316092864</v>
      </c>
      <c r="X236" s="1">
        <f>(Tabulka1[[#This Row],[x2]]-Tabulka1[[#This Row],[x3]])/60.08*1000/(100-Tabulka1[[#This Row],[x2]])</f>
        <v>5.3103099870696475</v>
      </c>
      <c r="Y236" s="1">
        <f>Tabulka1[[#This Row],[z3]]</f>
        <v>1.42316</v>
      </c>
      <c r="Z236" s="1">
        <f>Tabulka1[[#This Row],[std3]]</f>
        <v>1.0000000000065512E-5</v>
      </c>
      <c r="AA236" s="1" t="s">
        <v>36</v>
      </c>
      <c r="AB236" s="1" t="s">
        <v>37</v>
      </c>
      <c r="AC236" s="1" t="str">
        <f>Tabulka1[[#This Row],[z2Label]]</f>
        <v>Density (g/cm3)</v>
      </c>
      <c r="AD236" s="1">
        <f>Tabulka1[[#This Row],[y2]]</f>
        <v>1.5</v>
      </c>
      <c r="AE236" s="1">
        <f>Tabulka1[[#This Row],[x3]]</f>
        <v>14.262177438495611</v>
      </c>
      <c r="AF236" s="1">
        <f>Tabulka1[[#This Row],[x2]]-Tabulka1[[#This Row],[x3]]</f>
        <v>20.737822561504387</v>
      </c>
      <c r="AG236" s="1">
        <f>100-Tabulka1[[#This Row],[Na2O_proc]]-Tabulka1[[#This Row],[SiO2_proc]]</f>
        <v>65</v>
      </c>
      <c r="AH236" s="1">
        <f>Tabulka1[[#This Row],[z2]]</f>
        <v>1.42316</v>
      </c>
      <c r="AI236" s="1">
        <f>Tabulka1[[#This Row],[std2]]</f>
        <v>1.0000000000065512E-5</v>
      </c>
      <c r="AJ236" s="1" t="str">
        <f>Tabulka1[[#This Row],[z2Label]]</f>
        <v>Density (g/cm3)</v>
      </c>
      <c r="AK236" s="1">
        <v>25</v>
      </c>
      <c r="AL236" s="1" t="s">
        <v>82</v>
      </c>
      <c r="AM236" s="1" t="s">
        <v>79</v>
      </c>
      <c r="AN236" s="1">
        <f t="shared" si="4"/>
        <v>1.4230313561874997</v>
      </c>
      <c r="AO236" s="1">
        <f>Tabulka1[[#This Row],[Interpolated_z2]]-Tabulka1[[#This Row],[z2]]</f>
        <v>-1.2864381250032864E-4</v>
      </c>
      <c r="AP236" s="1">
        <f>Tabulka1[[#This Row],[Interpolated_z2 - measured]]/Tabulka1[[#This Row],[z2]]*100</f>
        <v>-9.039307772866623E-3</v>
      </c>
      <c r="AQ236" s="1">
        <v>1</v>
      </c>
    </row>
    <row r="237" spans="1:43" ht="16.5" x14ac:dyDescent="0.35">
      <c r="A237" s="1">
        <f>2*Tabulka1[[#This Row],[x3]]*Tabulka1[[#This Row],[z]]/(100*61.9789)*1000</f>
        <v>7.8933904189971145</v>
      </c>
      <c r="B237" s="1">
        <f>Tabulka1[[#This Row],[y2]]*Tabulka1[[#This Row],[x]]/2</f>
        <v>5.9200428142478358</v>
      </c>
      <c r="C237" s="1">
        <f>Tabulka1[[#This Row],[z2]]</f>
        <v>1.5007200000000001</v>
      </c>
      <c r="D237" s="1">
        <f>Tabulka1[[#This Row],[std2]]</f>
        <v>9.9999999999544897E-6</v>
      </c>
      <c r="E237" s="1">
        <v>5</v>
      </c>
      <c r="F237" s="1" t="s">
        <v>75</v>
      </c>
      <c r="G237" s="1" t="s">
        <v>27</v>
      </c>
      <c r="H237" s="1" t="str">
        <f>Tabulka1[[#This Row],[z2Label]]</f>
        <v>Density (g/cm3)</v>
      </c>
      <c r="I237" s="1">
        <v>40</v>
      </c>
      <c r="J237" s="1">
        <v>1.5</v>
      </c>
      <c r="K237" s="1">
        <v>1.5007200000000001</v>
      </c>
      <c r="L237" s="1">
        <v>9.9999999999544897E-6</v>
      </c>
      <c r="M237" s="1" t="s">
        <v>29</v>
      </c>
      <c r="N237" s="1" t="s">
        <v>28</v>
      </c>
      <c r="O237" s="1" t="s">
        <v>80</v>
      </c>
      <c r="P237" s="1">
        <f>Tabulka1[[#This Row],[x2]]/(1+Tabulka1[[#This Row],[y2]]*60.08/61.9789)</f>
        <v>16.299631358280699</v>
      </c>
      <c r="Q237" s="1">
        <f>Tabulka1[[#This Row],[y2]]</f>
        <v>1.5</v>
      </c>
      <c r="R237" s="1">
        <f>Tabulka1[[#This Row],[z2]]</f>
        <v>1.5007200000000001</v>
      </c>
      <c r="S237" s="1">
        <f>Tabulka1[[#This Row],[std2]]</f>
        <v>9.9999999999544897E-6</v>
      </c>
      <c r="T237" s="1" t="s">
        <v>38</v>
      </c>
      <c r="U237" s="1" t="s">
        <v>28</v>
      </c>
      <c r="V237" s="1" t="str">
        <f>Tabulka1[[#This Row],[z2Label]]</f>
        <v>Density (g/cm3)</v>
      </c>
      <c r="W237" s="1">
        <f>2*Tabulka1[[#This Row],[x3]]/61.9789*1000/(100-Tabulka1[[#This Row],[x2]])</f>
        <v>8.7662260104006879</v>
      </c>
      <c r="X237" s="1">
        <f>(Tabulka1[[#This Row],[x2]]-Tabulka1[[#This Row],[x3]])/60.08*1000/(100-Tabulka1[[#This Row],[x2]])</f>
        <v>6.5746695078005164</v>
      </c>
      <c r="Y237" s="1">
        <f>Tabulka1[[#This Row],[z3]]</f>
        <v>1.5007200000000001</v>
      </c>
      <c r="Z237" s="1">
        <f>Tabulka1[[#This Row],[std3]]</f>
        <v>9.9999999999544897E-6</v>
      </c>
      <c r="AA237" s="1" t="s">
        <v>36</v>
      </c>
      <c r="AB237" s="1" t="s">
        <v>37</v>
      </c>
      <c r="AC237" s="1" t="str">
        <f>Tabulka1[[#This Row],[z2Label]]</f>
        <v>Density (g/cm3)</v>
      </c>
      <c r="AD237" s="1">
        <f>Tabulka1[[#This Row],[y2]]</f>
        <v>1.5</v>
      </c>
      <c r="AE237" s="1">
        <f>Tabulka1[[#This Row],[x3]]</f>
        <v>16.299631358280699</v>
      </c>
      <c r="AF237" s="1">
        <f>Tabulka1[[#This Row],[x2]]-Tabulka1[[#This Row],[x3]]</f>
        <v>23.700368641719301</v>
      </c>
      <c r="AG237" s="1">
        <f>100-Tabulka1[[#This Row],[Na2O_proc]]-Tabulka1[[#This Row],[SiO2_proc]]</f>
        <v>60.000000000000007</v>
      </c>
      <c r="AH237" s="1">
        <f>Tabulka1[[#This Row],[z2]]</f>
        <v>1.5007200000000001</v>
      </c>
      <c r="AI237" s="1">
        <f>Tabulka1[[#This Row],[std2]]</f>
        <v>9.9999999999544897E-6</v>
      </c>
      <c r="AJ237" s="1" t="str">
        <f>Tabulka1[[#This Row],[z2Label]]</f>
        <v>Density (g/cm3)</v>
      </c>
      <c r="AK237" s="1">
        <v>25</v>
      </c>
      <c r="AL237" s="1" t="s">
        <v>82</v>
      </c>
      <c r="AM237" s="1" t="s">
        <v>79</v>
      </c>
      <c r="AN237" s="1">
        <f t="shared" si="4"/>
        <v>1.5001178452500001</v>
      </c>
      <c r="AO237" s="1">
        <f>Tabulka1[[#This Row],[Interpolated_z2]]-Tabulka1[[#This Row],[z2]]</f>
        <v>-6.0215474999991692E-4</v>
      </c>
      <c r="AP237" s="1">
        <f>Tabulka1[[#This Row],[Interpolated_z2 - measured]]/Tabulka1[[#This Row],[z2]]*100</f>
        <v>-4.0124390292653987E-2</v>
      </c>
      <c r="AQ237" s="1">
        <v>1</v>
      </c>
    </row>
    <row r="238" spans="1:43" ht="16.5" x14ac:dyDescent="0.35">
      <c r="A238" s="1">
        <f>2*Tabulka1[[#This Row],[x3]]*Tabulka1[[#This Row],[z]]/(100*61.9789)*1000</f>
        <v>9.3438742817995397</v>
      </c>
      <c r="B238" s="1">
        <f>Tabulka1[[#This Row],[y2]]*Tabulka1[[#This Row],[x]]/2</f>
        <v>7.0079057113496548</v>
      </c>
      <c r="C238" s="1">
        <f>Tabulka1[[#This Row],[z2]]</f>
        <v>1.5791033333333333</v>
      </c>
      <c r="D238" s="1">
        <f>Tabulka1[[#This Row],[std2]]</f>
        <v>5.7735026919340812E-6</v>
      </c>
      <c r="E238" s="1">
        <v>5</v>
      </c>
      <c r="F238" s="1" t="s">
        <v>75</v>
      </c>
      <c r="G238" s="1" t="s">
        <v>27</v>
      </c>
      <c r="H238" s="1" t="str">
        <f>Tabulka1[[#This Row],[z2Label]]</f>
        <v>Density (g/cm3)</v>
      </c>
      <c r="I238" s="1">
        <v>45</v>
      </c>
      <c r="J238" s="1">
        <v>1.5</v>
      </c>
      <c r="K238" s="1">
        <v>1.5791033333333333</v>
      </c>
      <c r="L238" s="1">
        <v>5.7735026919340812E-6</v>
      </c>
      <c r="M238" s="1" t="s">
        <v>29</v>
      </c>
      <c r="N238" s="1" t="s">
        <v>28</v>
      </c>
      <c r="O238" s="1" t="s">
        <v>80</v>
      </c>
      <c r="P238" s="1">
        <f>Tabulka1[[#This Row],[x2]]/(1+Tabulka1[[#This Row],[y2]]*60.08/61.9789)</f>
        <v>18.337085278065786</v>
      </c>
      <c r="Q238" s="1">
        <f>Tabulka1[[#This Row],[y2]]</f>
        <v>1.5</v>
      </c>
      <c r="R238" s="1">
        <f>Tabulka1[[#This Row],[z2]]</f>
        <v>1.5791033333333333</v>
      </c>
      <c r="S238" s="1">
        <f>Tabulka1[[#This Row],[std2]]</f>
        <v>5.7735026919340812E-6</v>
      </c>
      <c r="T238" s="1" t="s">
        <v>38</v>
      </c>
      <c r="U238" s="1" t="s">
        <v>28</v>
      </c>
      <c r="V238" s="1" t="str">
        <f>Tabulka1[[#This Row],[z2Label]]</f>
        <v>Density (g/cm3)</v>
      </c>
      <c r="W238" s="1">
        <f>2*Tabulka1[[#This Row],[x3]]/61.9789*1000/(100-Tabulka1[[#This Row],[x2]])</f>
        <v>10.758550103673571</v>
      </c>
      <c r="X238" s="1">
        <f>(Tabulka1[[#This Row],[x2]]-Tabulka1[[#This Row],[x3]])/60.08*1000/(100-Tabulka1[[#This Row],[x2]])</f>
        <v>8.0689125777551798</v>
      </c>
      <c r="Y238" s="1">
        <f>Tabulka1[[#This Row],[z3]]</f>
        <v>1.5791033333333333</v>
      </c>
      <c r="Z238" s="1">
        <f>Tabulka1[[#This Row],[std3]]</f>
        <v>5.7735026919340812E-6</v>
      </c>
      <c r="AA238" s="1" t="s">
        <v>36</v>
      </c>
      <c r="AB238" s="1" t="s">
        <v>37</v>
      </c>
      <c r="AC238" s="1" t="str">
        <f>Tabulka1[[#This Row],[z2Label]]</f>
        <v>Density (g/cm3)</v>
      </c>
      <c r="AD238" s="1">
        <f>Tabulka1[[#This Row],[y2]]</f>
        <v>1.5</v>
      </c>
      <c r="AE238" s="1">
        <f>Tabulka1[[#This Row],[x3]]</f>
        <v>18.337085278065786</v>
      </c>
      <c r="AF238" s="1">
        <f>Tabulka1[[#This Row],[x2]]-Tabulka1[[#This Row],[x3]]</f>
        <v>26.662914721934214</v>
      </c>
      <c r="AG238" s="1">
        <f>100-Tabulka1[[#This Row],[Na2O_proc]]-Tabulka1[[#This Row],[SiO2_proc]]</f>
        <v>55</v>
      </c>
      <c r="AH238" s="1">
        <f>Tabulka1[[#This Row],[z2]]</f>
        <v>1.5791033333333333</v>
      </c>
      <c r="AI238" s="1">
        <f>Tabulka1[[#This Row],[std2]]</f>
        <v>5.7735026919340812E-6</v>
      </c>
      <c r="AJ238" s="1" t="str">
        <f>Tabulka1[[#This Row],[z2Label]]</f>
        <v>Density (g/cm3)</v>
      </c>
      <c r="AK238" s="1">
        <v>25</v>
      </c>
      <c r="AL238" s="1" t="s">
        <v>82</v>
      </c>
      <c r="AM238" s="1" t="s">
        <v>79</v>
      </c>
      <c r="AN238" s="1">
        <f t="shared" si="4"/>
        <v>1.5818599824375001</v>
      </c>
      <c r="AO238" s="1">
        <f>Tabulka1[[#This Row],[Interpolated_z2]]-Tabulka1[[#This Row],[z2]]</f>
        <v>2.7566491041668417E-3</v>
      </c>
      <c r="AP238" s="1">
        <f>Tabulka1[[#This Row],[Interpolated_z2 - measured]]/Tabulka1[[#This Row],[z2]]*100</f>
        <v>0.17457053290792718</v>
      </c>
      <c r="AQ238" s="1">
        <v>1</v>
      </c>
    </row>
    <row r="239" spans="1:43" ht="16.5" x14ac:dyDescent="0.35">
      <c r="A239" s="1">
        <f>2*Tabulka1[[#This Row],[x3]]*Tabulka1[[#This Row],[z]]/(100*61.9789)*1000</f>
        <v>9.9361376840989646</v>
      </c>
      <c r="B239" s="1">
        <f>Tabulka1[[#This Row],[y2]]*Tabulka1[[#This Row],[x]]/2</f>
        <v>7.452103263074223</v>
      </c>
      <c r="C239" s="1">
        <f>Tabulka1[[#This Row],[z2]]</f>
        <v>1.6125433333333332</v>
      </c>
      <c r="D239" s="1">
        <f>Tabulka1[[#This Row],[std2]]</f>
        <v>1.1547005383739964E-5</v>
      </c>
      <c r="E239" s="1">
        <v>5</v>
      </c>
      <c r="F239" s="1" t="s">
        <v>75</v>
      </c>
      <c r="G239" s="1" t="s">
        <v>27</v>
      </c>
      <c r="H239" s="1" t="str">
        <f>Tabulka1[[#This Row],[z2Label]]</f>
        <v>Density (g/cm3)</v>
      </c>
      <c r="I239" s="1">
        <v>46.86</v>
      </c>
      <c r="J239" s="1">
        <v>1.5</v>
      </c>
      <c r="K239" s="1">
        <v>1.6125433333333332</v>
      </c>
      <c r="L239" s="1">
        <v>1.1547005383739964E-5</v>
      </c>
      <c r="M239" s="1" t="s">
        <v>29</v>
      </c>
      <c r="N239" s="1" t="s">
        <v>28</v>
      </c>
      <c r="O239" s="1" t="s">
        <v>80</v>
      </c>
      <c r="P239" s="1">
        <f>Tabulka1[[#This Row],[x2]]/(1+Tabulka1[[#This Row],[y2]]*60.08/61.9789)</f>
        <v>19.095018136225839</v>
      </c>
      <c r="Q239" s="1">
        <f>Tabulka1[[#This Row],[y2]]</f>
        <v>1.5</v>
      </c>
      <c r="R239" s="1">
        <f>Tabulka1[[#This Row],[z2]]</f>
        <v>1.6125433333333332</v>
      </c>
      <c r="S239" s="1">
        <f>Tabulka1[[#This Row],[std2]]</f>
        <v>1.1547005383739964E-5</v>
      </c>
      <c r="T239" s="1" t="s">
        <v>38</v>
      </c>
      <c r="U239" s="1" t="s">
        <v>28</v>
      </c>
      <c r="V239" s="1" t="str">
        <f>Tabulka1[[#This Row],[z2Label]]</f>
        <v>Density (g/cm3)</v>
      </c>
      <c r="W239" s="1">
        <f>2*Tabulka1[[#This Row],[x3]]/61.9789*1000/(100-Tabulka1[[#This Row],[x2]])</f>
        <v>11.595371213230418</v>
      </c>
      <c r="X239" s="1">
        <f>(Tabulka1[[#This Row],[x2]]-Tabulka1[[#This Row],[x3]])/60.08*1000/(100-Tabulka1[[#This Row],[x2]])</f>
        <v>8.6965284099228128</v>
      </c>
      <c r="Y239" s="1">
        <f>Tabulka1[[#This Row],[z3]]</f>
        <v>1.6125433333333332</v>
      </c>
      <c r="Z239" s="1">
        <f>Tabulka1[[#This Row],[std3]]</f>
        <v>1.1547005383739964E-5</v>
      </c>
      <c r="AA239" s="1" t="s">
        <v>36</v>
      </c>
      <c r="AB239" s="1" t="s">
        <v>37</v>
      </c>
      <c r="AC239" s="1" t="str">
        <f>Tabulka1[[#This Row],[z2Label]]</f>
        <v>Density (g/cm3)</v>
      </c>
      <c r="AD239" s="1">
        <f>Tabulka1[[#This Row],[y2]]</f>
        <v>1.5</v>
      </c>
      <c r="AE239" s="1">
        <f>Tabulka1[[#This Row],[x3]]</f>
        <v>19.095018136225839</v>
      </c>
      <c r="AF239" s="1">
        <f>Tabulka1[[#This Row],[x2]]-Tabulka1[[#This Row],[x3]]</f>
        <v>27.76498186377416</v>
      </c>
      <c r="AG239" s="1">
        <f>100-Tabulka1[[#This Row],[Na2O_proc]]-Tabulka1[[#This Row],[SiO2_proc]]</f>
        <v>53.140000000000008</v>
      </c>
      <c r="AH239" s="1">
        <f>Tabulka1[[#This Row],[z2]]</f>
        <v>1.6125433333333332</v>
      </c>
      <c r="AI239" s="1">
        <f>Tabulka1[[#This Row],[std2]]</f>
        <v>1.1547005383739964E-5</v>
      </c>
      <c r="AJ239" s="1" t="str">
        <f>Tabulka1[[#This Row],[z2Label]]</f>
        <v>Density (g/cm3)</v>
      </c>
      <c r="AK239" s="1">
        <v>25</v>
      </c>
      <c r="AL239" s="1" t="s">
        <v>82</v>
      </c>
      <c r="AM239" s="1" t="s">
        <v>79</v>
      </c>
      <c r="AN239" s="1">
        <f t="shared" si="4"/>
        <v>1.6135588581124467</v>
      </c>
      <c r="AO239" s="1">
        <f>Tabulka1[[#This Row],[Interpolated_z2]]-Tabulka1[[#This Row],[z2]]</f>
        <v>1.0155247791134858E-3</v>
      </c>
      <c r="AP239" s="1">
        <f>Tabulka1[[#This Row],[Interpolated_z2 - measured]]/Tabulka1[[#This Row],[z2]]*100</f>
        <v>6.2976588481145887E-2</v>
      </c>
      <c r="AQ239" s="1">
        <v>1</v>
      </c>
    </row>
    <row r="240" spans="1:43" ht="16.5" x14ac:dyDescent="0.35">
      <c r="A240" s="1">
        <f>2*Tabulka1[[#This Row],[x3]]*Tabulka1[[#This Row],[z]]/(100*61.9789)*1000</f>
        <v>0</v>
      </c>
      <c r="B240" s="1">
        <f>Tabulka1[[#This Row],[y2]]*Tabulka1[[#This Row],[x]]/2</f>
        <v>0</v>
      </c>
      <c r="C240" s="1">
        <f>Tabulka1[[#This Row],[z2]]</f>
        <v>0.99704000000000004</v>
      </c>
      <c r="D240" s="1">
        <f>Tabulka1[[#This Row],[std2]]</f>
        <v>0</v>
      </c>
      <c r="E240" s="1">
        <v>6</v>
      </c>
      <c r="F240" s="1" t="s">
        <v>75</v>
      </c>
      <c r="G240" s="1" t="s">
        <v>27</v>
      </c>
      <c r="H240" s="1" t="str">
        <f>Tabulka1[[#This Row],[z2Label]]</f>
        <v>Density (g/cm3)</v>
      </c>
      <c r="I240" s="1">
        <v>0</v>
      </c>
      <c r="J240" s="1">
        <v>1.887</v>
      </c>
      <c r="K240" s="1">
        <v>0.99704000000000004</v>
      </c>
      <c r="M240" s="1" t="s">
        <v>29</v>
      </c>
      <c r="N240" s="1" t="s">
        <v>28</v>
      </c>
      <c r="O240" s="1" t="s">
        <v>80</v>
      </c>
      <c r="P240" s="1">
        <f>Tabulka1[[#This Row],[x2]]/(1+Tabulka1[[#This Row],[y2]]*60.08/61.9789)</f>
        <v>0</v>
      </c>
      <c r="Q240" s="1">
        <f>Tabulka1[[#This Row],[y2]]</f>
        <v>1.887</v>
      </c>
      <c r="R240" s="1">
        <f>Tabulka1[[#This Row],[z2]]</f>
        <v>0.99704000000000004</v>
      </c>
      <c r="S240" s="1">
        <f>Tabulka1[[#This Row],[std2]]</f>
        <v>0</v>
      </c>
      <c r="T240" s="1" t="s">
        <v>38</v>
      </c>
      <c r="U240" s="1" t="s">
        <v>28</v>
      </c>
      <c r="V240" s="1" t="str">
        <f>Tabulka1[[#This Row],[z2Label]]</f>
        <v>Density (g/cm3)</v>
      </c>
      <c r="W240" s="1">
        <f>2*Tabulka1[[#This Row],[x3]]/61.9789*1000/(100-Tabulka1[[#This Row],[x2]])</f>
        <v>0</v>
      </c>
      <c r="X240" s="1">
        <f>(Tabulka1[[#This Row],[x2]]-Tabulka1[[#This Row],[x3]])/60.08*1000/(100-Tabulka1[[#This Row],[x2]])</f>
        <v>0</v>
      </c>
      <c r="Y240" s="1">
        <f>Tabulka1[[#This Row],[z3]]</f>
        <v>0.99704000000000004</v>
      </c>
      <c r="Z240" s="1">
        <f>Tabulka1[[#This Row],[std3]]</f>
        <v>0</v>
      </c>
      <c r="AA240" s="1" t="s">
        <v>36</v>
      </c>
      <c r="AB240" s="1" t="s">
        <v>37</v>
      </c>
      <c r="AC240" s="1" t="str">
        <f>Tabulka1[[#This Row],[z2Label]]</f>
        <v>Density (g/cm3)</v>
      </c>
      <c r="AD240" s="1">
        <f>Tabulka1[[#This Row],[y2]]</f>
        <v>1.887</v>
      </c>
      <c r="AE240" s="1">
        <f>Tabulka1[[#This Row],[x3]]</f>
        <v>0</v>
      </c>
      <c r="AF240" s="1">
        <f>Tabulka1[[#This Row],[x2]]-Tabulka1[[#This Row],[x3]]</f>
        <v>0</v>
      </c>
      <c r="AG240" s="1">
        <f>100-Tabulka1[[#This Row],[Na2O_proc]]-Tabulka1[[#This Row],[SiO2_proc]]</f>
        <v>100</v>
      </c>
      <c r="AH240" s="1">
        <f>Tabulka1[[#This Row],[z2]]</f>
        <v>0.99704000000000004</v>
      </c>
      <c r="AI240" s="1">
        <f>Tabulka1[[#This Row],[std2]]</f>
        <v>0</v>
      </c>
      <c r="AJ240" s="1" t="str">
        <f>Tabulka1[[#This Row],[z2Label]]</f>
        <v>Density (g/cm3)</v>
      </c>
      <c r="AK240" s="1">
        <v>25</v>
      </c>
      <c r="AL240" s="1" t="s">
        <v>82</v>
      </c>
      <c r="AM240" s="1" t="s">
        <v>79</v>
      </c>
      <c r="AN240" s="1">
        <f t="shared" si="4"/>
        <v>1.0030015082674026</v>
      </c>
      <c r="AO240" s="1">
        <f>Tabulka1[[#This Row],[Interpolated_z2]]-Tabulka1[[#This Row],[z2]]</f>
        <v>5.9615082674026043E-3</v>
      </c>
      <c r="AP240" s="1">
        <f>Tabulka1[[#This Row],[Interpolated_z2 - measured]]/Tabulka1[[#This Row],[z2]]*100</f>
        <v>0.59792067192917076</v>
      </c>
      <c r="AQ240" s="1">
        <v>100</v>
      </c>
    </row>
    <row r="241" spans="1:43" ht="16.5" x14ac:dyDescent="0.35">
      <c r="A241" s="1">
        <f>2*Tabulka1[[#This Row],[x3]]*Tabulka1[[#This Row],[z]]/(100*61.9789)*1000</f>
        <v>0.59600560844474004</v>
      </c>
      <c r="B241" s="1">
        <f>Tabulka1[[#This Row],[y2]]*Tabulka1[[#This Row],[x]]/2</f>
        <v>0.56233129156761219</v>
      </c>
      <c r="C241" s="1">
        <f>Tabulka1[[#This Row],[z2]]</f>
        <v>1.0450949999999999</v>
      </c>
      <c r="D241" s="1">
        <f>Tabulka1[[#This Row],[std2]]</f>
        <v>7.0710678117547895E-6</v>
      </c>
      <c r="E241" s="1">
        <v>6</v>
      </c>
      <c r="F241" s="1" t="s">
        <v>75</v>
      </c>
      <c r="G241" s="1" t="s">
        <v>27</v>
      </c>
      <c r="H241" s="1" t="str">
        <f>Tabulka1[[#This Row],[z2Label]]</f>
        <v>Density (g/cm3)</v>
      </c>
      <c r="I241" s="1">
        <v>5</v>
      </c>
      <c r="J241" s="1">
        <v>1.887</v>
      </c>
      <c r="K241" s="1">
        <v>1.0450949999999999</v>
      </c>
      <c r="L241" s="1">
        <v>7.0710678117547895E-6</v>
      </c>
      <c r="M241" s="1" t="s">
        <v>29</v>
      </c>
      <c r="N241" s="1" t="s">
        <v>28</v>
      </c>
      <c r="O241" s="1" t="s">
        <v>80</v>
      </c>
      <c r="P241" s="1">
        <f>Tabulka1[[#This Row],[x2]]/(1+Tabulka1[[#This Row],[y2]]*60.08/61.9789)</f>
        <v>1.7672925430336814</v>
      </c>
      <c r="Q241" s="1">
        <f>Tabulka1[[#This Row],[y2]]</f>
        <v>1.887</v>
      </c>
      <c r="R241" s="1">
        <f>Tabulka1[[#This Row],[z2]]</f>
        <v>1.0450949999999999</v>
      </c>
      <c r="S241" s="1">
        <f>Tabulka1[[#This Row],[std2]]</f>
        <v>7.0710678117547895E-6</v>
      </c>
      <c r="T241" s="1" t="s">
        <v>38</v>
      </c>
      <c r="U241" s="1" t="s">
        <v>28</v>
      </c>
      <c r="V241" s="1" t="str">
        <f>Tabulka1[[#This Row],[z2Label]]</f>
        <v>Density (g/cm3)</v>
      </c>
      <c r="W241" s="1">
        <f>2*Tabulka1[[#This Row],[x3]]/61.9789*1000/(100-Tabulka1[[#This Row],[x2]])</f>
        <v>0.60030363237664885</v>
      </c>
      <c r="X241" s="1">
        <f>(Tabulka1[[#This Row],[x2]]-Tabulka1[[#This Row],[x3]])/60.08*1000/(100-Tabulka1[[#This Row],[x2]])</f>
        <v>0.56638647714736823</v>
      </c>
      <c r="Y241" s="1">
        <f>Tabulka1[[#This Row],[z3]]</f>
        <v>1.0450949999999999</v>
      </c>
      <c r="Z241" s="1">
        <f>Tabulka1[[#This Row],[std3]]</f>
        <v>7.0710678117547895E-6</v>
      </c>
      <c r="AA241" s="1" t="s">
        <v>36</v>
      </c>
      <c r="AB241" s="1" t="s">
        <v>37</v>
      </c>
      <c r="AC241" s="1" t="str">
        <f>Tabulka1[[#This Row],[z2Label]]</f>
        <v>Density (g/cm3)</v>
      </c>
      <c r="AD241" s="1">
        <f>Tabulka1[[#This Row],[y2]]</f>
        <v>1.887</v>
      </c>
      <c r="AE241" s="1">
        <f>Tabulka1[[#This Row],[x3]]</f>
        <v>1.7672925430336814</v>
      </c>
      <c r="AF241" s="1">
        <f>Tabulka1[[#This Row],[x2]]-Tabulka1[[#This Row],[x3]]</f>
        <v>3.2327074569663186</v>
      </c>
      <c r="AG241" s="1">
        <f>100-Tabulka1[[#This Row],[Na2O_proc]]-Tabulka1[[#This Row],[SiO2_proc]]</f>
        <v>95</v>
      </c>
      <c r="AH241" s="1">
        <f>Tabulka1[[#This Row],[z2]]</f>
        <v>1.0450949999999999</v>
      </c>
      <c r="AI241" s="1">
        <f>Tabulka1[[#This Row],[std2]]</f>
        <v>7.0710678117547895E-6</v>
      </c>
      <c r="AJ241" s="1" t="str">
        <f>Tabulka1[[#This Row],[z2Label]]</f>
        <v>Density (g/cm3)</v>
      </c>
      <c r="AK241" s="1">
        <v>25</v>
      </c>
      <c r="AL241" s="1" t="s">
        <v>82</v>
      </c>
      <c r="AM241" s="1" t="s">
        <v>79</v>
      </c>
      <c r="AN241" s="1">
        <f t="shared" si="4"/>
        <v>1.0462045149978492</v>
      </c>
      <c r="AO241" s="1">
        <f>Tabulka1[[#This Row],[Interpolated_z2]]-Tabulka1[[#This Row],[z2]]</f>
        <v>1.1095149978492813E-3</v>
      </c>
      <c r="AP241" s="1">
        <f>Tabulka1[[#This Row],[Interpolated_z2 - measured]]/Tabulka1[[#This Row],[z2]]*100</f>
        <v>0.10616403272901329</v>
      </c>
      <c r="AQ241" s="1">
        <v>1</v>
      </c>
    </row>
    <row r="242" spans="1:43" ht="16.5" x14ac:dyDescent="0.35">
      <c r="A242" s="1">
        <f>2*Tabulka1[[#This Row],[x3]]*Tabulka1[[#This Row],[z]]/(100*61.9789)*1000</f>
        <v>1.2490400619652617</v>
      </c>
      <c r="B242" s="1">
        <f>Tabulka1[[#This Row],[y2]]*Tabulka1[[#This Row],[x]]/2</f>
        <v>1.1784692984642244</v>
      </c>
      <c r="C242" s="1">
        <f>Tabulka1[[#This Row],[z2]]</f>
        <v>1.0950949999999999</v>
      </c>
      <c r="D242" s="1">
        <f>Tabulka1[[#This Row],[std2]]</f>
        <v>7.0710678119117998E-6</v>
      </c>
      <c r="E242" s="1">
        <v>6</v>
      </c>
      <c r="F242" s="1" t="s">
        <v>75</v>
      </c>
      <c r="G242" s="1" t="s">
        <v>27</v>
      </c>
      <c r="H242" s="1" t="str">
        <f>Tabulka1[[#This Row],[z2Label]]</f>
        <v>Density (g/cm3)</v>
      </c>
      <c r="I242" s="1">
        <v>10</v>
      </c>
      <c r="J242" s="1">
        <v>1.887</v>
      </c>
      <c r="K242" s="1">
        <v>1.0950949999999999</v>
      </c>
      <c r="L242" s="1">
        <v>7.0710678119117998E-6</v>
      </c>
      <c r="M242" s="1" t="s">
        <v>29</v>
      </c>
      <c r="N242" s="1" t="s">
        <v>28</v>
      </c>
      <c r="O242" s="1" t="s">
        <v>80</v>
      </c>
      <c r="P242" s="1">
        <f>Tabulka1[[#This Row],[x2]]/(1+Tabulka1[[#This Row],[y2]]*60.08/61.9789)</f>
        <v>3.5345850860673629</v>
      </c>
      <c r="Q242" s="1">
        <f>Tabulka1[[#This Row],[y2]]</f>
        <v>1.887</v>
      </c>
      <c r="R242" s="1">
        <f>Tabulka1[[#This Row],[z2]]</f>
        <v>1.0950949999999999</v>
      </c>
      <c r="S242" s="1">
        <f>Tabulka1[[#This Row],[std2]]</f>
        <v>7.0710678119117998E-6</v>
      </c>
      <c r="T242" s="1" t="s">
        <v>38</v>
      </c>
      <c r="U242" s="1" t="s">
        <v>28</v>
      </c>
      <c r="V242" s="1" t="str">
        <f>Tabulka1[[#This Row],[z2Label]]</f>
        <v>Density (g/cm3)</v>
      </c>
      <c r="W242" s="1">
        <f>2*Tabulka1[[#This Row],[x3]]/61.9789*1000/(100-Tabulka1[[#This Row],[x2]])</f>
        <v>1.2673076683507032</v>
      </c>
      <c r="X242" s="1">
        <f>(Tabulka1[[#This Row],[x2]]-Tabulka1[[#This Row],[x3]])/60.08*1000/(100-Tabulka1[[#This Row],[x2]])</f>
        <v>1.1957047850888884</v>
      </c>
      <c r="Y242" s="1">
        <f>Tabulka1[[#This Row],[z3]]</f>
        <v>1.0950949999999999</v>
      </c>
      <c r="Z242" s="1">
        <f>Tabulka1[[#This Row],[std3]]</f>
        <v>7.0710678119117998E-6</v>
      </c>
      <c r="AA242" s="1" t="s">
        <v>36</v>
      </c>
      <c r="AB242" s="1" t="s">
        <v>37</v>
      </c>
      <c r="AC242" s="1" t="str">
        <f>Tabulka1[[#This Row],[z2Label]]</f>
        <v>Density (g/cm3)</v>
      </c>
      <c r="AD242" s="1">
        <f>Tabulka1[[#This Row],[y2]]</f>
        <v>1.887</v>
      </c>
      <c r="AE242" s="1">
        <f>Tabulka1[[#This Row],[x3]]</f>
        <v>3.5345850860673629</v>
      </c>
      <c r="AF242" s="1">
        <f>Tabulka1[[#This Row],[x2]]-Tabulka1[[#This Row],[x3]]</f>
        <v>6.4654149139326371</v>
      </c>
      <c r="AG242" s="1">
        <f>100-Tabulka1[[#This Row],[Na2O_proc]]-Tabulka1[[#This Row],[SiO2_proc]]</f>
        <v>90</v>
      </c>
      <c r="AH242" s="1">
        <f>Tabulka1[[#This Row],[z2]]</f>
        <v>1.0950949999999999</v>
      </c>
      <c r="AI242" s="1">
        <f>Tabulka1[[#This Row],[std2]]</f>
        <v>7.0710678119117998E-6</v>
      </c>
      <c r="AJ242" s="1" t="str">
        <f>Tabulka1[[#This Row],[z2Label]]</f>
        <v>Density (g/cm3)</v>
      </c>
      <c r="AK242" s="1">
        <v>25</v>
      </c>
      <c r="AL242" s="1" t="s">
        <v>82</v>
      </c>
      <c r="AM242" s="1" t="s">
        <v>79</v>
      </c>
      <c r="AN242" s="1">
        <f t="shared" si="4"/>
        <v>1.0940831378855465</v>
      </c>
      <c r="AO242" s="1">
        <f>Tabulka1[[#This Row],[Interpolated_z2]]-Tabulka1[[#This Row],[z2]]</f>
        <v>-1.0118621144534767E-3</v>
      </c>
      <c r="AP242" s="1">
        <f>Tabulka1[[#This Row],[Interpolated_z2 - measured]]/Tabulka1[[#This Row],[z2]]*100</f>
        <v>-9.2399482643375844E-2</v>
      </c>
      <c r="AQ242" s="1">
        <v>1</v>
      </c>
    </row>
    <row r="243" spans="1:43" ht="16.5" x14ac:dyDescent="0.35">
      <c r="A243" s="1">
        <f>2*Tabulka1[[#This Row],[x3]]*Tabulka1[[#This Row],[z]]/(100*61.9789)*1000</f>
        <v>1.9660067022579886</v>
      </c>
      <c r="B243" s="1">
        <f>Tabulka1[[#This Row],[y2]]*Tabulka1[[#This Row],[x]]/2</f>
        <v>1.8549273235804122</v>
      </c>
      <c r="C243" s="1">
        <f>Tabulka1[[#This Row],[z2]]</f>
        <v>1.14913</v>
      </c>
      <c r="D243" s="1">
        <f>Tabulka1[[#This Row],[std2]]</f>
        <v>0</v>
      </c>
      <c r="E243" s="1">
        <v>6</v>
      </c>
      <c r="F243" s="1" t="s">
        <v>75</v>
      </c>
      <c r="G243" s="1" t="s">
        <v>27</v>
      </c>
      <c r="H243" s="1" t="str">
        <f>Tabulka1[[#This Row],[z2Label]]</f>
        <v>Density (g/cm3)</v>
      </c>
      <c r="I243" s="1">
        <v>15</v>
      </c>
      <c r="J243" s="1">
        <v>1.887</v>
      </c>
      <c r="K243" s="1">
        <v>1.14913</v>
      </c>
      <c r="L243" s="1">
        <v>0</v>
      </c>
      <c r="M243" s="1" t="s">
        <v>29</v>
      </c>
      <c r="N243" s="1" t="s">
        <v>28</v>
      </c>
      <c r="O243" s="1" t="s">
        <v>80</v>
      </c>
      <c r="P243" s="1">
        <f>Tabulka1[[#This Row],[x2]]/(1+Tabulka1[[#This Row],[y2]]*60.08/61.9789)</f>
        <v>5.3018776291010443</v>
      </c>
      <c r="Q243" s="1">
        <f>Tabulka1[[#This Row],[y2]]</f>
        <v>1.887</v>
      </c>
      <c r="R243" s="1">
        <f>Tabulka1[[#This Row],[z2]]</f>
        <v>1.14913</v>
      </c>
      <c r="S243" s="1">
        <f>Tabulka1[[#This Row],[std2]]</f>
        <v>0</v>
      </c>
      <c r="T243" s="1" t="s">
        <v>38</v>
      </c>
      <c r="U243" s="1" t="s">
        <v>28</v>
      </c>
      <c r="V243" s="1" t="str">
        <f>Tabulka1[[#This Row],[z2Label]]</f>
        <v>Density (g/cm3)</v>
      </c>
      <c r="W243" s="1">
        <f>2*Tabulka1[[#This Row],[x3]]/61.9789*1000/(100-Tabulka1[[#This Row],[x2]])</f>
        <v>2.0127827673805285</v>
      </c>
      <c r="X243" s="1">
        <f>(Tabulka1[[#This Row],[x2]]-Tabulka1[[#This Row],[x3]])/60.08*1000/(100-Tabulka1[[#This Row],[x2]])</f>
        <v>1.8990605410235288</v>
      </c>
      <c r="Y243" s="1">
        <f>Tabulka1[[#This Row],[z3]]</f>
        <v>1.14913</v>
      </c>
      <c r="Z243" s="1">
        <f>Tabulka1[[#This Row],[std3]]</f>
        <v>0</v>
      </c>
      <c r="AA243" s="1" t="s">
        <v>36</v>
      </c>
      <c r="AB243" s="1" t="s">
        <v>37</v>
      </c>
      <c r="AC243" s="1" t="str">
        <f>Tabulka1[[#This Row],[z2Label]]</f>
        <v>Density (g/cm3)</v>
      </c>
      <c r="AD243" s="1">
        <f>Tabulka1[[#This Row],[y2]]</f>
        <v>1.887</v>
      </c>
      <c r="AE243" s="1">
        <f>Tabulka1[[#This Row],[x3]]</f>
        <v>5.3018776291010443</v>
      </c>
      <c r="AF243" s="1">
        <f>Tabulka1[[#This Row],[x2]]-Tabulka1[[#This Row],[x3]]</f>
        <v>9.6981223708989557</v>
      </c>
      <c r="AG243" s="1">
        <f>100-Tabulka1[[#This Row],[Na2O_proc]]-Tabulka1[[#This Row],[SiO2_proc]]</f>
        <v>85</v>
      </c>
      <c r="AH243" s="1">
        <f>Tabulka1[[#This Row],[z2]]</f>
        <v>1.14913</v>
      </c>
      <c r="AI243" s="1">
        <f>Tabulka1[[#This Row],[std2]]</f>
        <v>0</v>
      </c>
      <c r="AJ243" s="1" t="str">
        <f>Tabulka1[[#This Row],[z2Label]]</f>
        <v>Density (g/cm3)</v>
      </c>
      <c r="AK243" s="1">
        <v>25</v>
      </c>
      <c r="AL243" s="1" t="s">
        <v>82</v>
      </c>
      <c r="AM243" s="1" t="s">
        <v>79</v>
      </c>
      <c r="AN243" s="1">
        <f t="shared" si="4"/>
        <v>1.1463685140579929</v>
      </c>
      <c r="AO243" s="1">
        <f>Tabulka1[[#This Row],[Interpolated_z2]]-Tabulka1[[#This Row],[z2]]</f>
        <v>-2.7614859420070914E-3</v>
      </c>
      <c r="AP243" s="1">
        <f>Tabulka1[[#This Row],[Interpolated_z2 - measured]]/Tabulka1[[#This Row],[z2]]*100</f>
        <v>-0.24031101285381909</v>
      </c>
      <c r="AQ243" s="1">
        <v>1</v>
      </c>
    </row>
    <row r="244" spans="1:43" ht="16.5" x14ac:dyDescent="0.35">
      <c r="A244" s="1">
        <f>2*Tabulka1[[#This Row],[x3]]*Tabulka1[[#This Row],[z]]/(100*61.9789)*1000</f>
        <v>2.7507749364613123</v>
      </c>
      <c r="B244" s="1">
        <f>Tabulka1[[#This Row],[y2]]*Tabulka1[[#This Row],[x]]/2</f>
        <v>2.5953561525512483</v>
      </c>
      <c r="C244" s="1">
        <f>Tabulka1[[#This Row],[z2]]</f>
        <v>1.20587</v>
      </c>
      <c r="D244" s="1">
        <f>Tabulka1[[#This Row],[std2]]</f>
        <v>0</v>
      </c>
      <c r="E244" s="1">
        <v>6</v>
      </c>
      <c r="F244" s="1" t="s">
        <v>75</v>
      </c>
      <c r="G244" s="1" t="s">
        <v>27</v>
      </c>
      <c r="H244" s="1" t="str">
        <f>Tabulka1[[#This Row],[z2Label]]</f>
        <v>Density (g/cm3)</v>
      </c>
      <c r="I244" s="1">
        <v>20</v>
      </c>
      <c r="J244" s="1">
        <v>1.887</v>
      </c>
      <c r="K244" s="1">
        <v>1.20587</v>
      </c>
      <c r="L244" s="1">
        <v>0</v>
      </c>
      <c r="M244" s="1" t="s">
        <v>29</v>
      </c>
      <c r="N244" s="1" t="s">
        <v>28</v>
      </c>
      <c r="O244" s="1" t="s">
        <v>80</v>
      </c>
      <c r="P244" s="1">
        <f>Tabulka1[[#This Row],[x2]]/(1+Tabulka1[[#This Row],[y2]]*60.08/61.9789)</f>
        <v>7.0691701721347258</v>
      </c>
      <c r="Q244" s="1">
        <f>Tabulka1[[#This Row],[y2]]</f>
        <v>1.887</v>
      </c>
      <c r="R244" s="1">
        <f>Tabulka1[[#This Row],[z2]]</f>
        <v>1.20587</v>
      </c>
      <c r="S244" s="1">
        <f>Tabulka1[[#This Row],[std2]]</f>
        <v>0</v>
      </c>
      <c r="T244" s="1" t="s">
        <v>38</v>
      </c>
      <c r="U244" s="1" t="s">
        <v>28</v>
      </c>
      <c r="V244" s="1" t="str">
        <f>Tabulka1[[#This Row],[z2Label]]</f>
        <v>Density (g/cm3)</v>
      </c>
      <c r="W244" s="1">
        <f>2*Tabulka1[[#This Row],[x3]]/61.9789*1000/(100-Tabulka1[[#This Row],[x2]])</f>
        <v>2.8514422537890818</v>
      </c>
      <c r="X244" s="1">
        <f>(Tabulka1[[#This Row],[x2]]-Tabulka1[[#This Row],[x3]])/60.08*1000/(100-Tabulka1[[#This Row],[x2]])</f>
        <v>2.6903357664499987</v>
      </c>
      <c r="Y244" s="1">
        <f>Tabulka1[[#This Row],[z3]]</f>
        <v>1.20587</v>
      </c>
      <c r="Z244" s="1">
        <f>Tabulka1[[#This Row],[std3]]</f>
        <v>0</v>
      </c>
      <c r="AA244" s="1" t="s">
        <v>36</v>
      </c>
      <c r="AB244" s="1" t="s">
        <v>37</v>
      </c>
      <c r="AC244" s="1" t="str">
        <f>Tabulka1[[#This Row],[z2Label]]</f>
        <v>Density (g/cm3)</v>
      </c>
      <c r="AD244" s="1">
        <f>Tabulka1[[#This Row],[y2]]</f>
        <v>1.887</v>
      </c>
      <c r="AE244" s="1">
        <f>Tabulka1[[#This Row],[x3]]</f>
        <v>7.0691701721347258</v>
      </c>
      <c r="AF244" s="1">
        <f>Tabulka1[[#This Row],[x2]]-Tabulka1[[#This Row],[x3]]</f>
        <v>12.930829827865274</v>
      </c>
      <c r="AG244" s="1">
        <f>100-Tabulka1[[#This Row],[Na2O_proc]]-Tabulka1[[#This Row],[SiO2_proc]]</f>
        <v>80</v>
      </c>
      <c r="AH244" s="1">
        <f>Tabulka1[[#This Row],[z2]]</f>
        <v>1.20587</v>
      </c>
      <c r="AI244" s="1">
        <f>Tabulka1[[#This Row],[std2]]</f>
        <v>0</v>
      </c>
      <c r="AJ244" s="1" t="str">
        <f>Tabulka1[[#This Row],[z2Label]]</f>
        <v>Density (g/cm3)</v>
      </c>
      <c r="AK244" s="1">
        <v>25</v>
      </c>
      <c r="AL244" s="1" t="s">
        <v>82</v>
      </c>
      <c r="AM244" s="1" t="s">
        <v>79</v>
      </c>
      <c r="AN244" s="1">
        <f t="shared" si="4"/>
        <v>1.2029248441426896</v>
      </c>
      <c r="AO244" s="1">
        <f>Tabulka1[[#This Row],[Interpolated_z2]]-Tabulka1[[#This Row],[z2]]</f>
        <v>-2.9451558573103664E-3</v>
      </c>
      <c r="AP244" s="1">
        <f>Tabulka1[[#This Row],[Interpolated_z2 - measured]]/Tabulka1[[#This Row],[z2]]*100</f>
        <v>-0.24423493886657488</v>
      </c>
      <c r="AQ244" s="1">
        <v>1</v>
      </c>
    </row>
    <row r="245" spans="1:43" ht="16.5" x14ac:dyDescent="0.35">
      <c r="A245" s="1">
        <f>2*Tabulka1[[#This Row],[x3]]*Tabulka1[[#This Row],[z]]/(100*61.9789)*1000</f>
        <v>3.6136042538043656</v>
      </c>
      <c r="B245" s="1">
        <f>Tabulka1[[#This Row],[y2]]*Tabulka1[[#This Row],[x]]/2</f>
        <v>3.409435613464419</v>
      </c>
      <c r="C245" s="1">
        <f>Tabulka1[[#This Row],[z2]]</f>
        <v>1.26729</v>
      </c>
      <c r="D245" s="1">
        <f>Tabulka1[[#This Row],[std2]]</f>
        <v>1.41421356238236E-5</v>
      </c>
      <c r="E245" s="1">
        <v>6</v>
      </c>
      <c r="F245" s="1" t="s">
        <v>75</v>
      </c>
      <c r="G245" s="1" t="s">
        <v>27</v>
      </c>
      <c r="H245" s="1" t="str">
        <f>Tabulka1[[#This Row],[z2Label]]</f>
        <v>Density (g/cm3)</v>
      </c>
      <c r="I245" s="1">
        <v>25</v>
      </c>
      <c r="J245" s="1">
        <v>1.887</v>
      </c>
      <c r="K245" s="1">
        <v>1.26729</v>
      </c>
      <c r="L245" s="1">
        <v>1.41421356238236E-5</v>
      </c>
      <c r="M245" s="1" t="s">
        <v>29</v>
      </c>
      <c r="N245" s="1" t="s">
        <v>28</v>
      </c>
      <c r="O245" s="1" t="s">
        <v>80</v>
      </c>
      <c r="P245" s="1">
        <f>Tabulka1[[#This Row],[x2]]/(1+Tabulka1[[#This Row],[y2]]*60.08/61.9789)</f>
        <v>8.8364627151684072</v>
      </c>
      <c r="Q245" s="1">
        <f>Tabulka1[[#This Row],[y2]]</f>
        <v>1.887</v>
      </c>
      <c r="R245" s="1">
        <f>Tabulka1[[#This Row],[z2]]</f>
        <v>1.26729</v>
      </c>
      <c r="S245" s="1">
        <f>Tabulka1[[#This Row],[std2]]</f>
        <v>1.41421356238236E-5</v>
      </c>
      <c r="T245" s="1" t="s">
        <v>38</v>
      </c>
      <c r="U245" s="1" t="s">
        <v>28</v>
      </c>
      <c r="V245" s="1" t="str">
        <f>Tabulka1[[#This Row],[z2Label]]</f>
        <v>Density (g/cm3)</v>
      </c>
      <c r="W245" s="1">
        <f>2*Tabulka1[[#This Row],[x3]]/61.9789*1000/(100-Tabulka1[[#This Row],[x2]])</f>
        <v>3.8019230050521098</v>
      </c>
      <c r="X245" s="1">
        <f>(Tabulka1[[#This Row],[x2]]-Tabulka1[[#This Row],[x3]])/60.08*1000/(100-Tabulka1[[#This Row],[x2]])</f>
        <v>3.5871143552666651</v>
      </c>
      <c r="Y245" s="1">
        <f>Tabulka1[[#This Row],[z3]]</f>
        <v>1.26729</v>
      </c>
      <c r="Z245" s="1">
        <f>Tabulka1[[#This Row],[std3]]</f>
        <v>1.41421356238236E-5</v>
      </c>
      <c r="AA245" s="1" t="s">
        <v>36</v>
      </c>
      <c r="AB245" s="1" t="s">
        <v>37</v>
      </c>
      <c r="AC245" s="1" t="str">
        <f>Tabulka1[[#This Row],[z2Label]]</f>
        <v>Density (g/cm3)</v>
      </c>
      <c r="AD245" s="1">
        <f>Tabulka1[[#This Row],[y2]]</f>
        <v>1.887</v>
      </c>
      <c r="AE245" s="1">
        <f>Tabulka1[[#This Row],[x3]]</f>
        <v>8.8364627151684072</v>
      </c>
      <c r="AF245" s="1">
        <f>Tabulka1[[#This Row],[x2]]-Tabulka1[[#This Row],[x3]]</f>
        <v>16.163537284831591</v>
      </c>
      <c r="AG245" s="1">
        <f>100-Tabulka1[[#This Row],[Na2O_proc]]-Tabulka1[[#This Row],[SiO2_proc]]</f>
        <v>75</v>
      </c>
      <c r="AH245" s="1">
        <f>Tabulka1[[#This Row],[z2]]</f>
        <v>1.26729</v>
      </c>
      <c r="AI245" s="1">
        <f>Tabulka1[[#This Row],[std2]]</f>
        <v>1.41421356238236E-5</v>
      </c>
      <c r="AJ245" s="1" t="str">
        <f>Tabulka1[[#This Row],[z2Label]]</f>
        <v>Density (g/cm3)</v>
      </c>
      <c r="AK245" s="1">
        <v>25</v>
      </c>
      <c r="AL245" s="1" t="s">
        <v>82</v>
      </c>
      <c r="AM245" s="1" t="s">
        <v>79</v>
      </c>
      <c r="AN245" s="1">
        <f t="shared" si="4"/>
        <v>1.2637493922671359</v>
      </c>
      <c r="AO245" s="1">
        <f>Tabulka1[[#This Row],[Interpolated_z2]]-Tabulka1[[#This Row],[z2]]</f>
        <v>-3.5406077328641317E-3</v>
      </c>
      <c r="AP245" s="1">
        <f>Tabulka1[[#This Row],[Interpolated_z2 - measured]]/Tabulka1[[#This Row],[z2]]*100</f>
        <v>-0.27938417669705684</v>
      </c>
      <c r="AQ245" s="1">
        <v>1</v>
      </c>
    </row>
    <row r="246" spans="1:43" ht="16.5" x14ac:dyDescent="0.35">
      <c r="A246" s="1">
        <f>2*Tabulka1[[#This Row],[x3]]*Tabulka1[[#This Row],[z]]/(100*61.9789)*1000</f>
        <v>4.5614749849244243</v>
      </c>
      <c r="B246" s="1">
        <f>Tabulka1[[#This Row],[y2]]*Tabulka1[[#This Row],[x]]/2</f>
        <v>4.3037516482761946</v>
      </c>
      <c r="C246" s="1">
        <f>Tabulka1[[#This Row],[z2]]</f>
        <v>1.3330899999999999</v>
      </c>
      <c r="D246" s="1">
        <f>Tabulka1[[#This Row],[std2]]</f>
        <v>1.4142135623666588E-5</v>
      </c>
      <c r="E246" s="1">
        <v>6</v>
      </c>
      <c r="F246" s="1" t="s">
        <v>75</v>
      </c>
      <c r="G246" s="1" t="s">
        <v>27</v>
      </c>
      <c r="H246" s="1" t="str">
        <f>Tabulka1[[#This Row],[z2Label]]</f>
        <v>Density (g/cm3)</v>
      </c>
      <c r="I246" s="1">
        <v>30</v>
      </c>
      <c r="J246" s="1">
        <v>1.887</v>
      </c>
      <c r="K246" s="1">
        <v>1.3330899999999999</v>
      </c>
      <c r="L246" s="1">
        <v>1.4142135623666588E-5</v>
      </c>
      <c r="M246" s="1" t="s">
        <v>29</v>
      </c>
      <c r="N246" s="1" t="s">
        <v>28</v>
      </c>
      <c r="O246" s="1" t="s">
        <v>80</v>
      </c>
      <c r="P246" s="1">
        <f>Tabulka1[[#This Row],[x2]]/(1+Tabulka1[[#This Row],[y2]]*60.08/61.9789)</f>
        <v>10.603755258202089</v>
      </c>
      <c r="Q246" s="1">
        <f>Tabulka1[[#This Row],[y2]]</f>
        <v>1.887</v>
      </c>
      <c r="R246" s="1">
        <f>Tabulka1[[#This Row],[z2]]</f>
        <v>1.3330899999999999</v>
      </c>
      <c r="S246" s="1">
        <f>Tabulka1[[#This Row],[std2]]</f>
        <v>1.4142135623666588E-5</v>
      </c>
      <c r="T246" s="1" t="s">
        <v>38</v>
      </c>
      <c r="U246" s="1" t="s">
        <v>28</v>
      </c>
      <c r="V246" s="1" t="str">
        <f>Tabulka1[[#This Row],[z2Label]]</f>
        <v>Density (g/cm3)</v>
      </c>
      <c r="W246" s="1">
        <f>2*Tabulka1[[#This Row],[x3]]/61.9789*1000/(100-Tabulka1[[#This Row],[x2]])</f>
        <v>4.8881867207812837</v>
      </c>
      <c r="X246" s="1">
        <f>(Tabulka1[[#This Row],[x2]]-Tabulka1[[#This Row],[x3]])/60.08*1000/(100-Tabulka1[[#This Row],[x2]])</f>
        <v>4.6120041710571416</v>
      </c>
      <c r="Y246" s="1">
        <f>Tabulka1[[#This Row],[z3]]</f>
        <v>1.3330899999999999</v>
      </c>
      <c r="Z246" s="1">
        <f>Tabulka1[[#This Row],[std3]]</f>
        <v>1.4142135623666588E-5</v>
      </c>
      <c r="AA246" s="1" t="s">
        <v>36</v>
      </c>
      <c r="AB246" s="1" t="s">
        <v>37</v>
      </c>
      <c r="AC246" s="1" t="str">
        <f>Tabulka1[[#This Row],[z2Label]]</f>
        <v>Density (g/cm3)</v>
      </c>
      <c r="AD246" s="1">
        <f>Tabulka1[[#This Row],[y2]]</f>
        <v>1.887</v>
      </c>
      <c r="AE246" s="1">
        <f>Tabulka1[[#This Row],[x3]]</f>
        <v>10.603755258202089</v>
      </c>
      <c r="AF246" s="1">
        <f>Tabulka1[[#This Row],[x2]]-Tabulka1[[#This Row],[x3]]</f>
        <v>19.396244741797911</v>
      </c>
      <c r="AG246" s="1">
        <f>100-Tabulka1[[#This Row],[Na2O_proc]]-Tabulka1[[#This Row],[SiO2_proc]]</f>
        <v>70</v>
      </c>
      <c r="AH246" s="1">
        <f>Tabulka1[[#This Row],[z2]]</f>
        <v>1.3330899999999999</v>
      </c>
      <c r="AI246" s="1">
        <f>Tabulka1[[#This Row],[std2]]</f>
        <v>1.4142135623666588E-5</v>
      </c>
      <c r="AJ246" s="1" t="str">
        <f>Tabulka1[[#This Row],[z2Label]]</f>
        <v>Density (g/cm3)</v>
      </c>
      <c r="AK246" s="1">
        <v>25</v>
      </c>
      <c r="AL246" s="1" t="s">
        <v>82</v>
      </c>
      <c r="AM246" s="1" t="s">
        <v>79</v>
      </c>
      <c r="AN246" s="1">
        <f t="shared" si="4"/>
        <v>1.3289724860588332</v>
      </c>
      <c r="AO246" s="1">
        <f>Tabulka1[[#This Row],[Interpolated_z2]]-Tabulka1[[#This Row],[z2]]</f>
        <v>-4.1175139411666617E-3</v>
      </c>
      <c r="AP246" s="1">
        <f>Tabulka1[[#This Row],[Interpolated_z2 - measured]]/Tabulka1[[#This Row],[z2]]*100</f>
        <v>-0.30886991434686795</v>
      </c>
      <c r="AQ246" s="1">
        <v>1</v>
      </c>
    </row>
    <row r="247" spans="1:43" ht="16.5" x14ac:dyDescent="0.35">
      <c r="A247" s="1">
        <f>2*Tabulka1[[#This Row],[x3]]*Tabulka1[[#This Row],[z]]/(100*61.9789)*1000</f>
        <v>5.6017609594897877</v>
      </c>
      <c r="B247" s="1">
        <f>Tabulka1[[#This Row],[y2]]*Tabulka1[[#This Row],[x]]/2</f>
        <v>5.285261465278615</v>
      </c>
      <c r="C247" s="1">
        <f>Tabulka1[[#This Row],[z2]]</f>
        <v>1.40324</v>
      </c>
      <c r="D247" s="1">
        <f>Tabulka1[[#This Row],[std2]]</f>
        <v>1.41421356238236E-5</v>
      </c>
      <c r="E247" s="1">
        <v>6</v>
      </c>
      <c r="F247" s="1" t="s">
        <v>75</v>
      </c>
      <c r="G247" s="1" t="s">
        <v>27</v>
      </c>
      <c r="H247" s="1" t="str">
        <f>Tabulka1[[#This Row],[z2Label]]</f>
        <v>Density (g/cm3)</v>
      </c>
      <c r="I247" s="1">
        <v>35</v>
      </c>
      <c r="J247" s="1">
        <v>1.887</v>
      </c>
      <c r="K247" s="1">
        <v>1.40324</v>
      </c>
      <c r="L247" s="1">
        <v>1.41421356238236E-5</v>
      </c>
      <c r="M247" s="1" t="s">
        <v>29</v>
      </c>
      <c r="N247" s="1" t="s">
        <v>28</v>
      </c>
      <c r="O247" s="1" t="s">
        <v>80</v>
      </c>
      <c r="P247" s="1">
        <f>Tabulka1[[#This Row],[x2]]/(1+Tabulka1[[#This Row],[y2]]*60.08/61.9789)</f>
        <v>12.37104780123577</v>
      </c>
      <c r="Q247" s="1">
        <f>Tabulka1[[#This Row],[y2]]</f>
        <v>1.887</v>
      </c>
      <c r="R247" s="1">
        <f>Tabulka1[[#This Row],[z2]]</f>
        <v>1.40324</v>
      </c>
      <c r="S247" s="1">
        <f>Tabulka1[[#This Row],[std2]]</f>
        <v>1.41421356238236E-5</v>
      </c>
      <c r="T247" s="1" t="s">
        <v>38</v>
      </c>
      <c r="U247" s="1" t="s">
        <v>28</v>
      </c>
      <c r="V247" s="1" t="str">
        <f>Tabulka1[[#This Row],[z2Label]]</f>
        <v>Density (g/cm3)</v>
      </c>
      <c r="W247" s="1">
        <f>2*Tabulka1[[#This Row],[x3]]/61.9789*1000/(100-Tabulka1[[#This Row],[x2]])</f>
        <v>6.1415679312380229</v>
      </c>
      <c r="X247" s="1">
        <f>(Tabulka1[[#This Row],[x2]]-Tabulka1[[#This Row],[x3]])/60.08*1000/(100-Tabulka1[[#This Row],[x2]])</f>
        <v>5.7945693431230749</v>
      </c>
      <c r="Y247" s="1">
        <f>Tabulka1[[#This Row],[z3]]</f>
        <v>1.40324</v>
      </c>
      <c r="Z247" s="1">
        <f>Tabulka1[[#This Row],[std3]]</f>
        <v>1.41421356238236E-5</v>
      </c>
      <c r="AA247" s="1" t="s">
        <v>36</v>
      </c>
      <c r="AB247" s="1" t="s">
        <v>37</v>
      </c>
      <c r="AC247" s="1" t="str">
        <f>Tabulka1[[#This Row],[z2Label]]</f>
        <v>Density (g/cm3)</v>
      </c>
      <c r="AD247" s="1">
        <f>Tabulka1[[#This Row],[y2]]</f>
        <v>1.887</v>
      </c>
      <c r="AE247" s="1">
        <f>Tabulka1[[#This Row],[x3]]</f>
        <v>12.37104780123577</v>
      </c>
      <c r="AF247" s="1">
        <f>Tabulka1[[#This Row],[x2]]-Tabulka1[[#This Row],[x3]]</f>
        <v>22.628952198764232</v>
      </c>
      <c r="AG247" s="1">
        <f>100-Tabulka1[[#This Row],[Na2O_proc]]-Tabulka1[[#This Row],[SiO2_proc]]</f>
        <v>65</v>
      </c>
      <c r="AH247" s="1">
        <f>Tabulka1[[#This Row],[z2]]</f>
        <v>1.40324</v>
      </c>
      <c r="AI247" s="1">
        <f>Tabulka1[[#This Row],[std2]]</f>
        <v>1.41421356238236E-5</v>
      </c>
      <c r="AJ247" s="1" t="str">
        <f>Tabulka1[[#This Row],[z2Label]]</f>
        <v>Density (g/cm3)</v>
      </c>
      <c r="AK247" s="1">
        <v>25</v>
      </c>
      <c r="AL247" s="1" t="s">
        <v>82</v>
      </c>
      <c r="AM247" s="1" t="s">
        <v>79</v>
      </c>
      <c r="AN247" s="1">
        <f t="shared" si="4"/>
        <v>1.3988575166452792</v>
      </c>
      <c r="AO247" s="1">
        <f>Tabulka1[[#This Row],[Interpolated_z2]]-Tabulka1[[#This Row],[z2]]</f>
        <v>-4.3824833547208009E-3</v>
      </c>
      <c r="AP247" s="1">
        <f>Tabulka1[[#This Row],[Interpolated_z2 - measured]]/Tabulka1[[#This Row],[z2]]*100</f>
        <v>-0.31231174672335454</v>
      </c>
      <c r="AQ247" s="1">
        <v>1</v>
      </c>
    </row>
    <row r="248" spans="1:43" ht="16.5" x14ac:dyDescent="0.35">
      <c r="A248" s="1">
        <f>2*Tabulka1[[#This Row],[x3]]*Tabulka1[[#This Row],[z]]/(100*61.9789)*1000</f>
        <v>6.7438662340534519</v>
      </c>
      <c r="B248" s="1">
        <f>Tabulka1[[#This Row],[y2]]*Tabulka1[[#This Row],[x]]/2</f>
        <v>6.3628377918294321</v>
      </c>
      <c r="C248" s="1">
        <f>Tabulka1[[#This Row],[z2]]</f>
        <v>1.47817</v>
      </c>
      <c r="D248" s="1">
        <f>Tabulka1[[#This Row],[std2]]</f>
        <v>0</v>
      </c>
      <c r="E248" s="1">
        <v>6</v>
      </c>
      <c r="F248" s="1" t="s">
        <v>75</v>
      </c>
      <c r="G248" s="1" t="s">
        <v>27</v>
      </c>
      <c r="H248" s="1" t="str">
        <f>Tabulka1[[#This Row],[z2Label]]</f>
        <v>Density (g/cm3)</v>
      </c>
      <c r="I248" s="1">
        <v>40</v>
      </c>
      <c r="J248" s="1">
        <v>1.887</v>
      </c>
      <c r="K248" s="1">
        <v>1.47817</v>
      </c>
      <c r="L248" s="1">
        <v>0</v>
      </c>
      <c r="M248" s="1" t="s">
        <v>29</v>
      </c>
      <c r="N248" s="1" t="s">
        <v>28</v>
      </c>
      <c r="O248" s="1" t="s">
        <v>80</v>
      </c>
      <c r="P248" s="1">
        <f>Tabulka1[[#This Row],[x2]]/(1+Tabulka1[[#This Row],[y2]]*60.08/61.9789)</f>
        <v>14.138340344269452</v>
      </c>
      <c r="Q248" s="1">
        <f>Tabulka1[[#This Row],[y2]]</f>
        <v>1.887</v>
      </c>
      <c r="R248" s="1">
        <f>Tabulka1[[#This Row],[z2]]</f>
        <v>1.47817</v>
      </c>
      <c r="S248" s="1">
        <f>Tabulka1[[#This Row],[std2]]</f>
        <v>0</v>
      </c>
      <c r="T248" s="1" t="s">
        <v>38</v>
      </c>
      <c r="U248" s="1" t="s">
        <v>28</v>
      </c>
      <c r="V248" s="1" t="str">
        <f>Tabulka1[[#This Row],[z2Label]]</f>
        <v>Density (g/cm3)</v>
      </c>
      <c r="W248" s="1">
        <f>2*Tabulka1[[#This Row],[x3]]/61.9789*1000/(100-Tabulka1[[#This Row],[x2]])</f>
        <v>7.6038460101042187</v>
      </c>
      <c r="X248" s="1">
        <f>(Tabulka1[[#This Row],[x2]]-Tabulka1[[#This Row],[x3]])/60.08*1000/(100-Tabulka1[[#This Row],[x2]])</f>
        <v>7.1742287105333302</v>
      </c>
      <c r="Y248" s="1">
        <f>Tabulka1[[#This Row],[z3]]</f>
        <v>1.47817</v>
      </c>
      <c r="Z248" s="1">
        <f>Tabulka1[[#This Row],[std3]]</f>
        <v>0</v>
      </c>
      <c r="AA248" s="1" t="s">
        <v>36</v>
      </c>
      <c r="AB248" s="1" t="s">
        <v>37</v>
      </c>
      <c r="AC248" s="1" t="str">
        <f>Tabulka1[[#This Row],[z2Label]]</f>
        <v>Density (g/cm3)</v>
      </c>
      <c r="AD248" s="1">
        <f>Tabulka1[[#This Row],[y2]]</f>
        <v>1.887</v>
      </c>
      <c r="AE248" s="1">
        <f>Tabulka1[[#This Row],[x3]]</f>
        <v>14.138340344269452</v>
      </c>
      <c r="AF248" s="1">
        <f>Tabulka1[[#This Row],[x2]]-Tabulka1[[#This Row],[x3]]</f>
        <v>25.861659655730548</v>
      </c>
      <c r="AG248" s="1">
        <f>100-Tabulka1[[#This Row],[Na2O_proc]]-Tabulka1[[#This Row],[SiO2_proc]]</f>
        <v>60</v>
      </c>
      <c r="AH248" s="1">
        <f>Tabulka1[[#This Row],[z2]]</f>
        <v>1.47817</v>
      </c>
      <c r="AI248" s="1">
        <f>Tabulka1[[#This Row],[std2]]</f>
        <v>0</v>
      </c>
      <c r="AJ248" s="1" t="str">
        <f>Tabulka1[[#This Row],[z2Label]]</f>
        <v>Density (g/cm3)</v>
      </c>
      <c r="AK248" s="1">
        <v>25</v>
      </c>
      <c r="AL248" s="1" t="s">
        <v>82</v>
      </c>
      <c r="AM248" s="1" t="s">
        <v>79</v>
      </c>
      <c r="AN248" s="1">
        <f t="shared" si="4"/>
        <v>1.4738009386539765</v>
      </c>
      <c r="AO248" s="1">
        <f>Tabulka1[[#This Row],[Interpolated_z2]]-Tabulka1[[#This Row],[z2]]</f>
        <v>-4.3690613460234395E-3</v>
      </c>
      <c r="AP248" s="1">
        <f>Tabulka1[[#This Row],[Interpolated_z2 - measured]]/Tabulka1[[#This Row],[z2]]*100</f>
        <v>-0.29557231888236396</v>
      </c>
      <c r="AQ248" s="1">
        <v>1</v>
      </c>
    </row>
    <row r="249" spans="1:43" ht="16.5" x14ac:dyDescent="0.35">
      <c r="A249" s="1">
        <f>2*Tabulka1[[#This Row],[x3]]*Tabulka1[[#This Row],[z]]/(100*61.9789)*1000</f>
        <v>7.9926582205426326</v>
      </c>
      <c r="B249" s="1">
        <f>Tabulka1[[#This Row],[y2]]*Tabulka1[[#This Row],[x]]/2</f>
        <v>7.5410730310819742</v>
      </c>
      <c r="C249" s="1">
        <f>Tabulka1[[#This Row],[z2]]</f>
        <v>1.5572349999999999</v>
      </c>
      <c r="D249" s="1">
        <f>Tabulka1[[#This Row],[std2]]</f>
        <v>7.0710678119117998E-6</v>
      </c>
      <c r="E249" s="1">
        <v>6</v>
      </c>
      <c r="F249" s="1" t="s">
        <v>75</v>
      </c>
      <c r="G249" s="1" t="s">
        <v>27</v>
      </c>
      <c r="H249" s="1" t="str">
        <f>Tabulka1[[#This Row],[z2Label]]</f>
        <v>Density (g/cm3)</v>
      </c>
      <c r="I249" s="1">
        <v>45</v>
      </c>
      <c r="J249" s="1">
        <v>1.887</v>
      </c>
      <c r="K249" s="1">
        <v>1.5572349999999999</v>
      </c>
      <c r="L249" s="1">
        <v>7.0710678119117998E-6</v>
      </c>
      <c r="M249" s="1" t="s">
        <v>29</v>
      </c>
      <c r="N249" s="1" t="s">
        <v>28</v>
      </c>
      <c r="O249" s="1" t="s">
        <v>80</v>
      </c>
      <c r="P249" s="1">
        <f>Tabulka1[[#This Row],[x2]]/(1+Tabulka1[[#This Row],[y2]]*60.08/61.9789)</f>
        <v>15.905632887303133</v>
      </c>
      <c r="Q249" s="1">
        <f>Tabulka1[[#This Row],[y2]]</f>
        <v>1.887</v>
      </c>
      <c r="R249" s="1">
        <f>Tabulka1[[#This Row],[z2]]</f>
        <v>1.5572349999999999</v>
      </c>
      <c r="S249" s="1">
        <f>Tabulka1[[#This Row],[std2]]</f>
        <v>7.0710678119117998E-6</v>
      </c>
      <c r="T249" s="1" t="s">
        <v>38</v>
      </c>
      <c r="U249" s="1" t="s">
        <v>28</v>
      </c>
      <c r="V249" s="1" t="str">
        <f>Tabulka1[[#This Row],[z2Label]]</f>
        <v>Density (g/cm3)</v>
      </c>
      <c r="W249" s="1">
        <f>2*Tabulka1[[#This Row],[x3]]/61.9789*1000/(100-Tabulka1[[#This Row],[x2]])</f>
        <v>9.3319928305824504</v>
      </c>
      <c r="X249" s="1">
        <f>(Tabulka1[[#This Row],[x2]]-Tabulka1[[#This Row],[x3]])/60.08*1000/(100-Tabulka1[[#This Row],[x2]])</f>
        <v>8.8047352356545403</v>
      </c>
      <c r="Y249" s="1">
        <f>Tabulka1[[#This Row],[z3]]</f>
        <v>1.5572349999999999</v>
      </c>
      <c r="Z249" s="1">
        <f>Tabulka1[[#This Row],[std3]]</f>
        <v>7.0710678119117998E-6</v>
      </c>
      <c r="AA249" s="1" t="s">
        <v>36</v>
      </c>
      <c r="AB249" s="1" t="s">
        <v>37</v>
      </c>
      <c r="AC249" s="1" t="str">
        <f>Tabulka1[[#This Row],[z2Label]]</f>
        <v>Density (g/cm3)</v>
      </c>
      <c r="AD249" s="1">
        <f>Tabulka1[[#This Row],[y2]]</f>
        <v>1.887</v>
      </c>
      <c r="AE249" s="1">
        <f>Tabulka1[[#This Row],[x3]]</f>
        <v>15.905632887303133</v>
      </c>
      <c r="AF249" s="1">
        <f>Tabulka1[[#This Row],[x2]]-Tabulka1[[#This Row],[x3]]</f>
        <v>29.094367112696865</v>
      </c>
      <c r="AG249" s="1">
        <f>100-Tabulka1[[#This Row],[Na2O_proc]]-Tabulka1[[#This Row],[SiO2_proc]]</f>
        <v>55.000000000000007</v>
      </c>
      <c r="AH249" s="1">
        <f>Tabulka1[[#This Row],[z2]]</f>
        <v>1.5572349999999999</v>
      </c>
      <c r="AI249" s="1">
        <f>Tabulka1[[#This Row],[std2]]</f>
        <v>7.0710678119117998E-6</v>
      </c>
      <c r="AJ249" s="1" t="str">
        <f>Tabulka1[[#This Row],[z2Label]]</f>
        <v>Density (g/cm3)</v>
      </c>
      <c r="AK249" s="1">
        <v>25</v>
      </c>
      <c r="AL249" s="1" t="s">
        <v>82</v>
      </c>
      <c r="AM249" s="1" t="s">
        <v>79</v>
      </c>
      <c r="AN249" s="1">
        <f t="shared" si="4"/>
        <v>1.5543322702124232</v>
      </c>
      <c r="AO249" s="1">
        <f>Tabulka1[[#This Row],[Interpolated_z2]]-Tabulka1[[#This Row],[z2]]</f>
        <v>-2.9027297875767744E-3</v>
      </c>
      <c r="AP249" s="1">
        <f>Tabulka1[[#This Row],[Interpolated_z2 - measured]]/Tabulka1[[#This Row],[z2]]*100</f>
        <v>-0.18640280931116848</v>
      </c>
      <c r="AQ249" s="1">
        <v>1</v>
      </c>
    </row>
    <row r="250" spans="1:43" ht="16.5" x14ac:dyDescent="0.35">
      <c r="A250" s="1">
        <f>2*Tabulka1[[#This Row],[x3]]*Tabulka1[[#This Row],[z]]/(100*61.9789)*1000</f>
        <v>8.7675633388016401</v>
      </c>
      <c r="B250" s="1">
        <f>Tabulka1[[#This Row],[y2]]*Tabulka1[[#This Row],[x]]/2</f>
        <v>8.2721960101593481</v>
      </c>
      <c r="C250" s="1">
        <f>Tabulka1[[#This Row],[z2]]</f>
        <v>1.6041225000000001</v>
      </c>
      <c r="D250" s="1">
        <f>Tabulka1[[#This Row],[std2]]</f>
        <v>2.9450997436419523E-3</v>
      </c>
      <c r="E250" s="1">
        <v>6</v>
      </c>
      <c r="F250" s="1" t="s">
        <v>75</v>
      </c>
      <c r="G250" s="1" t="s">
        <v>27</v>
      </c>
      <c r="H250" s="1" t="str">
        <f>Tabulka1[[#This Row],[z2Label]]</f>
        <v>Density (g/cm3)</v>
      </c>
      <c r="I250" s="1">
        <v>47.92</v>
      </c>
      <c r="J250" s="1">
        <v>1.887</v>
      </c>
      <c r="K250" s="1">
        <v>1.6041225000000001</v>
      </c>
      <c r="L250" s="1">
        <v>2.9450997436419523E-3</v>
      </c>
      <c r="M250" s="1" t="s">
        <v>29</v>
      </c>
      <c r="N250" s="1" t="s">
        <v>28</v>
      </c>
      <c r="O250" s="1" t="s">
        <v>80</v>
      </c>
      <c r="P250" s="1">
        <f>Tabulka1[[#This Row],[x2]]/(1+Tabulka1[[#This Row],[y2]]*60.08/61.9789)</f>
        <v>16.937731732434802</v>
      </c>
      <c r="Q250" s="1">
        <f>Tabulka1[[#This Row],[y2]]</f>
        <v>1.887</v>
      </c>
      <c r="R250" s="1">
        <f>Tabulka1[[#This Row],[z2]]</f>
        <v>1.6041225000000001</v>
      </c>
      <c r="S250" s="1">
        <f>Tabulka1[[#This Row],[std2]]</f>
        <v>2.9450997436419523E-3</v>
      </c>
      <c r="T250" s="1" t="s">
        <v>38</v>
      </c>
      <c r="U250" s="1" t="s">
        <v>28</v>
      </c>
      <c r="V250" s="1" t="str">
        <f>Tabulka1[[#This Row],[z2Label]]</f>
        <v>Density (g/cm3)</v>
      </c>
      <c r="W250" s="1">
        <f>2*Tabulka1[[#This Row],[x3]]/61.9789*1000/(100-Tabulka1[[#This Row],[x2]])</f>
        <v>10.494709124544762</v>
      </c>
      <c r="X250" s="1">
        <f>(Tabulka1[[#This Row],[x2]]-Tabulka1[[#This Row],[x3]])/60.08*1000/(100-Tabulka1[[#This Row],[x2]])</f>
        <v>9.9017580590079852</v>
      </c>
      <c r="Y250" s="1">
        <f>Tabulka1[[#This Row],[z3]]</f>
        <v>1.6041225000000001</v>
      </c>
      <c r="Z250" s="1">
        <f>Tabulka1[[#This Row],[std3]]</f>
        <v>2.9450997436419523E-3</v>
      </c>
      <c r="AA250" s="1" t="s">
        <v>36</v>
      </c>
      <c r="AB250" s="1" t="s">
        <v>37</v>
      </c>
      <c r="AC250" s="1" t="str">
        <f>Tabulka1[[#This Row],[z2Label]]</f>
        <v>Density (g/cm3)</v>
      </c>
      <c r="AD250" s="1">
        <f>Tabulka1[[#This Row],[y2]]</f>
        <v>1.887</v>
      </c>
      <c r="AE250" s="1">
        <f>Tabulka1[[#This Row],[x3]]</f>
        <v>16.937731732434802</v>
      </c>
      <c r="AF250" s="1">
        <f>Tabulka1[[#This Row],[x2]]-Tabulka1[[#This Row],[x3]]</f>
        <v>30.9822682675652</v>
      </c>
      <c r="AG250" s="1">
        <f>100-Tabulka1[[#This Row],[Na2O_proc]]-Tabulka1[[#This Row],[SiO2_proc]]</f>
        <v>52.08</v>
      </c>
      <c r="AH250" s="1">
        <f>Tabulka1[[#This Row],[z2]]</f>
        <v>1.6041225000000001</v>
      </c>
      <c r="AI250" s="1">
        <f>Tabulka1[[#This Row],[std2]]</f>
        <v>2.9450997436419523E-3</v>
      </c>
      <c r="AJ250" s="1" t="str">
        <f>Tabulka1[[#This Row],[z2Label]]</f>
        <v>Density (g/cm3)</v>
      </c>
      <c r="AK250" s="1">
        <v>25</v>
      </c>
      <c r="AL250" s="1" t="s">
        <v>82</v>
      </c>
      <c r="AM250" s="1" t="s">
        <v>79</v>
      </c>
      <c r="AN250" s="1">
        <f t="shared" si="4"/>
        <v>1.6042055857125295</v>
      </c>
      <c r="AO250" s="1">
        <f>Tabulka1[[#This Row],[Interpolated_z2]]-Tabulka1[[#This Row],[z2]]</f>
        <v>8.3085712529351596E-5</v>
      </c>
      <c r="AP250" s="1">
        <f>Tabulka1[[#This Row],[Interpolated_z2 - measured]]/Tabulka1[[#This Row],[z2]]*100</f>
        <v>5.179511697476445E-3</v>
      </c>
      <c r="AQ250" s="1">
        <v>1</v>
      </c>
    </row>
    <row r="251" spans="1:43" ht="16.5" x14ac:dyDescent="0.35">
      <c r="A251" s="1">
        <f>2*Tabulka1[[#This Row],[x3]]*Tabulka1[[#This Row],[z]]/(100*61.9789)*1000</f>
        <v>0</v>
      </c>
      <c r="B251" s="1">
        <f>Tabulka1[[#This Row],[y2]]*Tabulka1[[#This Row],[x]]/2</f>
        <v>0</v>
      </c>
      <c r="C251" s="1">
        <f>Tabulka1[[#This Row],[z2]]</f>
        <v>0.99704000000000004</v>
      </c>
      <c r="D251" s="1">
        <f>Tabulka1[[#This Row],[std2]]</f>
        <v>0</v>
      </c>
      <c r="E251" s="1">
        <v>7</v>
      </c>
      <c r="F251" s="1" t="s">
        <v>75</v>
      </c>
      <c r="G251" s="1" t="s">
        <v>27</v>
      </c>
      <c r="H251" s="1" t="str">
        <f>Tabulka1[[#This Row],[z2Label]]</f>
        <v>Density (g/cm3)</v>
      </c>
      <c r="I251" s="1">
        <v>0</v>
      </c>
      <c r="J251" s="1">
        <v>2</v>
      </c>
      <c r="K251" s="1">
        <v>0.99704000000000004</v>
      </c>
      <c r="M251" s="1" t="s">
        <v>29</v>
      </c>
      <c r="N251" s="1" t="s">
        <v>28</v>
      </c>
      <c r="O251" s="1" t="s">
        <v>80</v>
      </c>
      <c r="P251" s="1">
        <f>Tabulka1[[#This Row],[x2]]/(1+Tabulka1[[#This Row],[y2]]*60.08/61.9789)</f>
        <v>0</v>
      </c>
      <c r="Q251" s="1">
        <f>Tabulka1[[#This Row],[y2]]</f>
        <v>2</v>
      </c>
      <c r="R251" s="1">
        <f>Tabulka1[[#This Row],[z2]]</f>
        <v>0.99704000000000004</v>
      </c>
      <c r="S251" s="1">
        <f>Tabulka1[[#This Row],[std2]]</f>
        <v>0</v>
      </c>
      <c r="T251" s="1" t="s">
        <v>38</v>
      </c>
      <c r="U251" s="1" t="s">
        <v>28</v>
      </c>
      <c r="V251" s="1" t="str">
        <f>Tabulka1[[#This Row],[z2Label]]</f>
        <v>Density (g/cm3)</v>
      </c>
      <c r="W251" s="1">
        <f>2*Tabulka1[[#This Row],[x3]]/61.9789*1000/(100-Tabulka1[[#This Row],[x2]])</f>
        <v>0</v>
      </c>
      <c r="X251" s="1">
        <f>(Tabulka1[[#This Row],[x2]]-Tabulka1[[#This Row],[x3]])/60.08*1000/(100-Tabulka1[[#This Row],[x2]])</f>
        <v>0</v>
      </c>
      <c r="Y251" s="1">
        <f>Tabulka1[[#This Row],[z3]]</f>
        <v>0.99704000000000004</v>
      </c>
      <c r="Z251" s="1">
        <f>Tabulka1[[#This Row],[std3]]</f>
        <v>0</v>
      </c>
      <c r="AA251" s="1" t="s">
        <v>36</v>
      </c>
      <c r="AB251" s="1" t="s">
        <v>37</v>
      </c>
      <c r="AC251" s="1" t="str">
        <f>Tabulka1[[#This Row],[z2Label]]</f>
        <v>Density (g/cm3)</v>
      </c>
      <c r="AD251" s="1">
        <f>Tabulka1[[#This Row],[y2]]</f>
        <v>2</v>
      </c>
      <c r="AE251" s="1">
        <f>Tabulka1[[#This Row],[x3]]</f>
        <v>0</v>
      </c>
      <c r="AF251" s="1">
        <f>Tabulka1[[#This Row],[x2]]-Tabulka1[[#This Row],[x3]]</f>
        <v>0</v>
      </c>
      <c r="AG251" s="1">
        <f>100-Tabulka1[[#This Row],[Na2O_proc]]-Tabulka1[[#This Row],[SiO2_proc]]</f>
        <v>100</v>
      </c>
      <c r="AH251" s="1">
        <f>Tabulka1[[#This Row],[z2]]</f>
        <v>0.99704000000000004</v>
      </c>
      <c r="AI251" s="1">
        <f>Tabulka1[[#This Row],[std2]]</f>
        <v>0</v>
      </c>
      <c r="AJ251" s="1" t="str">
        <f>Tabulka1[[#This Row],[z2Label]]</f>
        <v>Density (g/cm3)</v>
      </c>
      <c r="AK251" s="1">
        <v>25</v>
      </c>
      <c r="AL251" s="1" t="s">
        <v>82</v>
      </c>
      <c r="AM251" s="1" t="s">
        <v>79</v>
      </c>
      <c r="AN251" s="1">
        <f t="shared" si="4"/>
        <v>1.0044512000000001</v>
      </c>
      <c r="AO251" s="1">
        <f>Tabulka1[[#This Row],[Interpolated_z2]]-Tabulka1[[#This Row],[z2]]</f>
        <v>7.4112000000000622E-3</v>
      </c>
      <c r="AP251" s="1">
        <f>Tabulka1[[#This Row],[Interpolated_z2 - measured]]/Tabulka1[[#This Row],[z2]]*100</f>
        <v>0.74332022787451479</v>
      </c>
      <c r="AQ251" s="1">
        <v>100</v>
      </c>
    </row>
    <row r="252" spans="1:43" ht="16.5" x14ac:dyDescent="0.35">
      <c r="A252" s="1">
        <f>2*Tabulka1[[#This Row],[x3]]*Tabulka1[[#This Row],[z]]/(100*61.9789)*1000</f>
        <v>0.57372697430367703</v>
      </c>
      <c r="B252" s="1">
        <f>Tabulka1[[#This Row],[y2]]*Tabulka1[[#This Row],[x]]/2</f>
        <v>0.57372697430367703</v>
      </c>
      <c r="C252" s="1">
        <f>Tabulka1[[#This Row],[z2]]</f>
        <v>1.04498</v>
      </c>
      <c r="D252" s="1">
        <f>Tabulka1[[#This Row],[std2]]</f>
        <v>0</v>
      </c>
      <c r="E252" s="1">
        <v>7</v>
      </c>
      <c r="F252" s="1" t="s">
        <v>75</v>
      </c>
      <c r="G252" s="1" t="s">
        <v>27</v>
      </c>
      <c r="H252" s="1" t="str">
        <f>Tabulka1[[#This Row],[z2Label]]</f>
        <v>Density (g/cm3)</v>
      </c>
      <c r="I252" s="1">
        <v>5</v>
      </c>
      <c r="J252" s="1">
        <v>2</v>
      </c>
      <c r="K252" s="1">
        <v>1.04498</v>
      </c>
      <c r="L252" s="1">
        <v>0</v>
      </c>
      <c r="M252" s="1" t="s">
        <v>29</v>
      </c>
      <c r="N252" s="1" t="s">
        <v>28</v>
      </c>
      <c r="O252" s="1" t="s">
        <v>80</v>
      </c>
      <c r="P252" s="1">
        <f>Tabulka1[[#This Row],[x2]]/(1+Tabulka1[[#This Row],[y2]]*60.08/61.9789)</f>
        <v>1.7014185327791043</v>
      </c>
      <c r="Q252" s="1">
        <f>Tabulka1[[#This Row],[y2]]</f>
        <v>2</v>
      </c>
      <c r="R252" s="1">
        <f>Tabulka1[[#This Row],[z2]]</f>
        <v>1.04498</v>
      </c>
      <c r="S252" s="1">
        <f>Tabulka1[[#This Row],[std2]]</f>
        <v>0</v>
      </c>
      <c r="T252" s="1" t="s">
        <v>38</v>
      </c>
      <c r="U252" s="1" t="s">
        <v>28</v>
      </c>
      <c r="V252" s="1" t="str">
        <f>Tabulka1[[#This Row],[z2Label]]</f>
        <v>Density (g/cm3)</v>
      </c>
      <c r="W252" s="1">
        <f>2*Tabulka1[[#This Row],[x3]]/61.9789*1000/(100-Tabulka1[[#This Row],[x2]])</f>
        <v>0.57792793244461693</v>
      </c>
      <c r="X252" s="1">
        <f>(Tabulka1[[#This Row],[x2]]-Tabulka1[[#This Row],[x3]])/60.08*1000/(100-Tabulka1[[#This Row],[x2]])</f>
        <v>0.57792793244461704</v>
      </c>
      <c r="Y252" s="1">
        <f>Tabulka1[[#This Row],[z3]]</f>
        <v>1.04498</v>
      </c>
      <c r="Z252" s="1">
        <f>Tabulka1[[#This Row],[std3]]</f>
        <v>0</v>
      </c>
      <c r="AA252" s="1" t="s">
        <v>36</v>
      </c>
      <c r="AB252" s="1" t="s">
        <v>37</v>
      </c>
      <c r="AC252" s="1" t="str">
        <f>Tabulka1[[#This Row],[z2Label]]</f>
        <v>Density (g/cm3)</v>
      </c>
      <c r="AD252" s="1">
        <f>Tabulka1[[#This Row],[y2]]</f>
        <v>2</v>
      </c>
      <c r="AE252" s="1">
        <f>Tabulka1[[#This Row],[x3]]</f>
        <v>1.7014185327791043</v>
      </c>
      <c r="AF252" s="1">
        <f>Tabulka1[[#This Row],[x2]]-Tabulka1[[#This Row],[x3]]</f>
        <v>3.2985814672208957</v>
      </c>
      <c r="AG252" s="1">
        <f>100-Tabulka1[[#This Row],[Na2O_proc]]-Tabulka1[[#This Row],[SiO2_proc]]</f>
        <v>95</v>
      </c>
      <c r="AH252" s="1">
        <f>Tabulka1[[#This Row],[z2]]</f>
        <v>1.04498</v>
      </c>
      <c r="AI252" s="1">
        <f>Tabulka1[[#This Row],[std2]]</f>
        <v>0</v>
      </c>
      <c r="AJ252" s="1" t="str">
        <f>Tabulka1[[#This Row],[z2Label]]</f>
        <v>Density (g/cm3)</v>
      </c>
      <c r="AK252" s="1">
        <v>25</v>
      </c>
      <c r="AL252" s="1" t="s">
        <v>82</v>
      </c>
      <c r="AM252" s="1" t="s">
        <v>79</v>
      </c>
      <c r="AN252" s="1">
        <f t="shared" si="4"/>
        <v>1.0465062218125003</v>
      </c>
      <c r="AO252" s="1">
        <f>Tabulka1[[#This Row],[Interpolated_z2]]-Tabulka1[[#This Row],[z2]]</f>
        <v>1.5262218125002835E-3</v>
      </c>
      <c r="AP252" s="1">
        <f>Tabulka1[[#This Row],[Interpolated_z2 - measured]]/Tabulka1[[#This Row],[z2]]*100</f>
        <v>0.14605272947810327</v>
      </c>
      <c r="AQ252" s="1">
        <v>1</v>
      </c>
    </row>
    <row r="253" spans="1:43" ht="16.5" x14ac:dyDescent="0.35">
      <c r="A253" s="1">
        <f>2*Tabulka1[[#This Row],[x3]]*Tabulka1[[#This Row],[z]]/(100*61.9789)*1000</f>
        <v>1.1987444746838816</v>
      </c>
      <c r="B253" s="1">
        <f>Tabulka1[[#This Row],[y2]]*Tabulka1[[#This Row],[x]]/2</f>
        <v>1.1987444746838816</v>
      </c>
      <c r="C253" s="1">
        <f>Tabulka1[[#This Row],[z2]]</f>
        <v>1.09169</v>
      </c>
      <c r="D253" s="1">
        <f>Tabulka1[[#This Row],[std2]]</f>
        <v>0</v>
      </c>
      <c r="E253" s="1">
        <v>7</v>
      </c>
      <c r="F253" s="1" t="s">
        <v>75</v>
      </c>
      <c r="G253" s="1" t="s">
        <v>27</v>
      </c>
      <c r="H253" s="1" t="str">
        <f>Tabulka1[[#This Row],[z2Label]]</f>
        <v>Density (g/cm3)</v>
      </c>
      <c r="I253" s="1">
        <v>10</v>
      </c>
      <c r="J253" s="1">
        <v>2</v>
      </c>
      <c r="K253" s="1">
        <v>1.09169</v>
      </c>
      <c r="L253" s="1">
        <v>0</v>
      </c>
      <c r="M253" s="1" t="s">
        <v>29</v>
      </c>
      <c r="N253" s="1" t="s">
        <v>28</v>
      </c>
      <c r="O253" s="1" t="s">
        <v>80</v>
      </c>
      <c r="P253" s="1">
        <f>Tabulka1[[#This Row],[x2]]/(1+Tabulka1[[#This Row],[y2]]*60.08/61.9789)</f>
        <v>3.4028370655582085</v>
      </c>
      <c r="Q253" s="1">
        <f>Tabulka1[[#This Row],[y2]]</f>
        <v>2</v>
      </c>
      <c r="R253" s="1">
        <f>Tabulka1[[#This Row],[z2]]</f>
        <v>1.09169</v>
      </c>
      <c r="S253" s="1">
        <f>Tabulka1[[#This Row],[std2]]</f>
        <v>0</v>
      </c>
      <c r="T253" s="1" t="s">
        <v>38</v>
      </c>
      <c r="U253" s="1" t="s">
        <v>28</v>
      </c>
      <c r="V253" s="1" t="str">
        <f>Tabulka1[[#This Row],[z2Label]]</f>
        <v>Density (g/cm3)</v>
      </c>
      <c r="W253" s="1">
        <f>2*Tabulka1[[#This Row],[x3]]/61.9789*1000/(100-Tabulka1[[#This Row],[x2]])</f>
        <v>1.2200700796053023</v>
      </c>
      <c r="X253" s="1">
        <f>(Tabulka1[[#This Row],[x2]]-Tabulka1[[#This Row],[x3]])/60.08*1000/(100-Tabulka1[[#This Row],[x2]])</f>
        <v>1.2200700796053026</v>
      </c>
      <c r="Y253" s="1">
        <f>Tabulka1[[#This Row],[z3]]</f>
        <v>1.09169</v>
      </c>
      <c r="Z253" s="1">
        <f>Tabulka1[[#This Row],[std3]]</f>
        <v>0</v>
      </c>
      <c r="AA253" s="1" t="s">
        <v>36</v>
      </c>
      <c r="AB253" s="1" t="s">
        <v>37</v>
      </c>
      <c r="AC253" s="1" t="str">
        <f>Tabulka1[[#This Row],[z2Label]]</f>
        <v>Density (g/cm3)</v>
      </c>
      <c r="AD253" s="1">
        <f>Tabulka1[[#This Row],[y2]]</f>
        <v>2</v>
      </c>
      <c r="AE253" s="1">
        <f>Tabulka1[[#This Row],[x3]]</f>
        <v>3.4028370655582085</v>
      </c>
      <c r="AF253" s="1">
        <f>Tabulka1[[#This Row],[x2]]-Tabulka1[[#This Row],[x3]]</f>
        <v>6.5971629344417915</v>
      </c>
      <c r="AG253" s="1">
        <f>100-Tabulka1[[#This Row],[Na2O_proc]]-Tabulka1[[#This Row],[SiO2_proc]]</f>
        <v>90</v>
      </c>
      <c r="AH253" s="1">
        <f>Tabulka1[[#This Row],[z2]]</f>
        <v>1.09169</v>
      </c>
      <c r="AI253" s="1">
        <f>Tabulka1[[#This Row],[std2]]</f>
        <v>0</v>
      </c>
      <c r="AJ253" s="1" t="str">
        <f>Tabulka1[[#This Row],[z2Label]]</f>
        <v>Density (g/cm3)</v>
      </c>
      <c r="AK253" s="1">
        <v>25</v>
      </c>
      <c r="AL253" s="1" t="s">
        <v>82</v>
      </c>
      <c r="AM253" s="1" t="s">
        <v>79</v>
      </c>
      <c r="AN253" s="1">
        <f t="shared" si="4"/>
        <v>1.0931709290000002</v>
      </c>
      <c r="AO253" s="1">
        <f>Tabulka1[[#This Row],[Interpolated_z2]]-Tabulka1[[#This Row],[z2]]</f>
        <v>1.4809290000001862E-3</v>
      </c>
      <c r="AP253" s="1">
        <f>Tabulka1[[#This Row],[Interpolated_z2 - measured]]/Tabulka1[[#This Row],[z2]]*100</f>
        <v>0.13565471883045427</v>
      </c>
      <c r="AQ253" s="1">
        <v>1</v>
      </c>
    </row>
    <row r="254" spans="1:43" ht="16.5" x14ac:dyDescent="0.35">
      <c r="A254" s="1">
        <f>2*Tabulka1[[#This Row],[x3]]*Tabulka1[[#This Row],[z]]/(100*61.9789)*1000</f>
        <v>1.8839468120209355</v>
      </c>
      <c r="B254" s="1">
        <f>Tabulka1[[#This Row],[y2]]*Tabulka1[[#This Row],[x]]/2</f>
        <v>1.8839468120209355</v>
      </c>
      <c r="C254" s="1">
        <f>Tabulka1[[#This Row],[z2]]</f>
        <v>1.1437999999999999</v>
      </c>
      <c r="D254" s="1">
        <f>Tabulka1[[#This Row],[std2]]</f>
        <v>0</v>
      </c>
      <c r="E254" s="1">
        <v>7</v>
      </c>
      <c r="F254" s="1" t="s">
        <v>75</v>
      </c>
      <c r="G254" s="1" t="s">
        <v>27</v>
      </c>
      <c r="H254" s="1" t="str">
        <f>Tabulka1[[#This Row],[z2Label]]</f>
        <v>Density (g/cm3)</v>
      </c>
      <c r="I254" s="1">
        <v>15</v>
      </c>
      <c r="J254" s="1">
        <v>2</v>
      </c>
      <c r="K254" s="1">
        <v>1.1437999999999999</v>
      </c>
      <c r="L254" s="1">
        <v>0</v>
      </c>
      <c r="M254" s="1" t="s">
        <v>29</v>
      </c>
      <c r="N254" s="1" t="s">
        <v>28</v>
      </c>
      <c r="O254" s="1" t="s">
        <v>80</v>
      </c>
      <c r="P254" s="1">
        <f>Tabulka1[[#This Row],[x2]]/(1+Tabulka1[[#This Row],[y2]]*60.08/61.9789)</f>
        <v>5.1042555983373132</v>
      </c>
      <c r="Q254" s="1">
        <f>Tabulka1[[#This Row],[y2]]</f>
        <v>2</v>
      </c>
      <c r="R254" s="1">
        <f>Tabulka1[[#This Row],[z2]]</f>
        <v>1.1437999999999999</v>
      </c>
      <c r="S254" s="1">
        <f>Tabulka1[[#This Row],[std2]]</f>
        <v>0</v>
      </c>
      <c r="T254" s="1" t="s">
        <v>38</v>
      </c>
      <c r="U254" s="1" t="s">
        <v>28</v>
      </c>
      <c r="V254" s="1" t="str">
        <f>Tabulka1[[#This Row],[z2Label]]</f>
        <v>Density (g/cm3)</v>
      </c>
      <c r="W254" s="1">
        <f>2*Tabulka1[[#This Row],[x3]]/61.9789*1000/(100-Tabulka1[[#This Row],[x2]])</f>
        <v>1.9377583617260685</v>
      </c>
      <c r="X254" s="1">
        <f>(Tabulka1[[#This Row],[x2]]-Tabulka1[[#This Row],[x3]])/60.08*1000/(100-Tabulka1[[#This Row],[x2]])</f>
        <v>1.9377583617260681</v>
      </c>
      <c r="Y254" s="1">
        <f>Tabulka1[[#This Row],[z3]]</f>
        <v>1.1437999999999999</v>
      </c>
      <c r="Z254" s="1">
        <f>Tabulka1[[#This Row],[std3]]</f>
        <v>0</v>
      </c>
      <c r="AA254" s="1" t="s">
        <v>36</v>
      </c>
      <c r="AB254" s="1" t="s">
        <v>37</v>
      </c>
      <c r="AC254" s="1" t="str">
        <f>Tabulka1[[#This Row],[z2Label]]</f>
        <v>Density (g/cm3)</v>
      </c>
      <c r="AD254" s="1">
        <f>Tabulka1[[#This Row],[y2]]</f>
        <v>2</v>
      </c>
      <c r="AE254" s="1">
        <f>Tabulka1[[#This Row],[x3]]</f>
        <v>5.1042555983373132</v>
      </c>
      <c r="AF254" s="1">
        <f>Tabulka1[[#This Row],[x2]]-Tabulka1[[#This Row],[x3]]</f>
        <v>9.8957444016626859</v>
      </c>
      <c r="AG254" s="1">
        <f>100-Tabulka1[[#This Row],[Na2O_proc]]-Tabulka1[[#This Row],[SiO2_proc]]</f>
        <v>85</v>
      </c>
      <c r="AH254" s="1">
        <f>Tabulka1[[#This Row],[z2]]</f>
        <v>1.1437999999999999</v>
      </c>
      <c r="AI254" s="1">
        <f>Tabulka1[[#This Row],[std2]]</f>
        <v>0</v>
      </c>
      <c r="AJ254" s="1" t="str">
        <f>Tabulka1[[#This Row],[z2Label]]</f>
        <v>Density (g/cm3)</v>
      </c>
      <c r="AK254" s="1">
        <v>25</v>
      </c>
      <c r="AL254" s="1" t="s">
        <v>82</v>
      </c>
      <c r="AM254" s="1" t="s">
        <v>79</v>
      </c>
      <c r="AN254" s="1">
        <f t="shared" si="4"/>
        <v>1.1442151818125004</v>
      </c>
      <c r="AO254" s="1">
        <f>Tabulka1[[#This Row],[Interpolated_z2]]-Tabulka1[[#This Row],[z2]]</f>
        <v>4.151818125004425E-4</v>
      </c>
      <c r="AP254" s="1">
        <f>Tabulka1[[#This Row],[Interpolated_z2 - measured]]/Tabulka1[[#This Row],[z2]]*100</f>
        <v>3.6298462362339794E-2</v>
      </c>
      <c r="AQ254" s="1">
        <v>1</v>
      </c>
    </row>
    <row r="255" spans="1:43" ht="16.5" x14ac:dyDescent="0.35">
      <c r="A255" s="1">
        <f>2*Tabulka1[[#This Row],[x3]]*Tabulka1[[#This Row],[z]]/(100*61.9789)*1000</f>
        <v>2.6327819043598044</v>
      </c>
      <c r="B255" s="1">
        <f>Tabulka1[[#This Row],[y2]]*Tabulka1[[#This Row],[x]]/2</f>
        <v>2.6327819043598044</v>
      </c>
      <c r="C255" s="1">
        <f>Tabulka1[[#This Row],[z2]]</f>
        <v>1.1988300000000001</v>
      </c>
      <c r="D255" s="1">
        <f>Tabulka1[[#This Row],[std2]]</f>
        <v>0</v>
      </c>
      <c r="E255" s="1">
        <v>7</v>
      </c>
      <c r="F255" s="1" t="s">
        <v>75</v>
      </c>
      <c r="G255" s="1" t="s">
        <v>27</v>
      </c>
      <c r="H255" s="1" t="str">
        <f>Tabulka1[[#This Row],[z2Label]]</f>
        <v>Density (g/cm3)</v>
      </c>
      <c r="I255" s="1">
        <v>20</v>
      </c>
      <c r="J255" s="1">
        <v>2</v>
      </c>
      <c r="K255" s="1">
        <v>1.1988300000000001</v>
      </c>
      <c r="L255" s="1">
        <v>0</v>
      </c>
      <c r="M255" s="1" t="s">
        <v>29</v>
      </c>
      <c r="N255" s="1" t="s">
        <v>28</v>
      </c>
      <c r="O255" s="1" t="s">
        <v>80</v>
      </c>
      <c r="P255" s="1">
        <f>Tabulka1[[#This Row],[x2]]/(1+Tabulka1[[#This Row],[y2]]*60.08/61.9789)</f>
        <v>6.8056741311164171</v>
      </c>
      <c r="Q255" s="1">
        <f>Tabulka1[[#This Row],[y2]]</f>
        <v>2</v>
      </c>
      <c r="R255" s="1">
        <f>Tabulka1[[#This Row],[z2]]</f>
        <v>1.1988300000000001</v>
      </c>
      <c r="S255" s="1">
        <f>Tabulka1[[#This Row],[std2]]</f>
        <v>0</v>
      </c>
      <c r="T255" s="1" t="s">
        <v>38</v>
      </c>
      <c r="U255" s="1" t="s">
        <v>28</v>
      </c>
      <c r="V255" s="1" t="str">
        <f>Tabulka1[[#This Row],[z2Label]]</f>
        <v>Density (g/cm3)</v>
      </c>
      <c r="W255" s="1">
        <f>2*Tabulka1[[#This Row],[x3]]/61.9789*1000/(100-Tabulka1[[#This Row],[x2]])</f>
        <v>2.7451576791119305</v>
      </c>
      <c r="X255" s="1">
        <f>(Tabulka1[[#This Row],[x2]]-Tabulka1[[#This Row],[x3]])/60.08*1000/(100-Tabulka1[[#This Row],[x2]])</f>
        <v>2.745157679111931</v>
      </c>
      <c r="Y255" s="1">
        <f>Tabulka1[[#This Row],[z3]]</f>
        <v>1.1988300000000001</v>
      </c>
      <c r="Z255" s="1">
        <f>Tabulka1[[#This Row],[std3]]</f>
        <v>0</v>
      </c>
      <c r="AA255" s="1" t="s">
        <v>36</v>
      </c>
      <c r="AB255" s="1" t="s">
        <v>37</v>
      </c>
      <c r="AC255" s="1" t="str">
        <f>Tabulka1[[#This Row],[z2Label]]</f>
        <v>Density (g/cm3)</v>
      </c>
      <c r="AD255" s="1">
        <f>Tabulka1[[#This Row],[y2]]</f>
        <v>2</v>
      </c>
      <c r="AE255" s="1">
        <f>Tabulka1[[#This Row],[x3]]</f>
        <v>6.8056741311164171</v>
      </c>
      <c r="AF255" s="1">
        <f>Tabulka1[[#This Row],[x2]]-Tabulka1[[#This Row],[x3]]</f>
        <v>13.194325868883583</v>
      </c>
      <c r="AG255" s="1">
        <f>100-Tabulka1[[#This Row],[Na2O_proc]]-Tabulka1[[#This Row],[SiO2_proc]]</f>
        <v>80</v>
      </c>
      <c r="AH255" s="1">
        <f>Tabulka1[[#This Row],[z2]]</f>
        <v>1.1988300000000001</v>
      </c>
      <c r="AI255" s="1">
        <f>Tabulka1[[#This Row],[std2]]</f>
        <v>0</v>
      </c>
      <c r="AJ255" s="1" t="str">
        <f>Tabulka1[[#This Row],[z2Label]]</f>
        <v>Density (g/cm3)</v>
      </c>
      <c r="AK255" s="1">
        <v>25</v>
      </c>
      <c r="AL255" s="1" t="s">
        <v>82</v>
      </c>
      <c r="AM255" s="1" t="s">
        <v>79</v>
      </c>
      <c r="AN255" s="1">
        <f t="shared" si="4"/>
        <v>1.1995419040000004</v>
      </c>
      <c r="AO255" s="1">
        <f>Tabulka1[[#This Row],[Interpolated_z2]]-Tabulka1[[#This Row],[z2]]</f>
        <v>7.119040000003185E-4</v>
      </c>
      <c r="AP255" s="1">
        <f>Tabulka1[[#This Row],[Interpolated_z2 - measured]]/Tabulka1[[#This Row],[z2]]*100</f>
        <v>5.9383231984544808E-2</v>
      </c>
      <c r="AQ255" s="1">
        <v>1</v>
      </c>
    </row>
    <row r="256" spans="1:43" ht="16.5" x14ac:dyDescent="0.35">
      <c r="A256" s="1">
        <f>2*Tabulka1[[#This Row],[x3]]*Tabulka1[[#This Row],[z]]/(100*61.9789)*1000</f>
        <v>3.452790699845008</v>
      </c>
      <c r="B256" s="1">
        <f>Tabulka1[[#This Row],[y2]]*Tabulka1[[#This Row],[x]]/2</f>
        <v>3.452790699845008</v>
      </c>
      <c r="C256" s="1">
        <f>Tabulka1[[#This Row],[z2]]</f>
        <v>1.2577750000000001</v>
      </c>
      <c r="D256" s="1">
        <f>Tabulka1[[#This Row],[std2]]</f>
        <v>7.0710678117547895E-6</v>
      </c>
      <c r="E256" s="1">
        <v>7</v>
      </c>
      <c r="F256" s="1" t="s">
        <v>75</v>
      </c>
      <c r="G256" s="1" t="s">
        <v>27</v>
      </c>
      <c r="H256" s="1" t="str">
        <f>Tabulka1[[#This Row],[z2Label]]</f>
        <v>Density (g/cm3)</v>
      </c>
      <c r="I256" s="1">
        <v>25</v>
      </c>
      <c r="J256" s="1">
        <v>2</v>
      </c>
      <c r="K256" s="1">
        <v>1.2577750000000001</v>
      </c>
      <c r="L256" s="1">
        <v>7.0710678117547895E-6</v>
      </c>
      <c r="M256" s="1" t="s">
        <v>29</v>
      </c>
      <c r="N256" s="1" t="s">
        <v>28</v>
      </c>
      <c r="O256" s="1" t="s">
        <v>80</v>
      </c>
      <c r="P256" s="1">
        <f>Tabulka1[[#This Row],[x2]]/(1+Tabulka1[[#This Row],[y2]]*60.08/61.9789)</f>
        <v>8.5070926638955218</v>
      </c>
      <c r="Q256" s="1">
        <f>Tabulka1[[#This Row],[y2]]</f>
        <v>2</v>
      </c>
      <c r="R256" s="1">
        <f>Tabulka1[[#This Row],[z2]]</f>
        <v>1.2577750000000001</v>
      </c>
      <c r="S256" s="1">
        <f>Tabulka1[[#This Row],[std2]]</f>
        <v>7.0710678117547895E-6</v>
      </c>
      <c r="T256" s="1" t="s">
        <v>38</v>
      </c>
      <c r="U256" s="1" t="s">
        <v>28</v>
      </c>
      <c r="V256" s="1" t="str">
        <f>Tabulka1[[#This Row],[z2Label]]</f>
        <v>Density (g/cm3)</v>
      </c>
      <c r="W256" s="1">
        <f>2*Tabulka1[[#This Row],[x3]]/61.9789*1000/(100-Tabulka1[[#This Row],[x2]])</f>
        <v>3.6602102388159072</v>
      </c>
      <c r="X256" s="1">
        <f>(Tabulka1[[#This Row],[x2]]-Tabulka1[[#This Row],[x3]])/60.08*1000/(100-Tabulka1[[#This Row],[x2]])</f>
        <v>3.6602102388159081</v>
      </c>
      <c r="Y256" s="1">
        <f>Tabulka1[[#This Row],[z3]]</f>
        <v>1.2577750000000001</v>
      </c>
      <c r="Z256" s="1">
        <f>Tabulka1[[#This Row],[std3]]</f>
        <v>7.0710678117547895E-6</v>
      </c>
      <c r="AA256" s="1" t="s">
        <v>36</v>
      </c>
      <c r="AB256" s="1" t="s">
        <v>37</v>
      </c>
      <c r="AC256" s="1" t="str">
        <f>Tabulka1[[#This Row],[z2Label]]</f>
        <v>Density (g/cm3)</v>
      </c>
      <c r="AD256" s="1">
        <f>Tabulka1[[#This Row],[y2]]</f>
        <v>2</v>
      </c>
      <c r="AE256" s="1">
        <f>Tabulka1[[#This Row],[x3]]</f>
        <v>8.5070926638955218</v>
      </c>
      <c r="AF256" s="1">
        <f>Tabulka1[[#This Row],[x2]]-Tabulka1[[#This Row],[x3]]</f>
        <v>16.49290733610448</v>
      </c>
      <c r="AG256" s="1">
        <f>100-Tabulka1[[#This Row],[Na2O_proc]]-Tabulka1[[#This Row],[SiO2_proc]]</f>
        <v>75</v>
      </c>
      <c r="AH256" s="1">
        <f>Tabulka1[[#This Row],[z2]]</f>
        <v>1.2577750000000001</v>
      </c>
      <c r="AI256" s="1">
        <f>Tabulka1[[#This Row],[std2]]</f>
        <v>7.0710678117547895E-6</v>
      </c>
      <c r="AJ256" s="1" t="str">
        <f>Tabulka1[[#This Row],[z2Label]]</f>
        <v>Density (g/cm3)</v>
      </c>
      <c r="AK256" s="1">
        <v>25</v>
      </c>
      <c r="AL256" s="1" t="s">
        <v>82</v>
      </c>
      <c r="AM256" s="1" t="s">
        <v>79</v>
      </c>
      <c r="AN256" s="1">
        <f t="shared" si="4"/>
        <v>1.2591870828125</v>
      </c>
      <c r="AO256" s="1">
        <f>Tabulka1[[#This Row],[Interpolated_z2]]-Tabulka1[[#This Row],[z2]]</f>
        <v>1.4120828124999374E-3</v>
      </c>
      <c r="AP256" s="1">
        <f>Tabulka1[[#This Row],[Interpolated_z2 - measured]]/Tabulka1[[#This Row],[z2]]*100</f>
        <v>0.11226831607401462</v>
      </c>
      <c r="AQ256" s="1">
        <v>1</v>
      </c>
    </row>
    <row r="257" spans="1:43" ht="16.5" x14ac:dyDescent="0.35">
      <c r="A257" s="1">
        <f>2*Tabulka1[[#This Row],[x3]]*Tabulka1[[#This Row],[z]]/(100*61.9789)*1000</f>
        <v>4.3500427421050629</v>
      </c>
      <c r="B257" s="1">
        <f>Tabulka1[[#This Row],[y2]]*Tabulka1[[#This Row],[x]]/2</f>
        <v>4.3500427421050629</v>
      </c>
      <c r="C257" s="1">
        <f>Tabulka1[[#This Row],[z2]]</f>
        <v>1.3205199999999999</v>
      </c>
      <c r="D257" s="1">
        <f>Tabulka1[[#This Row],[std2]]</f>
        <v>0</v>
      </c>
      <c r="E257" s="1">
        <v>7</v>
      </c>
      <c r="F257" s="1" t="s">
        <v>75</v>
      </c>
      <c r="G257" s="1" t="s">
        <v>27</v>
      </c>
      <c r="H257" s="1" t="str">
        <f>Tabulka1[[#This Row],[z2Label]]</f>
        <v>Density (g/cm3)</v>
      </c>
      <c r="I257" s="1">
        <v>30</v>
      </c>
      <c r="J257" s="1">
        <v>2</v>
      </c>
      <c r="K257" s="1">
        <v>1.3205199999999999</v>
      </c>
      <c r="L257" s="1">
        <v>0</v>
      </c>
      <c r="M257" s="1" t="s">
        <v>29</v>
      </c>
      <c r="N257" s="1" t="s">
        <v>28</v>
      </c>
      <c r="O257" s="1" t="s">
        <v>80</v>
      </c>
      <c r="P257" s="1">
        <f>Tabulka1[[#This Row],[x2]]/(1+Tabulka1[[#This Row],[y2]]*60.08/61.9789)</f>
        <v>10.208511196674626</v>
      </c>
      <c r="Q257" s="1">
        <f>Tabulka1[[#This Row],[y2]]</f>
        <v>2</v>
      </c>
      <c r="R257" s="1">
        <f>Tabulka1[[#This Row],[z2]]</f>
        <v>1.3205199999999999</v>
      </c>
      <c r="S257" s="1">
        <f>Tabulka1[[#This Row],[std2]]</f>
        <v>0</v>
      </c>
      <c r="T257" s="1" t="s">
        <v>38</v>
      </c>
      <c r="U257" s="1" t="s">
        <v>28</v>
      </c>
      <c r="V257" s="1" t="str">
        <f>Tabulka1[[#This Row],[z2Label]]</f>
        <v>Density (g/cm3)</v>
      </c>
      <c r="W257" s="1">
        <f>2*Tabulka1[[#This Row],[x3]]/61.9789*1000/(100-Tabulka1[[#This Row],[x2]])</f>
        <v>4.7059845927633095</v>
      </c>
      <c r="X257" s="1">
        <f>(Tabulka1[[#This Row],[x2]]-Tabulka1[[#This Row],[x3]])/60.08*1000/(100-Tabulka1[[#This Row],[x2]])</f>
        <v>4.7059845927633086</v>
      </c>
      <c r="Y257" s="1">
        <f>Tabulka1[[#This Row],[z3]]</f>
        <v>1.3205199999999999</v>
      </c>
      <c r="Z257" s="1">
        <f>Tabulka1[[#This Row],[std3]]</f>
        <v>0</v>
      </c>
      <c r="AA257" s="1" t="s">
        <v>36</v>
      </c>
      <c r="AB257" s="1" t="s">
        <v>37</v>
      </c>
      <c r="AC257" s="1" t="str">
        <f>Tabulka1[[#This Row],[z2Label]]</f>
        <v>Density (g/cm3)</v>
      </c>
      <c r="AD257" s="1">
        <f>Tabulka1[[#This Row],[y2]]</f>
        <v>2</v>
      </c>
      <c r="AE257" s="1">
        <f>Tabulka1[[#This Row],[x3]]</f>
        <v>10.208511196674626</v>
      </c>
      <c r="AF257" s="1">
        <f>Tabulka1[[#This Row],[x2]]-Tabulka1[[#This Row],[x3]]</f>
        <v>19.791488803325372</v>
      </c>
      <c r="AG257" s="1">
        <f>100-Tabulka1[[#This Row],[Na2O_proc]]-Tabulka1[[#This Row],[SiO2_proc]]</f>
        <v>70</v>
      </c>
      <c r="AH257" s="1">
        <f>Tabulka1[[#This Row],[z2]]</f>
        <v>1.3205199999999999</v>
      </c>
      <c r="AI257" s="1">
        <f>Tabulka1[[#This Row],[std2]]</f>
        <v>0</v>
      </c>
      <c r="AJ257" s="1" t="str">
        <f>Tabulka1[[#This Row],[z2Label]]</f>
        <v>Density (g/cm3)</v>
      </c>
      <c r="AK257" s="1">
        <v>25</v>
      </c>
      <c r="AL257" s="1" t="s">
        <v>82</v>
      </c>
      <c r="AM257" s="1" t="s">
        <v>79</v>
      </c>
      <c r="AN257" s="1">
        <f t="shared" si="4"/>
        <v>1.3233197690000007</v>
      </c>
      <c r="AO257" s="1">
        <f>Tabulka1[[#This Row],[Interpolated_z2]]-Tabulka1[[#This Row],[z2]]</f>
        <v>2.7997690000007847E-3</v>
      </c>
      <c r="AP257" s="1">
        <f>Tabulka1[[#This Row],[Interpolated_z2 - measured]]/Tabulka1[[#This Row],[z2]]*100</f>
        <v>0.21202018901650749</v>
      </c>
      <c r="AQ257" s="1">
        <v>1</v>
      </c>
    </row>
    <row r="258" spans="1:43" ht="16.5" x14ac:dyDescent="0.35">
      <c r="A258" s="1">
        <f>2*Tabulka1[[#This Row],[x3]]*Tabulka1[[#This Row],[z]]/(100*61.9789)*1000</f>
        <v>5.3343904020503032</v>
      </c>
      <c r="B258" s="1">
        <f>Tabulka1[[#This Row],[y2]]*Tabulka1[[#This Row],[x]]/2</f>
        <v>5.3343904020503032</v>
      </c>
      <c r="C258" s="1">
        <f>Tabulka1[[#This Row],[z2]]</f>
        <v>1.3879999999999999</v>
      </c>
      <c r="D258" s="1">
        <f>Tabulka1[[#This Row],[std2]]</f>
        <v>0</v>
      </c>
      <c r="E258" s="1">
        <v>7</v>
      </c>
      <c r="F258" s="1" t="s">
        <v>75</v>
      </c>
      <c r="G258" s="1" t="s">
        <v>27</v>
      </c>
      <c r="H258" s="1" t="str">
        <f>Tabulka1[[#This Row],[z2Label]]</f>
        <v>Density (g/cm3)</v>
      </c>
      <c r="I258" s="1">
        <v>35</v>
      </c>
      <c r="J258" s="1">
        <v>2</v>
      </c>
      <c r="K258" s="1">
        <v>1.3879999999999999</v>
      </c>
      <c r="L258" s="1">
        <v>0</v>
      </c>
      <c r="M258" s="1" t="s">
        <v>29</v>
      </c>
      <c r="N258" s="1" t="s">
        <v>28</v>
      </c>
      <c r="O258" s="1" t="s">
        <v>80</v>
      </c>
      <c r="P258" s="1">
        <f>Tabulka1[[#This Row],[x2]]/(1+Tabulka1[[#This Row],[y2]]*60.08/61.9789)</f>
        <v>11.909929729453731</v>
      </c>
      <c r="Q258" s="1">
        <f>Tabulka1[[#This Row],[y2]]</f>
        <v>2</v>
      </c>
      <c r="R258" s="1">
        <f>Tabulka1[[#This Row],[z2]]</f>
        <v>1.3879999999999999</v>
      </c>
      <c r="S258" s="1">
        <f>Tabulka1[[#This Row],[std2]]</f>
        <v>0</v>
      </c>
      <c r="T258" s="1" t="s">
        <v>38</v>
      </c>
      <c r="U258" s="1" t="s">
        <v>28</v>
      </c>
      <c r="V258" s="1" t="str">
        <f>Tabulka1[[#This Row],[z2Label]]</f>
        <v>Density (g/cm3)</v>
      </c>
      <c r="W258" s="1">
        <f>2*Tabulka1[[#This Row],[x3]]/61.9789*1000/(100-Tabulka1[[#This Row],[x2]])</f>
        <v>5.9126473088564655</v>
      </c>
      <c r="X258" s="1">
        <f>(Tabulka1[[#This Row],[x2]]-Tabulka1[[#This Row],[x3]])/60.08*1000/(100-Tabulka1[[#This Row],[x2]])</f>
        <v>5.9126473088564655</v>
      </c>
      <c r="Y258" s="1">
        <f>Tabulka1[[#This Row],[z3]]</f>
        <v>1.3879999999999999</v>
      </c>
      <c r="Z258" s="1">
        <f>Tabulka1[[#This Row],[std3]]</f>
        <v>0</v>
      </c>
      <c r="AA258" s="1" t="s">
        <v>36</v>
      </c>
      <c r="AB258" s="1" t="s">
        <v>37</v>
      </c>
      <c r="AC258" s="1" t="str">
        <f>Tabulka1[[#This Row],[z2Label]]</f>
        <v>Density (g/cm3)</v>
      </c>
      <c r="AD258" s="1">
        <f>Tabulka1[[#This Row],[y2]]</f>
        <v>2</v>
      </c>
      <c r="AE258" s="1">
        <f>Tabulka1[[#This Row],[x3]]</f>
        <v>11.909929729453731</v>
      </c>
      <c r="AF258" s="1">
        <f>Tabulka1[[#This Row],[x2]]-Tabulka1[[#This Row],[x3]]</f>
        <v>23.090070270546271</v>
      </c>
      <c r="AG258" s="1">
        <f>100-Tabulka1[[#This Row],[Na2O_proc]]-Tabulka1[[#This Row],[SiO2_proc]]</f>
        <v>65</v>
      </c>
      <c r="AH258" s="1">
        <f>Tabulka1[[#This Row],[z2]]</f>
        <v>1.3879999999999999</v>
      </c>
      <c r="AI258" s="1">
        <f>Tabulka1[[#This Row],[std2]]</f>
        <v>0</v>
      </c>
      <c r="AJ258" s="1" t="str">
        <f>Tabulka1[[#This Row],[z2Label]]</f>
        <v>Density (g/cm3)</v>
      </c>
      <c r="AK258" s="1">
        <v>25</v>
      </c>
      <c r="AL258" s="1" t="s">
        <v>82</v>
      </c>
      <c r="AM258" s="1" t="s">
        <v>79</v>
      </c>
      <c r="AN258" s="1">
        <f t="shared" si="4"/>
        <v>1.3922420768125003</v>
      </c>
      <c r="AO258" s="1">
        <f>Tabulka1[[#This Row],[Interpolated_z2]]-Tabulka1[[#This Row],[z2]]</f>
        <v>4.2420768125004393E-3</v>
      </c>
      <c r="AP258" s="1">
        <f>Tabulka1[[#This Row],[Interpolated_z2 - measured]]/Tabulka1[[#This Row],[z2]]*100</f>
        <v>0.30562513058360519</v>
      </c>
      <c r="AQ258" s="1">
        <v>1</v>
      </c>
    </row>
    <row r="259" spans="1:43" ht="16.5" x14ac:dyDescent="0.35">
      <c r="A259" s="1">
        <f>2*Tabulka1[[#This Row],[x3]]*Tabulka1[[#This Row],[z]]/(100*61.9789)*1000</f>
        <v>6.409811413157759</v>
      </c>
      <c r="B259" s="1">
        <f>Tabulka1[[#This Row],[y2]]*Tabulka1[[#This Row],[x]]/2</f>
        <v>6.409811413157759</v>
      </c>
      <c r="C259" s="1">
        <f>Tabulka1[[#This Row],[z2]]</f>
        <v>1.4593449999999999</v>
      </c>
      <c r="D259" s="1">
        <f>Tabulka1[[#This Row],[std2]]</f>
        <v>7.0710678117547895E-6</v>
      </c>
      <c r="E259" s="1">
        <v>7</v>
      </c>
      <c r="F259" s="1" t="s">
        <v>75</v>
      </c>
      <c r="G259" s="1" t="s">
        <v>27</v>
      </c>
      <c r="H259" s="1" t="str">
        <f>Tabulka1[[#This Row],[z2Label]]</f>
        <v>Density (g/cm3)</v>
      </c>
      <c r="I259" s="1">
        <v>40</v>
      </c>
      <c r="J259" s="1">
        <v>2</v>
      </c>
      <c r="K259" s="1">
        <v>1.4593449999999999</v>
      </c>
      <c r="L259" s="1">
        <v>7.0710678117547895E-6</v>
      </c>
      <c r="M259" s="1" t="s">
        <v>29</v>
      </c>
      <c r="N259" s="1" t="s">
        <v>28</v>
      </c>
      <c r="O259" s="1" t="s">
        <v>80</v>
      </c>
      <c r="P259" s="1">
        <f>Tabulka1[[#This Row],[x2]]/(1+Tabulka1[[#This Row],[y2]]*60.08/61.9789)</f>
        <v>13.611348262232834</v>
      </c>
      <c r="Q259" s="1">
        <f>Tabulka1[[#This Row],[y2]]</f>
        <v>2</v>
      </c>
      <c r="R259" s="1">
        <f>Tabulka1[[#This Row],[z2]]</f>
        <v>1.4593449999999999</v>
      </c>
      <c r="S259" s="1">
        <f>Tabulka1[[#This Row],[std2]]</f>
        <v>7.0710678117547895E-6</v>
      </c>
      <c r="T259" s="1" t="s">
        <v>38</v>
      </c>
      <c r="U259" s="1" t="s">
        <v>28</v>
      </c>
      <c r="V259" s="1" t="str">
        <f>Tabulka1[[#This Row],[z2Label]]</f>
        <v>Density (g/cm3)</v>
      </c>
      <c r="W259" s="1">
        <f>2*Tabulka1[[#This Row],[x3]]/61.9789*1000/(100-Tabulka1[[#This Row],[x2]])</f>
        <v>7.3204204776318145</v>
      </c>
      <c r="X259" s="1">
        <f>(Tabulka1[[#This Row],[x2]]-Tabulka1[[#This Row],[x3]])/60.08*1000/(100-Tabulka1[[#This Row],[x2]])</f>
        <v>7.3204204776318154</v>
      </c>
      <c r="Y259" s="1">
        <f>Tabulka1[[#This Row],[z3]]</f>
        <v>1.4593449999999999</v>
      </c>
      <c r="Z259" s="1">
        <f>Tabulka1[[#This Row],[std3]]</f>
        <v>7.0710678117547895E-6</v>
      </c>
      <c r="AA259" s="1" t="s">
        <v>36</v>
      </c>
      <c r="AB259" s="1" t="s">
        <v>37</v>
      </c>
      <c r="AC259" s="1" t="str">
        <f>Tabulka1[[#This Row],[z2Label]]</f>
        <v>Density (g/cm3)</v>
      </c>
      <c r="AD259" s="1">
        <f>Tabulka1[[#This Row],[y2]]</f>
        <v>2</v>
      </c>
      <c r="AE259" s="1">
        <f>Tabulka1[[#This Row],[x3]]</f>
        <v>13.611348262232834</v>
      </c>
      <c r="AF259" s="1">
        <f>Tabulka1[[#This Row],[x2]]-Tabulka1[[#This Row],[x3]]</f>
        <v>26.388651737767166</v>
      </c>
      <c r="AG259" s="1">
        <f>100-Tabulka1[[#This Row],[Na2O_proc]]-Tabulka1[[#This Row],[SiO2_proc]]</f>
        <v>60</v>
      </c>
      <c r="AH259" s="1">
        <f>Tabulka1[[#This Row],[z2]]</f>
        <v>1.4593449999999999</v>
      </c>
      <c r="AI259" s="1">
        <f>Tabulka1[[#This Row],[std2]]</f>
        <v>7.0710678117547895E-6</v>
      </c>
      <c r="AJ259" s="1" t="str">
        <f>Tabulka1[[#This Row],[z2Label]]</f>
        <v>Density (g/cm3)</v>
      </c>
      <c r="AK259" s="1">
        <v>25</v>
      </c>
      <c r="AL259" s="1" t="s">
        <v>82</v>
      </c>
      <c r="AM259" s="1" t="s">
        <v>79</v>
      </c>
      <c r="AN259" s="1">
        <f t="shared" ref="AN259:AN290" si="5">1.0026 + 0.013618*I259 + -0.033202*J259 + 0.000046668*I259^2 + -0.0020237*I259*J259 + 0.025062*J259^2 + -0.0000014868*I259^3 + 0.000073774*I259^2*J259 + -0.0013482*I259*J259^2 + -0.0021965*J259^3 + 0.0000000088709*I259^4 + 0.00000045691*I259^3*J259 + -0.000023745*I259^2*J259^2 + 0.00046878*I259*J259^3 + -0.0009013*J259^4</f>
        <v>1.4663891840000003</v>
      </c>
      <c r="AO259" s="1">
        <f>Tabulka1[[#This Row],[Interpolated_z2]]-Tabulka1[[#This Row],[z2]]</f>
        <v>7.0441840000003975E-3</v>
      </c>
      <c r="AP259" s="1">
        <f>Tabulka1[[#This Row],[Interpolated_z2 - measured]]/Tabulka1[[#This Row],[z2]]*100</f>
        <v>0.48269490764695111</v>
      </c>
      <c r="AQ259" s="1">
        <v>1</v>
      </c>
    </row>
    <row r="260" spans="1:43" ht="16.5" x14ac:dyDescent="0.35">
      <c r="A260" s="1">
        <f>2*Tabulka1[[#This Row],[x3]]*Tabulka1[[#This Row],[z]]/(100*61.9789)*1000</f>
        <v>6.9949486353546666</v>
      </c>
      <c r="B260" s="1">
        <f>Tabulka1[[#This Row],[y2]]*Tabulka1[[#This Row],[x]]/2</f>
        <v>6.9949486353546666</v>
      </c>
      <c r="C260" s="1">
        <f>Tabulka1[[#This Row],[z2]]</f>
        <v>1.498885</v>
      </c>
      <c r="D260" s="1">
        <f>Tabulka1[[#This Row],[std2]]</f>
        <v>4.9497474683068572E-5</v>
      </c>
      <c r="E260" s="1">
        <v>7</v>
      </c>
      <c r="F260" s="1" t="s">
        <v>75</v>
      </c>
      <c r="G260" s="1" t="s">
        <v>27</v>
      </c>
      <c r="H260" s="1" t="str">
        <f>Tabulka1[[#This Row],[z2Label]]</f>
        <v>Density (g/cm3)</v>
      </c>
      <c r="I260" s="1">
        <v>42.5</v>
      </c>
      <c r="J260" s="1">
        <v>2</v>
      </c>
      <c r="K260" s="1">
        <v>1.498885</v>
      </c>
      <c r="L260" s="1">
        <v>4.9497474683068572E-5</v>
      </c>
      <c r="M260" s="1" t="s">
        <v>29</v>
      </c>
      <c r="N260" s="1" t="s">
        <v>28</v>
      </c>
      <c r="O260" s="1" t="s">
        <v>80</v>
      </c>
      <c r="P260" s="1">
        <f>Tabulka1[[#This Row],[x2]]/(1+Tabulka1[[#This Row],[y2]]*60.08/61.9789)</f>
        <v>14.462057528622386</v>
      </c>
      <c r="Q260" s="1">
        <f>Tabulka1[[#This Row],[y2]]</f>
        <v>2</v>
      </c>
      <c r="R260" s="1">
        <f>Tabulka1[[#This Row],[z2]]</f>
        <v>1.498885</v>
      </c>
      <c r="S260" s="1">
        <f>Tabulka1[[#This Row],[std2]]</f>
        <v>4.9497474683068572E-5</v>
      </c>
      <c r="T260" s="1" t="s">
        <v>38</v>
      </c>
      <c r="U260" s="1" t="s">
        <v>28</v>
      </c>
      <c r="V260" s="1" t="str">
        <f>Tabulka1[[#This Row],[z2Label]]</f>
        <v>Density (g/cm3)</v>
      </c>
      <c r="W260" s="1">
        <f>2*Tabulka1[[#This Row],[x3]]/61.9789*1000/(100-Tabulka1[[#This Row],[x2]])</f>
        <v>8.1161183556352725</v>
      </c>
      <c r="X260" s="1">
        <f>(Tabulka1[[#This Row],[x2]]-Tabulka1[[#This Row],[x3]])/60.08*1000/(100-Tabulka1[[#This Row],[x2]])</f>
        <v>8.1161183556352725</v>
      </c>
      <c r="Y260" s="1">
        <f>Tabulka1[[#This Row],[z3]]</f>
        <v>1.498885</v>
      </c>
      <c r="Z260" s="1">
        <f>Tabulka1[[#This Row],[std3]]</f>
        <v>4.9497474683068572E-5</v>
      </c>
      <c r="AA260" s="1" t="s">
        <v>36</v>
      </c>
      <c r="AB260" s="1" t="s">
        <v>37</v>
      </c>
      <c r="AC260" s="1" t="str">
        <f>Tabulka1[[#This Row],[z2Label]]</f>
        <v>Density (g/cm3)</v>
      </c>
      <c r="AD260" s="1">
        <f>Tabulka1[[#This Row],[y2]]</f>
        <v>2</v>
      </c>
      <c r="AE260" s="1">
        <f>Tabulka1[[#This Row],[x3]]</f>
        <v>14.462057528622386</v>
      </c>
      <c r="AF260" s="1">
        <f>Tabulka1[[#This Row],[x2]]-Tabulka1[[#This Row],[x3]]</f>
        <v>28.037942471377612</v>
      </c>
      <c r="AG260" s="1">
        <f>100-Tabulka1[[#This Row],[Na2O_proc]]-Tabulka1[[#This Row],[SiO2_proc]]</f>
        <v>57.500000000000007</v>
      </c>
      <c r="AH260" s="1">
        <f>Tabulka1[[#This Row],[z2]]</f>
        <v>1.498885</v>
      </c>
      <c r="AI260" s="1">
        <f>Tabulka1[[#This Row],[std2]]</f>
        <v>4.9497474683068572E-5</v>
      </c>
      <c r="AJ260" s="1" t="str">
        <f>Tabulka1[[#This Row],[z2Label]]</f>
        <v>Density (g/cm3)</v>
      </c>
      <c r="AK260" s="1">
        <v>25</v>
      </c>
      <c r="AL260" s="1" t="s">
        <v>82</v>
      </c>
      <c r="AM260" s="1" t="s">
        <v>79</v>
      </c>
      <c r="AN260" s="1">
        <f t="shared" si="5"/>
        <v>1.5055944149570315</v>
      </c>
      <c r="AO260" s="1">
        <f>Tabulka1[[#This Row],[Interpolated_z2]]-Tabulka1[[#This Row],[z2]]</f>
        <v>6.7094149570314787E-3</v>
      </c>
      <c r="AP260" s="1">
        <f>Tabulka1[[#This Row],[Interpolated_z2 - measured]]/Tabulka1[[#This Row],[z2]]*100</f>
        <v>0.44762706658826251</v>
      </c>
      <c r="AQ260" s="1">
        <v>1</v>
      </c>
    </row>
    <row r="261" spans="1:43" ht="16.5" x14ac:dyDescent="0.35">
      <c r="A261" s="1">
        <f>2*Tabulka1[[#This Row],[x3]]*Tabulka1[[#This Row],[z]]/(100*61.9789)*1000</f>
        <v>0</v>
      </c>
      <c r="B261" s="1">
        <f>Tabulka1[[#This Row],[y2]]*Tabulka1[[#This Row],[x]]/2</f>
        <v>0</v>
      </c>
      <c r="C261" s="1">
        <f>Tabulka1[[#This Row],[z2]]</f>
        <v>0.99704000000000004</v>
      </c>
      <c r="D261" s="1">
        <f>Tabulka1[[#This Row],[std2]]</f>
        <v>0</v>
      </c>
      <c r="E261" s="1">
        <v>8</v>
      </c>
      <c r="F261" s="1" t="s">
        <v>75</v>
      </c>
      <c r="G261" s="1" t="s">
        <v>27</v>
      </c>
      <c r="H261" s="1" t="str">
        <f>Tabulka1[[#This Row],[z2Label]]</f>
        <v>Density (g/cm3)</v>
      </c>
      <c r="I261" s="1">
        <v>0</v>
      </c>
      <c r="J261" s="1">
        <v>2.5</v>
      </c>
      <c r="K261" s="1">
        <v>0.99704000000000004</v>
      </c>
      <c r="M261" s="1" t="s">
        <v>29</v>
      </c>
      <c r="N261" s="1" t="s">
        <v>28</v>
      </c>
      <c r="O261" s="1" t="s">
        <v>80</v>
      </c>
      <c r="P261" s="1">
        <f>Tabulka1[[#This Row],[x2]]/(1+Tabulka1[[#This Row],[y2]]*60.08/61.9789)</f>
        <v>0</v>
      </c>
      <c r="Q261" s="1">
        <f>Tabulka1[[#This Row],[y2]]</f>
        <v>2.5</v>
      </c>
      <c r="R261" s="1">
        <f>Tabulka1[[#This Row],[z2]]</f>
        <v>0.99704000000000004</v>
      </c>
      <c r="S261" s="1">
        <f>Tabulka1[[#This Row],[std2]]</f>
        <v>0</v>
      </c>
      <c r="T261" s="1" t="s">
        <v>38</v>
      </c>
      <c r="U261" s="1" t="s">
        <v>28</v>
      </c>
      <c r="V261" s="1" t="str">
        <f>Tabulka1[[#This Row],[z2Label]]</f>
        <v>Density (g/cm3)</v>
      </c>
      <c r="W261" s="1">
        <f>2*Tabulka1[[#This Row],[x3]]/61.9789*1000/(100-Tabulka1[[#This Row],[x2]])</f>
        <v>0</v>
      </c>
      <c r="X261" s="1">
        <f>(Tabulka1[[#This Row],[x2]]-Tabulka1[[#This Row],[x3]])/60.08*1000/(100-Tabulka1[[#This Row],[x2]])</f>
        <v>0</v>
      </c>
      <c r="Y261" s="1">
        <f>Tabulka1[[#This Row],[z3]]</f>
        <v>0.99704000000000004</v>
      </c>
      <c r="Z261" s="1">
        <f>Tabulka1[[#This Row],[std3]]</f>
        <v>0</v>
      </c>
      <c r="AA261" s="1" t="s">
        <v>36</v>
      </c>
      <c r="AB261" s="1" t="s">
        <v>37</v>
      </c>
      <c r="AC261" s="1" t="str">
        <f>Tabulka1[[#This Row],[z2Label]]</f>
        <v>Density (g/cm3)</v>
      </c>
      <c r="AD261" s="1">
        <f>Tabulka1[[#This Row],[y2]]</f>
        <v>2.5</v>
      </c>
      <c r="AE261" s="1">
        <f>Tabulka1[[#This Row],[x3]]</f>
        <v>0</v>
      </c>
      <c r="AF261" s="1">
        <f>Tabulka1[[#This Row],[x2]]-Tabulka1[[#This Row],[x3]]</f>
        <v>0</v>
      </c>
      <c r="AG261" s="1">
        <f>100-Tabulka1[[#This Row],[Na2O_proc]]-Tabulka1[[#This Row],[SiO2_proc]]</f>
        <v>100</v>
      </c>
      <c r="AH261" s="1">
        <f>Tabulka1[[#This Row],[z2]]</f>
        <v>0.99704000000000004</v>
      </c>
      <c r="AI261" s="1">
        <f>Tabulka1[[#This Row],[std2]]</f>
        <v>0</v>
      </c>
      <c r="AJ261" s="1" t="str">
        <f>Tabulka1[[#This Row],[z2Label]]</f>
        <v>Density (g/cm3)</v>
      </c>
      <c r="AK261" s="1">
        <v>25</v>
      </c>
      <c r="AL261" s="1" t="s">
        <v>82</v>
      </c>
      <c r="AM261" s="1" t="s">
        <v>79</v>
      </c>
      <c r="AN261" s="1">
        <f t="shared" si="5"/>
        <v>1.00670515625</v>
      </c>
      <c r="AO261" s="1">
        <f>Tabulka1[[#This Row],[Interpolated_z2]]-Tabulka1[[#This Row],[z2]]</f>
        <v>9.6651562499999732E-3</v>
      </c>
      <c r="AP261" s="1">
        <f>Tabulka1[[#This Row],[Interpolated_z2 - measured]]/Tabulka1[[#This Row],[z2]]*100</f>
        <v>0.96938500461365373</v>
      </c>
      <c r="AQ261" s="1">
        <v>100</v>
      </c>
    </row>
    <row r="262" spans="1:43" ht="16.5" x14ac:dyDescent="0.35">
      <c r="A262" s="1">
        <f>2*Tabulka1[[#This Row],[x3]]*Tabulka1[[#This Row],[z]]/(100*61.9789)*1000</f>
        <v>0.49062607073559161</v>
      </c>
      <c r="B262" s="1">
        <f>Tabulka1[[#This Row],[y2]]*Tabulka1[[#This Row],[x]]/2</f>
        <v>0.61328258841948946</v>
      </c>
      <c r="C262" s="1">
        <f>Tabulka1[[#This Row],[z2]]</f>
        <v>1.0410050000000002</v>
      </c>
      <c r="D262" s="1">
        <f>Tabulka1[[#This Row],[std2]]</f>
        <v>2.1213203435578389E-5</v>
      </c>
      <c r="E262" s="1">
        <v>8</v>
      </c>
      <c r="F262" s="1" t="s">
        <v>75</v>
      </c>
      <c r="G262" s="1" t="s">
        <v>27</v>
      </c>
      <c r="H262" s="1" t="str">
        <f>Tabulka1[[#This Row],[z2Label]]</f>
        <v>Density (g/cm3)</v>
      </c>
      <c r="I262" s="1">
        <v>5</v>
      </c>
      <c r="J262" s="1">
        <v>2.5</v>
      </c>
      <c r="K262" s="1">
        <v>1.0410050000000002</v>
      </c>
      <c r="L262" s="1">
        <v>2.1213203435578389E-5</v>
      </c>
      <c r="M262" s="1" t="s">
        <v>29</v>
      </c>
      <c r="N262" s="1" t="s">
        <v>28</v>
      </c>
      <c r="O262" s="1" t="s">
        <v>80</v>
      </c>
      <c r="P262" s="1">
        <f>Tabulka1[[#This Row],[x2]]/(1+Tabulka1[[#This Row],[y2]]*60.08/61.9789)</f>
        <v>1.4605340116288661</v>
      </c>
      <c r="Q262" s="1">
        <f>Tabulka1[[#This Row],[y2]]</f>
        <v>2.5</v>
      </c>
      <c r="R262" s="1">
        <f>Tabulka1[[#This Row],[z2]]</f>
        <v>1.0410050000000002</v>
      </c>
      <c r="S262" s="1">
        <f>Tabulka1[[#This Row],[std2]]</f>
        <v>2.1213203435578389E-5</v>
      </c>
      <c r="T262" s="1" t="s">
        <v>38</v>
      </c>
      <c r="U262" s="1" t="s">
        <v>28</v>
      </c>
      <c r="V262" s="1" t="str">
        <f>Tabulka1[[#This Row],[z2Label]]</f>
        <v>Density (g/cm3)</v>
      </c>
      <c r="W262" s="1">
        <f>2*Tabulka1[[#This Row],[x3]]/61.9789*1000/(100-Tabulka1[[#This Row],[x2]])</f>
        <v>0.49610568201992211</v>
      </c>
      <c r="X262" s="1">
        <f>(Tabulka1[[#This Row],[x2]]-Tabulka1[[#This Row],[x3]])/60.08*1000/(100-Tabulka1[[#This Row],[x2]])</f>
        <v>0.62013210252490258</v>
      </c>
      <c r="Y262" s="1">
        <f>Tabulka1[[#This Row],[z3]]</f>
        <v>1.0410050000000002</v>
      </c>
      <c r="Z262" s="1">
        <f>Tabulka1[[#This Row],[std3]]</f>
        <v>2.1213203435578389E-5</v>
      </c>
      <c r="AA262" s="1" t="s">
        <v>36</v>
      </c>
      <c r="AB262" s="1" t="s">
        <v>37</v>
      </c>
      <c r="AC262" s="1" t="str">
        <f>Tabulka1[[#This Row],[z2Label]]</f>
        <v>Density (g/cm3)</v>
      </c>
      <c r="AD262" s="1">
        <f>Tabulka1[[#This Row],[y2]]</f>
        <v>2.5</v>
      </c>
      <c r="AE262" s="1">
        <f>Tabulka1[[#This Row],[x3]]</f>
        <v>1.4605340116288661</v>
      </c>
      <c r="AF262" s="1">
        <f>Tabulka1[[#This Row],[x2]]-Tabulka1[[#This Row],[x3]]</f>
        <v>3.5394659883711341</v>
      </c>
      <c r="AG262" s="1">
        <f>100-Tabulka1[[#This Row],[Na2O_proc]]-Tabulka1[[#This Row],[SiO2_proc]]</f>
        <v>95</v>
      </c>
      <c r="AH262" s="1">
        <f>Tabulka1[[#This Row],[z2]]</f>
        <v>1.0410050000000002</v>
      </c>
      <c r="AI262" s="1">
        <f>Tabulka1[[#This Row],[std2]]</f>
        <v>2.1213203435578389E-5</v>
      </c>
      <c r="AJ262" s="1" t="str">
        <f>Tabulka1[[#This Row],[z2Label]]</f>
        <v>Density (g/cm3)</v>
      </c>
      <c r="AK262" s="1">
        <v>25</v>
      </c>
      <c r="AL262" s="1" t="s">
        <v>82</v>
      </c>
      <c r="AM262" s="1" t="s">
        <v>79</v>
      </c>
      <c r="AN262" s="1">
        <f t="shared" si="5"/>
        <v>1.0460209911875</v>
      </c>
      <c r="AO262" s="1">
        <f>Tabulka1[[#This Row],[Interpolated_z2]]-Tabulka1[[#This Row],[z2]]</f>
        <v>5.0159911874998464E-3</v>
      </c>
      <c r="AP262" s="1">
        <f>Tabulka1[[#This Row],[Interpolated_z2 - measured]]/Tabulka1[[#This Row],[z2]]*100</f>
        <v>0.48184121954263864</v>
      </c>
      <c r="AQ262" s="1">
        <v>1</v>
      </c>
    </row>
    <row r="263" spans="1:43" ht="16.5" x14ac:dyDescent="0.35">
      <c r="A263" s="1">
        <f>2*Tabulka1[[#This Row],[x3]]*Tabulka1[[#This Row],[z]]/(100*61.9789)*1000</f>
        <v>1.0253705717203738</v>
      </c>
      <c r="B263" s="1">
        <f>Tabulka1[[#This Row],[y2]]*Tabulka1[[#This Row],[x]]/2</f>
        <v>1.2817132146504673</v>
      </c>
      <c r="C263" s="1">
        <f>Tabulka1[[#This Row],[z2]]</f>
        <v>1.0878099999999999</v>
      </c>
      <c r="D263" s="1">
        <f>Tabulka1[[#This Row],[std2]]</f>
        <v>0</v>
      </c>
      <c r="E263" s="1">
        <v>8</v>
      </c>
      <c r="F263" s="1" t="s">
        <v>75</v>
      </c>
      <c r="G263" s="1" t="s">
        <v>27</v>
      </c>
      <c r="H263" s="1" t="str">
        <f>Tabulka1[[#This Row],[z2Label]]</f>
        <v>Density (g/cm3)</v>
      </c>
      <c r="I263" s="1">
        <v>10</v>
      </c>
      <c r="J263" s="1">
        <v>2.5</v>
      </c>
      <c r="K263" s="1">
        <v>1.0878099999999999</v>
      </c>
      <c r="L263" s="1">
        <v>0</v>
      </c>
      <c r="M263" s="1" t="s">
        <v>29</v>
      </c>
      <c r="N263" s="1" t="s">
        <v>28</v>
      </c>
      <c r="O263" s="1" t="s">
        <v>80</v>
      </c>
      <c r="P263" s="1">
        <f>Tabulka1[[#This Row],[x2]]/(1+Tabulka1[[#This Row],[y2]]*60.08/61.9789)</f>
        <v>2.9210680232577322</v>
      </c>
      <c r="Q263" s="1">
        <f>Tabulka1[[#This Row],[y2]]</f>
        <v>2.5</v>
      </c>
      <c r="R263" s="1">
        <f>Tabulka1[[#This Row],[z2]]</f>
        <v>1.0878099999999999</v>
      </c>
      <c r="S263" s="1">
        <f>Tabulka1[[#This Row],[std2]]</f>
        <v>0</v>
      </c>
      <c r="T263" s="1" t="s">
        <v>38</v>
      </c>
      <c r="U263" s="1" t="s">
        <v>28</v>
      </c>
      <c r="V263" s="1" t="str">
        <f>Tabulka1[[#This Row],[z2Label]]</f>
        <v>Density (g/cm3)</v>
      </c>
      <c r="W263" s="1">
        <f>2*Tabulka1[[#This Row],[x3]]/61.9789*1000/(100-Tabulka1[[#This Row],[x2]])</f>
        <v>1.0473342175976132</v>
      </c>
      <c r="X263" s="1">
        <f>(Tabulka1[[#This Row],[x2]]-Tabulka1[[#This Row],[x3]])/60.08*1000/(100-Tabulka1[[#This Row],[x2]])</f>
        <v>1.3091677719970165</v>
      </c>
      <c r="Y263" s="1">
        <f>Tabulka1[[#This Row],[z3]]</f>
        <v>1.0878099999999999</v>
      </c>
      <c r="Z263" s="1">
        <f>Tabulka1[[#This Row],[std3]]</f>
        <v>0</v>
      </c>
      <c r="AA263" s="1" t="s">
        <v>36</v>
      </c>
      <c r="AB263" s="1" t="s">
        <v>37</v>
      </c>
      <c r="AC263" s="1" t="str">
        <f>Tabulka1[[#This Row],[z2Label]]</f>
        <v>Density (g/cm3)</v>
      </c>
      <c r="AD263" s="1">
        <f>Tabulka1[[#This Row],[y2]]</f>
        <v>2.5</v>
      </c>
      <c r="AE263" s="1">
        <f>Tabulka1[[#This Row],[x3]]</f>
        <v>2.9210680232577322</v>
      </c>
      <c r="AF263" s="1">
        <f>Tabulka1[[#This Row],[x2]]-Tabulka1[[#This Row],[x3]]</f>
        <v>7.0789319767422683</v>
      </c>
      <c r="AG263" s="1">
        <f>100-Tabulka1[[#This Row],[Na2O_proc]]-Tabulka1[[#This Row],[SiO2_proc]]</f>
        <v>90</v>
      </c>
      <c r="AH263" s="1">
        <f>Tabulka1[[#This Row],[z2]]</f>
        <v>1.0878099999999999</v>
      </c>
      <c r="AI263" s="1">
        <f>Tabulka1[[#This Row],[std2]]</f>
        <v>0</v>
      </c>
      <c r="AJ263" s="1" t="str">
        <f>Tabulka1[[#This Row],[z2Label]]</f>
        <v>Density (g/cm3)</v>
      </c>
      <c r="AK263" s="1">
        <v>25</v>
      </c>
      <c r="AL263" s="1" t="s">
        <v>82</v>
      </c>
      <c r="AM263" s="1" t="s">
        <v>79</v>
      </c>
      <c r="AN263" s="1">
        <f t="shared" si="5"/>
        <v>1.0892908902500003</v>
      </c>
      <c r="AO263" s="1">
        <f>Tabulka1[[#This Row],[Interpolated_z2]]-Tabulka1[[#This Row],[z2]]</f>
        <v>1.4808902500003107E-3</v>
      </c>
      <c r="AP263" s="1">
        <f>Tabulka1[[#This Row],[Interpolated_z2 - measured]]/Tabulka1[[#This Row],[z2]]*100</f>
        <v>0.13613500979034124</v>
      </c>
      <c r="AQ263" s="1">
        <v>1</v>
      </c>
    </row>
    <row r="264" spans="1:43" ht="16.5" x14ac:dyDescent="0.35">
      <c r="A264" s="1">
        <f>2*Tabulka1[[#This Row],[x3]]*Tabulka1[[#This Row],[z]]/(100*61.9789)*1000</f>
        <v>1.6052444423078829</v>
      </c>
      <c r="B264" s="1">
        <f>Tabulka1[[#This Row],[y2]]*Tabulka1[[#This Row],[x]]/2</f>
        <v>2.0065555528848535</v>
      </c>
      <c r="C264" s="1">
        <f>Tabulka1[[#This Row],[z2]]</f>
        <v>1.13533</v>
      </c>
      <c r="D264" s="1">
        <f>Tabulka1[[#This Row],[std2]]</f>
        <v>0</v>
      </c>
      <c r="E264" s="1">
        <v>8</v>
      </c>
      <c r="F264" s="1" t="s">
        <v>75</v>
      </c>
      <c r="G264" s="1" t="s">
        <v>27</v>
      </c>
      <c r="H264" s="1" t="str">
        <f>Tabulka1[[#This Row],[z2Label]]</f>
        <v>Density (g/cm3)</v>
      </c>
      <c r="I264" s="1">
        <v>15</v>
      </c>
      <c r="J264" s="1">
        <v>2.5</v>
      </c>
      <c r="K264" s="1">
        <v>1.13533</v>
      </c>
      <c r="L264" s="1">
        <v>0</v>
      </c>
      <c r="M264" s="1" t="s">
        <v>29</v>
      </c>
      <c r="N264" s="1" t="s">
        <v>28</v>
      </c>
      <c r="O264" s="1" t="s">
        <v>80</v>
      </c>
      <c r="P264" s="1">
        <f>Tabulka1[[#This Row],[x2]]/(1+Tabulka1[[#This Row],[y2]]*60.08/61.9789)</f>
        <v>4.3816020348865985</v>
      </c>
      <c r="Q264" s="1">
        <f>Tabulka1[[#This Row],[y2]]</f>
        <v>2.5</v>
      </c>
      <c r="R264" s="1">
        <f>Tabulka1[[#This Row],[z2]]</f>
        <v>1.13533</v>
      </c>
      <c r="S264" s="1">
        <f>Tabulka1[[#This Row],[std2]]</f>
        <v>0</v>
      </c>
      <c r="T264" s="1" t="s">
        <v>38</v>
      </c>
      <c r="U264" s="1" t="s">
        <v>28</v>
      </c>
      <c r="V264" s="1" t="str">
        <f>Tabulka1[[#This Row],[z2Label]]</f>
        <v>Density (g/cm3)</v>
      </c>
      <c r="W264" s="1">
        <f>2*Tabulka1[[#This Row],[x3]]/61.9789*1000/(100-Tabulka1[[#This Row],[x2]])</f>
        <v>1.6634131691256213</v>
      </c>
      <c r="X264" s="1">
        <f>(Tabulka1[[#This Row],[x2]]-Tabulka1[[#This Row],[x3]])/60.08*1000/(100-Tabulka1[[#This Row],[x2]])</f>
        <v>2.0792664614070264</v>
      </c>
      <c r="Y264" s="1">
        <f>Tabulka1[[#This Row],[z3]]</f>
        <v>1.13533</v>
      </c>
      <c r="Z264" s="1">
        <f>Tabulka1[[#This Row],[std3]]</f>
        <v>0</v>
      </c>
      <c r="AA264" s="1" t="s">
        <v>36</v>
      </c>
      <c r="AB264" s="1" t="s">
        <v>37</v>
      </c>
      <c r="AC264" s="1" t="str">
        <f>Tabulka1[[#This Row],[z2Label]]</f>
        <v>Density (g/cm3)</v>
      </c>
      <c r="AD264" s="1">
        <f>Tabulka1[[#This Row],[y2]]</f>
        <v>2.5</v>
      </c>
      <c r="AE264" s="1">
        <f>Tabulka1[[#This Row],[x3]]</f>
        <v>4.3816020348865985</v>
      </c>
      <c r="AF264" s="1">
        <f>Tabulka1[[#This Row],[x2]]-Tabulka1[[#This Row],[x3]]</f>
        <v>10.618397965113402</v>
      </c>
      <c r="AG264" s="1">
        <f>100-Tabulka1[[#This Row],[Na2O_proc]]-Tabulka1[[#This Row],[SiO2_proc]]</f>
        <v>85</v>
      </c>
      <c r="AH264" s="1">
        <f>Tabulka1[[#This Row],[z2]]</f>
        <v>1.13533</v>
      </c>
      <c r="AI264" s="1">
        <f>Tabulka1[[#This Row],[std2]]</f>
        <v>0</v>
      </c>
      <c r="AJ264" s="1" t="str">
        <f>Tabulka1[[#This Row],[z2Label]]</f>
        <v>Density (g/cm3)</v>
      </c>
      <c r="AK264" s="1">
        <v>25</v>
      </c>
      <c r="AL264" s="1" t="s">
        <v>82</v>
      </c>
      <c r="AM264" s="1" t="s">
        <v>79</v>
      </c>
      <c r="AN264" s="1">
        <f t="shared" si="5"/>
        <v>1.1364560549374996</v>
      </c>
      <c r="AO264" s="1">
        <f>Tabulka1[[#This Row],[Interpolated_z2]]-Tabulka1[[#This Row],[z2]]</f>
        <v>1.1260549374996209E-3</v>
      </c>
      <c r="AP264" s="1">
        <f>Tabulka1[[#This Row],[Interpolated_z2 - measured]]/Tabulka1[[#This Row],[z2]]*100</f>
        <v>9.9183051403523292E-2</v>
      </c>
      <c r="AQ264" s="1">
        <v>1</v>
      </c>
    </row>
    <row r="265" spans="1:43" ht="16.5" x14ac:dyDescent="0.35">
      <c r="A265" s="1">
        <f>2*Tabulka1[[#This Row],[x3]]*Tabulka1[[#This Row],[z]]/(100*61.9789)*1000</f>
        <v>2.2404207015871984</v>
      </c>
      <c r="B265" s="1">
        <f>Tabulka1[[#This Row],[y2]]*Tabulka1[[#This Row],[x]]/2</f>
        <v>2.8005258769839978</v>
      </c>
      <c r="C265" s="1">
        <f>Tabulka1[[#This Row],[z2]]</f>
        <v>1.1884250000000001</v>
      </c>
      <c r="D265" s="1">
        <f>Tabulka1[[#This Row],[std2]]</f>
        <v>7.0710678119117998E-6</v>
      </c>
      <c r="E265" s="1">
        <v>8</v>
      </c>
      <c r="F265" s="1" t="s">
        <v>75</v>
      </c>
      <c r="G265" s="1" t="s">
        <v>27</v>
      </c>
      <c r="H265" s="1" t="str">
        <f>Tabulka1[[#This Row],[z2Label]]</f>
        <v>Density (g/cm3)</v>
      </c>
      <c r="I265" s="1">
        <v>20</v>
      </c>
      <c r="J265" s="1">
        <v>2.5</v>
      </c>
      <c r="K265" s="1">
        <v>1.1884250000000001</v>
      </c>
      <c r="L265" s="1">
        <v>7.0710678119117998E-6</v>
      </c>
      <c r="M265" s="1" t="s">
        <v>29</v>
      </c>
      <c r="N265" s="1" t="s">
        <v>28</v>
      </c>
      <c r="O265" s="1" t="s">
        <v>80</v>
      </c>
      <c r="P265" s="1">
        <f>Tabulka1[[#This Row],[x2]]/(1+Tabulka1[[#This Row],[y2]]*60.08/61.9789)</f>
        <v>5.8421360465154644</v>
      </c>
      <c r="Q265" s="1">
        <f>Tabulka1[[#This Row],[y2]]</f>
        <v>2.5</v>
      </c>
      <c r="R265" s="1">
        <f>Tabulka1[[#This Row],[z2]]</f>
        <v>1.1884250000000001</v>
      </c>
      <c r="S265" s="1">
        <f>Tabulka1[[#This Row],[std2]]</f>
        <v>7.0710678119117998E-6</v>
      </c>
      <c r="T265" s="1" t="s">
        <v>38</v>
      </c>
      <c r="U265" s="1" t="s">
        <v>28</v>
      </c>
      <c r="V265" s="1" t="str">
        <f>Tabulka1[[#This Row],[z2Label]]</f>
        <v>Density (g/cm3)</v>
      </c>
      <c r="W265" s="1">
        <f>2*Tabulka1[[#This Row],[x3]]/61.9789*1000/(100-Tabulka1[[#This Row],[x2]])</f>
        <v>2.35650198959463</v>
      </c>
      <c r="X265" s="1">
        <f>(Tabulka1[[#This Row],[x2]]-Tabulka1[[#This Row],[x3]])/60.08*1000/(100-Tabulka1[[#This Row],[x2]])</f>
        <v>2.9456274869932875</v>
      </c>
      <c r="Y265" s="1">
        <f>Tabulka1[[#This Row],[z3]]</f>
        <v>1.1884250000000001</v>
      </c>
      <c r="Z265" s="1">
        <f>Tabulka1[[#This Row],[std3]]</f>
        <v>7.0710678119117998E-6</v>
      </c>
      <c r="AA265" s="1" t="s">
        <v>36</v>
      </c>
      <c r="AB265" s="1" t="s">
        <v>37</v>
      </c>
      <c r="AC265" s="1" t="str">
        <f>Tabulka1[[#This Row],[z2Label]]</f>
        <v>Density (g/cm3)</v>
      </c>
      <c r="AD265" s="1">
        <f>Tabulka1[[#This Row],[y2]]</f>
        <v>2.5</v>
      </c>
      <c r="AE265" s="1">
        <f>Tabulka1[[#This Row],[x3]]</f>
        <v>5.8421360465154644</v>
      </c>
      <c r="AF265" s="1">
        <f>Tabulka1[[#This Row],[x2]]-Tabulka1[[#This Row],[x3]]</f>
        <v>14.157863953484537</v>
      </c>
      <c r="AG265" s="1">
        <f>100-Tabulka1[[#This Row],[Na2O_proc]]-Tabulka1[[#This Row],[SiO2_proc]]</f>
        <v>80</v>
      </c>
      <c r="AH265" s="1">
        <f>Tabulka1[[#This Row],[z2]]</f>
        <v>1.1884250000000001</v>
      </c>
      <c r="AI265" s="1">
        <f>Tabulka1[[#This Row],[std2]]</f>
        <v>7.0710678119117998E-6</v>
      </c>
      <c r="AJ265" s="1" t="str">
        <f>Tabulka1[[#This Row],[z2Label]]</f>
        <v>Density (g/cm3)</v>
      </c>
      <c r="AK265" s="1">
        <v>25</v>
      </c>
      <c r="AL265" s="1" t="s">
        <v>82</v>
      </c>
      <c r="AM265" s="1" t="s">
        <v>79</v>
      </c>
      <c r="AN265" s="1">
        <f t="shared" si="5"/>
        <v>1.18759075025</v>
      </c>
      <c r="AO265" s="1">
        <f>Tabulka1[[#This Row],[Interpolated_z2]]-Tabulka1[[#This Row],[z2]]</f>
        <v>-8.3424975000001567E-4</v>
      </c>
      <c r="AP265" s="1">
        <f>Tabulka1[[#This Row],[Interpolated_z2 - measured]]/Tabulka1[[#This Row],[z2]]*100</f>
        <v>-7.0197930033448944E-2</v>
      </c>
      <c r="AQ265" s="1">
        <v>1</v>
      </c>
    </row>
    <row r="266" spans="1:43" ht="16.5" x14ac:dyDescent="0.35">
      <c r="A266" s="1">
        <f>2*Tabulka1[[#This Row],[x3]]*Tabulka1[[#This Row],[z]]/(100*61.9789)*1000</f>
        <v>2.9326667260505164</v>
      </c>
      <c r="B266" s="1">
        <f>Tabulka1[[#This Row],[y2]]*Tabulka1[[#This Row],[x]]/2</f>
        <v>3.6658334075631456</v>
      </c>
      <c r="C266" s="1">
        <f>Tabulka1[[#This Row],[z2]]</f>
        <v>1.2444999999999999</v>
      </c>
      <c r="D266" s="1">
        <f>Tabulka1[[#This Row],[std2]]</f>
        <v>0</v>
      </c>
      <c r="E266" s="1">
        <v>8</v>
      </c>
      <c r="F266" s="1" t="s">
        <v>75</v>
      </c>
      <c r="G266" s="1" t="s">
        <v>27</v>
      </c>
      <c r="H266" s="1" t="str">
        <f>Tabulka1[[#This Row],[z2Label]]</f>
        <v>Density (g/cm3)</v>
      </c>
      <c r="I266" s="1">
        <v>25</v>
      </c>
      <c r="J266" s="1">
        <v>2.5</v>
      </c>
      <c r="K266" s="1">
        <v>1.2444999999999999</v>
      </c>
      <c r="L266" s="1">
        <v>0</v>
      </c>
      <c r="M266" s="1" t="s">
        <v>29</v>
      </c>
      <c r="N266" s="1" t="s">
        <v>28</v>
      </c>
      <c r="O266" s="1" t="s">
        <v>80</v>
      </c>
      <c r="P266" s="1">
        <f>Tabulka1[[#This Row],[x2]]/(1+Tabulka1[[#This Row],[y2]]*60.08/61.9789)</f>
        <v>7.3026700581443302</v>
      </c>
      <c r="Q266" s="1">
        <f>Tabulka1[[#This Row],[y2]]</f>
        <v>2.5</v>
      </c>
      <c r="R266" s="1">
        <f>Tabulka1[[#This Row],[z2]]</f>
        <v>1.2444999999999999</v>
      </c>
      <c r="S266" s="1">
        <f>Tabulka1[[#This Row],[std2]]</f>
        <v>0</v>
      </c>
      <c r="T266" s="1" t="s">
        <v>38</v>
      </c>
      <c r="U266" s="1" t="s">
        <v>28</v>
      </c>
      <c r="V266" s="1" t="str">
        <f>Tabulka1[[#This Row],[z2Label]]</f>
        <v>Density (g/cm3)</v>
      </c>
      <c r="W266" s="1">
        <f>2*Tabulka1[[#This Row],[x3]]/61.9789*1000/(100-Tabulka1[[#This Row],[x2]])</f>
        <v>3.14200265279284</v>
      </c>
      <c r="X266" s="1">
        <f>(Tabulka1[[#This Row],[x2]]-Tabulka1[[#This Row],[x3]])/60.08*1000/(100-Tabulka1[[#This Row],[x2]])</f>
        <v>3.9275033159910495</v>
      </c>
      <c r="Y266" s="1">
        <f>Tabulka1[[#This Row],[z3]]</f>
        <v>1.2444999999999999</v>
      </c>
      <c r="Z266" s="1">
        <f>Tabulka1[[#This Row],[std3]]</f>
        <v>0</v>
      </c>
      <c r="AA266" s="1" t="s">
        <v>36</v>
      </c>
      <c r="AB266" s="1" t="s">
        <v>37</v>
      </c>
      <c r="AC266" s="1" t="str">
        <f>Tabulka1[[#This Row],[z2Label]]</f>
        <v>Density (g/cm3)</v>
      </c>
      <c r="AD266" s="1">
        <f>Tabulka1[[#This Row],[y2]]</f>
        <v>2.5</v>
      </c>
      <c r="AE266" s="1">
        <f>Tabulka1[[#This Row],[x3]]</f>
        <v>7.3026700581443302</v>
      </c>
      <c r="AF266" s="1">
        <f>Tabulka1[[#This Row],[x2]]-Tabulka1[[#This Row],[x3]]</f>
        <v>17.697329941855671</v>
      </c>
      <c r="AG266" s="1">
        <f>100-Tabulka1[[#This Row],[Na2O_proc]]-Tabulka1[[#This Row],[SiO2_proc]]</f>
        <v>75</v>
      </c>
      <c r="AH266" s="1">
        <f>Tabulka1[[#This Row],[z2]]</f>
        <v>1.2444999999999999</v>
      </c>
      <c r="AI266" s="1">
        <f>Tabulka1[[#This Row],[std2]]</f>
        <v>0</v>
      </c>
      <c r="AJ266" s="1" t="str">
        <f>Tabulka1[[#This Row],[z2Label]]</f>
        <v>Density (g/cm3)</v>
      </c>
      <c r="AK266" s="1">
        <v>25</v>
      </c>
      <c r="AL266" s="1" t="s">
        <v>82</v>
      </c>
      <c r="AM266" s="1" t="s">
        <v>79</v>
      </c>
      <c r="AN266" s="1">
        <f t="shared" si="5"/>
        <v>1.2429023046874996</v>
      </c>
      <c r="AO266" s="1">
        <f>Tabulka1[[#This Row],[Interpolated_z2]]-Tabulka1[[#This Row],[z2]]</f>
        <v>-1.5976953125003135E-3</v>
      </c>
      <c r="AP266" s="1">
        <f>Tabulka1[[#This Row],[Interpolated_z2 - measured]]/Tabulka1[[#This Row],[z2]]*100</f>
        <v>-0.12838049919648964</v>
      </c>
      <c r="AQ266" s="1">
        <v>1</v>
      </c>
    </row>
    <row r="267" spans="1:43" ht="16.5" x14ac:dyDescent="0.35">
      <c r="A267" s="1">
        <f>2*Tabulka1[[#This Row],[x3]]*Tabulka1[[#This Row],[z]]/(100*61.9789)*1000</f>
        <v>3.6892358288218108</v>
      </c>
      <c r="B267" s="1">
        <f>Tabulka1[[#This Row],[y2]]*Tabulka1[[#This Row],[x]]/2</f>
        <v>4.6115447860272631</v>
      </c>
      <c r="C267" s="1">
        <f>Tabulka1[[#This Row],[z2]]</f>
        <v>1.30463</v>
      </c>
      <c r="D267" s="1">
        <f>Tabulka1[[#This Row],[std2]]</f>
        <v>0</v>
      </c>
      <c r="E267" s="1">
        <v>8</v>
      </c>
      <c r="F267" s="1" t="s">
        <v>75</v>
      </c>
      <c r="G267" s="1" t="s">
        <v>27</v>
      </c>
      <c r="H267" s="1" t="str">
        <f>Tabulka1[[#This Row],[z2Label]]</f>
        <v>Density (g/cm3)</v>
      </c>
      <c r="I267" s="1">
        <v>30</v>
      </c>
      <c r="J267" s="1">
        <v>2.5</v>
      </c>
      <c r="K267" s="1">
        <v>1.30463</v>
      </c>
      <c r="L267" s="1">
        <v>0</v>
      </c>
      <c r="M267" s="1" t="s">
        <v>29</v>
      </c>
      <c r="N267" s="1" t="s">
        <v>28</v>
      </c>
      <c r="O267" s="1" t="s">
        <v>80</v>
      </c>
      <c r="P267" s="1">
        <f>Tabulka1[[#This Row],[x2]]/(1+Tabulka1[[#This Row],[y2]]*60.08/61.9789)</f>
        <v>8.763204069773197</v>
      </c>
      <c r="Q267" s="1">
        <f>Tabulka1[[#This Row],[y2]]</f>
        <v>2.5</v>
      </c>
      <c r="R267" s="1">
        <f>Tabulka1[[#This Row],[z2]]</f>
        <v>1.30463</v>
      </c>
      <c r="S267" s="1">
        <f>Tabulka1[[#This Row],[std2]]</f>
        <v>0</v>
      </c>
      <c r="T267" s="1" t="s">
        <v>38</v>
      </c>
      <c r="U267" s="1" t="s">
        <v>28</v>
      </c>
      <c r="V267" s="1" t="str">
        <f>Tabulka1[[#This Row],[z2Label]]</f>
        <v>Density (g/cm3)</v>
      </c>
      <c r="W267" s="1">
        <f>2*Tabulka1[[#This Row],[x3]]/61.9789*1000/(100-Tabulka1[[#This Row],[x2]])</f>
        <v>4.0397176964479371</v>
      </c>
      <c r="X267" s="1">
        <f>(Tabulka1[[#This Row],[x2]]-Tabulka1[[#This Row],[x3]])/60.08*1000/(100-Tabulka1[[#This Row],[x2]])</f>
        <v>5.0496471205599214</v>
      </c>
      <c r="Y267" s="1">
        <f>Tabulka1[[#This Row],[z3]]</f>
        <v>1.30463</v>
      </c>
      <c r="Z267" s="1">
        <f>Tabulka1[[#This Row],[std3]]</f>
        <v>0</v>
      </c>
      <c r="AA267" s="1" t="s">
        <v>36</v>
      </c>
      <c r="AB267" s="1" t="s">
        <v>37</v>
      </c>
      <c r="AC267" s="1" t="str">
        <f>Tabulka1[[#This Row],[z2Label]]</f>
        <v>Density (g/cm3)</v>
      </c>
      <c r="AD267" s="1">
        <f>Tabulka1[[#This Row],[y2]]</f>
        <v>2.5</v>
      </c>
      <c r="AE267" s="1">
        <f>Tabulka1[[#This Row],[x3]]</f>
        <v>8.763204069773197</v>
      </c>
      <c r="AF267" s="1">
        <f>Tabulka1[[#This Row],[x2]]-Tabulka1[[#This Row],[x3]]</f>
        <v>21.236795930226805</v>
      </c>
      <c r="AG267" s="1">
        <f>100-Tabulka1[[#This Row],[Na2O_proc]]-Tabulka1[[#This Row],[SiO2_proc]]</f>
        <v>70</v>
      </c>
      <c r="AH267" s="1">
        <f>Tabulka1[[#This Row],[z2]]</f>
        <v>1.30463</v>
      </c>
      <c r="AI267" s="1">
        <f>Tabulka1[[#This Row],[std2]]</f>
        <v>0</v>
      </c>
      <c r="AJ267" s="1" t="str">
        <f>Tabulka1[[#This Row],[z2Label]]</f>
        <v>Density (g/cm3)</v>
      </c>
      <c r="AK267" s="1">
        <v>25</v>
      </c>
      <c r="AL267" s="1" t="s">
        <v>82</v>
      </c>
      <c r="AM267" s="1" t="s">
        <v>79</v>
      </c>
      <c r="AN267" s="1">
        <f t="shared" si="5"/>
        <v>1.3027311102500005</v>
      </c>
      <c r="AO267" s="1">
        <f>Tabulka1[[#This Row],[Interpolated_z2]]-Tabulka1[[#This Row],[z2]]</f>
        <v>-1.8988897499994106E-3</v>
      </c>
      <c r="AP267" s="1">
        <f>Tabulka1[[#This Row],[Interpolated_z2 - measured]]/Tabulka1[[#This Row],[z2]]*100</f>
        <v>-0.14555006017027133</v>
      </c>
      <c r="AQ267" s="1">
        <v>1</v>
      </c>
    </row>
    <row r="268" spans="1:43" ht="16.5" x14ac:dyDescent="0.35">
      <c r="A268" s="1">
        <f>2*Tabulka1[[#This Row],[x3]]*Tabulka1[[#This Row],[z]]/(100*61.9789)*1000</f>
        <v>4.5207605468781296</v>
      </c>
      <c r="B268" s="1">
        <f>Tabulka1[[#This Row],[y2]]*Tabulka1[[#This Row],[x]]/2</f>
        <v>5.6509506835976619</v>
      </c>
      <c r="C268" s="1">
        <f>Tabulka1[[#This Row],[z2]]</f>
        <v>1.3703000000000001</v>
      </c>
      <c r="D268" s="1">
        <f>Tabulka1[[#This Row],[std2]]</f>
        <v>0</v>
      </c>
      <c r="E268" s="1">
        <v>8</v>
      </c>
      <c r="F268" s="1" t="s">
        <v>75</v>
      </c>
      <c r="G268" s="1" t="s">
        <v>27</v>
      </c>
      <c r="H268" s="1" t="str">
        <f>Tabulka1[[#This Row],[z2Label]]</f>
        <v>Density (g/cm3)</v>
      </c>
      <c r="I268" s="1">
        <v>35</v>
      </c>
      <c r="J268" s="1">
        <v>2.5</v>
      </c>
      <c r="K268" s="1">
        <v>1.3703000000000001</v>
      </c>
      <c r="L268" s="1">
        <v>0</v>
      </c>
      <c r="M268" s="1" t="s">
        <v>29</v>
      </c>
      <c r="N268" s="1" t="s">
        <v>28</v>
      </c>
      <c r="O268" s="1" t="s">
        <v>80</v>
      </c>
      <c r="P268" s="1">
        <f>Tabulka1[[#This Row],[x2]]/(1+Tabulka1[[#This Row],[y2]]*60.08/61.9789)</f>
        <v>10.223738081402063</v>
      </c>
      <c r="Q268" s="1">
        <f>Tabulka1[[#This Row],[y2]]</f>
        <v>2.5</v>
      </c>
      <c r="R268" s="1">
        <f>Tabulka1[[#This Row],[z2]]</f>
        <v>1.3703000000000001</v>
      </c>
      <c r="S268" s="1">
        <f>Tabulka1[[#This Row],[std2]]</f>
        <v>0</v>
      </c>
      <c r="T268" s="1" t="s">
        <v>38</v>
      </c>
      <c r="U268" s="1" t="s">
        <v>28</v>
      </c>
      <c r="V268" s="1" t="str">
        <f>Tabulka1[[#This Row],[z2Label]]</f>
        <v>Density (g/cm3)</v>
      </c>
      <c r="W268" s="1">
        <f>2*Tabulka1[[#This Row],[x3]]/61.9789*1000/(100-Tabulka1[[#This Row],[x2]])</f>
        <v>5.0755427468192025</v>
      </c>
      <c r="X268" s="1">
        <f>(Tabulka1[[#This Row],[x2]]-Tabulka1[[#This Row],[x3]])/60.08*1000/(100-Tabulka1[[#This Row],[x2]])</f>
        <v>6.344428433524004</v>
      </c>
      <c r="Y268" s="1">
        <f>Tabulka1[[#This Row],[z3]]</f>
        <v>1.3703000000000001</v>
      </c>
      <c r="Z268" s="1">
        <f>Tabulka1[[#This Row],[std3]]</f>
        <v>0</v>
      </c>
      <c r="AA268" s="1" t="s">
        <v>36</v>
      </c>
      <c r="AB268" s="1" t="s">
        <v>37</v>
      </c>
      <c r="AC268" s="1" t="str">
        <f>Tabulka1[[#This Row],[z2Label]]</f>
        <v>Density (g/cm3)</v>
      </c>
      <c r="AD268" s="1">
        <f>Tabulka1[[#This Row],[y2]]</f>
        <v>2.5</v>
      </c>
      <c r="AE268" s="1">
        <f>Tabulka1[[#This Row],[x3]]</f>
        <v>10.223738081402063</v>
      </c>
      <c r="AF268" s="1">
        <f>Tabulka1[[#This Row],[x2]]-Tabulka1[[#This Row],[x3]]</f>
        <v>24.776261918597939</v>
      </c>
      <c r="AG268" s="1">
        <f>100-Tabulka1[[#This Row],[Na2O_proc]]-Tabulka1[[#This Row],[SiO2_proc]]</f>
        <v>65</v>
      </c>
      <c r="AH268" s="1">
        <f>Tabulka1[[#This Row],[z2]]</f>
        <v>1.3703000000000001</v>
      </c>
      <c r="AI268" s="1">
        <f>Tabulka1[[#This Row],[std2]]</f>
        <v>0</v>
      </c>
      <c r="AJ268" s="1" t="str">
        <f>Tabulka1[[#This Row],[z2Label]]</f>
        <v>Density (g/cm3)</v>
      </c>
      <c r="AK268" s="1">
        <v>25</v>
      </c>
      <c r="AL268" s="1" t="s">
        <v>82</v>
      </c>
      <c r="AM268" s="1" t="s">
        <v>79</v>
      </c>
      <c r="AN268" s="1">
        <f t="shared" si="5"/>
        <v>1.3675506224374996</v>
      </c>
      <c r="AO268" s="1">
        <f>Tabulka1[[#This Row],[Interpolated_z2]]-Tabulka1[[#This Row],[z2]]</f>
        <v>-2.7493775625004879E-3</v>
      </c>
      <c r="AP268" s="1">
        <f>Tabulka1[[#This Row],[Interpolated_z2 - measured]]/Tabulka1[[#This Row],[z2]]*100</f>
        <v>-0.20064055772462144</v>
      </c>
      <c r="AQ268" s="1">
        <v>1</v>
      </c>
    </row>
    <row r="269" spans="1:43" ht="16.5" x14ac:dyDescent="0.35">
      <c r="A269" s="1">
        <f>2*Tabulka1[[#This Row],[x3]]*Tabulka1[[#This Row],[z]]/(100*61.9789)*1000</f>
        <v>5.4264396695430133</v>
      </c>
      <c r="B269" s="1">
        <f>Tabulka1[[#This Row],[y2]]*Tabulka1[[#This Row],[x]]/2</f>
        <v>6.783049586928767</v>
      </c>
      <c r="C269" s="1">
        <f>Tabulka1[[#This Row],[z2]]</f>
        <v>1.4392199999999999</v>
      </c>
      <c r="D269" s="1">
        <f>Tabulka1[[#This Row],[std2]]</f>
        <v>0</v>
      </c>
      <c r="E269" s="1">
        <v>8</v>
      </c>
      <c r="F269" s="1" t="s">
        <v>75</v>
      </c>
      <c r="G269" s="1" t="s">
        <v>27</v>
      </c>
      <c r="H269" s="1" t="str">
        <f>Tabulka1[[#This Row],[z2Label]]</f>
        <v>Density (g/cm3)</v>
      </c>
      <c r="I269" s="1">
        <v>40</v>
      </c>
      <c r="J269" s="1">
        <v>2.5</v>
      </c>
      <c r="K269" s="1">
        <v>1.4392199999999999</v>
      </c>
      <c r="L269" s="1">
        <v>0</v>
      </c>
      <c r="M269" s="1" t="s">
        <v>29</v>
      </c>
      <c r="N269" s="1" t="s">
        <v>28</v>
      </c>
      <c r="O269" s="1" t="s">
        <v>80</v>
      </c>
      <c r="P269" s="1">
        <f>Tabulka1[[#This Row],[x2]]/(1+Tabulka1[[#This Row],[y2]]*60.08/61.9789)</f>
        <v>11.684272093030929</v>
      </c>
      <c r="Q269" s="1">
        <f>Tabulka1[[#This Row],[y2]]</f>
        <v>2.5</v>
      </c>
      <c r="R269" s="1">
        <f>Tabulka1[[#This Row],[z2]]</f>
        <v>1.4392199999999999</v>
      </c>
      <c r="S269" s="1">
        <f>Tabulka1[[#This Row],[std2]]</f>
        <v>0</v>
      </c>
      <c r="T269" s="1" t="s">
        <v>38</v>
      </c>
      <c r="U269" s="1" t="s">
        <v>28</v>
      </c>
      <c r="V269" s="1" t="str">
        <f>Tabulka1[[#This Row],[z2Label]]</f>
        <v>Density (g/cm3)</v>
      </c>
      <c r="W269" s="1">
        <f>2*Tabulka1[[#This Row],[x3]]/61.9789*1000/(100-Tabulka1[[#This Row],[x2]])</f>
        <v>6.2840053055856799</v>
      </c>
      <c r="X269" s="1">
        <f>(Tabulka1[[#This Row],[x2]]-Tabulka1[[#This Row],[x3]])/60.08*1000/(100-Tabulka1[[#This Row],[x2]])</f>
        <v>7.855006631982099</v>
      </c>
      <c r="Y269" s="1">
        <f>Tabulka1[[#This Row],[z3]]</f>
        <v>1.4392199999999999</v>
      </c>
      <c r="Z269" s="1">
        <f>Tabulka1[[#This Row],[std3]]</f>
        <v>0</v>
      </c>
      <c r="AA269" s="1" t="s">
        <v>36</v>
      </c>
      <c r="AB269" s="1" t="s">
        <v>37</v>
      </c>
      <c r="AC269" s="1" t="str">
        <f>Tabulka1[[#This Row],[z2Label]]</f>
        <v>Density (g/cm3)</v>
      </c>
      <c r="AD269" s="1">
        <f>Tabulka1[[#This Row],[y2]]</f>
        <v>2.5</v>
      </c>
      <c r="AE269" s="1">
        <f>Tabulka1[[#This Row],[x3]]</f>
        <v>11.684272093030929</v>
      </c>
      <c r="AF269" s="1">
        <f>Tabulka1[[#This Row],[x2]]-Tabulka1[[#This Row],[x3]]</f>
        <v>28.315727906969073</v>
      </c>
      <c r="AG269" s="1">
        <f>100-Tabulka1[[#This Row],[Na2O_proc]]-Tabulka1[[#This Row],[SiO2_proc]]</f>
        <v>60</v>
      </c>
      <c r="AH269" s="1">
        <f>Tabulka1[[#This Row],[z2]]</f>
        <v>1.4392199999999999</v>
      </c>
      <c r="AI269" s="1">
        <f>Tabulka1[[#This Row],[std2]]</f>
        <v>0</v>
      </c>
      <c r="AJ269" s="1" t="str">
        <f>Tabulka1[[#This Row],[z2Label]]</f>
        <v>Density (g/cm3)</v>
      </c>
      <c r="AK269" s="1">
        <v>25</v>
      </c>
      <c r="AL269" s="1" t="s">
        <v>82</v>
      </c>
      <c r="AM269" s="1" t="s">
        <v>79</v>
      </c>
      <c r="AN269" s="1">
        <f t="shared" si="5"/>
        <v>1.4379673602500003</v>
      </c>
      <c r="AO269" s="1">
        <f>Tabulka1[[#This Row],[Interpolated_z2]]-Tabulka1[[#This Row],[z2]]</f>
        <v>-1.2526397499996733E-3</v>
      </c>
      <c r="AP269" s="1">
        <f>Tabulka1[[#This Row],[Interpolated_z2 - measured]]/Tabulka1[[#This Row],[z2]]*100</f>
        <v>-8.703601603644151E-2</v>
      </c>
      <c r="AQ269" s="1">
        <v>1</v>
      </c>
    </row>
    <row r="270" spans="1:43" ht="16.5" x14ac:dyDescent="0.35">
      <c r="A270" s="1">
        <f>2*Tabulka1[[#This Row],[x3]]*Tabulka1[[#This Row],[z]]/(100*61.9789)*1000</f>
        <v>5.9608043966671529</v>
      </c>
      <c r="B270" s="1">
        <f>Tabulka1[[#This Row],[y2]]*Tabulka1[[#This Row],[x]]/2</f>
        <v>7.4510054958339413</v>
      </c>
      <c r="C270" s="1">
        <f>Tabulka1[[#This Row],[z2]]</f>
        <v>1.4809800000000002</v>
      </c>
      <c r="D270" s="1">
        <f>Tabulka1[[#This Row],[std2]]</f>
        <v>2.8284271247490186E-5</v>
      </c>
      <c r="E270" s="1">
        <v>8</v>
      </c>
      <c r="F270" s="1" t="s">
        <v>75</v>
      </c>
      <c r="G270" s="1" t="s">
        <v>27</v>
      </c>
      <c r="H270" s="1" t="str">
        <f>Tabulka1[[#This Row],[z2Label]]</f>
        <v>Density (g/cm3)</v>
      </c>
      <c r="I270" s="1">
        <v>42.7</v>
      </c>
      <c r="J270" s="1">
        <v>2.5</v>
      </c>
      <c r="K270" s="1">
        <v>1.4809800000000002</v>
      </c>
      <c r="L270" s="1">
        <v>2.8284271247490186E-5</v>
      </c>
      <c r="M270" s="1" t="s">
        <v>29</v>
      </c>
      <c r="N270" s="1" t="s">
        <v>28</v>
      </c>
      <c r="O270" s="1" t="s">
        <v>80</v>
      </c>
      <c r="P270" s="1">
        <f>Tabulka1[[#This Row],[x2]]/(1+Tabulka1[[#This Row],[y2]]*60.08/61.9789)</f>
        <v>12.472960459310517</v>
      </c>
      <c r="Q270" s="1">
        <f>Tabulka1[[#This Row],[y2]]</f>
        <v>2.5</v>
      </c>
      <c r="R270" s="1">
        <f>Tabulka1[[#This Row],[z2]]</f>
        <v>1.4809800000000002</v>
      </c>
      <c r="S270" s="1">
        <f>Tabulka1[[#This Row],[std2]]</f>
        <v>2.8284271247490186E-5</v>
      </c>
      <c r="T270" s="1" t="s">
        <v>38</v>
      </c>
      <c r="U270" s="1" t="s">
        <v>28</v>
      </c>
      <c r="V270" s="1" t="str">
        <f>Tabulka1[[#This Row],[z2Label]]</f>
        <v>Density (g/cm3)</v>
      </c>
      <c r="W270" s="1">
        <f>2*Tabulka1[[#This Row],[x3]]/61.9789*1000/(100-Tabulka1[[#This Row],[x2]])</f>
        <v>7.0242677106939411</v>
      </c>
      <c r="X270" s="1">
        <f>(Tabulka1[[#This Row],[x2]]-Tabulka1[[#This Row],[x3]])/60.08*1000/(100-Tabulka1[[#This Row],[x2]])</f>
        <v>8.7803346383674263</v>
      </c>
      <c r="Y270" s="1">
        <f>Tabulka1[[#This Row],[z3]]</f>
        <v>1.4809800000000002</v>
      </c>
      <c r="Z270" s="1">
        <f>Tabulka1[[#This Row],[std3]]</f>
        <v>2.8284271247490186E-5</v>
      </c>
      <c r="AA270" s="1" t="s">
        <v>36</v>
      </c>
      <c r="AB270" s="1" t="s">
        <v>37</v>
      </c>
      <c r="AC270" s="1" t="str">
        <f>Tabulka1[[#This Row],[z2Label]]</f>
        <v>Density (g/cm3)</v>
      </c>
      <c r="AD270" s="1">
        <f>Tabulka1[[#This Row],[y2]]</f>
        <v>2.5</v>
      </c>
      <c r="AE270" s="1">
        <f>Tabulka1[[#This Row],[x3]]</f>
        <v>12.472960459310517</v>
      </c>
      <c r="AF270" s="1">
        <f>Tabulka1[[#This Row],[x2]]-Tabulka1[[#This Row],[x3]]</f>
        <v>30.227039540689486</v>
      </c>
      <c r="AG270" s="1">
        <f>100-Tabulka1[[#This Row],[Na2O_proc]]-Tabulka1[[#This Row],[SiO2_proc]]</f>
        <v>57.3</v>
      </c>
      <c r="AH270" s="1">
        <f>Tabulka1[[#This Row],[z2]]</f>
        <v>1.4809800000000002</v>
      </c>
      <c r="AI270" s="1">
        <f>Tabulka1[[#This Row],[std2]]</f>
        <v>2.8284271247490186E-5</v>
      </c>
      <c r="AJ270" s="1" t="str">
        <f>Tabulka1[[#This Row],[z2Label]]</f>
        <v>Density (g/cm3)</v>
      </c>
      <c r="AK270" s="1">
        <v>25</v>
      </c>
      <c r="AL270" s="1" t="s">
        <v>82</v>
      </c>
      <c r="AM270" s="1" t="s">
        <v>79</v>
      </c>
      <c r="AN270" s="1">
        <f t="shared" si="5"/>
        <v>1.478574703581474</v>
      </c>
      <c r="AO270" s="1">
        <f>Tabulka1[[#This Row],[Interpolated_z2]]-Tabulka1[[#This Row],[z2]]</f>
        <v>-2.4052964185261594E-3</v>
      </c>
      <c r="AP270" s="1">
        <f>Tabulka1[[#This Row],[Interpolated_z2 - measured]]/Tabulka1[[#This Row],[z2]]*100</f>
        <v>-0.1624124848766465</v>
      </c>
      <c r="AQ270" s="1">
        <v>1</v>
      </c>
    </row>
    <row r="271" spans="1:43" ht="16.5" x14ac:dyDescent="0.35">
      <c r="A271" s="1">
        <f>2*Tabulka1[[#This Row],[x3]]*Tabulka1[[#This Row],[z]]/(100*61.9789)*1000</f>
        <v>0</v>
      </c>
      <c r="B271" s="1">
        <f>Tabulka1[[#This Row],[y2]]*Tabulka1[[#This Row],[x]]/2</f>
        <v>0</v>
      </c>
      <c r="C271" s="1">
        <f>Tabulka1[[#This Row],[z2]]</f>
        <v>0.99704000000000004</v>
      </c>
      <c r="D271" s="1">
        <f>Tabulka1[[#This Row],[std2]]</f>
        <v>0</v>
      </c>
      <c r="E271" s="1">
        <v>9</v>
      </c>
      <c r="F271" s="1" t="s">
        <v>75</v>
      </c>
      <c r="G271" s="1" t="s">
        <v>27</v>
      </c>
      <c r="H271" s="1" t="str">
        <f>Tabulka1[[#This Row],[z2Label]]</f>
        <v>Density (g/cm3)</v>
      </c>
      <c r="I271" s="1">
        <v>0</v>
      </c>
      <c r="J271" s="1">
        <v>3</v>
      </c>
      <c r="K271" s="1">
        <v>0.99704000000000004</v>
      </c>
      <c r="L271" s="1">
        <v>0</v>
      </c>
      <c r="M271" s="1" t="s">
        <v>29</v>
      </c>
      <c r="N271" s="1" t="s">
        <v>28</v>
      </c>
      <c r="O271" s="1" t="s">
        <v>80</v>
      </c>
      <c r="P271" s="1">
        <f>Tabulka1[[#This Row],[x2]]/(1+Tabulka1[[#This Row],[y2]]*60.08/61.9789)</f>
        <v>0</v>
      </c>
      <c r="Q271" s="1">
        <f>Tabulka1[[#This Row],[y2]]</f>
        <v>3</v>
      </c>
      <c r="R271" s="1">
        <f>Tabulka1[[#This Row],[z2]]</f>
        <v>0.99704000000000004</v>
      </c>
      <c r="S271" s="1">
        <f>Tabulka1[[#This Row],[std2]]</f>
        <v>0</v>
      </c>
      <c r="T271" s="1" t="s">
        <v>38</v>
      </c>
      <c r="U271" s="1" t="s">
        <v>28</v>
      </c>
      <c r="V271" s="1" t="str">
        <f>Tabulka1[[#This Row],[z2Label]]</f>
        <v>Density (g/cm3)</v>
      </c>
      <c r="W271" s="1">
        <f>2*Tabulka1[[#This Row],[x3]]/61.9789*1000/(100-Tabulka1[[#This Row],[x2]])</f>
        <v>0</v>
      </c>
      <c r="X271" s="1">
        <f>(Tabulka1[[#This Row],[x2]]-Tabulka1[[#This Row],[x3]])/60.08*1000/(100-Tabulka1[[#This Row],[x2]])</f>
        <v>0</v>
      </c>
      <c r="Y271" s="1">
        <f>Tabulka1[[#This Row],[z3]]</f>
        <v>0.99704000000000004</v>
      </c>
      <c r="Z271" s="1">
        <f>Tabulka1[[#This Row],[std3]]</f>
        <v>0</v>
      </c>
      <c r="AA271" s="1" t="s">
        <v>36</v>
      </c>
      <c r="AB271" s="1" t="s">
        <v>37</v>
      </c>
      <c r="AC271" s="1" t="str">
        <f>Tabulka1[[#This Row],[z2Label]]</f>
        <v>Density (g/cm3)</v>
      </c>
      <c r="AD271" s="1">
        <f>Tabulka1[[#This Row],[y2]]</f>
        <v>3</v>
      </c>
      <c r="AE271" s="1">
        <f>Tabulka1[[#This Row],[x3]]</f>
        <v>0</v>
      </c>
      <c r="AF271" s="1">
        <f>Tabulka1[[#This Row],[x2]]-Tabulka1[[#This Row],[x3]]</f>
        <v>0</v>
      </c>
      <c r="AG271" s="1">
        <f>100-Tabulka1[[#This Row],[Na2O_proc]]-Tabulka1[[#This Row],[SiO2_proc]]</f>
        <v>100</v>
      </c>
      <c r="AH271" s="1">
        <f>Tabulka1[[#This Row],[z2]]</f>
        <v>0.99704000000000004</v>
      </c>
      <c r="AI271" s="1">
        <f>Tabulka1[[#This Row],[std2]]</f>
        <v>0</v>
      </c>
      <c r="AJ271" s="1" t="str">
        <f>Tabulka1[[#This Row],[z2Label]]</f>
        <v>Density (g/cm3)</v>
      </c>
      <c r="AK271" s="1">
        <v>25</v>
      </c>
      <c r="AL271" s="1" t="s">
        <v>82</v>
      </c>
      <c r="AM271" s="1" t="s">
        <v>79</v>
      </c>
      <c r="AN271" s="1">
        <f t="shared" si="5"/>
        <v>0.99624120000000005</v>
      </c>
      <c r="AO271" s="1">
        <f>Tabulka1[[#This Row],[Interpolated_z2]]-Tabulka1[[#This Row],[z2]]</f>
        <v>-7.9879999999998841E-4</v>
      </c>
      <c r="AP271" s="1">
        <f>Tabulka1[[#This Row],[Interpolated_z2 - measured]]/Tabulka1[[#This Row],[z2]]*100</f>
        <v>-8.0117146754391827E-2</v>
      </c>
      <c r="AQ271" s="1">
        <v>100</v>
      </c>
    </row>
    <row r="272" spans="1:43" ht="16.5" x14ac:dyDescent="0.35">
      <c r="A272" s="1">
        <f>2*Tabulka1[[#This Row],[x3]]*Tabulka1[[#This Row],[z]]/(100*61.9789)*1000</f>
        <v>0.4293977472443315</v>
      </c>
      <c r="B272" s="1">
        <f>Tabulka1[[#This Row],[y2]]*Tabulka1[[#This Row],[x]]/2</f>
        <v>0.64409662086649722</v>
      </c>
      <c r="C272" s="1">
        <f>Tabulka1[[#This Row],[z2]]</f>
        <v>1.0400825</v>
      </c>
      <c r="D272" s="1">
        <f>Tabulka1[[#This Row],[std2]]</f>
        <v>1.8137288937434437E-3</v>
      </c>
      <c r="E272" s="1">
        <v>9</v>
      </c>
      <c r="F272" s="1" t="s">
        <v>75</v>
      </c>
      <c r="G272" s="1" t="s">
        <v>27</v>
      </c>
      <c r="H272" s="1" t="str">
        <f>Tabulka1[[#This Row],[z2Label]]</f>
        <v>Density (g/cm3)</v>
      </c>
      <c r="I272" s="1">
        <v>5</v>
      </c>
      <c r="J272" s="1">
        <v>3</v>
      </c>
      <c r="K272" s="1">
        <v>1.0400825</v>
      </c>
      <c r="L272" s="1">
        <v>1.8137288937434437E-3</v>
      </c>
      <c r="M272" s="1" t="s">
        <v>29</v>
      </c>
      <c r="N272" s="1" t="s">
        <v>28</v>
      </c>
      <c r="O272" s="1" t="s">
        <v>80</v>
      </c>
      <c r="P272" s="1">
        <f>Tabulka1[[#This Row],[x2]]/(1+Tabulka1[[#This Row],[y2]]*60.08/61.9789)</f>
        <v>1.2793985110162751</v>
      </c>
      <c r="Q272" s="1">
        <f>Tabulka1[[#This Row],[y2]]</f>
        <v>3</v>
      </c>
      <c r="R272" s="1">
        <f>Tabulka1[[#This Row],[z2]]</f>
        <v>1.0400825</v>
      </c>
      <c r="S272" s="1">
        <f>Tabulka1[[#This Row],[std2]]</f>
        <v>1.8137288937434437E-3</v>
      </c>
      <c r="T272" s="1" t="s">
        <v>38</v>
      </c>
      <c r="U272" s="1" t="s">
        <v>28</v>
      </c>
      <c r="V272" s="1" t="str">
        <f>Tabulka1[[#This Row],[z2Label]]</f>
        <v>Density (g/cm3)</v>
      </c>
      <c r="W272" s="1">
        <f>2*Tabulka1[[#This Row],[x3]]/61.9789*1000/(100-Tabulka1[[#This Row],[x2]])</f>
        <v>0.43457863071270186</v>
      </c>
      <c r="X272" s="1">
        <f>(Tabulka1[[#This Row],[x2]]-Tabulka1[[#This Row],[x3]])/60.08*1000/(100-Tabulka1[[#This Row],[x2]])</f>
        <v>0.65186794606905274</v>
      </c>
      <c r="Y272" s="1">
        <f>Tabulka1[[#This Row],[z3]]</f>
        <v>1.0400825</v>
      </c>
      <c r="Z272" s="1">
        <f>Tabulka1[[#This Row],[std3]]</f>
        <v>1.8137288937434437E-3</v>
      </c>
      <c r="AA272" s="1" t="s">
        <v>36</v>
      </c>
      <c r="AB272" s="1" t="s">
        <v>37</v>
      </c>
      <c r="AC272" s="1" t="str">
        <f>Tabulka1[[#This Row],[z2Label]]</f>
        <v>Density (g/cm3)</v>
      </c>
      <c r="AD272" s="1">
        <f>Tabulka1[[#This Row],[y2]]</f>
        <v>3</v>
      </c>
      <c r="AE272" s="1">
        <f>Tabulka1[[#This Row],[x3]]</f>
        <v>1.2793985110162751</v>
      </c>
      <c r="AF272" s="1">
        <f>Tabulka1[[#This Row],[x2]]-Tabulka1[[#This Row],[x3]]</f>
        <v>3.7206014889837249</v>
      </c>
      <c r="AG272" s="1">
        <f>100-Tabulka1[[#This Row],[Na2O_proc]]-Tabulka1[[#This Row],[SiO2_proc]]</f>
        <v>95</v>
      </c>
      <c r="AH272" s="1">
        <f>Tabulka1[[#This Row],[z2]]</f>
        <v>1.0400825</v>
      </c>
      <c r="AI272" s="1">
        <f>Tabulka1[[#This Row],[std2]]</f>
        <v>1.8137288937434437E-3</v>
      </c>
      <c r="AJ272" s="1" t="str">
        <f>Tabulka1[[#This Row],[z2Label]]</f>
        <v>Density (g/cm3)</v>
      </c>
      <c r="AK272" s="1">
        <v>25</v>
      </c>
      <c r="AL272" s="1" t="s">
        <v>82</v>
      </c>
      <c r="AM272" s="1" t="s">
        <v>79</v>
      </c>
      <c r="AN272" s="1">
        <f t="shared" si="5"/>
        <v>1.0379401605624998</v>
      </c>
      <c r="AO272" s="1">
        <f>Tabulka1[[#This Row],[Interpolated_z2]]-Tabulka1[[#This Row],[z2]]</f>
        <v>-2.1423394375001958E-3</v>
      </c>
      <c r="AP272" s="1">
        <f>Tabulka1[[#This Row],[Interpolated_z2 - measured]]/Tabulka1[[#This Row],[z2]]*100</f>
        <v>-0.20597783709467238</v>
      </c>
      <c r="AQ272" s="1">
        <v>1</v>
      </c>
    </row>
    <row r="273" spans="1:43" ht="16.5" x14ac:dyDescent="0.35">
      <c r="A273" s="1">
        <f>2*Tabulka1[[#This Row],[x3]]*Tabulka1[[#This Row],[z]]/(100*61.9789)*1000</f>
        <v>0.89421387018106346</v>
      </c>
      <c r="B273" s="1">
        <f>Tabulka1[[#This Row],[y2]]*Tabulka1[[#This Row],[x]]/2</f>
        <v>1.3413208052715953</v>
      </c>
      <c r="C273" s="1">
        <f>Tabulka1[[#This Row],[z2]]</f>
        <v>1.0829774999999999</v>
      </c>
      <c r="D273" s="1">
        <f>Tabulka1[[#This Row],[std2]]</f>
        <v>7.530687219637393E-4</v>
      </c>
      <c r="E273" s="1">
        <v>9</v>
      </c>
      <c r="F273" s="1" t="s">
        <v>75</v>
      </c>
      <c r="G273" s="1" t="s">
        <v>27</v>
      </c>
      <c r="H273" s="1" t="str">
        <f>Tabulka1[[#This Row],[z2Label]]</f>
        <v>Density (g/cm3)</v>
      </c>
      <c r="I273" s="1">
        <v>10</v>
      </c>
      <c r="J273" s="1">
        <v>3</v>
      </c>
      <c r="K273" s="1">
        <v>1.0829774999999999</v>
      </c>
      <c r="L273" s="1">
        <v>7.530687219637393E-4</v>
      </c>
      <c r="M273" s="1" t="s">
        <v>29</v>
      </c>
      <c r="N273" s="1" t="s">
        <v>28</v>
      </c>
      <c r="O273" s="1" t="s">
        <v>80</v>
      </c>
      <c r="P273" s="1">
        <f>Tabulka1[[#This Row],[x2]]/(1+Tabulka1[[#This Row],[y2]]*60.08/61.9789)</f>
        <v>2.5587970220325502</v>
      </c>
      <c r="Q273" s="1">
        <f>Tabulka1[[#This Row],[y2]]</f>
        <v>3</v>
      </c>
      <c r="R273" s="1">
        <f>Tabulka1[[#This Row],[z2]]</f>
        <v>1.0829774999999999</v>
      </c>
      <c r="S273" s="1">
        <f>Tabulka1[[#This Row],[std2]]</f>
        <v>7.530687219637393E-4</v>
      </c>
      <c r="T273" s="1" t="s">
        <v>38</v>
      </c>
      <c r="U273" s="1" t="s">
        <v>28</v>
      </c>
      <c r="V273" s="1" t="str">
        <f>Tabulka1[[#This Row],[z2Label]]</f>
        <v>Density (g/cm3)</v>
      </c>
      <c r="W273" s="1">
        <f>2*Tabulka1[[#This Row],[x3]]/61.9789*1000/(100-Tabulka1[[#This Row],[x2]])</f>
        <v>0.91744377594903725</v>
      </c>
      <c r="X273" s="1">
        <f>(Tabulka1[[#This Row],[x2]]-Tabulka1[[#This Row],[x3]])/60.08*1000/(100-Tabulka1[[#This Row],[x2]])</f>
        <v>1.3761656639235558</v>
      </c>
      <c r="Y273" s="1">
        <f>Tabulka1[[#This Row],[z3]]</f>
        <v>1.0829774999999999</v>
      </c>
      <c r="Z273" s="1">
        <f>Tabulka1[[#This Row],[std3]]</f>
        <v>7.530687219637393E-4</v>
      </c>
      <c r="AA273" s="1" t="s">
        <v>36</v>
      </c>
      <c r="AB273" s="1" t="s">
        <v>37</v>
      </c>
      <c r="AC273" s="1" t="str">
        <f>Tabulka1[[#This Row],[z2Label]]</f>
        <v>Density (g/cm3)</v>
      </c>
      <c r="AD273" s="1">
        <f>Tabulka1[[#This Row],[y2]]</f>
        <v>3</v>
      </c>
      <c r="AE273" s="1">
        <f>Tabulka1[[#This Row],[x3]]</f>
        <v>2.5587970220325502</v>
      </c>
      <c r="AF273" s="1">
        <f>Tabulka1[[#This Row],[x2]]-Tabulka1[[#This Row],[x3]]</f>
        <v>7.4412029779674498</v>
      </c>
      <c r="AG273" s="1">
        <f>100-Tabulka1[[#This Row],[Na2O_proc]]-Tabulka1[[#This Row],[SiO2_proc]]</f>
        <v>90</v>
      </c>
      <c r="AH273" s="1">
        <f>Tabulka1[[#This Row],[z2]]</f>
        <v>1.0829774999999999</v>
      </c>
      <c r="AI273" s="1">
        <f>Tabulka1[[#This Row],[std2]]</f>
        <v>7.530687219637393E-4</v>
      </c>
      <c r="AJ273" s="1" t="str">
        <f>Tabulka1[[#This Row],[z2Label]]</f>
        <v>Density (g/cm3)</v>
      </c>
      <c r="AK273" s="1">
        <v>25</v>
      </c>
      <c r="AL273" s="1" t="s">
        <v>82</v>
      </c>
      <c r="AM273" s="1" t="s">
        <v>79</v>
      </c>
      <c r="AN273" s="1">
        <f t="shared" si="5"/>
        <v>1.082343939</v>
      </c>
      <c r="AO273" s="1">
        <f>Tabulka1[[#This Row],[Interpolated_z2]]-Tabulka1[[#This Row],[z2]]</f>
        <v>-6.3356099999989368E-4</v>
      </c>
      <c r="AP273" s="1">
        <f>Tabulka1[[#This Row],[Interpolated_z2 - measured]]/Tabulka1[[#This Row],[z2]]*100</f>
        <v>-5.8501769427332859E-2</v>
      </c>
      <c r="AQ273" s="1">
        <v>1</v>
      </c>
    </row>
    <row r="274" spans="1:43" ht="16.5" x14ac:dyDescent="0.35">
      <c r="A274" s="1">
        <f>2*Tabulka1[[#This Row],[x3]]*Tabulka1[[#This Row],[z]]/(100*61.9789)*1000</f>
        <v>1.399309674018006</v>
      </c>
      <c r="B274" s="1">
        <f>Tabulka1[[#This Row],[y2]]*Tabulka1[[#This Row],[x]]/2</f>
        <v>2.0989645110270088</v>
      </c>
      <c r="C274" s="1">
        <f>Tabulka1[[#This Row],[z2]]</f>
        <v>1.1297975</v>
      </c>
      <c r="D274" s="1">
        <f>Tabulka1[[#This Row],[std2]]</f>
        <v>1.3682516215958267E-3</v>
      </c>
      <c r="E274" s="1">
        <v>9</v>
      </c>
      <c r="F274" s="1" t="s">
        <v>75</v>
      </c>
      <c r="G274" s="1" t="s">
        <v>27</v>
      </c>
      <c r="H274" s="1" t="str">
        <f>Tabulka1[[#This Row],[z2Label]]</f>
        <v>Density (g/cm3)</v>
      </c>
      <c r="I274" s="1">
        <v>15</v>
      </c>
      <c r="J274" s="1">
        <v>3</v>
      </c>
      <c r="K274" s="1">
        <v>1.1297975</v>
      </c>
      <c r="L274" s="1">
        <v>1.3682516215958267E-3</v>
      </c>
      <c r="M274" s="1" t="s">
        <v>29</v>
      </c>
      <c r="N274" s="1" t="s">
        <v>28</v>
      </c>
      <c r="O274" s="1" t="s">
        <v>80</v>
      </c>
      <c r="P274" s="1">
        <f>Tabulka1[[#This Row],[x2]]/(1+Tabulka1[[#This Row],[y2]]*60.08/61.9789)</f>
        <v>3.8381955330488249</v>
      </c>
      <c r="Q274" s="1">
        <f>Tabulka1[[#This Row],[y2]]</f>
        <v>3</v>
      </c>
      <c r="R274" s="1">
        <f>Tabulka1[[#This Row],[z2]]</f>
        <v>1.1297975</v>
      </c>
      <c r="S274" s="1">
        <f>Tabulka1[[#This Row],[std2]]</f>
        <v>1.3682516215958267E-3</v>
      </c>
      <c r="T274" s="1" t="s">
        <v>38</v>
      </c>
      <c r="U274" s="1" t="s">
        <v>28</v>
      </c>
      <c r="V274" s="1" t="str">
        <f>Tabulka1[[#This Row],[z2Label]]</f>
        <v>Density (g/cm3)</v>
      </c>
      <c r="W274" s="1">
        <f>2*Tabulka1[[#This Row],[x3]]/61.9789*1000/(100-Tabulka1[[#This Row],[x2]])</f>
        <v>1.4571165853308237</v>
      </c>
      <c r="X274" s="1">
        <f>(Tabulka1[[#This Row],[x2]]-Tabulka1[[#This Row],[x3]])/60.08*1000/(100-Tabulka1[[#This Row],[x2]])</f>
        <v>2.1856748779962354</v>
      </c>
      <c r="Y274" s="1">
        <f>Tabulka1[[#This Row],[z3]]</f>
        <v>1.1297975</v>
      </c>
      <c r="Z274" s="1">
        <f>Tabulka1[[#This Row],[std3]]</f>
        <v>1.3682516215958267E-3</v>
      </c>
      <c r="AA274" s="1" t="s">
        <v>36</v>
      </c>
      <c r="AB274" s="1" t="s">
        <v>37</v>
      </c>
      <c r="AC274" s="1" t="str">
        <f>Tabulka1[[#This Row],[z2Label]]</f>
        <v>Density (g/cm3)</v>
      </c>
      <c r="AD274" s="1">
        <f>Tabulka1[[#This Row],[y2]]</f>
        <v>3</v>
      </c>
      <c r="AE274" s="1">
        <f>Tabulka1[[#This Row],[x3]]</f>
        <v>3.8381955330488249</v>
      </c>
      <c r="AF274" s="1">
        <f>Tabulka1[[#This Row],[x2]]-Tabulka1[[#This Row],[x3]]</f>
        <v>11.161804466951175</v>
      </c>
      <c r="AG274" s="1">
        <f>100-Tabulka1[[#This Row],[Na2O_proc]]-Tabulka1[[#This Row],[SiO2_proc]]</f>
        <v>85</v>
      </c>
      <c r="AH274" s="1">
        <f>Tabulka1[[#This Row],[z2]]</f>
        <v>1.1297975</v>
      </c>
      <c r="AI274" s="1">
        <f>Tabulka1[[#This Row],[std2]]</f>
        <v>1.3682516215958267E-3</v>
      </c>
      <c r="AJ274" s="1" t="str">
        <f>Tabulka1[[#This Row],[z2Label]]</f>
        <v>Density (g/cm3)</v>
      </c>
      <c r="AK274" s="1">
        <v>25</v>
      </c>
      <c r="AL274" s="1" t="s">
        <v>82</v>
      </c>
      <c r="AM274" s="1" t="s">
        <v>79</v>
      </c>
      <c r="AN274" s="1">
        <f t="shared" si="5"/>
        <v>1.1295650780624995</v>
      </c>
      <c r="AO274" s="1">
        <f>Tabulka1[[#This Row],[Interpolated_z2]]-Tabulka1[[#This Row],[z2]]</f>
        <v>-2.3242193750050433E-4</v>
      </c>
      <c r="AP274" s="1">
        <f>Tabulka1[[#This Row],[Interpolated_z2 - measured]]/Tabulka1[[#This Row],[z2]]*100</f>
        <v>-2.0571999628296606E-2</v>
      </c>
      <c r="AQ274" s="1">
        <v>1</v>
      </c>
    </row>
    <row r="275" spans="1:43" ht="16.5" x14ac:dyDescent="0.35">
      <c r="A275" s="1">
        <f>2*Tabulka1[[#This Row],[x3]]*Tabulka1[[#This Row],[z]]/(100*61.9789)*1000</f>
        <v>1.9481923169496684</v>
      </c>
      <c r="B275" s="1">
        <f>Tabulka1[[#This Row],[y2]]*Tabulka1[[#This Row],[x]]/2</f>
        <v>2.9222884754245024</v>
      </c>
      <c r="C275" s="1">
        <f>Tabulka1[[#This Row],[z2]]</f>
        <v>1.1797225</v>
      </c>
      <c r="D275" s="1">
        <f>Tabulka1[[#This Row],[std2]]</f>
        <v>1.8066578259316891E-3</v>
      </c>
      <c r="E275" s="1">
        <v>9</v>
      </c>
      <c r="F275" s="1" t="s">
        <v>75</v>
      </c>
      <c r="G275" s="1" t="s">
        <v>27</v>
      </c>
      <c r="H275" s="1" t="str">
        <f>Tabulka1[[#This Row],[z2Label]]</f>
        <v>Density (g/cm3)</v>
      </c>
      <c r="I275" s="1">
        <v>20</v>
      </c>
      <c r="J275" s="1">
        <v>3</v>
      </c>
      <c r="K275" s="1">
        <v>1.1797225</v>
      </c>
      <c r="L275" s="1">
        <v>1.8066578259316891E-3</v>
      </c>
      <c r="M275" s="1" t="s">
        <v>29</v>
      </c>
      <c r="N275" s="1" t="s">
        <v>28</v>
      </c>
      <c r="O275" s="1" t="s">
        <v>80</v>
      </c>
      <c r="P275" s="1">
        <f>Tabulka1[[#This Row],[x2]]/(1+Tabulka1[[#This Row],[y2]]*60.08/61.9789)</f>
        <v>5.1175940440651004</v>
      </c>
      <c r="Q275" s="1">
        <f>Tabulka1[[#This Row],[y2]]</f>
        <v>3</v>
      </c>
      <c r="R275" s="1">
        <f>Tabulka1[[#This Row],[z2]]</f>
        <v>1.1797225</v>
      </c>
      <c r="S275" s="1">
        <f>Tabulka1[[#This Row],[std2]]</f>
        <v>1.8066578259316891E-3</v>
      </c>
      <c r="T275" s="1" t="s">
        <v>38</v>
      </c>
      <c r="U275" s="1" t="s">
        <v>28</v>
      </c>
      <c r="V275" s="1" t="str">
        <f>Tabulka1[[#This Row],[z2Label]]</f>
        <v>Density (g/cm3)</v>
      </c>
      <c r="W275" s="1">
        <f>2*Tabulka1[[#This Row],[x3]]/61.9789*1000/(100-Tabulka1[[#This Row],[x2]])</f>
        <v>2.0642484958853338</v>
      </c>
      <c r="X275" s="1">
        <f>(Tabulka1[[#This Row],[x2]]-Tabulka1[[#This Row],[x3]])/60.08*1000/(100-Tabulka1[[#This Row],[x2]])</f>
        <v>3.0963727438280002</v>
      </c>
      <c r="Y275" s="1">
        <f>Tabulka1[[#This Row],[z3]]</f>
        <v>1.1797225</v>
      </c>
      <c r="Z275" s="1">
        <f>Tabulka1[[#This Row],[std3]]</f>
        <v>1.8066578259316891E-3</v>
      </c>
      <c r="AA275" s="1" t="s">
        <v>36</v>
      </c>
      <c r="AB275" s="1" t="s">
        <v>37</v>
      </c>
      <c r="AC275" s="1" t="str">
        <f>Tabulka1[[#This Row],[z2Label]]</f>
        <v>Density (g/cm3)</v>
      </c>
      <c r="AD275" s="1">
        <f>Tabulka1[[#This Row],[y2]]</f>
        <v>3</v>
      </c>
      <c r="AE275" s="1">
        <f>Tabulka1[[#This Row],[x3]]</f>
        <v>5.1175940440651004</v>
      </c>
      <c r="AF275" s="1">
        <f>Tabulka1[[#This Row],[x2]]-Tabulka1[[#This Row],[x3]]</f>
        <v>14.8824059559349</v>
      </c>
      <c r="AG275" s="1">
        <f>100-Tabulka1[[#This Row],[Na2O_proc]]-Tabulka1[[#This Row],[SiO2_proc]]</f>
        <v>80</v>
      </c>
      <c r="AH275" s="1">
        <f>Tabulka1[[#This Row],[z2]]</f>
        <v>1.1797225</v>
      </c>
      <c r="AI275" s="1">
        <f>Tabulka1[[#This Row],[std2]]</f>
        <v>1.8066578259316891E-3</v>
      </c>
      <c r="AJ275" s="1" t="str">
        <f>Tabulka1[[#This Row],[z2Label]]</f>
        <v>Density (g/cm3)</v>
      </c>
      <c r="AK275" s="1">
        <v>25</v>
      </c>
      <c r="AL275" s="1" t="s">
        <v>82</v>
      </c>
      <c r="AM275" s="1" t="s">
        <v>79</v>
      </c>
      <c r="AN275" s="1">
        <f t="shared" si="5"/>
        <v>1.1798491839999998</v>
      </c>
      <c r="AO275" s="1">
        <f>Tabulka1[[#This Row],[Interpolated_z2]]-Tabulka1[[#This Row],[z2]]</f>
        <v>1.2668399999982149E-4</v>
      </c>
      <c r="AP275" s="1">
        <f>Tabulka1[[#This Row],[Interpolated_z2 - measured]]/Tabulka1[[#This Row],[z2]]*100</f>
        <v>1.0738457560979086E-2</v>
      </c>
      <c r="AQ275" s="1">
        <v>1</v>
      </c>
    </row>
    <row r="276" spans="1:43" ht="16.5" x14ac:dyDescent="0.35">
      <c r="A276" s="1">
        <f>2*Tabulka1[[#This Row],[x3]]*Tabulka1[[#This Row],[z]]/(100*61.9789)*1000</f>
        <v>2.5464982294940652</v>
      </c>
      <c r="B276" s="1">
        <f>Tabulka1[[#This Row],[y2]]*Tabulka1[[#This Row],[x]]/2</f>
        <v>3.8197473442410979</v>
      </c>
      <c r="C276" s="1">
        <f>Tabulka1[[#This Row],[z2]]</f>
        <v>1.2336200000000002</v>
      </c>
      <c r="D276" s="1">
        <f>Tabulka1[[#This Row],[std2]]</f>
        <v>2.4183051916579772E-3</v>
      </c>
      <c r="E276" s="1">
        <v>9</v>
      </c>
      <c r="F276" s="1" t="s">
        <v>75</v>
      </c>
      <c r="G276" s="1" t="s">
        <v>27</v>
      </c>
      <c r="H276" s="1" t="str">
        <f>Tabulka1[[#This Row],[z2Label]]</f>
        <v>Density (g/cm3)</v>
      </c>
      <c r="I276" s="1">
        <v>25</v>
      </c>
      <c r="J276" s="1">
        <v>3</v>
      </c>
      <c r="K276" s="1">
        <v>1.2336200000000002</v>
      </c>
      <c r="L276" s="1">
        <v>2.4183051916579772E-3</v>
      </c>
      <c r="M276" s="1" t="s">
        <v>29</v>
      </c>
      <c r="N276" s="1" t="s">
        <v>28</v>
      </c>
      <c r="O276" s="1" t="s">
        <v>80</v>
      </c>
      <c r="P276" s="1">
        <f>Tabulka1[[#This Row],[x2]]/(1+Tabulka1[[#This Row],[y2]]*60.08/61.9789)</f>
        <v>6.3969925550813747</v>
      </c>
      <c r="Q276" s="1">
        <f>Tabulka1[[#This Row],[y2]]</f>
        <v>3</v>
      </c>
      <c r="R276" s="1">
        <f>Tabulka1[[#This Row],[z2]]</f>
        <v>1.2336200000000002</v>
      </c>
      <c r="S276" s="1">
        <f>Tabulka1[[#This Row],[std2]]</f>
        <v>2.4183051916579772E-3</v>
      </c>
      <c r="T276" s="1" t="s">
        <v>38</v>
      </c>
      <c r="U276" s="1" t="s">
        <v>28</v>
      </c>
      <c r="V276" s="1" t="str">
        <f>Tabulka1[[#This Row],[z2Label]]</f>
        <v>Density (g/cm3)</v>
      </c>
      <c r="W276" s="1">
        <f>2*Tabulka1[[#This Row],[x3]]/61.9789*1000/(100-Tabulka1[[#This Row],[x2]])</f>
        <v>2.7523313278471111</v>
      </c>
      <c r="X276" s="1">
        <f>(Tabulka1[[#This Row],[x2]]-Tabulka1[[#This Row],[x3]])/60.08*1000/(100-Tabulka1[[#This Row],[x2]])</f>
        <v>4.1284969917706675</v>
      </c>
      <c r="Y276" s="1">
        <f>Tabulka1[[#This Row],[z3]]</f>
        <v>1.2336200000000002</v>
      </c>
      <c r="Z276" s="1">
        <f>Tabulka1[[#This Row],[std3]]</f>
        <v>2.4183051916579772E-3</v>
      </c>
      <c r="AA276" s="1" t="s">
        <v>36</v>
      </c>
      <c r="AB276" s="1" t="s">
        <v>37</v>
      </c>
      <c r="AC276" s="1" t="str">
        <f>Tabulka1[[#This Row],[z2Label]]</f>
        <v>Density (g/cm3)</v>
      </c>
      <c r="AD276" s="1">
        <f>Tabulka1[[#This Row],[y2]]</f>
        <v>3</v>
      </c>
      <c r="AE276" s="1">
        <f>Tabulka1[[#This Row],[x3]]</f>
        <v>6.3969925550813747</v>
      </c>
      <c r="AF276" s="1">
        <f>Tabulka1[[#This Row],[x2]]-Tabulka1[[#This Row],[x3]]</f>
        <v>18.603007444918624</v>
      </c>
      <c r="AG276" s="1">
        <f>100-Tabulka1[[#This Row],[Na2O_proc]]-Tabulka1[[#This Row],[SiO2_proc]]</f>
        <v>75</v>
      </c>
      <c r="AH276" s="1">
        <f>Tabulka1[[#This Row],[z2]]</f>
        <v>1.2336200000000002</v>
      </c>
      <c r="AI276" s="1">
        <f>Tabulka1[[#This Row],[std2]]</f>
        <v>2.4183051916579772E-3</v>
      </c>
      <c r="AJ276" s="1" t="str">
        <f>Tabulka1[[#This Row],[z2Label]]</f>
        <v>Density (g/cm3)</v>
      </c>
      <c r="AK276" s="1">
        <v>25</v>
      </c>
      <c r="AL276" s="1" t="s">
        <v>82</v>
      </c>
      <c r="AM276" s="1" t="s">
        <v>79</v>
      </c>
      <c r="AN276" s="1">
        <f t="shared" si="5"/>
        <v>1.2335749265624998</v>
      </c>
      <c r="AO276" s="1">
        <f>Tabulka1[[#This Row],[Interpolated_z2]]-Tabulka1[[#This Row],[z2]]</f>
        <v>-4.5073437500375846E-5</v>
      </c>
      <c r="AP276" s="1">
        <f>Tabulka1[[#This Row],[Interpolated_z2 - measured]]/Tabulka1[[#This Row],[z2]]*100</f>
        <v>-3.6537537896901666E-3</v>
      </c>
      <c r="AQ276" s="1">
        <v>1</v>
      </c>
    </row>
    <row r="277" spans="1:43" ht="16.5" x14ac:dyDescent="0.35">
      <c r="A277" s="1">
        <f>2*Tabulka1[[#This Row],[x3]]*Tabulka1[[#This Row],[z]]/(100*61.9789)*1000</f>
        <v>3.1866939367654625</v>
      </c>
      <c r="B277" s="1">
        <f>Tabulka1[[#This Row],[y2]]*Tabulka1[[#This Row],[x]]/2</f>
        <v>4.7800409051481942</v>
      </c>
      <c r="C277" s="1">
        <f>Tabulka1[[#This Row],[z2]]</f>
        <v>1.2864624999999998</v>
      </c>
      <c r="D277" s="1">
        <f>Tabulka1[[#This Row],[std2]]</f>
        <v>8.5312433150156897E-3</v>
      </c>
      <c r="E277" s="1">
        <v>9</v>
      </c>
      <c r="F277" s="1" t="s">
        <v>75</v>
      </c>
      <c r="G277" s="1" t="s">
        <v>27</v>
      </c>
      <c r="H277" s="1" t="str">
        <f>Tabulka1[[#This Row],[z2Label]]</f>
        <v>Density (g/cm3)</v>
      </c>
      <c r="I277" s="1">
        <v>30</v>
      </c>
      <c r="J277" s="1">
        <v>3</v>
      </c>
      <c r="K277" s="1">
        <v>1.2864624999999998</v>
      </c>
      <c r="L277" s="1">
        <v>8.5312433150156897E-3</v>
      </c>
      <c r="M277" s="1" t="s">
        <v>29</v>
      </c>
      <c r="N277" s="1" t="s">
        <v>28</v>
      </c>
      <c r="O277" s="1" t="s">
        <v>80</v>
      </c>
      <c r="P277" s="1">
        <f>Tabulka1[[#This Row],[x2]]/(1+Tabulka1[[#This Row],[y2]]*60.08/61.9789)</f>
        <v>7.6763910660976498</v>
      </c>
      <c r="Q277" s="1">
        <f>Tabulka1[[#This Row],[y2]]</f>
        <v>3</v>
      </c>
      <c r="R277" s="1">
        <f>Tabulka1[[#This Row],[z2]]</f>
        <v>1.2864624999999998</v>
      </c>
      <c r="S277" s="1">
        <f>Tabulka1[[#This Row],[std2]]</f>
        <v>8.5312433150156897E-3</v>
      </c>
      <c r="T277" s="1" t="s">
        <v>38</v>
      </c>
      <c r="U277" s="1" t="s">
        <v>28</v>
      </c>
      <c r="V277" s="1" t="str">
        <f>Tabulka1[[#This Row],[z2Label]]</f>
        <v>Density (g/cm3)</v>
      </c>
      <c r="W277" s="1">
        <f>2*Tabulka1[[#This Row],[x3]]/61.9789*1000/(100-Tabulka1[[#This Row],[x2]])</f>
        <v>3.5387117072320002</v>
      </c>
      <c r="X277" s="1">
        <f>(Tabulka1[[#This Row],[x2]]-Tabulka1[[#This Row],[x3]])/60.08*1000/(100-Tabulka1[[#This Row],[x2]])</f>
        <v>5.3080675608480004</v>
      </c>
      <c r="Y277" s="1">
        <f>Tabulka1[[#This Row],[z3]]</f>
        <v>1.2864624999999998</v>
      </c>
      <c r="Z277" s="1">
        <f>Tabulka1[[#This Row],[std3]]</f>
        <v>8.5312433150156897E-3</v>
      </c>
      <c r="AA277" s="1" t="s">
        <v>36</v>
      </c>
      <c r="AB277" s="1" t="s">
        <v>37</v>
      </c>
      <c r="AC277" s="1" t="str">
        <f>Tabulka1[[#This Row],[z2Label]]</f>
        <v>Density (g/cm3)</v>
      </c>
      <c r="AD277" s="1">
        <f>Tabulka1[[#This Row],[y2]]</f>
        <v>3</v>
      </c>
      <c r="AE277" s="1">
        <f>Tabulka1[[#This Row],[x3]]</f>
        <v>7.6763910660976498</v>
      </c>
      <c r="AF277" s="1">
        <f>Tabulka1[[#This Row],[x2]]-Tabulka1[[#This Row],[x3]]</f>
        <v>22.323608933902349</v>
      </c>
      <c r="AG277" s="1">
        <f>100-Tabulka1[[#This Row],[Na2O_proc]]-Tabulka1[[#This Row],[SiO2_proc]]</f>
        <v>70</v>
      </c>
      <c r="AH277" s="1">
        <f>Tabulka1[[#This Row],[z2]]</f>
        <v>1.2864624999999998</v>
      </c>
      <c r="AI277" s="1">
        <f>Tabulka1[[#This Row],[std2]]</f>
        <v>8.5312433150156897E-3</v>
      </c>
      <c r="AJ277" s="1" t="str">
        <f>Tabulka1[[#This Row],[z2Label]]</f>
        <v>Density (g/cm3)</v>
      </c>
      <c r="AK277" s="1">
        <v>25</v>
      </c>
      <c r="AL277" s="1" t="s">
        <v>82</v>
      </c>
      <c r="AM277" s="1" t="s">
        <v>79</v>
      </c>
      <c r="AN277" s="1">
        <f t="shared" si="5"/>
        <v>1.291254039</v>
      </c>
      <c r="AO277" s="1">
        <f>Tabulka1[[#This Row],[Interpolated_z2]]-Tabulka1[[#This Row],[z2]]</f>
        <v>4.7915390000001779E-3</v>
      </c>
      <c r="AP277" s="1">
        <f>Tabulka1[[#This Row],[Interpolated_z2 - measured]]/Tabulka1[[#This Row],[z2]]*100</f>
        <v>0.37245850539756725</v>
      </c>
      <c r="AQ277" s="1">
        <v>1</v>
      </c>
    </row>
    <row r="278" spans="1:43" ht="16.5" x14ac:dyDescent="0.35">
      <c r="A278" s="1">
        <f>2*Tabulka1[[#This Row],[x3]]*Tabulka1[[#This Row],[z]]/(100*61.9789)*1000</f>
        <v>3.861259381493352</v>
      </c>
      <c r="B278" s="1">
        <f>Tabulka1[[#This Row],[y2]]*Tabulka1[[#This Row],[x]]/2</f>
        <v>5.7918890722400285</v>
      </c>
      <c r="C278" s="1">
        <f>Tabulka1[[#This Row],[z2]]</f>
        <v>1.346875</v>
      </c>
      <c r="D278" s="1">
        <f>Tabulka1[[#This Row],[std2]]</f>
        <v>7.0710678119117998E-6</v>
      </c>
      <c r="E278" s="1">
        <v>9</v>
      </c>
      <c r="F278" s="1" t="s">
        <v>75</v>
      </c>
      <c r="G278" s="1" t="s">
        <v>27</v>
      </c>
      <c r="H278" s="1" t="str">
        <f>Tabulka1[[#This Row],[z2Label]]</f>
        <v>Density (g/cm3)</v>
      </c>
      <c r="I278" s="1">
        <v>34.72</v>
      </c>
      <c r="J278" s="1">
        <v>3</v>
      </c>
      <c r="K278" s="1">
        <v>1.346875</v>
      </c>
      <c r="L278" s="1">
        <v>7.0710678119117998E-6</v>
      </c>
      <c r="M278" s="1" t="s">
        <v>29</v>
      </c>
      <c r="N278" s="1" t="s">
        <v>28</v>
      </c>
      <c r="O278" s="1" t="s">
        <v>80</v>
      </c>
      <c r="P278" s="1">
        <f>Tabulka1[[#This Row],[x2]]/(1+Tabulka1[[#This Row],[y2]]*60.08/61.9789)</f>
        <v>8.8841432604970141</v>
      </c>
      <c r="Q278" s="1">
        <f>Tabulka1[[#This Row],[y2]]</f>
        <v>3</v>
      </c>
      <c r="R278" s="1">
        <f>Tabulka1[[#This Row],[z2]]</f>
        <v>1.346875</v>
      </c>
      <c r="S278" s="1">
        <f>Tabulka1[[#This Row],[std2]]</f>
        <v>7.0710678119117998E-6</v>
      </c>
      <c r="T278" s="1" t="s">
        <v>38</v>
      </c>
      <c r="U278" s="1" t="s">
        <v>28</v>
      </c>
      <c r="V278" s="1" t="str">
        <f>Tabulka1[[#This Row],[z2Label]]</f>
        <v>Density (g/cm3)</v>
      </c>
      <c r="W278" s="1">
        <f>2*Tabulka1[[#This Row],[x3]]/61.9789*1000/(100-Tabulka1[[#This Row],[x2]])</f>
        <v>4.3915874863442887</v>
      </c>
      <c r="X278" s="1">
        <f>(Tabulka1[[#This Row],[x2]]-Tabulka1[[#This Row],[x3]])/60.08*1000/(100-Tabulka1[[#This Row],[x2]])</f>
        <v>6.5873812295164322</v>
      </c>
      <c r="Y278" s="1">
        <f>Tabulka1[[#This Row],[z3]]</f>
        <v>1.346875</v>
      </c>
      <c r="Z278" s="1">
        <f>Tabulka1[[#This Row],[std3]]</f>
        <v>7.0710678119117998E-6</v>
      </c>
      <c r="AA278" s="1" t="s">
        <v>36</v>
      </c>
      <c r="AB278" s="1" t="s">
        <v>37</v>
      </c>
      <c r="AC278" s="1" t="str">
        <f>Tabulka1[[#This Row],[z2Label]]</f>
        <v>Density (g/cm3)</v>
      </c>
      <c r="AD278" s="1">
        <f>Tabulka1[[#This Row],[y2]]</f>
        <v>3</v>
      </c>
      <c r="AE278" s="1">
        <f>Tabulka1[[#This Row],[x3]]</f>
        <v>8.8841432604970141</v>
      </c>
      <c r="AF278" s="1">
        <f>Tabulka1[[#This Row],[x2]]-Tabulka1[[#This Row],[x3]]</f>
        <v>25.835856739502987</v>
      </c>
      <c r="AG278" s="1">
        <f>100-Tabulka1[[#This Row],[Na2O_proc]]-Tabulka1[[#This Row],[SiO2_proc]]</f>
        <v>65.28</v>
      </c>
      <c r="AH278" s="1">
        <f>Tabulka1[[#This Row],[z2]]</f>
        <v>1.346875</v>
      </c>
      <c r="AI278" s="1">
        <f>Tabulka1[[#This Row],[std2]]</f>
        <v>7.0710678119117998E-6</v>
      </c>
      <c r="AJ278" s="1" t="str">
        <f>Tabulka1[[#This Row],[z2Label]]</f>
        <v>Density (g/cm3)</v>
      </c>
      <c r="AK278" s="1">
        <v>25</v>
      </c>
      <c r="AL278" s="1" t="s">
        <v>82</v>
      </c>
      <c r="AM278" s="1" t="s">
        <v>79</v>
      </c>
      <c r="AN278" s="1">
        <f t="shared" si="5"/>
        <v>1.3499095302374104</v>
      </c>
      <c r="AO278" s="1">
        <f>Tabulka1[[#This Row],[Interpolated_z2]]-Tabulka1[[#This Row],[z2]]</f>
        <v>3.0345302374104044E-3</v>
      </c>
      <c r="AP278" s="1">
        <f>Tabulka1[[#This Row],[Interpolated_z2 - measured]]/Tabulka1[[#This Row],[z2]]*100</f>
        <v>0.22530154894926435</v>
      </c>
      <c r="AQ278" s="1">
        <v>1</v>
      </c>
    </row>
    <row r="279" spans="1:43" ht="16.5" x14ac:dyDescent="0.35">
      <c r="A279" s="1">
        <f>2*Tabulka1[[#This Row],[x3]]*Tabulka1[[#This Row],[z]]/(100*61.9789)*1000</f>
        <v>3.9205755620226168</v>
      </c>
      <c r="B279" s="1">
        <f>Tabulka1[[#This Row],[y2]]*Tabulka1[[#This Row],[x]]/2</f>
        <v>5.8808633430339254</v>
      </c>
      <c r="C279" s="1">
        <f>Tabulka1[[#This Row],[z2]]</f>
        <v>1.356625</v>
      </c>
      <c r="D279" s="1">
        <f>Tabulka1[[#This Row],[std2]]</f>
        <v>4.9497474683068572E-5</v>
      </c>
      <c r="E279" s="1">
        <v>9</v>
      </c>
      <c r="F279" s="1" t="s">
        <v>75</v>
      </c>
      <c r="G279" s="1" t="s">
        <v>27</v>
      </c>
      <c r="H279" s="1" t="str">
        <f>Tabulka1[[#This Row],[z2Label]]</f>
        <v>Density (g/cm3)</v>
      </c>
      <c r="I279" s="1">
        <v>35</v>
      </c>
      <c r="J279" s="1">
        <v>3</v>
      </c>
      <c r="K279" s="1">
        <v>1.356625</v>
      </c>
      <c r="L279" s="1">
        <v>4.9497474683068572E-5</v>
      </c>
      <c r="M279" s="1" t="s">
        <v>29</v>
      </c>
      <c r="N279" s="1" t="s">
        <v>28</v>
      </c>
      <c r="O279" s="1" t="s">
        <v>80</v>
      </c>
      <c r="P279" s="1">
        <f>Tabulka1[[#This Row],[x2]]/(1+Tabulka1[[#This Row],[y2]]*60.08/61.9789)</f>
        <v>8.9557895771139258</v>
      </c>
      <c r="Q279" s="1">
        <f>Tabulka1[[#This Row],[y2]]</f>
        <v>3</v>
      </c>
      <c r="R279" s="1">
        <f>Tabulka1[[#This Row],[z2]]</f>
        <v>1.356625</v>
      </c>
      <c r="S279" s="1">
        <f>Tabulka1[[#This Row],[std2]]</f>
        <v>4.9497474683068572E-5</v>
      </c>
      <c r="T279" s="1" t="s">
        <v>38</v>
      </c>
      <c r="U279" s="1" t="s">
        <v>28</v>
      </c>
      <c r="V279" s="1" t="str">
        <f>Tabulka1[[#This Row],[z2Label]]</f>
        <v>Density (g/cm3)</v>
      </c>
      <c r="W279" s="1">
        <f>2*Tabulka1[[#This Row],[x3]]/61.9789*1000/(100-Tabulka1[[#This Row],[x2]])</f>
        <v>4.4460736834453343</v>
      </c>
      <c r="X279" s="1">
        <f>(Tabulka1[[#This Row],[x2]]-Tabulka1[[#This Row],[x3]])/60.08*1000/(100-Tabulka1[[#This Row],[x2]])</f>
        <v>6.6691105251680005</v>
      </c>
      <c r="Y279" s="1">
        <f>Tabulka1[[#This Row],[z3]]</f>
        <v>1.356625</v>
      </c>
      <c r="Z279" s="1">
        <f>Tabulka1[[#This Row],[std3]]</f>
        <v>4.9497474683068572E-5</v>
      </c>
      <c r="AA279" s="1" t="s">
        <v>36</v>
      </c>
      <c r="AB279" s="1" t="s">
        <v>37</v>
      </c>
      <c r="AC279" s="1" t="str">
        <f>Tabulka1[[#This Row],[z2Label]]</f>
        <v>Density (g/cm3)</v>
      </c>
      <c r="AD279" s="1">
        <f>Tabulka1[[#This Row],[y2]]</f>
        <v>3</v>
      </c>
      <c r="AE279" s="1">
        <f>Tabulka1[[#This Row],[x3]]</f>
        <v>8.9557895771139258</v>
      </c>
      <c r="AF279" s="1">
        <f>Tabulka1[[#This Row],[x2]]-Tabulka1[[#This Row],[x3]]</f>
        <v>26.044210422886074</v>
      </c>
      <c r="AG279" s="1">
        <f>100-Tabulka1[[#This Row],[Na2O_proc]]-Tabulka1[[#This Row],[SiO2_proc]]</f>
        <v>65</v>
      </c>
      <c r="AH279" s="1">
        <f>Tabulka1[[#This Row],[z2]]</f>
        <v>1.356625</v>
      </c>
      <c r="AI279" s="1">
        <f>Tabulka1[[#This Row],[std2]]</f>
        <v>4.9497474683068572E-5</v>
      </c>
      <c r="AJ279" s="1" t="str">
        <f>Tabulka1[[#This Row],[z2Label]]</f>
        <v>Density (g/cm3)</v>
      </c>
      <c r="AK279" s="1">
        <v>25</v>
      </c>
      <c r="AL279" s="1" t="s">
        <v>82</v>
      </c>
      <c r="AM279" s="1" t="s">
        <v>79</v>
      </c>
      <c r="AN279" s="1">
        <f t="shared" si="5"/>
        <v>1.3535313180624999</v>
      </c>
      <c r="AO279" s="1">
        <f>Tabulka1[[#This Row],[Interpolated_z2]]-Tabulka1[[#This Row],[z2]]</f>
        <v>-3.0936819375000368E-3</v>
      </c>
      <c r="AP279" s="1">
        <f>Tabulka1[[#This Row],[Interpolated_z2 - measured]]/Tabulka1[[#This Row],[z2]]*100</f>
        <v>-0.22804252741177827</v>
      </c>
      <c r="AQ279" s="1">
        <v>1</v>
      </c>
    </row>
    <row r="280" spans="1:43" ht="16.5" x14ac:dyDescent="0.35">
      <c r="A280" s="1">
        <f>2*Tabulka1[[#This Row],[x3]]*Tabulka1[[#This Row],[z]]/(100*61.9789)*1000</f>
        <v>4.6916570094241203</v>
      </c>
      <c r="B280" s="1">
        <f>Tabulka1[[#This Row],[y2]]*Tabulka1[[#This Row],[x]]/2</f>
        <v>7.037485514136181</v>
      </c>
      <c r="C280" s="1">
        <f>Tabulka1[[#This Row],[z2]]</f>
        <v>1.4205100000000002</v>
      </c>
      <c r="D280" s="1">
        <f>Tabulka1[[#This Row],[std2]]</f>
        <v>1.4142135623666588E-5</v>
      </c>
      <c r="E280" s="1">
        <v>9</v>
      </c>
      <c r="F280" s="1" t="s">
        <v>75</v>
      </c>
      <c r="G280" s="1" t="s">
        <v>27</v>
      </c>
      <c r="H280" s="1" t="str">
        <f>Tabulka1[[#This Row],[z2Label]]</f>
        <v>Density (g/cm3)</v>
      </c>
      <c r="I280" s="1">
        <v>40</v>
      </c>
      <c r="J280" s="1">
        <v>3</v>
      </c>
      <c r="K280" s="1">
        <v>1.4205100000000002</v>
      </c>
      <c r="L280" s="1">
        <v>1.4142135623666588E-5</v>
      </c>
      <c r="M280" s="1" t="s">
        <v>29</v>
      </c>
      <c r="N280" s="1" t="s">
        <v>28</v>
      </c>
      <c r="O280" s="1" t="s">
        <v>80</v>
      </c>
      <c r="P280" s="1">
        <f>Tabulka1[[#This Row],[x2]]/(1+Tabulka1[[#This Row],[y2]]*60.08/61.9789)</f>
        <v>10.235188088130201</v>
      </c>
      <c r="Q280" s="1">
        <f>Tabulka1[[#This Row],[y2]]</f>
        <v>3</v>
      </c>
      <c r="R280" s="1">
        <f>Tabulka1[[#This Row],[z2]]</f>
        <v>1.4205100000000002</v>
      </c>
      <c r="S280" s="1">
        <f>Tabulka1[[#This Row],[std2]]</f>
        <v>1.4142135623666588E-5</v>
      </c>
      <c r="T280" s="1" t="s">
        <v>38</v>
      </c>
      <c r="U280" s="1" t="s">
        <v>28</v>
      </c>
      <c r="V280" s="1" t="str">
        <f>Tabulka1[[#This Row],[z2Label]]</f>
        <v>Density (g/cm3)</v>
      </c>
      <c r="W280" s="1">
        <f>2*Tabulka1[[#This Row],[x3]]/61.9789*1000/(100-Tabulka1[[#This Row],[x2]])</f>
        <v>5.5046626556942231</v>
      </c>
      <c r="X280" s="1">
        <f>(Tabulka1[[#This Row],[x2]]-Tabulka1[[#This Row],[x3]])/60.08*1000/(100-Tabulka1[[#This Row],[x2]])</f>
        <v>8.2569939835413333</v>
      </c>
      <c r="Y280" s="1">
        <f>Tabulka1[[#This Row],[z3]]</f>
        <v>1.4205100000000002</v>
      </c>
      <c r="Z280" s="1">
        <f>Tabulka1[[#This Row],[std3]]</f>
        <v>1.4142135623666588E-5</v>
      </c>
      <c r="AA280" s="1" t="s">
        <v>36</v>
      </c>
      <c r="AB280" s="1" t="s">
        <v>37</v>
      </c>
      <c r="AC280" s="1" t="str">
        <f>Tabulka1[[#This Row],[z2Label]]</f>
        <v>Density (g/cm3)</v>
      </c>
      <c r="AD280" s="1">
        <f>Tabulka1[[#This Row],[y2]]</f>
        <v>3</v>
      </c>
      <c r="AE280" s="1">
        <f>Tabulka1[[#This Row],[x3]]</f>
        <v>10.235188088130201</v>
      </c>
      <c r="AF280" s="1">
        <f>Tabulka1[[#This Row],[x2]]-Tabulka1[[#This Row],[x3]]</f>
        <v>29.764811911869799</v>
      </c>
      <c r="AG280" s="1">
        <f>100-Tabulka1[[#This Row],[Na2O_proc]]-Tabulka1[[#This Row],[SiO2_proc]]</f>
        <v>60</v>
      </c>
      <c r="AH280" s="1">
        <f>Tabulka1[[#This Row],[z2]]</f>
        <v>1.4205100000000002</v>
      </c>
      <c r="AI280" s="1">
        <f>Tabulka1[[#This Row],[std2]]</f>
        <v>1.4142135623666588E-5</v>
      </c>
      <c r="AJ280" s="1" t="str">
        <f>Tabulka1[[#This Row],[z2Label]]</f>
        <v>Density (g/cm3)</v>
      </c>
      <c r="AK280" s="1">
        <v>25</v>
      </c>
      <c r="AL280" s="1" t="s">
        <v>82</v>
      </c>
      <c r="AM280" s="1" t="s">
        <v>79</v>
      </c>
      <c r="AN280" s="1">
        <f t="shared" si="5"/>
        <v>1.4211846240000001</v>
      </c>
      <c r="AO280" s="1">
        <f>Tabulka1[[#This Row],[Interpolated_z2]]-Tabulka1[[#This Row],[z2]]</f>
        <v>6.7462399999995704E-4</v>
      </c>
      <c r="AP280" s="1">
        <f>Tabulka1[[#This Row],[Interpolated_z2 - measured]]/Tabulka1[[#This Row],[z2]]*100</f>
        <v>4.7491675524984477E-2</v>
      </c>
      <c r="AQ280" s="1">
        <v>1</v>
      </c>
    </row>
    <row r="281" spans="1:43" ht="16.5" x14ac:dyDescent="0.35">
      <c r="A281" s="1">
        <f>2*Tabulka1[[#This Row],[x3]]*Tabulka1[[#This Row],[z]]/(100*61.9789)*1000</f>
        <v>5.1877142947969785</v>
      </c>
      <c r="B281" s="1">
        <f>Tabulka1[[#This Row],[y2]]*Tabulka1[[#This Row],[x]]/2</f>
        <v>7.7815714421954674</v>
      </c>
      <c r="C281" s="1">
        <f>Tabulka1[[#This Row],[z2]]</f>
        <v>1.4645250000000001</v>
      </c>
      <c r="D281" s="1">
        <f>Tabulka1[[#This Row],[std2]]</f>
        <v>3.535533905940199E-5</v>
      </c>
      <c r="E281" s="1">
        <v>9</v>
      </c>
      <c r="F281" s="1" t="s">
        <v>75</v>
      </c>
      <c r="G281" s="1" t="s">
        <v>27</v>
      </c>
      <c r="H281" s="1" t="str">
        <f>Tabulka1[[#This Row],[z2Label]]</f>
        <v>Density (g/cm3)</v>
      </c>
      <c r="I281" s="1">
        <v>42.9</v>
      </c>
      <c r="J281" s="1">
        <v>3</v>
      </c>
      <c r="K281" s="1">
        <v>1.4645250000000001</v>
      </c>
      <c r="L281" s="1">
        <v>3.535533905940199E-5</v>
      </c>
      <c r="M281" s="1" t="s">
        <v>29</v>
      </c>
      <c r="N281" s="1" t="s">
        <v>28</v>
      </c>
      <c r="O281" s="1" t="s">
        <v>80</v>
      </c>
      <c r="P281" s="1">
        <f>Tabulka1[[#This Row],[x2]]/(1+Tabulka1[[#This Row],[y2]]*60.08/61.9789)</f>
        <v>10.977239224519639</v>
      </c>
      <c r="Q281" s="1">
        <f>Tabulka1[[#This Row],[y2]]</f>
        <v>3</v>
      </c>
      <c r="R281" s="1">
        <f>Tabulka1[[#This Row],[z2]]</f>
        <v>1.4645250000000001</v>
      </c>
      <c r="S281" s="1">
        <f>Tabulka1[[#This Row],[std2]]</f>
        <v>3.535533905940199E-5</v>
      </c>
      <c r="T281" s="1" t="s">
        <v>38</v>
      </c>
      <c r="U281" s="1" t="s">
        <v>28</v>
      </c>
      <c r="V281" s="1" t="str">
        <f>Tabulka1[[#This Row],[z2Label]]</f>
        <v>Density (g/cm3)</v>
      </c>
      <c r="W281" s="1">
        <f>2*Tabulka1[[#This Row],[x3]]/61.9789*1000/(100-Tabulka1[[#This Row],[x2]])</f>
        <v>6.2035909263384097</v>
      </c>
      <c r="X281" s="1">
        <f>(Tabulka1[[#This Row],[x2]]-Tabulka1[[#This Row],[x3]])/60.08*1000/(100-Tabulka1[[#This Row],[x2]])</f>
        <v>9.3053863895076159</v>
      </c>
      <c r="Y281" s="1">
        <f>Tabulka1[[#This Row],[z3]]</f>
        <v>1.4645250000000001</v>
      </c>
      <c r="Z281" s="1">
        <f>Tabulka1[[#This Row],[std3]]</f>
        <v>3.535533905940199E-5</v>
      </c>
      <c r="AA281" s="1" t="s">
        <v>36</v>
      </c>
      <c r="AB281" s="1" t="s">
        <v>37</v>
      </c>
      <c r="AC281" s="1" t="str">
        <f>Tabulka1[[#This Row],[z2Label]]</f>
        <v>Density (g/cm3)</v>
      </c>
      <c r="AD281" s="1">
        <f>Tabulka1[[#This Row],[y2]]</f>
        <v>3</v>
      </c>
      <c r="AE281" s="1">
        <f>Tabulka1[[#This Row],[x3]]</f>
        <v>10.977239224519639</v>
      </c>
      <c r="AF281" s="1">
        <f>Tabulka1[[#This Row],[x2]]-Tabulka1[[#This Row],[x3]]</f>
        <v>31.922760775480359</v>
      </c>
      <c r="AG281" s="1">
        <f>100-Tabulka1[[#This Row],[Na2O_proc]]-Tabulka1[[#This Row],[SiO2_proc]]</f>
        <v>57.100000000000009</v>
      </c>
      <c r="AH281" s="1">
        <f>Tabulka1[[#This Row],[z2]]</f>
        <v>1.4645250000000001</v>
      </c>
      <c r="AI281" s="1">
        <f>Tabulka1[[#This Row],[std2]]</f>
        <v>3.535533905940199E-5</v>
      </c>
      <c r="AJ281" s="1" t="str">
        <f>Tabulka1[[#This Row],[z2Label]]</f>
        <v>Density (g/cm3)</v>
      </c>
      <c r="AK281" s="1">
        <v>25</v>
      </c>
      <c r="AL281" s="1" t="s">
        <v>82</v>
      </c>
      <c r="AM281" s="1" t="s">
        <v>79</v>
      </c>
      <c r="AN281" s="1">
        <f t="shared" si="5"/>
        <v>1.4632402827198883</v>
      </c>
      <c r="AO281" s="1">
        <f>Tabulka1[[#This Row],[Interpolated_z2]]-Tabulka1[[#This Row],[z2]]</f>
        <v>-1.2847172801118134E-3</v>
      </c>
      <c r="AP281" s="1">
        <f>Tabulka1[[#This Row],[Interpolated_z2 - measured]]/Tabulka1[[#This Row],[z2]]*100</f>
        <v>-8.7722454728448709E-2</v>
      </c>
      <c r="AQ281" s="1">
        <v>1</v>
      </c>
    </row>
    <row r="282" spans="1:43" ht="16.5" x14ac:dyDescent="0.35">
      <c r="A282" s="1">
        <f>2*Tabulka1[[#This Row],[x3]]*Tabulka1[[#This Row],[z]]/(100*61.9789)*1000</f>
        <v>0</v>
      </c>
      <c r="B282" s="1">
        <f>Tabulka1[[#This Row],[y2]]*Tabulka1[[#This Row],[x]]/2</f>
        <v>0</v>
      </c>
      <c r="C282" s="1">
        <f>Tabulka1[[#This Row],[z2]]</f>
        <v>0.99704000000000004</v>
      </c>
      <c r="D282" s="1">
        <f>Tabulka1[[#This Row],[std2]]</f>
        <v>0</v>
      </c>
      <c r="E282" s="1">
        <v>10</v>
      </c>
      <c r="F282" s="1" t="s">
        <v>75</v>
      </c>
      <c r="G282" s="1" t="s">
        <v>27</v>
      </c>
      <c r="H282" s="1" t="str">
        <f>Tabulka1[[#This Row],[z2Label]]</f>
        <v>Density (g/cm3)</v>
      </c>
      <c r="I282" s="1">
        <v>0</v>
      </c>
      <c r="J282" s="1">
        <v>3.3460000000000001</v>
      </c>
      <c r="K282" s="1">
        <v>0.99704000000000004</v>
      </c>
      <c r="L282" s="1">
        <v>0</v>
      </c>
      <c r="M282" s="1" t="s">
        <v>29</v>
      </c>
      <c r="N282" s="1" t="s">
        <v>28</v>
      </c>
      <c r="O282" s="1" t="s">
        <v>80</v>
      </c>
      <c r="P282" s="1">
        <f>Tabulka1[[#This Row],[x2]]/(1+Tabulka1[[#This Row],[y2]]*60.08/61.9789)</f>
        <v>0</v>
      </c>
      <c r="Q282" s="1">
        <f>Tabulka1[[#This Row],[y2]]</f>
        <v>3.3460000000000001</v>
      </c>
      <c r="R282" s="1">
        <f>Tabulka1[[#This Row],[z2]]</f>
        <v>0.99704000000000004</v>
      </c>
      <c r="S282" s="1">
        <f>Tabulka1[[#This Row],[std2]]</f>
        <v>0</v>
      </c>
      <c r="T282" s="1" t="s">
        <v>38</v>
      </c>
      <c r="U282" s="1" t="s">
        <v>28</v>
      </c>
      <c r="V282" s="1" t="str">
        <f>Tabulka1[[#This Row],[z2Label]]</f>
        <v>Density (g/cm3)</v>
      </c>
      <c r="W282" s="1">
        <f>2*Tabulka1[[#This Row],[x3]]/61.9789*1000/(100-Tabulka1[[#This Row],[x2]])</f>
        <v>0</v>
      </c>
      <c r="X282" s="1">
        <f>(Tabulka1[[#This Row],[x2]]-Tabulka1[[#This Row],[x3]])/60.08*1000/(100-Tabulka1[[#This Row],[x2]])</f>
        <v>0</v>
      </c>
      <c r="Y282" s="1">
        <f>Tabulka1[[#This Row],[z3]]</f>
        <v>0.99704000000000004</v>
      </c>
      <c r="Z282" s="1">
        <f>Tabulka1[[#This Row],[std3]]</f>
        <v>0</v>
      </c>
      <c r="AA282" s="1" t="s">
        <v>36</v>
      </c>
      <c r="AB282" s="1" t="s">
        <v>37</v>
      </c>
      <c r="AC282" s="1" t="str">
        <f>Tabulka1[[#This Row],[z2Label]]</f>
        <v>Density (g/cm3)</v>
      </c>
      <c r="AD282" s="1">
        <f>Tabulka1[[#This Row],[y2]]</f>
        <v>3.3460000000000001</v>
      </c>
      <c r="AE282" s="1">
        <f>Tabulka1[[#This Row],[x3]]</f>
        <v>0</v>
      </c>
      <c r="AF282" s="1">
        <f>Tabulka1[[#This Row],[x2]]-Tabulka1[[#This Row],[x3]]</f>
        <v>0</v>
      </c>
      <c r="AG282" s="1">
        <f>100-Tabulka1[[#This Row],[Na2O_proc]]-Tabulka1[[#This Row],[SiO2_proc]]</f>
        <v>100</v>
      </c>
      <c r="AH282" s="1">
        <f>Tabulka1[[#This Row],[z2]]</f>
        <v>0.99704000000000004</v>
      </c>
      <c r="AI282" s="1">
        <f>Tabulka1[[#This Row],[std2]]</f>
        <v>0</v>
      </c>
      <c r="AJ282" s="1" t="str">
        <f>Tabulka1[[#This Row],[z2Label]]</f>
        <v>Density (g/cm3)</v>
      </c>
      <c r="AK282" s="1">
        <v>25</v>
      </c>
      <c r="AL282" s="1" t="s">
        <v>82</v>
      </c>
      <c r="AM282" s="1" t="s">
        <v>79</v>
      </c>
      <c r="AN282" s="1">
        <f t="shared" si="5"/>
        <v>0.97683775245170712</v>
      </c>
      <c r="AO282" s="1">
        <f>Tabulka1[[#This Row],[Interpolated_z2]]-Tabulka1[[#This Row],[z2]]</f>
        <v>-2.0202247548292918E-2</v>
      </c>
      <c r="AP282" s="1">
        <f>Tabulka1[[#This Row],[Interpolated_z2 - measured]]/Tabulka1[[#This Row],[z2]]*100</f>
        <v>-2.02622237305353</v>
      </c>
      <c r="AQ282" s="1">
        <v>100</v>
      </c>
    </row>
    <row r="283" spans="1:43" ht="16.5" x14ac:dyDescent="0.35">
      <c r="A283" s="1">
        <f>2*Tabulka1[[#This Row],[x3]]*Tabulka1[[#This Row],[z]]/(100*61.9789)*1000</f>
        <v>0.39460799802042967</v>
      </c>
      <c r="B283" s="1">
        <f>Tabulka1[[#This Row],[y2]]*Tabulka1[[#This Row],[x]]/2</f>
        <v>0.66017918068817882</v>
      </c>
      <c r="C283" s="1">
        <f>Tabulka1[[#This Row],[z2]]</f>
        <v>1.0378449999999999</v>
      </c>
      <c r="D283" s="1">
        <f>Tabulka1[[#This Row],[std2]]</f>
        <v>7.0710678117547895E-6</v>
      </c>
      <c r="E283" s="1">
        <v>10</v>
      </c>
      <c r="F283" s="1" t="s">
        <v>75</v>
      </c>
      <c r="G283" s="1" t="s">
        <v>27</v>
      </c>
      <c r="H283" s="1" t="str">
        <f>Tabulka1[[#This Row],[z2Label]]</f>
        <v>Density (g/cm3)</v>
      </c>
      <c r="I283" s="1">
        <v>5</v>
      </c>
      <c r="J283" s="1">
        <v>3.3460000000000001</v>
      </c>
      <c r="K283" s="1">
        <v>1.0378449999999999</v>
      </c>
      <c r="L283" s="1">
        <v>7.0710678117547895E-6</v>
      </c>
      <c r="M283" s="1" t="s">
        <v>29</v>
      </c>
      <c r="N283" s="1" t="s">
        <v>28</v>
      </c>
      <c r="O283" s="1" t="s">
        <v>80</v>
      </c>
      <c r="P283" s="1">
        <f>Tabulka1[[#This Row],[x2]]/(1+Tabulka1[[#This Row],[y2]]*60.08/61.9789)</f>
        <v>1.1782766043343857</v>
      </c>
      <c r="Q283" s="1">
        <f>Tabulka1[[#This Row],[y2]]</f>
        <v>3.3460000000000001</v>
      </c>
      <c r="R283" s="1">
        <f>Tabulka1[[#This Row],[z2]]</f>
        <v>1.0378449999999999</v>
      </c>
      <c r="S283" s="1">
        <f>Tabulka1[[#This Row],[std2]]</f>
        <v>7.0710678117547895E-6</v>
      </c>
      <c r="T283" s="1" t="s">
        <v>38</v>
      </c>
      <c r="U283" s="1" t="s">
        <v>28</v>
      </c>
      <c r="V283" s="1" t="str">
        <f>Tabulka1[[#This Row],[z2Label]]</f>
        <v>Density (g/cm3)</v>
      </c>
      <c r="W283" s="1">
        <f>2*Tabulka1[[#This Row],[x3]]/61.9789*1000/(100-Tabulka1[[#This Row],[x2]])</f>
        <v>0.4002301307242459</v>
      </c>
      <c r="X283" s="1">
        <f>(Tabulka1[[#This Row],[x2]]-Tabulka1[[#This Row],[x3]])/60.08*1000/(100-Tabulka1[[#This Row],[x2]])</f>
        <v>0.66958500870166349</v>
      </c>
      <c r="Y283" s="1">
        <f>Tabulka1[[#This Row],[z3]]</f>
        <v>1.0378449999999999</v>
      </c>
      <c r="Z283" s="1">
        <f>Tabulka1[[#This Row],[std3]]</f>
        <v>7.0710678117547895E-6</v>
      </c>
      <c r="AA283" s="1" t="s">
        <v>36</v>
      </c>
      <c r="AB283" s="1" t="s">
        <v>37</v>
      </c>
      <c r="AC283" s="1" t="str">
        <f>Tabulka1[[#This Row],[z2Label]]</f>
        <v>Density (g/cm3)</v>
      </c>
      <c r="AD283" s="1">
        <f>Tabulka1[[#This Row],[y2]]</f>
        <v>3.3460000000000001</v>
      </c>
      <c r="AE283" s="1">
        <f>Tabulka1[[#This Row],[x3]]</f>
        <v>1.1782766043343857</v>
      </c>
      <c r="AF283" s="1">
        <f>Tabulka1[[#This Row],[x2]]-Tabulka1[[#This Row],[x3]]</f>
        <v>3.8217233956656145</v>
      </c>
      <c r="AG283" s="1">
        <f>100-Tabulka1[[#This Row],[Na2O_proc]]-Tabulka1[[#This Row],[SiO2_proc]]</f>
        <v>95</v>
      </c>
      <c r="AH283" s="1">
        <f>Tabulka1[[#This Row],[z2]]</f>
        <v>1.0378449999999999</v>
      </c>
      <c r="AI283" s="1">
        <f>Tabulka1[[#This Row],[std2]]</f>
        <v>7.0710678117547895E-6</v>
      </c>
      <c r="AJ283" s="1" t="str">
        <f>Tabulka1[[#This Row],[z2Label]]</f>
        <v>Density (g/cm3)</v>
      </c>
      <c r="AK283" s="1">
        <v>25</v>
      </c>
      <c r="AL283" s="1" t="s">
        <v>82</v>
      </c>
      <c r="AM283" s="1" t="s">
        <v>79</v>
      </c>
      <c r="AN283" s="1">
        <f t="shared" si="5"/>
        <v>1.0241080882038176</v>
      </c>
      <c r="AO283" s="1">
        <f>Tabulka1[[#This Row],[Interpolated_z2]]-Tabulka1[[#This Row],[z2]]</f>
        <v>-1.3736911796182305E-2</v>
      </c>
      <c r="AP283" s="1">
        <f>Tabulka1[[#This Row],[Interpolated_z2 - measured]]/Tabulka1[[#This Row],[z2]]*100</f>
        <v>-1.3235995544789738</v>
      </c>
      <c r="AQ283" s="1">
        <v>1</v>
      </c>
    </row>
    <row r="284" spans="1:43" ht="16.5" x14ac:dyDescent="0.35">
      <c r="A284" s="1">
        <f>2*Tabulka1[[#This Row],[x3]]*Tabulka1[[#This Row],[z]]/(100*61.9789)*1000</f>
        <v>0.82177411683008073</v>
      </c>
      <c r="B284" s="1">
        <f>Tabulka1[[#This Row],[y2]]*Tabulka1[[#This Row],[x]]/2</f>
        <v>1.3748280974567251</v>
      </c>
      <c r="C284" s="1">
        <f>Tabulka1[[#This Row],[z2]]</f>
        <v>1.08066</v>
      </c>
      <c r="D284" s="1">
        <f>Tabulka1[[#This Row],[std2]]</f>
        <v>2.8284271247490186E-5</v>
      </c>
      <c r="E284" s="1">
        <v>10</v>
      </c>
      <c r="F284" s="1" t="s">
        <v>75</v>
      </c>
      <c r="G284" s="1" t="s">
        <v>27</v>
      </c>
      <c r="H284" s="1" t="str">
        <f>Tabulka1[[#This Row],[z2Label]]</f>
        <v>Density (g/cm3)</v>
      </c>
      <c r="I284" s="1">
        <v>10</v>
      </c>
      <c r="J284" s="1">
        <v>3.3460000000000001</v>
      </c>
      <c r="K284" s="1">
        <v>1.08066</v>
      </c>
      <c r="L284" s="1">
        <v>2.8284271247490186E-5</v>
      </c>
      <c r="M284" s="1" t="s">
        <v>29</v>
      </c>
      <c r="N284" s="1" t="s">
        <v>28</v>
      </c>
      <c r="O284" s="1" t="s">
        <v>80</v>
      </c>
      <c r="P284" s="1">
        <f>Tabulka1[[#This Row],[x2]]/(1+Tabulka1[[#This Row],[y2]]*60.08/61.9789)</f>
        <v>2.3565532086687715</v>
      </c>
      <c r="Q284" s="1">
        <f>Tabulka1[[#This Row],[y2]]</f>
        <v>3.3460000000000001</v>
      </c>
      <c r="R284" s="1">
        <f>Tabulka1[[#This Row],[z2]]</f>
        <v>1.08066</v>
      </c>
      <c r="S284" s="1">
        <f>Tabulka1[[#This Row],[std2]]</f>
        <v>2.8284271247490186E-5</v>
      </c>
      <c r="T284" s="1" t="s">
        <v>38</v>
      </c>
      <c r="U284" s="1" t="s">
        <v>28</v>
      </c>
      <c r="V284" s="1" t="str">
        <f>Tabulka1[[#This Row],[z2Label]]</f>
        <v>Density (g/cm3)</v>
      </c>
      <c r="W284" s="1">
        <f>2*Tabulka1[[#This Row],[x3]]/61.9789*1000/(100-Tabulka1[[#This Row],[x2]])</f>
        <v>0.84493027597340797</v>
      </c>
      <c r="X284" s="1">
        <f>(Tabulka1[[#This Row],[x2]]-Tabulka1[[#This Row],[x3]])/60.08*1000/(100-Tabulka1[[#This Row],[x2]])</f>
        <v>1.4135683517035118</v>
      </c>
      <c r="Y284" s="1">
        <f>Tabulka1[[#This Row],[z3]]</f>
        <v>1.08066</v>
      </c>
      <c r="Z284" s="1">
        <f>Tabulka1[[#This Row],[std3]]</f>
        <v>2.8284271247490186E-5</v>
      </c>
      <c r="AA284" s="1" t="s">
        <v>36</v>
      </c>
      <c r="AB284" s="1" t="s">
        <v>37</v>
      </c>
      <c r="AC284" s="1" t="str">
        <f>Tabulka1[[#This Row],[z2Label]]</f>
        <v>Density (g/cm3)</v>
      </c>
      <c r="AD284" s="1">
        <f>Tabulka1[[#This Row],[y2]]</f>
        <v>3.3460000000000001</v>
      </c>
      <c r="AE284" s="1">
        <f>Tabulka1[[#This Row],[x3]]</f>
        <v>2.3565532086687715</v>
      </c>
      <c r="AF284" s="1">
        <f>Tabulka1[[#This Row],[x2]]-Tabulka1[[#This Row],[x3]]</f>
        <v>7.643446791331229</v>
      </c>
      <c r="AG284" s="1">
        <f>100-Tabulka1[[#This Row],[Na2O_proc]]-Tabulka1[[#This Row],[SiO2_proc]]</f>
        <v>90</v>
      </c>
      <c r="AH284" s="1">
        <f>Tabulka1[[#This Row],[z2]]</f>
        <v>1.08066</v>
      </c>
      <c r="AI284" s="1">
        <f>Tabulka1[[#This Row],[std2]]</f>
        <v>2.8284271247490186E-5</v>
      </c>
      <c r="AJ284" s="1" t="str">
        <f>Tabulka1[[#This Row],[z2Label]]</f>
        <v>Density (g/cm3)</v>
      </c>
      <c r="AK284" s="1">
        <v>25</v>
      </c>
      <c r="AL284" s="1" t="s">
        <v>82</v>
      </c>
      <c r="AM284" s="1" t="s">
        <v>79</v>
      </c>
      <c r="AN284" s="1">
        <f t="shared" si="5"/>
        <v>1.072871236354928</v>
      </c>
      <c r="AO284" s="1">
        <f>Tabulka1[[#This Row],[Interpolated_z2]]-Tabulka1[[#This Row],[z2]]</f>
        <v>-7.7887636450719722E-3</v>
      </c>
      <c r="AP284" s="1">
        <f>Tabulka1[[#This Row],[Interpolated_z2 - measured]]/Tabulka1[[#This Row],[z2]]*100</f>
        <v>-0.72074136593118765</v>
      </c>
      <c r="AQ284" s="1">
        <v>1</v>
      </c>
    </row>
    <row r="285" spans="1:43" ht="16.5" x14ac:dyDescent="0.35">
      <c r="A285" s="1">
        <f>2*Tabulka1[[#This Row],[x3]]*Tabulka1[[#This Row],[z]]/(100*61.9789)*1000</f>
        <v>1.284640863357867</v>
      </c>
      <c r="B285" s="1">
        <f>Tabulka1[[#This Row],[y2]]*Tabulka1[[#This Row],[x]]/2</f>
        <v>2.1492041643977116</v>
      </c>
      <c r="C285" s="1">
        <f>Tabulka1[[#This Row],[z2]]</f>
        <v>1.1262300000000001</v>
      </c>
      <c r="D285" s="1">
        <f>Tabulka1[[#This Row],[std2]]</f>
        <v>4.2426406871156778E-5</v>
      </c>
      <c r="E285" s="1">
        <v>10</v>
      </c>
      <c r="F285" s="1" t="s">
        <v>75</v>
      </c>
      <c r="G285" s="1" t="s">
        <v>27</v>
      </c>
      <c r="H285" s="1" t="str">
        <f>Tabulka1[[#This Row],[z2Label]]</f>
        <v>Density (g/cm3)</v>
      </c>
      <c r="I285" s="1">
        <v>15</v>
      </c>
      <c r="J285" s="1">
        <v>3.3460000000000001</v>
      </c>
      <c r="K285" s="1">
        <v>1.1262300000000001</v>
      </c>
      <c r="L285" s="1">
        <v>4.2426406871156778E-5</v>
      </c>
      <c r="M285" s="1" t="s">
        <v>29</v>
      </c>
      <c r="N285" s="1" t="s">
        <v>28</v>
      </c>
      <c r="O285" s="1" t="s">
        <v>80</v>
      </c>
      <c r="P285" s="1">
        <f>Tabulka1[[#This Row],[x2]]/(1+Tabulka1[[#This Row],[y2]]*60.08/61.9789)</f>
        <v>3.534829813003157</v>
      </c>
      <c r="Q285" s="1">
        <f>Tabulka1[[#This Row],[y2]]</f>
        <v>3.3460000000000001</v>
      </c>
      <c r="R285" s="1">
        <f>Tabulka1[[#This Row],[z2]]</f>
        <v>1.1262300000000001</v>
      </c>
      <c r="S285" s="1">
        <f>Tabulka1[[#This Row],[std2]]</f>
        <v>4.2426406871156778E-5</v>
      </c>
      <c r="T285" s="1" t="s">
        <v>38</v>
      </c>
      <c r="U285" s="1" t="s">
        <v>28</v>
      </c>
      <c r="V285" s="1" t="str">
        <f>Tabulka1[[#This Row],[z2Label]]</f>
        <v>Density (g/cm3)</v>
      </c>
      <c r="W285" s="1">
        <f>2*Tabulka1[[#This Row],[x3]]/61.9789*1000/(100-Tabulka1[[#This Row],[x2]])</f>
        <v>1.3419480853695303</v>
      </c>
      <c r="X285" s="1">
        <f>(Tabulka1[[#This Row],[x2]]-Tabulka1[[#This Row],[x3]])/60.08*1000/(100-Tabulka1[[#This Row],[x2]])</f>
        <v>2.2450791468232247</v>
      </c>
      <c r="Y285" s="1">
        <f>Tabulka1[[#This Row],[z3]]</f>
        <v>1.1262300000000001</v>
      </c>
      <c r="Z285" s="1">
        <f>Tabulka1[[#This Row],[std3]]</f>
        <v>4.2426406871156778E-5</v>
      </c>
      <c r="AA285" s="1" t="s">
        <v>36</v>
      </c>
      <c r="AB285" s="1" t="s">
        <v>37</v>
      </c>
      <c r="AC285" s="1" t="str">
        <f>Tabulka1[[#This Row],[z2Label]]</f>
        <v>Density (g/cm3)</v>
      </c>
      <c r="AD285" s="1">
        <f>Tabulka1[[#This Row],[y2]]</f>
        <v>3.3460000000000001</v>
      </c>
      <c r="AE285" s="1">
        <f>Tabulka1[[#This Row],[x3]]</f>
        <v>3.534829813003157</v>
      </c>
      <c r="AF285" s="1">
        <f>Tabulka1[[#This Row],[x2]]-Tabulka1[[#This Row],[x3]]</f>
        <v>11.465170186996843</v>
      </c>
      <c r="AG285" s="1">
        <f>100-Tabulka1[[#This Row],[Na2O_proc]]-Tabulka1[[#This Row],[SiO2_proc]]</f>
        <v>85</v>
      </c>
      <c r="AH285" s="1">
        <f>Tabulka1[[#This Row],[z2]]</f>
        <v>1.1262300000000001</v>
      </c>
      <c r="AI285" s="1">
        <f>Tabulka1[[#This Row],[std2]]</f>
        <v>4.2426406871156778E-5</v>
      </c>
      <c r="AJ285" s="1" t="str">
        <f>Tabulka1[[#This Row],[z2Label]]</f>
        <v>Density (g/cm3)</v>
      </c>
      <c r="AK285" s="1">
        <v>25</v>
      </c>
      <c r="AL285" s="1" t="s">
        <v>82</v>
      </c>
      <c r="AM285" s="1" t="s">
        <v>79</v>
      </c>
      <c r="AN285" s="1">
        <f t="shared" si="5"/>
        <v>1.1233583078000384</v>
      </c>
      <c r="AO285" s="1">
        <f>Tabulka1[[#This Row],[Interpolated_z2]]-Tabulka1[[#This Row],[z2]]</f>
        <v>-2.8716921999616396E-3</v>
      </c>
      <c r="AP285" s="1">
        <f>Tabulka1[[#This Row],[Interpolated_z2 - measured]]/Tabulka1[[#This Row],[z2]]*100</f>
        <v>-0.25498274774794127</v>
      </c>
      <c r="AQ285" s="1">
        <v>1</v>
      </c>
    </row>
    <row r="286" spans="1:43" ht="16.5" x14ac:dyDescent="0.35">
      <c r="A286" s="1">
        <f>2*Tabulka1[[#This Row],[x3]]*Tabulka1[[#This Row],[z]]/(100*61.9789)*1000</f>
        <v>1.7867765893917937</v>
      </c>
      <c r="B286" s="1">
        <f>Tabulka1[[#This Row],[y2]]*Tabulka1[[#This Row],[x]]/2</f>
        <v>2.9892772340524711</v>
      </c>
      <c r="C286" s="1">
        <f>Tabulka1[[#This Row],[z2]]</f>
        <v>1.1748350000000001</v>
      </c>
      <c r="D286" s="1">
        <f>Tabulka1[[#This Row],[std2]]</f>
        <v>7.0710678119117998E-6</v>
      </c>
      <c r="E286" s="1">
        <v>10</v>
      </c>
      <c r="F286" s="1" t="s">
        <v>75</v>
      </c>
      <c r="G286" s="1" t="s">
        <v>27</v>
      </c>
      <c r="H286" s="1" t="str">
        <f>Tabulka1[[#This Row],[z2Label]]</f>
        <v>Density (g/cm3)</v>
      </c>
      <c r="I286" s="1">
        <v>20</v>
      </c>
      <c r="J286" s="1">
        <v>3.3460000000000001</v>
      </c>
      <c r="K286" s="1">
        <v>1.1748350000000001</v>
      </c>
      <c r="L286" s="1">
        <v>7.0710678119117998E-6</v>
      </c>
      <c r="M286" s="1" t="s">
        <v>29</v>
      </c>
      <c r="N286" s="1" t="s">
        <v>28</v>
      </c>
      <c r="O286" s="1" t="s">
        <v>80</v>
      </c>
      <c r="P286" s="1">
        <f>Tabulka1[[#This Row],[x2]]/(1+Tabulka1[[#This Row],[y2]]*60.08/61.9789)</f>
        <v>4.713106417337543</v>
      </c>
      <c r="Q286" s="1">
        <f>Tabulka1[[#This Row],[y2]]</f>
        <v>3.3460000000000001</v>
      </c>
      <c r="R286" s="1">
        <f>Tabulka1[[#This Row],[z2]]</f>
        <v>1.1748350000000001</v>
      </c>
      <c r="S286" s="1">
        <f>Tabulka1[[#This Row],[std2]]</f>
        <v>7.0710678119117998E-6</v>
      </c>
      <c r="T286" s="1" t="s">
        <v>38</v>
      </c>
      <c r="U286" s="1" t="s">
        <v>28</v>
      </c>
      <c r="V286" s="1" t="str">
        <f>Tabulka1[[#This Row],[z2Label]]</f>
        <v>Density (g/cm3)</v>
      </c>
      <c r="W286" s="1">
        <f>2*Tabulka1[[#This Row],[x3]]/61.9789*1000/(100-Tabulka1[[#This Row],[x2]])</f>
        <v>1.901093120940168</v>
      </c>
      <c r="X286" s="1">
        <f>(Tabulka1[[#This Row],[x2]]-Tabulka1[[#This Row],[x3]])/60.08*1000/(100-Tabulka1[[#This Row],[x2]])</f>
        <v>3.1805287913329017</v>
      </c>
      <c r="Y286" s="1">
        <f>Tabulka1[[#This Row],[z3]]</f>
        <v>1.1748350000000001</v>
      </c>
      <c r="Z286" s="1">
        <f>Tabulka1[[#This Row],[std3]]</f>
        <v>7.0710678119117998E-6</v>
      </c>
      <c r="AA286" s="1" t="s">
        <v>36</v>
      </c>
      <c r="AB286" s="1" t="s">
        <v>37</v>
      </c>
      <c r="AC286" s="1" t="str">
        <f>Tabulka1[[#This Row],[z2Label]]</f>
        <v>Density (g/cm3)</v>
      </c>
      <c r="AD286" s="1">
        <f>Tabulka1[[#This Row],[y2]]</f>
        <v>3.3460000000000001</v>
      </c>
      <c r="AE286" s="1">
        <f>Tabulka1[[#This Row],[x3]]</f>
        <v>4.713106417337543</v>
      </c>
      <c r="AF286" s="1">
        <f>Tabulka1[[#This Row],[x2]]-Tabulka1[[#This Row],[x3]]</f>
        <v>15.286893582662458</v>
      </c>
      <c r="AG286" s="1">
        <f>100-Tabulka1[[#This Row],[Na2O_proc]]-Tabulka1[[#This Row],[SiO2_proc]]</f>
        <v>80</v>
      </c>
      <c r="AH286" s="1">
        <f>Tabulka1[[#This Row],[z2]]</f>
        <v>1.1748350000000001</v>
      </c>
      <c r="AI286" s="1">
        <f>Tabulka1[[#This Row],[std2]]</f>
        <v>7.0710678119117998E-6</v>
      </c>
      <c r="AJ286" s="1" t="str">
        <f>Tabulka1[[#This Row],[z2Label]]</f>
        <v>Density (g/cm3)</v>
      </c>
      <c r="AK286" s="1">
        <v>25</v>
      </c>
      <c r="AL286" s="1" t="s">
        <v>82</v>
      </c>
      <c r="AM286" s="1" t="s">
        <v>79</v>
      </c>
      <c r="AN286" s="1">
        <f t="shared" si="5"/>
        <v>1.1759334769341487</v>
      </c>
      <c r="AO286" s="1">
        <f>Tabulka1[[#This Row],[Interpolated_z2]]-Tabulka1[[#This Row],[z2]]</f>
        <v>1.0984769341486622E-3</v>
      </c>
      <c r="AP286" s="1">
        <f>Tabulka1[[#This Row],[Interpolated_z2 - measured]]/Tabulka1[[#This Row],[z2]]*100</f>
        <v>9.3500528512400649E-2</v>
      </c>
      <c r="AQ286" s="1">
        <v>1</v>
      </c>
    </row>
    <row r="287" spans="1:43" ht="16.5" x14ac:dyDescent="0.35">
      <c r="A287" s="1">
        <f>2*Tabulka1[[#This Row],[x3]]*Tabulka1[[#This Row],[z]]/(100*61.9789)*1000</f>
        <v>2.3337248824725219</v>
      </c>
      <c r="B287" s="1">
        <f>Tabulka1[[#This Row],[y2]]*Tabulka1[[#This Row],[x]]/2</f>
        <v>3.9043217283765292</v>
      </c>
      <c r="C287" s="1">
        <f>Tabulka1[[#This Row],[z2]]</f>
        <v>1.2275700000000001</v>
      </c>
      <c r="D287" s="1">
        <f>Tabulka1[[#This Row],[std2]]</f>
        <v>1.5556349186111754E-4</v>
      </c>
      <c r="E287" s="1">
        <v>10</v>
      </c>
      <c r="F287" s="1" t="s">
        <v>75</v>
      </c>
      <c r="G287" s="1" t="s">
        <v>27</v>
      </c>
      <c r="H287" s="1" t="str">
        <f>Tabulka1[[#This Row],[z2Label]]</f>
        <v>Density (g/cm3)</v>
      </c>
      <c r="I287" s="1">
        <v>25</v>
      </c>
      <c r="J287" s="1">
        <v>3.3460000000000001</v>
      </c>
      <c r="K287" s="1">
        <v>1.2275700000000001</v>
      </c>
      <c r="L287" s="1">
        <v>1.5556349186111754E-4</v>
      </c>
      <c r="M287" s="1" t="s">
        <v>29</v>
      </c>
      <c r="N287" s="1" t="s">
        <v>28</v>
      </c>
      <c r="O287" s="1" t="s">
        <v>80</v>
      </c>
      <c r="P287" s="1">
        <f>Tabulka1[[#This Row],[x2]]/(1+Tabulka1[[#This Row],[y2]]*60.08/61.9789)</f>
        <v>5.8913830216719285</v>
      </c>
      <c r="Q287" s="1">
        <f>Tabulka1[[#This Row],[y2]]</f>
        <v>3.3460000000000001</v>
      </c>
      <c r="R287" s="1">
        <f>Tabulka1[[#This Row],[z2]]</f>
        <v>1.2275700000000001</v>
      </c>
      <c r="S287" s="1">
        <f>Tabulka1[[#This Row],[std2]]</f>
        <v>1.5556349186111754E-4</v>
      </c>
      <c r="T287" s="1" t="s">
        <v>38</v>
      </c>
      <c r="U287" s="1" t="s">
        <v>28</v>
      </c>
      <c r="V287" s="1" t="str">
        <f>Tabulka1[[#This Row],[z2Label]]</f>
        <v>Density (g/cm3)</v>
      </c>
      <c r="W287" s="1">
        <f>2*Tabulka1[[#This Row],[x3]]/61.9789*1000/(100-Tabulka1[[#This Row],[x2]])</f>
        <v>2.5347908279202236</v>
      </c>
      <c r="X287" s="1">
        <f>(Tabulka1[[#This Row],[x2]]-Tabulka1[[#This Row],[x3]])/60.08*1000/(100-Tabulka1[[#This Row],[x2]])</f>
        <v>4.2407050551105359</v>
      </c>
      <c r="Y287" s="1">
        <f>Tabulka1[[#This Row],[z3]]</f>
        <v>1.2275700000000001</v>
      </c>
      <c r="Z287" s="1">
        <f>Tabulka1[[#This Row],[std3]]</f>
        <v>1.5556349186111754E-4</v>
      </c>
      <c r="AA287" s="1" t="s">
        <v>36</v>
      </c>
      <c r="AB287" s="1" t="s">
        <v>37</v>
      </c>
      <c r="AC287" s="1" t="str">
        <f>Tabulka1[[#This Row],[z2Label]]</f>
        <v>Density (g/cm3)</v>
      </c>
      <c r="AD287" s="1">
        <f>Tabulka1[[#This Row],[y2]]</f>
        <v>3.3460000000000001</v>
      </c>
      <c r="AE287" s="1">
        <f>Tabulka1[[#This Row],[x3]]</f>
        <v>5.8913830216719285</v>
      </c>
      <c r="AF287" s="1">
        <f>Tabulka1[[#This Row],[x2]]-Tabulka1[[#This Row],[x3]]</f>
        <v>19.108616978328072</v>
      </c>
      <c r="AG287" s="1">
        <f>100-Tabulka1[[#This Row],[Na2O_proc]]-Tabulka1[[#This Row],[SiO2_proc]]</f>
        <v>75</v>
      </c>
      <c r="AH287" s="1">
        <f>Tabulka1[[#This Row],[z2]]</f>
        <v>1.2275700000000001</v>
      </c>
      <c r="AI287" s="1">
        <f>Tabulka1[[#This Row],[std2]]</f>
        <v>1.5556349186111754E-4</v>
      </c>
      <c r="AJ287" s="1" t="str">
        <f>Tabulka1[[#This Row],[z2Label]]</f>
        <v>Density (g/cm3)</v>
      </c>
      <c r="AK287" s="1">
        <v>25</v>
      </c>
      <c r="AL287" s="1" t="s">
        <v>82</v>
      </c>
      <c r="AM287" s="1" t="s">
        <v>79</v>
      </c>
      <c r="AN287" s="1">
        <f t="shared" si="5"/>
        <v>1.2310939816522588</v>
      </c>
      <c r="AO287" s="1">
        <f>Tabulka1[[#This Row],[Interpolated_z2]]-Tabulka1[[#This Row],[z2]]</f>
        <v>3.5239816522587564E-3</v>
      </c>
      <c r="AP287" s="1">
        <f>Tabulka1[[#This Row],[Interpolated_z2 - measured]]/Tabulka1[[#This Row],[z2]]*100</f>
        <v>0.28706971107625279</v>
      </c>
      <c r="AQ287" s="1">
        <v>1</v>
      </c>
    </row>
    <row r="288" spans="1:43" ht="16.5" x14ac:dyDescent="0.35">
      <c r="A288" s="1">
        <f>2*Tabulka1[[#This Row],[x3]]*Tabulka1[[#This Row],[z]]/(100*61.9789)*1000</f>
        <v>2.9270028149105616</v>
      </c>
      <c r="B288" s="1">
        <f>Tabulka1[[#This Row],[y2]]*Tabulka1[[#This Row],[x]]/2</f>
        <v>4.8968757093453696</v>
      </c>
      <c r="C288" s="1">
        <f>Tabulka1[[#This Row],[z2]]</f>
        <v>1.2830349999999999</v>
      </c>
      <c r="D288" s="1">
        <f>Tabulka1[[#This Row],[std2]]</f>
        <v>7.0710678119117998E-6</v>
      </c>
      <c r="E288" s="1">
        <v>10</v>
      </c>
      <c r="F288" s="1" t="s">
        <v>75</v>
      </c>
      <c r="G288" s="1" t="s">
        <v>27</v>
      </c>
      <c r="H288" s="1" t="str">
        <f>Tabulka1[[#This Row],[z2Label]]</f>
        <v>Density (g/cm3)</v>
      </c>
      <c r="I288" s="1">
        <v>30</v>
      </c>
      <c r="J288" s="1">
        <v>3.3460000000000001</v>
      </c>
      <c r="K288" s="1">
        <v>1.2830349999999999</v>
      </c>
      <c r="L288" s="1">
        <v>7.0710678119117998E-6</v>
      </c>
      <c r="M288" s="1" t="s">
        <v>29</v>
      </c>
      <c r="N288" s="1" t="s">
        <v>28</v>
      </c>
      <c r="O288" s="1" t="s">
        <v>80</v>
      </c>
      <c r="P288" s="1">
        <f>Tabulka1[[#This Row],[x2]]/(1+Tabulka1[[#This Row],[y2]]*60.08/61.9789)</f>
        <v>7.069659626006314</v>
      </c>
      <c r="Q288" s="1">
        <f>Tabulka1[[#This Row],[y2]]</f>
        <v>3.3460000000000001</v>
      </c>
      <c r="R288" s="1">
        <f>Tabulka1[[#This Row],[z2]]</f>
        <v>1.2830349999999999</v>
      </c>
      <c r="S288" s="1">
        <f>Tabulka1[[#This Row],[std2]]</f>
        <v>7.0710678119117998E-6</v>
      </c>
      <c r="T288" s="1" t="s">
        <v>38</v>
      </c>
      <c r="U288" s="1" t="s">
        <v>28</v>
      </c>
      <c r="V288" s="1" t="str">
        <f>Tabulka1[[#This Row],[z2Label]]</f>
        <v>Density (g/cm3)</v>
      </c>
      <c r="W288" s="1">
        <f>2*Tabulka1[[#This Row],[x3]]/61.9789*1000/(100-Tabulka1[[#This Row],[x2]])</f>
        <v>3.2590167787545732</v>
      </c>
      <c r="X288" s="1">
        <f>(Tabulka1[[#This Row],[x2]]-Tabulka1[[#This Row],[x3]])/60.08*1000/(100-Tabulka1[[#This Row],[x2]])</f>
        <v>5.4523350708564022</v>
      </c>
      <c r="Y288" s="1">
        <f>Tabulka1[[#This Row],[z3]]</f>
        <v>1.2830349999999999</v>
      </c>
      <c r="Z288" s="1">
        <f>Tabulka1[[#This Row],[std3]]</f>
        <v>7.0710678119117998E-6</v>
      </c>
      <c r="AA288" s="1" t="s">
        <v>36</v>
      </c>
      <c r="AB288" s="1" t="s">
        <v>37</v>
      </c>
      <c r="AC288" s="1" t="str">
        <f>Tabulka1[[#This Row],[z2Label]]</f>
        <v>Density (g/cm3)</v>
      </c>
      <c r="AD288" s="1">
        <f>Tabulka1[[#This Row],[y2]]</f>
        <v>3.3460000000000001</v>
      </c>
      <c r="AE288" s="1">
        <f>Tabulka1[[#This Row],[x3]]</f>
        <v>7.069659626006314</v>
      </c>
      <c r="AF288" s="1">
        <f>Tabulka1[[#This Row],[x2]]-Tabulka1[[#This Row],[x3]]</f>
        <v>22.930340373993687</v>
      </c>
      <c r="AG288" s="1">
        <f>100-Tabulka1[[#This Row],[Na2O_proc]]-Tabulka1[[#This Row],[SiO2_proc]]</f>
        <v>70</v>
      </c>
      <c r="AH288" s="1">
        <f>Tabulka1[[#This Row],[z2]]</f>
        <v>1.2830349999999999</v>
      </c>
      <c r="AI288" s="1">
        <f>Tabulka1[[#This Row],[std2]]</f>
        <v>7.0710678119117998E-6</v>
      </c>
      <c r="AJ288" s="1" t="str">
        <f>Tabulka1[[#This Row],[z2Label]]</f>
        <v>Density (g/cm3)</v>
      </c>
      <c r="AK288" s="1">
        <v>25</v>
      </c>
      <c r="AL288" s="1" t="s">
        <v>82</v>
      </c>
      <c r="AM288" s="1" t="s">
        <v>79</v>
      </c>
      <c r="AN288" s="1">
        <f t="shared" si="5"/>
        <v>1.2894701233493697</v>
      </c>
      <c r="AO288" s="1">
        <f>Tabulka1[[#This Row],[Interpolated_z2]]-Tabulka1[[#This Row],[z2]]</f>
        <v>6.4351233493697979E-3</v>
      </c>
      <c r="AP288" s="1">
        <f>Tabulka1[[#This Row],[Interpolated_z2 - measured]]/Tabulka1[[#This Row],[z2]]*100</f>
        <v>0.50155477826947814</v>
      </c>
      <c r="AQ288" s="1">
        <v>1</v>
      </c>
    </row>
    <row r="289" spans="1:43" ht="16.5" x14ac:dyDescent="0.35">
      <c r="A289" s="1">
        <f>2*Tabulka1[[#This Row],[x3]]*Tabulka1[[#This Row],[z]]/(100*61.9789)*1000</f>
        <v>3.5755664363986632</v>
      </c>
      <c r="B289" s="1">
        <f>Tabulka1[[#This Row],[y2]]*Tabulka1[[#This Row],[x]]/2</f>
        <v>5.9819226480949634</v>
      </c>
      <c r="C289" s="1">
        <f>Tabulka1[[#This Row],[z2]]</f>
        <v>1.3434250000000001</v>
      </c>
      <c r="D289" s="1">
        <f>Tabulka1[[#This Row],[std2]]</f>
        <v>4.9497474683068572E-5</v>
      </c>
      <c r="E289" s="1">
        <v>10</v>
      </c>
      <c r="F289" s="1" t="s">
        <v>75</v>
      </c>
      <c r="G289" s="1" t="s">
        <v>27</v>
      </c>
      <c r="H289" s="1" t="str">
        <f>Tabulka1[[#This Row],[z2Label]]</f>
        <v>Density (g/cm3)</v>
      </c>
      <c r="I289" s="1">
        <v>35</v>
      </c>
      <c r="J289" s="1">
        <v>3.3460000000000001</v>
      </c>
      <c r="K289" s="1">
        <v>1.3434250000000001</v>
      </c>
      <c r="L289" s="1">
        <v>4.9497474683068572E-5</v>
      </c>
      <c r="M289" s="1" t="s">
        <v>29</v>
      </c>
      <c r="N289" s="1" t="s">
        <v>28</v>
      </c>
      <c r="O289" s="1" t="s">
        <v>80</v>
      </c>
      <c r="P289" s="1">
        <f>Tabulka1[[#This Row],[x2]]/(1+Tabulka1[[#This Row],[y2]]*60.08/61.9789)</f>
        <v>8.2479362303407004</v>
      </c>
      <c r="Q289" s="1">
        <f>Tabulka1[[#This Row],[y2]]</f>
        <v>3.3460000000000001</v>
      </c>
      <c r="R289" s="1">
        <f>Tabulka1[[#This Row],[z2]]</f>
        <v>1.3434250000000001</v>
      </c>
      <c r="S289" s="1">
        <f>Tabulka1[[#This Row],[std2]]</f>
        <v>4.9497474683068572E-5</v>
      </c>
      <c r="T289" s="1" t="s">
        <v>38</v>
      </c>
      <c r="U289" s="1" t="s">
        <v>28</v>
      </c>
      <c r="V289" s="1" t="str">
        <f>Tabulka1[[#This Row],[z2Label]]</f>
        <v>Density (g/cm3)</v>
      </c>
      <c r="W289" s="1">
        <f>2*Tabulka1[[#This Row],[x3]]/61.9789*1000/(100-Tabulka1[[#This Row],[x2]])</f>
        <v>4.094662106640361</v>
      </c>
      <c r="X289" s="1">
        <f>(Tabulka1[[#This Row],[x2]]-Tabulka1[[#This Row],[x3]])/60.08*1000/(100-Tabulka1[[#This Row],[x2]])</f>
        <v>6.8503697044093261</v>
      </c>
      <c r="Y289" s="1">
        <f>Tabulka1[[#This Row],[z3]]</f>
        <v>1.3434250000000001</v>
      </c>
      <c r="Z289" s="1">
        <f>Tabulka1[[#This Row],[std3]]</f>
        <v>4.9497474683068572E-5</v>
      </c>
      <c r="AA289" s="1" t="s">
        <v>36</v>
      </c>
      <c r="AB289" s="1" t="s">
        <v>37</v>
      </c>
      <c r="AC289" s="1" t="str">
        <f>Tabulka1[[#This Row],[z2Label]]</f>
        <v>Density (g/cm3)</v>
      </c>
      <c r="AD289" s="1">
        <f>Tabulka1[[#This Row],[y2]]</f>
        <v>3.3460000000000001</v>
      </c>
      <c r="AE289" s="1">
        <f>Tabulka1[[#This Row],[x3]]</f>
        <v>8.2479362303407004</v>
      </c>
      <c r="AF289" s="1">
        <f>Tabulka1[[#This Row],[x2]]-Tabulka1[[#This Row],[x3]]</f>
        <v>26.752063769659301</v>
      </c>
      <c r="AG289" s="1">
        <f>100-Tabulka1[[#This Row],[Na2O_proc]]-Tabulka1[[#This Row],[SiO2_proc]]</f>
        <v>65</v>
      </c>
      <c r="AH289" s="1">
        <f>Tabulka1[[#This Row],[z2]]</f>
        <v>1.3434250000000001</v>
      </c>
      <c r="AI289" s="1">
        <f>Tabulka1[[#This Row],[std2]]</f>
        <v>4.9497474683068572E-5</v>
      </c>
      <c r="AJ289" s="1" t="str">
        <f>Tabulka1[[#This Row],[z2Label]]</f>
        <v>Density (g/cm3)</v>
      </c>
      <c r="AK289" s="1">
        <v>25</v>
      </c>
      <c r="AL289" s="1" t="s">
        <v>82</v>
      </c>
      <c r="AM289" s="1" t="s">
        <v>79</v>
      </c>
      <c r="AN289" s="1">
        <f t="shared" si="5"/>
        <v>1.3518252669204796</v>
      </c>
      <c r="AO289" s="1">
        <f>Tabulka1[[#This Row],[Interpolated_z2]]-Tabulka1[[#This Row],[z2]]</f>
        <v>8.40026692047946E-3</v>
      </c>
      <c r="AP289" s="1">
        <f>Tabulka1[[#This Row],[Interpolated_z2 - measured]]/Tabulka1[[#This Row],[z2]]*100</f>
        <v>0.62528737521480249</v>
      </c>
      <c r="AQ289" s="1">
        <v>1</v>
      </c>
    </row>
    <row r="290" spans="1:43" ht="16.5" x14ac:dyDescent="0.35">
      <c r="A290" s="1">
        <f>2*Tabulka1[[#This Row],[x3]]*Tabulka1[[#This Row],[z]]/(100*61.9789)*1000</f>
        <v>4.1397841225113075</v>
      </c>
      <c r="B290" s="1">
        <f>Tabulka1[[#This Row],[y2]]*Tabulka1[[#This Row],[x]]/2</f>
        <v>6.9258588369614174</v>
      </c>
      <c r="C290" s="1">
        <f>Tabulka1[[#This Row],[z2]]</f>
        <v>1.394455</v>
      </c>
      <c r="D290" s="1">
        <f>Tabulka1[[#This Row],[std2]]</f>
        <v>3.5355339059244978E-5</v>
      </c>
      <c r="E290" s="1">
        <v>10</v>
      </c>
      <c r="F290" s="1" t="s">
        <v>75</v>
      </c>
      <c r="G290" s="1" t="s">
        <v>27</v>
      </c>
      <c r="H290" s="1" t="str">
        <f>Tabulka1[[#This Row],[z2Label]]</f>
        <v>Density (g/cm3)</v>
      </c>
      <c r="I290" s="1">
        <v>39.04</v>
      </c>
      <c r="J290" s="1">
        <v>3.3460000000000001</v>
      </c>
      <c r="K290" s="1">
        <v>1.394455</v>
      </c>
      <c r="L290" s="1">
        <v>3.5355339059244978E-5</v>
      </c>
      <c r="M290" s="1" t="s">
        <v>29</v>
      </c>
      <c r="N290" s="1" t="s">
        <v>28</v>
      </c>
      <c r="O290" s="1" t="s">
        <v>80</v>
      </c>
      <c r="P290" s="1">
        <f>Tabulka1[[#This Row],[x2]]/(1+Tabulka1[[#This Row],[y2]]*60.08/61.9789)</f>
        <v>9.1999837266428841</v>
      </c>
      <c r="Q290" s="1">
        <f>Tabulka1[[#This Row],[y2]]</f>
        <v>3.3460000000000001</v>
      </c>
      <c r="R290" s="1">
        <f>Tabulka1[[#This Row],[z2]]</f>
        <v>1.394455</v>
      </c>
      <c r="S290" s="1">
        <f>Tabulka1[[#This Row],[std2]]</f>
        <v>3.5355339059244978E-5</v>
      </c>
      <c r="T290" s="1" t="s">
        <v>38</v>
      </c>
      <c r="U290" s="1" t="s">
        <v>28</v>
      </c>
      <c r="V290" s="1" t="str">
        <f>Tabulka1[[#This Row],[z2Label]]</f>
        <v>Density (g/cm3)</v>
      </c>
      <c r="W290" s="1">
        <f>2*Tabulka1[[#This Row],[x3]]/61.9789*1000/(100-Tabulka1[[#This Row],[x2]])</f>
        <v>4.8699918268703506</v>
      </c>
      <c r="X290" s="1">
        <f>(Tabulka1[[#This Row],[x2]]-Tabulka1[[#This Row],[x3]])/60.08*1000/(100-Tabulka1[[#This Row],[x2]])</f>
        <v>8.1474963263540996</v>
      </c>
      <c r="Y290" s="1">
        <f>Tabulka1[[#This Row],[z3]]</f>
        <v>1.394455</v>
      </c>
      <c r="Z290" s="1">
        <f>Tabulka1[[#This Row],[std3]]</f>
        <v>3.5355339059244978E-5</v>
      </c>
      <c r="AA290" s="1" t="s">
        <v>36</v>
      </c>
      <c r="AB290" s="1" t="s">
        <v>37</v>
      </c>
      <c r="AC290" s="1" t="str">
        <f>Tabulka1[[#This Row],[z2Label]]</f>
        <v>Density (g/cm3)</v>
      </c>
      <c r="AD290" s="1">
        <f>Tabulka1[[#This Row],[y2]]</f>
        <v>3.3460000000000001</v>
      </c>
      <c r="AE290" s="1">
        <f>Tabulka1[[#This Row],[x3]]</f>
        <v>9.1999837266428841</v>
      </c>
      <c r="AF290" s="1">
        <f>Tabulka1[[#This Row],[x2]]-Tabulka1[[#This Row],[x3]]</f>
        <v>29.840016273357115</v>
      </c>
      <c r="AG290" s="1">
        <f>100-Tabulka1[[#This Row],[Na2O_proc]]-Tabulka1[[#This Row],[SiO2_proc]]</f>
        <v>60.96</v>
      </c>
      <c r="AH290" s="1">
        <f>Tabulka1[[#This Row],[z2]]</f>
        <v>1.394455</v>
      </c>
      <c r="AI290" s="1">
        <f>Tabulka1[[#This Row],[std2]]</f>
        <v>3.5355339059244978E-5</v>
      </c>
      <c r="AJ290" s="1" t="str">
        <f>Tabulka1[[#This Row],[z2Label]]</f>
        <v>Density (g/cm3)</v>
      </c>
      <c r="AK290" s="1">
        <v>25</v>
      </c>
      <c r="AL290" s="1" t="s">
        <v>82</v>
      </c>
      <c r="AM290" s="1" t="s">
        <v>79</v>
      </c>
      <c r="AN290" s="1">
        <f t="shared" si="5"/>
        <v>1.4057231205643437</v>
      </c>
      <c r="AO290" s="1">
        <f>Tabulka1[[#This Row],[Interpolated_z2]]-Tabulka1[[#This Row],[z2]]</f>
        <v>1.1268120564343675E-2</v>
      </c>
      <c r="AP290" s="1">
        <f>Tabulka1[[#This Row],[Interpolated_z2 - measured]]/Tabulka1[[#This Row],[z2]]*100</f>
        <v>0.80806627423213195</v>
      </c>
      <c r="AQ290" s="1">
        <v>1</v>
      </c>
    </row>
    <row r="291" spans="1:43" ht="16.5" x14ac:dyDescent="0.35">
      <c r="A291" s="1">
        <f>2*Tabulka1[[#This Row],[x3]]*Tabulka1[[#This Row],[z]]/(100*61.9789)*1000</f>
        <v>0</v>
      </c>
      <c r="B291" s="1">
        <f>Tabulka1[[#This Row],[y2]]*Tabulka1[[#This Row],[x]]/2</f>
        <v>0</v>
      </c>
      <c r="C291" s="1">
        <f>Tabulka1[[#This Row],[z2]]</f>
        <v>0.99565000000000003</v>
      </c>
      <c r="D291" s="1">
        <f>Tabulka1[[#This Row],[std2]]</f>
        <v>0</v>
      </c>
      <c r="E291" s="1">
        <v>1</v>
      </c>
      <c r="F291" s="1" t="s">
        <v>75</v>
      </c>
      <c r="G291" s="1" t="s">
        <v>27</v>
      </c>
      <c r="H291" s="1" t="str">
        <f>Tabulka1[[#This Row],[z2Label]]</f>
        <v>Density (g/cm3)</v>
      </c>
      <c r="I291" s="1">
        <v>0</v>
      </c>
      <c r="J291" s="1">
        <v>0</v>
      </c>
      <c r="K291" s="1">
        <v>0.99565000000000003</v>
      </c>
      <c r="M291" s="1" t="s">
        <v>29</v>
      </c>
      <c r="N291" s="1" t="s">
        <v>28</v>
      </c>
      <c r="O291" s="1" t="s">
        <v>80</v>
      </c>
      <c r="P291" s="1">
        <f>Tabulka1[[#This Row],[x2]]/(1+Tabulka1[[#This Row],[y2]]*60.08/61.9789)</f>
        <v>0</v>
      </c>
      <c r="Q291" s="1">
        <f>Tabulka1[[#This Row],[y2]]</f>
        <v>0</v>
      </c>
      <c r="R291" s="1">
        <f>Tabulka1[[#This Row],[z2]]</f>
        <v>0.99565000000000003</v>
      </c>
      <c r="S291" s="1">
        <f>Tabulka1[[#This Row],[std2]]</f>
        <v>0</v>
      </c>
      <c r="T291" s="1" t="s">
        <v>38</v>
      </c>
      <c r="U291" s="1" t="s">
        <v>28</v>
      </c>
      <c r="V291" s="1" t="str">
        <f>Tabulka1[[#This Row],[z2Label]]</f>
        <v>Density (g/cm3)</v>
      </c>
      <c r="W291" s="1">
        <f>2*Tabulka1[[#This Row],[x3]]/61.9789*1000/(100-Tabulka1[[#This Row],[x2]])</f>
        <v>0</v>
      </c>
      <c r="X291" s="1">
        <f>(Tabulka1[[#This Row],[x2]]-Tabulka1[[#This Row],[x3]])/60.08*1000/(100-Tabulka1[[#This Row],[x2]])</f>
        <v>0</v>
      </c>
      <c r="Y291" s="1">
        <f>Tabulka1[[#This Row],[z3]]</f>
        <v>0.99565000000000003</v>
      </c>
      <c r="Z291" s="1">
        <f>Tabulka1[[#This Row],[std3]]</f>
        <v>0</v>
      </c>
      <c r="AA291" s="1" t="s">
        <v>36</v>
      </c>
      <c r="AB291" s="1" t="s">
        <v>37</v>
      </c>
      <c r="AC291" s="1" t="str">
        <f>Tabulka1[[#This Row],[z2Label]]</f>
        <v>Density (g/cm3)</v>
      </c>
      <c r="AD291" s="1">
        <f>Tabulka1[[#This Row],[y2]]</f>
        <v>0</v>
      </c>
      <c r="AE291" s="1">
        <f>Tabulka1[[#This Row],[x3]]</f>
        <v>0</v>
      </c>
      <c r="AF291" s="1">
        <f>Tabulka1[[#This Row],[x2]]-Tabulka1[[#This Row],[x3]]</f>
        <v>0</v>
      </c>
      <c r="AG291" s="1">
        <f>100-Tabulka1[[#This Row],[Na2O_proc]]-Tabulka1[[#This Row],[SiO2_proc]]</f>
        <v>100</v>
      </c>
      <c r="AH291" s="1">
        <f>Tabulka1[[#This Row],[z2]]</f>
        <v>0.99565000000000003</v>
      </c>
      <c r="AI291" s="1">
        <f>Tabulka1[[#This Row],[std2]]</f>
        <v>0</v>
      </c>
      <c r="AJ291" s="1" t="str">
        <f>Tabulka1[[#This Row],[z2Label]]</f>
        <v>Density (g/cm3)</v>
      </c>
      <c r="AK291" s="1">
        <v>30</v>
      </c>
      <c r="AL291" s="1" t="s">
        <v>82</v>
      </c>
      <c r="AM291" s="1" t="s">
        <v>79</v>
      </c>
      <c r="AN291" s="1">
        <f>0.99876 + 0.014008*I291 + -0.025511*J291 + 0.000017076*I291^2 + -0.0027249*I291*J291 + 0.020717*J291^2 + -0.00000075078*I291^3 + 0.00010119*I291^2*J291 + -0.0012272*I291*J291^2 + -0.00098003*J291^3 + 0.0000000026706*I291^4 + 0.00000022062*I291^3*J291 + -0.000028795*I291^2*J291^2 + 0.00049885*I291*J291^3 + -0.0011137*J291^4</f>
        <v>0.99875999999999998</v>
      </c>
      <c r="AO291" s="1">
        <f>Tabulka1[[#This Row],[Interpolated_z2]]-Tabulka1[[#This Row],[z2]]</f>
        <v>3.1099999999999461E-3</v>
      </c>
      <c r="AP291" s="1">
        <f>Tabulka1[[#This Row],[Interpolated_z2 - measured]]/Tabulka1[[#This Row],[z2]]*100</f>
        <v>0.31235876060864221</v>
      </c>
      <c r="AQ291" s="1">
        <v>100</v>
      </c>
    </row>
    <row r="292" spans="1:43" ht="16.5" x14ac:dyDescent="0.35">
      <c r="A292" s="1">
        <f>2*Tabulka1[[#This Row],[x3]]*Tabulka1[[#This Row],[z]]/(100*61.9789)*1000</f>
        <v>1.7236914498321201</v>
      </c>
      <c r="B292" s="1">
        <f>Tabulka1[[#This Row],[y2]]*Tabulka1[[#This Row],[x]]/2</f>
        <v>0</v>
      </c>
      <c r="C292" s="1">
        <f>Tabulka1[[#This Row],[z2]]</f>
        <v>1.068325</v>
      </c>
      <c r="D292" s="1">
        <f>Tabulka1[[#This Row],[std2]]</f>
        <v>7.0710678119117998E-6</v>
      </c>
      <c r="E292" s="1">
        <v>1</v>
      </c>
      <c r="F292" s="1" t="s">
        <v>75</v>
      </c>
      <c r="G292" s="1" t="s">
        <v>27</v>
      </c>
      <c r="H292" s="1" t="str">
        <f>Tabulka1[[#This Row],[z2Label]]</f>
        <v>Density (g/cm3)</v>
      </c>
      <c r="I292" s="1">
        <v>5</v>
      </c>
      <c r="J292" s="1">
        <v>0</v>
      </c>
      <c r="K292" s="1">
        <v>1.068325</v>
      </c>
      <c r="L292" s="1">
        <v>7.0710678119117998E-6</v>
      </c>
      <c r="M292" s="1" t="s">
        <v>29</v>
      </c>
      <c r="N292" s="1" t="s">
        <v>28</v>
      </c>
      <c r="O292" s="1" t="s">
        <v>80</v>
      </c>
      <c r="P292" s="1">
        <f>Tabulka1[[#This Row],[x2]]/(1+Tabulka1[[#This Row],[y2]]*60.08/61.9789)</f>
        <v>5</v>
      </c>
      <c r="Q292" s="1">
        <f>Tabulka1[[#This Row],[y2]]</f>
        <v>0</v>
      </c>
      <c r="R292" s="1">
        <f>Tabulka1[[#This Row],[z2]]</f>
        <v>1.068325</v>
      </c>
      <c r="S292" s="1">
        <f>Tabulka1[[#This Row],[std2]]</f>
        <v>7.0710678119117998E-6</v>
      </c>
      <c r="T292" s="1" t="s">
        <v>38</v>
      </c>
      <c r="U292" s="1" t="s">
        <v>28</v>
      </c>
      <c r="V292" s="1" t="str">
        <f>Tabulka1[[#This Row],[z2Label]]</f>
        <v>Density (g/cm3)</v>
      </c>
      <c r="W292" s="1">
        <f>2*Tabulka1[[#This Row],[x3]]/61.9789*1000/(100-Tabulka1[[#This Row],[x2]])</f>
        <v>1.6983708632250141</v>
      </c>
      <c r="X292" s="1">
        <f>(Tabulka1[[#This Row],[x2]]-Tabulka1[[#This Row],[x3]])/60.08*1000/(100-Tabulka1[[#This Row],[x2]])</f>
        <v>0</v>
      </c>
      <c r="Y292" s="1">
        <f>Tabulka1[[#This Row],[z3]]</f>
        <v>1.068325</v>
      </c>
      <c r="Z292" s="1">
        <f>Tabulka1[[#This Row],[std3]]</f>
        <v>7.0710678119117998E-6</v>
      </c>
      <c r="AA292" s="1" t="s">
        <v>36</v>
      </c>
      <c r="AB292" s="1" t="s">
        <v>37</v>
      </c>
      <c r="AC292" s="1" t="str">
        <f>Tabulka1[[#This Row],[z2Label]]</f>
        <v>Density (g/cm3)</v>
      </c>
      <c r="AD292" s="1">
        <f>Tabulka1[[#This Row],[y2]]</f>
        <v>0</v>
      </c>
      <c r="AE292" s="1">
        <f>Tabulka1[[#This Row],[x3]]</f>
        <v>5</v>
      </c>
      <c r="AF292" s="1">
        <f>Tabulka1[[#This Row],[x2]]-Tabulka1[[#This Row],[x3]]</f>
        <v>0</v>
      </c>
      <c r="AG292" s="1">
        <f>100-Tabulka1[[#This Row],[Na2O_proc]]-Tabulka1[[#This Row],[SiO2_proc]]</f>
        <v>95</v>
      </c>
      <c r="AH292" s="1">
        <f>Tabulka1[[#This Row],[z2]]</f>
        <v>1.068325</v>
      </c>
      <c r="AI292" s="1">
        <f>Tabulka1[[#This Row],[std2]]</f>
        <v>7.0710678119117998E-6</v>
      </c>
      <c r="AJ292" s="1" t="str">
        <f>Tabulka1[[#This Row],[z2Label]]</f>
        <v>Density (g/cm3)</v>
      </c>
      <c r="AK292" s="1">
        <v>30</v>
      </c>
      <c r="AL292" s="1" t="s">
        <v>82</v>
      </c>
      <c r="AM292" s="1" t="s">
        <v>79</v>
      </c>
      <c r="AN292" s="1">
        <f t="shared" ref="AN292:AN355" si="6">0.99876 + 0.014008*I292 + -0.025511*J292 + 0.000017076*I292^2 + -0.0027249*I292*J292 + 0.020717*J292^2 + -0.00000075078*I292^3 + 0.00010119*I292^2*J292 + -0.0012272*I292*J292^2 + -0.00098003*J292^3 + 0.0000000026706*I292^4 + 0.00000022062*I292^3*J292 + -0.000028795*I292^2*J292^2 + 0.00049885*I292*J292^3 + -0.0011137*J292^4</f>
        <v>1.0691347216249998</v>
      </c>
      <c r="AO292" s="1">
        <f>Tabulka1[[#This Row],[Interpolated_z2]]-Tabulka1[[#This Row],[z2]]</f>
        <v>8.0972162499981515E-4</v>
      </c>
      <c r="AP292" s="1">
        <f>Tabulka1[[#This Row],[Interpolated_z2 - measured]]/Tabulka1[[#This Row],[z2]]*100</f>
        <v>7.5793567032486853E-2</v>
      </c>
      <c r="AQ292" s="1">
        <v>1</v>
      </c>
    </row>
    <row r="293" spans="1:43" ht="16.5" x14ac:dyDescent="0.35">
      <c r="A293" s="1">
        <f>2*Tabulka1[[#This Row],[x3]]*Tabulka1[[#This Row],[z]]/(100*61.9789)*1000</f>
        <v>3.6767028779149027</v>
      </c>
      <c r="B293" s="1">
        <f>Tabulka1[[#This Row],[y2]]*Tabulka1[[#This Row],[x]]/2</f>
        <v>0</v>
      </c>
      <c r="C293" s="1">
        <f>Tabulka1[[#This Row],[z2]]</f>
        <v>1.1393899999999999</v>
      </c>
      <c r="D293" s="1">
        <f>Tabulka1[[#This Row],[std2]]</f>
        <v>0</v>
      </c>
      <c r="E293" s="1">
        <v>1</v>
      </c>
      <c r="F293" s="1" t="s">
        <v>75</v>
      </c>
      <c r="G293" s="1" t="s">
        <v>27</v>
      </c>
      <c r="H293" s="1" t="str">
        <f>Tabulka1[[#This Row],[z2Label]]</f>
        <v>Density (g/cm3)</v>
      </c>
      <c r="I293" s="1">
        <v>10</v>
      </c>
      <c r="J293" s="1">
        <v>0</v>
      </c>
      <c r="K293" s="1">
        <v>1.1393899999999999</v>
      </c>
      <c r="L293" s="1">
        <v>0</v>
      </c>
      <c r="M293" s="1" t="s">
        <v>29</v>
      </c>
      <c r="N293" s="1" t="s">
        <v>28</v>
      </c>
      <c r="O293" s="1" t="s">
        <v>80</v>
      </c>
      <c r="P293" s="1">
        <f>Tabulka1[[#This Row],[x2]]/(1+Tabulka1[[#This Row],[y2]]*60.08/61.9789)</f>
        <v>10</v>
      </c>
      <c r="Q293" s="1">
        <f>Tabulka1[[#This Row],[y2]]</f>
        <v>0</v>
      </c>
      <c r="R293" s="1">
        <f>Tabulka1[[#This Row],[z2]]</f>
        <v>1.1393899999999999</v>
      </c>
      <c r="S293" s="1">
        <f>Tabulka1[[#This Row],[std2]]</f>
        <v>0</v>
      </c>
      <c r="T293" s="1" t="s">
        <v>38</v>
      </c>
      <c r="U293" s="1" t="s">
        <v>28</v>
      </c>
      <c r="V293" s="1" t="str">
        <f>Tabulka1[[#This Row],[z2Label]]</f>
        <v>Density (g/cm3)</v>
      </c>
      <c r="W293" s="1">
        <f>2*Tabulka1[[#This Row],[x3]]/61.9789*1000/(100-Tabulka1[[#This Row],[x2]])</f>
        <v>3.5854496001416964</v>
      </c>
      <c r="X293" s="1">
        <f>(Tabulka1[[#This Row],[x2]]-Tabulka1[[#This Row],[x3]])/60.08*1000/(100-Tabulka1[[#This Row],[x2]])</f>
        <v>0</v>
      </c>
      <c r="Y293" s="1">
        <f>Tabulka1[[#This Row],[z3]]</f>
        <v>1.1393899999999999</v>
      </c>
      <c r="Z293" s="1">
        <f>Tabulka1[[#This Row],[std3]]</f>
        <v>0</v>
      </c>
      <c r="AA293" s="1" t="s">
        <v>36</v>
      </c>
      <c r="AB293" s="1" t="s">
        <v>37</v>
      </c>
      <c r="AC293" s="1" t="str">
        <f>Tabulka1[[#This Row],[z2Label]]</f>
        <v>Density (g/cm3)</v>
      </c>
      <c r="AD293" s="1">
        <f>Tabulka1[[#This Row],[y2]]</f>
        <v>0</v>
      </c>
      <c r="AE293" s="1">
        <f>Tabulka1[[#This Row],[x3]]</f>
        <v>10</v>
      </c>
      <c r="AF293" s="1">
        <f>Tabulka1[[#This Row],[x2]]-Tabulka1[[#This Row],[x3]]</f>
        <v>0</v>
      </c>
      <c r="AG293" s="1">
        <f>100-Tabulka1[[#This Row],[Na2O_proc]]-Tabulka1[[#This Row],[SiO2_proc]]</f>
        <v>90</v>
      </c>
      <c r="AH293" s="1">
        <f>Tabulka1[[#This Row],[z2]]</f>
        <v>1.1393899999999999</v>
      </c>
      <c r="AI293" s="1">
        <f>Tabulka1[[#This Row],[std2]]</f>
        <v>0</v>
      </c>
      <c r="AJ293" s="1" t="str">
        <f>Tabulka1[[#This Row],[z2Label]]</f>
        <v>Density (g/cm3)</v>
      </c>
      <c r="AK293" s="1">
        <v>30</v>
      </c>
      <c r="AL293" s="1" t="s">
        <v>82</v>
      </c>
      <c r="AM293" s="1" t="s">
        <v>79</v>
      </c>
      <c r="AN293" s="1">
        <f t="shared" si="6"/>
        <v>1.1398235260000003</v>
      </c>
      <c r="AO293" s="1">
        <f>Tabulka1[[#This Row],[Interpolated_z2]]-Tabulka1[[#This Row],[z2]]</f>
        <v>4.3352600000035046E-4</v>
      </c>
      <c r="AP293" s="1">
        <f>Tabulka1[[#This Row],[Interpolated_z2 - measured]]/Tabulka1[[#This Row],[z2]]*100</f>
        <v>3.8048956020357433E-2</v>
      </c>
      <c r="AQ293" s="1">
        <v>1</v>
      </c>
    </row>
    <row r="294" spans="1:43" ht="16.5" x14ac:dyDescent="0.35">
      <c r="A294" s="1">
        <f>2*Tabulka1[[#This Row],[x3]]*Tabulka1[[#This Row],[z]]/(100*61.9789)*1000</f>
        <v>5.8636084215757291</v>
      </c>
      <c r="B294" s="1">
        <f>Tabulka1[[#This Row],[y2]]*Tabulka1[[#This Row],[x]]/2</f>
        <v>0</v>
      </c>
      <c r="C294" s="1">
        <f>Tabulka1[[#This Row],[z2]]</f>
        <v>1.2114</v>
      </c>
      <c r="D294" s="1">
        <f>Tabulka1[[#This Row],[std2]]</f>
        <v>1.41421356238236E-5</v>
      </c>
      <c r="E294" s="1">
        <v>1</v>
      </c>
      <c r="F294" s="1" t="s">
        <v>75</v>
      </c>
      <c r="G294" s="1" t="s">
        <v>27</v>
      </c>
      <c r="H294" s="1" t="str">
        <f>Tabulka1[[#This Row],[z2Label]]</f>
        <v>Density (g/cm3)</v>
      </c>
      <c r="I294" s="1">
        <v>15</v>
      </c>
      <c r="J294" s="1">
        <v>0</v>
      </c>
      <c r="K294" s="1">
        <v>1.2114</v>
      </c>
      <c r="L294" s="1">
        <v>1.41421356238236E-5</v>
      </c>
      <c r="M294" s="1" t="s">
        <v>29</v>
      </c>
      <c r="N294" s="1" t="s">
        <v>28</v>
      </c>
      <c r="O294" s="1" t="s">
        <v>80</v>
      </c>
      <c r="P294" s="1">
        <f>Tabulka1[[#This Row],[x2]]/(1+Tabulka1[[#This Row],[y2]]*60.08/61.9789)</f>
        <v>15</v>
      </c>
      <c r="Q294" s="1">
        <f>Tabulka1[[#This Row],[y2]]</f>
        <v>0</v>
      </c>
      <c r="R294" s="1">
        <f>Tabulka1[[#This Row],[z2]]</f>
        <v>1.2114</v>
      </c>
      <c r="S294" s="1">
        <f>Tabulka1[[#This Row],[std2]]</f>
        <v>1.41421356238236E-5</v>
      </c>
      <c r="T294" s="1" t="s">
        <v>38</v>
      </c>
      <c r="U294" s="1" t="s">
        <v>28</v>
      </c>
      <c r="V294" s="1" t="str">
        <f>Tabulka1[[#This Row],[z2Label]]</f>
        <v>Density (g/cm3)</v>
      </c>
      <c r="W294" s="1">
        <f>2*Tabulka1[[#This Row],[x3]]/61.9789*1000/(100-Tabulka1[[#This Row],[x2]])</f>
        <v>5.6945376002250478</v>
      </c>
      <c r="X294" s="1">
        <f>(Tabulka1[[#This Row],[x2]]-Tabulka1[[#This Row],[x3]])/60.08*1000/(100-Tabulka1[[#This Row],[x2]])</f>
        <v>0</v>
      </c>
      <c r="Y294" s="1">
        <f>Tabulka1[[#This Row],[z3]]</f>
        <v>1.2114</v>
      </c>
      <c r="Z294" s="1">
        <f>Tabulka1[[#This Row],[std3]]</f>
        <v>1.41421356238236E-5</v>
      </c>
      <c r="AA294" s="1" t="s">
        <v>36</v>
      </c>
      <c r="AB294" s="1" t="s">
        <v>37</v>
      </c>
      <c r="AC294" s="1" t="str">
        <f>Tabulka1[[#This Row],[z2Label]]</f>
        <v>Density (g/cm3)</v>
      </c>
      <c r="AD294" s="1">
        <f>Tabulka1[[#This Row],[y2]]</f>
        <v>0</v>
      </c>
      <c r="AE294" s="1">
        <f>Tabulka1[[#This Row],[x3]]</f>
        <v>15</v>
      </c>
      <c r="AF294" s="1">
        <f>Tabulka1[[#This Row],[x2]]-Tabulka1[[#This Row],[x3]]</f>
        <v>0</v>
      </c>
      <c r="AG294" s="1">
        <f>100-Tabulka1[[#This Row],[Na2O_proc]]-Tabulka1[[#This Row],[SiO2_proc]]</f>
        <v>85</v>
      </c>
      <c r="AH294" s="1">
        <f>Tabulka1[[#This Row],[z2]]</f>
        <v>1.2114</v>
      </c>
      <c r="AI294" s="1">
        <f>Tabulka1[[#This Row],[std2]]</f>
        <v>1.41421356238236E-5</v>
      </c>
      <c r="AJ294" s="1" t="str">
        <f>Tabulka1[[#This Row],[z2Label]]</f>
        <v>Density (g/cm3)</v>
      </c>
      <c r="AK294" s="1">
        <v>30</v>
      </c>
      <c r="AL294" s="1" t="s">
        <v>82</v>
      </c>
      <c r="AM294" s="1" t="s">
        <v>79</v>
      </c>
      <c r="AN294" s="1">
        <f t="shared" si="6"/>
        <v>1.2103234166249999</v>
      </c>
      <c r="AO294" s="1">
        <f>Tabulka1[[#This Row],[Interpolated_z2]]-Tabulka1[[#This Row],[z2]]</f>
        <v>-1.0765833750001619E-3</v>
      </c>
      <c r="AP294" s="1">
        <f>Tabulka1[[#This Row],[Interpolated_z2 - measured]]/Tabulka1[[#This Row],[z2]]*100</f>
        <v>-8.887100668649181E-2</v>
      </c>
      <c r="AQ294" s="1">
        <v>1</v>
      </c>
    </row>
    <row r="295" spans="1:43" ht="16.5" x14ac:dyDescent="0.35">
      <c r="A295" s="1">
        <f>2*Tabulka1[[#This Row],[x3]]*Tabulka1[[#This Row],[z]]/(100*61.9789)*1000</f>
        <v>8.2831415207433494</v>
      </c>
      <c r="B295" s="1">
        <f>Tabulka1[[#This Row],[y2]]*Tabulka1[[#This Row],[x]]/2</f>
        <v>0</v>
      </c>
      <c r="C295" s="1">
        <f>Tabulka1[[#This Row],[z2]]</f>
        <v>1.28345</v>
      </c>
      <c r="D295" s="1">
        <f>Tabulka1[[#This Row],[std2]]</f>
        <v>1.41421356238236E-5</v>
      </c>
      <c r="E295" s="1">
        <v>1</v>
      </c>
      <c r="F295" s="1" t="s">
        <v>75</v>
      </c>
      <c r="G295" s="1" t="s">
        <v>27</v>
      </c>
      <c r="H295" s="1" t="str">
        <f>Tabulka1[[#This Row],[z2Label]]</f>
        <v>Density (g/cm3)</v>
      </c>
      <c r="I295" s="1">
        <v>20</v>
      </c>
      <c r="J295" s="1">
        <v>0</v>
      </c>
      <c r="K295" s="1">
        <v>1.28345</v>
      </c>
      <c r="L295" s="1">
        <v>1.41421356238236E-5</v>
      </c>
      <c r="M295" s="1" t="s">
        <v>29</v>
      </c>
      <c r="N295" s="1" t="s">
        <v>28</v>
      </c>
      <c r="O295" s="1" t="s">
        <v>80</v>
      </c>
      <c r="P295" s="1">
        <f>Tabulka1[[#This Row],[x2]]/(1+Tabulka1[[#This Row],[y2]]*60.08/61.9789)</f>
        <v>20</v>
      </c>
      <c r="Q295" s="1">
        <f>Tabulka1[[#This Row],[y2]]</f>
        <v>0</v>
      </c>
      <c r="R295" s="1">
        <f>Tabulka1[[#This Row],[z2]]</f>
        <v>1.28345</v>
      </c>
      <c r="S295" s="1">
        <f>Tabulka1[[#This Row],[std2]]</f>
        <v>1.41421356238236E-5</v>
      </c>
      <c r="T295" s="1" t="s">
        <v>38</v>
      </c>
      <c r="U295" s="1" t="s">
        <v>28</v>
      </c>
      <c r="V295" s="1" t="str">
        <f>Tabulka1[[#This Row],[z2Label]]</f>
        <v>Density (g/cm3)</v>
      </c>
      <c r="W295" s="1">
        <f>2*Tabulka1[[#This Row],[x3]]/61.9789*1000/(100-Tabulka1[[#This Row],[x2]])</f>
        <v>8.0672616003188171</v>
      </c>
      <c r="X295" s="1">
        <f>(Tabulka1[[#This Row],[x2]]-Tabulka1[[#This Row],[x3]])/60.08*1000/(100-Tabulka1[[#This Row],[x2]])</f>
        <v>0</v>
      </c>
      <c r="Y295" s="1">
        <f>Tabulka1[[#This Row],[z3]]</f>
        <v>1.28345</v>
      </c>
      <c r="Z295" s="1">
        <f>Tabulka1[[#This Row],[std3]]</f>
        <v>1.41421356238236E-5</v>
      </c>
      <c r="AA295" s="1" t="s">
        <v>36</v>
      </c>
      <c r="AB295" s="1" t="s">
        <v>37</v>
      </c>
      <c r="AC295" s="1" t="str">
        <f>Tabulka1[[#This Row],[z2Label]]</f>
        <v>Density (g/cm3)</v>
      </c>
      <c r="AD295" s="1">
        <f>Tabulka1[[#This Row],[y2]]</f>
        <v>0</v>
      </c>
      <c r="AE295" s="1">
        <f>Tabulka1[[#This Row],[x3]]</f>
        <v>20</v>
      </c>
      <c r="AF295" s="1">
        <f>Tabulka1[[#This Row],[x2]]-Tabulka1[[#This Row],[x3]]</f>
        <v>0</v>
      </c>
      <c r="AG295" s="1">
        <f>100-Tabulka1[[#This Row],[Na2O_proc]]-Tabulka1[[#This Row],[SiO2_proc]]</f>
        <v>80</v>
      </c>
      <c r="AH295" s="1">
        <f>Tabulka1[[#This Row],[z2]]</f>
        <v>1.28345</v>
      </c>
      <c r="AI295" s="1">
        <f>Tabulka1[[#This Row],[std2]]</f>
        <v>1.41421356238236E-5</v>
      </c>
      <c r="AJ295" s="1" t="str">
        <f>Tabulka1[[#This Row],[z2Label]]</f>
        <v>Density (g/cm3)</v>
      </c>
      <c r="AK295" s="1">
        <v>30</v>
      </c>
      <c r="AL295" s="1" t="s">
        <v>82</v>
      </c>
      <c r="AM295" s="1" t="s">
        <v>79</v>
      </c>
      <c r="AN295" s="1">
        <f t="shared" si="6"/>
        <v>1.2801714559999997</v>
      </c>
      <c r="AO295" s="1">
        <f>Tabulka1[[#This Row],[Interpolated_z2]]-Tabulka1[[#This Row],[z2]]</f>
        <v>-3.2785440000002719E-3</v>
      </c>
      <c r="AP295" s="1">
        <f>Tabulka1[[#This Row],[Interpolated_z2 - measured]]/Tabulka1[[#This Row],[z2]]*100</f>
        <v>-0.25544773851729885</v>
      </c>
      <c r="AQ295" s="1">
        <v>1</v>
      </c>
    </row>
    <row r="296" spans="1:43" ht="16.5" x14ac:dyDescent="0.35">
      <c r="A296" s="1">
        <f>2*Tabulka1[[#This Row],[x3]]*Tabulka1[[#This Row],[z]]/(100*61.9789)*1000</f>
        <v>10.920490683119576</v>
      </c>
      <c r="B296" s="1">
        <f>Tabulka1[[#This Row],[y2]]*Tabulka1[[#This Row],[x]]/2</f>
        <v>0</v>
      </c>
      <c r="C296" s="1">
        <f>Tabulka1[[#This Row],[z2]]</f>
        <v>1.35368</v>
      </c>
      <c r="D296" s="1">
        <f>Tabulka1[[#This Row],[std2]]</f>
        <v>0</v>
      </c>
      <c r="E296" s="1">
        <v>1</v>
      </c>
      <c r="F296" s="1" t="s">
        <v>75</v>
      </c>
      <c r="G296" s="1" t="s">
        <v>27</v>
      </c>
      <c r="H296" s="1" t="str">
        <f>Tabulka1[[#This Row],[z2Label]]</f>
        <v>Density (g/cm3)</v>
      </c>
      <c r="I296" s="1">
        <v>25</v>
      </c>
      <c r="J296" s="1">
        <v>0</v>
      </c>
      <c r="K296" s="1">
        <v>1.35368</v>
      </c>
      <c r="L296" s="1">
        <v>0</v>
      </c>
      <c r="M296" s="1" t="s">
        <v>29</v>
      </c>
      <c r="N296" s="1" t="s">
        <v>28</v>
      </c>
      <c r="O296" s="1" t="s">
        <v>80</v>
      </c>
      <c r="P296" s="1">
        <f>Tabulka1[[#This Row],[x2]]/(1+Tabulka1[[#This Row],[y2]]*60.08/61.9789)</f>
        <v>25</v>
      </c>
      <c r="Q296" s="1">
        <f>Tabulka1[[#This Row],[y2]]</f>
        <v>0</v>
      </c>
      <c r="R296" s="1">
        <f>Tabulka1[[#This Row],[z2]]</f>
        <v>1.35368</v>
      </c>
      <c r="S296" s="1">
        <f>Tabulka1[[#This Row],[std2]]</f>
        <v>0</v>
      </c>
      <c r="T296" s="1" t="s">
        <v>38</v>
      </c>
      <c r="U296" s="1" t="s">
        <v>28</v>
      </c>
      <c r="V296" s="1" t="str">
        <f>Tabulka1[[#This Row],[z2Label]]</f>
        <v>Density (g/cm3)</v>
      </c>
      <c r="W296" s="1">
        <f>2*Tabulka1[[#This Row],[x3]]/61.9789*1000/(100-Tabulka1[[#This Row],[x2]])</f>
        <v>10.756348800425091</v>
      </c>
      <c r="X296" s="1">
        <f>(Tabulka1[[#This Row],[x2]]-Tabulka1[[#This Row],[x3]])/60.08*1000/(100-Tabulka1[[#This Row],[x2]])</f>
        <v>0</v>
      </c>
      <c r="Y296" s="1">
        <f>Tabulka1[[#This Row],[z3]]</f>
        <v>1.35368</v>
      </c>
      <c r="Z296" s="1">
        <f>Tabulka1[[#This Row],[std3]]</f>
        <v>0</v>
      </c>
      <c r="AA296" s="1" t="s">
        <v>36</v>
      </c>
      <c r="AB296" s="1" t="s">
        <v>37</v>
      </c>
      <c r="AC296" s="1" t="str">
        <f>Tabulka1[[#This Row],[z2Label]]</f>
        <v>Density (g/cm3)</v>
      </c>
      <c r="AD296" s="1">
        <f>Tabulka1[[#This Row],[y2]]</f>
        <v>0</v>
      </c>
      <c r="AE296" s="1">
        <f>Tabulka1[[#This Row],[x3]]</f>
        <v>25</v>
      </c>
      <c r="AF296" s="1">
        <f>Tabulka1[[#This Row],[x2]]-Tabulka1[[#This Row],[x3]]</f>
        <v>0</v>
      </c>
      <c r="AG296" s="1">
        <f>100-Tabulka1[[#This Row],[Na2O_proc]]-Tabulka1[[#This Row],[SiO2_proc]]</f>
        <v>75</v>
      </c>
      <c r="AH296" s="1">
        <f>Tabulka1[[#This Row],[z2]]</f>
        <v>1.35368</v>
      </c>
      <c r="AI296" s="1">
        <f>Tabulka1[[#This Row],[std2]]</f>
        <v>0</v>
      </c>
      <c r="AJ296" s="1" t="str">
        <f>Tabulka1[[#This Row],[z2Label]]</f>
        <v>Density (g/cm3)</v>
      </c>
      <c r="AK296" s="1">
        <v>30</v>
      </c>
      <c r="AL296" s="1" t="s">
        <v>82</v>
      </c>
      <c r="AM296" s="1" t="s">
        <v>79</v>
      </c>
      <c r="AN296" s="1">
        <f t="shared" si="6"/>
        <v>1.348944765625</v>
      </c>
      <c r="AO296" s="1">
        <f>Tabulka1[[#This Row],[Interpolated_z2]]-Tabulka1[[#This Row],[z2]]</f>
        <v>-4.7352343750000081E-3</v>
      </c>
      <c r="AP296" s="1">
        <f>Tabulka1[[#This Row],[Interpolated_z2 - measured]]/Tabulka1[[#This Row],[z2]]*100</f>
        <v>-0.34980456053129311</v>
      </c>
      <c r="AQ296" s="1">
        <v>1</v>
      </c>
    </row>
    <row r="297" spans="1:43" ht="16.5" x14ac:dyDescent="0.35">
      <c r="A297" s="1">
        <f>2*Tabulka1[[#This Row],[x3]]*Tabulka1[[#This Row],[z]]/(100*61.9789)*1000</f>
        <v>13.746662170512867</v>
      </c>
      <c r="B297" s="1">
        <f>Tabulka1[[#This Row],[y2]]*Tabulka1[[#This Row],[x]]/2</f>
        <v>0</v>
      </c>
      <c r="C297" s="1">
        <f>Tabulka1[[#This Row],[z2]]</f>
        <v>1.420005</v>
      </c>
      <c r="D297" s="1">
        <f>Tabulka1[[#This Row],[std2]]</f>
        <v>7.0710678119117998E-6</v>
      </c>
      <c r="E297" s="1">
        <v>1</v>
      </c>
      <c r="F297" s="1" t="s">
        <v>75</v>
      </c>
      <c r="G297" s="1" t="s">
        <v>27</v>
      </c>
      <c r="H297" s="1" t="str">
        <f>Tabulka1[[#This Row],[z2Label]]</f>
        <v>Density (g/cm3)</v>
      </c>
      <c r="I297" s="1">
        <v>30</v>
      </c>
      <c r="J297" s="1">
        <v>0</v>
      </c>
      <c r="K297" s="1">
        <v>1.420005</v>
      </c>
      <c r="L297" s="1">
        <v>7.0710678119117998E-6</v>
      </c>
      <c r="M297" s="1" t="s">
        <v>29</v>
      </c>
      <c r="N297" s="1" t="s">
        <v>28</v>
      </c>
      <c r="O297" s="1" t="s">
        <v>80</v>
      </c>
      <c r="P297" s="1">
        <f>Tabulka1[[#This Row],[x2]]/(1+Tabulka1[[#This Row],[y2]]*60.08/61.9789)</f>
        <v>30</v>
      </c>
      <c r="Q297" s="1">
        <f>Tabulka1[[#This Row],[y2]]</f>
        <v>0</v>
      </c>
      <c r="R297" s="1">
        <f>Tabulka1[[#This Row],[z2]]</f>
        <v>1.420005</v>
      </c>
      <c r="S297" s="1">
        <f>Tabulka1[[#This Row],[std2]]</f>
        <v>7.0710678119117998E-6</v>
      </c>
      <c r="T297" s="1" t="s">
        <v>38</v>
      </c>
      <c r="U297" s="1" t="s">
        <v>28</v>
      </c>
      <c r="V297" s="1" t="str">
        <f>Tabulka1[[#This Row],[z2Label]]</f>
        <v>Density (g/cm3)</v>
      </c>
      <c r="W297" s="1">
        <f>2*Tabulka1[[#This Row],[x3]]/61.9789*1000/(100-Tabulka1[[#This Row],[x2]])</f>
        <v>13.829591314832259</v>
      </c>
      <c r="X297" s="1">
        <f>(Tabulka1[[#This Row],[x2]]-Tabulka1[[#This Row],[x3]])/60.08*1000/(100-Tabulka1[[#This Row],[x2]])</f>
        <v>0</v>
      </c>
      <c r="Y297" s="1">
        <f>Tabulka1[[#This Row],[z3]]</f>
        <v>1.420005</v>
      </c>
      <c r="Z297" s="1">
        <f>Tabulka1[[#This Row],[std3]]</f>
        <v>7.0710678119117998E-6</v>
      </c>
      <c r="AA297" s="1" t="s">
        <v>36</v>
      </c>
      <c r="AB297" s="1" t="s">
        <v>37</v>
      </c>
      <c r="AC297" s="1" t="str">
        <f>Tabulka1[[#This Row],[z2Label]]</f>
        <v>Density (g/cm3)</v>
      </c>
      <c r="AD297" s="1">
        <f>Tabulka1[[#This Row],[y2]]</f>
        <v>0</v>
      </c>
      <c r="AE297" s="1">
        <f>Tabulka1[[#This Row],[x3]]</f>
        <v>30</v>
      </c>
      <c r="AF297" s="1">
        <f>Tabulka1[[#This Row],[x2]]-Tabulka1[[#This Row],[x3]]</f>
        <v>0</v>
      </c>
      <c r="AG297" s="1">
        <f>100-Tabulka1[[#This Row],[Na2O_proc]]-Tabulka1[[#This Row],[SiO2_proc]]</f>
        <v>70</v>
      </c>
      <c r="AH297" s="1">
        <f>Tabulka1[[#This Row],[z2]]</f>
        <v>1.420005</v>
      </c>
      <c r="AI297" s="1">
        <f>Tabulka1[[#This Row],[std2]]</f>
        <v>7.0710678119117998E-6</v>
      </c>
      <c r="AJ297" s="1" t="str">
        <f>Tabulka1[[#This Row],[z2Label]]</f>
        <v>Density (g/cm3)</v>
      </c>
      <c r="AK297" s="1">
        <v>30</v>
      </c>
      <c r="AL297" s="1" t="s">
        <v>82</v>
      </c>
      <c r="AM297" s="1" t="s">
        <v>79</v>
      </c>
      <c r="AN297" s="1">
        <f t="shared" si="6"/>
        <v>1.4162605260000001</v>
      </c>
      <c r="AO297" s="1">
        <f>Tabulka1[[#This Row],[Interpolated_z2]]-Tabulka1[[#This Row],[z2]]</f>
        <v>-3.7444739999998866E-3</v>
      </c>
      <c r="AP297" s="1">
        <f>Tabulka1[[#This Row],[Interpolated_z2 - measured]]/Tabulka1[[#This Row],[z2]]*100</f>
        <v>-0.26369442361117645</v>
      </c>
      <c r="AQ297" s="1">
        <v>1</v>
      </c>
    </row>
    <row r="298" spans="1:43" ht="16.5" x14ac:dyDescent="0.35">
      <c r="A298" s="1">
        <f>2*Tabulka1[[#This Row],[x3]]*Tabulka1[[#This Row],[z]]/(100*61.9789)*1000</f>
        <v>16.751225013674009</v>
      </c>
      <c r="B298" s="1">
        <f>Tabulka1[[#This Row],[y2]]*Tabulka1[[#This Row],[x]]/2</f>
        <v>0</v>
      </c>
      <c r="C298" s="1">
        <f>Tabulka1[[#This Row],[z2]]</f>
        <v>1.4831750000000001</v>
      </c>
      <c r="D298" s="1">
        <f>Tabulka1[[#This Row],[std2]]</f>
        <v>7.0710678117547895E-6</v>
      </c>
      <c r="E298" s="1">
        <v>1</v>
      </c>
      <c r="F298" s="1" t="s">
        <v>75</v>
      </c>
      <c r="G298" s="1" t="s">
        <v>27</v>
      </c>
      <c r="H298" s="1" t="str">
        <f>Tabulka1[[#This Row],[z2Label]]</f>
        <v>Density (g/cm3)</v>
      </c>
      <c r="I298" s="1">
        <v>35</v>
      </c>
      <c r="J298" s="1">
        <v>0</v>
      </c>
      <c r="K298" s="1">
        <v>1.4831750000000001</v>
      </c>
      <c r="L298" s="1">
        <v>7.0710678117547895E-6</v>
      </c>
      <c r="M298" s="1" t="s">
        <v>29</v>
      </c>
      <c r="N298" s="1" t="s">
        <v>28</v>
      </c>
      <c r="O298" s="1" t="s">
        <v>80</v>
      </c>
      <c r="P298" s="1">
        <f>Tabulka1[[#This Row],[x2]]/(1+Tabulka1[[#This Row],[y2]]*60.08/61.9789)</f>
        <v>35</v>
      </c>
      <c r="Q298" s="1">
        <f>Tabulka1[[#This Row],[y2]]</f>
        <v>0</v>
      </c>
      <c r="R298" s="1">
        <f>Tabulka1[[#This Row],[z2]]</f>
        <v>1.4831750000000001</v>
      </c>
      <c r="S298" s="1">
        <f>Tabulka1[[#This Row],[std2]]</f>
        <v>7.0710678117547895E-6</v>
      </c>
      <c r="T298" s="1" t="s">
        <v>38</v>
      </c>
      <c r="U298" s="1" t="s">
        <v>28</v>
      </c>
      <c r="V298" s="1" t="str">
        <f>Tabulka1[[#This Row],[z2Label]]</f>
        <v>Density (g/cm3)</v>
      </c>
      <c r="W298" s="1">
        <f>2*Tabulka1[[#This Row],[x3]]/61.9789*1000/(100-Tabulka1[[#This Row],[x2]])</f>
        <v>17.375640369917452</v>
      </c>
      <c r="X298" s="1">
        <f>(Tabulka1[[#This Row],[x2]]-Tabulka1[[#This Row],[x3]])/60.08*1000/(100-Tabulka1[[#This Row],[x2]])</f>
        <v>0</v>
      </c>
      <c r="Y298" s="1">
        <f>Tabulka1[[#This Row],[z3]]</f>
        <v>1.4831750000000001</v>
      </c>
      <c r="Z298" s="1">
        <f>Tabulka1[[#This Row],[std3]]</f>
        <v>7.0710678117547895E-6</v>
      </c>
      <c r="AA298" s="1" t="s">
        <v>36</v>
      </c>
      <c r="AB298" s="1" t="s">
        <v>37</v>
      </c>
      <c r="AC298" s="1" t="str">
        <f>Tabulka1[[#This Row],[z2Label]]</f>
        <v>Density (g/cm3)</v>
      </c>
      <c r="AD298" s="1">
        <f>Tabulka1[[#This Row],[y2]]</f>
        <v>0</v>
      </c>
      <c r="AE298" s="1">
        <f>Tabulka1[[#This Row],[x3]]</f>
        <v>35</v>
      </c>
      <c r="AF298" s="1">
        <f>Tabulka1[[#This Row],[x2]]-Tabulka1[[#This Row],[x3]]</f>
        <v>0</v>
      </c>
      <c r="AG298" s="1">
        <f>100-Tabulka1[[#This Row],[Na2O_proc]]-Tabulka1[[#This Row],[SiO2_proc]]</f>
        <v>65</v>
      </c>
      <c r="AH298" s="1">
        <f>Tabulka1[[#This Row],[z2]]</f>
        <v>1.4831750000000001</v>
      </c>
      <c r="AI298" s="1">
        <f>Tabulka1[[#This Row],[std2]]</f>
        <v>7.0710678117547895E-6</v>
      </c>
      <c r="AJ298" s="1" t="str">
        <f>Tabulka1[[#This Row],[z2Label]]</f>
        <v>Density (g/cm3)</v>
      </c>
      <c r="AK298" s="1">
        <v>30</v>
      </c>
      <c r="AL298" s="1" t="s">
        <v>82</v>
      </c>
      <c r="AM298" s="1" t="s">
        <v>79</v>
      </c>
      <c r="AN298" s="1">
        <f t="shared" si="6"/>
        <v>1.481775976625</v>
      </c>
      <c r="AO298" s="1">
        <f>Tabulka1[[#This Row],[Interpolated_z2]]-Tabulka1[[#This Row],[z2]]</f>
        <v>-1.3990233750000858E-3</v>
      </c>
      <c r="AP298" s="1">
        <f>Tabulka1[[#This Row],[Interpolated_z2 - measured]]/Tabulka1[[#This Row],[z2]]*100</f>
        <v>-9.4326251116698012E-2</v>
      </c>
      <c r="AQ298" s="1">
        <v>1</v>
      </c>
    </row>
    <row r="299" spans="1:43" ht="16.5" x14ac:dyDescent="0.35">
      <c r="A299" s="1">
        <f>2*Tabulka1[[#This Row],[x3]]*Tabulka1[[#This Row],[z]]/(100*61.9789)*1000</f>
        <v>18.783126386560589</v>
      </c>
      <c r="B299" s="1">
        <f>Tabulka1[[#This Row],[y2]]*Tabulka1[[#This Row],[x]]/2</f>
        <v>0</v>
      </c>
      <c r="C299" s="1">
        <f>Tabulka1[[#This Row],[z2]]</f>
        <v>1.5166200000000001</v>
      </c>
      <c r="D299" s="1">
        <f>Tabulka1[[#This Row],[std2]]</f>
        <v>1.4142135623666588E-5</v>
      </c>
      <c r="E299" s="1">
        <v>1</v>
      </c>
      <c r="F299" s="1" t="s">
        <v>75</v>
      </c>
      <c r="G299" s="1" t="s">
        <v>27</v>
      </c>
      <c r="H299" s="1" t="str">
        <f>Tabulka1[[#This Row],[z2Label]]</f>
        <v>Density (g/cm3)</v>
      </c>
      <c r="I299" s="1">
        <v>38.380000000000003</v>
      </c>
      <c r="J299" s="1">
        <v>0</v>
      </c>
      <c r="K299" s="1">
        <v>1.5166200000000001</v>
      </c>
      <c r="L299" s="1">
        <v>1.4142135623666588E-5</v>
      </c>
      <c r="M299" s="1" t="s">
        <v>29</v>
      </c>
      <c r="N299" s="1" t="s">
        <v>28</v>
      </c>
      <c r="O299" s="1" t="s">
        <v>80</v>
      </c>
      <c r="P299" s="1">
        <f>Tabulka1[[#This Row],[x2]]/(1+Tabulka1[[#This Row],[y2]]*60.08/61.9789)</f>
        <v>38.380000000000003</v>
      </c>
      <c r="Q299" s="1">
        <f>Tabulka1[[#This Row],[y2]]</f>
        <v>0</v>
      </c>
      <c r="R299" s="1">
        <f>Tabulka1[[#This Row],[z2]]</f>
        <v>1.5166200000000001</v>
      </c>
      <c r="S299" s="1">
        <f>Tabulka1[[#This Row],[std2]]</f>
        <v>1.4142135623666588E-5</v>
      </c>
      <c r="T299" s="1" t="s">
        <v>38</v>
      </c>
      <c r="U299" s="1" t="s">
        <v>28</v>
      </c>
      <c r="V299" s="1" t="str">
        <f>Tabulka1[[#This Row],[z2Label]]</f>
        <v>Density (g/cm3)</v>
      </c>
      <c r="W299" s="1">
        <f>2*Tabulka1[[#This Row],[x3]]/61.9789*1000/(100-Tabulka1[[#This Row],[x2]])</f>
        <v>20.098766648506089</v>
      </c>
      <c r="X299" s="1">
        <f>(Tabulka1[[#This Row],[x2]]-Tabulka1[[#This Row],[x3]])/60.08*1000/(100-Tabulka1[[#This Row],[x2]])</f>
        <v>0</v>
      </c>
      <c r="Y299" s="1">
        <f>Tabulka1[[#This Row],[z3]]</f>
        <v>1.5166200000000001</v>
      </c>
      <c r="Z299" s="1">
        <f>Tabulka1[[#This Row],[std3]]</f>
        <v>1.4142135623666588E-5</v>
      </c>
      <c r="AA299" s="1" t="s">
        <v>36</v>
      </c>
      <c r="AB299" s="1" t="s">
        <v>37</v>
      </c>
      <c r="AC299" s="1" t="str">
        <f>Tabulka1[[#This Row],[z2Label]]</f>
        <v>Density (g/cm3)</v>
      </c>
      <c r="AD299" s="1">
        <f>Tabulka1[[#This Row],[y2]]</f>
        <v>0</v>
      </c>
      <c r="AE299" s="1">
        <f>Tabulka1[[#This Row],[x3]]</f>
        <v>38.380000000000003</v>
      </c>
      <c r="AF299" s="1">
        <f>Tabulka1[[#This Row],[x2]]-Tabulka1[[#This Row],[x3]]</f>
        <v>0</v>
      </c>
      <c r="AG299" s="1">
        <f>100-Tabulka1[[#This Row],[Na2O_proc]]-Tabulka1[[#This Row],[SiO2_proc]]</f>
        <v>61.62</v>
      </c>
      <c r="AH299" s="1">
        <f>Tabulka1[[#This Row],[z2]]</f>
        <v>1.5166200000000001</v>
      </c>
      <c r="AI299" s="1">
        <f>Tabulka1[[#This Row],[std2]]</f>
        <v>1.4142135623666588E-5</v>
      </c>
      <c r="AJ299" s="1" t="str">
        <f>Tabulka1[[#This Row],[z2Label]]</f>
        <v>Density (g/cm3)</v>
      </c>
      <c r="AK299" s="1">
        <v>30</v>
      </c>
      <c r="AL299" s="1" t="s">
        <v>82</v>
      </c>
      <c r="AM299" s="1" t="s">
        <v>79</v>
      </c>
      <c r="AN299" s="1">
        <f t="shared" si="6"/>
        <v>1.5248899704908796</v>
      </c>
      <c r="AO299" s="1">
        <f>Tabulka1[[#This Row],[Interpolated_z2]]-Tabulka1[[#This Row],[z2]]</f>
        <v>8.2699704908795191E-3</v>
      </c>
      <c r="AP299" s="1">
        <f>Tabulka1[[#This Row],[Interpolated_z2 - measured]]/Tabulka1[[#This Row],[z2]]*100</f>
        <v>0.5452895577586685</v>
      </c>
      <c r="AQ299" s="1">
        <v>1</v>
      </c>
    </row>
    <row r="300" spans="1:43" ht="16.5" x14ac:dyDescent="0.35">
      <c r="A300" s="1">
        <f>2*Tabulka1[[#This Row],[x3]]*Tabulka1[[#This Row],[z]]/(100*61.9789)*1000</f>
        <v>0</v>
      </c>
      <c r="B300" s="1">
        <f>Tabulka1[[#This Row],[y2]]*Tabulka1[[#This Row],[x]]/2</f>
        <v>0</v>
      </c>
      <c r="C300" s="1">
        <f>Tabulka1[[#This Row],[z2]]</f>
        <v>0.99565000000000003</v>
      </c>
      <c r="D300" s="1">
        <f>Tabulka1[[#This Row],[std2]]</f>
        <v>0</v>
      </c>
      <c r="E300" s="1">
        <v>2</v>
      </c>
      <c r="F300" s="1" t="s">
        <v>75</v>
      </c>
      <c r="G300" s="1" t="s">
        <v>27</v>
      </c>
      <c r="H300" s="1" t="str">
        <f>Tabulka1[[#This Row],[z2Label]]</f>
        <v>Density (g/cm3)</v>
      </c>
      <c r="I300" s="1">
        <v>0</v>
      </c>
      <c r="J300" s="1">
        <v>0.1</v>
      </c>
      <c r="K300" s="1">
        <v>0.99565000000000003</v>
      </c>
      <c r="M300" s="1" t="s">
        <v>29</v>
      </c>
      <c r="N300" s="1" t="s">
        <v>28</v>
      </c>
      <c r="O300" s="1" t="s">
        <v>80</v>
      </c>
      <c r="P300" s="1">
        <f>Tabulka1[[#This Row],[x2]]/(1+Tabulka1[[#This Row],[y2]]*60.08/61.9789)</f>
        <v>0</v>
      </c>
      <c r="Q300" s="1">
        <f>Tabulka1[[#This Row],[y2]]</f>
        <v>0.1</v>
      </c>
      <c r="R300" s="1">
        <f>Tabulka1[[#This Row],[z2]]</f>
        <v>0.99565000000000003</v>
      </c>
      <c r="S300" s="1">
        <f>Tabulka1[[#This Row],[std2]]</f>
        <v>0</v>
      </c>
      <c r="T300" s="1" t="s">
        <v>38</v>
      </c>
      <c r="U300" s="1" t="s">
        <v>28</v>
      </c>
      <c r="V300" s="1" t="str">
        <f>Tabulka1[[#This Row],[z2Label]]</f>
        <v>Density (g/cm3)</v>
      </c>
      <c r="W300" s="1">
        <f>2*Tabulka1[[#This Row],[x3]]/61.9789*1000/(100-Tabulka1[[#This Row],[x2]])</f>
        <v>0</v>
      </c>
      <c r="X300" s="1">
        <f>(Tabulka1[[#This Row],[x2]]-Tabulka1[[#This Row],[x3]])/60.08*1000/(100-Tabulka1[[#This Row],[x2]])</f>
        <v>0</v>
      </c>
      <c r="Y300" s="1">
        <f>Tabulka1[[#This Row],[z3]]</f>
        <v>0.99565000000000003</v>
      </c>
      <c r="Z300" s="1">
        <f>Tabulka1[[#This Row],[std3]]</f>
        <v>0</v>
      </c>
      <c r="AA300" s="1" t="s">
        <v>36</v>
      </c>
      <c r="AB300" s="1" t="s">
        <v>37</v>
      </c>
      <c r="AC300" s="1" t="str">
        <f>Tabulka1[[#This Row],[z2Label]]</f>
        <v>Density (g/cm3)</v>
      </c>
      <c r="AD300" s="1">
        <f>Tabulka1[[#This Row],[y2]]</f>
        <v>0.1</v>
      </c>
      <c r="AE300" s="1">
        <f>Tabulka1[[#This Row],[x3]]</f>
        <v>0</v>
      </c>
      <c r="AF300" s="1">
        <f>Tabulka1[[#This Row],[x2]]-Tabulka1[[#This Row],[x3]]</f>
        <v>0</v>
      </c>
      <c r="AG300" s="1">
        <f>100-Tabulka1[[#This Row],[Na2O_proc]]-Tabulka1[[#This Row],[SiO2_proc]]</f>
        <v>100</v>
      </c>
      <c r="AH300" s="1">
        <f>Tabulka1[[#This Row],[z2]]</f>
        <v>0.99565000000000003</v>
      </c>
      <c r="AI300" s="1">
        <f>Tabulka1[[#This Row],[std2]]</f>
        <v>0</v>
      </c>
      <c r="AJ300" s="1" t="str">
        <f>Tabulka1[[#This Row],[z2Label]]</f>
        <v>Density (g/cm3)</v>
      </c>
      <c r="AK300" s="1">
        <v>30</v>
      </c>
      <c r="AL300" s="1" t="s">
        <v>82</v>
      </c>
      <c r="AM300" s="1" t="s">
        <v>79</v>
      </c>
      <c r="AN300" s="1">
        <f t="shared" si="6"/>
        <v>0.99641497859999995</v>
      </c>
      <c r="AO300" s="1">
        <f>Tabulka1[[#This Row],[Interpolated_z2]]-Tabulka1[[#This Row],[z2]]</f>
        <v>7.6497859999991036E-4</v>
      </c>
      <c r="AP300" s="1">
        <f>Tabulka1[[#This Row],[Interpolated_z2 - measured]]/Tabulka1[[#This Row],[z2]]*100</f>
        <v>7.6832079546016202E-2</v>
      </c>
      <c r="AQ300" s="1">
        <v>100</v>
      </c>
    </row>
    <row r="301" spans="1:43" ht="16.5" x14ac:dyDescent="0.35">
      <c r="A301" s="1">
        <f>2*Tabulka1[[#This Row],[x3]]*Tabulka1[[#This Row],[z]]/(100*61.9789)*1000</f>
        <v>1.5661620106226348</v>
      </c>
      <c r="B301" s="1">
        <f>Tabulka1[[#This Row],[y2]]*Tabulka1[[#This Row],[x]]/2</f>
        <v>7.8308100531131741E-2</v>
      </c>
      <c r="C301" s="1">
        <f>Tabulka1[[#This Row],[z2]]</f>
        <v>1.0647850000000001</v>
      </c>
      <c r="D301" s="1">
        <f>Tabulka1[[#This Row],[std2]]</f>
        <v>7.0710678117547895E-6</v>
      </c>
      <c r="E301" s="1">
        <v>2</v>
      </c>
      <c r="F301" s="1" t="s">
        <v>75</v>
      </c>
      <c r="G301" s="1" t="s">
        <v>27</v>
      </c>
      <c r="H301" s="1" t="str">
        <f>Tabulka1[[#This Row],[z2Label]]</f>
        <v>Density (g/cm3)</v>
      </c>
      <c r="I301" s="1">
        <v>5</v>
      </c>
      <c r="J301" s="1">
        <v>0.1</v>
      </c>
      <c r="K301" s="1">
        <v>1.0647850000000001</v>
      </c>
      <c r="L301" s="1">
        <v>7.0710678117547895E-6</v>
      </c>
      <c r="M301" s="1" t="s">
        <v>29</v>
      </c>
      <c r="N301" s="1" t="s">
        <v>28</v>
      </c>
      <c r="O301" s="1" t="s">
        <v>80</v>
      </c>
      <c r="P301" s="1">
        <f>Tabulka1[[#This Row],[x2]]/(1+Tabulka1[[#This Row],[y2]]*60.08/61.9789)</f>
        <v>4.5581501730480429</v>
      </c>
      <c r="Q301" s="1">
        <f>Tabulka1[[#This Row],[y2]]</f>
        <v>0.1</v>
      </c>
      <c r="R301" s="1">
        <f>Tabulka1[[#This Row],[z2]]</f>
        <v>1.0647850000000001</v>
      </c>
      <c r="S301" s="1">
        <f>Tabulka1[[#This Row],[std2]]</f>
        <v>7.0710678117547895E-6</v>
      </c>
      <c r="T301" s="1" t="s">
        <v>38</v>
      </c>
      <c r="U301" s="1" t="s">
        <v>28</v>
      </c>
      <c r="V301" s="1" t="str">
        <f>Tabulka1[[#This Row],[z2Label]]</f>
        <v>Density (g/cm3)</v>
      </c>
      <c r="W301" s="1">
        <f>2*Tabulka1[[#This Row],[x3]]/61.9789*1000/(100-Tabulka1[[#This Row],[x2]])</f>
        <v>1.5482858888217708</v>
      </c>
      <c r="X301" s="1">
        <f>(Tabulka1[[#This Row],[x2]]-Tabulka1[[#This Row],[x3]])/60.08*1000/(100-Tabulka1[[#This Row],[x2]])</f>
        <v>7.7414294441088563E-2</v>
      </c>
      <c r="Y301" s="1">
        <f>Tabulka1[[#This Row],[z3]]</f>
        <v>1.0647850000000001</v>
      </c>
      <c r="Z301" s="1">
        <f>Tabulka1[[#This Row],[std3]]</f>
        <v>7.0710678117547895E-6</v>
      </c>
      <c r="AA301" s="1" t="s">
        <v>36</v>
      </c>
      <c r="AB301" s="1" t="s">
        <v>37</v>
      </c>
      <c r="AC301" s="1" t="str">
        <f>Tabulka1[[#This Row],[z2Label]]</f>
        <v>Density (g/cm3)</v>
      </c>
      <c r="AD301" s="1">
        <f>Tabulka1[[#This Row],[y2]]</f>
        <v>0.1</v>
      </c>
      <c r="AE301" s="1">
        <f>Tabulka1[[#This Row],[x3]]</f>
        <v>4.5581501730480429</v>
      </c>
      <c r="AF301" s="1">
        <f>Tabulka1[[#This Row],[x2]]-Tabulka1[[#This Row],[x3]]</f>
        <v>0.44184982695195707</v>
      </c>
      <c r="AG301" s="1">
        <f>100-Tabulka1[[#This Row],[Na2O_proc]]-Tabulka1[[#This Row],[SiO2_proc]]</f>
        <v>95</v>
      </c>
      <c r="AH301" s="1">
        <f>Tabulka1[[#This Row],[z2]]</f>
        <v>1.0647850000000001</v>
      </c>
      <c r="AI301" s="1">
        <f>Tabulka1[[#This Row],[std2]]</f>
        <v>7.0710678117547895E-6</v>
      </c>
      <c r="AJ301" s="1" t="str">
        <f>Tabulka1[[#This Row],[z2Label]]</f>
        <v>Density (g/cm3)</v>
      </c>
      <c r="AK301" s="1">
        <v>30</v>
      </c>
      <c r="AL301" s="1" t="s">
        <v>82</v>
      </c>
      <c r="AM301" s="1" t="s">
        <v>79</v>
      </c>
      <c r="AN301" s="1">
        <f t="shared" si="6"/>
        <v>1.0656169184749995</v>
      </c>
      <c r="AO301" s="1">
        <f>Tabulka1[[#This Row],[Interpolated_z2]]-Tabulka1[[#This Row],[z2]]</f>
        <v>8.3191847499941574E-4</v>
      </c>
      <c r="AP301" s="1">
        <f>Tabulka1[[#This Row],[Interpolated_z2 - measured]]/Tabulka1[[#This Row],[z2]]*100</f>
        <v>7.813018355812823E-2</v>
      </c>
      <c r="AQ301" s="1">
        <v>1</v>
      </c>
    </row>
    <row r="302" spans="1:43" ht="16.5" x14ac:dyDescent="0.35">
      <c r="A302" s="1">
        <f>2*Tabulka1[[#This Row],[x3]]*Tabulka1[[#This Row],[z]]/(100*61.9789)*1000</f>
        <v>3.3352601751219715</v>
      </c>
      <c r="B302" s="1">
        <f>Tabulka1[[#This Row],[y2]]*Tabulka1[[#This Row],[x]]/2</f>
        <v>0.16676300875609859</v>
      </c>
      <c r="C302" s="1">
        <f>Tabulka1[[#This Row],[z2]]</f>
        <v>1.1337699999999999</v>
      </c>
      <c r="D302" s="1">
        <f>Tabulka1[[#This Row],[std2]]</f>
        <v>0</v>
      </c>
      <c r="E302" s="1">
        <v>2</v>
      </c>
      <c r="F302" s="1" t="s">
        <v>75</v>
      </c>
      <c r="G302" s="1" t="s">
        <v>27</v>
      </c>
      <c r="H302" s="1" t="str">
        <f>Tabulka1[[#This Row],[z2Label]]</f>
        <v>Density (g/cm3)</v>
      </c>
      <c r="I302" s="1">
        <v>10</v>
      </c>
      <c r="J302" s="1">
        <v>0.1</v>
      </c>
      <c r="K302" s="1">
        <v>1.1337699999999999</v>
      </c>
      <c r="L302" s="1">
        <v>0</v>
      </c>
      <c r="M302" s="1" t="s">
        <v>29</v>
      </c>
      <c r="N302" s="1" t="s">
        <v>28</v>
      </c>
      <c r="O302" s="1" t="s">
        <v>80</v>
      </c>
      <c r="P302" s="1">
        <f>Tabulka1[[#This Row],[x2]]/(1+Tabulka1[[#This Row],[y2]]*60.08/61.9789)</f>
        <v>9.1163003460960859</v>
      </c>
      <c r="Q302" s="1">
        <f>Tabulka1[[#This Row],[y2]]</f>
        <v>0.1</v>
      </c>
      <c r="R302" s="1">
        <f>Tabulka1[[#This Row],[z2]]</f>
        <v>1.1337699999999999</v>
      </c>
      <c r="S302" s="1">
        <f>Tabulka1[[#This Row],[std2]]</f>
        <v>0</v>
      </c>
      <c r="T302" s="1" t="s">
        <v>38</v>
      </c>
      <c r="U302" s="1" t="s">
        <v>28</v>
      </c>
      <c r="V302" s="1" t="str">
        <f>Tabulka1[[#This Row],[z2Label]]</f>
        <v>Density (g/cm3)</v>
      </c>
      <c r="W302" s="1">
        <f>2*Tabulka1[[#This Row],[x3]]/61.9789*1000/(100-Tabulka1[[#This Row],[x2]])</f>
        <v>3.268603543068183</v>
      </c>
      <c r="X302" s="1">
        <f>(Tabulka1[[#This Row],[x2]]-Tabulka1[[#This Row],[x3]])/60.08*1000/(100-Tabulka1[[#This Row],[x2]])</f>
        <v>0.16343017715340918</v>
      </c>
      <c r="Y302" s="1">
        <f>Tabulka1[[#This Row],[z3]]</f>
        <v>1.1337699999999999</v>
      </c>
      <c r="Z302" s="1">
        <f>Tabulka1[[#This Row],[std3]]</f>
        <v>0</v>
      </c>
      <c r="AA302" s="1" t="s">
        <v>36</v>
      </c>
      <c r="AB302" s="1" t="s">
        <v>37</v>
      </c>
      <c r="AC302" s="1" t="str">
        <f>Tabulka1[[#This Row],[z2Label]]</f>
        <v>Density (g/cm3)</v>
      </c>
      <c r="AD302" s="1">
        <f>Tabulka1[[#This Row],[y2]]</f>
        <v>0.1</v>
      </c>
      <c r="AE302" s="1">
        <f>Tabulka1[[#This Row],[x3]]</f>
        <v>9.1163003460960859</v>
      </c>
      <c r="AF302" s="1">
        <f>Tabulka1[[#This Row],[x2]]-Tabulka1[[#This Row],[x3]]</f>
        <v>0.88369965390391414</v>
      </c>
      <c r="AG302" s="1">
        <f>100-Tabulka1[[#This Row],[Na2O_proc]]-Tabulka1[[#This Row],[SiO2_proc]]</f>
        <v>90</v>
      </c>
      <c r="AH302" s="1">
        <f>Tabulka1[[#This Row],[z2]]</f>
        <v>1.1337699999999999</v>
      </c>
      <c r="AI302" s="1">
        <f>Tabulka1[[#This Row],[std2]]</f>
        <v>0</v>
      </c>
      <c r="AJ302" s="1" t="str">
        <f>Tabulka1[[#This Row],[z2Label]]</f>
        <v>Density (g/cm3)</v>
      </c>
      <c r="AK302" s="1">
        <v>30</v>
      </c>
      <c r="AL302" s="1" t="s">
        <v>82</v>
      </c>
      <c r="AM302" s="1" t="s">
        <v>79</v>
      </c>
      <c r="AN302" s="1">
        <f t="shared" si="6"/>
        <v>1.1356410400999999</v>
      </c>
      <c r="AO302" s="1">
        <f>Tabulka1[[#This Row],[Interpolated_z2]]-Tabulka1[[#This Row],[z2]]</f>
        <v>1.8710400999999433E-3</v>
      </c>
      <c r="AP302" s="1">
        <f>Tabulka1[[#This Row],[Interpolated_z2 - measured]]/Tabulka1[[#This Row],[z2]]*100</f>
        <v>0.16502818913888562</v>
      </c>
      <c r="AQ302" s="1">
        <v>1</v>
      </c>
    </row>
    <row r="303" spans="1:43" ht="16.5" x14ac:dyDescent="0.35">
      <c r="A303" s="1">
        <f>2*Tabulka1[[#This Row],[x3]]*Tabulka1[[#This Row],[z]]/(100*61.9789)*1000</f>
        <v>5.3144429294467015</v>
      </c>
      <c r="B303" s="1">
        <f>Tabulka1[[#This Row],[y2]]*Tabulka1[[#This Row],[x]]/2</f>
        <v>0.26572214647233511</v>
      </c>
      <c r="C303" s="1">
        <f>Tabulka1[[#This Row],[z2]]</f>
        <v>1.204375</v>
      </c>
      <c r="D303" s="1">
        <f>Tabulka1[[#This Row],[std2]]</f>
        <v>7.0710678119117998E-6</v>
      </c>
      <c r="E303" s="1">
        <v>2</v>
      </c>
      <c r="F303" s="1" t="s">
        <v>75</v>
      </c>
      <c r="G303" s="1" t="s">
        <v>27</v>
      </c>
      <c r="H303" s="1" t="str">
        <f>Tabulka1[[#This Row],[z2Label]]</f>
        <v>Density (g/cm3)</v>
      </c>
      <c r="I303" s="1">
        <v>15</v>
      </c>
      <c r="J303" s="1">
        <v>0.1</v>
      </c>
      <c r="K303" s="1">
        <v>1.204375</v>
      </c>
      <c r="L303" s="1">
        <v>7.0710678119117998E-6</v>
      </c>
      <c r="M303" s="1" t="s">
        <v>29</v>
      </c>
      <c r="N303" s="1" t="s">
        <v>28</v>
      </c>
      <c r="O303" s="1" t="s">
        <v>80</v>
      </c>
      <c r="P303" s="1">
        <f>Tabulka1[[#This Row],[x2]]/(1+Tabulka1[[#This Row],[y2]]*60.08/61.9789)</f>
        <v>13.674450519144131</v>
      </c>
      <c r="Q303" s="1">
        <f>Tabulka1[[#This Row],[y2]]</f>
        <v>0.1</v>
      </c>
      <c r="R303" s="1">
        <f>Tabulka1[[#This Row],[z2]]</f>
        <v>1.204375</v>
      </c>
      <c r="S303" s="1">
        <f>Tabulka1[[#This Row],[std2]]</f>
        <v>7.0710678119117998E-6</v>
      </c>
      <c r="T303" s="1" t="s">
        <v>38</v>
      </c>
      <c r="U303" s="1" t="s">
        <v>28</v>
      </c>
      <c r="V303" s="1" t="str">
        <f>Tabulka1[[#This Row],[z2Label]]</f>
        <v>Density (g/cm3)</v>
      </c>
      <c r="W303" s="1">
        <f>2*Tabulka1[[#This Row],[x3]]/61.9789*1000/(100-Tabulka1[[#This Row],[x2]])</f>
        <v>5.1913115095788775</v>
      </c>
      <c r="X303" s="1">
        <f>(Tabulka1[[#This Row],[x2]]-Tabulka1[[#This Row],[x3]])/60.08*1000/(100-Tabulka1[[#This Row],[x2]])</f>
        <v>0.25956557547894366</v>
      </c>
      <c r="Y303" s="1">
        <f>Tabulka1[[#This Row],[z3]]</f>
        <v>1.204375</v>
      </c>
      <c r="Z303" s="1">
        <f>Tabulka1[[#This Row],[std3]]</f>
        <v>7.0710678119117998E-6</v>
      </c>
      <c r="AA303" s="1" t="s">
        <v>36</v>
      </c>
      <c r="AB303" s="1" t="s">
        <v>37</v>
      </c>
      <c r="AC303" s="1" t="str">
        <f>Tabulka1[[#This Row],[z2Label]]</f>
        <v>Density (g/cm3)</v>
      </c>
      <c r="AD303" s="1">
        <f>Tabulka1[[#This Row],[y2]]</f>
        <v>0.1</v>
      </c>
      <c r="AE303" s="1">
        <f>Tabulka1[[#This Row],[x3]]</f>
        <v>13.674450519144131</v>
      </c>
      <c r="AF303" s="1">
        <f>Tabulka1[[#This Row],[x2]]-Tabulka1[[#This Row],[x3]]</f>
        <v>1.3255494808558694</v>
      </c>
      <c r="AG303" s="1">
        <f>100-Tabulka1[[#This Row],[Na2O_proc]]-Tabulka1[[#This Row],[SiO2_proc]]</f>
        <v>85</v>
      </c>
      <c r="AH303" s="1">
        <f>Tabulka1[[#This Row],[z2]]</f>
        <v>1.204375</v>
      </c>
      <c r="AI303" s="1">
        <f>Tabulka1[[#This Row],[std2]]</f>
        <v>7.0710678119117998E-6</v>
      </c>
      <c r="AJ303" s="1" t="str">
        <f>Tabulka1[[#This Row],[z2Label]]</f>
        <v>Density (g/cm3)</v>
      </c>
      <c r="AK303" s="1">
        <v>30</v>
      </c>
      <c r="AL303" s="1" t="s">
        <v>82</v>
      </c>
      <c r="AM303" s="1" t="s">
        <v>79</v>
      </c>
      <c r="AN303" s="1">
        <f t="shared" si="6"/>
        <v>1.2060008934749995</v>
      </c>
      <c r="AO303" s="1">
        <f>Tabulka1[[#This Row],[Interpolated_z2]]-Tabulka1[[#This Row],[z2]]</f>
        <v>1.6258934749995291E-3</v>
      </c>
      <c r="AP303" s="1">
        <f>Tabulka1[[#This Row],[Interpolated_z2 - measured]]/Tabulka1[[#This Row],[z2]]*100</f>
        <v>0.13499893928382184</v>
      </c>
      <c r="AQ303" s="1">
        <v>1</v>
      </c>
    </row>
    <row r="304" spans="1:43" ht="16.5" x14ac:dyDescent="0.35">
      <c r="A304" s="1">
        <f>2*Tabulka1[[#This Row],[x3]]*Tabulka1[[#This Row],[z]]/(100*61.9789)*1000</f>
        <v>7.5002095992021989</v>
      </c>
      <c r="B304" s="1">
        <f>Tabulka1[[#This Row],[y2]]*Tabulka1[[#This Row],[x]]/2</f>
        <v>0.37501047996010994</v>
      </c>
      <c r="C304" s="1">
        <f>Tabulka1[[#This Row],[z2]]</f>
        <v>1.2747900000000001</v>
      </c>
      <c r="D304" s="1">
        <f>Tabulka1[[#This Row],[std2]]</f>
        <v>0</v>
      </c>
      <c r="E304" s="1">
        <v>2</v>
      </c>
      <c r="F304" s="1" t="s">
        <v>75</v>
      </c>
      <c r="G304" s="1" t="s">
        <v>27</v>
      </c>
      <c r="H304" s="1" t="str">
        <f>Tabulka1[[#This Row],[z2Label]]</f>
        <v>Density (g/cm3)</v>
      </c>
      <c r="I304" s="1">
        <v>20</v>
      </c>
      <c r="J304" s="1">
        <v>0.1</v>
      </c>
      <c r="K304" s="1">
        <v>1.2747900000000001</v>
      </c>
      <c r="L304" s="1">
        <v>0</v>
      </c>
      <c r="M304" s="1" t="s">
        <v>29</v>
      </c>
      <c r="N304" s="1" t="s">
        <v>28</v>
      </c>
      <c r="O304" s="1" t="s">
        <v>80</v>
      </c>
      <c r="P304" s="1">
        <f>Tabulka1[[#This Row],[x2]]/(1+Tabulka1[[#This Row],[y2]]*60.08/61.9789)</f>
        <v>18.232600692192172</v>
      </c>
      <c r="Q304" s="1">
        <f>Tabulka1[[#This Row],[y2]]</f>
        <v>0.1</v>
      </c>
      <c r="R304" s="1">
        <f>Tabulka1[[#This Row],[z2]]</f>
        <v>1.2747900000000001</v>
      </c>
      <c r="S304" s="1">
        <f>Tabulka1[[#This Row],[std2]]</f>
        <v>0</v>
      </c>
      <c r="T304" s="1" t="s">
        <v>38</v>
      </c>
      <c r="U304" s="1" t="s">
        <v>28</v>
      </c>
      <c r="V304" s="1" t="str">
        <f>Tabulka1[[#This Row],[z2Label]]</f>
        <v>Density (g/cm3)</v>
      </c>
      <c r="W304" s="1">
        <f>2*Tabulka1[[#This Row],[x3]]/61.9789*1000/(100-Tabulka1[[#This Row],[x2]])</f>
        <v>7.3543579719034113</v>
      </c>
      <c r="X304" s="1">
        <f>(Tabulka1[[#This Row],[x2]]-Tabulka1[[#This Row],[x3]])/60.08*1000/(100-Tabulka1[[#This Row],[x2]])</f>
        <v>0.36771789859517068</v>
      </c>
      <c r="Y304" s="1">
        <f>Tabulka1[[#This Row],[z3]]</f>
        <v>1.2747900000000001</v>
      </c>
      <c r="Z304" s="1">
        <f>Tabulka1[[#This Row],[std3]]</f>
        <v>0</v>
      </c>
      <c r="AA304" s="1" t="s">
        <v>36</v>
      </c>
      <c r="AB304" s="1" t="s">
        <v>37</v>
      </c>
      <c r="AC304" s="1" t="str">
        <f>Tabulka1[[#This Row],[z2Label]]</f>
        <v>Density (g/cm3)</v>
      </c>
      <c r="AD304" s="1">
        <f>Tabulka1[[#This Row],[y2]]</f>
        <v>0.1</v>
      </c>
      <c r="AE304" s="1">
        <f>Tabulka1[[#This Row],[x3]]</f>
        <v>18.232600692192172</v>
      </c>
      <c r="AF304" s="1">
        <f>Tabulka1[[#This Row],[x2]]-Tabulka1[[#This Row],[x3]]</f>
        <v>1.7673993078078283</v>
      </c>
      <c r="AG304" s="1">
        <f>100-Tabulka1[[#This Row],[Na2O_proc]]-Tabulka1[[#This Row],[SiO2_proc]]</f>
        <v>80</v>
      </c>
      <c r="AH304" s="1">
        <f>Tabulka1[[#This Row],[z2]]</f>
        <v>1.2747900000000001</v>
      </c>
      <c r="AI304" s="1">
        <f>Tabulka1[[#This Row],[std2]]</f>
        <v>0</v>
      </c>
      <c r="AJ304" s="1" t="str">
        <f>Tabulka1[[#This Row],[z2Label]]</f>
        <v>Density (g/cm3)</v>
      </c>
      <c r="AK304" s="1">
        <v>30</v>
      </c>
      <c r="AL304" s="1" t="s">
        <v>82</v>
      </c>
      <c r="AM304" s="1" t="s">
        <v>79</v>
      </c>
      <c r="AN304" s="1">
        <f t="shared" si="6"/>
        <v>1.2762500875999991</v>
      </c>
      <c r="AO304" s="1">
        <f>Tabulka1[[#This Row],[Interpolated_z2]]-Tabulka1[[#This Row],[z2]]</f>
        <v>1.4600875999990492E-3</v>
      </c>
      <c r="AP304" s="1">
        <f>Tabulka1[[#This Row],[Interpolated_z2 - measured]]/Tabulka1[[#This Row],[z2]]*100</f>
        <v>0.11453553918677187</v>
      </c>
      <c r="AQ304" s="1">
        <v>1</v>
      </c>
    </row>
    <row r="305" spans="1:43" ht="16.5" x14ac:dyDescent="0.35">
      <c r="A305" s="1">
        <f>2*Tabulka1[[#This Row],[x3]]*Tabulka1[[#This Row],[z]]/(100*61.9789)*1000</f>
        <v>9.8981936225949401</v>
      </c>
      <c r="B305" s="1">
        <f>Tabulka1[[#This Row],[y2]]*Tabulka1[[#This Row],[x]]/2</f>
        <v>0.49490968112974704</v>
      </c>
      <c r="C305" s="1">
        <f>Tabulka1[[#This Row],[z2]]</f>
        <v>1.3458950000000001</v>
      </c>
      <c r="D305" s="1">
        <f>Tabulka1[[#This Row],[std2]]</f>
        <v>7.0710678119117998E-6</v>
      </c>
      <c r="E305" s="1">
        <v>2</v>
      </c>
      <c r="F305" s="1" t="s">
        <v>75</v>
      </c>
      <c r="G305" s="1" t="s">
        <v>27</v>
      </c>
      <c r="H305" s="1" t="str">
        <f>Tabulka1[[#This Row],[z2Label]]</f>
        <v>Density (g/cm3)</v>
      </c>
      <c r="I305" s="1">
        <v>25</v>
      </c>
      <c r="J305" s="1">
        <v>0.1</v>
      </c>
      <c r="K305" s="1">
        <v>1.3458950000000001</v>
      </c>
      <c r="L305" s="1">
        <v>7.0710678119117998E-6</v>
      </c>
      <c r="M305" s="1" t="s">
        <v>29</v>
      </c>
      <c r="N305" s="1" t="s">
        <v>28</v>
      </c>
      <c r="O305" s="1" t="s">
        <v>80</v>
      </c>
      <c r="P305" s="1">
        <f>Tabulka1[[#This Row],[x2]]/(1+Tabulka1[[#This Row],[y2]]*60.08/61.9789)</f>
        <v>22.790750865240216</v>
      </c>
      <c r="Q305" s="1">
        <f>Tabulka1[[#This Row],[y2]]</f>
        <v>0.1</v>
      </c>
      <c r="R305" s="1">
        <f>Tabulka1[[#This Row],[z2]]</f>
        <v>1.3458950000000001</v>
      </c>
      <c r="S305" s="1">
        <f>Tabulka1[[#This Row],[std2]]</f>
        <v>7.0710678119117998E-6</v>
      </c>
      <c r="T305" s="1" t="s">
        <v>38</v>
      </c>
      <c r="U305" s="1" t="s">
        <v>28</v>
      </c>
      <c r="V305" s="1" t="str">
        <f>Tabulka1[[#This Row],[z2Label]]</f>
        <v>Density (g/cm3)</v>
      </c>
      <c r="W305" s="1">
        <f>2*Tabulka1[[#This Row],[x3]]/61.9789*1000/(100-Tabulka1[[#This Row],[x2]])</f>
        <v>9.8058106292045473</v>
      </c>
      <c r="X305" s="1">
        <f>(Tabulka1[[#This Row],[x2]]-Tabulka1[[#This Row],[x3]])/60.08*1000/(100-Tabulka1[[#This Row],[x2]])</f>
        <v>0.49029053146022722</v>
      </c>
      <c r="Y305" s="1">
        <f>Tabulka1[[#This Row],[z3]]</f>
        <v>1.3458950000000001</v>
      </c>
      <c r="Z305" s="1">
        <f>Tabulka1[[#This Row],[std3]]</f>
        <v>7.0710678119117998E-6</v>
      </c>
      <c r="AA305" s="1" t="s">
        <v>36</v>
      </c>
      <c r="AB305" s="1" t="s">
        <v>37</v>
      </c>
      <c r="AC305" s="1" t="str">
        <f>Tabulka1[[#This Row],[z2Label]]</f>
        <v>Density (g/cm3)</v>
      </c>
      <c r="AD305" s="1">
        <f>Tabulka1[[#This Row],[y2]]</f>
        <v>0.1</v>
      </c>
      <c r="AE305" s="1">
        <f>Tabulka1[[#This Row],[x3]]</f>
        <v>22.790750865240216</v>
      </c>
      <c r="AF305" s="1">
        <f>Tabulka1[[#This Row],[x2]]-Tabulka1[[#This Row],[x3]]</f>
        <v>2.2092491347597836</v>
      </c>
      <c r="AG305" s="1">
        <f>100-Tabulka1[[#This Row],[Na2O_proc]]-Tabulka1[[#This Row],[SiO2_proc]]</f>
        <v>75</v>
      </c>
      <c r="AH305" s="1">
        <f>Tabulka1[[#This Row],[z2]]</f>
        <v>1.3458950000000001</v>
      </c>
      <c r="AI305" s="1">
        <f>Tabulka1[[#This Row],[std2]]</f>
        <v>7.0710678119117998E-6</v>
      </c>
      <c r="AJ305" s="1" t="str">
        <f>Tabulka1[[#This Row],[z2Label]]</f>
        <v>Density (g/cm3)</v>
      </c>
      <c r="AK305" s="1">
        <v>30</v>
      </c>
      <c r="AL305" s="1" t="s">
        <v>82</v>
      </c>
      <c r="AM305" s="1" t="s">
        <v>79</v>
      </c>
      <c r="AN305" s="1">
        <f t="shared" si="6"/>
        <v>1.3459822904749998</v>
      </c>
      <c r="AO305" s="1">
        <f>Tabulka1[[#This Row],[Interpolated_z2]]-Tabulka1[[#This Row],[z2]]</f>
        <v>8.7290474999779377E-5</v>
      </c>
      <c r="AP305" s="1">
        <f>Tabulka1[[#This Row],[Interpolated_z2 - measured]]/Tabulka1[[#This Row],[z2]]*100</f>
        <v>6.4856823897688426E-3</v>
      </c>
      <c r="AQ305" s="1">
        <v>1</v>
      </c>
    </row>
    <row r="306" spans="1:43" ht="16.5" x14ac:dyDescent="0.35">
      <c r="A306" s="1">
        <f>2*Tabulka1[[#This Row],[x3]]*Tabulka1[[#This Row],[z]]/(100*61.9789)*1000</f>
        <v>12.480507274195473</v>
      </c>
      <c r="B306" s="1">
        <f>Tabulka1[[#This Row],[y2]]*Tabulka1[[#This Row],[x]]/2</f>
        <v>0.62402536370977368</v>
      </c>
      <c r="C306" s="1">
        <f>Tabulka1[[#This Row],[z2]]</f>
        <v>1.414185</v>
      </c>
      <c r="D306" s="1">
        <f>Tabulka1[[#This Row],[std2]]</f>
        <v>7.0710678119117998E-6</v>
      </c>
      <c r="E306" s="1">
        <v>2</v>
      </c>
      <c r="F306" s="1" t="s">
        <v>75</v>
      </c>
      <c r="G306" s="1" t="s">
        <v>27</v>
      </c>
      <c r="H306" s="1" t="str">
        <f>Tabulka1[[#This Row],[z2Label]]</f>
        <v>Density (g/cm3)</v>
      </c>
      <c r="I306" s="1">
        <v>30</v>
      </c>
      <c r="J306" s="1">
        <v>0.1</v>
      </c>
      <c r="K306" s="1">
        <v>1.414185</v>
      </c>
      <c r="L306" s="1">
        <v>7.0710678119117998E-6</v>
      </c>
      <c r="M306" s="1" t="s">
        <v>29</v>
      </c>
      <c r="N306" s="1" t="s">
        <v>28</v>
      </c>
      <c r="O306" s="1" t="s">
        <v>80</v>
      </c>
      <c r="P306" s="1">
        <f>Tabulka1[[#This Row],[x2]]/(1+Tabulka1[[#This Row],[y2]]*60.08/61.9789)</f>
        <v>27.348901038288261</v>
      </c>
      <c r="Q306" s="1">
        <f>Tabulka1[[#This Row],[y2]]</f>
        <v>0.1</v>
      </c>
      <c r="R306" s="1">
        <f>Tabulka1[[#This Row],[z2]]</f>
        <v>1.414185</v>
      </c>
      <c r="S306" s="1">
        <f>Tabulka1[[#This Row],[std2]]</f>
        <v>7.0710678119117998E-6</v>
      </c>
      <c r="T306" s="1" t="s">
        <v>38</v>
      </c>
      <c r="U306" s="1" t="s">
        <v>28</v>
      </c>
      <c r="V306" s="1" t="str">
        <f>Tabulka1[[#This Row],[z2Label]]</f>
        <v>Density (g/cm3)</v>
      </c>
      <c r="W306" s="1">
        <f>2*Tabulka1[[#This Row],[x3]]/61.9789*1000/(100-Tabulka1[[#This Row],[x2]])</f>
        <v>12.607470808977276</v>
      </c>
      <c r="X306" s="1">
        <f>(Tabulka1[[#This Row],[x2]]-Tabulka1[[#This Row],[x3]])/60.08*1000/(100-Tabulka1[[#This Row],[x2]])</f>
        <v>0.63037354044886318</v>
      </c>
      <c r="Y306" s="1">
        <f>Tabulka1[[#This Row],[z3]]</f>
        <v>1.414185</v>
      </c>
      <c r="Z306" s="1">
        <f>Tabulka1[[#This Row],[std3]]</f>
        <v>7.0710678119117998E-6</v>
      </c>
      <c r="AA306" s="1" t="s">
        <v>36</v>
      </c>
      <c r="AB306" s="1" t="s">
        <v>37</v>
      </c>
      <c r="AC306" s="1" t="str">
        <f>Tabulka1[[#This Row],[z2Label]]</f>
        <v>Density (g/cm3)</v>
      </c>
      <c r="AD306" s="1">
        <f>Tabulka1[[#This Row],[y2]]</f>
        <v>0.1</v>
      </c>
      <c r="AE306" s="1">
        <f>Tabulka1[[#This Row],[x3]]</f>
        <v>27.348901038288261</v>
      </c>
      <c r="AF306" s="1">
        <f>Tabulka1[[#This Row],[x2]]-Tabulka1[[#This Row],[x3]]</f>
        <v>2.6510989617117389</v>
      </c>
      <c r="AG306" s="1">
        <f>100-Tabulka1[[#This Row],[Na2O_proc]]-Tabulka1[[#This Row],[SiO2_proc]]</f>
        <v>70</v>
      </c>
      <c r="AH306" s="1">
        <f>Tabulka1[[#This Row],[z2]]</f>
        <v>1.414185</v>
      </c>
      <c r="AI306" s="1">
        <f>Tabulka1[[#This Row],[std2]]</f>
        <v>7.0710678119117998E-6</v>
      </c>
      <c r="AJ306" s="1" t="str">
        <f>Tabulka1[[#This Row],[z2Label]]</f>
        <v>Density (g/cm3)</v>
      </c>
      <c r="AK306" s="1">
        <v>30</v>
      </c>
      <c r="AL306" s="1" t="s">
        <v>82</v>
      </c>
      <c r="AM306" s="1" t="s">
        <v>79</v>
      </c>
      <c r="AN306" s="1">
        <f t="shared" si="6"/>
        <v>1.4148312290999996</v>
      </c>
      <c r="AO306" s="1">
        <f>Tabulka1[[#This Row],[Interpolated_z2]]-Tabulka1[[#This Row],[z2]]</f>
        <v>6.4622909999956235E-4</v>
      </c>
      <c r="AP306" s="1">
        <f>Tabulka1[[#This Row],[Interpolated_z2 - measured]]/Tabulka1[[#This Row],[z2]]*100</f>
        <v>4.5696220791449658E-2</v>
      </c>
      <c r="AQ306" s="1">
        <v>1</v>
      </c>
    </row>
    <row r="307" spans="1:43" ht="16.5" x14ac:dyDescent="0.35">
      <c r="A307" s="1">
        <f>2*Tabulka1[[#This Row],[x3]]*Tabulka1[[#This Row],[z]]/(100*61.9789)*1000</f>
        <v>0</v>
      </c>
      <c r="B307" s="1">
        <f>Tabulka1[[#This Row],[y2]]*Tabulka1[[#This Row],[x]]/2</f>
        <v>0</v>
      </c>
      <c r="C307" s="1">
        <f>Tabulka1[[#This Row],[z2]]</f>
        <v>0.99565000000000003</v>
      </c>
      <c r="D307" s="1">
        <f>Tabulka1[[#This Row],[std2]]</f>
        <v>0</v>
      </c>
      <c r="E307" s="1">
        <v>3</v>
      </c>
      <c r="F307" s="1" t="s">
        <v>75</v>
      </c>
      <c r="G307" s="1" t="s">
        <v>27</v>
      </c>
      <c r="H307" s="1" t="str">
        <f>Tabulka1[[#This Row],[z2Label]]</f>
        <v>Density (g/cm3)</v>
      </c>
      <c r="I307" s="1">
        <v>0</v>
      </c>
      <c r="J307" s="1">
        <v>0.5</v>
      </c>
      <c r="K307" s="1">
        <v>0.99565000000000003</v>
      </c>
      <c r="M307" s="1" t="s">
        <v>29</v>
      </c>
      <c r="N307" s="1" t="s">
        <v>28</v>
      </c>
      <c r="O307" s="1" t="s">
        <v>80</v>
      </c>
      <c r="P307" s="1">
        <f>Tabulka1[[#This Row],[x2]]/(1+Tabulka1[[#This Row],[y2]]*60.08/61.9789)</f>
        <v>0</v>
      </c>
      <c r="Q307" s="1">
        <f>Tabulka1[[#This Row],[y2]]</f>
        <v>0.5</v>
      </c>
      <c r="R307" s="1">
        <f>Tabulka1[[#This Row],[z2]]</f>
        <v>0.99565000000000003</v>
      </c>
      <c r="S307" s="1">
        <f>Tabulka1[[#This Row],[std2]]</f>
        <v>0</v>
      </c>
      <c r="T307" s="1" t="s">
        <v>38</v>
      </c>
      <c r="U307" s="1" t="s">
        <v>28</v>
      </c>
      <c r="V307" s="1" t="str">
        <f>Tabulka1[[#This Row],[z2Label]]</f>
        <v>Density (g/cm3)</v>
      </c>
      <c r="W307" s="1">
        <f>2*Tabulka1[[#This Row],[x3]]/61.9789*1000/(100-Tabulka1[[#This Row],[x2]])</f>
        <v>0</v>
      </c>
      <c r="X307" s="1">
        <f>(Tabulka1[[#This Row],[x2]]-Tabulka1[[#This Row],[x3]])/60.08*1000/(100-Tabulka1[[#This Row],[x2]])</f>
        <v>0</v>
      </c>
      <c r="Y307" s="1">
        <f>Tabulka1[[#This Row],[z3]]</f>
        <v>0.99565000000000003</v>
      </c>
      <c r="Z307" s="1">
        <f>Tabulka1[[#This Row],[std3]]</f>
        <v>0</v>
      </c>
      <c r="AA307" s="1" t="s">
        <v>36</v>
      </c>
      <c r="AB307" s="1" t="s">
        <v>37</v>
      </c>
      <c r="AC307" s="1" t="str">
        <f>Tabulka1[[#This Row],[z2Label]]</f>
        <v>Density (g/cm3)</v>
      </c>
      <c r="AD307" s="1">
        <f>Tabulka1[[#This Row],[y2]]</f>
        <v>0.5</v>
      </c>
      <c r="AE307" s="1">
        <f>Tabulka1[[#This Row],[x3]]</f>
        <v>0</v>
      </c>
      <c r="AF307" s="1">
        <f>Tabulka1[[#This Row],[x2]]-Tabulka1[[#This Row],[x3]]</f>
        <v>0</v>
      </c>
      <c r="AG307" s="1">
        <f>100-Tabulka1[[#This Row],[Na2O_proc]]-Tabulka1[[#This Row],[SiO2_proc]]</f>
        <v>100</v>
      </c>
      <c r="AH307" s="1">
        <f>Tabulka1[[#This Row],[z2]]</f>
        <v>0.99565000000000003</v>
      </c>
      <c r="AI307" s="1">
        <f>Tabulka1[[#This Row],[std2]]</f>
        <v>0</v>
      </c>
      <c r="AJ307" s="1" t="str">
        <f>Tabulka1[[#This Row],[z2Label]]</f>
        <v>Density (g/cm3)</v>
      </c>
      <c r="AK307" s="1">
        <v>30</v>
      </c>
      <c r="AL307" s="1" t="s">
        <v>82</v>
      </c>
      <c r="AM307" s="1" t="s">
        <v>79</v>
      </c>
      <c r="AN307" s="1">
        <f t="shared" si="6"/>
        <v>0.99099163999999995</v>
      </c>
      <c r="AO307" s="1">
        <f>Tabulka1[[#This Row],[Interpolated_z2]]-Tabulka1[[#This Row],[z2]]</f>
        <v>-4.6583600000000835E-3</v>
      </c>
      <c r="AP307" s="1">
        <f>Tabulka1[[#This Row],[Interpolated_z2 - measured]]/Tabulka1[[#This Row],[z2]]*100</f>
        <v>-0.46787123989354523</v>
      </c>
      <c r="AQ307" s="1">
        <v>100</v>
      </c>
    </row>
    <row r="308" spans="1:43" ht="16.5" x14ac:dyDescent="0.35">
      <c r="A308" s="1">
        <f>2*Tabulka1[[#This Row],[x3]]*Tabulka1[[#This Row],[z]]/(100*61.9789)*1000</f>
        <v>1.1481065302888864</v>
      </c>
      <c r="B308" s="1">
        <f>Tabulka1[[#This Row],[y2]]*Tabulka1[[#This Row],[x]]/2</f>
        <v>0.28702663257222161</v>
      </c>
      <c r="C308" s="1">
        <f>Tabulka1[[#This Row],[z2]]</f>
        <v>1.0564750000000001</v>
      </c>
      <c r="D308" s="1">
        <f>Tabulka1[[#This Row],[std2]]</f>
        <v>7.0710678119117998E-6</v>
      </c>
      <c r="E308" s="1">
        <v>3</v>
      </c>
      <c r="F308" s="1" t="s">
        <v>75</v>
      </c>
      <c r="G308" s="1" t="s">
        <v>27</v>
      </c>
      <c r="H308" s="1" t="str">
        <f>Tabulka1[[#This Row],[z2Label]]</f>
        <v>Density (g/cm3)</v>
      </c>
      <c r="I308" s="1">
        <v>5</v>
      </c>
      <c r="J308" s="1">
        <v>0.5</v>
      </c>
      <c r="K308" s="1">
        <v>1.0564750000000001</v>
      </c>
      <c r="L308" s="1">
        <v>7.0710678119117998E-6</v>
      </c>
      <c r="M308" s="1" t="s">
        <v>29</v>
      </c>
      <c r="N308" s="1" t="s">
        <v>28</v>
      </c>
      <c r="O308" s="1" t="s">
        <v>80</v>
      </c>
      <c r="P308" s="1">
        <f>Tabulka1[[#This Row],[x2]]/(1+Tabulka1[[#This Row],[y2]]*60.08/61.9789)</f>
        <v>3.3677266300727351</v>
      </c>
      <c r="Q308" s="1">
        <f>Tabulka1[[#This Row],[y2]]</f>
        <v>0.5</v>
      </c>
      <c r="R308" s="1">
        <f>Tabulka1[[#This Row],[z2]]</f>
        <v>1.0564750000000001</v>
      </c>
      <c r="S308" s="1">
        <f>Tabulka1[[#This Row],[std2]]</f>
        <v>7.0710678119117998E-6</v>
      </c>
      <c r="T308" s="1" t="s">
        <v>38</v>
      </c>
      <c r="U308" s="1" t="s">
        <v>28</v>
      </c>
      <c r="V308" s="1" t="str">
        <f>Tabulka1[[#This Row],[z2Label]]</f>
        <v>Density (g/cm3)</v>
      </c>
      <c r="W308" s="1">
        <f>2*Tabulka1[[#This Row],[x3]]/61.9789*1000/(100-Tabulka1[[#This Row],[x2]])</f>
        <v>1.1439297567644999</v>
      </c>
      <c r="X308" s="1">
        <f>(Tabulka1[[#This Row],[x2]]-Tabulka1[[#This Row],[x3]])/60.08*1000/(100-Tabulka1[[#This Row],[x2]])</f>
        <v>0.28598243919112498</v>
      </c>
      <c r="Y308" s="1">
        <f>Tabulka1[[#This Row],[z3]]</f>
        <v>1.0564750000000001</v>
      </c>
      <c r="Z308" s="1">
        <f>Tabulka1[[#This Row],[std3]]</f>
        <v>7.0710678119117998E-6</v>
      </c>
      <c r="AA308" s="1" t="s">
        <v>36</v>
      </c>
      <c r="AB308" s="1" t="s">
        <v>37</v>
      </c>
      <c r="AC308" s="1" t="str">
        <f>Tabulka1[[#This Row],[z2Label]]</f>
        <v>Density (g/cm3)</v>
      </c>
      <c r="AD308" s="1">
        <f>Tabulka1[[#This Row],[y2]]</f>
        <v>0.5</v>
      </c>
      <c r="AE308" s="1">
        <f>Tabulka1[[#This Row],[x3]]</f>
        <v>3.3677266300727351</v>
      </c>
      <c r="AF308" s="1">
        <f>Tabulka1[[#This Row],[x2]]-Tabulka1[[#This Row],[x3]]</f>
        <v>1.6322733699272649</v>
      </c>
      <c r="AG308" s="1">
        <f>100-Tabulka1[[#This Row],[Na2O_proc]]-Tabulka1[[#This Row],[SiO2_proc]]</f>
        <v>95</v>
      </c>
      <c r="AH308" s="1">
        <f>Tabulka1[[#This Row],[z2]]</f>
        <v>1.0564750000000001</v>
      </c>
      <c r="AI308" s="1">
        <f>Tabulka1[[#This Row],[std2]]</f>
        <v>7.0710678119117998E-6</v>
      </c>
      <c r="AJ308" s="1" t="str">
        <f>Tabulka1[[#This Row],[z2Label]]</f>
        <v>Density (g/cm3)</v>
      </c>
      <c r="AK308" s="1">
        <v>30</v>
      </c>
      <c r="AL308" s="1" t="s">
        <v>82</v>
      </c>
      <c r="AM308" s="1" t="s">
        <v>79</v>
      </c>
      <c r="AN308" s="1">
        <f t="shared" si="6"/>
        <v>1.054430587875</v>
      </c>
      <c r="AO308" s="1">
        <f>Tabulka1[[#This Row],[Interpolated_z2]]-Tabulka1[[#This Row],[z2]]</f>
        <v>-2.0444121250000613E-3</v>
      </c>
      <c r="AP308" s="1">
        <f>Tabulka1[[#This Row],[Interpolated_z2 - measured]]/Tabulka1[[#This Row],[z2]]*100</f>
        <v>-0.19351258903429436</v>
      </c>
      <c r="AQ308" s="1">
        <v>1</v>
      </c>
    </row>
    <row r="309" spans="1:43" ht="16.5" x14ac:dyDescent="0.35">
      <c r="A309" s="1">
        <f>2*Tabulka1[[#This Row],[x3]]*Tabulka1[[#This Row],[z]]/(100*61.9789)*1000</f>
        <v>2.4339456350814892</v>
      </c>
      <c r="B309" s="1">
        <f>Tabulka1[[#This Row],[y2]]*Tabulka1[[#This Row],[x]]/2</f>
        <v>0.6084864087703723</v>
      </c>
      <c r="C309" s="1">
        <f>Tabulka1[[#This Row],[z2]]</f>
        <v>1.1198450000000002</v>
      </c>
      <c r="D309" s="1">
        <f>Tabulka1[[#This Row],[std2]]</f>
        <v>2.1213203435578389E-5</v>
      </c>
      <c r="E309" s="1">
        <v>3</v>
      </c>
      <c r="F309" s="1" t="s">
        <v>75</v>
      </c>
      <c r="G309" s="1" t="s">
        <v>27</v>
      </c>
      <c r="H309" s="1" t="str">
        <f>Tabulka1[[#This Row],[z2Label]]</f>
        <v>Density (g/cm3)</v>
      </c>
      <c r="I309" s="1">
        <v>10</v>
      </c>
      <c r="J309" s="1">
        <v>0.5</v>
      </c>
      <c r="K309" s="1">
        <v>1.1198450000000002</v>
      </c>
      <c r="L309" s="1">
        <v>2.1213203435578389E-5</v>
      </c>
      <c r="M309" s="1" t="s">
        <v>29</v>
      </c>
      <c r="N309" s="1" t="s">
        <v>28</v>
      </c>
      <c r="O309" s="1" t="s">
        <v>80</v>
      </c>
      <c r="P309" s="1">
        <f>Tabulka1[[#This Row],[x2]]/(1+Tabulka1[[#This Row],[y2]]*60.08/61.9789)</f>
        <v>6.7354532601454702</v>
      </c>
      <c r="Q309" s="1">
        <f>Tabulka1[[#This Row],[y2]]</f>
        <v>0.5</v>
      </c>
      <c r="R309" s="1">
        <f>Tabulka1[[#This Row],[z2]]</f>
        <v>1.1198450000000002</v>
      </c>
      <c r="S309" s="1">
        <f>Tabulka1[[#This Row],[std2]]</f>
        <v>2.1213203435578389E-5</v>
      </c>
      <c r="T309" s="1" t="s">
        <v>38</v>
      </c>
      <c r="U309" s="1" t="s">
        <v>28</v>
      </c>
      <c r="V309" s="1" t="str">
        <f>Tabulka1[[#This Row],[z2Label]]</f>
        <v>Density (g/cm3)</v>
      </c>
      <c r="W309" s="1">
        <f>2*Tabulka1[[#This Row],[x3]]/61.9789*1000/(100-Tabulka1[[#This Row],[x2]])</f>
        <v>2.4149628198361666</v>
      </c>
      <c r="X309" s="1">
        <f>(Tabulka1[[#This Row],[x2]]-Tabulka1[[#This Row],[x3]])/60.08*1000/(100-Tabulka1[[#This Row],[x2]])</f>
        <v>0.60374070495904164</v>
      </c>
      <c r="Y309" s="1">
        <f>Tabulka1[[#This Row],[z3]]</f>
        <v>1.1198450000000002</v>
      </c>
      <c r="Z309" s="1">
        <f>Tabulka1[[#This Row],[std3]]</f>
        <v>2.1213203435578389E-5</v>
      </c>
      <c r="AA309" s="1" t="s">
        <v>36</v>
      </c>
      <c r="AB309" s="1" t="s">
        <v>37</v>
      </c>
      <c r="AC309" s="1" t="str">
        <f>Tabulka1[[#This Row],[z2Label]]</f>
        <v>Density (g/cm3)</v>
      </c>
      <c r="AD309" s="1">
        <f>Tabulka1[[#This Row],[y2]]</f>
        <v>0.5</v>
      </c>
      <c r="AE309" s="1">
        <f>Tabulka1[[#This Row],[x3]]</f>
        <v>6.7354532601454702</v>
      </c>
      <c r="AF309" s="1">
        <f>Tabulka1[[#This Row],[x2]]-Tabulka1[[#This Row],[x3]]</f>
        <v>3.2645467398545298</v>
      </c>
      <c r="AG309" s="1">
        <f>100-Tabulka1[[#This Row],[Na2O_proc]]-Tabulka1[[#This Row],[SiO2_proc]]</f>
        <v>90</v>
      </c>
      <c r="AH309" s="1">
        <f>Tabulka1[[#This Row],[z2]]</f>
        <v>1.1198450000000002</v>
      </c>
      <c r="AI309" s="1">
        <f>Tabulka1[[#This Row],[std2]]</f>
        <v>2.1213203435578389E-5</v>
      </c>
      <c r="AJ309" s="1" t="str">
        <f>Tabulka1[[#This Row],[z2Label]]</f>
        <v>Density (g/cm3)</v>
      </c>
      <c r="AK309" s="1">
        <v>30</v>
      </c>
      <c r="AL309" s="1" t="s">
        <v>82</v>
      </c>
      <c r="AM309" s="1" t="s">
        <v>79</v>
      </c>
      <c r="AN309" s="1">
        <f t="shared" si="6"/>
        <v>1.1204361635000004</v>
      </c>
      <c r="AO309" s="1">
        <f>Tabulka1[[#This Row],[Interpolated_z2]]-Tabulka1[[#This Row],[z2]]</f>
        <v>5.9116350000021356E-4</v>
      </c>
      <c r="AP309" s="1">
        <f>Tabulka1[[#This Row],[Interpolated_z2 - measured]]/Tabulka1[[#This Row],[z2]]*100</f>
        <v>5.278976108302609E-2</v>
      </c>
      <c r="AQ309" s="1">
        <v>1</v>
      </c>
    </row>
    <row r="310" spans="1:43" ht="16.5" x14ac:dyDescent="0.35">
      <c r="A310" s="1">
        <f>2*Tabulka1[[#This Row],[x3]]*Tabulka1[[#This Row],[z]]/(100*61.9789)*1000</f>
        <v>3.8778446601730732</v>
      </c>
      <c r="B310" s="1">
        <f>Tabulka1[[#This Row],[y2]]*Tabulka1[[#This Row],[x]]/2</f>
        <v>0.96946116504326829</v>
      </c>
      <c r="C310" s="1">
        <f>Tabulka1[[#This Row],[z2]]</f>
        <v>1.1894499999999999</v>
      </c>
      <c r="D310" s="1">
        <f>Tabulka1[[#This Row],[std2]]</f>
        <v>0</v>
      </c>
      <c r="E310" s="1">
        <v>3</v>
      </c>
      <c r="F310" s="1" t="s">
        <v>75</v>
      </c>
      <c r="G310" s="1" t="s">
        <v>27</v>
      </c>
      <c r="H310" s="1" t="str">
        <f>Tabulka1[[#This Row],[z2Label]]</f>
        <v>Density (g/cm3)</v>
      </c>
      <c r="I310" s="1">
        <v>15</v>
      </c>
      <c r="J310" s="1">
        <v>0.5</v>
      </c>
      <c r="K310" s="1">
        <v>1.1894499999999999</v>
      </c>
      <c r="L310" s="1">
        <v>0</v>
      </c>
      <c r="M310" s="1" t="s">
        <v>29</v>
      </c>
      <c r="N310" s="1" t="s">
        <v>28</v>
      </c>
      <c r="O310" s="1" t="s">
        <v>80</v>
      </c>
      <c r="P310" s="1">
        <f>Tabulka1[[#This Row],[x2]]/(1+Tabulka1[[#This Row],[y2]]*60.08/61.9789)</f>
        <v>10.103179890218206</v>
      </c>
      <c r="Q310" s="1">
        <f>Tabulka1[[#This Row],[y2]]</f>
        <v>0.5</v>
      </c>
      <c r="R310" s="1">
        <f>Tabulka1[[#This Row],[z2]]</f>
        <v>1.1894499999999999</v>
      </c>
      <c r="S310" s="1">
        <f>Tabulka1[[#This Row],[std2]]</f>
        <v>0</v>
      </c>
      <c r="T310" s="1" t="s">
        <v>38</v>
      </c>
      <c r="U310" s="1" t="s">
        <v>28</v>
      </c>
      <c r="V310" s="1" t="str">
        <f>Tabulka1[[#This Row],[z2Label]]</f>
        <v>Density (g/cm3)</v>
      </c>
      <c r="W310" s="1">
        <f>2*Tabulka1[[#This Row],[x3]]/61.9789*1000/(100-Tabulka1[[#This Row],[x2]])</f>
        <v>3.8355291844456763</v>
      </c>
      <c r="X310" s="1">
        <f>(Tabulka1[[#This Row],[x2]]-Tabulka1[[#This Row],[x3]])/60.08*1000/(100-Tabulka1[[#This Row],[x2]])</f>
        <v>0.95888229611141906</v>
      </c>
      <c r="Y310" s="1">
        <f>Tabulka1[[#This Row],[z3]]</f>
        <v>1.1894499999999999</v>
      </c>
      <c r="Z310" s="1">
        <f>Tabulka1[[#This Row],[std3]]</f>
        <v>0</v>
      </c>
      <c r="AA310" s="1" t="s">
        <v>36</v>
      </c>
      <c r="AB310" s="1" t="s">
        <v>37</v>
      </c>
      <c r="AC310" s="1" t="str">
        <f>Tabulka1[[#This Row],[z2Label]]</f>
        <v>Density (g/cm3)</v>
      </c>
      <c r="AD310" s="1">
        <f>Tabulka1[[#This Row],[y2]]</f>
        <v>0.5</v>
      </c>
      <c r="AE310" s="1">
        <f>Tabulka1[[#This Row],[x3]]</f>
        <v>10.103179890218206</v>
      </c>
      <c r="AF310" s="1">
        <f>Tabulka1[[#This Row],[x2]]-Tabulka1[[#This Row],[x3]]</f>
        <v>4.8968201097817943</v>
      </c>
      <c r="AG310" s="1">
        <f>100-Tabulka1[[#This Row],[Na2O_proc]]-Tabulka1[[#This Row],[SiO2_proc]]</f>
        <v>85</v>
      </c>
      <c r="AH310" s="1">
        <f>Tabulka1[[#This Row],[z2]]</f>
        <v>1.1894499999999999</v>
      </c>
      <c r="AI310" s="1">
        <f>Tabulka1[[#This Row],[std2]]</f>
        <v>0</v>
      </c>
      <c r="AJ310" s="1" t="str">
        <f>Tabulka1[[#This Row],[z2Label]]</f>
        <v>Density (g/cm3)</v>
      </c>
      <c r="AK310" s="1">
        <v>30</v>
      </c>
      <c r="AL310" s="1" t="s">
        <v>82</v>
      </c>
      <c r="AM310" s="1" t="s">
        <v>79</v>
      </c>
      <c r="AN310" s="1">
        <f t="shared" si="6"/>
        <v>1.1885881028749998</v>
      </c>
      <c r="AO310" s="1">
        <f>Tabulka1[[#This Row],[Interpolated_z2]]-Tabulka1[[#This Row],[z2]]</f>
        <v>-8.6189712500006621E-4</v>
      </c>
      <c r="AP310" s="1">
        <f>Tabulka1[[#This Row],[Interpolated_z2 - measured]]/Tabulka1[[#This Row],[z2]]*100</f>
        <v>-7.246182058935359E-2</v>
      </c>
      <c r="AQ310" s="1">
        <v>1</v>
      </c>
    </row>
    <row r="311" spans="1:43" ht="16.5" x14ac:dyDescent="0.35">
      <c r="A311" s="1">
        <f>2*Tabulka1[[#This Row],[x3]]*Tabulka1[[#This Row],[z]]/(100*61.9789)*1000</f>
        <v>5.4649642627764505</v>
      </c>
      <c r="B311" s="1">
        <f>Tabulka1[[#This Row],[y2]]*Tabulka1[[#This Row],[x]]/2</f>
        <v>1.3662410656941126</v>
      </c>
      <c r="C311" s="1">
        <f>Tabulka1[[#This Row],[z2]]</f>
        <v>1.2572000000000001</v>
      </c>
      <c r="D311" s="1">
        <f>Tabulka1[[#This Row],[std2]]</f>
        <v>0</v>
      </c>
      <c r="E311" s="1">
        <v>3</v>
      </c>
      <c r="F311" s="1" t="s">
        <v>75</v>
      </c>
      <c r="G311" s="1" t="s">
        <v>27</v>
      </c>
      <c r="H311" s="1" t="str">
        <f>Tabulka1[[#This Row],[z2Label]]</f>
        <v>Density (g/cm3)</v>
      </c>
      <c r="I311" s="1">
        <v>20</v>
      </c>
      <c r="J311" s="1">
        <v>0.5</v>
      </c>
      <c r="K311" s="1">
        <v>1.2572000000000001</v>
      </c>
      <c r="L311" s="1">
        <v>0</v>
      </c>
      <c r="M311" s="1" t="s">
        <v>29</v>
      </c>
      <c r="N311" s="1" t="s">
        <v>28</v>
      </c>
      <c r="O311" s="1" t="s">
        <v>80</v>
      </c>
      <c r="P311" s="1">
        <f>Tabulka1[[#This Row],[x2]]/(1+Tabulka1[[#This Row],[y2]]*60.08/61.9789)</f>
        <v>13.47090652029094</v>
      </c>
      <c r="Q311" s="1">
        <f>Tabulka1[[#This Row],[y2]]</f>
        <v>0.5</v>
      </c>
      <c r="R311" s="1">
        <f>Tabulka1[[#This Row],[z2]]</f>
        <v>1.2572000000000001</v>
      </c>
      <c r="S311" s="1">
        <f>Tabulka1[[#This Row],[std2]]</f>
        <v>0</v>
      </c>
      <c r="T311" s="1" t="s">
        <v>38</v>
      </c>
      <c r="U311" s="1" t="s">
        <v>28</v>
      </c>
      <c r="V311" s="1" t="str">
        <f>Tabulka1[[#This Row],[z2Label]]</f>
        <v>Density (g/cm3)</v>
      </c>
      <c r="W311" s="1">
        <f>2*Tabulka1[[#This Row],[x3]]/61.9789*1000/(100-Tabulka1[[#This Row],[x2]])</f>
        <v>5.4336663446313747</v>
      </c>
      <c r="X311" s="1">
        <f>(Tabulka1[[#This Row],[x2]]-Tabulka1[[#This Row],[x3]])/60.08*1000/(100-Tabulka1[[#This Row],[x2]])</f>
        <v>1.3584165861578437</v>
      </c>
      <c r="Y311" s="1">
        <f>Tabulka1[[#This Row],[z3]]</f>
        <v>1.2572000000000001</v>
      </c>
      <c r="Z311" s="1">
        <f>Tabulka1[[#This Row],[std3]]</f>
        <v>0</v>
      </c>
      <c r="AA311" s="1" t="s">
        <v>36</v>
      </c>
      <c r="AB311" s="1" t="s">
        <v>37</v>
      </c>
      <c r="AC311" s="1" t="str">
        <f>Tabulka1[[#This Row],[z2Label]]</f>
        <v>Density (g/cm3)</v>
      </c>
      <c r="AD311" s="1">
        <f>Tabulka1[[#This Row],[y2]]</f>
        <v>0.5</v>
      </c>
      <c r="AE311" s="1">
        <f>Tabulka1[[#This Row],[x3]]</f>
        <v>13.47090652029094</v>
      </c>
      <c r="AF311" s="1">
        <f>Tabulka1[[#This Row],[x2]]-Tabulka1[[#This Row],[x3]]</f>
        <v>6.5290934797090596</v>
      </c>
      <c r="AG311" s="1">
        <f>100-Tabulka1[[#This Row],[Na2O_proc]]-Tabulka1[[#This Row],[SiO2_proc]]</f>
        <v>80</v>
      </c>
      <c r="AH311" s="1">
        <f>Tabulka1[[#This Row],[z2]]</f>
        <v>1.2572000000000001</v>
      </c>
      <c r="AI311" s="1">
        <f>Tabulka1[[#This Row],[std2]]</f>
        <v>0</v>
      </c>
      <c r="AJ311" s="1" t="str">
        <f>Tabulka1[[#This Row],[z2Label]]</f>
        <v>Density (g/cm3)</v>
      </c>
      <c r="AK311" s="1">
        <v>30</v>
      </c>
      <c r="AL311" s="1" t="s">
        <v>82</v>
      </c>
      <c r="AM311" s="1" t="s">
        <v>79</v>
      </c>
      <c r="AN311" s="1">
        <f t="shared" si="6"/>
        <v>1.2585062009999999</v>
      </c>
      <c r="AO311" s="1">
        <f>Tabulka1[[#This Row],[Interpolated_z2]]-Tabulka1[[#This Row],[z2]]</f>
        <v>1.3062009999997848E-3</v>
      </c>
      <c r="AP311" s="1">
        <f>Tabulka1[[#This Row],[Interpolated_z2 - measured]]/Tabulka1[[#This Row],[z2]]*100</f>
        <v>0.10389762965318046</v>
      </c>
      <c r="AQ311" s="1">
        <v>1</v>
      </c>
    </row>
    <row r="312" spans="1:43" ht="16.5" x14ac:dyDescent="0.35">
      <c r="A312" s="1">
        <f>2*Tabulka1[[#This Row],[x3]]*Tabulka1[[#This Row],[z]]/(100*61.9789)*1000</f>
        <v>7.2097688627010319</v>
      </c>
      <c r="B312" s="1">
        <f>Tabulka1[[#This Row],[y2]]*Tabulka1[[#This Row],[x]]/2</f>
        <v>1.802442215675258</v>
      </c>
      <c r="C312" s="1">
        <f>Tabulka1[[#This Row],[z2]]</f>
        <v>1.32687</v>
      </c>
      <c r="D312" s="1">
        <f>Tabulka1[[#This Row],[std2]]</f>
        <v>0</v>
      </c>
      <c r="E312" s="1">
        <v>3</v>
      </c>
      <c r="F312" s="1" t="s">
        <v>75</v>
      </c>
      <c r="G312" s="1" t="s">
        <v>27</v>
      </c>
      <c r="H312" s="1" t="str">
        <f>Tabulka1[[#This Row],[z2Label]]</f>
        <v>Density (g/cm3)</v>
      </c>
      <c r="I312" s="1">
        <v>25</v>
      </c>
      <c r="J312" s="1">
        <v>0.5</v>
      </c>
      <c r="K312" s="1">
        <v>1.32687</v>
      </c>
      <c r="L312" s="1">
        <v>0</v>
      </c>
      <c r="M312" s="1" t="s">
        <v>29</v>
      </c>
      <c r="N312" s="1" t="s">
        <v>28</v>
      </c>
      <c r="O312" s="1" t="s">
        <v>80</v>
      </c>
      <c r="P312" s="1">
        <f>Tabulka1[[#This Row],[x2]]/(1+Tabulka1[[#This Row],[y2]]*60.08/61.9789)</f>
        <v>16.838633150363677</v>
      </c>
      <c r="Q312" s="1">
        <f>Tabulka1[[#This Row],[y2]]</f>
        <v>0.5</v>
      </c>
      <c r="R312" s="1">
        <f>Tabulka1[[#This Row],[z2]]</f>
        <v>1.32687</v>
      </c>
      <c r="S312" s="1">
        <f>Tabulka1[[#This Row],[std2]]</f>
        <v>0</v>
      </c>
      <c r="T312" s="1" t="s">
        <v>38</v>
      </c>
      <c r="U312" s="1" t="s">
        <v>28</v>
      </c>
      <c r="V312" s="1" t="str">
        <f>Tabulka1[[#This Row],[z2Label]]</f>
        <v>Density (g/cm3)</v>
      </c>
      <c r="W312" s="1">
        <f>2*Tabulka1[[#This Row],[x3]]/61.9789*1000/(100-Tabulka1[[#This Row],[x2]])</f>
        <v>7.2448884595085001</v>
      </c>
      <c r="X312" s="1">
        <f>(Tabulka1[[#This Row],[x2]]-Tabulka1[[#This Row],[x3]])/60.08*1000/(100-Tabulka1[[#This Row],[x2]])</f>
        <v>1.8112221148771248</v>
      </c>
      <c r="Y312" s="1">
        <f>Tabulka1[[#This Row],[z3]]</f>
        <v>1.32687</v>
      </c>
      <c r="Z312" s="1">
        <f>Tabulka1[[#This Row],[std3]]</f>
        <v>0</v>
      </c>
      <c r="AA312" s="1" t="s">
        <v>36</v>
      </c>
      <c r="AB312" s="1" t="s">
        <v>37</v>
      </c>
      <c r="AC312" s="1" t="str">
        <f>Tabulka1[[#This Row],[z2Label]]</f>
        <v>Density (g/cm3)</v>
      </c>
      <c r="AD312" s="1">
        <f>Tabulka1[[#This Row],[y2]]</f>
        <v>0.5</v>
      </c>
      <c r="AE312" s="1">
        <f>Tabulka1[[#This Row],[x3]]</f>
        <v>16.838633150363677</v>
      </c>
      <c r="AF312" s="1">
        <f>Tabulka1[[#This Row],[x2]]-Tabulka1[[#This Row],[x3]]</f>
        <v>8.1613668496363232</v>
      </c>
      <c r="AG312" s="1">
        <f>100-Tabulka1[[#This Row],[Na2O_proc]]-Tabulka1[[#This Row],[SiO2_proc]]</f>
        <v>75</v>
      </c>
      <c r="AH312" s="1">
        <f>Tabulka1[[#This Row],[z2]]</f>
        <v>1.32687</v>
      </c>
      <c r="AI312" s="1">
        <f>Tabulka1[[#This Row],[std2]]</f>
        <v>0</v>
      </c>
      <c r="AJ312" s="1" t="str">
        <f>Tabulka1[[#This Row],[z2Label]]</f>
        <v>Density (g/cm3)</v>
      </c>
      <c r="AK312" s="1">
        <v>30</v>
      </c>
      <c r="AL312" s="1" t="s">
        <v>82</v>
      </c>
      <c r="AM312" s="1" t="s">
        <v>79</v>
      </c>
      <c r="AN312" s="1">
        <f t="shared" si="6"/>
        <v>1.3298503118750002</v>
      </c>
      <c r="AO312" s="1">
        <f>Tabulka1[[#This Row],[Interpolated_z2]]-Tabulka1[[#This Row],[z2]]</f>
        <v>2.9803118750002522E-3</v>
      </c>
      <c r="AP312" s="1">
        <f>Tabulka1[[#This Row],[Interpolated_z2 - measured]]/Tabulka1[[#This Row],[z2]]*100</f>
        <v>0.22461219825606521</v>
      </c>
      <c r="AQ312" s="1">
        <v>1</v>
      </c>
    </row>
    <row r="313" spans="1:43" ht="16.5" x14ac:dyDescent="0.35">
      <c r="A313" s="1">
        <f>2*Tabulka1[[#This Row],[x3]]*Tabulka1[[#This Row],[z]]/(100*61.9789)*1000</f>
        <v>9.1398397503121647</v>
      </c>
      <c r="B313" s="1">
        <f>Tabulka1[[#This Row],[y2]]*Tabulka1[[#This Row],[x]]/2</f>
        <v>2.2849599375780412</v>
      </c>
      <c r="C313" s="1">
        <f>Tabulka1[[#This Row],[z2]]</f>
        <v>1.4017300000000001</v>
      </c>
      <c r="D313" s="1">
        <f>Tabulka1[[#This Row],[std2]]</f>
        <v>1.4142135623666588E-5</v>
      </c>
      <c r="E313" s="1">
        <v>3</v>
      </c>
      <c r="F313" s="1" t="s">
        <v>75</v>
      </c>
      <c r="G313" s="1" t="s">
        <v>27</v>
      </c>
      <c r="H313" s="1" t="str">
        <f>Tabulka1[[#This Row],[z2Label]]</f>
        <v>Density (g/cm3)</v>
      </c>
      <c r="I313" s="1">
        <v>30</v>
      </c>
      <c r="J313" s="1">
        <v>0.5</v>
      </c>
      <c r="K313" s="1">
        <v>1.4017300000000001</v>
      </c>
      <c r="L313" s="1">
        <v>1.4142135623666588E-5</v>
      </c>
      <c r="M313" s="1" t="s">
        <v>29</v>
      </c>
      <c r="N313" s="1" t="s">
        <v>28</v>
      </c>
      <c r="O313" s="1" t="s">
        <v>80</v>
      </c>
      <c r="P313" s="1">
        <f>Tabulka1[[#This Row],[x2]]/(1+Tabulka1[[#This Row],[y2]]*60.08/61.9789)</f>
        <v>20.206359780436411</v>
      </c>
      <c r="Q313" s="1">
        <f>Tabulka1[[#This Row],[y2]]</f>
        <v>0.5</v>
      </c>
      <c r="R313" s="1">
        <f>Tabulka1[[#This Row],[z2]]</f>
        <v>1.4017300000000001</v>
      </c>
      <c r="S313" s="1">
        <f>Tabulka1[[#This Row],[std2]]</f>
        <v>1.4142135623666588E-5</v>
      </c>
      <c r="T313" s="1" t="s">
        <v>38</v>
      </c>
      <c r="U313" s="1" t="s">
        <v>28</v>
      </c>
      <c r="V313" s="1" t="str">
        <f>Tabulka1[[#This Row],[z2Label]]</f>
        <v>Density (g/cm3)</v>
      </c>
      <c r="W313" s="1">
        <f>2*Tabulka1[[#This Row],[x3]]/61.9789*1000/(100-Tabulka1[[#This Row],[x2]])</f>
        <v>9.3148565907966425</v>
      </c>
      <c r="X313" s="1">
        <f>(Tabulka1[[#This Row],[x2]]-Tabulka1[[#This Row],[x3]])/60.08*1000/(100-Tabulka1[[#This Row],[x2]])</f>
        <v>2.3287141476991606</v>
      </c>
      <c r="Y313" s="1">
        <f>Tabulka1[[#This Row],[z3]]</f>
        <v>1.4017300000000001</v>
      </c>
      <c r="Z313" s="1">
        <f>Tabulka1[[#This Row],[std3]]</f>
        <v>1.4142135623666588E-5</v>
      </c>
      <c r="AA313" s="1" t="s">
        <v>36</v>
      </c>
      <c r="AB313" s="1" t="s">
        <v>37</v>
      </c>
      <c r="AC313" s="1" t="str">
        <f>Tabulka1[[#This Row],[z2Label]]</f>
        <v>Density (g/cm3)</v>
      </c>
      <c r="AD313" s="1">
        <f>Tabulka1[[#This Row],[y2]]</f>
        <v>0.5</v>
      </c>
      <c r="AE313" s="1">
        <f>Tabulka1[[#This Row],[x3]]</f>
        <v>20.206359780436411</v>
      </c>
      <c r="AF313" s="1">
        <f>Tabulka1[[#This Row],[x2]]-Tabulka1[[#This Row],[x3]]</f>
        <v>9.7936402195635885</v>
      </c>
      <c r="AG313" s="1">
        <f>100-Tabulka1[[#This Row],[Na2O_proc]]-Tabulka1[[#This Row],[SiO2_proc]]</f>
        <v>70</v>
      </c>
      <c r="AH313" s="1">
        <f>Tabulka1[[#This Row],[z2]]</f>
        <v>1.4017300000000001</v>
      </c>
      <c r="AI313" s="1">
        <f>Tabulka1[[#This Row],[std2]]</f>
        <v>1.4142135623666588E-5</v>
      </c>
      <c r="AJ313" s="1" t="str">
        <f>Tabulka1[[#This Row],[z2Label]]</f>
        <v>Density (g/cm3)</v>
      </c>
      <c r="AK313" s="1">
        <v>30</v>
      </c>
      <c r="AL313" s="1" t="s">
        <v>82</v>
      </c>
      <c r="AM313" s="1" t="s">
        <v>79</v>
      </c>
      <c r="AN313" s="1">
        <f t="shared" si="6"/>
        <v>1.4023203485000002</v>
      </c>
      <c r="AO313" s="1">
        <f>Tabulka1[[#This Row],[Interpolated_z2]]-Tabulka1[[#This Row],[z2]]</f>
        <v>5.9034850000005967E-4</v>
      </c>
      <c r="AP313" s="1">
        <f>Tabulka1[[#This Row],[Interpolated_z2 - measured]]/Tabulka1[[#This Row],[z2]]*100</f>
        <v>4.2115707019187688E-2</v>
      </c>
      <c r="AQ313" s="1">
        <v>1</v>
      </c>
    </row>
    <row r="314" spans="1:43" ht="16.5" x14ac:dyDescent="0.35">
      <c r="A314" s="1">
        <f>2*Tabulka1[[#This Row],[x3]]*Tabulka1[[#This Row],[z]]/(100*61.9789)*1000</f>
        <v>11.228470455525985</v>
      </c>
      <c r="B314" s="1">
        <f>Tabulka1[[#This Row],[y2]]*Tabulka1[[#This Row],[x]]/2</f>
        <v>2.8071176138814962</v>
      </c>
      <c r="C314" s="1">
        <f>Tabulka1[[#This Row],[z2]]</f>
        <v>1.4760450000000001</v>
      </c>
      <c r="D314" s="1">
        <f>Tabulka1[[#This Row],[std2]]</f>
        <v>7.0710678119117998E-6</v>
      </c>
      <c r="E314" s="1">
        <v>3</v>
      </c>
      <c r="F314" s="1" t="s">
        <v>75</v>
      </c>
      <c r="G314" s="1" t="s">
        <v>27</v>
      </c>
      <c r="H314" s="1" t="str">
        <f>Tabulka1[[#This Row],[z2Label]]</f>
        <v>Density (g/cm3)</v>
      </c>
      <c r="I314" s="1">
        <v>35</v>
      </c>
      <c r="J314" s="1">
        <v>0.5</v>
      </c>
      <c r="K314" s="1">
        <v>1.4760450000000001</v>
      </c>
      <c r="L314" s="1">
        <v>7.0710678119117998E-6</v>
      </c>
      <c r="M314" s="1" t="s">
        <v>29</v>
      </c>
      <c r="N314" s="1" t="s">
        <v>28</v>
      </c>
      <c r="O314" s="1" t="s">
        <v>80</v>
      </c>
      <c r="P314" s="1">
        <f>Tabulka1[[#This Row],[x2]]/(1+Tabulka1[[#This Row],[y2]]*60.08/61.9789)</f>
        <v>23.574086410509146</v>
      </c>
      <c r="Q314" s="1">
        <f>Tabulka1[[#This Row],[y2]]</f>
        <v>0.5</v>
      </c>
      <c r="R314" s="1">
        <f>Tabulka1[[#This Row],[z2]]</f>
        <v>1.4760450000000001</v>
      </c>
      <c r="S314" s="1">
        <f>Tabulka1[[#This Row],[std2]]</f>
        <v>7.0710678119117998E-6</v>
      </c>
      <c r="T314" s="1" t="s">
        <v>38</v>
      </c>
      <c r="U314" s="1" t="s">
        <v>28</v>
      </c>
      <c r="V314" s="1" t="str">
        <f>Tabulka1[[#This Row],[z2Label]]</f>
        <v>Density (g/cm3)</v>
      </c>
      <c r="W314" s="1">
        <f>2*Tabulka1[[#This Row],[x3]]/61.9789*1000/(100-Tabulka1[[#This Row],[x2]])</f>
        <v>11.703281357667576</v>
      </c>
      <c r="X314" s="1">
        <f>(Tabulka1[[#This Row],[x2]]-Tabulka1[[#This Row],[x3]])/60.08*1000/(100-Tabulka1[[#This Row],[x2]])</f>
        <v>2.925820339416894</v>
      </c>
      <c r="Y314" s="1">
        <f>Tabulka1[[#This Row],[z3]]</f>
        <v>1.4760450000000001</v>
      </c>
      <c r="Z314" s="1">
        <f>Tabulka1[[#This Row],[std3]]</f>
        <v>7.0710678119117998E-6</v>
      </c>
      <c r="AA314" s="1" t="s">
        <v>36</v>
      </c>
      <c r="AB314" s="1" t="s">
        <v>37</v>
      </c>
      <c r="AC314" s="1" t="str">
        <f>Tabulka1[[#This Row],[z2Label]]</f>
        <v>Density (g/cm3)</v>
      </c>
      <c r="AD314" s="1">
        <f>Tabulka1[[#This Row],[y2]]</f>
        <v>0.5</v>
      </c>
      <c r="AE314" s="1">
        <f>Tabulka1[[#This Row],[x3]]</f>
        <v>23.574086410509146</v>
      </c>
      <c r="AF314" s="1">
        <f>Tabulka1[[#This Row],[x2]]-Tabulka1[[#This Row],[x3]]</f>
        <v>11.425913589490854</v>
      </c>
      <c r="AG314" s="1">
        <f>100-Tabulka1[[#This Row],[Na2O_proc]]-Tabulka1[[#This Row],[SiO2_proc]]</f>
        <v>65</v>
      </c>
      <c r="AH314" s="1">
        <f>Tabulka1[[#This Row],[z2]]</f>
        <v>1.4760450000000001</v>
      </c>
      <c r="AI314" s="1">
        <f>Tabulka1[[#This Row],[std2]]</f>
        <v>7.0710678119117998E-6</v>
      </c>
      <c r="AJ314" s="1" t="str">
        <f>Tabulka1[[#This Row],[z2Label]]</f>
        <v>Density (g/cm3)</v>
      </c>
      <c r="AK314" s="1">
        <v>30</v>
      </c>
      <c r="AL314" s="1" t="s">
        <v>82</v>
      </c>
      <c r="AM314" s="1" t="s">
        <v>79</v>
      </c>
      <c r="AN314" s="1">
        <f t="shared" si="6"/>
        <v>1.4756562828750004</v>
      </c>
      <c r="AO314" s="1">
        <f>Tabulka1[[#This Row],[Interpolated_z2]]-Tabulka1[[#This Row],[z2]]</f>
        <v>-3.8871712499966016E-4</v>
      </c>
      <c r="AP314" s="1">
        <f>Tabulka1[[#This Row],[Interpolated_z2 - measured]]/Tabulka1[[#This Row],[z2]]*100</f>
        <v>-2.6335045679478617E-2</v>
      </c>
      <c r="AQ314" s="1">
        <v>1</v>
      </c>
    </row>
    <row r="315" spans="1:43" ht="16.5" x14ac:dyDescent="0.35">
      <c r="A315" s="1">
        <f>2*Tabulka1[[#This Row],[x3]]*Tabulka1[[#This Row],[z]]/(100*61.9789)*1000</f>
        <v>13.472275804209788</v>
      </c>
      <c r="B315" s="1">
        <f>Tabulka1[[#This Row],[y2]]*Tabulka1[[#This Row],[x]]/2</f>
        <v>3.3680689510524471</v>
      </c>
      <c r="C315" s="1">
        <f>Tabulka1[[#This Row],[z2]]</f>
        <v>1.5496300000000001</v>
      </c>
      <c r="D315" s="1">
        <f>Tabulka1[[#This Row],[std2]]</f>
        <v>0</v>
      </c>
      <c r="E315" s="1">
        <v>3</v>
      </c>
      <c r="F315" s="1" t="s">
        <v>75</v>
      </c>
      <c r="G315" s="1" t="s">
        <v>27</v>
      </c>
      <c r="H315" s="1" t="str">
        <f>Tabulka1[[#This Row],[z2Label]]</f>
        <v>Density (g/cm3)</v>
      </c>
      <c r="I315" s="1">
        <v>40</v>
      </c>
      <c r="J315" s="1">
        <v>0.5</v>
      </c>
      <c r="K315" s="1">
        <v>1.5496300000000001</v>
      </c>
      <c r="L315" s="1">
        <v>0</v>
      </c>
      <c r="M315" s="1" t="s">
        <v>29</v>
      </c>
      <c r="N315" s="1" t="s">
        <v>28</v>
      </c>
      <c r="O315" s="1" t="s">
        <v>80</v>
      </c>
      <c r="P315" s="1">
        <f>Tabulka1[[#This Row],[x2]]/(1+Tabulka1[[#This Row],[y2]]*60.08/61.9789)</f>
        <v>26.941813040581881</v>
      </c>
      <c r="Q315" s="1">
        <f>Tabulka1[[#This Row],[y2]]</f>
        <v>0.5</v>
      </c>
      <c r="R315" s="1">
        <f>Tabulka1[[#This Row],[z2]]</f>
        <v>1.5496300000000001</v>
      </c>
      <c r="S315" s="1">
        <f>Tabulka1[[#This Row],[std2]]</f>
        <v>0</v>
      </c>
      <c r="T315" s="1" t="s">
        <v>38</v>
      </c>
      <c r="U315" s="1" t="s">
        <v>28</v>
      </c>
      <c r="V315" s="1" t="str">
        <f>Tabulka1[[#This Row],[z2Label]]</f>
        <v>Density (g/cm3)</v>
      </c>
      <c r="W315" s="1">
        <f>2*Tabulka1[[#This Row],[x3]]/61.9789*1000/(100-Tabulka1[[#This Row],[x2]])</f>
        <v>14.489776919016998</v>
      </c>
      <c r="X315" s="1">
        <f>(Tabulka1[[#This Row],[x2]]-Tabulka1[[#This Row],[x3]])/60.08*1000/(100-Tabulka1[[#This Row],[x2]])</f>
        <v>3.6224442297542501</v>
      </c>
      <c r="Y315" s="1">
        <f>Tabulka1[[#This Row],[z3]]</f>
        <v>1.5496300000000001</v>
      </c>
      <c r="Z315" s="1">
        <f>Tabulka1[[#This Row],[std3]]</f>
        <v>0</v>
      </c>
      <c r="AA315" s="1" t="s">
        <v>36</v>
      </c>
      <c r="AB315" s="1" t="s">
        <v>37</v>
      </c>
      <c r="AC315" s="1" t="str">
        <f>Tabulka1[[#This Row],[z2Label]]</f>
        <v>Density (g/cm3)</v>
      </c>
      <c r="AD315" s="1">
        <f>Tabulka1[[#This Row],[y2]]</f>
        <v>0.5</v>
      </c>
      <c r="AE315" s="1">
        <f>Tabulka1[[#This Row],[x3]]</f>
        <v>26.941813040581881</v>
      </c>
      <c r="AF315" s="1">
        <f>Tabulka1[[#This Row],[x2]]-Tabulka1[[#This Row],[x3]]</f>
        <v>13.058186959418119</v>
      </c>
      <c r="AG315" s="1">
        <f>100-Tabulka1[[#This Row],[Na2O_proc]]-Tabulka1[[#This Row],[SiO2_proc]]</f>
        <v>60</v>
      </c>
      <c r="AH315" s="1">
        <f>Tabulka1[[#This Row],[z2]]</f>
        <v>1.5496300000000001</v>
      </c>
      <c r="AI315" s="1">
        <f>Tabulka1[[#This Row],[std2]]</f>
        <v>0</v>
      </c>
      <c r="AJ315" s="1" t="str">
        <f>Tabulka1[[#This Row],[z2Label]]</f>
        <v>Density (g/cm3)</v>
      </c>
      <c r="AK315" s="1">
        <v>30</v>
      </c>
      <c r="AL315" s="1" t="s">
        <v>82</v>
      </c>
      <c r="AM315" s="1" t="s">
        <v>79</v>
      </c>
      <c r="AN315" s="1">
        <f t="shared" si="6"/>
        <v>1.5496381459999999</v>
      </c>
      <c r="AO315" s="1">
        <f>Tabulka1[[#This Row],[Interpolated_z2]]-Tabulka1[[#This Row],[z2]]</f>
        <v>8.1459999998756416E-6</v>
      </c>
      <c r="AP315" s="1">
        <f>Tabulka1[[#This Row],[Interpolated_z2 - measured]]/Tabulka1[[#This Row],[z2]]*100</f>
        <v>5.2567387052881282E-4</v>
      </c>
      <c r="AQ315" s="1">
        <v>1</v>
      </c>
    </row>
    <row r="316" spans="1:43" ht="16.5" x14ac:dyDescent="0.35">
      <c r="A316" s="1">
        <f>2*Tabulka1[[#This Row],[x3]]*Tabulka1[[#This Row],[z]]/(100*61.9789)*1000</f>
        <v>14.578225408041176</v>
      </c>
      <c r="B316" s="1">
        <f>Tabulka1[[#This Row],[y2]]*Tabulka1[[#This Row],[x]]/2</f>
        <v>3.6445563520102939</v>
      </c>
      <c r="C316" s="1">
        <f>Tabulka1[[#This Row],[z2]]</f>
        <v>1.5867900000000001</v>
      </c>
      <c r="D316" s="1">
        <f>Tabulka1[[#This Row],[std2]]</f>
        <v>2.8284271247490186E-5</v>
      </c>
      <c r="E316" s="1">
        <v>3</v>
      </c>
      <c r="F316" s="1" t="s">
        <v>75</v>
      </c>
      <c r="G316" s="1" t="s">
        <v>27</v>
      </c>
      <c r="H316" s="1" t="str">
        <f>Tabulka1[[#This Row],[z2Label]]</f>
        <v>Density (g/cm3)</v>
      </c>
      <c r="I316" s="1">
        <v>42.27</v>
      </c>
      <c r="J316" s="1">
        <v>0.5</v>
      </c>
      <c r="K316" s="1">
        <v>1.5867900000000001</v>
      </c>
      <c r="L316" s="1">
        <v>2.8284271247490186E-5</v>
      </c>
      <c r="M316" s="1" t="s">
        <v>29</v>
      </c>
      <c r="N316" s="1" t="s">
        <v>28</v>
      </c>
      <c r="O316" s="1" t="s">
        <v>80</v>
      </c>
      <c r="P316" s="1">
        <f>Tabulka1[[#This Row],[x2]]/(1+Tabulka1[[#This Row],[y2]]*60.08/61.9789)</f>
        <v>28.470760930634906</v>
      </c>
      <c r="Q316" s="1">
        <f>Tabulka1[[#This Row],[y2]]</f>
        <v>0.5</v>
      </c>
      <c r="R316" s="1">
        <f>Tabulka1[[#This Row],[z2]]</f>
        <v>1.5867900000000001</v>
      </c>
      <c r="S316" s="1">
        <f>Tabulka1[[#This Row],[std2]]</f>
        <v>2.8284271247490186E-5</v>
      </c>
      <c r="T316" s="1" t="s">
        <v>38</v>
      </c>
      <c r="U316" s="1" t="s">
        <v>28</v>
      </c>
      <c r="V316" s="1" t="str">
        <f>Tabulka1[[#This Row],[z2Label]]</f>
        <v>Density (g/cm3)</v>
      </c>
      <c r="W316" s="1">
        <f>2*Tabulka1[[#This Row],[x3]]/61.9789*1000/(100-Tabulka1[[#This Row],[x2]])</f>
        <v>15.914157380049765</v>
      </c>
      <c r="X316" s="1">
        <f>(Tabulka1[[#This Row],[x2]]-Tabulka1[[#This Row],[x3]])/60.08*1000/(100-Tabulka1[[#This Row],[x2]])</f>
        <v>3.9785393450124409</v>
      </c>
      <c r="Y316" s="1">
        <f>Tabulka1[[#This Row],[z3]]</f>
        <v>1.5867900000000001</v>
      </c>
      <c r="Z316" s="1">
        <f>Tabulka1[[#This Row],[std3]]</f>
        <v>2.8284271247490186E-5</v>
      </c>
      <c r="AA316" s="1" t="s">
        <v>36</v>
      </c>
      <c r="AB316" s="1" t="s">
        <v>37</v>
      </c>
      <c r="AC316" s="1" t="str">
        <f>Tabulka1[[#This Row],[z2Label]]</f>
        <v>Density (g/cm3)</v>
      </c>
      <c r="AD316" s="1">
        <f>Tabulka1[[#This Row],[y2]]</f>
        <v>0.5</v>
      </c>
      <c r="AE316" s="1">
        <f>Tabulka1[[#This Row],[x3]]</f>
        <v>28.470760930634906</v>
      </c>
      <c r="AF316" s="1">
        <f>Tabulka1[[#This Row],[x2]]-Tabulka1[[#This Row],[x3]]</f>
        <v>13.799239069365097</v>
      </c>
      <c r="AG316" s="1">
        <f>100-Tabulka1[[#This Row],[Na2O_proc]]-Tabulka1[[#This Row],[SiO2_proc]]</f>
        <v>57.72999999999999</v>
      </c>
      <c r="AH316" s="1">
        <f>Tabulka1[[#This Row],[z2]]</f>
        <v>1.5867900000000001</v>
      </c>
      <c r="AI316" s="1">
        <f>Tabulka1[[#This Row],[std2]]</f>
        <v>2.8284271247490186E-5</v>
      </c>
      <c r="AJ316" s="1" t="str">
        <f>Tabulka1[[#This Row],[z2Label]]</f>
        <v>Density (g/cm3)</v>
      </c>
      <c r="AK316" s="1">
        <v>30</v>
      </c>
      <c r="AL316" s="1" t="s">
        <v>82</v>
      </c>
      <c r="AM316" s="1" t="s">
        <v>79</v>
      </c>
      <c r="AN316" s="1">
        <f t="shared" si="6"/>
        <v>1.5833890560632795</v>
      </c>
      <c r="AO316" s="1">
        <f>Tabulka1[[#This Row],[Interpolated_z2]]-Tabulka1[[#This Row],[z2]]</f>
        <v>-3.4009439367206351E-3</v>
      </c>
      <c r="AP316" s="1">
        <f>Tabulka1[[#This Row],[Interpolated_z2 - measured]]/Tabulka1[[#This Row],[z2]]*100</f>
        <v>-0.21432854610380928</v>
      </c>
      <c r="AQ316" s="1">
        <v>1</v>
      </c>
    </row>
    <row r="317" spans="1:43" ht="16.5" x14ac:dyDescent="0.35">
      <c r="A317" s="1">
        <f>2*Tabulka1[[#This Row],[x3]]*Tabulka1[[#This Row],[z]]/(100*61.9789)*1000</f>
        <v>0</v>
      </c>
      <c r="B317" s="1">
        <f>Tabulka1[[#This Row],[y2]]*Tabulka1[[#This Row],[x]]/2</f>
        <v>0</v>
      </c>
      <c r="C317" s="1">
        <f>Tabulka1[[#This Row],[z2]]</f>
        <v>0.99565000000000003</v>
      </c>
      <c r="D317" s="1">
        <f>Tabulka1[[#This Row],[std2]]</f>
        <v>0</v>
      </c>
      <c r="E317" s="1">
        <v>4</v>
      </c>
      <c r="F317" s="1" t="s">
        <v>75</v>
      </c>
      <c r="G317" s="1" t="s">
        <v>27</v>
      </c>
      <c r="H317" s="1" t="str">
        <f>Tabulka1[[#This Row],[z2Label]]</f>
        <v>Density (g/cm3)</v>
      </c>
      <c r="I317" s="1">
        <v>0</v>
      </c>
      <c r="J317" s="1">
        <v>1</v>
      </c>
      <c r="K317" s="1">
        <v>0.99565000000000003</v>
      </c>
      <c r="M317" s="1" t="s">
        <v>29</v>
      </c>
      <c r="N317" s="1" t="s">
        <v>28</v>
      </c>
      <c r="O317" s="1" t="s">
        <v>80</v>
      </c>
      <c r="P317" s="1">
        <f>Tabulka1[[#This Row],[x2]]/(1+Tabulka1[[#This Row],[y2]]*60.08/61.9789)</f>
        <v>0</v>
      </c>
      <c r="Q317" s="1">
        <f>Tabulka1[[#This Row],[y2]]</f>
        <v>1</v>
      </c>
      <c r="R317" s="1">
        <f>Tabulka1[[#This Row],[z2]]</f>
        <v>0.99565000000000003</v>
      </c>
      <c r="S317" s="1">
        <f>Tabulka1[[#This Row],[std2]]</f>
        <v>0</v>
      </c>
      <c r="T317" s="1" t="s">
        <v>38</v>
      </c>
      <c r="U317" s="1" t="s">
        <v>28</v>
      </c>
      <c r="V317" s="1" t="str">
        <f>Tabulka1[[#This Row],[z2Label]]</f>
        <v>Density (g/cm3)</v>
      </c>
      <c r="W317" s="1">
        <f>2*Tabulka1[[#This Row],[x3]]/61.9789*1000/(100-Tabulka1[[#This Row],[x2]])</f>
        <v>0</v>
      </c>
      <c r="X317" s="1">
        <f>(Tabulka1[[#This Row],[x2]]-Tabulka1[[#This Row],[x3]])/60.08*1000/(100-Tabulka1[[#This Row],[x2]])</f>
        <v>0</v>
      </c>
      <c r="Y317" s="1">
        <f>Tabulka1[[#This Row],[z3]]</f>
        <v>0.99565000000000003</v>
      </c>
      <c r="Z317" s="1">
        <f>Tabulka1[[#This Row],[std3]]</f>
        <v>0</v>
      </c>
      <c r="AA317" s="1" t="s">
        <v>36</v>
      </c>
      <c r="AB317" s="1" t="s">
        <v>37</v>
      </c>
      <c r="AC317" s="1" t="str">
        <f>Tabulka1[[#This Row],[z2Label]]</f>
        <v>Density (g/cm3)</v>
      </c>
      <c r="AD317" s="1">
        <f>Tabulka1[[#This Row],[y2]]</f>
        <v>1</v>
      </c>
      <c r="AE317" s="1">
        <f>Tabulka1[[#This Row],[x3]]</f>
        <v>0</v>
      </c>
      <c r="AF317" s="1">
        <f>Tabulka1[[#This Row],[x2]]-Tabulka1[[#This Row],[x3]]</f>
        <v>0</v>
      </c>
      <c r="AG317" s="1">
        <f>100-Tabulka1[[#This Row],[Na2O_proc]]-Tabulka1[[#This Row],[SiO2_proc]]</f>
        <v>100</v>
      </c>
      <c r="AH317" s="1">
        <f>Tabulka1[[#This Row],[z2]]</f>
        <v>0.99565000000000003</v>
      </c>
      <c r="AI317" s="1">
        <f>Tabulka1[[#This Row],[std2]]</f>
        <v>0</v>
      </c>
      <c r="AJ317" s="1" t="str">
        <f>Tabulka1[[#This Row],[z2Label]]</f>
        <v>Density (g/cm3)</v>
      </c>
      <c r="AK317" s="1">
        <v>30</v>
      </c>
      <c r="AL317" s="1" t="s">
        <v>82</v>
      </c>
      <c r="AM317" s="1" t="s">
        <v>79</v>
      </c>
      <c r="AN317" s="1">
        <f t="shared" si="6"/>
        <v>0.99187227</v>
      </c>
      <c r="AO317" s="1">
        <f>Tabulka1[[#This Row],[Interpolated_z2]]-Tabulka1[[#This Row],[z2]]</f>
        <v>-3.7777300000000347E-3</v>
      </c>
      <c r="AP317" s="1">
        <f>Tabulka1[[#This Row],[Interpolated_z2 - measured]]/Tabulka1[[#This Row],[z2]]*100</f>
        <v>-0.37942349219103444</v>
      </c>
      <c r="AQ317" s="1">
        <v>100</v>
      </c>
    </row>
    <row r="318" spans="1:43" ht="16.5" x14ac:dyDescent="0.35">
      <c r="A318" s="1">
        <f>2*Tabulka1[[#This Row],[x3]]*Tabulka1[[#This Row],[z]]/(100*61.9789)*1000</f>
        <v>0.8603878946967406</v>
      </c>
      <c r="B318" s="1">
        <f>Tabulka1[[#This Row],[y2]]*Tabulka1[[#This Row],[x]]/2</f>
        <v>0.4301939473483703</v>
      </c>
      <c r="C318" s="1">
        <f>Tabulka1[[#This Row],[z2]]</f>
        <v>1.0501799999999999</v>
      </c>
      <c r="D318" s="1">
        <f>Tabulka1[[#This Row],[std2]]</f>
        <v>0</v>
      </c>
      <c r="E318" s="1">
        <v>4</v>
      </c>
      <c r="F318" s="1" t="s">
        <v>75</v>
      </c>
      <c r="G318" s="1" t="s">
        <v>27</v>
      </c>
      <c r="H318" s="1" t="str">
        <f>Tabulka1[[#This Row],[z2Label]]</f>
        <v>Density (g/cm3)</v>
      </c>
      <c r="I318" s="1">
        <v>5</v>
      </c>
      <c r="J318" s="1">
        <v>1</v>
      </c>
      <c r="K318" s="1">
        <v>1.0501799999999999</v>
      </c>
      <c r="L318" s="1">
        <v>0</v>
      </c>
      <c r="M318" s="1" t="s">
        <v>29</v>
      </c>
      <c r="N318" s="1" t="s">
        <v>28</v>
      </c>
      <c r="O318" s="1" t="s">
        <v>80</v>
      </c>
      <c r="P318" s="1">
        <f>Tabulka1[[#This Row],[x2]]/(1+Tabulka1[[#This Row],[y2]]*60.08/61.9789)</f>
        <v>2.5388931081633541</v>
      </c>
      <c r="Q318" s="1">
        <f>Tabulka1[[#This Row],[y2]]</f>
        <v>1</v>
      </c>
      <c r="R318" s="1">
        <f>Tabulka1[[#This Row],[z2]]</f>
        <v>1.0501799999999999</v>
      </c>
      <c r="S318" s="1">
        <f>Tabulka1[[#This Row],[std2]]</f>
        <v>0</v>
      </c>
      <c r="T318" s="1" t="s">
        <v>38</v>
      </c>
      <c r="U318" s="1" t="s">
        <v>28</v>
      </c>
      <c r="V318" s="1" t="str">
        <f>Tabulka1[[#This Row],[z2Label]]</f>
        <v>Density (g/cm3)</v>
      </c>
      <c r="W318" s="1">
        <f>2*Tabulka1[[#This Row],[x3]]/61.9789*1000/(100-Tabulka1[[#This Row],[x2]])</f>
        <v>0.86239641594948702</v>
      </c>
      <c r="X318" s="1">
        <f>(Tabulka1[[#This Row],[x2]]-Tabulka1[[#This Row],[x3]])/60.08*1000/(100-Tabulka1[[#This Row],[x2]])</f>
        <v>0.43119820797474345</v>
      </c>
      <c r="Y318" s="1">
        <f>Tabulka1[[#This Row],[z3]]</f>
        <v>1.0501799999999999</v>
      </c>
      <c r="Z318" s="1">
        <f>Tabulka1[[#This Row],[std3]]</f>
        <v>0</v>
      </c>
      <c r="AA318" s="1" t="s">
        <v>36</v>
      </c>
      <c r="AB318" s="1" t="s">
        <v>37</v>
      </c>
      <c r="AC318" s="1" t="str">
        <f>Tabulka1[[#This Row],[z2Label]]</f>
        <v>Density (g/cm3)</v>
      </c>
      <c r="AD318" s="1">
        <f>Tabulka1[[#This Row],[y2]]</f>
        <v>1</v>
      </c>
      <c r="AE318" s="1">
        <f>Tabulka1[[#This Row],[x3]]</f>
        <v>2.5388931081633541</v>
      </c>
      <c r="AF318" s="1">
        <f>Tabulka1[[#This Row],[x2]]-Tabulka1[[#This Row],[x3]]</f>
        <v>2.4611068918366459</v>
      </c>
      <c r="AG318" s="1">
        <f>100-Tabulka1[[#This Row],[Na2O_proc]]-Tabulka1[[#This Row],[SiO2_proc]]</f>
        <v>95</v>
      </c>
      <c r="AH318" s="1">
        <f>Tabulka1[[#This Row],[z2]]</f>
        <v>1.0501799999999999</v>
      </c>
      <c r="AI318" s="1">
        <f>Tabulka1[[#This Row],[std2]]</f>
        <v>0</v>
      </c>
      <c r="AJ318" s="1" t="str">
        <f>Tabulka1[[#This Row],[z2Label]]</f>
        <v>Density (g/cm3)</v>
      </c>
      <c r="AK318" s="1">
        <v>30</v>
      </c>
      <c r="AL318" s="1" t="s">
        <v>82</v>
      </c>
      <c r="AM318" s="1" t="s">
        <v>79</v>
      </c>
      <c r="AN318" s="1">
        <f t="shared" si="6"/>
        <v>1.0468181941250001</v>
      </c>
      <c r="AO318" s="1">
        <f>Tabulka1[[#This Row],[Interpolated_z2]]-Tabulka1[[#This Row],[z2]]</f>
        <v>-3.3618058749997903E-3</v>
      </c>
      <c r="AP318" s="1">
        <f>Tabulka1[[#This Row],[Interpolated_z2 - measured]]/Tabulka1[[#This Row],[z2]]*100</f>
        <v>-0.32011711087621081</v>
      </c>
      <c r="AQ318" s="1">
        <v>1</v>
      </c>
    </row>
    <row r="319" spans="1:43" ht="16.5" x14ac:dyDescent="0.35">
      <c r="A319" s="1">
        <f>2*Tabulka1[[#This Row],[x3]]*Tabulka1[[#This Row],[z]]/(100*61.9789)*1000</f>
        <v>1.8133704301775619</v>
      </c>
      <c r="B319" s="1">
        <f>Tabulka1[[#This Row],[y2]]*Tabulka1[[#This Row],[x]]/2</f>
        <v>0.90668521508878097</v>
      </c>
      <c r="C319" s="1">
        <f>Tabulka1[[#This Row],[z2]]</f>
        <v>1.10669</v>
      </c>
      <c r="D319" s="1">
        <f>Tabulka1[[#This Row],[std2]]</f>
        <v>0</v>
      </c>
      <c r="E319" s="1">
        <v>4</v>
      </c>
      <c r="F319" s="1" t="s">
        <v>75</v>
      </c>
      <c r="G319" s="1" t="s">
        <v>27</v>
      </c>
      <c r="H319" s="1" t="str">
        <f>Tabulka1[[#This Row],[z2Label]]</f>
        <v>Density (g/cm3)</v>
      </c>
      <c r="I319" s="1">
        <v>10</v>
      </c>
      <c r="J319" s="1">
        <v>1</v>
      </c>
      <c r="K319" s="1">
        <v>1.10669</v>
      </c>
      <c r="L319" s="1">
        <v>0</v>
      </c>
      <c r="M319" s="1" t="s">
        <v>29</v>
      </c>
      <c r="N319" s="1" t="s">
        <v>28</v>
      </c>
      <c r="O319" s="1" t="s">
        <v>80</v>
      </c>
      <c r="P319" s="1">
        <f>Tabulka1[[#This Row],[x2]]/(1+Tabulka1[[#This Row],[y2]]*60.08/61.9789)</f>
        <v>5.0777862163267082</v>
      </c>
      <c r="Q319" s="1">
        <f>Tabulka1[[#This Row],[y2]]</f>
        <v>1</v>
      </c>
      <c r="R319" s="1">
        <f>Tabulka1[[#This Row],[z2]]</f>
        <v>1.10669</v>
      </c>
      <c r="S319" s="1">
        <f>Tabulka1[[#This Row],[std2]]</f>
        <v>0</v>
      </c>
      <c r="T319" s="1" t="s">
        <v>38</v>
      </c>
      <c r="U319" s="1" t="s">
        <v>28</v>
      </c>
      <c r="V319" s="1" t="str">
        <f>Tabulka1[[#This Row],[z2Label]]</f>
        <v>Density (g/cm3)</v>
      </c>
      <c r="W319" s="1">
        <f>2*Tabulka1[[#This Row],[x3]]/61.9789*1000/(100-Tabulka1[[#This Row],[x2]])</f>
        <v>1.8206146558933616</v>
      </c>
      <c r="X319" s="1">
        <f>(Tabulka1[[#This Row],[x2]]-Tabulka1[[#This Row],[x3]])/60.08*1000/(100-Tabulka1[[#This Row],[x2]])</f>
        <v>0.91030732794668068</v>
      </c>
      <c r="Y319" s="1">
        <f>Tabulka1[[#This Row],[z3]]</f>
        <v>1.10669</v>
      </c>
      <c r="Z319" s="1">
        <f>Tabulka1[[#This Row],[std3]]</f>
        <v>0</v>
      </c>
      <c r="AA319" s="1" t="s">
        <v>36</v>
      </c>
      <c r="AB319" s="1" t="s">
        <v>37</v>
      </c>
      <c r="AC319" s="1" t="str">
        <f>Tabulka1[[#This Row],[z2Label]]</f>
        <v>Density (g/cm3)</v>
      </c>
      <c r="AD319" s="1">
        <f>Tabulka1[[#This Row],[y2]]</f>
        <v>1</v>
      </c>
      <c r="AE319" s="1">
        <f>Tabulka1[[#This Row],[x3]]</f>
        <v>5.0777862163267082</v>
      </c>
      <c r="AF319" s="1">
        <f>Tabulka1[[#This Row],[x2]]-Tabulka1[[#This Row],[x3]]</f>
        <v>4.9222137836732918</v>
      </c>
      <c r="AG319" s="1">
        <f>100-Tabulka1[[#This Row],[Na2O_proc]]-Tabulka1[[#This Row],[SiO2_proc]]</f>
        <v>90</v>
      </c>
      <c r="AH319" s="1">
        <f>Tabulka1[[#This Row],[z2]]</f>
        <v>1.10669</v>
      </c>
      <c r="AI319" s="1">
        <f>Tabulka1[[#This Row],[std2]]</f>
        <v>0</v>
      </c>
      <c r="AJ319" s="1" t="str">
        <f>Tabulka1[[#This Row],[z2Label]]</f>
        <v>Density (g/cm3)</v>
      </c>
      <c r="AK319" s="1">
        <v>30</v>
      </c>
      <c r="AL319" s="1" t="s">
        <v>82</v>
      </c>
      <c r="AM319" s="1" t="s">
        <v>79</v>
      </c>
      <c r="AN319" s="1">
        <f t="shared" si="6"/>
        <v>1.105863416</v>
      </c>
      <c r="AO319" s="1">
        <f>Tabulka1[[#This Row],[Interpolated_z2]]-Tabulka1[[#This Row],[z2]]</f>
        <v>-8.2658399999990806E-4</v>
      </c>
      <c r="AP319" s="1">
        <f>Tabulka1[[#This Row],[Interpolated_z2 - measured]]/Tabulka1[[#This Row],[z2]]*100</f>
        <v>-7.4689750517300077E-2</v>
      </c>
      <c r="AQ319" s="1">
        <v>1</v>
      </c>
    </row>
    <row r="320" spans="1:43" ht="16.5" x14ac:dyDescent="0.35">
      <c r="A320" s="1">
        <f>2*Tabulka1[[#This Row],[x3]]*Tabulka1[[#This Row],[z]]/(100*61.9789)*1000</f>
        <v>2.86962687686027</v>
      </c>
      <c r="B320" s="1">
        <f>Tabulka1[[#This Row],[y2]]*Tabulka1[[#This Row],[x]]/2</f>
        <v>1.434813438430135</v>
      </c>
      <c r="C320" s="1">
        <f>Tabulka1[[#This Row],[z2]]</f>
        <v>1.1675450000000001</v>
      </c>
      <c r="D320" s="1">
        <f>Tabulka1[[#This Row],[std2]]</f>
        <v>7.0710678119117998E-6</v>
      </c>
      <c r="E320" s="1">
        <v>4</v>
      </c>
      <c r="F320" s="1" t="s">
        <v>75</v>
      </c>
      <c r="G320" s="1" t="s">
        <v>27</v>
      </c>
      <c r="H320" s="1" t="str">
        <f>Tabulka1[[#This Row],[z2Label]]</f>
        <v>Density (g/cm3)</v>
      </c>
      <c r="I320" s="1">
        <v>15</v>
      </c>
      <c r="J320" s="1">
        <v>1</v>
      </c>
      <c r="K320" s="1">
        <v>1.1675450000000001</v>
      </c>
      <c r="L320" s="1">
        <v>7.0710678119117998E-6</v>
      </c>
      <c r="M320" s="1" t="s">
        <v>29</v>
      </c>
      <c r="N320" s="1" t="s">
        <v>28</v>
      </c>
      <c r="O320" s="1" t="s">
        <v>80</v>
      </c>
      <c r="P320" s="1">
        <f>Tabulka1[[#This Row],[x2]]/(1+Tabulka1[[#This Row],[y2]]*60.08/61.9789)</f>
        <v>7.6166793244900619</v>
      </c>
      <c r="Q320" s="1">
        <f>Tabulka1[[#This Row],[y2]]</f>
        <v>1</v>
      </c>
      <c r="R320" s="1">
        <f>Tabulka1[[#This Row],[z2]]</f>
        <v>1.1675450000000001</v>
      </c>
      <c r="S320" s="1">
        <f>Tabulka1[[#This Row],[std2]]</f>
        <v>7.0710678119117998E-6</v>
      </c>
      <c r="T320" s="1" t="s">
        <v>38</v>
      </c>
      <c r="U320" s="1" t="s">
        <v>28</v>
      </c>
      <c r="V320" s="1" t="str">
        <f>Tabulka1[[#This Row],[z2Label]]</f>
        <v>Density (g/cm3)</v>
      </c>
      <c r="W320" s="1">
        <f>2*Tabulka1[[#This Row],[x3]]/61.9789*1000/(100-Tabulka1[[#This Row],[x2]])</f>
        <v>2.8915644534776921</v>
      </c>
      <c r="X320" s="1">
        <f>(Tabulka1[[#This Row],[x2]]-Tabulka1[[#This Row],[x3]])/60.08*1000/(100-Tabulka1[[#This Row],[x2]])</f>
        <v>1.445782226738846</v>
      </c>
      <c r="Y320" s="1">
        <f>Tabulka1[[#This Row],[z3]]</f>
        <v>1.1675450000000001</v>
      </c>
      <c r="Z320" s="1">
        <f>Tabulka1[[#This Row],[std3]]</f>
        <v>7.0710678119117998E-6</v>
      </c>
      <c r="AA320" s="1" t="s">
        <v>36</v>
      </c>
      <c r="AB320" s="1" t="s">
        <v>37</v>
      </c>
      <c r="AC320" s="1" t="str">
        <f>Tabulka1[[#This Row],[z2Label]]</f>
        <v>Density (g/cm3)</v>
      </c>
      <c r="AD320" s="1">
        <f>Tabulka1[[#This Row],[y2]]</f>
        <v>1</v>
      </c>
      <c r="AE320" s="1">
        <f>Tabulka1[[#This Row],[x3]]</f>
        <v>7.6166793244900619</v>
      </c>
      <c r="AF320" s="1">
        <f>Tabulka1[[#This Row],[x2]]-Tabulka1[[#This Row],[x3]]</f>
        <v>7.3833206755099381</v>
      </c>
      <c r="AG320" s="1">
        <f>100-Tabulka1[[#This Row],[Na2O_proc]]-Tabulka1[[#This Row],[SiO2_proc]]</f>
        <v>85</v>
      </c>
      <c r="AH320" s="1">
        <f>Tabulka1[[#This Row],[z2]]</f>
        <v>1.1675450000000001</v>
      </c>
      <c r="AI320" s="1">
        <f>Tabulka1[[#This Row],[std2]]</f>
        <v>7.0710678119117998E-6</v>
      </c>
      <c r="AJ320" s="1" t="str">
        <f>Tabulka1[[#This Row],[z2Label]]</f>
        <v>Density (g/cm3)</v>
      </c>
      <c r="AK320" s="1">
        <v>30</v>
      </c>
      <c r="AL320" s="1" t="s">
        <v>82</v>
      </c>
      <c r="AM320" s="1" t="s">
        <v>79</v>
      </c>
      <c r="AN320" s="1">
        <f t="shared" si="6"/>
        <v>1.168670404125</v>
      </c>
      <c r="AO320" s="1">
        <f>Tabulka1[[#This Row],[Interpolated_z2]]-Tabulka1[[#This Row],[z2]]</f>
        <v>1.1254041249999513E-3</v>
      </c>
      <c r="AP320" s="1">
        <f>Tabulka1[[#This Row],[Interpolated_z2 - measured]]/Tabulka1[[#This Row],[z2]]*100</f>
        <v>9.6390642330698287E-2</v>
      </c>
      <c r="AQ320" s="1">
        <v>1</v>
      </c>
    </row>
    <row r="321" spans="1:43" ht="16.5" x14ac:dyDescent="0.35">
      <c r="A321" s="1">
        <f>2*Tabulka1[[#This Row],[x3]]*Tabulka1[[#This Row],[z]]/(100*61.9789)*1000</f>
        <v>4.0355926523997834</v>
      </c>
      <c r="B321" s="1">
        <f>Tabulka1[[#This Row],[y2]]*Tabulka1[[#This Row],[x]]/2</f>
        <v>2.0177963261998917</v>
      </c>
      <c r="C321" s="1">
        <f>Tabulka1[[#This Row],[z2]]</f>
        <v>1.2314499999999999</v>
      </c>
      <c r="D321" s="1">
        <f>Tabulka1[[#This Row],[std2]]</f>
        <v>0</v>
      </c>
      <c r="E321" s="1">
        <v>4</v>
      </c>
      <c r="F321" s="1" t="s">
        <v>75</v>
      </c>
      <c r="G321" s="1" t="s">
        <v>27</v>
      </c>
      <c r="H321" s="1" t="str">
        <f>Tabulka1[[#This Row],[z2Label]]</f>
        <v>Density (g/cm3)</v>
      </c>
      <c r="I321" s="1">
        <v>20</v>
      </c>
      <c r="J321" s="1">
        <v>1</v>
      </c>
      <c r="K321" s="1">
        <v>1.2314499999999999</v>
      </c>
      <c r="L321" s="1">
        <v>0</v>
      </c>
      <c r="M321" s="1" t="s">
        <v>29</v>
      </c>
      <c r="N321" s="1" t="s">
        <v>28</v>
      </c>
      <c r="O321" s="1" t="s">
        <v>80</v>
      </c>
      <c r="P321" s="1">
        <f>Tabulka1[[#This Row],[x2]]/(1+Tabulka1[[#This Row],[y2]]*60.08/61.9789)</f>
        <v>10.155572432653416</v>
      </c>
      <c r="Q321" s="1">
        <f>Tabulka1[[#This Row],[y2]]</f>
        <v>1</v>
      </c>
      <c r="R321" s="1">
        <f>Tabulka1[[#This Row],[z2]]</f>
        <v>1.2314499999999999</v>
      </c>
      <c r="S321" s="1">
        <f>Tabulka1[[#This Row],[std2]]</f>
        <v>0</v>
      </c>
      <c r="T321" s="1" t="s">
        <v>38</v>
      </c>
      <c r="U321" s="1" t="s">
        <v>28</v>
      </c>
      <c r="V321" s="1" t="str">
        <f>Tabulka1[[#This Row],[z2Label]]</f>
        <v>Density (g/cm3)</v>
      </c>
      <c r="W321" s="1">
        <f>2*Tabulka1[[#This Row],[x3]]/61.9789*1000/(100-Tabulka1[[#This Row],[x2]])</f>
        <v>4.0963829757600632</v>
      </c>
      <c r="X321" s="1">
        <f>(Tabulka1[[#This Row],[x2]]-Tabulka1[[#This Row],[x3]])/60.08*1000/(100-Tabulka1[[#This Row],[x2]])</f>
        <v>2.0481914878800316</v>
      </c>
      <c r="Y321" s="1">
        <f>Tabulka1[[#This Row],[z3]]</f>
        <v>1.2314499999999999</v>
      </c>
      <c r="Z321" s="1">
        <f>Tabulka1[[#This Row],[std3]]</f>
        <v>0</v>
      </c>
      <c r="AA321" s="1" t="s">
        <v>36</v>
      </c>
      <c r="AB321" s="1" t="s">
        <v>37</v>
      </c>
      <c r="AC321" s="1" t="str">
        <f>Tabulka1[[#This Row],[z2Label]]</f>
        <v>Density (g/cm3)</v>
      </c>
      <c r="AD321" s="1">
        <f>Tabulka1[[#This Row],[y2]]</f>
        <v>1</v>
      </c>
      <c r="AE321" s="1">
        <f>Tabulka1[[#This Row],[x3]]</f>
        <v>10.155572432653416</v>
      </c>
      <c r="AF321" s="1">
        <f>Tabulka1[[#This Row],[x2]]-Tabulka1[[#This Row],[x3]]</f>
        <v>9.8444275673465835</v>
      </c>
      <c r="AG321" s="1">
        <f>100-Tabulka1[[#This Row],[Na2O_proc]]-Tabulka1[[#This Row],[SiO2_proc]]</f>
        <v>80</v>
      </c>
      <c r="AH321" s="1">
        <f>Tabulka1[[#This Row],[z2]]</f>
        <v>1.2314499999999999</v>
      </c>
      <c r="AI321" s="1">
        <f>Tabulka1[[#This Row],[std2]]</f>
        <v>0</v>
      </c>
      <c r="AJ321" s="1" t="str">
        <f>Tabulka1[[#This Row],[z2Label]]</f>
        <v>Density (g/cm3)</v>
      </c>
      <c r="AK321" s="1">
        <v>30</v>
      </c>
      <c r="AL321" s="1" t="s">
        <v>82</v>
      </c>
      <c r="AM321" s="1" t="s">
        <v>79</v>
      </c>
      <c r="AN321" s="1">
        <f t="shared" si="6"/>
        <v>1.2349416859999998</v>
      </c>
      <c r="AO321" s="1">
        <f>Tabulka1[[#This Row],[Interpolated_z2]]-Tabulka1[[#This Row],[z2]]</f>
        <v>3.4916859999998273E-3</v>
      </c>
      <c r="AP321" s="1">
        <f>Tabulka1[[#This Row],[Interpolated_z2 - measured]]/Tabulka1[[#This Row],[z2]]*100</f>
        <v>0.28354265297006193</v>
      </c>
      <c r="AQ321" s="1">
        <v>1</v>
      </c>
    </row>
    <row r="322" spans="1:43" ht="16.5" x14ac:dyDescent="0.35">
      <c r="A322" s="1">
        <f>2*Tabulka1[[#This Row],[x3]]*Tabulka1[[#This Row],[z]]/(100*61.9789)*1000</f>
        <v>5.3233930504043547</v>
      </c>
      <c r="B322" s="1">
        <f>Tabulka1[[#This Row],[y2]]*Tabulka1[[#This Row],[x]]/2</f>
        <v>2.6616965252021774</v>
      </c>
      <c r="C322" s="1">
        <f>Tabulka1[[#This Row],[z2]]</f>
        <v>1.2995350000000001</v>
      </c>
      <c r="D322" s="1">
        <f>Tabulka1[[#This Row],[std2]]</f>
        <v>7.0710678117547895E-6</v>
      </c>
      <c r="E322" s="1">
        <v>4</v>
      </c>
      <c r="F322" s="1" t="s">
        <v>75</v>
      </c>
      <c r="G322" s="1" t="s">
        <v>27</v>
      </c>
      <c r="H322" s="1" t="str">
        <f>Tabulka1[[#This Row],[z2Label]]</f>
        <v>Density (g/cm3)</v>
      </c>
      <c r="I322" s="1">
        <v>25</v>
      </c>
      <c r="J322" s="1">
        <v>1</v>
      </c>
      <c r="K322" s="1">
        <v>1.2995350000000001</v>
      </c>
      <c r="L322" s="1">
        <v>7.0710678117547895E-6</v>
      </c>
      <c r="M322" s="1" t="s">
        <v>29</v>
      </c>
      <c r="N322" s="1" t="s">
        <v>28</v>
      </c>
      <c r="O322" s="1" t="s">
        <v>80</v>
      </c>
      <c r="P322" s="1">
        <f>Tabulka1[[#This Row],[x2]]/(1+Tabulka1[[#This Row],[y2]]*60.08/61.9789)</f>
        <v>12.69446554081677</v>
      </c>
      <c r="Q322" s="1">
        <f>Tabulka1[[#This Row],[y2]]</f>
        <v>1</v>
      </c>
      <c r="R322" s="1">
        <f>Tabulka1[[#This Row],[z2]]</f>
        <v>1.2995350000000001</v>
      </c>
      <c r="S322" s="1">
        <f>Tabulka1[[#This Row],[std2]]</f>
        <v>7.0710678117547895E-6</v>
      </c>
      <c r="T322" s="1" t="s">
        <v>38</v>
      </c>
      <c r="U322" s="1" t="s">
        <v>28</v>
      </c>
      <c r="V322" s="1" t="str">
        <f>Tabulka1[[#This Row],[z2Label]]</f>
        <v>Density (g/cm3)</v>
      </c>
      <c r="W322" s="1">
        <f>2*Tabulka1[[#This Row],[x3]]/61.9789*1000/(100-Tabulka1[[#This Row],[x2]])</f>
        <v>5.4618439676800845</v>
      </c>
      <c r="X322" s="1">
        <f>(Tabulka1[[#This Row],[x2]]-Tabulka1[[#This Row],[x3]])/60.08*1000/(100-Tabulka1[[#This Row],[x2]])</f>
        <v>2.7309219838400423</v>
      </c>
      <c r="Y322" s="1">
        <f>Tabulka1[[#This Row],[z3]]</f>
        <v>1.2995350000000001</v>
      </c>
      <c r="Z322" s="1">
        <f>Tabulka1[[#This Row],[std3]]</f>
        <v>7.0710678117547895E-6</v>
      </c>
      <c r="AA322" s="1" t="s">
        <v>36</v>
      </c>
      <c r="AB322" s="1" t="s">
        <v>37</v>
      </c>
      <c r="AC322" s="1" t="str">
        <f>Tabulka1[[#This Row],[z2Label]]</f>
        <v>Density (g/cm3)</v>
      </c>
      <c r="AD322" s="1">
        <f>Tabulka1[[#This Row],[y2]]</f>
        <v>1</v>
      </c>
      <c r="AE322" s="1">
        <f>Tabulka1[[#This Row],[x3]]</f>
        <v>12.69446554081677</v>
      </c>
      <c r="AF322" s="1">
        <f>Tabulka1[[#This Row],[x2]]-Tabulka1[[#This Row],[x3]]</f>
        <v>12.30553445918323</v>
      </c>
      <c r="AG322" s="1">
        <f>100-Tabulka1[[#This Row],[Na2O_proc]]-Tabulka1[[#This Row],[SiO2_proc]]</f>
        <v>75</v>
      </c>
      <c r="AH322" s="1">
        <f>Tabulka1[[#This Row],[z2]]</f>
        <v>1.2995350000000001</v>
      </c>
      <c r="AI322" s="1">
        <f>Tabulka1[[#This Row],[std2]]</f>
        <v>7.0710678117547895E-6</v>
      </c>
      <c r="AJ322" s="1" t="str">
        <f>Tabulka1[[#This Row],[z2Label]]</f>
        <v>Density (g/cm3)</v>
      </c>
      <c r="AK322" s="1">
        <v>30</v>
      </c>
      <c r="AL322" s="1" t="s">
        <v>82</v>
      </c>
      <c r="AM322" s="1" t="s">
        <v>79</v>
      </c>
      <c r="AN322" s="1">
        <f t="shared" si="6"/>
        <v>1.3044198481249998</v>
      </c>
      <c r="AO322" s="1">
        <f>Tabulka1[[#This Row],[Interpolated_z2]]-Tabulka1[[#This Row],[z2]]</f>
        <v>4.8848481249996745E-3</v>
      </c>
      <c r="AP322" s="1">
        <f>Tabulka1[[#This Row],[Interpolated_z2 - measured]]/Tabulka1[[#This Row],[z2]]*100</f>
        <v>0.37589200175444865</v>
      </c>
      <c r="AQ322" s="1">
        <v>1</v>
      </c>
    </row>
    <row r="323" spans="1:43" ht="16.5" x14ac:dyDescent="0.35">
      <c r="A323" s="1">
        <f>2*Tabulka1[[#This Row],[x3]]*Tabulka1[[#This Row],[z]]/(100*61.9789)*1000</f>
        <v>6.7454401112905327</v>
      </c>
      <c r="B323" s="1">
        <f>Tabulka1[[#This Row],[y2]]*Tabulka1[[#This Row],[x]]/2</f>
        <v>3.3727200556452663</v>
      </c>
      <c r="C323" s="1">
        <f>Tabulka1[[#This Row],[z2]]</f>
        <v>1.3722349999999999</v>
      </c>
      <c r="D323" s="1">
        <f>Tabulka1[[#This Row],[std2]]</f>
        <v>7.0710678117547895E-6</v>
      </c>
      <c r="E323" s="1">
        <v>4</v>
      </c>
      <c r="F323" s="1" t="s">
        <v>75</v>
      </c>
      <c r="G323" s="1" t="s">
        <v>27</v>
      </c>
      <c r="H323" s="1" t="str">
        <f>Tabulka1[[#This Row],[z2Label]]</f>
        <v>Density (g/cm3)</v>
      </c>
      <c r="I323" s="1">
        <v>30</v>
      </c>
      <c r="J323" s="1">
        <v>1</v>
      </c>
      <c r="K323" s="1">
        <v>1.3722349999999999</v>
      </c>
      <c r="L323" s="1">
        <v>7.0710678117547895E-6</v>
      </c>
      <c r="M323" s="1" t="s">
        <v>29</v>
      </c>
      <c r="N323" s="1" t="s">
        <v>28</v>
      </c>
      <c r="O323" s="1" t="s">
        <v>80</v>
      </c>
      <c r="P323" s="1">
        <f>Tabulka1[[#This Row],[x2]]/(1+Tabulka1[[#This Row],[y2]]*60.08/61.9789)</f>
        <v>15.233358648980124</v>
      </c>
      <c r="Q323" s="1">
        <f>Tabulka1[[#This Row],[y2]]</f>
        <v>1</v>
      </c>
      <c r="R323" s="1">
        <f>Tabulka1[[#This Row],[z2]]</f>
        <v>1.3722349999999999</v>
      </c>
      <c r="S323" s="1">
        <f>Tabulka1[[#This Row],[std2]]</f>
        <v>7.0710678117547895E-6</v>
      </c>
      <c r="T323" s="1" t="s">
        <v>38</v>
      </c>
      <c r="U323" s="1" t="s">
        <v>28</v>
      </c>
      <c r="V323" s="1" t="str">
        <f>Tabulka1[[#This Row],[z2Label]]</f>
        <v>Density (g/cm3)</v>
      </c>
      <c r="W323" s="1">
        <f>2*Tabulka1[[#This Row],[x3]]/61.9789*1000/(100-Tabulka1[[#This Row],[x2]])</f>
        <v>7.0223708155886806</v>
      </c>
      <c r="X323" s="1">
        <f>(Tabulka1[[#This Row],[x2]]-Tabulka1[[#This Row],[x3]])/60.08*1000/(100-Tabulka1[[#This Row],[x2]])</f>
        <v>3.5111854077943403</v>
      </c>
      <c r="Y323" s="1">
        <f>Tabulka1[[#This Row],[z3]]</f>
        <v>1.3722349999999999</v>
      </c>
      <c r="Z323" s="1">
        <f>Tabulka1[[#This Row],[std3]]</f>
        <v>7.0710678117547895E-6</v>
      </c>
      <c r="AA323" s="1" t="s">
        <v>36</v>
      </c>
      <c r="AB323" s="1" t="s">
        <v>37</v>
      </c>
      <c r="AC323" s="1" t="str">
        <f>Tabulka1[[#This Row],[z2Label]]</f>
        <v>Density (g/cm3)</v>
      </c>
      <c r="AD323" s="1">
        <f>Tabulka1[[#This Row],[y2]]</f>
        <v>1</v>
      </c>
      <c r="AE323" s="1">
        <f>Tabulka1[[#This Row],[x3]]</f>
        <v>15.233358648980124</v>
      </c>
      <c r="AF323" s="1">
        <f>Tabulka1[[#This Row],[x2]]-Tabulka1[[#This Row],[x3]]</f>
        <v>14.766641351019876</v>
      </c>
      <c r="AG323" s="1">
        <f>100-Tabulka1[[#This Row],[Na2O_proc]]-Tabulka1[[#This Row],[SiO2_proc]]</f>
        <v>70</v>
      </c>
      <c r="AH323" s="1">
        <f>Tabulka1[[#This Row],[z2]]</f>
        <v>1.3722349999999999</v>
      </c>
      <c r="AI323" s="1">
        <f>Tabulka1[[#This Row],[std2]]</f>
        <v>7.0710678117547895E-6</v>
      </c>
      <c r="AJ323" s="1" t="str">
        <f>Tabulka1[[#This Row],[z2Label]]</f>
        <v>Density (g/cm3)</v>
      </c>
      <c r="AK323" s="1">
        <v>30</v>
      </c>
      <c r="AL323" s="1" t="s">
        <v>82</v>
      </c>
      <c r="AM323" s="1" t="s">
        <v>79</v>
      </c>
      <c r="AN323" s="1">
        <f t="shared" si="6"/>
        <v>1.3768875359999999</v>
      </c>
      <c r="AO323" s="1">
        <f>Tabulka1[[#This Row],[Interpolated_z2]]-Tabulka1[[#This Row],[z2]]</f>
        <v>4.6525360000000404E-3</v>
      </c>
      <c r="AP323" s="1">
        <f>Tabulka1[[#This Row],[Interpolated_z2 - measured]]/Tabulka1[[#This Row],[z2]]*100</f>
        <v>0.33904804935015076</v>
      </c>
      <c r="AQ323" s="1">
        <v>1</v>
      </c>
    </row>
    <row r="324" spans="1:43" ht="16.5" x14ac:dyDescent="0.35">
      <c r="A324" s="1">
        <f>2*Tabulka1[[#This Row],[x3]]*Tabulka1[[#This Row],[z]]/(100*61.9789)*1000</f>
        <v>8.3215930997248062</v>
      </c>
      <c r="B324" s="1">
        <f>Tabulka1[[#This Row],[y2]]*Tabulka1[[#This Row],[x]]/2</f>
        <v>4.1607965498624031</v>
      </c>
      <c r="C324" s="1">
        <f>Tabulka1[[#This Row],[z2]]</f>
        <v>1.4510350000000001</v>
      </c>
      <c r="D324" s="1">
        <f>Tabulka1[[#This Row],[std2]]</f>
        <v>6.3639610306735167E-5</v>
      </c>
      <c r="E324" s="1">
        <v>4</v>
      </c>
      <c r="F324" s="1" t="s">
        <v>75</v>
      </c>
      <c r="G324" s="1" t="s">
        <v>27</v>
      </c>
      <c r="H324" s="1" t="str">
        <f>Tabulka1[[#This Row],[z2Label]]</f>
        <v>Density (g/cm3)</v>
      </c>
      <c r="I324" s="1">
        <v>35</v>
      </c>
      <c r="J324" s="1">
        <v>1</v>
      </c>
      <c r="K324" s="1">
        <v>1.4510350000000001</v>
      </c>
      <c r="L324" s="1">
        <v>6.3639610306735167E-5</v>
      </c>
      <c r="M324" s="1" t="s">
        <v>29</v>
      </c>
      <c r="N324" s="1" t="s">
        <v>28</v>
      </c>
      <c r="O324" s="1" t="s">
        <v>80</v>
      </c>
      <c r="P324" s="1">
        <f>Tabulka1[[#This Row],[x2]]/(1+Tabulka1[[#This Row],[y2]]*60.08/61.9789)</f>
        <v>17.772251757143479</v>
      </c>
      <c r="Q324" s="1">
        <f>Tabulka1[[#This Row],[y2]]</f>
        <v>1</v>
      </c>
      <c r="R324" s="1">
        <f>Tabulka1[[#This Row],[z2]]</f>
        <v>1.4510350000000001</v>
      </c>
      <c r="S324" s="1">
        <f>Tabulka1[[#This Row],[std2]]</f>
        <v>6.3639610306735167E-5</v>
      </c>
      <c r="T324" s="1" t="s">
        <v>38</v>
      </c>
      <c r="U324" s="1" t="s">
        <v>28</v>
      </c>
      <c r="V324" s="1" t="str">
        <f>Tabulka1[[#This Row],[z2Label]]</f>
        <v>Density (g/cm3)</v>
      </c>
      <c r="W324" s="1">
        <f>2*Tabulka1[[#This Row],[x3]]/61.9789*1000/(100-Tabulka1[[#This Row],[x2]])</f>
        <v>8.8229787170216749</v>
      </c>
      <c r="X324" s="1">
        <f>(Tabulka1[[#This Row],[x2]]-Tabulka1[[#This Row],[x3]])/60.08*1000/(100-Tabulka1[[#This Row],[x2]])</f>
        <v>4.4114893585108375</v>
      </c>
      <c r="Y324" s="1">
        <f>Tabulka1[[#This Row],[z3]]</f>
        <v>1.4510350000000001</v>
      </c>
      <c r="Z324" s="1">
        <f>Tabulka1[[#This Row],[std3]]</f>
        <v>6.3639610306735167E-5</v>
      </c>
      <c r="AA324" s="1" t="s">
        <v>36</v>
      </c>
      <c r="AB324" s="1" t="s">
        <v>37</v>
      </c>
      <c r="AC324" s="1" t="str">
        <f>Tabulka1[[#This Row],[z2Label]]</f>
        <v>Density (g/cm3)</v>
      </c>
      <c r="AD324" s="1">
        <f>Tabulka1[[#This Row],[y2]]</f>
        <v>1</v>
      </c>
      <c r="AE324" s="1">
        <f>Tabulka1[[#This Row],[x3]]</f>
        <v>17.772251757143479</v>
      </c>
      <c r="AF324" s="1">
        <f>Tabulka1[[#This Row],[x2]]-Tabulka1[[#This Row],[x3]]</f>
        <v>17.227748242856521</v>
      </c>
      <c r="AG324" s="1">
        <f>100-Tabulka1[[#This Row],[Na2O_proc]]-Tabulka1[[#This Row],[SiO2_proc]]</f>
        <v>65</v>
      </c>
      <c r="AH324" s="1">
        <f>Tabulka1[[#This Row],[z2]]</f>
        <v>1.4510350000000001</v>
      </c>
      <c r="AI324" s="1">
        <f>Tabulka1[[#This Row],[std2]]</f>
        <v>6.3639610306735167E-5</v>
      </c>
      <c r="AJ324" s="1" t="str">
        <f>Tabulka1[[#This Row],[z2Label]]</f>
        <v>Density (g/cm3)</v>
      </c>
      <c r="AK324" s="1">
        <v>30</v>
      </c>
      <c r="AL324" s="1" t="s">
        <v>82</v>
      </c>
      <c r="AM324" s="1" t="s">
        <v>79</v>
      </c>
      <c r="AN324" s="1">
        <f t="shared" si="6"/>
        <v>1.452167454125</v>
      </c>
      <c r="AO324" s="1">
        <f>Tabulka1[[#This Row],[Interpolated_z2]]-Tabulka1[[#This Row],[z2]]</f>
        <v>1.1324541249999598E-3</v>
      </c>
      <c r="AP324" s="1">
        <f>Tabulka1[[#This Row],[Interpolated_z2 - measured]]/Tabulka1[[#This Row],[z2]]*100</f>
        <v>7.8044576802072982E-2</v>
      </c>
      <c r="AQ324" s="1">
        <v>1</v>
      </c>
    </row>
    <row r="325" spans="1:43" ht="16.5" x14ac:dyDescent="0.35">
      <c r="A325" s="1">
        <f>2*Tabulka1[[#This Row],[x3]]*Tabulka1[[#This Row],[z]]/(100*61.9789)*1000</f>
        <v>10.11210161651465</v>
      </c>
      <c r="B325" s="1">
        <f>Tabulka1[[#This Row],[y2]]*Tabulka1[[#This Row],[x]]/2</f>
        <v>5.056050808257325</v>
      </c>
      <c r="C325" s="1">
        <f>Tabulka1[[#This Row],[z2]]</f>
        <v>1.54284</v>
      </c>
      <c r="D325" s="1">
        <f>Tabulka1[[#This Row],[std2]]</f>
        <v>7.0710678118646961E-5</v>
      </c>
      <c r="E325" s="1">
        <v>4</v>
      </c>
      <c r="F325" s="1" t="s">
        <v>75</v>
      </c>
      <c r="G325" s="1" t="s">
        <v>27</v>
      </c>
      <c r="H325" s="1" t="str">
        <f>Tabulka1[[#This Row],[z2Label]]</f>
        <v>Density (g/cm3)</v>
      </c>
      <c r="I325" s="1">
        <v>40</v>
      </c>
      <c r="J325" s="1">
        <v>1</v>
      </c>
      <c r="K325" s="1">
        <v>1.54284</v>
      </c>
      <c r="L325" s="1">
        <v>7.0710678118646961E-5</v>
      </c>
      <c r="M325" s="1" t="s">
        <v>29</v>
      </c>
      <c r="N325" s="1" t="s">
        <v>28</v>
      </c>
      <c r="O325" s="1" t="s">
        <v>80</v>
      </c>
      <c r="P325" s="1">
        <f>Tabulka1[[#This Row],[x2]]/(1+Tabulka1[[#This Row],[y2]]*60.08/61.9789)</f>
        <v>20.311144865306833</v>
      </c>
      <c r="Q325" s="1">
        <f>Tabulka1[[#This Row],[y2]]</f>
        <v>1</v>
      </c>
      <c r="R325" s="1">
        <f>Tabulka1[[#This Row],[z2]]</f>
        <v>1.54284</v>
      </c>
      <c r="S325" s="1">
        <f>Tabulka1[[#This Row],[std2]]</f>
        <v>7.0710678118646961E-5</v>
      </c>
      <c r="T325" s="1" t="s">
        <v>38</v>
      </c>
      <c r="U325" s="1" t="s">
        <v>28</v>
      </c>
      <c r="V325" s="1" t="str">
        <f>Tabulka1[[#This Row],[z2Label]]</f>
        <v>Density (g/cm3)</v>
      </c>
      <c r="W325" s="1">
        <f>2*Tabulka1[[#This Row],[x3]]/61.9789*1000/(100-Tabulka1[[#This Row],[x2]])</f>
        <v>10.923687935360169</v>
      </c>
      <c r="X325" s="1">
        <f>(Tabulka1[[#This Row],[x2]]-Tabulka1[[#This Row],[x3]])/60.08*1000/(100-Tabulka1[[#This Row],[x2]])</f>
        <v>5.4618439676800836</v>
      </c>
      <c r="Y325" s="1">
        <f>Tabulka1[[#This Row],[z3]]</f>
        <v>1.54284</v>
      </c>
      <c r="Z325" s="1">
        <f>Tabulka1[[#This Row],[std3]]</f>
        <v>7.0710678118646961E-5</v>
      </c>
      <c r="AA325" s="1" t="s">
        <v>36</v>
      </c>
      <c r="AB325" s="1" t="s">
        <v>37</v>
      </c>
      <c r="AC325" s="1" t="str">
        <f>Tabulka1[[#This Row],[z2Label]]</f>
        <v>Density (g/cm3)</v>
      </c>
      <c r="AD325" s="1">
        <f>Tabulka1[[#This Row],[y2]]</f>
        <v>1</v>
      </c>
      <c r="AE325" s="1">
        <f>Tabulka1[[#This Row],[x3]]</f>
        <v>20.311144865306833</v>
      </c>
      <c r="AF325" s="1">
        <f>Tabulka1[[#This Row],[x2]]-Tabulka1[[#This Row],[x3]]</f>
        <v>19.688855134693167</v>
      </c>
      <c r="AG325" s="1">
        <f>100-Tabulka1[[#This Row],[Na2O_proc]]-Tabulka1[[#This Row],[SiO2_proc]]</f>
        <v>60</v>
      </c>
      <c r="AH325" s="1">
        <f>Tabulka1[[#This Row],[z2]]</f>
        <v>1.54284</v>
      </c>
      <c r="AI325" s="1">
        <f>Tabulka1[[#This Row],[std2]]</f>
        <v>7.0710678118646961E-5</v>
      </c>
      <c r="AJ325" s="1" t="str">
        <f>Tabulka1[[#This Row],[z2Label]]</f>
        <v>Density (g/cm3)</v>
      </c>
      <c r="AK325" s="1">
        <v>30</v>
      </c>
      <c r="AL325" s="1" t="s">
        <v>82</v>
      </c>
      <c r="AM325" s="1" t="s">
        <v>79</v>
      </c>
      <c r="AN325" s="1">
        <f t="shared" si="6"/>
        <v>1.5301223659999996</v>
      </c>
      <c r="AO325" s="1">
        <f>Tabulka1[[#This Row],[Interpolated_z2]]-Tabulka1[[#This Row],[z2]]</f>
        <v>-1.2717634000000366E-2</v>
      </c>
      <c r="AP325" s="1">
        <f>Tabulka1[[#This Row],[Interpolated_z2 - measured]]/Tabulka1[[#This Row],[z2]]*100</f>
        <v>-0.82430025148429953</v>
      </c>
      <c r="AQ325" s="1">
        <v>1</v>
      </c>
    </row>
    <row r="326" spans="1:43" ht="16.5" x14ac:dyDescent="0.35">
      <c r="A326" s="1">
        <f>2*Tabulka1[[#This Row],[x3]]*Tabulka1[[#This Row],[z]]/(100*61.9789)*1000</f>
        <v>0</v>
      </c>
      <c r="B326" s="1">
        <f>Tabulka1[[#This Row],[y2]]*Tabulka1[[#This Row],[x]]/2</f>
        <v>0</v>
      </c>
      <c r="C326" s="1">
        <f>Tabulka1[[#This Row],[z2]]</f>
        <v>0.99565000000000003</v>
      </c>
      <c r="D326" s="1">
        <f>Tabulka1[[#This Row],[std2]]</f>
        <v>0</v>
      </c>
      <c r="E326" s="1">
        <v>5</v>
      </c>
      <c r="F326" s="1" t="s">
        <v>75</v>
      </c>
      <c r="G326" s="1" t="s">
        <v>27</v>
      </c>
      <c r="H326" s="1" t="str">
        <f>Tabulka1[[#This Row],[z2Label]]</f>
        <v>Density (g/cm3)</v>
      </c>
      <c r="I326" s="1">
        <v>0</v>
      </c>
      <c r="J326" s="1">
        <v>1.5</v>
      </c>
      <c r="K326" s="1">
        <v>0.99565000000000003</v>
      </c>
      <c r="M326" s="1" t="s">
        <v>29</v>
      </c>
      <c r="N326" s="1" t="s">
        <v>28</v>
      </c>
      <c r="O326" s="1" t="s">
        <v>80</v>
      </c>
      <c r="P326" s="1">
        <f>Tabulka1[[#This Row],[x2]]/(1+Tabulka1[[#This Row],[y2]]*60.08/61.9789)</f>
        <v>0</v>
      </c>
      <c r="Q326" s="1">
        <f>Tabulka1[[#This Row],[y2]]</f>
        <v>1.5</v>
      </c>
      <c r="R326" s="1">
        <f>Tabulka1[[#This Row],[z2]]</f>
        <v>0.99565000000000003</v>
      </c>
      <c r="S326" s="1">
        <f>Tabulka1[[#This Row],[std2]]</f>
        <v>0</v>
      </c>
      <c r="T326" s="1" t="s">
        <v>38</v>
      </c>
      <c r="U326" s="1" t="s">
        <v>28</v>
      </c>
      <c r="V326" s="1" t="str">
        <f>Tabulka1[[#This Row],[z2Label]]</f>
        <v>Density (g/cm3)</v>
      </c>
      <c r="W326" s="1">
        <f>2*Tabulka1[[#This Row],[x3]]/61.9789*1000/(100-Tabulka1[[#This Row],[x2]])</f>
        <v>0</v>
      </c>
      <c r="X326" s="1">
        <f>(Tabulka1[[#This Row],[x2]]-Tabulka1[[#This Row],[x3]])/60.08*1000/(100-Tabulka1[[#This Row],[x2]])</f>
        <v>0</v>
      </c>
      <c r="Y326" s="1">
        <f>Tabulka1[[#This Row],[z3]]</f>
        <v>0.99565000000000003</v>
      </c>
      <c r="Z326" s="1">
        <f>Tabulka1[[#This Row],[std3]]</f>
        <v>0</v>
      </c>
      <c r="AA326" s="1" t="s">
        <v>36</v>
      </c>
      <c r="AB326" s="1" t="s">
        <v>37</v>
      </c>
      <c r="AC326" s="1" t="str">
        <f>Tabulka1[[#This Row],[z2Label]]</f>
        <v>Density (g/cm3)</v>
      </c>
      <c r="AD326" s="1">
        <f>Tabulka1[[#This Row],[y2]]</f>
        <v>1.5</v>
      </c>
      <c r="AE326" s="1">
        <f>Tabulka1[[#This Row],[x3]]</f>
        <v>0</v>
      </c>
      <c r="AF326" s="1">
        <f>Tabulka1[[#This Row],[x2]]-Tabulka1[[#This Row],[x3]]</f>
        <v>0</v>
      </c>
      <c r="AG326" s="1">
        <f>100-Tabulka1[[#This Row],[Na2O_proc]]-Tabulka1[[#This Row],[SiO2_proc]]</f>
        <v>100</v>
      </c>
      <c r="AH326" s="1">
        <f>Tabulka1[[#This Row],[z2]]</f>
        <v>0.99565000000000003</v>
      </c>
      <c r="AI326" s="1">
        <f>Tabulka1[[#This Row],[std2]]</f>
        <v>0</v>
      </c>
      <c r="AJ326" s="1" t="str">
        <f>Tabulka1[[#This Row],[z2Label]]</f>
        <v>Density (g/cm3)</v>
      </c>
      <c r="AK326" s="1">
        <v>30</v>
      </c>
      <c r="AL326" s="1" t="s">
        <v>82</v>
      </c>
      <c r="AM326" s="1" t="s">
        <v>79</v>
      </c>
      <c r="AN326" s="1">
        <f t="shared" si="6"/>
        <v>0.99816104249999993</v>
      </c>
      <c r="AO326" s="1">
        <f>Tabulka1[[#This Row],[Interpolated_z2]]-Tabulka1[[#This Row],[z2]]</f>
        <v>2.5110424999998937E-3</v>
      </c>
      <c r="AP326" s="1">
        <f>Tabulka1[[#This Row],[Interpolated_z2 - measured]]/Tabulka1[[#This Row],[z2]]*100</f>
        <v>0.25220132576707616</v>
      </c>
      <c r="AQ326" s="1">
        <v>100</v>
      </c>
    </row>
    <row r="327" spans="1:43" ht="16.5" x14ac:dyDescent="0.35">
      <c r="A327" s="1">
        <f>2*Tabulka1[[#This Row],[x3]]*Tabulka1[[#This Row],[z]]/(100*61.9789)*1000</f>
        <v>0.68765454582511765</v>
      </c>
      <c r="B327" s="1">
        <f>Tabulka1[[#This Row],[y2]]*Tabulka1[[#This Row],[x]]/2</f>
        <v>0.51574090936883821</v>
      </c>
      <c r="C327" s="1">
        <f>Tabulka1[[#This Row],[z2]]</f>
        <v>1.0459149999999999</v>
      </c>
      <c r="D327" s="1">
        <f>Tabulka1[[#This Row],[std2]]</f>
        <v>7.0710678119117998E-6</v>
      </c>
      <c r="E327" s="1">
        <v>5</v>
      </c>
      <c r="F327" s="1" t="s">
        <v>75</v>
      </c>
      <c r="G327" s="1" t="s">
        <v>27</v>
      </c>
      <c r="H327" s="1" t="str">
        <f>Tabulka1[[#This Row],[z2Label]]</f>
        <v>Density (g/cm3)</v>
      </c>
      <c r="I327" s="1">
        <v>5</v>
      </c>
      <c r="J327" s="1">
        <v>1.5</v>
      </c>
      <c r="K327" s="1">
        <v>1.0459149999999999</v>
      </c>
      <c r="L327" s="1">
        <v>7.0710678119117998E-6</v>
      </c>
      <c r="M327" s="1" t="s">
        <v>29</v>
      </c>
      <c r="N327" s="1" t="s">
        <v>28</v>
      </c>
      <c r="O327" s="1" t="s">
        <v>80</v>
      </c>
      <c r="P327" s="1">
        <f>Tabulka1[[#This Row],[x2]]/(1+Tabulka1[[#This Row],[y2]]*60.08/61.9789)</f>
        <v>2.0374539197850874</v>
      </c>
      <c r="Q327" s="1">
        <f>Tabulka1[[#This Row],[y2]]</f>
        <v>1.5</v>
      </c>
      <c r="R327" s="1">
        <f>Tabulka1[[#This Row],[z2]]</f>
        <v>1.0459149999999999</v>
      </c>
      <c r="S327" s="1">
        <f>Tabulka1[[#This Row],[std2]]</f>
        <v>7.0710678119117998E-6</v>
      </c>
      <c r="T327" s="1" t="s">
        <v>38</v>
      </c>
      <c r="U327" s="1" t="s">
        <v>28</v>
      </c>
      <c r="V327" s="1" t="str">
        <f>Tabulka1[[#This Row],[z2Label]]</f>
        <v>Density (g/cm3)</v>
      </c>
      <c r="W327" s="1">
        <f>2*Tabulka1[[#This Row],[x3]]/61.9789*1000/(100-Tabulka1[[#This Row],[x2]])</f>
        <v>0.69207047450531745</v>
      </c>
      <c r="X327" s="1">
        <f>(Tabulka1[[#This Row],[x2]]-Tabulka1[[#This Row],[x3]])/60.08*1000/(100-Tabulka1[[#This Row],[x2]])</f>
        <v>0.51905285587898808</v>
      </c>
      <c r="Y327" s="1">
        <f>Tabulka1[[#This Row],[z3]]</f>
        <v>1.0459149999999999</v>
      </c>
      <c r="Z327" s="1">
        <f>Tabulka1[[#This Row],[std3]]</f>
        <v>7.0710678119117998E-6</v>
      </c>
      <c r="AA327" s="1" t="s">
        <v>36</v>
      </c>
      <c r="AB327" s="1" t="s">
        <v>37</v>
      </c>
      <c r="AC327" s="1" t="str">
        <f>Tabulka1[[#This Row],[z2Label]]</f>
        <v>Density (g/cm3)</v>
      </c>
      <c r="AD327" s="1">
        <f>Tabulka1[[#This Row],[y2]]</f>
        <v>1.5</v>
      </c>
      <c r="AE327" s="1">
        <f>Tabulka1[[#This Row],[x3]]</f>
        <v>2.0374539197850874</v>
      </c>
      <c r="AF327" s="1">
        <f>Tabulka1[[#This Row],[x2]]-Tabulka1[[#This Row],[x3]]</f>
        <v>2.9625460802149126</v>
      </c>
      <c r="AG327" s="1">
        <f>100-Tabulka1[[#This Row],[Na2O_proc]]-Tabulka1[[#This Row],[SiO2_proc]]</f>
        <v>95</v>
      </c>
      <c r="AH327" s="1">
        <f>Tabulka1[[#This Row],[z2]]</f>
        <v>1.0459149999999999</v>
      </c>
      <c r="AI327" s="1">
        <f>Tabulka1[[#This Row],[std2]]</f>
        <v>7.0710678119117998E-6</v>
      </c>
      <c r="AJ327" s="1" t="str">
        <f>Tabulka1[[#This Row],[z2Label]]</f>
        <v>Density (g/cm3)</v>
      </c>
      <c r="AK327" s="1">
        <v>30</v>
      </c>
      <c r="AL327" s="1" t="s">
        <v>82</v>
      </c>
      <c r="AM327" s="1" t="s">
        <v>79</v>
      </c>
      <c r="AN327" s="1">
        <f t="shared" si="6"/>
        <v>1.0449273803750001</v>
      </c>
      <c r="AO327" s="1">
        <f>Tabulka1[[#This Row],[Interpolated_z2]]-Tabulka1[[#This Row],[z2]]</f>
        <v>-9.8761962499982481E-4</v>
      </c>
      <c r="AP327" s="1">
        <f>Tabulka1[[#This Row],[Interpolated_z2 - measured]]/Tabulka1[[#This Row],[z2]]*100</f>
        <v>-9.442637547026525E-2</v>
      </c>
      <c r="AQ327" s="1">
        <v>1</v>
      </c>
    </row>
    <row r="328" spans="1:43" ht="16.5" x14ac:dyDescent="0.35">
      <c r="A328" s="1">
        <f>2*Tabulka1[[#This Row],[x3]]*Tabulka1[[#This Row],[z]]/(100*61.9789)*1000</f>
        <v>1.4443759948296802</v>
      </c>
      <c r="B328" s="1">
        <f>Tabulka1[[#This Row],[y2]]*Tabulka1[[#This Row],[x]]/2</f>
        <v>1.0832819961222602</v>
      </c>
      <c r="C328" s="1">
        <f>Tabulka1[[#This Row],[z2]]</f>
        <v>1.0984400000000001</v>
      </c>
      <c r="D328" s="1">
        <f>Tabulka1[[#This Row],[std2]]</f>
        <v>0</v>
      </c>
      <c r="E328" s="1">
        <v>5</v>
      </c>
      <c r="F328" s="1" t="s">
        <v>75</v>
      </c>
      <c r="G328" s="1" t="s">
        <v>27</v>
      </c>
      <c r="H328" s="1" t="str">
        <f>Tabulka1[[#This Row],[z2Label]]</f>
        <v>Density (g/cm3)</v>
      </c>
      <c r="I328" s="1">
        <v>10</v>
      </c>
      <c r="J328" s="1">
        <v>1.5</v>
      </c>
      <c r="K328" s="1">
        <v>1.0984400000000001</v>
      </c>
      <c r="L328" s="1">
        <v>0</v>
      </c>
      <c r="M328" s="1" t="s">
        <v>29</v>
      </c>
      <c r="N328" s="1" t="s">
        <v>28</v>
      </c>
      <c r="O328" s="1" t="s">
        <v>80</v>
      </c>
      <c r="P328" s="1">
        <f>Tabulka1[[#This Row],[x2]]/(1+Tabulka1[[#This Row],[y2]]*60.08/61.9789)</f>
        <v>4.0749078395701748</v>
      </c>
      <c r="Q328" s="1">
        <f>Tabulka1[[#This Row],[y2]]</f>
        <v>1.5</v>
      </c>
      <c r="R328" s="1">
        <f>Tabulka1[[#This Row],[z2]]</f>
        <v>1.0984400000000001</v>
      </c>
      <c r="S328" s="1">
        <f>Tabulka1[[#This Row],[std2]]</f>
        <v>0</v>
      </c>
      <c r="T328" s="1" t="s">
        <v>38</v>
      </c>
      <c r="U328" s="1" t="s">
        <v>28</v>
      </c>
      <c r="V328" s="1" t="str">
        <f>Tabulka1[[#This Row],[z2Label]]</f>
        <v>Density (g/cm3)</v>
      </c>
      <c r="W328" s="1">
        <f>2*Tabulka1[[#This Row],[x3]]/61.9789*1000/(100-Tabulka1[[#This Row],[x2]])</f>
        <v>1.4610376684001147</v>
      </c>
      <c r="X328" s="1">
        <f>(Tabulka1[[#This Row],[x2]]-Tabulka1[[#This Row],[x3]])/60.08*1000/(100-Tabulka1[[#This Row],[x2]])</f>
        <v>1.095778251300086</v>
      </c>
      <c r="Y328" s="1">
        <f>Tabulka1[[#This Row],[z3]]</f>
        <v>1.0984400000000001</v>
      </c>
      <c r="Z328" s="1">
        <f>Tabulka1[[#This Row],[std3]]</f>
        <v>0</v>
      </c>
      <c r="AA328" s="1" t="s">
        <v>36</v>
      </c>
      <c r="AB328" s="1" t="s">
        <v>37</v>
      </c>
      <c r="AC328" s="1" t="str">
        <f>Tabulka1[[#This Row],[z2Label]]</f>
        <v>Density (g/cm3)</v>
      </c>
      <c r="AD328" s="1">
        <f>Tabulka1[[#This Row],[y2]]</f>
        <v>1.5</v>
      </c>
      <c r="AE328" s="1">
        <f>Tabulka1[[#This Row],[x3]]</f>
        <v>4.0749078395701748</v>
      </c>
      <c r="AF328" s="1">
        <f>Tabulka1[[#This Row],[x2]]-Tabulka1[[#This Row],[x3]]</f>
        <v>5.9250921604298252</v>
      </c>
      <c r="AG328" s="1">
        <f>100-Tabulka1[[#This Row],[Na2O_proc]]-Tabulka1[[#This Row],[SiO2_proc]]</f>
        <v>90</v>
      </c>
      <c r="AH328" s="1">
        <f>Tabulka1[[#This Row],[z2]]</f>
        <v>1.0984400000000001</v>
      </c>
      <c r="AI328" s="1">
        <f>Tabulka1[[#This Row],[std2]]</f>
        <v>0</v>
      </c>
      <c r="AJ328" s="1" t="str">
        <f>Tabulka1[[#This Row],[z2Label]]</f>
        <v>Density (g/cm3)</v>
      </c>
      <c r="AK328" s="1">
        <v>30</v>
      </c>
      <c r="AL328" s="1" t="s">
        <v>82</v>
      </c>
      <c r="AM328" s="1" t="s">
        <v>79</v>
      </c>
      <c r="AN328" s="1">
        <f t="shared" si="6"/>
        <v>1.0966058110000005</v>
      </c>
      <c r="AO328" s="1">
        <f>Tabulka1[[#This Row],[Interpolated_z2]]-Tabulka1[[#This Row],[z2]]</f>
        <v>-1.834188999999542E-3</v>
      </c>
      <c r="AP328" s="1">
        <f>Tabulka1[[#This Row],[Interpolated_z2 - measured]]/Tabulka1[[#This Row],[z2]]*100</f>
        <v>-0.16698126433847474</v>
      </c>
      <c r="AQ328" s="1">
        <v>1</v>
      </c>
    </row>
    <row r="329" spans="1:43" ht="16.5" x14ac:dyDescent="0.35">
      <c r="A329" s="1">
        <f>2*Tabulka1[[#This Row],[x3]]*Tabulka1[[#This Row],[z]]/(100*61.9789)*1000</f>
        <v>2.2766634078221477</v>
      </c>
      <c r="B329" s="1">
        <f>Tabulka1[[#This Row],[y2]]*Tabulka1[[#This Row],[x]]/2</f>
        <v>1.7074975558666108</v>
      </c>
      <c r="C329" s="1">
        <f>Tabulka1[[#This Row],[z2]]</f>
        <v>1.1542600000000001</v>
      </c>
      <c r="D329" s="1">
        <f>Tabulka1[[#This Row],[std2]]</f>
        <v>0</v>
      </c>
      <c r="E329" s="1">
        <v>5</v>
      </c>
      <c r="F329" s="1" t="s">
        <v>75</v>
      </c>
      <c r="G329" s="1" t="s">
        <v>27</v>
      </c>
      <c r="H329" s="1" t="str">
        <f>Tabulka1[[#This Row],[z2Label]]</f>
        <v>Density (g/cm3)</v>
      </c>
      <c r="I329" s="1">
        <v>15</v>
      </c>
      <c r="J329" s="1">
        <v>1.5</v>
      </c>
      <c r="K329" s="1">
        <v>1.1542600000000001</v>
      </c>
      <c r="L329" s="1">
        <v>0</v>
      </c>
      <c r="M329" s="1" t="s">
        <v>29</v>
      </c>
      <c r="N329" s="1" t="s">
        <v>28</v>
      </c>
      <c r="O329" s="1" t="s">
        <v>80</v>
      </c>
      <c r="P329" s="1">
        <f>Tabulka1[[#This Row],[x2]]/(1+Tabulka1[[#This Row],[y2]]*60.08/61.9789)</f>
        <v>6.1123617593552622</v>
      </c>
      <c r="Q329" s="1">
        <f>Tabulka1[[#This Row],[y2]]</f>
        <v>1.5</v>
      </c>
      <c r="R329" s="1">
        <f>Tabulka1[[#This Row],[z2]]</f>
        <v>1.1542600000000001</v>
      </c>
      <c r="S329" s="1">
        <f>Tabulka1[[#This Row],[std2]]</f>
        <v>0</v>
      </c>
      <c r="T329" s="1" t="s">
        <v>38</v>
      </c>
      <c r="U329" s="1" t="s">
        <v>28</v>
      </c>
      <c r="V329" s="1" t="str">
        <f>Tabulka1[[#This Row],[z2Label]]</f>
        <v>Density (g/cm3)</v>
      </c>
      <c r="W329" s="1">
        <f>2*Tabulka1[[#This Row],[x3]]/61.9789*1000/(100-Tabulka1[[#This Row],[x2]])</f>
        <v>2.3204715909884177</v>
      </c>
      <c r="X329" s="1">
        <f>(Tabulka1[[#This Row],[x2]]-Tabulka1[[#This Row],[x3]])/60.08*1000/(100-Tabulka1[[#This Row],[x2]])</f>
        <v>1.7403536932413131</v>
      </c>
      <c r="Y329" s="1">
        <f>Tabulka1[[#This Row],[z3]]</f>
        <v>1.1542600000000001</v>
      </c>
      <c r="Z329" s="1">
        <f>Tabulka1[[#This Row],[std3]]</f>
        <v>0</v>
      </c>
      <c r="AA329" s="1" t="s">
        <v>36</v>
      </c>
      <c r="AB329" s="1" t="s">
        <v>37</v>
      </c>
      <c r="AC329" s="1" t="str">
        <f>Tabulka1[[#This Row],[z2Label]]</f>
        <v>Density (g/cm3)</v>
      </c>
      <c r="AD329" s="1">
        <f>Tabulka1[[#This Row],[y2]]</f>
        <v>1.5</v>
      </c>
      <c r="AE329" s="1">
        <f>Tabulka1[[#This Row],[x3]]</f>
        <v>6.1123617593552622</v>
      </c>
      <c r="AF329" s="1">
        <f>Tabulka1[[#This Row],[x2]]-Tabulka1[[#This Row],[x3]]</f>
        <v>8.887638240644737</v>
      </c>
      <c r="AG329" s="1">
        <f>100-Tabulka1[[#This Row],[Na2O_proc]]-Tabulka1[[#This Row],[SiO2_proc]]</f>
        <v>85</v>
      </c>
      <c r="AH329" s="1">
        <f>Tabulka1[[#This Row],[z2]]</f>
        <v>1.1542600000000001</v>
      </c>
      <c r="AI329" s="1">
        <f>Tabulka1[[#This Row],[std2]]</f>
        <v>0</v>
      </c>
      <c r="AJ329" s="1" t="str">
        <f>Tabulka1[[#This Row],[z2Label]]</f>
        <v>Density (g/cm3)</v>
      </c>
      <c r="AK329" s="1">
        <v>30</v>
      </c>
      <c r="AL329" s="1" t="s">
        <v>82</v>
      </c>
      <c r="AM329" s="1" t="s">
        <v>79</v>
      </c>
      <c r="AN329" s="1">
        <f t="shared" si="6"/>
        <v>1.1529415353750001</v>
      </c>
      <c r="AO329" s="1">
        <f>Tabulka1[[#This Row],[Interpolated_z2]]-Tabulka1[[#This Row],[z2]]</f>
        <v>-1.3184646249999599E-3</v>
      </c>
      <c r="AP329" s="1">
        <f>Tabulka1[[#This Row],[Interpolated_z2 - measured]]/Tabulka1[[#This Row],[z2]]*100</f>
        <v>-0.11422596512050663</v>
      </c>
      <c r="AQ329" s="1">
        <v>1</v>
      </c>
    </row>
    <row r="330" spans="1:43" ht="16.5" x14ac:dyDescent="0.35">
      <c r="A330" s="1">
        <f>2*Tabulka1[[#This Row],[x3]]*Tabulka1[[#This Row],[z]]/(100*61.9789)*1000</f>
        <v>3.1926989610049779</v>
      </c>
      <c r="B330" s="1">
        <f>Tabulka1[[#This Row],[y2]]*Tabulka1[[#This Row],[x]]/2</f>
        <v>2.3945242207537332</v>
      </c>
      <c r="C330" s="1">
        <f>Tabulka1[[#This Row],[z2]]</f>
        <v>1.2140150000000001</v>
      </c>
      <c r="D330" s="1">
        <f>Tabulka1[[#This Row],[std2]]</f>
        <v>7.0710678119117998E-6</v>
      </c>
      <c r="E330" s="1">
        <v>5</v>
      </c>
      <c r="F330" s="1" t="s">
        <v>75</v>
      </c>
      <c r="G330" s="1" t="s">
        <v>27</v>
      </c>
      <c r="H330" s="1" t="str">
        <f>Tabulka1[[#This Row],[z2Label]]</f>
        <v>Density (g/cm3)</v>
      </c>
      <c r="I330" s="1">
        <v>20</v>
      </c>
      <c r="J330" s="1">
        <v>1.5</v>
      </c>
      <c r="K330" s="1">
        <v>1.2140150000000001</v>
      </c>
      <c r="L330" s="1">
        <v>7.0710678119117998E-6</v>
      </c>
      <c r="M330" s="1" t="s">
        <v>29</v>
      </c>
      <c r="N330" s="1" t="s">
        <v>28</v>
      </c>
      <c r="O330" s="1" t="s">
        <v>80</v>
      </c>
      <c r="P330" s="1">
        <f>Tabulka1[[#This Row],[x2]]/(1+Tabulka1[[#This Row],[y2]]*60.08/61.9789)</f>
        <v>8.1498156791403495</v>
      </c>
      <c r="Q330" s="1">
        <f>Tabulka1[[#This Row],[y2]]</f>
        <v>1.5</v>
      </c>
      <c r="R330" s="1">
        <f>Tabulka1[[#This Row],[z2]]</f>
        <v>1.2140150000000001</v>
      </c>
      <c r="S330" s="1">
        <f>Tabulka1[[#This Row],[std2]]</f>
        <v>7.0710678119117998E-6</v>
      </c>
      <c r="T330" s="1" t="s">
        <v>38</v>
      </c>
      <c r="U330" s="1" t="s">
        <v>28</v>
      </c>
      <c r="V330" s="1" t="str">
        <f>Tabulka1[[#This Row],[z2Label]]</f>
        <v>Density (g/cm3)</v>
      </c>
      <c r="W330" s="1">
        <f>2*Tabulka1[[#This Row],[x3]]/61.9789*1000/(100-Tabulka1[[#This Row],[x2]])</f>
        <v>3.2873347539002582</v>
      </c>
      <c r="X330" s="1">
        <f>(Tabulka1[[#This Row],[x2]]-Tabulka1[[#This Row],[x3]])/60.08*1000/(100-Tabulka1[[#This Row],[x2]])</f>
        <v>2.4655010654251934</v>
      </c>
      <c r="Y330" s="1">
        <f>Tabulka1[[#This Row],[z3]]</f>
        <v>1.2140150000000001</v>
      </c>
      <c r="Z330" s="1">
        <f>Tabulka1[[#This Row],[std3]]</f>
        <v>7.0710678119117998E-6</v>
      </c>
      <c r="AA330" s="1" t="s">
        <v>36</v>
      </c>
      <c r="AB330" s="1" t="s">
        <v>37</v>
      </c>
      <c r="AC330" s="1" t="str">
        <f>Tabulka1[[#This Row],[z2Label]]</f>
        <v>Density (g/cm3)</v>
      </c>
      <c r="AD330" s="1">
        <f>Tabulka1[[#This Row],[y2]]</f>
        <v>1.5</v>
      </c>
      <c r="AE330" s="1">
        <f>Tabulka1[[#This Row],[x3]]</f>
        <v>8.1498156791403495</v>
      </c>
      <c r="AF330" s="1">
        <f>Tabulka1[[#This Row],[x2]]-Tabulka1[[#This Row],[x3]]</f>
        <v>11.85018432085965</v>
      </c>
      <c r="AG330" s="1">
        <f>100-Tabulka1[[#This Row],[Na2O_proc]]-Tabulka1[[#This Row],[SiO2_proc]]</f>
        <v>80</v>
      </c>
      <c r="AH330" s="1">
        <f>Tabulka1[[#This Row],[z2]]</f>
        <v>1.2140150000000001</v>
      </c>
      <c r="AI330" s="1">
        <f>Tabulka1[[#This Row],[std2]]</f>
        <v>7.0710678119117998E-6</v>
      </c>
      <c r="AJ330" s="1" t="str">
        <f>Tabulka1[[#This Row],[z2Label]]</f>
        <v>Density (g/cm3)</v>
      </c>
      <c r="AK330" s="1">
        <v>30</v>
      </c>
      <c r="AL330" s="1" t="s">
        <v>82</v>
      </c>
      <c r="AM330" s="1" t="s">
        <v>79</v>
      </c>
      <c r="AN330" s="1">
        <f t="shared" si="6"/>
        <v>1.2137198135</v>
      </c>
      <c r="AO330" s="1">
        <f>Tabulka1[[#This Row],[Interpolated_z2]]-Tabulka1[[#This Row],[z2]]</f>
        <v>-2.9518650000004421E-4</v>
      </c>
      <c r="AP330" s="1">
        <f>Tabulka1[[#This Row],[Interpolated_z2 - measured]]/Tabulka1[[#This Row],[z2]]*100</f>
        <v>-2.4314897262393314E-2</v>
      </c>
      <c r="AQ330" s="1">
        <v>1</v>
      </c>
    </row>
    <row r="331" spans="1:43" ht="16.5" x14ac:dyDescent="0.35">
      <c r="A331" s="1">
        <f>2*Tabulka1[[#This Row],[x3]]*Tabulka1[[#This Row],[z]]/(100*61.9789)*1000</f>
        <v>4.2020192124992359</v>
      </c>
      <c r="B331" s="1">
        <f>Tabulka1[[#This Row],[y2]]*Tabulka1[[#This Row],[x]]/2</f>
        <v>3.151514409374427</v>
      </c>
      <c r="C331" s="1">
        <f>Tabulka1[[#This Row],[z2]]</f>
        <v>1.2782450000000001</v>
      </c>
      <c r="D331" s="1">
        <f>Tabulka1[[#This Row],[std2]]</f>
        <v>7.0710678119117998E-6</v>
      </c>
      <c r="E331" s="1">
        <v>5</v>
      </c>
      <c r="F331" s="1" t="s">
        <v>75</v>
      </c>
      <c r="G331" s="1" t="s">
        <v>27</v>
      </c>
      <c r="H331" s="1" t="str">
        <f>Tabulka1[[#This Row],[z2Label]]</f>
        <v>Density (g/cm3)</v>
      </c>
      <c r="I331" s="1">
        <v>25</v>
      </c>
      <c r="J331" s="1">
        <v>1.5</v>
      </c>
      <c r="K331" s="1">
        <v>1.2782450000000001</v>
      </c>
      <c r="L331" s="1">
        <v>7.0710678119117998E-6</v>
      </c>
      <c r="M331" s="1" t="s">
        <v>29</v>
      </c>
      <c r="N331" s="1" t="s">
        <v>28</v>
      </c>
      <c r="O331" s="1" t="s">
        <v>80</v>
      </c>
      <c r="P331" s="1">
        <f>Tabulka1[[#This Row],[x2]]/(1+Tabulka1[[#This Row],[y2]]*60.08/61.9789)</f>
        <v>10.187269598925436</v>
      </c>
      <c r="Q331" s="1">
        <f>Tabulka1[[#This Row],[y2]]</f>
        <v>1.5</v>
      </c>
      <c r="R331" s="1">
        <f>Tabulka1[[#This Row],[z2]]</f>
        <v>1.2782450000000001</v>
      </c>
      <c r="S331" s="1">
        <f>Tabulka1[[#This Row],[std2]]</f>
        <v>7.0710678119117998E-6</v>
      </c>
      <c r="T331" s="1" t="s">
        <v>38</v>
      </c>
      <c r="U331" s="1" t="s">
        <v>28</v>
      </c>
      <c r="V331" s="1" t="str">
        <f>Tabulka1[[#This Row],[z2Label]]</f>
        <v>Density (g/cm3)</v>
      </c>
      <c r="W331" s="1">
        <f>2*Tabulka1[[#This Row],[x3]]/61.9789*1000/(100-Tabulka1[[#This Row],[x2]])</f>
        <v>4.383113005200344</v>
      </c>
      <c r="X331" s="1">
        <f>(Tabulka1[[#This Row],[x2]]-Tabulka1[[#This Row],[x3]])/60.08*1000/(100-Tabulka1[[#This Row],[x2]])</f>
        <v>3.2873347539002586</v>
      </c>
      <c r="Y331" s="1">
        <f>Tabulka1[[#This Row],[z3]]</f>
        <v>1.2782450000000001</v>
      </c>
      <c r="Z331" s="1">
        <f>Tabulka1[[#This Row],[std3]]</f>
        <v>7.0710678119117998E-6</v>
      </c>
      <c r="AA331" s="1" t="s">
        <v>36</v>
      </c>
      <c r="AB331" s="1" t="s">
        <v>37</v>
      </c>
      <c r="AC331" s="1" t="str">
        <f>Tabulka1[[#This Row],[z2Label]]</f>
        <v>Density (g/cm3)</v>
      </c>
      <c r="AD331" s="1">
        <f>Tabulka1[[#This Row],[y2]]</f>
        <v>1.5</v>
      </c>
      <c r="AE331" s="1">
        <f>Tabulka1[[#This Row],[x3]]</f>
        <v>10.187269598925436</v>
      </c>
      <c r="AF331" s="1">
        <f>Tabulka1[[#This Row],[x2]]-Tabulka1[[#This Row],[x3]]</f>
        <v>14.812730401074564</v>
      </c>
      <c r="AG331" s="1">
        <f>100-Tabulka1[[#This Row],[Na2O_proc]]-Tabulka1[[#This Row],[SiO2_proc]]</f>
        <v>75</v>
      </c>
      <c r="AH331" s="1">
        <f>Tabulka1[[#This Row],[z2]]</f>
        <v>1.2782450000000001</v>
      </c>
      <c r="AI331" s="1">
        <f>Tabulka1[[#This Row],[std2]]</f>
        <v>7.0710678119117998E-6</v>
      </c>
      <c r="AJ331" s="1" t="str">
        <f>Tabulka1[[#This Row],[z2Label]]</f>
        <v>Density (g/cm3)</v>
      </c>
      <c r="AK331" s="1">
        <v>30</v>
      </c>
      <c r="AL331" s="1" t="s">
        <v>82</v>
      </c>
      <c r="AM331" s="1" t="s">
        <v>79</v>
      </c>
      <c r="AN331" s="1">
        <f t="shared" si="6"/>
        <v>1.278765964375</v>
      </c>
      <c r="AO331" s="1">
        <f>Tabulka1[[#This Row],[Interpolated_z2]]-Tabulka1[[#This Row],[z2]]</f>
        <v>5.2096437499993264E-4</v>
      </c>
      <c r="AP331" s="1">
        <f>Tabulka1[[#This Row],[Interpolated_z2 - measured]]/Tabulka1[[#This Row],[z2]]*100</f>
        <v>4.0756222398674172E-2</v>
      </c>
      <c r="AQ331" s="1">
        <v>1</v>
      </c>
    </row>
    <row r="332" spans="1:43" ht="16.5" x14ac:dyDescent="0.35">
      <c r="A332" s="1">
        <f>2*Tabulka1[[#This Row],[x3]]*Tabulka1[[#This Row],[z]]/(100*61.9789)*1000</f>
        <v>5.313135071982769</v>
      </c>
      <c r="B332" s="1">
        <f>Tabulka1[[#This Row],[y2]]*Tabulka1[[#This Row],[x]]/2</f>
        <v>3.9848513039870768</v>
      </c>
      <c r="C332" s="1">
        <f>Tabulka1[[#This Row],[z2]]</f>
        <v>1.34687</v>
      </c>
      <c r="D332" s="1">
        <f>Tabulka1[[#This Row],[std2]]</f>
        <v>0</v>
      </c>
      <c r="E332" s="1">
        <v>5</v>
      </c>
      <c r="F332" s="1" t="s">
        <v>75</v>
      </c>
      <c r="G332" s="1" t="s">
        <v>27</v>
      </c>
      <c r="H332" s="1" t="str">
        <f>Tabulka1[[#This Row],[z2Label]]</f>
        <v>Density (g/cm3)</v>
      </c>
      <c r="I332" s="1">
        <v>30</v>
      </c>
      <c r="J332" s="1">
        <v>1.5</v>
      </c>
      <c r="K332" s="1">
        <v>1.34687</v>
      </c>
      <c r="L332" s="1">
        <v>0</v>
      </c>
      <c r="M332" s="1" t="s">
        <v>29</v>
      </c>
      <c r="N332" s="1" t="s">
        <v>28</v>
      </c>
      <c r="O332" s="1" t="s">
        <v>80</v>
      </c>
      <c r="P332" s="1">
        <f>Tabulka1[[#This Row],[x2]]/(1+Tabulka1[[#This Row],[y2]]*60.08/61.9789)</f>
        <v>12.224723518710524</v>
      </c>
      <c r="Q332" s="1">
        <f>Tabulka1[[#This Row],[y2]]</f>
        <v>1.5</v>
      </c>
      <c r="R332" s="1">
        <f>Tabulka1[[#This Row],[z2]]</f>
        <v>1.34687</v>
      </c>
      <c r="S332" s="1">
        <f>Tabulka1[[#This Row],[std2]]</f>
        <v>0</v>
      </c>
      <c r="T332" s="1" t="s">
        <v>38</v>
      </c>
      <c r="U332" s="1" t="s">
        <v>28</v>
      </c>
      <c r="V332" s="1" t="str">
        <f>Tabulka1[[#This Row],[z2Label]]</f>
        <v>Density (g/cm3)</v>
      </c>
      <c r="W332" s="1">
        <f>2*Tabulka1[[#This Row],[x3]]/61.9789*1000/(100-Tabulka1[[#This Row],[x2]])</f>
        <v>5.635431006686157</v>
      </c>
      <c r="X332" s="1">
        <f>(Tabulka1[[#This Row],[x2]]-Tabulka1[[#This Row],[x3]])/60.08*1000/(100-Tabulka1[[#This Row],[x2]])</f>
        <v>4.2265732550146176</v>
      </c>
      <c r="Y332" s="1">
        <f>Tabulka1[[#This Row],[z3]]</f>
        <v>1.34687</v>
      </c>
      <c r="Z332" s="1">
        <f>Tabulka1[[#This Row],[std3]]</f>
        <v>0</v>
      </c>
      <c r="AA332" s="1" t="s">
        <v>36</v>
      </c>
      <c r="AB332" s="1" t="s">
        <v>37</v>
      </c>
      <c r="AC332" s="1" t="str">
        <f>Tabulka1[[#This Row],[z2Label]]</f>
        <v>Density (g/cm3)</v>
      </c>
      <c r="AD332" s="1">
        <f>Tabulka1[[#This Row],[y2]]</f>
        <v>1.5</v>
      </c>
      <c r="AE332" s="1">
        <f>Tabulka1[[#This Row],[x3]]</f>
        <v>12.224723518710524</v>
      </c>
      <c r="AF332" s="1">
        <f>Tabulka1[[#This Row],[x2]]-Tabulka1[[#This Row],[x3]]</f>
        <v>17.775276481289474</v>
      </c>
      <c r="AG332" s="1">
        <f>100-Tabulka1[[#This Row],[Na2O_proc]]-Tabulka1[[#This Row],[SiO2_proc]]</f>
        <v>70</v>
      </c>
      <c r="AH332" s="1">
        <f>Tabulka1[[#This Row],[z2]]</f>
        <v>1.34687</v>
      </c>
      <c r="AI332" s="1">
        <f>Tabulka1[[#This Row],[std2]]</f>
        <v>0</v>
      </c>
      <c r="AJ332" s="1" t="str">
        <f>Tabulka1[[#This Row],[z2Label]]</f>
        <v>Density (g/cm3)</v>
      </c>
      <c r="AK332" s="1">
        <v>30</v>
      </c>
      <c r="AL332" s="1" t="s">
        <v>82</v>
      </c>
      <c r="AM332" s="1" t="s">
        <v>79</v>
      </c>
      <c r="AN332" s="1">
        <f t="shared" si="6"/>
        <v>1.3479453660000003</v>
      </c>
      <c r="AO332" s="1">
        <f>Tabulka1[[#This Row],[Interpolated_z2]]-Tabulka1[[#This Row],[z2]]</f>
        <v>1.0753660000002441E-3</v>
      </c>
      <c r="AP332" s="1">
        <f>Tabulka1[[#This Row],[Interpolated_z2 - measured]]/Tabulka1[[#This Row],[z2]]*100</f>
        <v>7.9841855561430877E-2</v>
      </c>
      <c r="AQ332" s="1">
        <v>1</v>
      </c>
    </row>
    <row r="333" spans="1:43" ht="16.5" x14ac:dyDescent="0.35">
      <c r="A333" s="1">
        <f>2*Tabulka1[[#This Row],[x3]]*Tabulka1[[#This Row],[z]]/(100*61.9789)*1000</f>
        <v>6.5350143886642176</v>
      </c>
      <c r="B333" s="1">
        <f>Tabulka1[[#This Row],[y2]]*Tabulka1[[#This Row],[x]]/2</f>
        <v>4.9012607914981636</v>
      </c>
      <c r="C333" s="1">
        <f>Tabulka1[[#This Row],[z2]]</f>
        <v>1.4199550000000001</v>
      </c>
      <c r="D333" s="1">
        <f>Tabulka1[[#This Row],[std2]]</f>
        <v>7.0710678119117998E-6</v>
      </c>
      <c r="E333" s="1">
        <v>5</v>
      </c>
      <c r="F333" s="1" t="s">
        <v>75</v>
      </c>
      <c r="G333" s="1" t="s">
        <v>27</v>
      </c>
      <c r="H333" s="1" t="str">
        <f>Tabulka1[[#This Row],[z2Label]]</f>
        <v>Density (g/cm3)</v>
      </c>
      <c r="I333" s="1">
        <v>35</v>
      </c>
      <c r="J333" s="1">
        <v>1.5</v>
      </c>
      <c r="K333" s="1">
        <v>1.4199550000000001</v>
      </c>
      <c r="L333" s="1">
        <v>7.0710678119117998E-6</v>
      </c>
      <c r="M333" s="1" t="s">
        <v>29</v>
      </c>
      <c r="N333" s="1" t="s">
        <v>28</v>
      </c>
      <c r="O333" s="1" t="s">
        <v>80</v>
      </c>
      <c r="P333" s="1">
        <f>Tabulka1[[#This Row],[x2]]/(1+Tabulka1[[#This Row],[y2]]*60.08/61.9789)</f>
        <v>14.262177438495611</v>
      </c>
      <c r="Q333" s="1">
        <f>Tabulka1[[#This Row],[y2]]</f>
        <v>1.5</v>
      </c>
      <c r="R333" s="1">
        <f>Tabulka1[[#This Row],[z2]]</f>
        <v>1.4199550000000001</v>
      </c>
      <c r="S333" s="1">
        <f>Tabulka1[[#This Row],[std2]]</f>
        <v>7.0710678119117998E-6</v>
      </c>
      <c r="T333" s="1" t="s">
        <v>38</v>
      </c>
      <c r="U333" s="1" t="s">
        <v>28</v>
      </c>
      <c r="V333" s="1" t="str">
        <f>Tabulka1[[#This Row],[z2Label]]</f>
        <v>Density (g/cm3)</v>
      </c>
      <c r="W333" s="1">
        <f>2*Tabulka1[[#This Row],[x3]]/61.9789*1000/(100-Tabulka1[[#This Row],[x2]])</f>
        <v>7.080413316092864</v>
      </c>
      <c r="X333" s="1">
        <f>(Tabulka1[[#This Row],[x2]]-Tabulka1[[#This Row],[x3]])/60.08*1000/(100-Tabulka1[[#This Row],[x2]])</f>
        <v>5.3103099870696475</v>
      </c>
      <c r="Y333" s="1">
        <f>Tabulka1[[#This Row],[z3]]</f>
        <v>1.4199550000000001</v>
      </c>
      <c r="Z333" s="1">
        <f>Tabulka1[[#This Row],[std3]]</f>
        <v>7.0710678119117998E-6</v>
      </c>
      <c r="AA333" s="1" t="s">
        <v>36</v>
      </c>
      <c r="AB333" s="1" t="s">
        <v>37</v>
      </c>
      <c r="AC333" s="1" t="str">
        <f>Tabulka1[[#This Row],[z2Label]]</f>
        <v>Density (g/cm3)</v>
      </c>
      <c r="AD333" s="1">
        <f>Tabulka1[[#This Row],[y2]]</f>
        <v>1.5</v>
      </c>
      <c r="AE333" s="1">
        <f>Tabulka1[[#This Row],[x3]]</f>
        <v>14.262177438495611</v>
      </c>
      <c r="AF333" s="1">
        <f>Tabulka1[[#This Row],[x2]]-Tabulka1[[#This Row],[x3]]</f>
        <v>20.737822561504387</v>
      </c>
      <c r="AG333" s="1">
        <f>100-Tabulka1[[#This Row],[Na2O_proc]]-Tabulka1[[#This Row],[SiO2_proc]]</f>
        <v>65</v>
      </c>
      <c r="AH333" s="1">
        <f>Tabulka1[[#This Row],[z2]]</f>
        <v>1.4199550000000001</v>
      </c>
      <c r="AI333" s="1">
        <f>Tabulka1[[#This Row],[std2]]</f>
        <v>7.0710678119117998E-6</v>
      </c>
      <c r="AJ333" s="1" t="str">
        <f>Tabulka1[[#This Row],[z2Label]]</f>
        <v>Density (g/cm3)</v>
      </c>
      <c r="AK333" s="1">
        <v>30</v>
      </c>
      <c r="AL333" s="1" t="s">
        <v>82</v>
      </c>
      <c r="AM333" s="1" t="s">
        <v>79</v>
      </c>
      <c r="AN333" s="1">
        <f t="shared" si="6"/>
        <v>1.4211634553750003</v>
      </c>
      <c r="AO333" s="1">
        <f>Tabulka1[[#This Row],[Interpolated_z2]]-Tabulka1[[#This Row],[z2]]</f>
        <v>1.2084553750002502E-3</v>
      </c>
      <c r="AP333" s="1">
        <f>Tabulka1[[#This Row],[Interpolated_z2 - measured]]/Tabulka1[[#This Row],[z2]]*100</f>
        <v>8.5105188192601183E-2</v>
      </c>
      <c r="AQ333" s="1">
        <v>1</v>
      </c>
    </row>
    <row r="334" spans="1:43" ht="16.5" x14ac:dyDescent="0.35">
      <c r="A334" s="1">
        <f>2*Tabulka1[[#This Row],[x3]]*Tabulka1[[#This Row],[z]]/(100*61.9789)*1000</f>
        <v>7.876769654481393</v>
      </c>
      <c r="B334" s="1">
        <f>Tabulka1[[#This Row],[y2]]*Tabulka1[[#This Row],[x]]/2</f>
        <v>5.9075772408610447</v>
      </c>
      <c r="C334" s="1">
        <f>Tabulka1[[#This Row],[z2]]</f>
        <v>1.49756</v>
      </c>
      <c r="D334" s="1">
        <f>Tabulka1[[#This Row],[std2]]</f>
        <v>7.0710678119117998E-6</v>
      </c>
      <c r="E334" s="1">
        <v>5</v>
      </c>
      <c r="F334" s="1" t="s">
        <v>75</v>
      </c>
      <c r="G334" s="1" t="s">
        <v>27</v>
      </c>
      <c r="H334" s="1" t="str">
        <f>Tabulka1[[#This Row],[z2Label]]</f>
        <v>Density (g/cm3)</v>
      </c>
      <c r="I334" s="1">
        <v>40</v>
      </c>
      <c r="J334" s="1">
        <v>1.5</v>
      </c>
      <c r="K334" s="1">
        <v>1.49756</v>
      </c>
      <c r="L334" s="1">
        <v>7.0710678119117998E-6</v>
      </c>
      <c r="M334" s="1" t="s">
        <v>29</v>
      </c>
      <c r="N334" s="1" t="s">
        <v>28</v>
      </c>
      <c r="O334" s="1" t="s">
        <v>80</v>
      </c>
      <c r="P334" s="1">
        <f>Tabulka1[[#This Row],[x2]]/(1+Tabulka1[[#This Row],[y2]]*60.08/61.9789)</f>
        <v>16.299631358280699</v>
      </c>
      <c r="Q334" s="1">
        <f>Tabulka1[[#This Row],[y2]]</f>
        <v>1.5</v>
      </c>
      <c r="R334" s="1">
        <f>Tabulka1[[#This Row],[z2]]</f>
        <v>1.49756</v>
      </c>
      <c r="S334" s="1">
        <f>Tabulka1[[#This Row],[std2]]</f>
        <v>7.0710678119117998E-6</v>
      </c>
      <c r="T334" s="1" t="s">
        <v>38</v>
      </c>
      <c r="U334" s="1" t="s">
        <v>28</v>
      </c>
      <c r="V334" s="1" t="str">
        <f>Tabulka1[[#This Row],[z2Label]]</f>
        <v>Density (g/cm3)</v>
      </c>
      <c r="W334" s="1">
        <f>2*Tabulka1[[#This Row],[x3]]/61.9789*1000/(100-Tabulka1[[#This Row],[x2]])</f>
        <v>8.7662260104006879</v>
      </c>
      <c r="X334" s="1">
        <f>(Tabulka1[[#This Row],[x2]]-Tabulka1[[#This Row],[x3]])/60.08*1000/(100-Tabulka1[[#This Row],[x2]])</f>
        <v>6.5746695078005164</v>
      </c>
      <c r="Y334" s="1">
        <f>Tabulka1[[#This Row],[z3]]</f>
        <v>1.49756</v>
      </c>
      <c r="Z334" s="1">
        <f>Tabulka1[[#This Row],[std3]]</f>
        <v>7.0710678119117998E-6</v>
      </c>
      <c r="AA334" s="1" t="s">
        <v>36</v>
      </c>
      <c r="AB334" s="1" t="s">
        <v>37</v>
      </c>
      <c r="AC334" s="1" t="str">
        <f>Tabulka1[[#This Row],[z2Label]]</f>
        <v>Density (g/cm3)</v>
      </c>
      <c r="AD334" s="1">
        <f>Tabulka1[[#This Row],[y2]]</f>
        <v>1.5</v>
      </c>
      <c r="AE334" s="1">
        <f>Tabulka1[[#This Row],[x3]]</f>
        <v>16.299631358280699</v>
      </c>
      <c r="AF334" s="1">
        <f>Tabulka1[[#This Row],[x2]]-Tabulka1[[#This Row],[x3]]</f>
        <v>23.700368641719301</v>
      </c>
      <c r="AG334" s="1">
        <f>100-Tabulka1[[#This Row],[Na2O_proc]]-Tabulka1[[#This Row],[SiO2_proc]]</f>
        <v>60.000000000000007</v>
      </c>
      <c r="AH334" s="1">
        <f>Tabulka1[[#This Row],[z2]]</f>
        <v>1.49756</v>
      </c>
      <c r="AI334" s="1">
        <f>Tabulka1[[#This Row],[std2]]</f>
        <v>7.0710678119117998E-6</v>
      </c>
      <c r="AJ334" s="1" t="str">
        <f>Tabulka1[[#This Row],[z2Label]]</f>
        <v>Density (g/cm3)</v>
      </c>
      <c r="AK334" s="1">
        <v>30</v>
      </c>
      <c r="AL334" s="1" t="s">
        <v>82</v>
      </c>
      <c r="AM334" s="1" t="s">
        <v>79</v>
      </c>
      <c r="AN334" s="1">
        <f t="shared" si="6"/>
        <v>1.4983657285</v>
      </c>
      <c r="AO334" s="1">
        <f>Tabulka1[[#This Row],[Interpolated_z2]]-Tabulka1[[#This Row],[z2]]</f>
        <v>8.0572850000004692E-4</v>
      </c>
      <c r="AP334" s="1">
        <f>Tabulka1[[#This Row],[Interpolated_z2 - measured]]/Tabulka1[[#This Row],[z2]]*100</f>
        <v>5.3802752477366309E-2</v>
      </c>
      <c r="AQ334" s="1">
        <v>1</v>
      </c>
    </row>
    <row r="335" spans="1:43" ht="16.5" x14ac:dyDescent="0.35">
      <c r="A335" s="1">
        <f>2*Tabulka1[[#This Row],[x3]]*Tabulka1[[#This Row],[z]]/(100*61.9789)*1000</f>
        <v>9.3242686173272773</v>
      </c>
      <c r="B335" s="1">
        <f>Tabulka1[[#This Row],[y2]]*Tabulka1[[#This Row],[x]]/2</f>
        <v>6.993201462995458</v>
      </c>
      <c r="C335" s="1">
        <f>Tabulka1[[#This Row],[z2]]</f>
        <v>1.57579</v>
      </c>
      <c r="D335" s="1">
        <f>Tabulka1[[#This Row],[std2]]</f>
        <v>1.41421356238236E-5</v>
      </c>
      <c r="E335" s="1">
        <v>5</v>
      </c>
      <c r="F335" s="1" t="s">
        <v>75</v>
      </c>
      <c r="G335" s="1" t="s">
        <v>27</v>
      </c>
      <c r="H335" s="1" t="str">
        <f>Tabulka1[[#This Row],[z2Label]]</f>
        <v>Density (g/cm3)</v>
      </c>
      <c r="I335" s="1">
        <v>45</v>
      </c>
      <c r="J335" s="1">
        <v>1.5</v>
      </c>
      <c r="K335" s="1">
        <v>1.57579</v>
      </c>
      <c r="L335" s="1">
        <v>1.41421356238236E-5</v>
      </c>
      <c r="M335" s="1" t="s">
        <v>29</v>
      </c>
      <c r="N335" s="1" t="s">
        <v>28</v>
      </c>
      <c r="O335" s="1" t="s">
        <v>80</v>
      </c>
      <c r="P335" s="1">
        <f>Tabulka1[[#This Row],[x2]]/(1+Tabulka1[[#This Row],[y2]]*60.08/61.9789)</f>
        <v>18.337085278065786</v>
      </c>
      <c r="Q335" s="1">
        <f>Tabulka1[[#This Row],[y2]]</f>
        <v>1.5</v>
      </c>
      <c r="R335" s="1">
        <f>Tabulka1[[#This Row],[z2]]</f>
        <v>1.57579</v>
      </c>
      <c r="S335" s="1">
        <f>Tabulka1[[#This Row],[std2]]</f>
        <v>1.41421356238236E-5</v>
      </c>
      <c r="T335" s="1" t="s">
        <v>38</v>
      </c>
      <c r="U335" s="1" t="s">
        <v>28</v>
      </c>
      <c r="V335" s="1" t="str">
        <f>Tabulka1[[#This Row],[z2Label]]</f>
        <v>Density (g/cm3)</v>
      </c>
      <c r="W335" s="1">
        <f>2*Tabulka1[[#This Row],[x3]]/61.9789*1000/(100-Tabulka1[[#This Row],[x2]])</f>
        <v>10.758550103673571</v>
      </c>
      <c r="X335" s="1">
        <f>(Tabulka1[[#This Row],[x2]]-Tabulka1[[#This Row],[x3]])/60.08*1000/(100-Tabulka1[[#This Row],[x2]])</f>
        <v>8.0689125777551798</v>
      </c>
      <c r="Y335" s="1">
        <f>Tabulka1[[#This Row],[z3]]</f>
        <v>1.57579</v>
      </c>
      <c r="Z335" s="1">
        <f>Tabulka1[[#This Row],[std3]]</f>
        <v>1.41421356238236E-5</v>
      </c>
      <c r="AA335" s="1" t="s">
        <v>36</v>
      </c>
      <c r="AB335" s="1" t="s">
        <v>37</v>
      </c>
      <c r="AC335" s="1" t="str">
        <f>Tabulka1[[#This Row],[z2Label]]</f>
        <v>Density (g/cm3)</v>
      </c>
      <c r="AD335" s="1">
        <f>Tabulka1[[#This Row],[y2]]</f>
        <v>1.5</v>
      </c>
      <c r="AE335" s="1">
        <f>Tabulka1[[#This Row],[x3]]</f>
        <v>18.337085278065786</v>
      </c>
      <c r="AF335" s="1">
        <f>Tabulka1[[#This Row],[x2]]-Tabulka1[[#This Row],[x3]]</f>
        <v>26.662914721934214</v>
      </c>
      <c r="AG335" s="1">
        <f>100-Tabulka1[[#This Row],[Na2O_proc]]-Tabulka1[[#This Row],[SiO2_proc]]</f>
        <v>55</v>
      </c>
      <c r="AH335" s="1">
        <f>Tabulka1[[#This Row],[z2]]</f>
        <v>1.57579</v>
      </c>
      <c r="AI335" s="1">
        <f>Tabulka1[[#This Row],[std2]]</f>
        <v>1.41421356238236E-5</v>
      </c>
      <c r="AJ335" s="1" t="str">
        <f>Tabulka1[[#This Row],[z2Label]]</f>
        <v>Density (g/cm3)</v>
      </c>
      <c r="AK335" s="1">
        <v>30</v>
      </c>
      <c r="AL335" s="1" t="s">
        <v>82</v>
      </c>
      <c r="AM335" s="1" t="s">
        <v>79</v>
      </c>
      <c r="AN335" s="1">
        <f t="shared" si="6"/>
        <v>1.5795377403749997</v>
      </c>
      <c r="AO335" s="1">
        <f>Tabulka1[[#This Row],[Interpolated_z2]]-Tabulka1[[#This Row],[z2]]</f>
        <v>3.7477403749996974E-3</v>
      </c>
      <c r="AP335" s="1">
        <f>Tabulka1[[#This Row],[Interpolated_z2 - measured]]/Tabulka1[[#This Row],[z2]]*100</f>
        <v>0.23783247609133815</v>
      </c>
      <c r="AQ335" s="1">
        <v>1</v>
      </c>
    </row>
    <row r="336" spans="1:43" ht="16.5" x14ac:dyDescent="0.35">
      <c r="A336" s="1">
        <f>2*Tabulka1[[#This Row],[x3]]*Tabulka1[[#This Row],[z]]/(100*61.9789)*1000</f>
        <v>9.9162145945828666</v>
      </c>
      <c r="B336" s="1">
        <f>Tabulka1[[#This Row],[y2]]*Tabulka1[[#This Row],[x]]/2</f>
        <v>7.4371609459371495</v>
      </c>
      <c r="C336" s="1">
        <f>Tabulka1[[#This Row],[z2]]</f>
        <v>1.60931</v>
      </c>
      <c r="D336" s="1">
        <f>Tabulka1[[#This Row],[std2]]</f>
        <v>0</v>
      </c>
      <c r="E336" s="1">
        <v>5</v>
      </c>
      <c r="F336" s="1" t="s">
        <v>75</v>
      </c>
      <c r="G336" s="1" t="s">
        <v>27</v>
      </c>
      <c r="H336" s="1" t="str">
        <f>Tabulka1[[#This Row],[z2Label]]</f>
        <v>Density (g/cm3)</v>
      </c>
      <c r="I336" s="1">
        <v>46.86</v>
      </c>
      <c r="J336" s="1">
        <v>1.5</v>
      </c>
      <c r="K336" s="1">
        <v>1.60931</v>
      </c>
      <c r="L336" s="1">
        <v>0</v>
      </c>
      <c r="M336" s="1" t="s">
        <v>29</v>
      </c>
      <c r="N336" s="1" t="s">
        <v>28</v>
      </c>
      <c r="O336" s="1" t="s">
        <v>80</v>
      </c>
      <c r="P336" s="1">
        <f>Tabulka1[[#This Row],[x2]]/(1+Tabulka1[[#This Row],[y2]]*60.08/61.9789)</f>
        <v>19.095018136225839</v>
      </c>
      <c r="Q336" s="1">
        <f>Tabulka1[[#This Row],[y2]]</f>
        <v>1.5</v>
      </c>
      <c r="R336" s="1">
        <f>Tabulka1[[#This Row],[z2]]</f>
        <v>1.60931</v>
      </c>
      <c r="S336" s="1">
        <f>Tabulka1[[#This Row],[std2]]</f>
        <v>0</v>
      </c>
      <c r="T336" s="1" t="s">
        <v>38</v>
      </c>
      <c r="U336" s="1" t="s">
        <v>28</v>
      </c>
      <c r="V336" s="1" t="str">
        <f>Tabulka1[[#This Row],[z2Label]]</f>
        <v>Density (g/cm3)</v>
      </c>
      <c r="W336" s="1">
        <f>2*Tabulka1[[#This Row],[x3]]/61.9789*1000/(100-Tabulka1[[#This Row],[x2]])</f>
        <v>11.595371213230418</v>
      </c>
      <c r="X336" s="1">
        <f>(Tabulka1[[#This Row],[x2]]-Tabulka1[[#This Row],[x3]])/60.08*1000/(100-Tabulka1[[#This Row],[x2]])</f>
        <v>8.6965284099228128</v>
      </c>
      <c r="Y336" s="1">
        <f>Tabulka1[[#This Row],[z3]]</f>
        <v>1.60931</v>
      </c>
      <c r="Z336" s="1">
        <f>Tabulka1[[#This Row],[std3]]</f>
        <v>0</v>
      </c>
      <c r="AA336" s="1" t="s">
        <v>36</v>
      </c>
      <c r="AB336" s="1" t="s">
        <v>37</v>
      </c>
      <c r="AC336" s="1" t="str">
        <f>Tabulka1[[#This Row],[z2Label]]</f>
        <v>Density (g/cm3)</v>
      </c>
      <c r="AD336" s="1">
        <f>Tabulka1[[#This Row],[y2]]</f>
        <v>1.5</v>
      </c>
      <c r="AE336" s="1">
        <f>Tabulka1[[#This Row],[x3]]</f>
        <v>19.095018136225839</v>
      </c>
      <c r="AF336" s="1">
        <f>Tabulka1[[#This Row],[x2]]-Tabulka1[[#This Row],[x3]]</f>
        <v>27.76498186377416</v>
      </c>
      <c r="AG336" s="1">
        <f>100-Tabulka1[[#This Row],[Na2O_proc]]-Tabulka1[[#This Row],[SiO2_proc]]</f>
        <v>53.140000000000008</v>
      </c>
      <c r="AH336" s="1">
        <f>Tabulka1[[#This Row],[z2]]</f>
        <v>1.60931</v>
      </c>
      <c r="AI336" s="1">
        <f>Tabulka1[[#This Row],[std2]]</f>
        <v>0</v>
      </c>
      <c r="AJ336" s="1" t="str">
        <f>Tabulka1[[#This Row],[z2Label]]</f>
        <v>Density (g/cm3)</v>
      </c>
      <c r="AK336" s="1">
        <v>30</v>
      </c>
      <c r="AL336" s="1" t="s">
        <v>82</v>
      </c>
      <c r="AM336" s="1" t="s">
        <v>79</v>
      </c>
      <c r="AN336" s="1">
        <f t="shared" si="6"/>
        <v>1.6107506735507136</v>
      </c>
      <c r="AO336" s="1">
        <f>Tabulka1[[#This Row],[Interpolated_z2]]-Tabulka1[[#This Row],[z2]]</f>
        <v>1.4406735507135338E-3</v>
      </c>
      <c r="AP336" s="1">
        <f>Tabulka1[[#This Row],[Interpolated_z2 - measured]]/Tabulka1[[#This Row],[z2]]*100</f>
        <v>8.9521195463492659E-2</v>
      </c>
      <c r="AQ336" s="1">
        <v>1</v>
      </c>
    </row>
    <row r="337" spans="1:43" ht="16.5" x14ac:dyDescent="0.35">
      <c r="A337" s="1">
        <f>2*Tabulka1[[#This Row],[x3]]*Tabulka1[[#This Row],[z]]/(100*61.9789)*1000</f>
        <v>0</v>
      </c>
      <c r="B337" s="1">
        <f>Tabulka1[[#This Row],[y2]]*Tabulka1[[#This Row],[x]]/2</f>
        <v>0</v>
      </c>
      <c r="C337" s="1">
        <f>Tabulka1[[#This Row],[z2]]</f>
        <v>0.99565000000000003</v>
      </c>
      <c r="D337" s="1">
        <f>Tabulka1[[#This Row],[std2]]</f>
        <v>0</v>
      </c>
      <c r="E337" s="1">
        <v>6</v>
      </c>
      <c r="F337" s="1" t="s">
        <v>75</v>
      </c>
      <c r="G337" s="1" t="s">
        <v>27</v>
      </c>
      <c r="H337" s="1" t="str">
        <f>Tabulka1[[#This Row],[z2Label]]</f>
        <v>Density (g/cm3)</v>
      </c>
      <c r="I337" s="1">
        <v>0</v>
      </c>
      <c r="J337" s="1">
        <v>1.887</v>
      </c>
      <c r="K337" s="1">
        <v>0.99565000000000003</v>
      </c>
      <c r="M337" s="1" t="s">
        <v>29</v>
      </c>
      <c r="N337" s="1" t="s">
        <v>28</v>
      </c>
      <c r="O337" s="1" t="s">
        <v>80</v>
      </c>
      <c r="P337" s="1">
        <f>Tabulka1[[#This Row],[x2]]/(1+Tabulka1[[#This Row],[y2]]*60.08/61.9789)</f>
        <v>0</v>
      </c>
      <c r="Q337" s="1">
        <f>Tabulka1[[#This Row],[y2]]</f>
        <v>1.887</v>
      </c>
      <c r="R337" s="1">
        <f>Tabulka1[[#This Row],[z2]]</f>
        <v>0.99565000000000003</v>
      </c>
      <c r="S337" s="1">
        <f>Tabulka1[[#This Row],[std2]]</f>
        <v>0</v>
      </c>
      <c r="T337" s="1" t="s">
        <v>38</v>
      </c>
      <c r="U337" s="1" t="s">
        <v>28</v>
      </c>
      <c r="V337" s="1" t="str">
        <f>Tabulka1[[#This Row],[z2Label]]</f>
        <v>Density (g/cm3)</v>
      </c>
      <c r="W337" s="1">
        <f>2*Tabulka1[[#This Row],[x3]]/61.9789*1000/(100-Tabulka1[[#This Row],[x2]])</f>
        <v>0</v>
      </c>
      <c r="X337" s="1">
        <f>(Tabulka1[[#This Row],[x2]]-Tabulka1[[#This Row],[x3]])/60.08*1000/(100-Tabulka1[[#This Row],[x2]])</f>
        <v>0</v>
      </c>
      <c r="Y337" s="1">
        <f>Tabulka1[[#This Row],[z3]]</f>
        <v>0.99565000000000003</v>
      </c>
      <c r="Z337" s="1">
        <f>Tabulka1[[#This Row],[std3]]</f>
        <v>0</v>
      </c>
      <c r="AA337" s="1" t="s">
        <v>36</v>
      </c>
      <c r="AB337" s="1" t="s">
        <v>37</v>
      </c>
      <c r="AC337" s="1" t="str">
        <f>Tabulka1[[#This Row],[z2Label]]</f>
        <v>Density (g/cm3)</v>
      </c>
      <c r="AD337" s="1">
        <f>Tabulka1[[#This Row],[y2]]</f>
        <v>1.887</v>
      </c>
      <c r="AE337" s="1">
        <f>Tabulka1[[#This Row],[x3]]</f>
        <v>0</v>
      </c>
      <c r="AF337" s="1">
        <f>Tabulka1[[#This Row],[x2]]-Tabulka1[[#This Row],[x3]]</f>
        <v>0</v>
      </c>
      <c r="AG337" s="1">
        <f>100-Tabulka1[[#This Row],[Na2O_proc]]-Tabulka1[[#This Row],[SiO2_proc]]</f>
        <v>100</v>
      </c>
      <c r="AH337" s="1">
        <f>Tabulka1[[#This Row],[z2]]</f>
        <v>0.99565000000000003</v>
      </c>
      <c r="AI337" s="1">
        <f>Tabulka1[[#This Row],[std2]]</f>
        <v>0</v>
      </c>
      <c r="AJ337" s="1" t="str">
        <f>Tabulka1[[#This Row],[z2Label]]</f>
        <v>Density (g/cm3)</v>
      </c>
      <c r="AK337" s="1">
        <v>30</v>
      </c>
      <c r="AL337" s="1" t="s">
        <v>82</v>
      </c>
      <c r="AM337" s="1" t="s">
        <v>79</v>
      </c>
      <c r="AN337" s="1">
        <f t="shared" si="6"/>
        <v>1.0036835183189923</v>
      </c>
      <c r="AO337" s="1">
        <f>Tabulka1[[#This Row],[Interpolated_z2]]-Tabulka1[[#This Row],[z2]]</f>
        <v>8.0335183189922388E-3</v>
      </c>
      <c r="AP337" s="1">
        <f>Tabulka1[[#This Row],[Interpolated_z2 - measured]]/Tabulka1[[#This Row],[z2]]*100</f>
        <v>0.80686168020812932</v>
      </c>
      <c r="AQ337" s="1">
        <v>100</v>
      </c>
    </row>
    <row r="338" spans="1:43" ht="16.5" x14ac:dyDescent="0.35">
      <c r="A338" s="1">
        <f>2*Tabulka1[[#This Row],[x3]]*Tabulka1[[#This Row],[z]]/(100*61.9789)*1000</f>
        <v>0.59507318682775123</v>
      </c>
      <c r="B338" s="1">
        <f>Tabulka1[[#This Row],[y2]]*Tabulka1[[#This Row],[x]]/2</f>
        <v>0.56145155177198325</v>
      </c>
      <c r="C338" s="1">
        <f>Tabulka1[[#This Row],[z2]]</f>
        <v>1.0434600000000001</v>
      </c>
      <c r="D338" s="1">
        <f>Tabulka1[[#This Row],[std2]]</f>
        <v>0</v>
      </c>
      <c r="E338" s="1">
        <v>6</v>
      </c>
      <c r="F338" s="1" t="s">
        <v>75</v>
      </c>
      <c r="G338" s="1" t="s">
        <v>27</v>
      </c>
      <c r="H338" s="1" t="str">
        <f>Tabulka1[[#This Row],[z2Label]]</f>
        <v>Density (g/cm3)</v>
      </c>
      <c r="I338" s="1">
        <v>5</v>
      </c>
      <c r="J338" s="1">
        <v>1.887</v>
      </c>
      <c r="K338" s="1">
        <v>1.0434600000000001</v>
      </c>
      <c r="L338" s="1">
        <v>0</v>
      </c>
      <c r="M338" s="1" t="s">
        <v>29</v>
      </c>
      <c r="N338" s="1" t="s">
        <v>28</v>
      </c>
      <c r="O338" s="1" t="s">
        <v>80</v>
      </c>
      <c r="P338" s="1">
        <f>Tabulka1[[#This Row],[x2]]/(1+Tabulka1[[#This Row],[y2]]*60.08/61.9789)</f>
        <v>1.7672925430336814</v>
      </c>
      <c r="Q338" s="1">
        <f>Tabulka1[[#This Row],[y2]]</f>
        <v>1.887</v>
      </c>
      <c r="R338" s="1">
        <f>Tabulka1[[#This Row],[z2]]</f>
        <v>1.0434600000000001</v>
      </c>
      <c r="S338" s="1">
        <f>Tabulka1[[#This Row],[std2]]</f>
        <v>0</v>
      </c>
      <c r="T338" s="1" t="s">
        <v>38</v>
      </c>
      <c r="U338" s="1" t="s">
        <v>28</v>
      </c>
      <c r="V338" s="1" t="str">
        <f>Tabulka1[[#This Row],[z2Label]]</f>
        <v>Density (g/cm3)</v>
      </c>
      <c r="W338" s="1">
        <f>2*Tabulka1[[#This Row],[x3]]/61.9789*1000/(100-Tabulka1[[#This Row],[x2]])</f>
        <v>0.60030363237664885</v>
      </c>
      <c r="X338" s="1">
        <f>(Tabulka1[[#This Row],[x2]]-Tabulka1[[#This Row],[x3]])/60.08*1000/(100-Tabulka1[[#This Row],[x2]])</f>
        <v>0.56638647714736823</v>
      </c>
      <c r="Y338" s="1">
        <f>Tabulka1[[#This Row],[z3]]</f>
        <v>1.0434600000000001</v>
      </c>
      <c r="Z338" s="1">
        <f>Tabulka1[[#This Row],[std3]]</f>
        <v>0</v>
      </c>
      <c r="AA338" s="1" t="s">
        <v>36</v>
      </c>
      <c r="AB338" s="1" t="s">
        <v>37</v>
      </c>
      <c r="AC338" s="1" t="str">
        <f>Tabulka1[[#This Row],[z2Label]]</f>
        <v>Density (g/cm3)</v>
      </c>
      <c r="AD338" s="1">
        <f>Tabulka1[[#This Row],[y2]]</f>
        <v>1.887</v>
      </c>
      <c r="AE338" s="1">
        <f>Tabulka1[[#This Row],[x3]]</f>
        <v>1.7672925430336814</v>
      </c>
      <c r="AF338" s="1">
        <f>Tabulka1[[#This Row],[x2]]-Tabulka1[[#This Row],[x3]]</f>
        <v>3.2327074569663186</v>
      </c>
      <c r="AG338" s="1">
        <f>100-Tabulka1[[#This Row],[Na2O_proc]]-Tabulka1[[#This Row],[SiO2_proc]]</f>
        <v>95</v>
      </c>
      <c r="AH338" s="1">
        <f>Tabulka1[[#This Row],[z2]]</f>
        <v>1.0434600000000001</v>
      </c>
      <c r="AI338" s="1">
        <f>Tabulka1[[#This Row],[std2]]</f>
        <v>0</v>
      </c>
      <c r="AJ338" s="1" t="str">
        <f>Tabulka1[[#This Row],[z2Label]]</f>
        <v>Density (g/cm3)</v>
      </c>
      <c r="AK338" s="1">
        <v>30</v>
      </c>
      <c r="AL338" s="1" t="s">
        <v>82</v>
      </c>
      <c r="AM338" s="1" t="s">
        <v>79</v>
      </c>
      <c r="AN338" s="1">
        <f t="shared" si="6"/>
        <v>1.0455215907922748</v>
      </c>
      <c r="AO338" s="1">
        <f>Tabulka1[[#This Row],[Interpolated_z2]]-Tabulka1[[#This Row],[z2]]</f>
        <v>2.0615907922747478E-3</v>
      </c>
      <c r="AP338" s="1">
        <f>Tabulka1[[#This Row],[Interpolated_z2 - measured]]/Tabulka1[[#This Row],[z2]]*100</f>
        <v>0.19757257511306114</v>
      </c>
      <c r="AQ338" s="1">
        <v>1</v>
      </c>
    </row>
    <row r="339" spans="1:43" ht="16.5" x14ac:dyDescent="0.35">
      <c r="A339" s="1">
        <f>2*Tabulka1[[#This Row],[x3]]*Tabulka1[[#This Row],[z]]/(100*61.9789)*1000</f>
        <v>1.2469014802749201</v>
      </c>
      <c r="B339" s="1">
        <f>Tabulka1[[#This Row],[y2]]*Tabulka1[[#This Row],[x]]/2</f>
        <v>1.1764515466393872</v>
      </c>
      <c r="C339" s="1">
        <f>Tabulka1[[#This Row],[z2]]</f>
        <v>1.0932200000000001</v>
      </c>
      <c r="D339" s="1">
        <f>Tabulka1[[#This Row],[std2]]</f>
        <v>1.4142135623666588E-5</v>
      </c>
      <c r="E339" s="1">
        <v>6</v>
      </c>
      <c r="F339" s="1" t="s">
        <v>75</v>
      </c>
      <c r="G339" s="1" t="s">
        <v>27</v>
      </c>
      <c r="H339" s="1" t="str">
        <f>Tabulka1[[#This Row],[z2Label]]</f>
        <v>Density (g/cm3)</v>
      </c>
      <c r="I339" s="1">
        <v>10</v>
      </c>
      <c r="J339" s="1">
        <v>1.887</v>
      </c>
      <c r="K339" s="1">
        <v>1.0932200000000001</v>
      </c>
      <c r="L339" s="1">
        <v>1.4142135623666588E-5</v>
      </c>
      <c r="M339" s="1" t="s">
        <v>29</v>
      </c>
      <c r="N339" s="1" t="s">
        <v>28</v>
      </c>
      <c r="O339" s="1" t="s">
        <v>80</v>
      </c>
      <c r="P339" s="1">
        <f>Tabulka1[[#This Row],[x2]]/(1+Tabulka1[[#This Row],[y2]]*60.08/61.9789)</f>
        <v>3.5345850860673629</v>
      </c>
      <c r="Q339" s="1">
        <f>Tabulka1[[#This Row],[y2]]</f>
        <v>1.887</v>
      </c>
      <c r="R339" s="1">
        <f>Tabulka1[[#This Row],[z2]]</f>
        <v>1.0932200000000001</v>
      </c>
      <c r="S339" s="1">
        <f>Tabulka1[[#This Row],[std2]]</f>
        <v>1.4142135623666588E-5</v>
      </c>
      <c r="T339" s="1" t="s">
        <v>38</v>
      </c>
      <c r="U339" s="1" t="s">
        <v>28</v>
      </c>
      <c r="V339" s="1" t="str">
        <f>Tabulka1[[#This Row],[z2Label]]</f>
        <v>Density (g/cm3)</v>
      </c>
      <c r="W339" s="1">
        <f>2*Tabulka1[[#This Row],[x3]]/61.9789*1000/(100-Tabulka1[[#This Row],[x2]])</f>
        <v>1.2673076683507032</v>
      </c>
      <c r="X339" s="1">
        <f>(Tabulka1[[#This Row],[x2]]-Tabulka1[[#This Row],[x3]])/60.08*1000/(100-Tabulka1[[#This Row],[x2]])</f>
        <v>1.1957047850888884</v>
      </c>
      <c r="Y339" s="1">
        <f>Tabulka1[[#This Row],[z3]]</f>
        <v>1.0932200000000001</v>
      </c>
      <c r="Z339" s="1">
        <f>Tabulka1[[#This Row],[std3]]</f>
        <v>1.4142135623666588E-5</v>
      </c>
      <c r="AA339" s="1" t="s">
        <v>36</v>
      </c>
      <c r="AB339" s="1" t="s">
        <v>37</v>
      </c>
      <c r="AC339" s="1" t="str">
        <f>Tabulka1[[#This Row],[z2Label]]</f>
        <v>Density (g/cm3)</v>
      </c>
      <c r="AD339" s="1">
        <f>Tabulka1[[#This Row],[y2]]</f>
        <v>1.887</v>
      </c>
      <c r="AE339" s="1">
        <f>Tabulka1[[#This Row],[x3]]</f>
        <v>3.5345850860673629</v>
      </c>
      <c r="AF339" s="1">
        <f>Tabulka1[[#This Row],[x2]]-Tabulka1[[#This Row],[x3]]</f>
        <v>6.4654149139326371</v>
      </c>
      <c r="AG339" s="1">
        <f>100-Tabulka1[[#This Row],[Na2O_proc]]-Tabulka1[[#This Row],[SiO2_proc]]</f>
        <v>90</v>
      </c>
      <c r="AH339" s="1">
        <f>Tabulka1[[#This Row],[z2]]</f>
        <v>1.0932200000000001</v>
      </c>
      <c r="AI339" s="1">
        <f>Tabulka1[[#This Row],[std2]]</f>
        <v>1.4142135623666588E-5</v>
      </c>
      <c r="AJ339" s="1" t="str">
        <f>Tabulka1[[#This Row],[z2Label]]</f>
        <v>Density (g/cm3)</v>
      </c>
      <c r="AK339" s="1">
        <v>30</v>
      </c>
      <c r="AL339" s="1" t="s">
        <v>82</v>
      </c>
      <c r="AM339" s="1" t="s">
        <v>79</v>
      </c>
      <c r="AN339" s="1">
        <f t="shared" si="6"/>
        <v>1.0924066378028079</v>
      </c>
      <c r="AO339" s="1">
        <f>Tabulka1[[#This Row],[Interpolated_z2]]-Tabulka1[[#This Row],[z2]]</f>
        <v>-8.1336219719219116E-4</v>
      </c>
      <c r="AP339" s="1">
        <f>Tabulka1[[#This Row],[Interpolated_z2 - measured]]/Tabulka1[[#This Row],[z2]]*100</f>
        <v>-7.4400596146447298E-2</v>
      </c>
      <c r="AQ339" s="1">
        <v>1</v>
      </c>
    </row>
    <row r="340" spans="1:43" ht="16.5" x14ac:dyDescent="0.35">
      <c r="A340" s="1">
        <f>2*Tabulka1[[#This Row],[x3]]*Tabulka1[[#This Row],[z]]/(100*61.9789)*1000</f>
        <v>1.9623967763646917</v>
      </c>
      <c r="B340" s="1">
        <f>Tabulka1[[#This Row],[y2]]*Tabulka1[[#This Row],[x]]/2</f>
        <v>1.8515213585000867</v>
      </c>
      <c r="C340" s="1">
        <f>Tabulka1[[#This Row],[z2]]</f>
        <v>1.1470199999999999</v>
      </c>
      <c r="D340" s="1">
        <f>Tabulka1[[#This Row],[std2]]</f>
        <v>1.4142135623666588E-5</v>
      </c>
      <c r="E340" s="1">
        <v>6</v>
      </c>
      <c r="F340" s="1" t="s">
        <v>75</v>
      </c>
      <c r="G340" s="1" t="s">
        <v>27</v>
      </c>
      <c r="H340" s="1" t="str">
        <f>Tabulka1[[#This Row],[z2Label]]</f>
        <v>Density (g/cm3)</v>
      </c>
      <c r="I340" s="1">
        <v>15</v>
      </c>
      <c r="J340" s="1">
        <v>1.887</v>
      </c>
      <c r="K340" s="1">
        <v>1.1470199999999999</v>
      </c>
      <c r="L340" s="1">
        <v>1.4142135623666588E-5</v>
      </c>
      <c r="M340" s="1" t="s">
        <v>29</v>
      </c>
      <c r="N340" s="1" t="s">
        <v>28</v>
      </c>
      <c r="O340" s="1" t="s">
        <v>80</v>
      </c>
      <c r="P340" s="1">
        <f>Tabulka1[[#This Row],[x2]]/(1+Tabulka1[[#This Row],[y2]]*60.08/61.9789)</f>
        <v>5.3018776291010443</v>
      </c>
      <c r="Q340" s="1">
        <f>Tabulka1[[#This Row],[y2]]</f>
        <v>1.887</v>
      </c>
      <c r="R340" s="1">
        <f>Tabulka1[[#This Row],[z2]]</f>
        <v>1.1470199999999999</v>
      </c>
      <c r="S340" s="1">
        <f>Tabulka1[[#This Row],[std2]]</f>
        <v>1.4142135623666588E-5</v>
      </c>
      <c r="T340" s="1" t="s">
        <v>38</v>
      </c>
      <c r="U340" s="1" t="s">
        <v>28</v>
      </c>
      <c r="V340" s="1" t="str">
        <f>Tabulka1[[#This Row],[z2Label]]</f>
        <v>Density (g/cm3)</v>
      </c>
      <c r="W340" s="1">
        <f>2*Tabulka1[[#This Row],[x3]]/61.9789*1000/(100-Tabulka1[[#This Row],[x2]])</f>
        <v>2.0127827673805285</v>
      </c>
      <c r="X340" s="1">
        <f>(Tabulka1[[#This Row],[x2]]-Tabulka1[[#This Row],[x3]])/60.08*1000/(100-Tabulka1[[#This Row],[x2]])</f>
        <v>1.8990605410235288</v>
      </c>
      <c r="Y340" s="1">
        <f>Tabulka1[[#This Row],[z3]]</f>
        <v>1.1470199999999999</v>
      </c>
      <c r="Z340" s="1">
        <f>Tabulka1[[#This Row],[std3]]</f>
        <v>1.4142135623666588E-5</v>
      </c>
      <c r="AA340" s="1" t="s">
        <v>36</v>
      </c>
      <c r="AB340" s="1" t="s">
        <v>37</v>
      </c>
      <c r="AC340" s="1" t="str">
        <f>Tabulka1[[#This Row],[z2Label]]</f>
        <v>Density (g/cm3)</v>
      </c>
      <c r="AD340" s="1">
        <f>Tabulka1[[#This Row],[y2]]</f>
        <v>1.887</v>
      </c>
      <c r="AE340" s="1">
        <f>Tabulka1[[#This Row],[x3]]</f>
        <v>5.3018776291010443</v>
      </c>
      <c r="AF340" s="1">
        <f>Tabulka1[[#This Row],[x2]]-Tabulka1[[#This Row],[x3]]</f>
        <v>9.6981223708989557</v>
      </c>
      <c r="AG340" s="1">
        <f>100-Tabulka1[[#This Row],[Na2O_proc]]-Tabulka1[[#This Row],[SiO2_proc]]</f>
        <v>85</v>
      </c>
      <c r="AH340" s="1">
        <f>Tabulka1[[#This Row],[z2]]</f>
        <v>1.1470199999999999</v>
      </c>
      <c r="AI340" s="1">
        <f>Tabulka1[[#This Row],[std2]]</f>
        <v>1.4142135623666588E-5</v>
      </c>
      <c r="AJ340" s="1" t="str">
        <f>Tabulka1[[#This Row],[z2Label]]</f>
        <v>Density (g/cm3)</v>
      </c>
      <c r="AK340" s="1">
        <v>30</v>
      </c>
      <c r="AL340" s="1" t="s">
        <v>82</v>
      </c>
      <c r="AM340" s="1" t="s">
        <v>79</v>
      </c>
      <c r="AN340" s="1">
        <f t="shared" si="6"/>
        <v>1.1441478953055904</v>
      </c>
      <c r="AO340" s="1">
        <f>Tabulka1[[#This Row],[Interpolated_z2]]-Tabulka1[[#This Row],[z2]]</f>
        <v>-2.8721046944095718E-3</v>
      </c>
      <c r="AP340" s="1">
        <f>Tabulka1[[#This Row],[Interpolated_z2 - measured]]/Tabulka1[[#This Row],[z2]]*100</f>
        <v>-0.25039708936283345</v>
      </c>
      <c r="AQ340" s="1">
        <v>1</v>
      </c>
    </row>
    <row r="341" spans="1:43" ht="16.5" x14ac:dyDescent="0.35">
      <c r="A341" s="1">
        <f>2*Tabulka1[[#This Row],[x3]]*Tabulka1[[#This Row],[z]]/(100*61.9789)*1000</f>
        <v>2.7454598481002499</v>
      </c>
      <c r="B341" s="1">
        <f>Tabulka1[[#This Row],[y2]]*Tabulka1[[#This Row],[x]]/2</f>
        <v>2.5903413666825856</v>
      </c>
      <c r="C341" s="1">
        <f>Tabulka1[[#This Row],[z2]]</f>
        <v>1.2035400000000001</v>
      </c>
      <c r="D341" s="1">
        <f>Tabulka1[[#This Row],[std2]]</f>
        <v>0</v>
      </c>
      <c r="E341" s="1">
        <v>6</v>
      </c>
      <c r="F341" s="1" t="s">
        <v>75</v>
      </c>
      <c r="G341" s="1" t="s">
        <v>27</v>
      </c>
      <c r="H341" s="1" t="str">
        <f>Tabulka1[[#This Row],[z2Label]]</f>
        <v>Density (g/cm3)</v>
      </c>
      <c r="I341" s="1">
        <v>20</v>
      </c>
      <c r="J341" s="1">
        <v>1.887</v>
      </c>
      <c r="K341" s="1">
        <v>1.2035400000000001</v>
      </c>
      <c r="L341" s="1">
        <v>0</v>
      </c>
      <c r="M341" s="1" t="s">
        <v>29</v>
      </c>
      <c r="N341" s="1" t="s">
        <v>28</v>
      </c>
      <c r="O341" s="1" t="s">
        <v>80</v>
      </c>
      <c r="P341" s="1">
        <f>Tabulka1[[#This Row],[x2]]/(1+Tabulka1[[#This Row],[y2]]*60.08/61.9789)</f>
        <v>7.0691701721347258</v>
      </c>
      <c r="Q341" s="1">
        <f>Tabulka1[[#This Row],[y2]]</f>
        <v>1.887</v>
      </c>
      <c r="R341" s="1">
        <f>Tabulka1[[#This Row],[z2]]</f>
        <v>1.2035400000000001</v>
      </c>
      <c r="S341" s="1">
        <f>Tabulka1[[#This Row],[std2]]</f>
        <v>0</v>
      </c>
      <c r="T341" s="1" t="s">
        <v>38</v>
      </c>
      <c r="U341" s="1" t="s">
        <v>28</v>
      </c>
      <c r="V341" s="1" t="str">
        <f>Tabulka1[[#This Row],[z2Label]]</f>
        <v>Density (g/cm3)</v>
      </c>
      <c r="W341" s="1">
        <f>2*Tabulka1[[#This Row],[x3]]/61.9789*1000/(100-Tabulka1[[#This Row],[x2]])</f>
        <v>2.8514422537890818</v>
      </c>
      <c r="X341" s="1">
        <f>(Tabulka1[[#This Row],[x2]]-Tabulka1[[#This Row],[x3]])/60.08*1000/(100-Tabulka1[[#This Row],[x2]])</f>
        <v>2.6903357664499987</v>
      </c>
      <c r="Y341" s="1">
        <f>Tabulka1[[#This Row],[z3]]</f>
        <v>1.2035400000000001</v>
      </c>
      <c r="Z341" s="1">
        <f>Tabulka1[[#This Row],[std3]]</f>
        <v>0</v>
      </c>
      <c r="AA341" s="1" t="s">
        <v>36</v>
      </c>
      <c r="AB341" s="1" t="s">
        <v>37</v>
      </c>
      <c r="AC341" s="1" t="str">
        <f>Tabulka1[[#This Row],[z2Label]]</f>
        <v>Density (g/cm3)</v>
      </c>
      <c r="AD341" s="1">
        <f>Tabulka1[[#This Row],[y2]]</f>
        <v>1.887</v>
      </c>
      <c r="AE341" s="1">
        <f>Tabulka1[[#This Row],[x3]]</f>
        <v>7.0691701721347258</v>
      </c>
      <c r="AF341" s="1">
        <f>Tabulka1[[#This Row],[x2]]-Tabulka1[[#This Row],[x3]]</f>
        <v>12.930829827865274</v>
      </c>
      <c r="AG341" s="1">
        <f>100-Tabulka1[[#This Row],[Na2O_proc]]-Tabulka1[[#This Row],[SiO2_proc]]</f>
        <v>80</v>
      </c>
      <c r="AH341" s="1">
        <f>Tabulka1[[#This Row],[z2]]</f>
        <v>1.2035400000000001</v>
      </c>
      <c r="AI341" s="1">
        <f>Tabulka1[[#This Row],[std2]]</f>
        <v>0</v>
      </c>
      <c r="AJ341" s="1" t="str">
        <f>Tabulka1[[#This Row],[z2Label]]</f>
        <v>Density (g/cm3)</v>
      </c>
      <c r="AK341" s="1">
        <v>30</v>
      </c>
      <c r="AL341" s="1" t="s">
        <v>82</v>
      </c>
      <c r="AM341" s="1" t="s">
        <v>79</v>
      </c>
      <c r="AN341" s="1">
        <f t="shared" si="6"/>
        <v>1.2005946582556231</v>
      </c>
      <c r="AO341" s="1">
        <f>Tabulka1[[#This Row],[Interpolated_z2]]-Tabulka1[[#This Row],[z2]]</f>
        <v>-2.9453417443769947E-3</v>
      </c>
      <c r="AP341" s="1">
        <f>Tabulka1[[#This Row],[Interpolated_z2 - measured]]/Tabulka1[[#This Row],[z2]]*100</f>
        <v>-0.24472321188967502</v>
      </c>
      <c r="AQ341" s="1">
        <v>1</v>
      </c>
    </row>
    <row r="342" spans="1:43" ht="16.5" x14ac:dyDescent="0.35">
      <c r="A342" s="1">
        <f>2*Tabulka1[[#This Row],[x3]]*Tabulka1[[#This Row],[z]]/(100*61.9789)*1000</f>
        <v>3.6062903044233963</v>
      </c>
      <c r="B342" s="1">
        <f>Tabulka1[[#This Row],[y2]]*Tabulka1[[#This Row],[x]]/2</f>
        <v>3.4025349022234743</v>
      </c>
      <c r="C342" s="1">
        <f>Tabulka1[[#This Row],[z2]]</f>
        <v>1.2647249999999999</v>
      </c>
      <c r="D342" s="1">
        <f>Tabulka1[[#This Row],[std2]]</f>
        <v>7.0710678117547895E-6</v>
      </c>
      <c r="E342" s="1">
        <v>6</v>
      </c>
      <c r="F342" s="1" t="s">
        <v>75</v>
      </c>
      <c r="G342" s="1" t="s">
        <v>27</v>
      </c>
      <c r="H342" s="1" t="str">
        <f>Tabulka1[[#This Row],[z2Label]]</f>
        <v>Density (g/cm3)</v>
      </c>
      <c r="I342" s="1">
        <v>25</v>
      </c>
      <c r="J342" s="1">
        <v>1.887</v>
      </c>
      <c r="K342" s="1">
        <v>1.2647249999999999</v>
      </c>
      <c r="L342" s="1">
        <v>7.0710678117547895E-6</v>
      </c>
      <c r="M342" s="1" t="s">
        <v>29</v>
      </c>
      <c r="N342" s="1" t="s">
        <v>28</v>
      </c>
      <c r="O342" s="1" t="s">
        <v>80</v>
      </c>
      <c r="P342" s="1">
        <f>Tabulka1[[#This Row],[x2]]/(1+Tabulka1[[#This Row],[y2]]*60.08/61.9789)</f>
        <v>8.8364627151684072</v>
      </c>
      <c r="Q342" s="1">
        <f>Tabulka1[[#This Row],[y2]]</f>
        <v>1.887</v>
      </c>
      <c r="R342" s="1">
        <f>Tabulka1[[#This Row],[z2]]</f>
        <v>1.2647249999999999</v>
      </c>
      <c r="S342" s="1">
        <f>Tabulka1[[#This Row],[std2]]</f>
        <v>7.0710678117547895E-6</v>
      </c>
      <c r="T342" s="1" t="s">
        <v>38</v>
      </c>
      <c r="U342" s="1" t="s">
        <v>28</v>
      </c>
      <c r="V342" s="1" t="str">
        <f>Tabulka1[[#This Row],[z2Label]]</f>
        <v>Density (g/cm3)</v>
      </c>
      <c r="W342" s="1">
        <f>2*Tabulka1[[#This Row],[x3]]/61.9789*1000/(100-Tabulka1[[#This Row],[x2]])</f>
        <v>3.8019230050521098</v>
      </c>
      <c r="X342" s="1">
        <f>(Tabulka1[[#This Row],[x2]]-Tabulka1[[#This Row],[x3]])/60.08*1000/(100-Tabulka1[[#This Row],[x2]])</f>
        <v>3.5871143552666651</v>
      </c>
      <c r="Y342" s="1">
        <f>Tabulka1[[#This Row],[z3]]</f>
        <v>1.2647249999999999</v>
      </c>
      <c r="Z342" s="1">
        <f>Tabulka1[[#This Row],[std3]]</f>
        <v>7.0710678117547895E-6</v>
      </c>
      <c r="AA342" s="1" t="s">
        <v>36</v>
      </c>
      <c r="AB342" s="1" t="s">
        <v>37</v>
      </c>
      <c r="AC342" s="1" t="str">
        <f>Tabulka1[[#This Row],[z2Label]]</f>
        <v>Density (g/cm3)</v>
      </c>
      <c r="AD342" s="1">
        <f>Tabulka1[[#This Row],[y2]]</f>
        <v>1.887</v>
      </c>
      <c r="AE342" s="1">
        <f>Tabulka1[[#This Row],[x3]]</f>
        <v>8.8364627151684072</v>
      </c>
      <c r="AF342" s="1">
        <f>Tabulka1[[#This Row],[x2]]-Tabulka1[[#This Row],[x3]]</f>
        <v>16.163537284831591</v>
      </c>
      <c r="AG342" s="1">
        <f>100-Tabulka1[[#This Row],[Na2O_proc]]-Tabulka1[[#This Row],[SiO2_proc]]</f>
        <v>75</v>
      </c>
      <c r="AH342" s="1">
        <f>Tabulka1[[#This Row],[z2]]</f>
        <v>1.2647249999999999</v>
      </c>
      <c r="AI342" s="1">
        <f>Tabulka1[[#This Row],[std2]]</f>
        <v>7.0710678117547895E-6</v>
      </c>
      <c r="AJ342" s="1" t="str">
        <f>Tabulka1[[#This Row],[z2Label]]</f>
        <v>Density (g/cm3)</v>
      </c>
      <c r="AK342" s="1">
        <v>30</v>
      </c>
      <c r="AL342" s="1" t="s">
        <v>82</v>
      </c>
      <c r="AM342" s="1" t="s">
        <v>79</v>
      </c>
      <c r="AN342" s="1">
        <f t="shared" si="6"/>
        <v>1.261636280607906</v>
      </c>
      <c r="AO342" s="1">
        <f>Tabulka1[[#This Row],[Interpolated_z2]]-Tabulka1[[#This Row],[z2]]</f>
        <v>-3.0887193920938749E-3</v>
      </c>
      <c r="AP342" s="1">
        <f>Tabulka1[[#This Row],[Interpolated_z2 - measured]]/Tabulka1[[#This Row],[z2]]*100</f>
        <v>-0.24422063231879462</v>
      </c>
      <c r="AQ342" s="1">
        <v>1</v>
      </c>
    </row>
    <row r="343" spans="1:43" ht="16.5" x14ac:dyDescent="0.35">
      <c r="A343" s="1">
        <f>2*Tabulka1[[#This Row],[x3]]*Tabulka1[[#This Row],[z]]/(100*61.9789)*1000</f>
        <v>4.5521678774080581</v>
      </c>
      <c r="B343" s="1">
        <f>Tabulka1[[#This Row],[y2]]*Tabulka1[[#This Row],[x]]/2</f>
        <v>4.2949703923345028</v>
      </c>
      <c r="C343" s="1">
        <f>Tabulka1[[#This Row],[z2]]</f>
        <v>1.3303700000000001</v>
      </c>
      <c r="D343" s="1">
        <f>Tabulka1[[#This Row],[std2]]</f>
        <v>0</v>
      </c>
      <c r="E343" s="1">
        <v>6</v>
      </c>
      <c r="F343" s="1" t="s">
        <v>75</v>
      </c>
      <c r="G343" s="1" t="s">
        <v>27</v>
      </c>
      <c r="H343" s="1" t="str">
        <f>Tabulka1[[#This Row],[z2Label]]</f>
        <v>Density (g/cm3)</v>
      </c>
      <c r="I343" s="1">
        <v>30</v>
      </c>
      <c r="J343" s="1">
        <v>1.887</v>
      </c>
      <c r="K343" s="1">
        <v>1.3303700000000001</v>
      </c>
      <c r="L343" s="1">
        <v>0</v>
      </c>
      <c r="M343" s="1" t="s">
        <v>29</v>
      </c>
      <c r="N343" s="1" t="s">
        <v>28</v>
      </c>
      <c r="O343" s="1" t="s">
        <v>80</v>
      </c>
      <c r="P343" s="1">
        <f>Tabulka1[[#This Row],[x2]]/(1+Tabulka1[[#This Row],[y2]]*60.08/61.9789)</f>
        <v>10.603755258202089</v>
      </c>
      <c r="Q343" s="1">
        <f>Tabulka1[[#This Row],[y2]]</f>
        <v>1.887</v>
      </c>
      <c r="R343" s="1">
        <f>Tabulka1[[#This Row],[z2]]</f>
        <v>1.3303700000000001</v>
      </c>
      <c r="S343" s="1">
        <f>Tabulka1[[#This Row],[std2]]</f>
        <v>0</v>
      </c>
      <c r="T343" s="1" t="s">
        <v>38</v>
      </c>
      <c r="U343" s="1" t="s">
        <v>28</v>
      </c>
      <c r="V343" s="1" t="str">
        <f>Tabulka1[[#This Row],[z2Label]]</f>
        <v>Density (g/cm3)</v>
      </c>
      <c r="W343" s="1">
        <f>2*Tabulka1[[#This Row],[x3]]/61.9789*1000/(100-Tabulka1[[#This Row],[x2]])</f>
        <v>4.8881867207812837</v>
      </c>
      <c r="X343" s="1">
        <f>(Tabulka1[[#This Row],[x2]]-Tabulka1[[#This Row],[x3]])/60.08*1000/(100-Tabulka1[[#This Row],[x2]])</f>
        <v>4.6120041710571416</v>
      </c>
      <c r="Y343" s="1">
        <f>Tabulka1[[#This Row],[z3]]</f>
        <v>1.3303700000000001</v>
      </c>
      <c r="Z343" s="1">
        <f>Tabulka1[[#This Row],[std3]]</f>
        <v>0</v>
      </c>
      <c r="AA343" s="1" t="s">
        <v>36</v>
      </c>
      <c r="AB343" s="1" t="s">
        <v>37</v>
      </c>
      <c r="AC343" s="1" t="str">
        <f>Tabulka1[[#This Row],[z2Label]]</f>
        <v>Density (g/cm3)</v>
      </c>
      <c r="AD343" s="1">
        <f>Tabulka1[[#This Row],[y2]]</f>
        <v>1.887</v>
      </c>
      <c r="AE343" s="1">
        <f>Tabulka1[[#This Row],[x3]]</f>
        <v>10.603755258202089</v>
      </c>
      <c r="AF343" s="1">
        <f>Tabulka1[[#This Row],[x2]]-Tabulka1[[#This Row],[x3]]</f>
        <v>19.396244741797911</v>
      </c>
      <c r="AG343" s="1">
        <f>100-Tabulka1[[#This Row],[Na2O_proc]]-Tabulka1[[#This Row],[SiO2_proc]]</f>
        <v>70</v>
      </c>
      <c r="AH343" s="1">
        <f>Tabulka1[[#This Row],[z2]]</f>
        <v>1.3303700000000001</v>
      </c>
      <c r="AI343" s="1">
        <f>Tabulka1[[#This Row],[std2]]</f>
        <v>0</v>
      </c>
      <c r="AJ343" s="1" t="str">
        <f>Tabulka1[[#This Row],[z2Label]]</f>
        <v>Density (g/cm3)</v>
      </c>
      <c r="AK343" s="1">
        <v>30</v>
      </c>
      <c r="AL343" s="1" t="s">
        <v>82</v>
      </c>
      <c r="AM343" s="1" t="s">
        <v>79</v>
      </c>
      <c r="AN343" s="1">
        <f t="shared" si="6"/>
        <v>1.3272021753174386</v>
      </c>
      <c r="AO343" s="1">
        <f>Tabulka1[[#This Row],[Interpolated_z2]]-Tabulka1[[#This Row],[z2]]</f>
        <v>-3.1678246825614931E-3</v>
      </c>
      <c r="AP343" s="1">
        <f>Tabulka1[[#This Row],[Interpolated_z2 - measured]]/Tabulka1[[#This Row],[z2]]*100</f>
        <v>-0.23811606414467348</v>
      </c>
      <c r="AQ343" s="1">
        <v>1</v>
      </c>
    </row>
    <row r="344" spans="1:43" ht="16.5" x14ac:dyDescent="0.35">
      <c r="A344" s="1">
        <f>2*Tabulka1[[#This Row],[x3]]*Tabulka1[[#This Row],[z]]/(100*61.9789)*1000</f>
        <v>5.5904835053760529</v>
      </c>
      <c r="B344" s="1">
        <f>Tabulka1[[#This Row],[y2]]*Tabulka1[[#This Row],[x]]/2</f>
        <v>5.2746211873223059</v>
      </c>
      <c r="C344" s="1">
        <f>Tabulka1[[#This Row],[z2]]</f>
        <v>1.4004150000000002</v>
      </c>
      <c r="D344" s="1">
        <f>Tabulka1[[#This Row],[std2]]</f>
        <v>2.1213203435578389E-5</v>
      </c>
      <c r="E344" s="1">
        <v>6</v>
      </c>
      <c r="F344" s="1" t="s">
        <v>75</v>
      </c>
      <c r="G344" s="1" t="s">
        <v>27</v>
      </c>
      <c r="H344" s="1" t="str">
        <f>Tabulka1[[#This Row],[z2Label]]</f>
        <v>Density (g/cm3)</v>
      </c>
      <c r="I344" s="1">
        <v>35</v>
      </c>
      <c r="J344" s="1">
        <v>1.887</v>
      </c>
      <c r="K344" s="1">
        <v>1.4004150000000002</v>
      </c>
      <c r="L344" s="1">
        <v>2.1213203435578389E-5</v>
      </c>
      <c r="M344" s="1" t="s">
        <v>29</v>
      </c>
      <c r="N344" s="1" t="s">
        <v>28</v>
      </c>
      <c r="O344" s="1" t="s">
        <v>80</v>
      </c>
      <c r="P344" s="1">
        <f>Tabulka1[[#This Row],[x2]]/(1+Tabulka1[[#This Row],[y2]]*60.08/61.9789)</f>
        <v>12.37104780123577</v>
      </c>
      <c r="Q344" s="1">
        <f>Tabulka1[[#This Row],[y2]]</f>
        <v>1.887</v>
      </c>
      <c r="R344" s="1">
        <f>Tabulka1[[#This Row],[z2]]</f>
        <v>1.4004150000000002</v>
      </c>
      <c r="S344" s="1">
        <f>Tabulka1[[#This Row],[std2]]</f>
        <v>2.1213203435578389E-5</v>
      </c>
      <c r="T344" s="1" t="s">
        <v>38</v>
      </c>
      <c r="U344" s="1" t="s">
        <v>28</v>
      </c>
      <c r="V344" s="1" t="str">
        <f>Tabulka1[[#This Row],[z2Label]]</f>
        <v>Density (g/cm3)</v>
      </c>
      <c r="W344" s="1">
        <f>2*Tabulka1[[#This Row],[x3]]/61.9789*1000/(100-Tabulka1[[#This Row],[x2]])</f>
        <v>6.1415679312380229</v>
      </c>
      <c r="X344" s="1">
        <f>(Tabulka1[[#This Row],[x2]]-Tabulka1[[#This Row],[x3]])/60.08*1000/(100-Tabulka1[[#This Row],[x2]])</f>
        <v>5.7945693431230749</v>
      </c>
      <c r="Y344" s="1">
        <f>Tabulka1[[#This Row],[z3]]</f>
        <v>1.4004150000000002</v>
      </c>
      <c r="Z344" s="1">
        <f>Tabulka1[[#This Row],[std3]]</f>
        <v>2.1213203435578389E-5</v>
      </c>
      <c r="AA344" s="1" t="s">
        <v>36</v>
      </c>
      <c r="AB344" s="1" t="s">
        <v>37</v>
      </c>
      <c r="AC344" s="1" t="str">
        <f>Tabulka1[[#This Row],[z2Label]]</f>
        <v>Density (g/cm3)</v>
      </c>
      <c r="AD344" s="1">
        <f>Tabulka1[[#This Row],[y2]]</f>
        <v>1.887</v>
      </c>
      <c r="AE344" s="1">
        <f>Tabulka1[[#This Row],[x3]]</f>
        <v>12.37104780123577</v>
      </c>
      <c r="AF344" s="1">
        <f>Tabulka1[[#This Row],[x2]]-Tabulka1[[#This Row],[x3]]</f>
        <v>22.628952198764232</v>
      </c>
      <c r="AG344" s="1">
        <f>100-Tabulka1[[#This Row],[Na2O_proc]]-Tabulka1[[#This Row],[SiO2_proc]]</f>
        <v>65</v>
      </c>
      <c r="AH344" s="1">
        <f>Tabulka1[[#This Row],[z2]]</f>
        <v>1.4004150000000002</v>
      </c>
      <c r="AI344" s="1">
        <f>Tabulka1[[#This Row],[std2]]</f>
        <v>2.1213203435578389E-5</v>
      </c>
      <c r="AJ344" s="1" t="str">
        <f>Tabulka1[[#This Row],[z2Label]]</f>
        <v>Density (g/cm3)</v>
      </c>
      <c r="AK344" s="1">
        <v>30</v>
      </c>
      <c r="AL344" s="1" t="s">
        <v>82</v>
      </c>
      <c r="AM344" s="1" t="s">
        <v>79</v>
      </c>
      <c r="AN344" s="1">
        <f t="shared" si="6"/>
        <v>1.3972618143392215</v>
      </c>
      <c r="AO344" s="1">
        <f>Tabulka1[[#This Row],[Interpolated_z2]]-Tabulka1[[#This Row],[z2]]</f>
        <v>-3.1531856607787123E-3</v>
      </c>
      <c r="AP344" s="1">
        <f>Tabulka1[[#This Row],[Interpolated_z2 - measured]]/Tabulka1[[#This Row],[z2]]*100</f>
        <v>-0.2251608031032738</v>
      </c>
      <c r="AQ344" s="1">
        <v>1</v>
      </c>
    </row>
    <row r="345" spans="1:43" ht="16.5" x14ac:dyDescent="0.35">
      <c r="A345" s="1">
        <f>2*Tabulka1[[#This Row],[x3]]*Tabulka1[[#This Row],[z]]/(100*61.9789)*1000</f>
        <v>6.7306811650719318</v>
      </c>
      <c r="B345" s="1">
        <f>Tabulka1[[#This Row],[y2]]*Tabulka1[[#This Row],[x]]/2</f>
        <v>6.3503976792453676</v>
      </c>
      <c r="C345" s="1">
        <f>Tabulka1[[#This Row],[z2]]</f>
        <v>1.4752800000000001</v>
      </c>
      <c r="D345" s="1">
        <f>Tabulka1[[#This Row],[std2]]</f>
        <v>1.4142135623666588E-5</v>
      </c>
      <c r="E345" s="1">
        <v>6</v>
      </c>
      <c r="F345" s="1" t="s">
        <v>75</v>
      </c>
      <c r="G345" s="1" t="s">
        <v>27</v>
      </c>
      <c r="H345" s="1" t="str">
        <f>Tabulka1[[#This Row],[z2Label]]</f>
        <v>Density (g/cm3)</v>
      </c>
      <c r="I345" s="1">
        <v>40</v>
      </c>
      <c r="J345" s="1">
        <v>1.887</v>
      </c>
      <c r="K345" s="1">
        <v>1.4752800000000001</v>
      </c>
      <c r="L345" s="1">
        <v>1.4142135623666588E-5</v>
      </c>
      <c r="M345" s="1" t="s">
        <v>29</v>
      </c>
      <c r="N345" s="1" t="s">
        <v>28</v>
      </c>
      <c r="O345" s="1" t="s">
        <v>80</v>
      </c>
      <c r="P345" s="1">
        <f>Tabulka1[[#This Row],[x2]]/(1+Tabulka1[[#This Row],[y2]]*60.08/61.9789)</f>
        <v>14.138340344269452</v>
      </c>
      <c r="Q345" s="1">
        <f>Tabulka1[[#This Row],[y2]]</f>
        <v>1.887</v>
      </c>
      <c r="R345" s="1">
        <f>Tabulka1[[#This Row],[z2]]</f>
        <v>1.4752800000000001</v>
      </c>
      <c r="S345" s="1">
        <f>Tabulka1[[#This Row],[std2]]</f>
        <v>1.4142135623666588E-5</v>
      </c>
      <c r="T345" s="1" t="s">
        <v>38</v>
      </c>
      <c r="U345" s="1" t="s">
        <v>28</v>
      </c>
      <c r="V345" s="1" t="str">
        <f>Tabulka1[[#This Row],[z2Label]]</f>
        <v>Density (g/cm3)</v>
      </c>
      <c r="W345" s="1">
        <f>2*Tabulka1[[#This Row],[x3]]/61.9789*1000/(100-Tabulka1[[#This Row],[x2]])</f>
        <v>7.6038460101042187</v>
      </c>
      <c r="X345" s="1">
        <f>(Tabulka1[[#This Row],[x2]]-Tabulka1[[#This Row],[x3]])/60.08*1000/(100-Tabulka1[[#This Row],[x2]])</f>
        <v>7.1742287105333302</v>
      </c>
      <c r="Y345" s="1">
        <f>Tabulka1[[#This Row],[z3]]</f>
        <v>1.4752800000000001</v>
      </c>
      <c r="Z345" s="1">
        <f>Tabulka1[[#This Row],[std3]]</f>
        <v>1.4142135623666588E-5</v>
      </c>
      <c r="AA345" s="1" t="s">
        <v>36</v>
      </c>
      <c r="AB345" s="1" t="s">
        <v>37</v>
      </c>
      <c r="AC345" s="1" t="str">
        <f>Tabulka1[[#This Row],[z2Label]]</f>
        <v>Density (g/cm3)</v>
      </c>
      <c r="AD345" s="1">
        <f>Tabulka1[[#This Row],[y2]]</f>
        <v>1.887</v>
      </c>
      <c r="AE345" s="1">
        <f>Tabulka1[[#This Row],[x3]]</f>
        <v>14.138340344269452</v>
      </c>
      <c r="AF345" s="1">
        <f>Tabulka1[[#This Row],[x2]]-Tabulka1[[#This Row],[x3]]</f>
        <v>25.861659655730548</v>
      </c>
      <c r="AG345" s="1">
        <f>100-Tabulka1[[#This Row],[Na2O_proc]]-Tabulka1[[#This Row],[SiO2_proc]]</f>
        <v>60</v>
      </c>
      <c r="AH345" s="1">
        <f>Tabulka1[[#This Row],[z2]]</f>
        <v>1.4752800000000001</v>
      </c>
      <c r="AI345" s="1">
        <f>Tabulka1[[#This Row],[std2]]</f>
        <v>1.4142135623666588E-5</v>
      </c>
      <c r="AJ345" s="1" t="str">
        <f>Tabulka1[[#This Row],[z2Label]]</f>
        <v>Density (g/cm3)</v>
      </c>
      <c r="AK345" s="1">
        <v>30</v>
      </c>
      <c r="AL345" s="1" t="s">
        <v>82</v>
      </c>
      <c r="AM345" s="1" t="s">
        <v>79</v>
      </c>
      <c r="AN345" s="1">
        <f t="shared" si="6"/>
        <v>1.471824728628254</v>
      </c>
      <c r="AO345" s="1">
        <f>Tabulka1[[#This Row],[Interpolated_z2]]-Tabulka1[[#This Row],[z2]]</f>
        <v>-3.4552713717461714E-3</v>
      </c>
      <c r="AP345" s="1">
        <f>Tabulka1[[#This Row],[Interpolated_z2 - measured]]/Tabulka1[[#This Row],[z2]]*100</f>
        <v>-0.23421122578399836</v>
      </c>
      <c r="AQ345" s="1">
        <v>1</v>
      </c>
    </row>
    <row r="346" spans="1:43" ht="16.5" x14ac:dyDescent="0.35">
      <c r="A346" s="1">
        <f>2*Tabulka1[[#This Row],[x3]]*Tabulka1[[#This Row],[z]]/(100*61.9789)*1000</f>
        <v>7.9772347693918899</v>
      </c>
      <c r="B346" s="1">
        <f>Tabulka1[[#This Row],[y2]]*Tabulka1[[#This Row],[x]]/2</f>
        <v>7.5265210049212481</v>
      </c>
      <c r="C346" s="1">
        <f>Tabulka1[[#This Row],[z2]]</f>
        <v>1.55423</v>
      </c>
      <c r="D346" s="1">
        <f>Tabulka1[[#This Row],[std2]]</f>
        <v>1.41421356238236E-5</v>
      </c>
      <c r="E346" s="1">
        <v>6</v>
      </c>
      <c r="F346" s="1" t="s">
        <v>75</v>
      </c>
      <c r="G346" s="1" t="s">
        <v>27</v>
      </c>
      <c r="H346" s="1" t="str">
        <f>Tabulka1[[#This Row],[z2Label]]</f>
        <v>Density (g/cm3)</v>
      </c>
      <c r="I346" s="1">
        <v>45</v>
      </c>
      <c r="J346" s="1">
        <v>1.887</v>
      </c>
      <c r="K346" s="1">
        <v>1.55423</v>
      </c>
      <c r="L346" s="1">
        <v>1.41421356238236E-5</v>
      </c>
      <c r="M346" s="1" t="s">
        <v>29</v>
      </c>
      <c r="N346" s="1" t="s">
        <v>28</v>
      </c>
      <c r="O346" s="1" t="s">
        <v>80</v>
      </c>
      <c r="P346" s="1">
        <f>Tabulka1[[#This Row],[x2]]/(1+Tabulka1[[#This Row],[y2]]*60.08/61.9789)</f>
        <v>15.905632887303133</v>
      </c>
      <c r="Q346" s="1">
        <f>Tabulka1[[#This Row],[y2]]</f>
        <v>1.887</v>
      </c>
      <c r="R346" s="1">
        <f>Tabulka1[[#This Row],[z2]]</f>
        <v>1.55423</v>
      </c>
      <c r="S346" s="1">
        <f>Tabulka1[[#This Row],[std2]]</f>
        <v>1.41421356238236E-5</v>
      </c>
      <c r="T346" s="1" t="s">
        <v>38</v>
      </c>
      <c r="U346" s="1" t="s">
        <v>28</v>
      </c>
      <c r="V346" s="1" t="str">
        <f>Tabulka1[[#This Row],[z2Label]]</f>
        <v>Density (g/cm3)</v>
      </c>
      <c r="W346" s="1">
        <f>2*Tabulka1[[#This Row],[x3]]/61.9789*1000/(100-Tabulka1[[#This Row],[x2]])</f>
        <v>9.3319928305824504</v>
      </c>
      <c r="X346" s="1">
        <f>(Tabulka1[[#This Row],[x2]]-Tabulka1[[#This Row],[x3]])/60.08*1000/(100-Tabulka1[[#This Row],[x2]])</f>
        <v>8.8047352356545403</v>
      </c>
      <c r="Y346" s="1">
        <f>Tabulka1[[#This Row],[z3]]</f>
        <v>1.55423</v>
      </c>
      <c r="Z346" s="1">
        <f>Tabulka1[[#This Row],[std3]]</f>
        <v>1.41421356238236E-5</v>
      </c>
      <c r="AA346" s="1" t="s">
        <v>36</v>
      </c>
      <c r="AB346" s="1" t="s">
        <v>37</v>
      </c>
      <c r="AC346" s="1" t="str">
        <f>Tabulka1[[#This Row],[z2Label]]</f>
        <v>Density (g/cm3)</v>
      </c>
      <c r="AD346" s="1">
        <f>Tabulka1[[#This Row],[y2]]</f>
        <v>1.887</v>
      </c>
      <c r="AE346" s="1">
        <f>Tabulka1[[#This Row],[x3]]</f>
        <v>15.905632887303133</v>
      </c>
      <c r="AF346" s="1">
        <f>Tabulka1[[#This Row],[x2]]-Tabulka1[[#This Row],[x3]]</f>
        <v>29.094367112696865</v>
      </c>
      <c r="AG346" s="1">
        <f>100-Tabulka1[[#This Row],[Na2O_proc]]-Tabulka1[[#This Row],[SiO2_proc]]</f>
        <v>55.000000000000007</v>
      </c>
      <c r="AH346" s="1">
        <f>Tabulka1[[#This Row],[z2]]</f>
        <v>1.55423</v>
      </c>
      <c r="AI346" s="1">
        <f>Tabulka1[[#This Row],[std2]]</f>
        <v>1.41421356238236E-5</v>
      </c>
      <c r="AJ346" s="1" t="str">
        <f>Tabulka1[[#This Row],[z2Label]]</f>
        <v>Density (g/cm3)</v>
      </c>
      <c r="AK346" s="1">
        <v>30</v>
      </c>
      <c r="AL346" s="1" t="s">
        <v>82</v>
      </c>
      <c r="AM346" s="1" t="s">
        <v>79</v>
      </c>
      <c r="AN346" s="1">
        <f t="shared" si="6"/>
        <v>1.5509405081395367</v>
      </c>
      <c r="AO346" s="1">
        <f>Tabulka1[[#This Row],[Interpolated_z2]]-Tabulka1[[#This Row],[z2]]</f>
        <v>-3.289491860463345E-3</v>
      </c>
      <c r="AP346" s="1">
        <f>Tabulka1[[#This Row],[Interpolated_z2 - measured]]/Tabulka1[[#This Row],[z2]]*100</f>
        <v>-0.21164768795244879</v>
      </c>
      <c r="AQ346" s="1">
        <v>1</v>
      </c>
    </row>
    <row r="347" spans="1:43" ht="16.5" x14ac:dyDescent="0.35">
      <c r="A347" s="1">
        <f>2*Tabulka1[[#This Row],[x3]]*Tabulka1[[#This Row],[z]]/(100*61.9789)*1000</f>
        <v>8.7509614435962462</v>
      </c>
      <c r="B347" s="1">
        <f>Tabulka1[[#This Row],[y2]]*Tabulka1[[#This Row],[x]]/2</f>
        <v>8.2565321220330592</v>
      </c>
      <c r="C347" s="1">
        <f>Tabulka1[[#This Row],[z2]]</f>
        <v>1.6010849999999999</v>
      </c>
      <c r="D347" s="1">
        <f>Tabulka1[[#This Row],[std2]]</f>
        <v>2.1213203435578389E-5</v>
      </c>
      <c r="E347" s="1">
        <v>6</v>
      </c>
      <c r="F347" s="1" t="s">
        <v>75</v>
      </c>
      <c r="G347" s="1" t="s">
        <v>27</v>
      </c>
      <c r="H347" s="1" t="str">
        <f>Tabulka1[[#This Row],[z2Label]]</f>
        <v>Density (g/cm3)</v>
      </c>
      <c r="I347" s="1">
        <v>47.92</v>
      </c>
      <c r="J347" s="1">
        <v>1.887</v>
      </c>
      <c r="K347" s="1">
        <v>1.6010849999999999</v>
      </c>
      <c r="L347" s="1">
        <v>2.1213203435578389E-5</v>
      </c>
      <c r="M347" s="1" t="s">
        <v>29</v>
      </c>
      <c r="N347" s="1" t="s">
        <v>28</v>
      </c>
      <c r="O347" s="1" t="s">
        <v>80</v>
      </c>
      <c r="P347" s="1">
        <f>Tabulka1[[#This Row],[x2]]/(1+Tabulka1[[#This Row],[y2]]*60.08/61.9789)</f>
        <v>16.937731732434802</v>
      </c>
      <c r="Q347" s="1">
        <f>Tabulka1[[#This Row],[y2]]</f>
        <v>1.887</v>
      </c>
      <c r="R347" s="1">
        <f>Tabulka1[[#This Row],[z2]]</f>
        <v>1.6010849999999999</v>
      </c>
      <c r="S347" s="1">
        <f>Tabulka1[[#This Row],[std2]]</f>
        <v>2.1213203435578389E-5</v>
      </c>
      <c r="T347" s="1" t="s">
        <v>38</v>
      </c>
      <c r="U347" s="1" t="s">
        <v>28</v>
      </c>
      <c r="V347" s="1" t="str">
        <f>Tabulka1[[#This Row],[z2Label]]</f>
        <v>Density (g/cm3)</v>
      </c>
      <c r="W347" s="1">
        <f>2*Tabulka1[[#This Row],[x3]]/61.9789*1000/(100-Tabulka1[[#This Row],[x2]])</f>
        <v>10.494709124544762</v>
      </c>
      <c r="X347" s="1">
        <f>(Tabulka1[[#This Row],[x2]]-Tabulka1[[#This Row],[x3]])/60.08*1000/(100-Tabulka1[[#This Row],[x2]])</f>
        <v>9.9017580590079852</v>
      </c>
      <c r="Y347" s="1">
        <f>Tabulka1[[#This Row],[z3]]</f>
        <v>1.6010849999999999</v>
      </c>
      <c r="Z347" s="1">
        <f>Tabulka1[[#This Row],[std3]]</f>
        <v>2.1213203435578389E-5</v>
      </c>
      <c r="AA347" s="1" t="s">
        <v>36</v>
      </c>
      <c r="AB347" s="1" t="s">
        <v>37</v>
      </c>
      <c r="AC347" s="1" t="str">
        <f>Tabulka1[[#This Row],[z2Label]]</f>
        <v>Density (g/cm3)</v>
      </c>
      <c r="AD347" s="1">
        <f>Tabulka1[[#This Row],[y2]]</f>
        <v>1.887</v>
      </c>
      <c r="AE347" s="1">
        <f>Tabulka1[[#This Row],[x3]]</f>
        <v>16.937731732434802</v>
      </c>
      <c r="AF347" s="1">
        <f>Tabulka1[[#This Row],[x2]]-Tabulka1[[#This Row],[x3]]</f>
        <v>30.9822682675652</v>
      </c>
      <c r="AG347" s="1">
        <f>100-Tabulka1[[#This Row],[Na2O_proc]]-Tabulka1[[#This Row],[SiO2_proc]]</f>
        <v>52.08</v>
      </c>
      <c r="AH347" s="1">
        <f>Tabulka1[[#This Row],[z2]]</f>
        <v>1.6010849999999999</v>
      </c>
      <c r="AI347" s="1">
        <f>Tabulka1[[#This Row],[std2]]</f>
        <v>2.1213203435578389E-5</v>
      </c>
      <c r="AJ347" s="1" t="str">
        <f>Tabulka1[[#This Row],[z2Label]]</f>
        <v>Density (g/cm3)</v>
      </c>
      <c r="AK347" s="1">
        <v>30</v>
      </c>
      <c r="AL347" s="1" t="s">
        <v>82</v>
      </c>
      <c r="AM347" s="1" t="s">
        <v>79</v>
      </c>
      <c r="AN347" s="1">
        <f t="shared" si="6"/>
        <v>1.5992840065869229</v>
      </c>
      <c r="AO347" s="1">
        <f>Tabulka1[[#This Row],[Interpolated_z2]]-Tabulka1[[#This Row],[z2]]</f>
        <v>-1.8009934130769345E-3</v>
      </c>
      <c r="AP347" s="1">
        <f>Tabulka1[[#This Row],[Interpolated_z2 - measured]]/Tabulka1[[#This Row],[z2]]*100</f>
        <v>-0.1124858088781629</v>
      </c>
      <c r="AQ347" s="1">
        <v>1</v>
      </c>
    </row>
    <row r="348" spans="1:43" ht="16.5" x14ac:dyDescent="0.35">
      <c r="A348" s="1">
        <f>2*Tabulka1[[#This Row],[x3]]*Tabulka1[[#This Row],[z]]/(100*61.9789)*1000</f>
        <v>0</v>
      </c>
      <c r="B348" s="1">
        <f>Tabulka1[[#This Row],[y2]]*Tabulka1[[#This Row],[x]]/2</f>
        <v>0</v>
      </c>
      <c r="C348" s="1">
        <f>Tabulka1[[#This Row],[z2]]</f>
        <v>0.99565000000000003</v>
      </c>
      <c r="D348" s="1">
        <f>Tabulka1[[#This Row],[std2]]</f>
        <v>0</v>
      </c>
      <c r="E348" s="1">
        <v>7</v>
      </c>
      <c r="F348" s="1" t="s">
        <v>75</v>
      </c>
      <c r="G348" s="1" t="s">
        <v>27</v>
      </c>
      <c r="H348" s="1" t="str">
        <f>Tabulka1[[#This Row],[z2Label]]</f>
        <v>Density (g/cm3)</v>
      </c>
      <c r="I348" s="1">
        <v>0</v>
      </c>
      <c r="J348" s="1">
        <v>2</v>
      </c>
      <c r="K348" s="1">
        <v>0.99565000000000003</v>
      </c>
      <c r="M348" s="1" t="s">
        <v>29</v>
      </c>
      <c r="N348" s="1" t="s">
        <v>28</v>
      </c>
      <c r="O348" s="1" t="s">
        <v>80</v>
      </c>
      <c r="P348" s="1">
        <f>Tabulka1[[#This Row],[x2]]/(1+Tabulka1[[#This Row],[y2]]*60.08/61.9789)</f>
        <v>0</v>
      </c>
      <c r="Q348" s="1">
        <f>Tabulka1[[#This Row],[y2]]</f>
        <v>2</v>
      </c>
      <c r="R348" s="1">
        <f>Tabulka1[[#This Row],[z2]]</f>
        <v>0.99565000000000003</v>
      </c>
      <c r="S348" s="1">
        <f>Tabulka1[[#This Row],[std2]]</f>
        <v>0</v>
      </c>
      <c r="T348" s="1" t="s">
        <v>38</v>
      </c>
      <c r="U348" s="1" t="s">
        <v>28</v>
      </c>
      <c r="V348" s="1" t="str">
        <f>Tabulka1[[#This Row],[z2Label]]</f>
        <v>Density (g/cm3)</v>
      </c>
      <c r="W348" s="1">
        <f>2*Tabulka1[[#This Row],[x3]]/61.9789*1000/(100-Tabulka1[[#This Row],[x2]])</f>
        <v>0</v>
      </c>
      <c r="X348" s="1">
        <f>(Tabulka1[[#This Row],[x2]]-Tabulka1[[#This Row],[x3]])/60.08*1000/(100-Tabulka1[[#This Row],[x2]])</f>
        <v>0</v>
      </c>
      <c r="Y348" s="1">
        <f>Tabulka1[[#This Row],[z3]]</f>
        <v>0.99565000000000003</v>
      </c>
      <c r="Z348" s="1">
        <f>Tabulka1[[#This Row],[std3]]</f>
        <v>0</v>
      </c>
      <c r="AA348" s="1" t="s">
        <v>36</v>
      </c>
      <c r="AB348" s="1" t="s">
        <v>37</v>
      </c>
      <c r="AC348" s="1" t="str">
        <f>Tabulka1[[#This Row],[z2Label]]</f>
        <v>Density (g/cm3)</v>
      </c>
      <c r="AD348" s="1">
        <f>Tabulka1[[#This Row],[y2]]</f>
        <v>2</v>
      </c>
      <c r="AE348" s="1">
        <f>Tabulka1[[#This Row],[x3]]</f>
        <v>0</v>
      </c>
      <c r="AF348" s="1">
        <f>Tabulka1[[#This Row],[x2]]-Tabulka1[[#This Row],[x3]]</f>
        <v>0</v>
      </c>
      <c r="AG348" s="1">
        <f>100-Tabulka1[[#This Row],[Na2O_proc]]-Tabulka1[[#This Row],[SiO2_proc]]</f>
        <v>100</v>
      </c>
      <c r="AH348" s="1">
        <f>Tabulka1[[#This Row],[z2]]</f>
        <v>0.99565000000000003</v>
      </c>
      <c r="AI348" s="1">
        <f>Tabulka1[[#This Row],[std2]]</f>
        <v>0</v>
      </c>
      <c r="AJ348" s="1" t="str">
        <f>Tabulka1[[#This Row],[z2Label]]</f>
        <v>Density (g/cm3)</v>
      </c>
      <c r="AK348" s="1">
        <v>30</v>
      </c>
      <c r="AL348" s="1" t="s">
        <v>82</v>
      </c>
      <c r="AM348" s="1" t="s">
        <v>79</v>
      </c>
      <c r="AN348" s="1">
        <f t="shared" si="6"/>
        <v>1.00494656</v>
      </c>
      <c r="AO348" s="1">
        <f>Tabulka1[[#This Row],[Interpolated_z2]]-Tabulka1[[#This Row],[z2]]</f>
        <v>9.2965600000000093E-3</v>
      </c>
      <c r="AP348" s="1">
        <f>Tabulka1[[#This Row],[Interpolated_z2 - measured]]/Tabulka1[[#This Row],[z2]]*100</f>
        <v>0.93371767187264698</v>
      </c>
      <c r="AQ348" s="1">
        <v>100</v>
      </c>
    </row>
    <row r="349" spans="1:43" ht="16.5" x14ac:dyDescent="0.35">
      <c r="A349" s="1">
        <f>2*Tabulka1[[#This Row],[x3]]*Tabulka1[[#This Row],[z]]/(100*61.9789)*1000</f>
        <v>0.57267832407025632</v>
      </c>
      <c r="B349" s="1">
        <f>Tabulka1[[#This Row],[y2]]*Tabulka1[[#This Row],[x]]/2</f>
        <v>0.57267832407025632</v>
      </c>
      <c r="C349" s="1">
        <f>Tabulka1[[#This Row],[z2]]</f>
        <v>1.0430700000000002</v>
      </c>
      <c r="D349" s="1">
        <f>Tabulka1[[#This Row],[std2]]</f>
        <v>2.8284271247490186E-5</v>
      </c>
      <c r="E349" s="1">
        <v>7</v>
      </c>
      <c r="F349" s="1" t="s">
        <v>75</v>
      </c>
      <c r="G349" s="1" t="s">
        <v>27</v>
      </c>
      <c r="H349" s="1" t="str">
        <f>Tabulka1[[#This Row],[z2Label]]</f>
        <v>Density (g/cm3)</v>
      </c>
      <c r="I349" s="1">
        <v>5</v>
      </c>
      <c r="J349" s="1">
        <v>2</v>
      </c>
      <c r="K349" s="1">
        <v>1.0430700000000002</v>
      </c>
      <c r="L349" s="1">
        <v>2.8284271247490186E-5</v>
      </c>
      <c r="M349" s="1" t="s">
        <v>29</v>
      </c>
      <c r="N349" s="1" t="s">
        <v>28</v>
      </c>
      <c r="O349" s="1" t="s">
        <v>80</v>
      </c>
      <c r="P349" s="1">
        <f>Tabulka1[[#This Row],[x2]]/(1+Tabulka1[[#This Row],[y2]]*60.08/61.9789)</f>
        <v>1.7014185327791043</v>
      </c>
      <c r="Q349" s="1">
        <f>Tabulka1[[#This Row],[y2]]</f>
        <v>2</v>
      </c>
      <c r="R349" s="1">
        <f>Tabulka1[[#This Row],[z2]]</f>
        <v>1.0430700000000002</v>
      </c>
      <c r="S349" s="1">
        <f>Tabulka1[[#This Row],[std2]]</f>
        <v>2.8284271247490186E-5</v>
      </c>
      <c r="T349" s="1" t="s">
        <v>38</v>
      </c>
      <c r="U349" s="1" t="s">
        <v>28</v>
      </c>
      <c r="V349" s="1" t="str">
        <f>Tabulka1[[#This Row],[z2Label]]</f>
        <v>Density (g/cm3)</v>
      </c>
      <c r="W349" s="1">
        <f>2*Tabulka1[[#This Row],[x3]]/61.9789*1000/(100-Tabulka1[[#This Row],[x2]])</f>
        <v>0.57792793244461693</v>
      </c>
      <c r="X349" s="1">
        <f>(Tabulka1[[#This Row],[x2]]-Tabulka1[[#This Row],[x3]])/60.08*1000/(100-Tabulka1[[#This Row],[x2]])</f>
        <v>0.57792793244461704</v>
      </c>
      <c r="Y349" s="1">
        <f>Tabulka1[[#This Row],[z3]]</f>
        <v>1.0430700000000002</v>
      </c>
      <c r="Z349" s="1">
        <f>Tabulka1[[#This Row],[std3]]</f>
        <v>2.8284271247490186E-5</v>
      </c>
      <c r="AA349" s="1" t="s">
        <v>36</v>
      </c>
      <c r="AB349" s="1" t="s">
        <v>37</v>
      </c>
      <c r="AC349" s="1" t="str">
        <f>Tabulka1[[#This Row],[z2Label]]</f>
        <v>Density (g/cm3)</v>
      </c>
      <c r="AD349" s="1">
        <f>Tabulka1[[#This Row],[y2]]</f>
        <v>2</v>
      </c>
      <c r="AE349" s="1">
        <f>Tabulka1[[#This Row],[x3]]</f>
        <v>1.7014185327791043</v>
      </c>
      <c r="AF349" s="1">
        <f>Tabulka1[[#This Row],[x2]]-Tabulka1[[#This Row],[x3]]</f>
        <v>3.2985814672208957</v>
      </c>
      <c r="AG349" s="1">
        <f>100-Tabulka1[[#This Row],[Na2O_proc]]-Tabulka1[[#This Row],[SiO2_proc]]</f>
        <v>95</v>
      </c>
      <c r="AH349" s="1">
        <f>Tabulka1[[#This Row],[z2]]</f>
        <v>1.0430700000000002</v>
      </c>
      <c r="AI349" s="1">
        <f>Tabulka1[[#This Row],[std2]]</f>
        <v>2.8284271247490186E-5</v>
      </c>
      <c r="AJ349" s="1" t="str">
        <f>Tabulka1[[#This Row],[z2Label]]</f>
        <v>Density (g/cm3)</v>
      </c>
      <c r="AK349" s="1">
        <v>30</v>
      </c>
      <c r="AL349" s="1" t="s">
        <v>82</v>
      </c>
      <c r="AM349" s="1" t="s">
        <v>79</v>
      </c>
      <c r="AN349" s="1">
        <f t="shared" si="6"/>
        <v>1.0457174366250004</v>
      </c>
      <c r="AO349" s="1">
        <f>Tabulka1[[#This Row],[Interpolated_z2]]-Tabulka1[[#This Row],[z2]]</f>
        <v>2.6474366250002213E-3</v>
      </c>
      <c r="AP349" s="1">
        <f>Tabulka1[[#This Row],[Interpolated_z2 - measured]]/Tabulka1[[#This Row],[z2]]*100</f>
        <v>0.25381198049989173</v>
      </c>
      <c r="AQ349" s="1">
        <v>1</v>
      </c>
    </row>
    <row r="350" spans="1:43" ht="16.5" x14ac:dyDescent="0.35">
      <c r="A350" s="1">
        <f>2*Tabulka1[[#This Row],[x3]]*Tabulka1[[#This Row],[z]]/(100*61.9789)*1000</f>
        <v>1.197657392242953</v>
      </c>
      <c r="B350" s="1">
        <f>Tabulka1[[#This Row],[y2]]*Tabulka1[[#This Row],[x]]/2</f>
        <v>1.197657392242953</v>
      </c>
      <c r="C350" s="1">
        <f>Tabulka1[[#This Row],[z2]]</f>
        <v>1.0907</v>
      </c>
      <c r="D350" s="1">
        <f>Tabulka1[[#This Row],[std2]]</f>
        <v>0</v>
      </c>
      <c r="E350" s="1">
        <v>7</v>
      </c>
      <c r="F350" s="1" t="s">
        <v>75</v>
      </c>
      <c r="G350" s="1" t="s">
        <v>27</v>
      </c>
      <c r="H350" s="1" t="str">
        <f>Tabulka1[[#This Row],[z2Label]]</f>
        <v>Density (g/cm3)</v>
      </c>
      <c r="I350" s="1">
        <v>10</v>
      </c>
      <c r="J350" s="1">
        <v>2</v>
      </c>
      <c r="K350" s="1">
        <v>1.0907</v>
      </c>
      <c r="L350" s="1">
        <v>0</v>
      </c>
      <c r="M350" s="1" t="s">
        <v>29</v>
      </c>
      <c r="N350" s="1" t="s">
        <v>28</v>
      </c>
      <c r="O350" s="1" t="s">
        <v>80</v>
      </c>
      <c r="P350" s="1">
        <f>Tabulka1[[#This Row],[x2]]/(1+Tabulka1[[#This Row],[y2]]*60.08/61.9789)</f>
        <v>3.4028370655582085</v>
      </c>
      <c r="Q350" s="1">
        <f>Tabulka1[[#This Row],[y2]]</f>
        <v>2</v>
      </c>
      <c r="R350" s="1">
        <f>Tabulka1[[#This Row],[z2]]</f>
        <v>1.0907</v>
      </c>
      <c r="S350" s="1">
        <f>Tabulka1[[#This Row],[std2]]</f>
        <v>0</v>
      </c>
      <c r="T350" s="1" t="s">
        <v>38</v>
      </c>
      <c r="U350" s="1" t="s">
        <v>28</v>
      </c>
      <c r="V350" s="1" t="str">
        <f>Tabulka1[[#This Row],[z2Label]]</f>
        <v>Density (g/cm3)</v>
      </c>
      <c r="W350" s="1">
        <f>2*Tabulka1[[#This Row],[x3]]/61.9789*1000/(100-Tabulka1[[#This Row],[x2]])</f>
        <v>1.2200700796053023</v>
      </c>
      <c r="X350" s="1">
        <f>(Tabulka1[[#This Row],[x2]]-Tabulka1[[#This Row],[x3]])/60.08*1000/(100-Tabulka1[[#This Row],[x2]])</f>
        <v>1.2200700796053026</v>
      </c>
      <c r="Y350" s="1">
        <f>Tabulka1[[#This Row],[z3]]</f>
        <v>1.0907</v>
      </c>
      <c r="Z350" s="1">
        <f>Tabulka1[[#This Row],[std3]]</f>
        <v>0</v>
      </c>
      <c r="AA350" s="1" t="s">
        <v>36</v>
      </c>
      <c r="AB350" s="1" t="s">
        <v>37</v>
      </c>
      <c r="AC350" s="1" t="str">
        <f>Tabulka1[[#This Row],[z2Label]]</f>
        <v>Density (g/cm3)</v>
      </c>
      <c r="AD350" s="1">
        <f>Tabulka1[[#This Row],[y2]]</f>
        <v>2</v>
      </c>
      <c r="AE350" s="1">
        <f>Tabulka1[[#This Row],[x3]]</f>
        <v>3.4028370655582085</v>
      </c>
      <c r="AF350" s="1">
        <f>Tabulka1[[#This Row],[x2]]-Tabulka1[[#This Row],[x3]]</f>
        <v>6.5971629344417915</v>
      </c>
      <c r="AG350" s="1">
        <f>100-Tabulka1[[#This Row],[Na2O_proc]]-Tabulka1[[#This Row],[SiO2_proc]]</f>
        <v>90</v>
      </c>
      <c r="AH350" s="1">
        <f>Tabulka1[[#This Row],[z2]]</f>
        <v>1.0907</v>
      </c>
      <c r="AI350" s="1">
        <f>Tabulka1[[#This Row],[std2]]</f>
        <v>0</v>
      </c>
      <c r="AJ350" s="1" t="str">
        <f>Tabulka1[[#This Row],[z2Label]]</f>
        <v>Density (g/cm3)</v>
      </c>
      <c r="AK350" s="1">
        <v>30</v>
      </c>
      <c r="AL350" s="1" t="s">
        <v>82</v>
      </c>
      <c r="AM350" s="1" t="s">
        <v>79</v>
      </c>
      <c r="AN350" s="1">
        <f t="shared" si="6"/>
        <v>1.0914933260000006</v>
      </c>
      <c r="AO350" s="1">
        <f>Tabulka1[[#This Row],[Interpolated_z2]]-Tabulka1[[#This Row],[z2]]</f>
        <v>7.9332600000059372E-4</v>
      </c>
      <c r="AP350" s="1">
        <f>Tabulka1[[#This Row],[Interpolated_z2 - measured]]/Tabulka1[[#This Row],[z2]]*100</f>
        <v>7.2735490969156838E-2</v>
      </c>
      <c r="AQ350" s="1">
        <v>1</v>
      </c>
    </row>
    <row r="351" spans="1:43" ht="16.5" x14ac:dyDescent="0.35">
      <c r="A351" s="1">
        <f>2*Tabulka1[[#This Row],[x3]]*Tabulka1[[#This Row],[z]]/(100*61.9789)*1000</f>
        <v>1.8807020356442254</v>
      </c>
      <c r="B351" s="1">
        <f>Tabulka1[[#This Row],[y2]]*Tabulka1[[#This Row],[x]]/2</f>
        <v>1.8807020356442254</v>
      </c>
      <c r="C351" s="1">
        <f>Tabulka1[[#This Row],[z2]]</f>
        <v>1.1418299999999999</v>
      </c>
      <c r="D351" s="1">
        <f>Tabulka1[[#This Row],[std2]]</f>
        <v>0</v>
      </c>
      <c r="E351" s="1">
        <v>7</v>
      </c>
      <c r="F351" s="1" t="s">
        <v>75</v>
      </c>
      <c r="G351" s="1" t="s">
        <v>27</v>
      </c>
      <c r="H351" s="1" t="str">
        <f>Tabulka1[[#This Row],[z2Label]]</f>
        <v>Density (g/cm3)</v>
      </c>
      <c r="I351" s="1">
        <v>15</v>
      </c>
      <c r="J351" s="1">
        <v>2</v>
      </c>
      <c r="K351" s="1">
        <v>1.1418299999999999</v>
      </c>
      <c r="L351" s="1">
        <v>0</v>
      </c>
      <c r="M351" s="1" t="s">
        <v>29</v>
      </c>
      <c r="N351" s="1" t="s">
        <v>28</v>
      </c>
      <c r="O351" s="1" t="s">
        <v>80</v>
      </c>
      <c r="P351" s="1">
        <f>Tabulka1[[#This Row],[x2]]/(1+Tabulka1[[#This Row],[y2]]*60.08/61.9789)</f>
        <v>5.1042555983373132</v>
      </c>
      <c r="Q351" s="1">
        <f>Tabulka1[[#This Row],[y2]]</f>
        <v>2</v>
      </c>
      <c r="R351" s="1">
        <f>Tabulka1[[#This Row],[z2]]</f>
        <v>1.1418299999999999</v>
      </c>
      <c r="S351" s="1">
        <f>Tabulka1[[#This Row],[std2]]</f>
        <v>0</v>
      </c>
      <c r="T351" s="1" t="s">
        <v>38</v>
      </c>
      <c r="U351" s="1" t="s">
        <v>28</v>
      </c>
      <c r="V351" s="1" t="str">
        <f>Tabulka1[[#This Row],[z2Label]]</f>
        <v>Density (g/cm3)</v>
      </c>
      <c r="W351" s="1">
        <f>2*Tabulka1[[#This Row],[x3]]/61.9789*1000/(100-Tabulka1[[#This Row],[x2]])</f>
        <v>1.9377583617260685</v>
      </c>
      <c r="X351" s="1">
        <f>(Tabulka1[[#This Row],[x2]]-Tabulka1[[#This Row],[x3]])/60.08*1000/(100-Tabulka1[[#This Row],[x2]])</f>
        <v>1.9377583617260681</v>
      </c>
      <c r="Y351" s="1">
        <f>Tabulka1[[#This Row],[z3]]</f>
        <v>1.1418299999999999</v>
      </c>
      <c r="Z351" s="1">
        <f>Tabulka1[[#This Row],[std3]]</f>
        <v>0</v>
      </c>
      <c r="AA351" s="1" t="s">
        <v>36</v>
      </c>
      <c r="AB351" s="1" t="s">
        <v>37</v>
      </c>
      <c r="AC351" s="1" t="str">
        <f>Tabulka1[[#This Row],[z2Label]]</f>
        <v>Density (g/cm3)</v>
      </c>
      <c r="AD351" s="1">
        <f>Tabulka1[[#This Row],[y2]]</f>
        <v>2</v>
      </c>
      <c r="AE351" s="1">
        <f>Tabulka1[[#This Row],[x3]]</f>
        <v>5.1042555983373132</v>
      </c>
      <c r="AF351" s="1">
        <f>Tabulka1[[#This Row],[x2]]-Tabulka1[[#This Row],[x3]]</f>
        <v>9.8957444016626859</v>
      </c>
      <c r="AG351" s="1">
        <f>100-Tabulka1[[#This Row],[Na2O_proc]]-Tabulka1[[#This Row],[SiO2_proc]]</f>
        <v>85</v>
      </c>
      <c r="AH351" s="1">
        <f>Tabulka1[[#This Row],[z2]]</f>
        <v>1.1418299999999999</v>
      </c>
      <c r="AI351" s="1">
        <f>Tabulka1[[#This Row],[std2]]</f>
        <v>0</v>
      </c>
      <c r="AJ351" s="1" t="str">
        <f>Tabulka1[[#This Row],[z2Label]]</f>
        <v>Density (g/cm3)</v>
      </c>
      <c r="AK351" s="1">
        <v>30</v>
      </c>
      <c r="AL351" s="1" t="s">
        <v>82</v>
      </c>
      <c r="AM351" s="1" t="s">
        <v>79</v>
      </c>
      <c r="AN351" s="1">
        <f t="shared" si="6"/>
        <v>1.1421021616250002</v>
      </c>
      <c r="AO351" s="1">
        <f>Tabulka1[[#This Row],[Interpolated_z2]]-Tabulka1[[#This Row],[z2]]</f>
        <v>2.7216162500032226E-4</v>
      </c>
      <c r="AP351" s="1">
        <f>Tabulka1[[#This Row],[Interpolated_z2 - measured]]/Tabulka1[[#This Row],[z2]]*100</f>
        <v>2.383556440103363E-2</v>
      </c>
      <c r="AQ351" s="1">
        <v>1</v>
      </c>
    </row>
    <row r="352" spans="1:43" ht="16.5" x14ac:dyDescent="0.35">
      <c r="A352" s="1">
        <f>2*Tabulka1[[#This Row],[x3]]*Tabulka1[[#This Row],[z]]/(100*61.9789)*1000</f>
        <v>2.6304869525400667</v>
      </c>
      <c r="B352" s="1">
        <f>Tabulka1[[#This Row],[y2]]*Tabulka1[[#This Row],[x]]/2</f>
        <v>2.6304869525400667</v>
      </c>
      <c r="C352" s="1">
        <f>Tabulka1[[#This Row],[z2]]</f>
        <v>1.1977850000000001</v>
      </c>
      <c r="D352" s="1">
        <f>Tabulka1[[#This Row],[std2]]</f>
        <v>2.1213203435578389E-5</v>
      </c>
      <c r="E352" s="1">
        <v>7</v>
      </c>
      <c r="F352" s="1" t="s">
        <v>75</v>
      </c>
      <c r="G352" s="1" t="s">
        <v>27</v>
      </c>
      <c r="H352" s="1" t="str">
        <f>Tabulka1[[#This Row],[z2Label]]</f>
        <v>Density (g/cm3)</v>
      </c>
      <c r="I352" s="1">
        <v>20</v>
      </c>
      <c r="J352" s="1">
        <v>2</v>
      </c>
      <c r="K352" s="1">
        <v>1.1977850000000001</v>
      </c>
      <c r="L352" s="1">
        <v>2.1213203435578389E-5</v>
      </c>
      <c r="M352" s="1" t="s">
        <v>29</v>
      </c>
      <c r="N352" s="1" t="s">
        <v>28</v>
      </c>
      <c r="O352" s="1" t="s">
        <v>80</v>
      </c>
      <c r="P352" s="1">
        <f>Tabulka1[[#This Row],[x2]]/(1+Tabulka1[[#This Row],[y2]]*60.08/61.9789)</f>
        <v>6.8056741311164171</v>
      </c>
      <c r="Q352" s="1">
        <f>Tabulka1[[#This Row],[y2]]</f>
        <v>2</v>
      </c>
      <c r="R352" s="1">
        <f>Tabulka1[[#This Row],[z2]]</f>
        <v>1.1977850000000001</v>
      </c>
      <c r="S352" s="1">
        <f>Tabulka1[[#This Row],[std2]]</f>
        <v>2.1213203435578389E-5</v>
      </c>
      <c r="T352" s="1" t="s">
        <v>38</v>
      </c>
      <c r="U352" s="1" t="s">
        <v>28</v>
      </c>
      <c r="V352" s="1" t="str">
        <f>Tabulka1[[#This Row],[z2Label]]</f>
        <v>Density (g/cm3)</v>
      </c>
      <c r="W352" s="1">
        <f>2*Tabulka1[[#This Row],[x3]]/61.9789*1000/(100-Tabulka1[[#This Row],[x2]])</f>
        <v>2.7451576791119305</v>
      </c>
      <c r="X352" s="1">
        <f>(Tabulka1[[#This Row],[x2]]-Tabulka1[[#This Row],[x3]])/60.08*1000/(100-Tabulka1[[#This Row],[x2]])</f>
        <v>2.745157679111931</v>
      </c>
      <c r="Y352" s="1">
        <f>Tabulka1[[#This Row],[z3]]</f>
        <v>1.1977850000000001</v>
      </c>
      <c r="Z352" s="1">
        <f>Tabulka1[[#This Row],[std3]]</f>
        <v>2.1213203435578389E-5</v>
      </c>
      <c r="AA352" s="1" t="s">
        <v>36</v>
      </c>
      <c r="AB352" s="1" t="s">
        <v>37</v>
      </c>
      <c r="AC352" s="1" t="str">
        <f>Tabulka1[[#This Row],[z2Label]]</f>
        <v>Density (g/cm3)</v>
      </c>
      <c r="AD352" s="1">
        <f>Tabulka1[[#This Row],[y2]]</f>
        <v>2</v>
      </c>
      <c r="AE352" s="1">
        <f>Tabulka1[[#This Row],[x3]]</f>
        <v>6.8056741311164171</v>
      </c>
      <c r="AF352" s="1">
        <f>Tabulka1[[#This Row],[x2]]-Tabulka1[[#This Row],[x3]]</f>
        <v>13.194325868883583</v>
      </c>
      <c r="AG352" s="1">
        <f>100-Tabulka1[[#This Row],[Na2O_proc]]-Tabulka1[[#This Row],[SiO2_proc]]</f>
        <v>80</v>
      </c>
      <c r="AH352" s="1">
        <f>Tabulka1[[#This Row],[z2]]</f>
        <v>1.1977850000000001</v>
      </c>
      <c r="AI352" s="1">
        <f>Tabulka1[[#This Row],[std2]]</f>
        <v>2.1213203435578389E-5</v>
      </c>
      <c r="AJ352" s="1" t="str">
        <f>Tabulka1[[#This Row],[z2Label]]</f>
        <v>Density (g/cm3)</v>
      </c>
      <c r="AK352" s="1">
        <v>30</v>
      </c>
      <c r="AL352" s="1" t="s">
        <v>82</v>
      </c>
      <c r="AM352" s="1" t="s">
        <v>79</v>
      </c>
      <c r="AN352" s="1">
        <f t="shared" si="6"/>
        <v>1.197411936</v>
      </c>
      <c r="AO352" s="1">
        <f>Tabulka1[[#This Row],[Interpolated_z2]]-Tabulka1[[#This Row],[z2]]</f>
        <v>-3.7306400000014506E-4</v>
      </c>
      <c r="AP352" s="1">
        <f>Tabulka1[[#This Row],[Interpolated_z2 - measured]]/Tabulka1[[#This Row],[z2]]*100</f>
        <v>-3.1146157281995098E-2</v>
      </c>
      <c r="AQ352" s="1">
        <v>1</v>
      </c>
    </row>
    <row r="353" spans="1:43" ht="16.5" x14ac:dyDescent="0.35">
      <c r="A353" s="1">
        <f>2*Tabulka1[[#This Row],[x3]]*Tabulka1[[#This Row],[z]]/(100*61.9789)*1000</f>
        <v>3.4500318163775003</v>
      </c>
      <c r="B353" s="1">
        <f>Tabulka1[[#This Row],[y2]]*Tabulka1[[#This Row],[x]]/2</f>
        <v>3.4500318163775003</v>
      </c>
      <c r="C353" s="1">
        <f>Tabulka1[[#This Row],[z2]]</f>
        <v>1.2567699999999999</v>
      </c>
      <c r="D353" s="1">
        <f>Tabulka1[[#This Row],[std2]]</f>
        <v>1.4142135623666588E-5</v>
      </c>
      <c r="E353" s="1">
        <v>7</v>
      </c>
      <c r="F353" s="1" t="s">
        <v>75</v>
      </c>
      <c r="G353" s="1" t="s">
        <v>27</v>
      </c>
      <c r="H353" s="1" t="str">
        <f>Tabulka1[[#This Row],[z2Label]]</f>
        <v>Density (g/cm3)</v>
      </c>
      <c r="I353" s="1">
        <v>25</v>
      </c>
      <c r="J353" s="1">
        <v>2</v>
      </c>
      <c r="K353" s="1">
        <v>1.2567699999999999</v>
      </c>
      <c r="L353" s="1">
        <v>1.4142135623666588E-5</v>
      </c>
      <c r="M353" s="1" t="s">
        <v>29</v>
      </c>
      <c r="N353" s="1" t="s">
        <v>28</v>
      </c>
      <c r="O353" s="1" t="s">
        <v>80</v>
      </c>
      <c r="P353" s="1">
        <f>Tabulka1[[#This Row],[x2]]/(1+Tabulka1[[#This Row],[y2]]*60.08/61.9789)</f>
        <v>8.5070926638955218</v>
      </c>
      <c r="Q353" s="1">
        <f>Tabulka1[[#This Row],[y2]]</f>
        <v>2</v>
      </c>
      <c r="R353" s="1">
        <f>Tabulka1[[#This Row],[z2]]</f>
        <v>1.2567699999999999</v>
      </c>
      <c r="S353" s="1">
        <f>Tabulka1[[#This Row],[std2]]</f>
        <v>1.4142135623666588E-5</v>
      </c>
      <c r="T353" s="1" t="s">
        <v>38</v>
      </c>
      <c r="U353" s="1" t="s">
        <v>28</v>
      </c>
      <c r="V353" s="1" t="str">
        <f>Tabulka1[[#This Row],[z2Label]]</f>
        <v>Density (g/cm3)</v>
      </c>
      <c r="W353" s="1">
        <f>2*Tabulka1[[#This Row],[x3]]/61.9789*1000/(100-Tabulka1[[#This Row],[x2]])</f>
        <v>3.6602102388159072</v>
      </c>
      <c r="X353" s="1">
        <f>(Tabulka1[[#This Row],[x2]]-Tabulka1[[#This Row],[x3]])/60.08*1000/(100-Tabulka1[[#This Row],[x2]])</f>
        <v>3.6602102388159081</v>
      </c>
      <c r="Y353" s="1">
        <f>Tabulka1[[#This Row],[z3]]</f>
        <v>1.2567699999999999</v>
      </c>
      <c r="Z353" s="1">
        <f>Tabulka1[[#This Row],[std3]]</f>
        <v>1.4142135623666588E-5</v>
      </c>
      <c r="AA353" s="1" t="s">
        <v>36</v>
      </c>
      <c r="AB353" s="1" t="s">
        <v>37</v>
      </c>
      <c r="AC353" s="1" t="str">
        <f>Tabulka1[[#This Row],[z2Label]]</f>
        <v>Density (g/cm3)</v>
      </c>
      <c r="AD353" s="1">
        <f>Tabulka1[[#This Row],[y2]]</f>
        <v>2</v>
      </c>
      <c r="AE353" s="1">
        <f>Tabulka1[[#This Row],[x3]]</f>
        <v>8.5070926638955218</v>
      </c>
      <c r="AF353" s="1">
        <f>Tabulka1[[#This Row],[x2]]-Tabulka1[[#This Row],[x3]]</f>
        <v>16.49290733610448</v>
      </c>
      <c r="AG353" s="1">
        <f>100-Tabulka1[[#This Row],[Na2O_proc]]-Tabulka1[[#This Row],[SiO2_proc]]</f>
        <v>75</v>
      </c>
      <c r="AH353" s="1">
        <f>Tabulka1[[#This Row],[z2]]</f>
        <v>1.2567699999999999</v>
      </c>
      <c r="AI353" s="1">
        <f>Tabulka1[[#This Row],[std2]]</f>
        <v>1.4142135623666588E-5</v>
      </c>
      <c r="AJ353" s="1" t="str">
        <f>Tabulka1[[#This Row],[z2Label]]</f>
        <v>Density (g/cm3)</v>
      </c>
      <c r="AK353" s="1">
        <v>30</v>
      </c>
      <c r="AL353" s="1" t="s">
        <v>82</v>
      </c>
      <c r="AM353" s="1" t="s">
        <v>79</v>
      </c>
      <c r="AN353" s="1">
        <f t="shared" si="6"/>
        <v>1.2573307006250001</v>
      </c>
      <c r="AO353" s="1">
        <f>Tabulka1[[#This Row],[Interpolated_z2]]-Tabulka1[[#This Row],[z2]]</f>
        <v>5.6070062500013229E-4</v>
      </c>
      <c r="AP353" s="1">
        <f>Tabulka1[[#This Row],[Interpolated_z2 - measured]]/Tabulka1[[#This Row],[z2]]*100</f>
        <v>4.4614418310441238E-2</v>
      </c>
      <c r="AQ353" s="1">
        <v>1</v>
      </c>
    </row>
    <row r="354" spans="1:43" ht="16.5" x14ac:dyDescent="0.35">
      <c r="A354" s="1">
        <f>2*Tabulka1[[#This Row],[x3]]*Tabulka1[[#This Row],[z]]/(100*61.9789)*1000</f>
        <v>4.3508662894087973</v>
      </c>
      <c r="B354" s="1">
        <f>Tabulka1[[#This Row],[y2]]*Tabulka1[[#This Row],[x]]/2</f>
        <v>4.3508662894087973</v>
      </c>
      <c r="C354" s="1">
        <f>Tabulka1[[#This Row],[z2]]</f>
        <v>1.32077</v>
      </c>
      <c r="D354" s="1">
        <f>Tabulka1[[#This Row],[std2]]</f>
        <v>1.2727922061347033E-4</v>
      </c>
      <c r="E354" s="1">
        <v>7</v>
      </c>
      <c r="F354" s="1" t="s">
        <v>75</v>
      </c>
      <c r="G354" s="1" t="s">
        <v>27</v>
      </c>
      <c r="H354" s="1" t="str">
        <f>Tabulka1[[#This Row],[z2Label]]</f>
        <v>Density (g/cm3)</v>
      </c>
      <c r="I354" s="1">
        <v>30</v>
      </c>
      <c r="J354" s="1">
        <v>2</v>
      </c>
      <c r="K354" s="1">
        <v>1.32077</v>
      </c>
      <c r="L354" s="1">
        <v>1.2727922061347033E-4</v>
      </c>
      <c r="M354" s="1" t="s">
        <v>29</v>
      </c>
      <c r="N354" s="1" t="s">
        <v>28</v>
      </c>
      <c r="O354" s="1" t="s">
        <v>80</v>
      </c>
      <c r="P354" s="1">
        <f>Tabulka1[[#This Row],[x2]]/(1+Tabulka1[[#This Row],[y2]]*60.08/61.9789)</f>
        <v>10.208511196674626</v>
      </c>
      <c r="Q354" s="1">
        <f>Tabulka1[[#This Row],[y2]]</f>
        <v>2</v>
      </c>
      <c r="R354" s="1">
        <f>Tabulka1[[#This Row],[z2]]</f>
        <v>1.32077</v>
      </c>
      <c r="S354" s="1">
        <f>Tabulka1[[#This Row],[std2]]</f>
        <v>1.2727922061347033E-4</v>
      </c>
      <c r="T354" s="1" t="s">
        <v>38</v>
      </c>
      <c r="U354" s="1" t="s">
        <v>28</v>
      </c>
      <c r="V354" s="1" t="str">
        <f>Tabulka1[[#This Row],[z2Label]]</f>
        <v>Density (g/cm3)</v>
      </c>
      <c r="W354" s="1">
        <f>2*Tabulka1[[#This Row],[x3]]/61.9789*1000/(100-Tabulka1[[#This Row],[x2]])</f>
        <v>4.7059845927633095</v>
      </c>
      <c r="X354" s="1">
        <f>(Tabulka1[[#This Row],[x2]]-Tabulka1[[#This Row],[x3]])/60.08*1000/(100-Tabulka1[[#This Row],[x2]])</f>
        <v>4.7059845927633086</v>
      </c>
      <c r="Y354" s="1">
        <f>Tabulka1[[#This Row],[z3]]</f>
        <v>1.32077</v>
      </c>
      <c r="Z354" s="1">
        <f>Tabulka1[[#This Row],[std3]]</f>
        <v>1.2727922061347033E-4</v>
      </c>
      <c r="AA354" s="1" t="s">
        <v>36</v>
      </c>
      <c r="AB354" s="1" t="s">
        <v>37</v>
      </c>
      <c r="AC354" s="1" t="str">
        <f>Tabulka1[[#This Row],[z2Label]]</f>
        <v>Density (g/cm3)</v>
      </c>
      <c r="AD354" s="1">
        <f>Tabulka1[[#This Row],[y2]]</f>
        <v>2</v>
      </c>
      <c r="AE354" s="1">
        <f>Tabulka1[[#This Row],[x3]]</f>
        <v>10.208511196674626</v>
      </c>
      <c r="AF354" s="1">
        <f>Tabulka1[[#This Row],[x2]]-Tabulka1[[#This Row],[x3]]</f>
        <v>19.791488803325372</v>
      </c>
      <c r="AG354" s="1">
        <f>100-Tabulka1[[#This Row],[Na2O_proc]]-Tabulka1[[#This Row],[SiO2_proc]]</f>
        <v>70</v>
      </c>
      <c r="AH354" s="1">
        <f>Tabulka1[[#This Row],[z2]]</f>
        <v>1.32077</v>
      </c>
      <c r="AI354" s="1">
        <f>Tabulka1[[#This Row],[std2]]</f>
        <v>1.2727922061347033E-4</v>
      </c>
      <c r="AJ354" s="1" t="str">
        <f>Tabulka1[[#This Row],[z2Label]]</f>
        <v>Density (g/cm3)</v>
      </c>
      <c r="AK354" s="1">
        <v>30</v>
      </c>
      <c r="AL354" s="1" t="s">
        <v>82</v>
      </c>
      <c r="AM354" s="1" t="s">
        <v>79</v>
      </c>
      <c r="AN354" s="1">
        <f t="shared" si="6"/>
        <v>1.3218065660000002</v>
      </c>
      <c r="AO354" s="1">
        <f>Tabulka1[[#This Row],[Interpolated_z2]]-Tabulka1[[#This Row],[z2]]</f>
        <v>1.0365660000002386E-3</v>
      </c>
      <c r="AP354" s="1">
        <f>Tabulka1[[#This Row],[Interpolated_z2 - measured]]/Tabulka1[[#This Row],[z2]]*100</f>
        <v>7.8481946137498468E-2</v>
      </c>
      <c r="AQ354" s="1">
        <v>1</v>
      </c>
    </row>
    <row r="355" spans="1:43" ht="16.5" x14ac:dyDescent="0.35">
      <c r="A355" s="1">
        <f>2*Tabulka1[[#This Row],[x3]]*Tabulka1[[#This Row],[z]]/(100*61.9789)*1000</f>
        <v>5.3365426056707275</v>
      </c>
      <c r="B355" s="1">
        <f>Tabulka1[[#This Row],[y2]]*Tabulka1[[#This Row],[x]]/2</f>
        <v>5.3365426056707275</v>
      </c>
      <c r="C355" s="1">
        <f>Tabulka1[[#This Row],[z2]]</f>
        <v>1.38856</v>
      </c>
      <c r="D355" s="1">
        <f>Tabulka1[[#This Row],[std2]]</f>
        <v>2.4041630560343109E-4</v>
      </c>
      <c r="E355" s="1">
        <v>7</v>
      </c>
      <c r="F355" s="1" t="s">
        <v>75</v>
      </c>
      <c r="G355" s="1" t="s">
        <v>27</v>
      </c>
      <c r="H355" s="1" t="str">
        <f>Tabulka1[[#This Row],[z2Label]]</f>
        <v>Density (g/cm3)</v>
      </c>
      <c r="I355" s="1">
        <v>35</v>
      </c>
      <c r="J355" s="1">
        <v>2</v>
      </c>
      <c r="K355" s="1">
        <v>1.38856</v>
      </c>
      <c r="L355" s="1">
        <v>2.4041630560343109E-4</v>
      </c>
      <c r="M355" s="1" t="s">
        <v>29</v>
      </c>
      <c r="N355" s="1" t="s">
        <v>28</v>
      </c>
      <c r="O355" s="1" t="s">
        <v>80</v>
      </c>
      <c r="P355" s="1">
        <f>Tabulka1[[#This Row],[x2]]/(1+Tabulka1[[#This Row],[y2]]*60.08/61.9789)</f>
        <v>11.909929729453731</v>
      </c>
      <c r="Q355" s="1">
        <f>Tabulka1[[#This Row],[y2]]</f>
        <v>2</v>
      </c>
      <c r="R355" s="1">
        <f>Tabulka1[[#This Row],[z2]]</f>
        <v>1.38856</v>
      </c>
      <c r="S355" s="1">
        <f>Tabulka1[[#This Row],[std2]]</f>
        <v>2.4041630560343109E-4</v>
      </c>
      <c r="T355" s="1" t="s">
        <v>38</v>
      </c>
      <c r="U355" s="1" t="s">
        <v>28</v>
      </c>
      <c r="V355" s="1" t="str">
        <f>Tabulka1[[#This Row],[z2Label]]</f>
        <v>Density (g/cm3)</v>
      </c>
      <c r="W355" s="1">
        <f>2*Tabulka1[[#This Row],[x3]]/61.9789*1000/(100-Tabulka1[[#This Row],[x2]])</f>
        <v>5.9126473088564655</v>
      </c>
      <c r="X355" s="1">
        <f>(Tabulka1[[#This Row],[x2]]-Tabulka1[[#This Row],[x3]])/60.08*1000/(100-Tabulka1[[#This Row],[x2]])</f>
        <v>5.9126473088564655</v>
      </c>
      <c r="Y355" s="1">
        <f>Tabulka1[[#This Row],[z3]]</f>
        <v>1.38856</v>
      </c>
      <c r="Z355" s="1">
        <f>Tabulka1[[#This Row],[std3]]</f>
        <v>2.4041630560343109E-4</v>
      </c>
      <c r="AA355" s="1" t="s">
        <v>36</v>
      </c>
      <c r="AB355" s="1" t="s">
        <v>37</v>
      </c>
      <c r="AC355" s="1" t="str">
        <f>Tabulka1[[#This Row],[z2Label]]</f>
        <v>Density (g/cm3)</v>
      </c>
      <c r="AD355" s="1">
        <f>Tabulka1[[#This Row],[y2]]</f>
        <v>2</v>
      </c>
      <c r="AE355" s="1">
        <f>Tabulka1[[#This Row],[x3]]</f>
        <v>11.909929729453731</v>
      </c>
      <c r="AF355" s="1">
        <f>Tabulka1[[#This Row],[x2]]-Tabulka1[[#This Row],[x3]]</f>
        <v>23.090070270546271</v>
      </c>
      <c r="AG355" s="1">
        <f>100-Tabulka1[[#This Row],[Na2O_proc]]-Tabulka1[[#This Row],[SiO2_proc]]</f>
        <v>65</v>
      </c>
      <c r="AH355" s="1">
        <f>Tabulka1[[#This Row],[z2]]</f>
        <v>1.38856</v>
      </c>
      <c r="AI355" s="1">
        <f>Tabulka1[[#This Row],[std2]]</f>
        <v>2.4041630560343109E-4</v>
      </c>
      <c r="AJ355" s="1" t="str">
        <f>Tabulka1[[#This Row],[z2Label]]</f>
        <v>Density (g/cm3)</v>
      </c>
      <c r="AK355" s="1">
        <v>30</v>
      </c>
      <c r="AL355" s="1" t="s">
        <v>82</v>
      </c>
      <c r="AM355" s="1" t="s">
        <v>79</v>
      </c>
      <c r="AN355" s="1">
        <f t="shared" si="6"/>
        <v>1.3908277016250001</v>
      </c>
      <c r="AO355" s="1">
        <f>Tabulka1[[#This Row],[Interpolated_z2]]-Tabulka1[[#This Row],[z2]]</f>
        <v>2.2677016250001181E-3</v>
      </c>
      <c r="AP355" s="1">
        <f>Tabulka1[[#This Row],[Interpolated_z2 - measured]]/Tabulka1[[#This Row],[z2]]*100</f>
        <v>0.1633131895632971</v>
      </c>
      <c r="AQ355" s="1">
        <v>1</v>
      </c>
    </row>
    <row r="356" spans="1:43" ht="16.5" x14ac:dyDescent="0.35">
      <c r="A356" s="1">
        <f>2*Tabulka1[[#This Row],[x3]]*Tabulka1[[#This Row],[z]]/(100*61.9789)*1000</f>
        <v>6.402234777963411</v>
      </c>
      <c r="B356" s="1">
        <f>Tabulka1[[#This Row],[y2]]*Tabulka1[[#This Row],[x]]/2</f>
        <v>6.402234777963411</v>
      </c>
      <c r="C356" s="1">
        <f>Tabulka1[[#This Row],[z2]]</f>
        <v>1.4576199999999999</v>
      </c>
      <c r="D356" s="1">
        <f>Tabulka1[[#This Row],[std2]]</f>
        <v>1.1313708498980374E-4</v>
      </c>
      <c r="E356" s="1">
        <v>7</v>
      </c>
      <c r="F356" s="1" t="s">
        <v>75</v>
      </c>
      <c r="G356" s="1" t="s">
        <v>27</v>
      </c>
      <c r="H356" s="1" t="str">
        <f>Tabulka1[[#This Row],[z2Label]]</f>
        <v>Density (g/cm3)</v>
      </c>
      <c r="I356" s="1">
        <v>40</v>
      </c>
      <c r="J356" s="1">
        <v>2</v>
      </c>
      <c r="K356" s="1">
        <v>1.4576199999999999</v>
      </c>
      <c r="L356" s="1">
        <v>1.1313708498980374E-4</v>
      </c>
      <c r="M356" s="1" t="s">
        <v>29</v>
      </c>
      <c r="N356" s="1" t="s">
        <v>28</v>
      </c>
      <c r="O356" s="1" t="s">
        <v>80</v>
      </c>
      <c r="P356" s="1">
        <f>Tabulka1[[#This Row],[x2]]/(1+Tabulka1[[#This Row],[y2]]*60.08/61.9789)</f>
        <v>13.611348262232834</v>
      </c>
      <c r="Q356" s="1">
        <f>Tabulka1[[#This Row],[y2]]</f>
        <v>2</v>
      </c>
      <c r="R356" s="1">
        <f>Tabulka1[[#This Row],[z2]]</f>
        <v>1.4576199999999999</v>
      </c>
      <c r="S356" s="1">
        <f>Tabulka1[[#This Row],[std2]]</f>
        <v>1.1313708498980374E-4</v>
      </c>
      <c r="T356" s="1" t="s">
        <v>38</v>
      </c>
      <c r="U356" s="1" t="s">
        <v>28</v>
      </c>
      <c r="V356" s="1" t="str">
        <f>Tabulka1[[#This Row],[z2Label]]</f>
        <v>Density (g/cm3)</v>
      </c>
      <c r="W356" s="1">
        <f>2*Tabulka1[[#This Row],[x3]]/61.9789*1000/(100-Tabulka1[[#This Row],[x2]])</f>
        <v>7.3204204776318145</v>
      </c>
      <c r="X356" s="1">
        <f>(Tabulka1[[#This Row],[x2]]-Tabulka1[[#This Row],[x3]])/60.08*1000/(100-Tabulka1[[#This Row],[x2]])</f>
        <v>7.3204204776318154</v>
      </c>
      <c r="Y356" s="1">
        <f>Tabulka1[[#This Row],[z3]]</f>
        <v>1.4576199999999999</v>
      </c>
      <c r="Z356" s="1">
        <f>Tabulka1[[#This Row],[std3]]</f>
        <v>1.1313708498980374E-4</v>
      </c>
      <c r="AA356" s="1" t="s">
        <v>36</v>
      </c>
      <c r="AB356" s="1" t="s">
        <v>37</v>
      </c>
      <c r="AC356" s="1" t="str">
        <f>Tabulka1[[#This Row],[z2Label]]</f>
        <v>Density (g/cm3)</v>
      </c>
      <c r="AD356" s="1">
        <f>Tabulka1[[#This Row],[y2]]</f>
        <v>2</v>
      </c>
      <c r="AE356" s="1">
        <f>Tabulka1[[#This Row],[x3]]</f>
        <v>13.611348262232834</v>
      </c>
      <c r="AF356" s="1">
        <f>Tabulka1[[#This Row],[x2]]-Tabulka1[[#This Row],[x3]]</f>
        <v>26.388651737767166</v>
      </c>
      <c r="AG356" s="1">
        <f>100-Tabulka1[[#This Row],[Na2O_proc]]-Tabulka1[[#This Row],[SiO2_proc]]</f>
        <v>60</v>
      </c>
      <c r="AH356" s="1">
        <f>Tabulka1[[#This Row],[z2]]</f>
        <v>1.4576199999999999</v>
      </c>
      <c r="AI356" s="1">
        <f>Tabulka1[[#This Row],[std2]]</f>
        <v>1.1313708498980374E-4</v>
      </c>
      <c r="AJ356" s="1" t="str">
        <f>Tabulka1[[#This Row],[z2Label]]</f>
        <v>Density (g/cm3)</v>
      </c>
      <c r="AK356" s="1">
        <v>30</v>
      </c>
      <c r="AL356" s="1" t="s">
        <v>82</v>
      </c>
      <c r="AM356" s="1" t="s">
        <v>79</v>
      </c>
      <c r="AN356" s="1">
        <f t="shared" ref="AN356:AN386" si="7">0.99876 + 0.014008*I356 + -0.025511*J356 + 0.000017076*I356^2 + -0.0027249*I356*J356 + 0.020717*J356^2 + -0.00000075078*I356^3 + 0.00010119*I356^2*J356 + -0.0012272*I356*J356^2 + -0.00098003*J356^3 + 0.0000000026706*I356^4 + 0.00000022062*I356^3*J356 + -0.000028795*I356^2*J356^2 + 0.00049885*I356*J356^3 + -0.0011137*J356^4</f>
        <v>1.4644223359999999</v>
      </c>
      <c r="AO356" s="1">
        <f>Tabulka1[[#This Row],[Interpolated_z2]]-Tabulka1[[#This Row],[z2]]</f>
        <v>6.8023360000000199E-3</v>
      </c>
      <c r="AP356" s="1">
        <f>Tabulka1[[#This Row],[Interpolated_z2 - measured]]/Tabulka1[[#This Row],[z2]]*100</f>
        <v>0.46667416747849372</v>
      </c>
      <c r="AQ356" s="1">
        <v>1</v>
      </c>
    </row>
    <row r="357" spans="1:43" ht="16.5" x14ac:dyDescent="0.35">
      <c r="A357" s="1">
        <f>2*Tabulka1[[#This Row],[x3]]*Tabulka1[[#This Row],[z]]/(100*61.9789)*1000</f>
        <v>6.9694680817771477</v>
      </c>
      <c r="B357" s="1">
        <f>Tabulka1[[#This Row],[y2]]*Tabulka1[[#This Row],[x]]/2</f>
        <v>6.9694680817771477</v>
      </c>
      <c r="C357" s="1">
        <f>Tabulka1[[#This Row],[z2]]</f>
        <v>1.493425</v>
      </c>
      <c r="D357" s="1">
        <f>Tabulka1[[#This Row],[std2]]</f>
        <v>7.0710678119117998E-6</v>
      </c>
      <c r="E357" s="1">
        <v>7</v>
      </c>
      <c r="F357" s="1" t="s">
        <v>75</v>
      </c>
      <c r="G357" s="1" t="s">
        <v>27</v>
      </c>
      <c r="H357" s="1" t="str">
        <f>Tabulka1[[#This Row],[z2Label]]</f>
        <v>Density (g/cm3)</v>
      </c>
      <c r="I357" s="1">
        <v>42.5</v>
      </c>
      <c r="J357" s="1">
        <v>2</v>
      </c>
      <c r="K357" s="1">
        <v>1.493425</v>
      </c>
      <c r="L357" s="1">
        <v>7.0710678119117998E-6</v>
      </c>
      <c r="M357" s="1" t="s">
        <v>29</v>
      </c>
      <c r="N357" s="1" t="s">
        <v>28</v>
      </c>
      <c r="O357" s="1" t="s">
        <v>80</v>
      </c>
      <c r="P357" s="1">
        <f>Tabulka1[[#This Row],[x2]]/(1+Tabulka1[[#This Row],[y2]]*60.08/61.9789)</f>
        <v>14.462057528622386</v>
      </c>
      <c r="Q357" s="1">
        <f>Tabulka1[[#This Row],[y2]]</f>
        <v>2</v>
      </c>
      <c r="R357" s="1">
        <f>Tabulka1[[#This Row],[z2]]</f>
        <v>1.493425</v>
      </c>
      <c r="S357" s="1">
        <f>Tabulka1[[#This Row],[std2]]</f>
        <v>7.0710678119117998E-6</v>
      </c>
      <c r="T357" s="1" t="s">
        <v>38</v>
      </c>
      <c r="U357" s="1" t="s">
        <v>28</v>
      </c>
      <c r="V357" s="1" t="str">
        <f>Tabulka1[[#This Row],[z2Label]]</f>
        <v>Density (g/cm3)</v>
      </c>
      <c r="W357" s="1">
        <f>2*Tabulka1[[#This Row],[x3]]/61.9789*1000/(100-Tabulka1[[#This Row],[x2]])</f>
        <v>8.1161183556352725</v>
      </c>
      <c r="X357" s="1">
        <f>(Tabulka1[[#This Row],[x2]]-Tabulka1[[#This Row],[x3]])/60.08*1000/(100-Tabulka1[[#This Row],[x2]])</f>
        <v>8.1161183556352725</v>
      </c>
      <c r="Y357" s="1">
        <f>Tabulka1[[#This Row],[z3]]</f>
        <v>1.493425</v>
      </c>
      <c r="Z357" s="1">
        <f>Tabulka1[[#This Row],[std3]]</f>
        <v>7.0710678119117998E-6</v>
      </c>
      <c r="AA357" s="1" t="s">
        <v>36</v>
      </c>
      <c r="AB357" s="1" t="s">
        <v>37</v>
      </c>
      <c r="AC357" s="1" t="str">
        <f>Tabulka1[[#This Row],[z2Label]]</f>
        <v>Density (g/cm3)</v>
      </c>
      <c r="AD357" s="1">
        <f>Tabulka1[[#This Row],[y2]]</f>
        <v>2</v>
      </c>
      <c r="AE357" s="1">
        <f>Tabulka1[[#This Row],[x3]]</f>
        <v>14.462057528622386</v>
      </c>
      <c r="AF357" s="1">
        <f>Tabulka1[[#This Row],[x2]]-Tabulka1[[#This Row],[x3]]</f>
        <v>28.037942471377612</v>
      </c>
      <c r="AG357" s="1">
        <f>100-Tabulka1[[#This Row],[Na2O_proc]]-Tabulka1[[#This Row],[SiO2_proc]]</f>
        <v>57.500000000000007</v>
      </c>
      <c r="AH357" s="1">
        <f>Tabulka1[[#This Row],[z2]]</f>
        <v>1.493425</v>
      </c>
      <c r="AI357" s="1">
        <f>Tabulka1[[#This Row],[std2]]</f>
        <v>7.0710678119117998E-6</v>
      </c>
      <c r="AJ357" s="1" t="str">
        <f>Tabulka1[[#This Row],[z2Label]]</f>
        <v>Density (g/cm3)</v>
      </c>
      <c r="AK357" s="1">
        <v>30</v>
      </c>
      <c r="AL357" s="1" t="s">
        <v>82</v>
      </c>
      <c r="AM357" s="1" t="s">
        <v>79</v>
      </c>
      <c r="AN357" s="1">
        <f t="shared" si="7"/>
        <v>1.5029544902578129</v>
      </c>
      <c r="AO357" s="1">
        <f>Tabulka1[[#This Row],[Interpolated_z2]]-Tabulka1[[#This Row],[z2]]</f>
        <v>9.5294902578129115E-3</v>
      </c>
      <c r="AP357" s="1">
        <f>Tabulka1[[#This Row],[Interpolated_z2 - measured]]/Tabulka1[[#This Row],[z2]]*100</f>
        <v>0.63809633947556199</v>
      </c>
      <c r="AQ357" s="1">
        <v>1</v>
      </c>
    </row>
    <row r="358" spans="1:43" ht="16.5" x14ac:dyDescent="0.35">
      <c r="A358" s="1">
        <f>2*Tabulka1[[#This Row],[x3]]*Tabulka1[[#This Row],[z]]/(100*61.9789)*1000</f>
        <v>0</v>
      </c>
      <c r="B358" s="1">
        <f>Tabulka1[[#This Row],[y2]]*Tabulka1[[#This Row],[x]]/2</f>
        <v>0</v>
      </c>
      <c r="C358" s="1">
        <f>Tabulka1[[#This Row],[z2]]</f>
        <v>0.99565000000000003</v>
      </c>
      <c r="D358" s="1">
        <f>Tabulka1[[#This Row],[std2]]</f>
        <v>0</v>
      </c>
      <c r="E358" s="1">
        <v>8</v>
      </c>
      <c r="F358" s="1" t="s">
        <v>75</v>
      </c>
      <c r="G358" s="1" t="s">
        <v>27</v>
      </c>
      <c r="H358" s="1" t="str">
        <f>Tabulka1[[#This Row],[z2Label]]</f>
        <v>Density (g/cm3)</v>
      </c>
      <c r="I358" s="1">
        <v>0</v>
      </c>
      <c r="J358" s="1">
        <v>2.5</v>
      </c>
      <c r="K358" s="1">
        <v>0.99565000000000003</v>
      </c>
      <c r="M358" s="1" t="s">
        <v>29</v>
      </c>
      <c r="N358" s="1" t="s">
        <v>28</v>
      </c>
      <c r="O358" s="1" t="s">
        <v>80</v>
      </c>
      <c r="P358" s="1">
        <f>Tabulka1[[#This Row],[x2]]/(1+Tabulka1[[#This Row],[y2]]*60.08/61.9789)</f>
        <v>0</v>
      </c>
      <c r="Q358" s="1">
        <f>Tabulka1[[#This Row],[y2]]</f>
        <v>2.5</v>
      </c>
      <c r="R358" s="1">
        <f>Tabulka1[[#This Row],[z2]]</f>
        <v>0.99565000000000003</v>
      </c>
      <c r="S358" s="1">
        <f>Tabulka1[[#This Row],[std2]]</f>
        <v>0</v>
      </c>
      <c r="T358" s="1" t="s">
        <v>38</v>
      </c>
      <c r="U358" s="1" t="s">
        <v>28</v>
      </c>
      <c r="V358" s="1" t="str">
        <f>Tabulka1[[#This Row],[z2Label]]</f>
        <v>Density (g/cm3)</v>
      </c>
      <c r="W358" s="1">
        <f>2*Tabulka1[[#This Row],[x3]]/61.9789*1000/(100-Tabulka1[[#This Row],[x2]])</f>
        <v>0</v>
      </c>
      <c r="X358" s="1">
        <f>(Tabulka1[[#This Row],[x2]]-Tabulka1[[#This Row],[x3]])/60.08*1000/(100-Tabulka1[[#This Row],[x2]])</f>
        <v>0</v>
      </c>
      <c r="Y358" s="1">
        <f>Tabulka1[[#This Row],[z3]]</f>
        <v>0.99565000000000003</v>
      </c>
      <c r="Z358" s="1">
        <f>Tabulka1[[#This Row],[std3]]</f>
        <v>0</v>
      </c>
      <c r="AA358" s="1" t="s">
        <v>36</v>
      </c>
      <c r="AB358" s="1" t="s">
        <v>37</v>
      </c>
      <c r="AC358" s="1" t="str">
        <f>Tabulka1[[#This Row],[z2Label]]</f>
        <v>Density (g/cm3)</v>
      </c>
      <c r="AD358" s="1">
        <f>Tabulka1[[#This Row],[y2]]</f>
        <v>2.5</v>
      </c>
      <c r="AE358" s="1">
        <f>Tabulka1[[#This Row],[x3]]</f>
        <v>0</v>
      </c>
      <c r="AF358" s="1">
        <f>Tabulka1[[#This Row],[x2]]-Tabulka1[[#This Row],[x3]]</f>
        <v>0</v>
      </c>
      <c r="AG358" s="1">
        <f>100-Tabulka1[[#This Row],[Na2O_proc]]-Tabulka1[[#This Row],[SiO2_proc]]</f>
        <v>100</v>
      </c>
      <c r="AH358" s="1">
        <f>Tabulka1[[#This Row],[z2]]</f>
        <v>0.99565000000000003</v>
      </c>
      <c r="AI358" s="1">
        <f>Tabulka1[[#This Row],[std2]]</f>
        <v>0</v>
      </c>
      <c r="AJ358" s="1" t="str">
        <f>Tabulka1[[#This Row],[z2Label]]</f>
        <v>Density (g/cm3)</v>
      </c>
      <c r="AK358" s="1">
        <v>30</v>
      </c>
      <c r="AL358" s="1" t="s">
        <v>82</v>
      </c>
      <c r="AM358" s="1" t="s">
        <v>79</v>
      </c>
      <c r="AN358" s="1">
        <f t="shared" si="7"/>
        <v>1.0056468749999998</v>
      </c>
      <c r="AO358" s="1">
        <f>Tabulka1[[#This Row],[Interpolated_z2]]-Tabulka1[[#This Row],[z2]]</f>
        <v>9.9968749999997941E-3</v>
      </c>
      <c r="AP358" s="1">
        <f>Tabulka1[[#This Row],[Interpolated_z2 - measured]]/Tabulka1[[#This Row],[z2]]*100</f>
        <v>1.0040551398583633</v>
      </c>
      <c r="AQ358" s="1">
        <v>100</v>
      </c>
    </row>
    <row r="359" spans="1:43" ht="16.5" x14ac:dyDescent="0.35">
      <c r="A359" s="1">
        <f>2*Tabulka1[[#This Row],[x3]]*Tabulka1[[#This Row],[z]]/(100*61.9789)*1000</f>
        <v>0.49044933308637195</v>
      </c>
      <c r="B359" s="1">
        <f>Tabulka1[[#This Row],[y2]]*Tabulka1[[#This Row],[x]]/2</f>
        <v>0.61306166635796489</v>
      </c>
      <c r="C359" s="1">
        <f>Tabulka1[[#This Row],[z2]]</f>
        <v>1.0406299999999999</v>
      </c>
      <c r="D359" s="1">
        <f>Tabulka1[[#This Row],[std2]]</f>
        <v>0</v>
      </c>
      <c r="E359" s="1">
        <v>8</v>
      </c>
      <c r="F359" s="1" t="s">
        <v>75</v>
      </c>
      <c r="G359" s="1" t="s">
        <v>27</v>
      </c>
      <c r="H359" s="1" t="str">
        <f>Tabulka1[[#This Row],[z2Label]]</f>
        <v>Density (g/cm3)</v>
      </c>
      <c r="I359" s="1">
        <v>5</v>
      </c>
      <c r="J359" s="1">
        <v>2.5</v>
      </c>
      <c r="K359" s="1">
        <v>1.0406299999999999</v>
      </c>
      <c r="L359" s="1">
        <v>0</v>
      </c>
      <c r="M359" s="1" t="s">
        <v>29</v>
      </c>
      <c r="N359" s="1" t="s">
        <v>28</v>
      </c>
      <c r="O359" s="1" t="s">
        <v>80</v>
      </c>
      <c r="P359" s="1">
        <f>Tabulka1[[#This Row],[x2]]/(1+Tabulka1[[#This Row],[y2]]*60.08/61.9789)</f>
        <v>1.4605340116288661</v>
      </c>
      <c r="Q359" s="1">
        <f>Tabulka1[[#This Row],[y2]]</f>
        <v>2.5</v>
      </c>
      <c r="R359" s="1">
        <f>Tabulka1[[#This Row],[z2]]</f>
        <v>1.0406299999999999</v>
      </c>
      <c r="S359" s="1">
        <f>Tabulka1[[#This Row],[std2]]</f>
        <v>0</v>
      </c>
      <c r="T359" s="1" t="s">
        <v>38</v>
      </c>
      <c r="U359" s="1" t="s">
        <v>28</v>
      </c>
      <c r="V359" s="1" t="str">
        <f>Tabulka1[[#This Row],[z2Label]]</f>
        <v>Density (g/cm3)</v>
      </c>
      <c r="W359" s="1">
        <f>2*Tabulka1[[#This Row],[x3]]/61.9789*1000/(100-Tabulka1[[#This Row],[x2]])</f>
        <v>0.49610568201992211</v>
      </c>
      <c r="X359" s="1">
        <f>(Tabulka1[[#This Row],[x2]]-Tabulka1[[#This Row],[x3]])/60.08*1000/(100-Tabulka1[[#This Row],[x2]])</f>
        <v>0.62013210252490258</v>
      </c>
      <c r="Y359" s="1">
        <f>Tabulka1[[#This Row],[z3]]</f>
        <v>1.0406299999999999</v>
      </c>
      <c r="Z359" s="1">
        <f>Tabulka1[[#This Row],[std3]]</f>
        <v>0</v>
      </c>
      <c r="AA359" s="1" t="s">
        <v>36</v>
      </c>
      <c r="AB359" s="1" t="s">
        <v>37</v>
      </c>
      <c r="AC359" s="1" t="str">
        <f>Tabulka1[[#This Row],[z2Label]]</f>
        <v>Density (g/cm3)</v>
      </c>
      <c r="AD359" s="1">
        <f>Tabulka1[[#This Row],[y2]]</f>
        <v>2.5</v>
      </c>
      <c r="AE359" s="1">
        <f>Tabulka1[[#This Row],[x3]]</f>
        <v>1.4605340116288661</v>
      </c>
      <c r="AF359" s="1">
        <f>Tabulka1[[#This Row],[x2]]-Tabulka1[[#This Row],[x3]]</f>
        <v>3.5394659883711341</v>
      </c>
      <c r="AG359" s="1">
        <f>100-Tabulka1[[#This Row],[Na2O_proc]]-Tabulka1[[#This Row],[SiO2_proc]]</f>
        <v>95</v>
      </c>
      <c r="AH359" s="1">
        <f>Tabulka1[[#This Row],[z2]]</f>
        <v>1.0406299999999999</v>
      </c>
      <c r="AI359" s="1">
        <f>Tabulka1[[#This Row],[std2]]</f>
        <v>0</v>
      </c>
      <c r="AJ359" s="1" t="str">
        <f>Tabulka1[[#This Row],[z2Label]]</f>
        <v>Density (g/cm3)</v>
      </c>
      <c r="AK359" s="1">
        <v>30</v>
      </c>
      <c r="AL359" s="1" t="s">
        <v>82</v>
      </c>
      <c r="AM359" s="1" t="s">
        <v>79</v>
      </c>
      <c r="AN359" s="1">
        <f t="shared" si="7"/>
        <v>1.0444771028749995</v>
      </c>
      <c r="AO359" s="1">
        <f>Tabulka1[[#This Row],[Interpolated_z2]]-Tabulka1[[#This Row],[z2]]</f>
        <v>3.8471028749995639E-3</v>
      </c>
      <c r="AP359" s="1">
        <f>Tabulka1[[#This Row],[Interpolated_z2 - measured]]/Tabulka1[[#This Row],[z2]]*100</f>
        <v>0.36968979128024027</v>
      </c>
      <c r="AQ359" s="1">
        <v>1</v>
      </c>
    </row>
    <row r="360" spans="1:43" ht="16.5" x14ac:dyDescent="0.35">
      <c r="A360" s="1">
        <f>2*Tabulka1[[#This Row],[x3]]*Tabulka1[[#This Row],[z]]/(100*61.9789)*1000</f>
        <v>1.0235230741605317</v>
      </c>
      <c r="B360" s="1">
        <f>Tabulka1[[#This Row],[y2]]*Tabulka1[[#This Row],[x]]/2</f>
        <v>1.2794038427006647</v>
      </c>
      <c r="C360" s="1">
        <f>Tabulka1[[#This Row],[z2]]</f>
        <v>1.08585</v>
      </c>
      <c r="D360" s="1">
        <f>Tabulka1[[#This Row],[std2]]</f>
        <v>0</v>
      </c>
      <c r="E360" s="1">
        <v>8</v>
      </c>
      <c r="F360" s="1" t="s">
        <v>75</v>
      </c>
      <c r="G360" s="1" t="s">
        <v>27</v>
      </c>
      <c r="H360" s="1" t="str">
        <f>Tabulka1[[#This Row],[z2Label]]</f>
        <v>Density (g/cm3)</v>
      </c>
      <c r="I360" s="1">
        <v>10</v>
      </c>
      <c r="J360" s="1">
        <v>2.5</v>
      </c>
      <c r="K360" s="1">
        <v>1.08585</v>
      </c>
      <c r="L360" s="1">
        <v>0</v>
      </c>
      <c r="M360" s="1" t="s">
        <v>29</v>
      </c>
      <c r="N360" s="1" t="s">
        <v>28</v>
      </c>
      <c r="O360" s="1" t="s">
        <v>80</v>
      </c>
      <c r="P360" s="1">
        <f>Tabulka1[[#This Row],[x2]]/(1+Tabulka1[[#This Row],[y2]]*60.08/61.9789)</f>
        <v>2.9210680232577322</v>
      </c>
      <c r="Q360" s="1">
        <f>Tabulka1[[#This Row],[y2]]</f>
        <v>2.5</v>
      </c>
      <c r="R360" s="1">
        <f>Tabulka1[[#This Row],[z2]]</f>
        <v>1.08585</v>
      </c>
      <c r="S360" s="1">
        <f>Tabulka1[[#This Row],[std2]]</f>
        <v>0</v>
      </c>
      <c r="T360" s="1" t="s">
        <v>38</v>
      </c>
      <c r="U360" s="1" t="s">
        <v>28</v>
      </c>
      <c r="V360" s="1" t="str">
        <f>Tabulka1[[#This Row],[z2Label]]</f>
        <v>Density (g/cm3)</v>
      </c>
      <c r="W360" s="1">
        <f>2*Tabulka1[[#This Row],[x3]]/61.9789*1000/(100-Tabulka1[[#This Row],[x2]])</f>
        <v>1.0473342175976132</v>
      </c>
      <c r="X360" s="1">
        <f>(Tabulka1[[#This Row],[x2]]-Tabulka1[[#This Row],[x3]])/60.08*1000/(100-Tabulka1[[#This Row],[x2]])</f>
        <v>1.3091677719970165</v>
      </c>
      <c r="Y360" s="1">
        <f>Tabulka1[[#This Row],[z3]]</f>
        <v>1.08585</v>
      </c>
      <c r="Z360" s="1">
        <f>Tabulka1[[#This Row],[std3]]</f>
        <v>0</v>
      </c>
      <c r="AA360" s="1" t="s">
        <v>36</v>
      </c>
      <c r="AB360" s="1" t="s">
        <v>37</v>
      </c>
      <c r="AC360" s="1" t="str">
        <f>Tabulka1[[#This Row],[z2Label]]</f>
        <v>Density (g/cm3)</v>
      </c>
      <c r="AD360" s="1">
        <f>Tabulka1[[#This Row],[y2]]</f>
        <v>2.5</v>
      </c>
      <c r="AE360" s="1">
        <f>Tabulka1[[#This Row],[x3]]</f>
        <v>2.9210680232577322</v>
      </c>
      <c r="AF360" s="1">
        <f>Tabulka1[[#This Row],[x2]]-Tabulka1[[#This Row],[x3]]</f>
        <v>7.0789319767422683</v>
      </c>
      <c r="AG360" s="1">
        <f>100-Tabulka1[[#This Row],[Na2O_proc]]-Tabulka1[[#This Row],[SiO2_proc]]</f>
        <v>90</v>
      </c>
      <c r="AH360" s="1">
        <f>Tabulka1[[#This Row],[z2]]</f>
        <v>1.08585</v>
      </c>
      <c r="AI360" s="1">
        <f>Tabulka1[[#This Row],[std2]]</f>
        <v>0</v>
      </c>
      <c r="AJ360" s="1" t="str">
        <f>Tabulka1[[#This Row],[z2Label]]</f>
        <v>Density (g/cm3)</v>
      </c>
      <c r="AK360" s="1">
        <v>30</v>
      </c>
      <c r="AL360" s="1" t="s">
        <v>82</v>
      </c>
      <c r="AM360" s="1" t="s">
        <v>79</v>
      </c>
      <c r="AN360" s="1">
        <f t="shared" si="7"/>
        <v>1.0876853885000002</v>
      </c>
      <c r="AO360" s="1">
        <f>Tabulka1[[#This Row],[Interpolated_z2]]-Tabulka1[[#This Row],[z2]]</f>
        <v>1.8353885000002013E-3</v>
      </c>
      <c r="AP360" s="1">
        <f>Tabulka1[[#This Row],[Interpolated_z2 - measured]]/Tabulka1[[#This Row],[z2]]*100</f>
        <v>0.16902781231295311</v>
      </c>
      <c r="AQ360" s="1">
        <v>1</v>
      </c>
    </row>
    <row r="361" spans="1:43" ht="16.5" x14ac:dyDescent="0.35">
      <c r="A361" s="1">
        <f>2*Tabulka1[[#This Row],[x3]]*Tabulka1[[#This Row],[z]]/(100*61.9789)*1000</f>
        <v>1.604770785407974</v>
      </c>
      <c r="B361" s="1">
        <f>Tabulka1[[#This Row],[y2]]*Tabulka1[[#This Row],[x]]/2</f>
        <v>2.0059634817599674</v>
      </c>
      <c r="C361" s="1">
        <f>Tabulka1[[#This Row],[z2]]</f>
        <v>1.134995</v>
      </c>
      <c r="D361" s="1">
        <f>Tabulka1[[#This Row],[std2]]</f>
        <v>7.0710678119117998E-6</v>
      </c>
      <c r="E361" s="1">
        <v>8</v>
      </c>
      <c r="F361" s="1" t="s">
        <v>75</v>
      </c>
      <c r="G361" s="1" t="s">
        <v>27</v>
      </c>
      <c r="H361" s="1" t="str">
        <f>Tabulka1[[#This Row],[z2Label]]</f>
        <v>Density (g/cm3)</v>
      </c>
      <c r="I361" s="1">
        <v>15</v>
      </c>
      <c r="J361" s="1">
        <v>2.5</v>
      </c>
      <c r="K361" s="1">
        <v>1.134995</v>
      </c>
      <c r="L361" s="1">
        <v>7.0710678119117998E-6</v>
      </c>
      <c r="M361" s="1" t="s">
        <v>29</v>
      </c>
      <c r="N361" s="1" t="s">
        <v>28</v>
      </c>
      <c r="O361" s="1" t="s">
        <v>80</v>
      </c>
      <c r="P361" s="1">
        <f>Tabulka1[[#This Row],[x2]]/(1+Tabulka1[[#This Row],[y2]]*60.08/61.9789)</f>
        <v>4.3816020348865985</v>
      </c>
      <c r="Q361" s="1">
        <f>Tabulka1[[#This Row],[y2]]</f>
        <v>2.5</v>
      </c>
      <c r="R361" s="1">
        <f>Tabulka1[[#This Row],[z2]]</f>
        <v>1.134995</v>
      </c>
      <c r="S361" s="1">
        <f>Tabulka1[[#This Row],[std2]]</f>
        <v>7.0710678119117998E-6</v>
      </c>
      <c r="T361" s="1" t="s">
        <v>38</v>
      </c>
      <c r="U361" s="1" t="s">
        <v>28</v>
      </c>
      <c r="V361" s="1" t="str">
        <f>Tabulka1[[#This Row],[z2Label]]</f>
        <v>Density (g/cm3)</v>
      </c>
      <c r="W361" s="1">
        <f>2*Tabulka1[[#This Row],[x3]]/61.9789*1000/(100-Tabulka1[[#This Row],[x2]])</f>
        <v>1.6634131691256213</v>
      </c>
      <c r="X361" s="1">
        <f>(Tabulka1[[#This Row],[x2]]-Tabulka1[[#This Row],[x3]])/60.08*1000/(100-Tabulka1[[#This Row],[x2]])</f>
        <v>2.0792664614070264</v>
      </c>
      <c r="Y361" s="1">
        <f>Tabulka1[[#This Row],[z3]]</f>
        <v>1.134995</v>
      </c>
      <c r="Z361" s="1">
        <f>Tabulka1[[#This Row],[std3]]</f>
        <v>7.0710678119117998E-6</v>
      </c>
      <c r="AA361" s="1" t="s">
        <v>36</v>
      </c>
      <c r="AB361" s="1" t="s">
        <v>37</v>
      </c>
      <c r="AC361" s="1" t="str">
        <f>Tabulka1[[#This Row],[z2Label]]</f>
        <v>Density (g/cm3)</v>
      </c>
      <c r="AD361" s="1">
        <f>Tabulka1[[#This Row],[y2]]</f>
        <v>2.5</v>
      </c>
      <c r="AE361" s="1">
        <f>Tabulka1[[#This Row],[x3]]</f>
        <v>4.3816020348865985</v>
      </c>
      <c r="AF361" s="1">
        <f>Tabulka1[[#This Row],[x2]]-Tabulka1[[#This Row],[x3]]</f>
        <v>10.618397965113402</v>
      </c>
      <c r="AG361" s="1">
        <f>100-Tabulka1[[#This Row],[Na2O_proc]]-Tabulka1[[#This Row],[SiO2_proc]]</f>
        <v>85</v>
      </c>
      <c r="AH361" s="1">
        <f>Tabulka1[[#This Row],[z2]]</f>
        <v>1.134995</v>
      </c>
      <c r="AI361" s="1">
        <f>Tabulka1[[#This Row],[std2]]</f>
        <v>7.0710678119117998E-6</v>
      </c>
      <c r="AJ361" s="1" t="str">
        <f>Tabulka1[[#This Row],[z2Label]]</f>
        <v>Density (g/cm3)</v>
      </c>
      <c r="AK361" s="1">
        <v>30</v>
      </c>
      <c r="AL361" s="1" t="s">
        <v>82</v>
      </c>
      <c r="AM361" s="1" t="s">
        <v>79</v>
      </c>
      <c r="AN361" s="1">
        <f t="shared" si="7"/>
        <v>1.1351823978749997</v>
      </c>
      <c r="AO361" s="1">
        <f>Tabulka1[[#This Row],[Interpolated_z2]]-Tabulka1[[#This Row],[z2]]</f>
        <v>1.873978749997729E-4</v>
      </c>
      <c r="AP361" s="1">
        <f>Tabulka1[[#This Row],[Interpolated_z2 - measured]]/Tabulka1[[#This Row],[z2]]*100</f>
        <v>1.6510898726406098E-2</v>
      </c>
      <c r="AQ361" s="1">
        <v>1</v>
      </c>
    </row>
    <row r="362" spans="1:43" ht="16.5" x14ac:dyDescent="0.35">
      <c r="A362" s="1">
        <f>2*Tabulka1[[#This Row],[x3]]*Tabulka1[[#This Row],[z]]/(100*61.9789)*1000</f>
        <v>2.238507221971648</v>
      </c>
      <c r="B362" s="1">
        <f>Tabulka1[[#This Row],[y2]]*Tabulka1[[#This Row],[x]]/2</f>
        <v>2.7981340274645601</v>
      </c>
      <c r="C362" s="1">
        <f>Tabulka1[[#This Row],[z2]]</f>
        <v>1.1874100000000001</v>
      </c>
      <c r="D362" s="1">
        <f>Tabulka1[[#This Row],[std2]]</f>
        <v>4.2426406871156778E-5</v>
      </c>
      <c r="E362" s="1">
        <v>8</v>
      </c>
      <c r="F362" s="1" t="s">
        <v>75</v>
      </c>
      <c r="G362" s="1" t="s">
        <v>27</v>
      </c>
      <c r="H362" s="1" t="str">
        <f>Tabulka1[[#This Row],[z2Label]]</f>
        <v>Density (g/cm3)</v>
      </c>
      <c r="I362" s="1">
        <v>20</v>
      </c>
      <c r="J362" s="1">
        <v>2.5</v>
      </c>
      <c r="K362" s="1">
        <v>1.1874100000000001</v>
      </c>
      <c r="L362" s="1">
        <v>4.2426406871156778E-5</v>
      </c>
      <c r="M362" s="1" t="s">
        <v>29</v>
      </c>
      <c r="N362" s="1" t="s">
        <v>28</v>
      </c>
      <c r="O362" s="1" t="s">
        <v>80</v>
      </c>
      <c r="P362" s="1">
        <f>Tabulka1[[#This Row],[x2]]/(1+Tabulka1[[#This Row],[y2]]*60.08/61.9789)</f>
        <v>5.8421360465154644</v>
      </c>
      <c r="Q362" s="1">
        <f>Tabulka1[[#This Row],[y2]]</f>
        <v>2.5</v>
      </c>
      <c r="R362" s="1">
        <f>Tabulka1[[#This Row],[z2]]</f>
        <v>1.1874100000000001</v>
      </c>
      <c r="S362" s="1">
        <f>Tabulka1[[#This Row],[std2]]</f>
        <v>4.2426406871156778E-5</v>
      </c>
      <c r="T362" s="1" t="s">
        <v>38</v>
      </c>
      <c r="U362" s="1" t="s">
        <v>28</v>
      </c>
      <c r="V362" s="1" t="str">
        <f>Tabulka1[[#This Row],[z2Label]]</f>
        <v>Density (g/cm3)</v>
      </c>
      <c r="W362" s="1">
        <f>2*Tabulka1[[#This Row],[x3]]/61.9789*1000/(100-Tabulka1[[#This Row],[x2]])</f>
        <v>2.35650198959463</v>
      </c>
      <c r="X362" s="1">
        <f>(Tabulka1[[#This Row],[x2]]-Tabulka1[[#This Row],[x3]])/60.08*1000/(100-Tabulka1[[#This Row],[x2]])</f>
        <v>2.9456274869932875</v>
      </c>
      <c r="Y362" s="1">
        <f>Tabulka1[[#This Row],[z3]]</f>
        <v>1.1874100000000001</v>
      </c>
      <c r="Z362" s="1">
        <f>Tabulka1[[#This Row],[std3]]</f>
        <v>4.2426406871156778E-5</v>
      </c>
      <c r="AA362" s="1" t="s">
        <v>36</v>
      </c>
      <c r="AB362" s="1" t="s">
        <v>37</v>
      </c>
      <c r="AC362" s="1" t="str">
        <f>Tabulka1[[#This Row],[z2Label]]</f>
        <v>Density (g/cm3)</v>
      </c>
      <c r="AD362" s="1">
        <f>Tabulka1[[#This Row],[y2]]</f>
        <v>2.5</v>
      </c>
      <c r="AE362" s="1">
        <f>Tabulka1[[#This Row],[x3]]</f>
        <v>5.8421360465154644</v>
      </c>
      <c r="AF362" s="1">
        <f>Tabulka1[[#This Row],[x2]]-Tabulka1[[#This Row],[x3]]</f>
        <v>14.157863953484537</v>
      </c>
      <c r="AG362" s="1">
        <f>100-Tabulka1[[#This Row],[Na2O_proc]]-Tabulka1[[#This Row],[SiO2_proc]]</f>
        <v>80</v>
      </c>
      <c r="AH362" s="1">
        <f>Tabulka1[[#This Row],[z2]]</f>
        <v>1.1874100000000001</v>
      </c>
      <c r="AI362" s="1">
        <f>Tabulka1[[#This Row],[std2]]</f>
        <v>4.2426406871156778E-5</v>
      </c>
      <c r="AJ362" s="1" t="str">
        <f>Tabulka1[[#This Row],[z2Label]]</f>
        <v>Density (g/cm3)</v>
      </c>
      <c r="AK362" s="1">
        <v>30</v>
      </c>
      <c r="AL362" s="1" t="s">
        <v>82</v>
      </c>
      <c r="AM362" s="1" t="s">
        <v>79</v>
      </c>
      <c r="AN362" s="1">
        <f t="shared" si="7"/>
        <v>1.1869188559999997</v>
      </c>
      <c r="AO362" s="1">
        <f>Tabulka1[[#This Row],[Interpolated_z2]]-Tabulka1[[#This Row],[z2]]</f>
        <v>-4.9114400000038749E-4</v>
      </c>
      <c r="AP362" s="1">
        <f>Tabulka1[[#This Row],[Interpolated_z2 - measured]]/Tabulka1[[#This Row],[z2]]*100</f>
        <v>-4.1362629588801464E-2</v>
      </c>
      <c r="AQ362" s="1">
        <v>1</v>
      </c>
    </row>
    <row r="363" spans="1:43" ht="16.5" x14ac:dyDescent="0.35">
      <c r="A363" s="1">
        <f>2*Tabulka1[[#This Row],[x3]]*Tabulka1[[#This Row],[z]]/(100*61.9789)*1000</f>
        <v>2.9311703472871242</v>
      </c>
      <c r="B363" s="1">
        <f>Tabulka1[[#This Row],[y2]]*Tabulka1[[#This Row],[x]]/2</f>
        <v>3.6639629341089055</v>
      </c>
      <c r="C363" s="1">
        <f>Tabulka1[[#This Row],[z2]]</f>
        <v>1.243865</v>
      </c>
      <c r="D363" s="1">
        <f>Tabulka1[[#This Row],[std2]]</f>
        <v>7.0710678119117998E-6</v>
      </c>
      <c r="E363" s="1">
        <v>8</v>
      </c>
      <c r="F363" s="1" t="s">
        <v>75</v>
      </c>
      <c r="G363" s="1" t="s">
        <v>27</v>
      </c>
      <c r="H363" s="1" t="str">
        <f>Tabulka1[[#This Row],[z2Label]]</f>
        <v>Density (g/cm3)</v>
      </c>
      <c r="I363" s="1">
        <v>25</v>
      </c>
      <c r="J363" s="1">
        <v>2.5</v>
      </c>
      <c r="K363" s="1">
        <v>1.243865</v>
      </c>
      <c r="L363" s="1">
        <v>7.0710678119117998E-6</v>
      </c>
      <c r="M363" s="1" t="s">
        <v>29</v>
      </c>
      <c r="N363" s="1" t="s">
        <v>28</v>
      </c>
      <c r="O363" s="1" t="s">
        <v>80</v>
      </c>
      <c r="P363" s="1">
        <f>Tabulka1[[#This Row],[x2]]/(1+Tabulka1[[#This Row],[y2]]*60.08/61.9789)</f>
        <v>7.3026700581443302</v>
      </c>
      <c r="Q363" s="1">
        <f>Tabulka1[[#This Row],[y2]]</f>
        <v>2.5</v>
      </c>
      <c r="R363" s="1">
        <f>Tabulka1[[#This Row],[z2]]</f>
        <v>1.243865</v>
      </c>
      <c r="S363" s="1">
        <f>Tabulka1[[#This Row],[std2]]</f>
        <v>7.0710678119117998E-6</v>
      </c>
      <c r="T363" s="1" t="s">
        <v>38</v>
      </c>
      <c r="U363" s="1" t="s">
        <v>28</v>
      </c>
      <c r="V363" s="1" t="str">
        <f>Tabulka1[[#This Row],[z2Label]]</f>
        <v>Density (g/cm3)</v>
      </c>
      <c r="W363" s="1">
        <f>2*Tabulka1[[#This Row],[x3]]/61.9789*1000/(100-Tabulka1[[#This Row],[x2]])</f>
        <v>3.14200265279284</v>
      </c>
      <c r="X363" s="1">
        <f>(Tabulka1[[#This Row],[x2]]-Tabulka1[[#This Row],[x3]])/60.08*1000/(100-Tabulka1[[#This Row],[x2]])</f>
        <v>3.9275033159910495</v>
      </c>
      <c r="Y363" s="1">
        <f>Tabulka1[[#This Row],[z3]]</f>
        <v>1.243865</v>
      </c>
      <c r="Z363" s="1">
        <f>Tabulka1[[#This Row],[std3]]</f>
        <v>7.0710678119117998E-6</v>
      </c>
      <c r="AA363" s="1" t="s">
        <v>36</v>
      </c>
      <c r="AB363" s="1" t="s">
        <v>37</v>
      </c>
      <c r="AC363" s="1" t="str">
        <f>Tabulka1[[#This Row],[z2Label]]</f>
        <v>Density (g/cm3)</v>
      </c>
      <c r="AD363" s="1">
        <f>Tabulka1[[#This Row],[y2]]</f>
        <v>2.5</v>
      </c>
      <c r="AE363" s="1">
        <f>Tabulka1[[#This Row],[x3]]</f>
        <v>7.3026700581443302</v>
      </c>
      <c r="AF363" s="1">
        <f>Tabulka1[[#This Row],[x2]]-Tabulka1[[#This Row],[x3]]</f>
        <v>17.697329941855671</v>
      </c>
      <c r="AG363" s="1">
        <f>100-Tabulka1[[#This Row],[Na2O_proc]]-Tabulka1[[#This Row],[SiO2_proc]]</f>
        <v>75</v>
      </c>
      <c r="AH363" s="1">
        <f>Tabulka1[[#This Row],[z2]]</f>
        <v>1.243865</v>
      </c>
      <c r="AI363" s="1">
        <f>Tabulka1[[#This Row],[std2]]</f>
        <v>7.0710678119117998E-6</v>
      </c>
      <c r="AJ363" s="1" t="str">
        <f>Tabulka1[[#This Row],[z2Label]]</f>
        <v>Density (g/cm3)</v>
      </c>
      <c r="AK363" s="1">
        <v>30</v>
      </c>
      <c r="AL363" s="1" t="s">
        <v>82</v>
      </c>
      <c r="AM363" s="1" t="s">
        <v>79</v>
      </c>
      <c r="AN363" s="1">
        <f t="shared" si="7"/>
        <v>1.242885546875</v>
      </c>
      <c r="AO363" s="1">
        <f>Tabulka1[[#This Row],[Interpolated_z2]]-Tabulka1[[#This Row],[z2]]</f>
        <v>-9.7945312500002935E-4</v>
      </c>
      <c r="AP363" s="1">
        <f>Tabulka1[[#This Row],[Interpolated_z2 - measured]]/Tabulka1[[#This Row],[z2]]*100</f>
        <v>-7.8742719266160666E-2</v>
      </c>
      <c r="AQ363" s="1">
        <v>1</v>
      </c>
    </row>
    <row r="364" spans="1:43" ht="16.5" x14ac:dyDescent="0.35">
      <c r="A364" s="1">
        <f>2*Tabulka1[[#This Row],[x3]]*Tabulka1[[#This Row],[z]]/(100*61.9789)*1000</f>
        <v>3.6938734247373328</v>
      </c>
      <c r="B364" s="1">
        <f>Tabulka1[[#This Row],[y2]]*Tabulka1[[#This Row],[x]]/2</f>
        <v>4.6173417809216657</v>
      </c>
      <c r="C364" s="1">
        <f>Tabulka1[[#This Row],[z2]]</f>
        <v>1.30627</v>
      </c>
      <c r="D364" s="1">
        <f>Tabulka1[[#This Row],[std2]]</f>
        <v>2.9698484809841146E-4</v>
      </c>
      <c r="E364" s="1">
        <v>8</v>
      </c>
      <c r="F364" s="1" t="s">
        <v>75</v>
      </c>
      <c r="G364" s="1" t="s">
        <v>27</v>
      </c>
      <c r="H364" s="1" t="str">
        <f>Tabulka1[[#This Row],[z2Label]]</f>
        <v>Density (g/cm3)</v>
      </c>
      <c r="I364" s="1">
        <v>30</v>
      </c>
      <c r="J364" s="1">
        <v>2.5</v>
      </c>
      <c r="K364" s="1">
        <v>1.30627</v>
      </c>
      <c r="L364" s="1">
        <v>2.9698484809841146E-4</v>
      </c>
      <c r="M364" s="1" t="s">
        <v>29</v>
      </c>
      <c r="N364" s="1" t="s">
        <v>28</v>
      </c>
      <c r="O364" s="1" t="s">
        <v>80</v>
      </c>
      <c r="P364" s="1">
        <f>Tabulka1[[#This Row],[x2]]/(1+Tabulka1[[#This Row],[y2]]*60.08/61.9789)</f>
        <v>8.763204069773197</v>
      </c>
      <c r="Q364" s="1">
        <f>Tabulka1[[#This Row],[y2]]</f>
        <v>2.5</v>
      </c>
      <c r="R364" s="1">
        <f>Tabulka1[[#This Row],[z2]]</f>
        <v>1.30627</v>
      </c>
      <c r="S364" s="1">
        <f>Tabulka1[[#This Row],[std2]]</f>
        <v>2.9698484809841146E-4</v>
      </c>
      <c r="T364" s="1" t="s">
        <v>38</v>
      </c>
      <c r="U364" s="1" t="s">
        <v>28</v>
      </c>
      <c r="V364" s="1" t="str">
        <f>Tabulka1[[#This Row],[z2Label]]</f>
        <v>Density (g/cm3)</v>
      </c>
      <c r="W364" s="1">
        <f>2*Tabulka1[[#This Row],[x3]]/61.9789*1000/(100-Tabulka1[[#This Row],[x2]])</f>
        <v>4.0397176964479371</v>
      </c>
      <c r="X364" s="1">
        <f>(Tabulka1[[#This Row],[x2]]-Tabulka1[[#This Row],[x3]])/60.08*1000/(100-Tabulka1[[#This Row],[x2]])</f>
        <v>5.0496471205599214</v>
      </c>
      <c r="Y364" s="1">
        <f>Tabulka1[[#This Row],[z3]]</f>
        <v>1.30627</v>
      </c>
      <c r="Z364" s="1">
        <f>Tabulka1[[#This Row],[std3]]</f>
        <v>2.9698484809841146E-4</v>
      </c>
      <c r="AA364" s="1" t="s">
        <v>36</v>
      </c>
      <c r="AB364" s="1" t="s">
        <v>37</v>
      </c>
      <c r="AC364" s="1" t="str">
        <f>Tabulka1[[#This Row],[z2Label]]</f>
        <v>Density (g/cm3)</v>
      </c>
      <c r="AD364" s="1">
        <f>Tabulka1[[#This Row],[y2]]</f>
        <v>2.5</v>
      </c>
      <c r="AE364" s="1">
        <f>Tabulka1[[#This Row],[x3]]</f>
        <v>8.763204069773197</v>
      </c>
      <c r="AF364" s="1">
        <f>Tabulka1[[#This Row],[x2]]-Tabulka1[[#This Row],[x3]]</f>
        <v>21.236795930226805</v>
      </c>
      <c r="AG364" s="1">
        <f>100-Tabulka1[[#This Row],[Na2O_proc]]-Tabulka1[[#This Row],[SiO2_proc]]</f>
        <v>70</v>
      </c>
      <c r="AH364" s="1">
        <f>Tabulka1[[#This Row],[z2]]</f>
        <v>1.30627</v>
      </c>
      <c r="AI364" s="1">
        <f>Tabulka1[[#This Row],[std2]]</f>
        <v>2.9698484809841146E-4</v>
      </c>
      <c r="AJ364" s="1" t="str">
        <f>Tabulka1[[#This Row],[z2Label]]</f>
        <v>Density (g/cm3)</v>
      </c>
      <c r="AK364" s="1">
        <v>30</v>
      </c>
      <c r="AL364" s="1" t="s">
        <v>82</v>
      </c>
      <c r="AM364" s="1" t="s">
        <v>79</v>
      </c>
      <c r="AN364" s="1">
        <f t="shared" si="7"/>
        <v>1.3031133134999999</v>
      </c>
      <c r="AO364" s="1">
        <f>Tabulka1[[#This Row],[Interpolated_z2]]-Tabulka1[[#This Row],[z2]]</f>
        <v>-3.1566865000001165E-3</v>
      </c>
      <c r="AP364" s="1">
        <f>Tabulka1[[#This Row],[Interpolated_z2 - measured]]/Tabulka1[[#This Row],[z2]]*100</f>
        <v>-0.24165651052233586</v>
      </c>
      <c r="AQ364" s="1">
        <v>1</v>
      </c>
    </row>
    <row r="365" spans="1:43" ht="16.5" x14ac:dyDescent="0.35">
      <c r="A365" s="1">
        <f>2*Tabulka1[[#This Row],[x3]]*Tabulka1[[#This Row],[z]]/(100*61.9789)*1000</f>
        <v>4.5244225509699598</v>
      </c>
      <c r="B365" s="1">
        <f>Tabulka1[[#This Row],[y2]]*Tabulka1[[#This Row],[x]]/2</f>
        <v>5.6555281887124496</v>
      </c>
      <c r="C365" s="1">
        <f>Tabulka1[[#This Row],[z2]]</f>
        <v>1.37141</v>
      </c>
      <c r="D365" s="1">
        <f>Tabulka1[[#This Row],[std2]]</f>
        <v>3.9597979746454858E-4</v>
      </c>
      <c r="E365" s="1">
        <v>8</v>
      </c>
      <c r="F365" s="1" t="s">
        <v>75</v>
      </c>
      <c r="G365" s="1" t="s">
        <v>27</v>
      </c>
      <c r="H365" s="1" t="str">
        <f>Tabulka1[[#This Row],[z2Label]]</f>
        <v>Density (g/cm3)</v>
      </c>
      <c r="I365" s="1">
        <v>35</v>
      </c>
      <c r="J365" s="1">
        <v>2.5</v>
      </c>
      <c r="K365" s="1">
        <v>1.37141</v>
      </c>
      <c r="L365" s="1">
        <v>3.9597979746454858E-4</v>
      </c>
      <c r="M365" s="1" t="s">
        <v>29</v>
      </c>
      <c r="N365" s="1" t="s">
        <v>28</v>
      </c>
      <c r="O365" s="1" t="s">
        <v>80</v>
      </c>
      <c r="P365" s="1">
        <f>Tabulka1[[#This Row],[x2]]/(1+Tabulka1[[#This Row],[y2]]*60.08/61.9789)</f>
        <v>10.223738081402063</v>
      </c>
      <c r="Q365" s="1">
        <f>Tabulka1[[#This Row],[y2]]</f>
        <v>2.5</v>
      </c>
      <c r="R365" s="1">
        <f>Tabulka1[[#This Row],[z2]]</f>
        <v>1.37141</v>
      </c>
      <c r="S365" s="1">
        <f>Tabulka1[[#This Row],[std2]]</f>
        <v>3.9597979746454858E-4</v>
      </c>
      <c r="T365" s="1" t="s">
        <v>38</v>
      </c>
      <c r="U365" s="1" t="s">
        <v>28</v>
      </c>
      <c r="V365" s="1" t="str">
        <f>Tabulka1[[#This Row],[z2Label]]</f>
        <v>Density (g/cm3)</v>
      </c>
      <c r="W365" s="1">
        <f>2*Tabulka1[[#This Row],[x3]]/61.9789*1000/(100-Tabulka1[[#This Row],[x2]])</f>
        <v>5.0755427468192025</v>
      </c>
      <c r="X365" s="1">
        <f>(Tabulka1[[#This Row],[x2]]-Tabulka1[[#This Row],[x3]])/60.08*1000/(100-Tabulka1[[#This Row],[x2]])</f>
        <v>6.344428433524004</v>
      </c>
      <c r="Y365" s="1">
        <f>Tabulka1[[#This Row],[z3]]</f>
        <v>1.37141</v>
      </c>
      <c r="Z365" s="1">
        <f>Tabulka1[[#This Row],[std3]]</f>
        <v>3.9597979746454858E-4</v>
      </c>
      <c r="AA365" s="1" t="s">
        <v>36</v>
      </c>
      <c r="AB365" s="1" t="s">
        <v>37</v>
      </c>
      <c r="AC365" s="1" t="str">
        <f>Tabulka1[[#This Row],[z2Label]]</f>
        <v>Density (g/cm3)</v>
      </c>
      <c r="AD365" s="1">
        <f>Tabulka1[[#This Row],[y2]]</f>
        <v>2.5</v>
      </c>
      <c r="AE365" s="1">
        <f>Tabulka1[[#This Row],[x3]]</f>
        <v>10.223738081402063</v>
      </c>
      <c r="AF365" s="1">
        <f>Tabulka1[[#This Row],[x2]]-Tabulka1[[#This Row],[x3]]</f>
        <v>24.776261918597939</v>
      </c>
      <c r="AG365" s="1">
        <f>100-Tabulka1[[#This Row],[Na2O_proc]]-Tabulka1[[#This Row],[SiO2_proc]]</f>
        <v>65</v>
      </c>
      <c r="AH365" s="1">
        <f>Tabulka1[[#This Row],[z2]]</f>
        <v>1.37141</v>
      </c>
      <c r="AI365" s="1">
        <f>Tabulka1[[#This Row],[std2]]</f>
        <v>3.9597979746454858E-4</v>
      </c>
      <c r="AJ365" s="1" t="str">
        <f>Tabulka1[[#This Row],[z2Label]]</f>
        <v>Density (g/cm3)</v>
      </c>
      <c r="AK365" s="1">
        <v>30</v>
      </c>
      <c r="AL365" s="1" t="s">
        <v>82</v>
      </c>
      <c r="AM365" s="1" t="s">
        <v>79</v>
      </c>
      <c r="AN365" s="1">
        <f t="shared" si="7"/>
        <v>1.3676730578750003</v>
      </c>
      <c r="AO365" s="1">
        <f>Tabulka1[[#This Row],[Interpolated_z2]]-Tabulka1[[#This Row],[z2]]</f>
        <v>-3.7369421249997536E-3</v>
      </c>
      <c r="AP365" s="1">
        <f>Tabulka1[[#This Row],[Interpolated_z2 - measured]]/Tabulka1[[#This Row],[z2]]*100</f>
        <v>-0.27248905323716127</v>
      </c>
      <c r="AQ365" s="1">
        <v>1</v>
      </c>
    </row>
    <row r="366" spans="1:43" ht="16.5" x14ac:dyDescent="0.35">
      <c r="A366" s="1">
        <f>2*Tabulka1[[#This Row],[x3]]*Tabulka1[[#This Row],[z]]/(100*61.9789)*1000</f>
        <v>5.4218397776593257</v>
      </c>
      <c r="B366" s="1">
        <f>Tabulka1[[#This Row],[y2]]*Tabulka1[[#This Row],[x]]/2</f>
        <v>6.7772997220741571</v>
      </c>
      <c r="C366" s="1">
        <f>Tabulka1[[#This Row],[z2]]</f>
        <v>1.4380000000000002</v>
      </c>
      <c r="D366" s="1">
        <f>Tabulka1[[#This Row],[std2]]</f>
        <v>2.8284271247490186E-5</v>
      </c>
      <c r="E366" s="1">
        <v>8</v>
      </c>
      <c r="F366" s="1" t="s">
        <v>75</v>
      </c>
      <c r="G366" s="1" t="s">
        <v>27</v>
      </c>
      <c r="H366" s="1" t="str">
        <f>Tabulka1[[#This Row],[z2Label]]</f>
        <v>Density (g/cm3)</v>
      </c>
      <c r="I366" s="1">
        <v>40</v>
      </c>
      <c r="J366" s="1">
        <v>2.5</v>
      </c>
      <c r="K366" s="1">
        <v>1.4380000000000002</v>
      </c>
      <c r="L366" s="1">
        <v>2.8284271247490186E-5</v>
      </c>
      <c r="M366" s="1" t="s">
        <v>29</v>
      </c>
      <c r="N366" s="1" t="s">
        <v>28</v>
      </c>
      <c r="O366" s="1" t="s">
        <v>80</v>
      </c>
      <c r="P366" s="1">
        <f>Tabulka1[[#This Row],[x2]]/(1+Tabulka1[[#This Row],[y2]]*60.08/61.9789)</f>
        <v>11.684272093030929</v>
      </c>
      <c r="Q366" s="1">
        <f>Tabulka1[[#This Row],[y2]]</f>
        <v>2.5</v>
      </c>
      <c r="R366" s="1">
        <f>Tabulka1[[#This Row],[z2]]</f>
        <v>1.4380000000000002</v>
      </c>
      <c r="S366" s="1">
        <f>Tabulka1[[#This Row],[std2]]</f>
        <v>2.8284271247490186E-5</v>
      </c>
      <c r="T366" s="1" t="s">
        <v>38</v>
      </c>
      <c r="U366" s="1" t="s">
        <v>28</v>
      </c>
      <c r="V366" s="1" t="str">
        <f>Tabulka1[[#This Row],[z2Label]]</f>
        <v>Density (g/cm3)</v>
      </c>
      <c r="W366" s="1">
        <f>2*Tabulka1[[#This Row],[x3]]/61.9789*1000/(100-Tabulka1[[#This Row],[x2]])</f>
        <v>6.2840053055856799</v>
      </c>
      <c r="X366" s="1">
        <f>(Tabulka1[[#This Row],[x2]]-Tabulka1[[#This Row],[x3]])/60.08*1000/(100-Tabulka1[[#This Row],[x2]])</f>
        <v>7.855006631982099</v>
      </c>
      <c r="Y366" s="1">
        <f>Tabulka1[[#This Row],[z3]]</f>
        <v>1.4380000000000002</v>
      </c>
      <c r="Z366" s="1">
        <f>Tabulka1[[#This Row],[std3]]</f>
        <v>2.8284271247490186E-5</v>
      </c>
      <c r="AA366" s="1" t="s">
        <v>36</v>
      </c>
      <c r="AB366" s="1" t="s">
        <v>37</v>
      </c>
      <c r="AC366" s="1" t="str">
        <f>Tabulka1[[#This Row],[z2Label]]</f>
        <v>Density (g/cm3)</v>
      </c>
      <c r="AD366" s="1">
        <f>Tabulka1[[#This Row],[y2]]</f>
        <v>2.5</v>
      </c>
      <c r="AE366" s="1">
        <f>Tabulka1[[#This Row],[x3]]</f>
        <v>11.684272093030929</v>
      </c>
      <c r="AF366" s="1">
        <f>Tabulka1[[#This Row],[x2]]-Tabulka1[[#This Row],[x3]]</f>
        <v>28.315727906969073</v>
      </c>
      <c r="AG366" s="1">
        <f>100-Tabulka1[[#This Row],[Na2O_proc]]-Tabulka1[[#This Row],[SiO2_proc]]</f>
        <v>60</v>
      </c>
      <c r="AH366" s="1">
        <f>Tabulka1[[#This Row],[z2]]</f>
        <v>1.4380000000000002</v>
      </c>
      <c r="AI366" s="1">
        <f>Tabulka1[[#This Row],[std2]]</f>
        <v>2.8284271247490186E-5</v>
      </c>
      <c r="AJ366" s="1" t="str">
        <f>Tabulka1[[#This Row],[z2Label]]</f>
        <v>Density (g/cm3)</v>
      </c>
      <c r="AK366" s="1">
        <v>30</v>
      </c>
      <c r="AL366" s="1" t="s">
        <v>82</v>
      </c>
      <c r="AM366" s="1" t="s">
        <v>79</v>
      </c>
      <c r="AN366" s="1">
        <f t="shared" si="7"/>
        <v>1.436675741</v>
      </c>
      <c r="AO366" s="1">
        <f>Tabulka1[[#This Row],[Interpolated_z2]]-Tabulka1[[#This Row],[z2]]</f>
        <v>-1.3242590000002163E-3</v>
      </c>
      <c r="AP366" s="1">
        <f>Tabulka1[[#This Row],[Interpolated_z2 - measured]]/Tabulka1[[#This Row],[z2]]*100</f>
        <v>-9.2090333796955234E-2</v>
      </c>
      <c r="AQ366" s="1">
        <v>1</v>
      </c>
    </row>
    <row r="367" spans="1:43" ht="16.5" x14ac:dyDescent="0.35">
      <c r="A367" s="1">
        <f>2*Tabulka1[[#This Row],[x3]]*Tabulka1[[#This Row],[z]]/(100*61.9789)*1000</f>
        <v>5.9431350619689329</v>
      </c>
      <c r="B367" s="1">
        <f>Tabulka1[[#This Row],[y2]]*Tabulka1[[#This Row],[x]]/2</f>
        <v>7.4289188274611657</v>
      </c>
      <c r="C367" s="1">
        <f>Tabulka1[[#This Row],[z2]]</f>
        <v>1.4765899999999998</v>
      </c>
      <c r="D367" s="1">
        <f>Tabulka1[[#This Row],[std2]]</f>
        <v>1.4142135623666588E-5</v>
      </c>
      <c r="E367" s="1">
        <v>8</v>
      </c>
      <c r="F367" s="1" t="s">
        <v>75</v>
      </c>
      <c r="G367" s="1" t="s">
        <v>27</v>
      </c>
      <c r="H367" s="1" t="str">
        <f>Tabulka1[[#This Row],[z2Label]]</f>
        <v>Density (g/cm3)</v>
      </c>
      <c r="I367" s="1">
        <v>42.7</v>
      </c>
      <c r="J367" s="1">
        <v>2.5</v>
      </c>
      <c r="K367" s="1">
        <v>1.4765899999999998</v>
      </c>
      <c r="L367" s="1">
        <v>1.4142135623666588E-5</v>
      </c>
      <c r="M367" s="1" t="s">
        <v>29</v>
      </c>
      <c r="N367" s="1" t="s">
        <v>28</v>
      </c>
      <c r="O367" s="1" t="s">
        <v>80</v>
      </c>
      <c r="P367" s="1">
        <f>Tabulka1[[#This Row],[x2]]/(1+Tabulka1[[#This Row],[y2]]*60.08/61.9789)</f>
        <v>12.472960459310517</v>
      </c>
      <c r="Q367" s="1">
        <f>Tabulka1[[#This Row],[y2]]</f>
        <v>2.5</v>
      </c>
      <c r="R367" s="1">
        <f>Tabulka1[[#This Row],[z2]]</f>
        <v>1.4765899999999998</v>
      </c>
      <c r="S367" s="1">
        <f>Tabulka1[[#This Row],[std2]]</f>
        <v>1.4142135623666588E-5</v>
      </c>
      <c r="T367" s="1" t="s">
        <v>38</v>
      </c>
      <c r="U367" s="1" t="s">
        <v>28</v>
      </c>
      <c r="V367" s="1" t="str">
        <f>Tabulka1[[#This Row],[z2Label]]</f>
        <v>Density (g/cm3)</v>
      </c>
      <c r="W367" s="1">
        <f>2*Tabulka1[[#This Row],[x3]]/61.9789*1000/(100-Tabulka1[[#This Row],[x2]])</f>
        <v>7.0242677106939411</v>
      </c>
      <c r="X367" s="1">
        <f>(Tabulka1[[#This Row],[x2]]-Tabulka1[[#This Row],[x3]])/60.08*1000/(100-Tabulka1[[#This Row],[x2]])</f>
        <v>8.7803346383674263</v>
      </c>
      <c r="Y367" s="1">
        <f>Tabulka1[[#This Row],[z3]]</f>
        <v>1.4765899999999998</v>
      </c>
      <c r="Z367" s="1">
        <f>Tabulka1[[#This Row],[std3]]</f>
        <v>1.4142135623666588E-5</v>
      </c>
      <c r="AA367" s="1" t="s">
        <v>36</v>
      </c>
      <c r="AB367" s="1" t="s">
        <v>37</v>
      </c>
      <c r="AC367" s="1" t="str">
        <f>Tabulka1[[#This Row],[z2Label]]</f>
        <v>Density (g/cm3)</v>
      </c>
      <c r="AD367" s="1">
        <f>Tabulka1[[#This Row],[y2]]</f>
        <v>2.5</v>
      </c>
      <c r="AE367" s="1">
        <f>Tabulka1[[#This Row],[x3]]</f>
        <v>12.472960459310517</v>
      </c>
      <c r="AF367" s="1">
        <f>Tabulka1[[#This Row],[x2]]-Tabulka1[[#This Row],[x3]]</f>
        <v>30.227039540689486</v>
      </c>
      <c r="AG367" s="1">
        <f>100-Tabulka1[[#This Row],[Na2O_proc]]-Tabulka1[[#This Row],[SiO2_proc]]</f>
        <v>57.3</v>
      </c>
      <c r="AH367" s="1">
        <f>Tabulka1[[#This Row],[z2]]</f>
        <v>1.4765899999999998</v>
      </c>
      <c r="AI367" s="1">
        <f>Tabulka1[[#This Row],[std2]]</f>
        <v>1.4142135623666588E-5</v>
      </c>
      <c r="AJ367" s="1" t="str">
        <f>Tabulka1[[#This Row],[z2Label]]</f>
        <v>Density (g/cm3)</v>
      </c>
      <c r="AK367" s="1">
        <v>30</v>
      </c>
      <c r="AL367" s="1" t="s">
        <v>82</v>
      </c>
      <c r="AM367" s="1" t="s">
        <v>79</v>
      </c>
      <c r="AN367" s="1">
        <f t="shared" si="7"/>
        <v>1.4758361077136113</v>
      </c>
      <c r="AO367" s="1">
        <f>Tabulka1[[#This Row],[Interpolated_z2]]-Tabulka1[[#This Row],[z2]]</f>
        <v>-7.5389228638855776E-4</v>
      </c>
      <c r="AP367" s="1">
        <f>Tabulka1[[#This Row],[Interpolated_z2 - measured]]/Tabulka1[[#This Row],[z2]]*100</f>
        <v>-5.1056304484559542E-2</v>
      </c>
      <c r="AQ367" s="1">
        <v>1</v>
      </c>
    </row>
    <row r="368" spans="1:43" ht="16.5" x14ac:dyDescent="0.35">
      <c r="A368" s="1">
        <f>2*Tabulka1[[#This Row],[x3]]*Tabulka1[[#This Row],[z]]/(100*61.9789)*1000</f>
        <v>0</v>
      </c>
      <c r="B368" s="1">
        <f>Tabulka1[[#This Row],[y2]]*Tabulka1[[#This Row],[x]]/2</f>
        <v>0</v>
      </c>
      <c r="C368" s="1">
        <f>Tabulka1[[#This Row],[z2]]</f>
        <v>0.99565000000000003</v>
      </c>
      <c r="D368" s="1">
        <f>Tabulka1[[#This Row],[std2]]</f>
        <v>0</v>
      </c>
      <c r="E368" s="1">
        <v>9</v>
      </c>
      <c r="F368" s="1" t="s">
        <v>75</v>
      </c>
      <c r="G368" s="1" t="s">
        <v>27</v>
      </c>
      <c r="H368" s="1" t="str">
        <f>Tabulka1[[#This Row],[z2Label]]</f>
        <v>Density (g/cm3)</v>
      </c>
      <c r="I368" s="1">
        <v>0</v>
      </c>
      <c r="J368" s="1">
        <v>3</v>
      </c>
      <c r="K368" s="1">
        <v>0.99565000000000003</v>
      </c>
      <c r="M368" s="1" t="s">
        <v>29</v>
      </c>
      <c r="N368" s="1" t="s">
        <v>28</v>
      </c>
      <c r="O368" s="1" t="s">
        <v>80</v>
      </c>
      <c r="P368" s="1">
        <f>Tabulka1[[#This Row],[x2]]/(1+Tabulka1[[#This Row],[y2]]*60.08/61.9789)</f>
        <v>0</v>
      </c>
      <c r="Q368" s="1">
        <f>Tabulka1[[#This Row],[y2]]</f>
        <v>3</v>
      </c>
      <c r="R368" s="1">
        <f>Tabulka1[[#This Row],[z2]]</f>
        <v>0.99565000000000003</v>
      </c>
      <c r="S368" s="1">
        <f>Tabulka1[[#This Row],[std2]]</f>
        <v>0</v>
      </c>
      <c r="T368" s="1" t="s">
        <v>38</v>
      </c>
      <c r="U368" s="1" t="s">
        <v>28</v>
      </c>
      <c r="V368" s="1" t="str">
        <f>Tabulka1[[#This Row],[z2Label]]</f>
        <v>Density (g/cm3)</v>
      </c>
      <c r="W368" s="1">
        <f>2*Tabulka1[[#This Row],[x3]]/61.9789*1000/(100-Tabulka1[[#This Row],[x2]])</f>
        <v>0</v>
      </c>
      <c r="X368" s="1">
        <f>(Tabulka1[[#This Row],[x2]]-Tabulka1[[#This Row],[x3]])/60.08*1000/(100-Tabulka1[[#This Row],[x2]])</f>
        <v>0</v>
      </c>
      <c r="Y368" s="1">
        <f>Tabulka1[[#This Row],[z3]]</f>
        <v>0.99565000000000003</v>
      </c>
      <c r="Z368" s="1">
        <f>Tabulka1[[#This Row],[std3]]</f>
        <v>0</v>
      </c>
      <c r="AA368" s="1" t="s">
        <v>36</v>
      </c>
      <c r="AB368" s="1" t="s">
        <v>37</v>
      </c>
      <c r="AC368" s="1" t="str">
        <f>Tabulka1[[#This Row],[z2Label]]</f>
        <v>Density (g/cm3)</v>
      </c>
      <c r="AD368" s="1">
        <f>Tabulka1[[#This Row],[y2]]</f>
        <v>3</v>
      </c>
      <c r="AE368" s="1">
        <f>Tabulka1[[#This Row],[x3]]</f>
        <v>0</v>
      </c>
      <c r="AF368" s="1">
        <f>Tabulka1[[#This Row],[x2]]-Tabulka1[[#This Row],[x3]]</f>
        <v>0</v>
      </c>
      <c r="AG368" s="1">
        <f>100-Tabulka1[[#This Row],[Na2O_proc]]-Tabulka1[[#This Row],[SiO2_proc]]</f>
        <v>100</v>
      </c>
      <c r="AH368" s="1">
        <f>Tabulka1[[#This Row],[z2]]</f>
        <v>0.99565000000000003</v>
      </c>
      <c r="AI368" s="1">
        <f>Tabulka1[[#This Row],[std2]]</f>
        <v>0</v>
      </c>
      <c r="AJ368" s="1" t="str">
        <f>Tabulka1[[#This Row],[z2Label]]</f>
        <v>Density (g/cm3)</v>
      </c>
      <c r="AK368" s="1">
        <v>30</v>
      </c>
      <c r="AL368" s="1" t="s">
        <v>82</v>
      </c>
      <c r="AM368" s="1" t="s">
        <v>79</v>
      </c>
      <c r="AN368" s="1">
        <f t="shared" si="7"/>
        <v>0.99200949000000005</v>
      </c>
      <c r="AO368" s="1">
        <f>Tabulka1[[#This Row],[Interpolated_z2]]-Tabulka1[[#This Row],[z2]]</f>
        <v>-3.6405099999999857E-3</v>
      </c>
      <c r="AP368" s="1">
        <f>Tabulka1[[#This Row],[Interpolated_z2 - measured]]/Tabulka1[[#This Row],[z2]]*100</f>
        <v>-0.36564154070205251</v>
      </c>
      <c r="AQ368" s="1">
        <v>100</v>
      </c>
    </row>
    <row r="369" spans="1:43" ht="16.5" x14ac:dyDescent="0.35">
      <c r="A369" s="1">
        <f>2*Tabulka1[[#This Row],[x3]]*Tabulka1[[#This Row],[z]]/(100*61.9789)*1000</f>
        <v>0.428758862334855</v>
      </c>
      <c r="B369" s="1">
        <f>Tabulka1[[#This Row],[y2]]*Tabulka1[[#This Row],[x]]/2</f>
        <v>0.64313829350228247</v>
      </c>
      <c r="C369" s="1">
        <f>Tabulka1[[#This Row],[z2]]</f>
        <v>1.038535</v>
      </c>
      <c r="D369" s="1">
        <f>Tabulka1[[#This Row],[std2]]</f>
        <v>7.0710678119117998E-6</v>
      </c>
      <c r="E369" s="1">
        <v>9</v>
      </c>
      <c r="F369" s="1" t="s">
        <v>75</v>
      </c>
      <c r="G369" s="1" t="s">
        <v>27</v>
      </c>
      <c r="H369" s="1" t="str">
        <f>Tabulka1[[#This Row],[z2Label]]</f>
        <v>Density (g/cm3)</v>
      </c>
      <c r="I369" s="1">
        <v>5</v>
      </c>
      <c r="J369" s="1">
        <v>3</v>
      </c>
      <c r="K369" s="1">
        <v>1.038535</v>
      </c>
      <c r="L369" s="1">
        <v>7.0710678119117998E-6</v>
      </c>
      <c r="M369" s="1" t="s">
        <v>29</v>
      </c>
      <c r="N369" s="1" t="s">
        <v>28</v>
      </c>
      <c r="O369" s="1" t="s">
        <v>80</v>
      </c>
      <c r="P369" s="1">
        <f>Tabulka1[[#This Row],[x2]]/(1+Tabulka1[[#This Row],[y2]]*60.08/61.9789)</f>
        <v>1.2793985110162751</v>
      </c>
      <c r="Q369" s="1">
        <f>Tabulka1[[#This Row],[y2]]</f>
        <v>3</v>
      </c>
      <c r="R369" s="1">
        <f>Tabulka1[[#This Row],[z2]]</f>
        <v>1.038535</v>
      </c>
      <c r="S369" s="1">
        <f>Tabulka1[[#This Row],[std2]]</f>
        <v>7.0710678119117998E-6</v>
      </c>
      <c r="T369" s="1" t="s">
        <v>38</v>
      </c>
      <c r="U369" s="1" t="s">
        <v>28</v>
      </c>
      <c r="V369" s="1" t="str">
        <f>Tabulka1[[#This Row],[z2Label]]</f>
        <v>Density (g/cm3)</v>
      </c>
      <c r="W369" s="1">
        <f>2*Tabulka1[[#This Row],[x3]]/61.9789*1000/(100-Tabulka1[[#This Row],[x2]])</f>
        <v>0.43457863071270186</v>
      </c>
      <c r="X369" s="1">
        <f>(Tabulka1[[#This Row],[x2]]-Tabulka1[[#This Row],[x3]])/60.08*1000/(100-Tabulka1[[#This Row],[x2]])</f>
        <v>0.65186794606905274</v>
      </c>
      <c r="Y369" s="1">
        <f>Tabulka1[[#This Row],[z3]]</f>
        <v>1.038535</v>
      </c>
      <c r="Z369" s="1">
        <f>Tabulka1[[#This Row],[std3]]</f>
        <v>7.0710678119117998E-6</v>
      </c>
      <c r="AA369" s="1" t="s">
        <v>36</v>
      </c>
      <c r="AB369" s="1" t="s">
        <v>37</v>
      </c>
      <c r="AC369" s="1" t="str">
        <f>Tabulka1[[#This Row],[z2Label]]</f>
        <v>Density (g/cm3)</v>
      </c>
      <c r="AD369" s="1">
        <f>Tabulka1[[#This Row],[y2]]</f>
        <v>3</v>
      </c>
      <c r="AE369" s="1">
        <f>Tabulka1[[#This Row],[x3]]</f>
        <v>1.2793985110162751</v>
      </c>
      <c r="AF369" s="1">
        <f>Tabulka1[[#This Row],[x2]]-Tabulka1[[#This Row],[x3]]</f>
        <v>3.7206014889837249</v>
      </c>
      <c r="AG369" s="1">
        <f>100-Tabulka1[[#This Row],[Na2O_proc]]-Tabulka1[[#This Row],[SiO2_proc]]</f>
        <v>95</v>
      </c>
      <c r="AH369" s="1">
        <f>Tabulka1[[#This Row],[z2]]</f>
        <v>1.038535</v>
      </c>
      <c r="AI369" s="1">
        <f>Tabulka1[[#This Row],[std2]]</f>
        <v>7.0710678119117998E-6</v>
      </c>
      <c r="AJ369" s="1" t="str">
        <f>Tabulka1[[#This Row],[z2Label]]</f>
        <v>Density (g/cm3)</v>
      </c>
      <c r="AK369" s="1">
        <v>30</v>
      </c>
      <c r="AL369" s="1" t="s">
        <v>82</v>
      </c>
      <c r="AM369" s="1" t="s">
        <v>79</v>
      </c>
      <c r="AN369" s="1">
        <f t="shared" si="7"/>
        <v>1.034824569125</v>
      </c>
      <c r="AO369" s="1">
        <f>Tabulka1[[#This Row],[Interpolated_z2]]-Tabulka1[[#This Row],[z2]]</f>
        <v>-3.7104308750000037E-3</v>
      </c>
      <c r="AP369" s="1">
        <f>Tabulka1[[#This Row],[Interpolated_z2 - measured]]/Tabulka1[[#This Row],[z2]]*100</f>
        <v>-0.35727547699403522</v>
      </c>
      <c r="AQ369" s="1">
        <v>1</v>
      </c>
    </row>
    <row r="370" spans="1:43" ht="16.5" x14ac:dyDescent="0.35">
      <c r="A370" s="1">
        <f>2*Tabulka1[[#This Row],[x3]]*Tabulka1[[#This Row],[z]]/(100*61.9789)*1000</f>
        <v>0.89357601739583503</v>
      </c>
      <c r="B370" s="1">
        <f>Tabulka1[[#This Row],[y2]]*Tabulka1[[#This Row],[x]]/2</f>
        <v>1.3403640260937526</v>
      </c>
      <c r="C370" s="1">
        <f>Tabulka1[[#This Row],[z2]]</f>
        <v>1.0822050000000001</v>
      </c>
      <c r="D370" s="1">
        <f>Tabulka1[[#This Row],[std2]]</f>
        <v>7.0710678117547895E-6</v>
      </c>
      <c r="E370" s="1">
        <v>9</v>
      </c>
      <c r="F370" s="1" t="s">
        <v>75</v>
      </c>
      <c r="G370" s="1" t="s">
        <v>27</v>
      </c>
      <c r="H370" s="1" t="str">
        <f>Tabulka1[[#This Row],[z2Label]]</f>
        <v>Density (g/cm3)</v>
      </c>
      <c r="I370" s="1">
        <v>10</v>
      </c>
      <c r="J370" s="1">
        <v>3</v>
      </c>
      <c r="K370" s="1">
        <v>1.0822050000000001</v>
      </c>
      <c r="L370" s="1">
        <v>7.0710678117547895E-6</v>
      </c>
      <c r="M370" s="1" t="s">
        <v>29</v>
      </c>
      <c r="N370" s="1" t="s">
        <v>28</v>
      </c>
      <c r="O370" s="1" t="s">
        <v>80</v>
      </c>
      <c r="P370" s="1">
        <f>Tabulka1[[#This Row],[x2]]/(1+Tabulka1[[#This Row],[y2]]*60.08/61.9789)</f>
        <v>2.5587970220325502</v>
      </c>
      <c r="Q370" s="1">
        <f>Tabulka1[[#This Row],[y2]]</f>
        <v>3</v>
      </c>
      <c r="R370" s="1">
        <f>Tabulka1[[#This Row],[z2]]</f>
        <v>1.0822050000000001</v>
      </c>
      <c r="S370" s="1">
        <f>Tabulka1[[#This Row],[std2]]</f>
        <v>7.0710678117547895E-6</v>
      </c>
      <c r="T370" s="1" t="s">
        <v>38</v>
      </c>
      <c r="U370" s="1" t="s">
        <v>28</v>
      </c>
      <c r="V370" s="1" t="str">
        <f>Tabulka1[[#This Row],[z2Label]]</f>
        <v>Density (g/cm3)</v>
      </c>
      <c r="W370" s="1">
        <f>2*Tabulka1[[#This Row],[x3]]/61.9789*1000/(100-Tabulka1[[#This Row],[x2]])</f>
        <v>0.91744377594903725</v>
      </c>
      <c r="X370" s="1">
        <f>(Tabulka1[[#This Row],[x2]]-Tabulka1[[#This Row],[x3]])/60.08*1000/(100-Tabulka1[[#This Row],[x2]])</f>
        <v>1.3761656639235558</v>
      </c>
      <c r="Y370" s="1">
        <f>Tabulka1[[#This Row],[z3]]</f>
        <v>1.0822050000000001</v>
      </c>
      <c r="Z370" s="1">
        <f>Tabulka1[[#This Row],[std3]]</f>
        <v>7.0710678117547895E-6</v>
      </c>
      <c r="AA370" s="1" t="s">
        <v>36</v>
      </c>
      <c r="AB370" s="1" t="s">
        <v>37</v>
      </c>
      <c r="AC370" s="1" t="str">
        <f>Tabulka1[[#This Row],[z2Label]]</f>
        <v>Density (g/cm3)</v>
      </c>
      <c r="AD370" s="1">
        <f>Tabulka1[[#This Row],[y2]]</f>
        <v>3</v>
      </c>
      <c r="AE370" s="1">
        <f>Tabulka1[[#This Row],[x3]]</f>
        <v>2.5587970220325502</v>
      </c>
      <c r="AF370" s="1">
        <f>Tabulka1[[#This Row],[x2]]-Tabulka1[[#This Row],[x3]]</f>
        <v>7.4412029779674498</v>
      </c>
      <c r="AG370" s="1">
        <f>100-Tabulka1[[#This Row],[Na2O_proc]]-Tabulka1[[#This Row],[SiO2_proc]]</f>
        <v>90</v>
      </c>
      <c r="AH370" s="1">
        <f>Tabulka1[[#This Row],[z2]]</f>
        <v>1.0822050000000001</v>
      </c>
      <c r="AI370" s="1">
        <f>Tabulka1[[#This Row],[std2]]</f>
        <v>7.0710678117547895E-6</v>
      </c>
      <c r="AJ370" s="1" t="str">
        <f>Tabulka1[[#This Row],[z2Label]]</f>
        <v>Density (g/cm3)</v>
      </c>
      <c r="AK370" s="1">
        <v>30</v>
      </c>
      <c r="AL370" s="1" t="s">
        <v>82</v>
      </c>
      <c r="AM370" s="1" t="s">
        <v>79</v>
      </c>
      <c r="AN370" s="1">
        <f t="shared" si="7"/>
        <v>1.0806708760000001</v>
      </c>
      <c r="AO370" s="1">
        <f>Tabulka1[[#This Row],[Interpolated_z2]]-Tabulka1[[#This Row],[z2]]</f>
        <v>-1.5341239999999701E-3</v>
      </c>
      <c r="AP370" s="1">
        <f>Tabulka1[[#This Row],[Interpolated_z2 - measured]]/Tabulka1[[#This Row],[z2]]*100</f>
        <v>-0.14175909370220707</v>
      </c>
      <c r="AQ370" s="1">
        <v>1</v>
      </c>
    </row>
    <row r="371" spans="1:43" ht="16.5" x14ac:dyDescent="0.35">
      <c r="A371" s="1">
        <f>2*Tabulka1[[#This Row],[x3]]*Tabulka1[[#This Row],[z]]/(100*61.9789)*1000</f>
        <v>1.3974363685079898</v>
      </c>
      <c r="B371" s="1">
        <f>Tabulka1[[#This Row],[y2]]*Tabulka1[[#This Row],[x]]/2</f>
        <v>2.0961545527619849</v>
      </c>
      <c r="C371" s="1">
        <f>Tabulka1[[#This Row],[z2]]</f>
        <v>1.128285</v>
      </c>
      <c r="D371" s="1">
        <f>Tabulka1[[#This Row],[std2]]</f>
        <v>3.5355339059244978E-5</v>
      </c>
      <c r="E371" s="1">
        <v>9</v>
      </c>
      <c r="F371" s="1" t="s">
        <v>75</v>
      </c>
      <c r="G371" s="1" t="s">
        <v>27</v>
      </c>
      <c r="H371" s="1" t="str">
        <f>Tabulka1[[#This Row],[z2Label]]</f>
        <v>Density (g/cm3)</v>
      </c>
      <c r="I371" s="1">
        <v>15</v>
      </c>
      <c r="J371" s="1">
        <v>3</v>
      </c>
      <c r="K371" s="1">
        <v>1.128285</v>
      </c>
      <c r="L371" s="1">
        <v>3.5355339059244978E-5</v>
      </c>
      <c r="M371" s="1" t="s">
        <v>29</v>
      </c>
      <c r="N371" s="1" t="s">
        <v>28</v>
      </c>
      <c r="O371" s="1" t="s">
        <v>80</v>
      </c>
      <c r="P371" s="1">
        <f>Tabulka1[[#This Row],[x2]]/(1+Tabulka1[[#This Row],[y2]]*60.08/61.9789)</f>
        <v>3.8381955330488249</v>
      </c>
      <c r="Q371" s="1">
        <f>Tabulka1[[#This Row],[y2]]</f>
        <v>3</v>
      </c>
      <c r="R371" s="1">
        <f>Tabulka1[[#This Row],[z2]]</f>
        <v>1.128285</v>
      </c>
      <c r="S371" s="1">
        <f>Tabulka1[[#This Row],[std2]]</f>
        <v>3.5355339059244978E-5</v>
      </c>
      <c r="T371" s="1" t="s">
        <v>38</v>
      </c>
      <c r="U371" s="1" t="s">
        <v>28</v>
      </c>
      <c r="V371" s="1" t="str">
        <f>Tabulka1[[#This Row],[z2Label]]</f>
        <v>Density (g/cm3)</v>
      </c>
      <c r="W371" s="1">
        <f>2*Tabulka1[[#This Row],[x3]]/61.9789*1000/(100-Tabulka1[[#This Row],[x2]])</f>
        <v>1.4571165853308237</v>
      </c>
      <c r="X371" s="1">
        <f>(Tabulka1[[#This Row],[x2]]-Tabulka1[[#This Row],[x3]])/60.08*1000/(100-Tabulka1[[#This Row],[x2]])</f>
        <v>2.1856748779962354</v>
      </c>
      <c r="Y371" s="1">
        <f>Tabulka1[[#This Row],[z3]]</f>
        <v>1.128285</v>
      </c>
      <c r="Z371" s="1">
        <f>Tabulka1[[#This Row],[std3]]</f>
        <v>3.5355339059244978E-5</v>
      </c>
      <c r="AA371" s="1" t="s">
        <v>36</v>
      </c>
      <c r="AB371" s="1" t="s">
        <v>37</v>
      </c>
      <c r="AC371" s="1" t="str">
        <f>Tabulka1[[#This Row],[z2Label]]</f>
        <v>Density (g/cm3)</v>
      </c>
      <c r="AD371" s="1">
        <f>Tabulka1[[#This Row],[y2]]</f>
        <v>3</v>
      </c>
      <c r="AE371" s="1">
        <f>Tabulka1[[#This Row],[x3]]</f>
        <v>3.8381955330488249</v>
      </c>
      <c r="AF371" s="1">
        <f>Tabulka1[[#This Row],[x2]]-Tabulka1[[#This Row],[x3]]</f>
        <v>11.161804466951175</v>
      </c>
      <c r="AG371" s="1">
        <f>100-Tabulka1[[#This Row],[Na2O_proc]]-Tabulka1[[#This Row],[SiO2_proc]]</f>
        <v>85</v>
      </c>
      <c r="AH371" s="1">
        <f>Tabulka1[[#This Row],[z2]]</f>
        <v>1.128285</v>
      </c>
      <c r="AI371" s="1">
        <f>Tabulka1[[#This Row],[std2]]</f>
        <v>3.5355339059244978E-5</v>
      </c>
      <c r="AJ371" s="1" t="str">
        <f>Tabulka1[[#This Row],[z2Label]]</f>
        <v>Density (g/cm3)</v>
      </c>
      <c r="AK371" s="1">
        <v>30</v>
      </c>
      <c r="AL371" s="1" t="s">
        <v>82</v>
      </c>
      <c r="AM371" s="1" t="s">
        <v>79</v>
      </c>
      <c r="AN371" s="1">
        <f t="shared" si="7"/>
        <v>1.129541809125</v>
      </c>
      <c r="AO371" s="1">
        <f>Tabulka1[[#This Row],[Interpolated_z2]]-Tabulka1[[#This Row],[z2]]</f>
        <v>1.2568091250000357E-3</v>
      </c>
      <c r="AP371" s="1">
        <f>Tabulka1[[#This Row],[Interpolated_z2 - measured]]/Tabulka1[[#This Row],[z2]]*100</f>
        <v>0.11139110464111779</v>
      </c>
      <c r="AQ371" s="1">
        <v>1</v>
      </c>
    </row>
    <row r="372" spans="1:43" ht="16.5" x14ac:dyDescent="0.35">
      <c r="A372" s="1">
        <f>2*Tabulka1[[#This Row],[x3]]*Tabulka1[[#This Row],[z]]/(100*61.9789)*1000</f>
        <v>1.9480230485730057</v>
      </c>
      <c r="B372" s="1">
        <f>Tabulka1[[#This Row],[y2]]*Tabulka1[[#This Row],[x]]/2</f>
        <v>2.9220345728595083</v>
      </c>
      <c r="C372" s="1">
        <f>Tabulka1[[#This Row],[z2]]</f>
        <v>1.1796199999999999</v>
      </c>
      <c r="D372" s="1">
        <f>Tabulka1[[#This Row],[std2]]</f>
        <v>0</v>
      </c>
      <c r="E372" s="1">
        <v>9</v>
      </c>
      <c r="F372" s="1" t="s">
        <v>75</v>
      </c>
      <c r="G372" s="1" t="s">
        <v>27</v>
      </c>
      <c r="H372" s="1" t="str">
        <f>Tabulka1[[#This Row],[z2Label]]</f>
        <v>Density (g/cm3)</v>
      </c>
      <c r="I372" s="1">
        <v>20</v>
      </c>
      <c r="J372" s="1">
        <v>3</v>
      </c>
      <c r="K372" s="1">
        <v>1.1796199999999999</v>
      </c>
      <c r="L372" s="1">
        <v>0</v>
      </c>
      <c r="M372" s="1" t="s">
        <v>29</v>
      </c>
      <c r="N372" s="1" t="s">
        <v>28</v>
      </c>
      <c r="O372" s="1" t="s">
        <v>80</v>
      </c>
      <c r="P372" s="1">
        <f>Tabulka1[[#This Row],[x2]]/(1+Tabulka1[[#This Row],[y2]]*60.08/61.9789)</f>
        <v>5.1175940440651004</v>
      </c>
      <c r="Q372" s="1">
        <f>Tabulka1[[#This Row],[y2]]</f>
        <v>3</v>
      </c>
      <c r="R372" s="1">
        <f>Tabulka1[[#This Row],[z2]]</f>
        <v>1.1796199999999999</v>
      </c>
      <c r="S372" s="1">
        <f>Tabulka1[[#This Row],[std2]]</f>
        <v>0</v>
      </c>
      <c r="T372" s="1" t="s">
        <v>38</v>
      </c>
      <c r="U372" s="1" t="s">
        <v>28</v>
      </c>
      <c r="V372" s="1" t="str">
        <f>Tabulka1[[#This Row],[z2Label]]</f>
        <v>Density (g/cm3)</v>
      </c>
      <c r="W372" s="1">
        <f>2*Tabulka1[[#This Row],[x3]]/61.9789*1000/(100-Tabulka1[[#This Row],[x2]])</f>
        <v>2.0642484958853338</v>
      </c>
      <c r="X372" s="1">
        <f>(Tabulka1[[#This Row],[x2]]-Tabulka1[[#This Row],[x3]])/60.08*1000/(100-Tabulka1[[#This Row],[x2]])</f>
        <v>3.0963727438280002</v>
      </c>
      <c r="Y372" s="1">
        <f>Tabulka1[[#This Row],[z3]]</f>
        <v>1.1796199999999999</v>
      </c>
      <c r="Z372" s="1">
        <f>Tabulka1[[#This Row],[std3]]</f>
        <v>0</v>
      </c>
      <c r="AA372" s="1" t="s">
        <v>36</v>
      </c>
      <c r="AB372" s="1" t="s">
        <v>37</v>
      </c>
      <c r="AC372" s="1" t="str">
        <f>Tabulka1[[#This Row],[z2Label]]</f>
        <v>Density (g/cm3)</v>
      </c>
      <c r="AD372" s="1">
        <f>Tabulka1[[#This Row],[y2]]</f>
        <v>3</v>
      </c>
      <c r="AE372" s="1">
        <f>Tabulka1[[#This Row],[x3]]</f>
        <v>5.1175940440651004</v>
      </c>
      <c r="AF372" s="1">
        <f>Tabulka1[[#This Row],[x2]]-Tabulka1[[#This Row],[x3]]</f>
        <v>14.8824059559349</v>
      </c>
      <c r="AG372" s="1">
        <f>100-Tabulka1[[#This Row],[Na2O_proc]]-Tabulka1[[#This Row],[SiO2_proc]]</f>
        <v>80</v>
      </c>
      <c r="AH372" s="1">
        <f>Tabulka1[[#This Row],[z2]]</f>
        <v>1.1796199999999999</v>
      </c>
      <c r="AI372" s="1">
        <f>Tabulka1[[#This Row],[std2]]</f>
        <v>0</v>
      </c>
      <c r="AJ372" s="1" t="str">
        <f>Tabulka1[[#This Row],[z2Label]]</f>
        <v>Density (g/cm3)</v>
      </c>
      <c r="AK372" s="1">
        <v>30</v>
      </c>
      <c r="AL372" s="1" t="s">
        <v>82</v>
      </c>
      <c r="AM372" s="1" t="s">
        <v>79</v>
      </c>
      <c r="AN372" s="1">
        <f t="shared" si="7"/>
        <v>1.1814708259999998</v>
      </c>
      <c r="AO372" s="1">
        <f>Tabulka1[[#This Row],[Interpolated_z2]]-Tabulka1[[#This Row],[z2]]</f>
        <v>1.8508259999998611E-3</v>
      </c>
      <c r="AP372" s="1">
        <f>Tabulka1[[#This Row],[Interpolated_z2 - measured]]/Tabulka1[[#This Row],[z2]]*100</f>
        <v>0.15690018819618701</v>
      </c>
      <c r="AQ372" s="1">
        <v>100</v>
      </c>
    </row>
    <row r="373" spans="1:43" ht="16.5" x14ac:dyDescent="0.35">
      <c r="A373" s="1">
        <f>2*Tabulka1[[#This Row],[x3]]*Tabulka1[[#This Row],[z]]/(100*61.9789)*1000</f>
        <v>2.5481805920182117</v>
      </c>
      <c r="B373" s="1">
        <f>Tabulka1[[#This Row],[y2]]*Tabulka1[[#This Row],[x]]/2</f>
        <v>3.8222708880273175</v>
      </c>
      <c r="C373" s="1">
        <f>Tabulka1[[#This Row],[z2]]</f>
        <v>1.2344349999999999</v>
      </c>
      <c r="D373" s="1">
        <f>Tabulka1[[#This Row],[std2]]</f>
        <v>7.0710678119117998E-6</v>
      </c>
      <c r="E373" s="1">
        <v>9</v>
      </c>
      <c r="F373" s="1" t="s">
        <v>75</v>
      </c>
      <c r="G373" s="1" t="s">
        <v>27</v>
      </c>
      <c r="H373" s="1" t="str">
        <f>Tabulka1[[#This Row],[z2Label]]</f>
        <v>Density (g/cm3)</v>
      </c>
      <c r="I373" s="1">
        <v>25</v>
      </c>
      <c r="J373" s="1">
        <v>3</v>
      </c>
      <c r="K373" s="1">
        <v>1.2344349999999999</v>
      </c>
      <c r="L373" s="1">
        <v>7.0710678119117998E-6</v>
      </c>
      <c r="M373" s="1" t="s">
        <v>29</v>
      </c>
      <c r="N373" s="1" t="s">
        <v>28</v>
      </c>
      <c r="O373" s="1" t="s">
        <v>80</v>
      </c>
      <c r="P373" s="1">
        <f>Tabulka1[[#This Row],[x2]]/(1+Tabulka1[[#This Row],[y2]]*60.08/61.9789)</f>
        <v>6.3969925550813747</v>
      </c>
      <c r="Q373" s="1">
        <f>Tabulka1[[#This Row],[y2]]</f>
        <v>3</v>
      </c>
      <c r="R373" s="1">
        <f>Tabulka1[[#This Row],[z2]]</f>
        <v>1.2344349999999999</v>
      </c>
      <c r="S373" s="1">
        <f>Tabulka1[[#This Row],[std2]]</f>
        <v>7.0710678119117998E-6</v>
      </c>
      <c r="T373" s="1" t="s">
        <v>38</v>
      </c>
      <c r="U373" s="1" t="s">
        <v>28</v>
      </c>
      <c r="V373" s="1" t="str">
        <f>Tabulka1[[#This Row],[z2Label]]</f>
        <v>Density (g/cm3)</v>
      </c>
      <c r="W373" s="1">
        <f>2*Tabulka1[[#This Row],[x3]]/61.9789*1000/(100-Tabulka1[[#This Row],[x2]])</f>
        <v>2.7523313278471111</v>
      </c>
      <c r="X373" s="1">
        <f>(Tabulka1[[#This Row],[x2]]-Tabulka1[[#This Row],[x3]])/60.08*1000/(100-Tabulka1[[#This Row],[x2]])</f>
        <v>4.1284969917706675</v>
      </c>
      <c r="Y373" s="1">
        <f>Tabulka1[[#This Row],[z3]]</f>
        <v>1.2344349999999999</v>
      </c>
      <c r="Z373" s="1">
        <f>Tabulka1[[#This Row],[std3]]</f>
        <v>7.0710678119117998E-6</v>
      </c>
      <c r="AA373" s="1" t="s">
        <v>36</v>
      </c>
      <c r="AB373" s="1" t="s">
        <v>37</v>
      </c>
      <c r="AC373" s="1" t="str">
        <f>Tabulka1[[#This Row],[z2Label]]</f>
        <v>Density (g/cm3)</v>
      </c>
      <c r="AD373" s="1">
        <f>Tabulka1[[#This Row],[y2]]</f>
        <v>3</v>
      </c>
      <c r="AE373" s="1">
        <f>Tabulka1[[#This Row],[x3]]</f>
        <v>6.3969925550813747</v>
      </c>
      <c r="AF373" s="1">
        <f>Tabulka1[[#This Row],[x2]]-Tabulka1[[#This Row],[x3]]</f>
        <v>18.603007444918624</v>
      </c>
      <c r="AG373" s="1">
        <f>100-Tabulka1[[#This Row],[Na2O_proc]]-Tabulka1[[#This Row],[SiO2_proc]]</f>
        <v>75</v>
      </c>
      <c r="AH373" s="1">
        <f>Tabulka1[[#This Row],[z2]]</f>
        <v>1.2344349999999999</v>
      </c>
      <c r="AI373" s="1">
        <f>Tabulka1[[#This Row],[std2]]</f>
        <v>7.0710678119117998E-6</v>
      </c>
      <c r="AJ373" s="1" t="str">
        <f>Tabulka1[[#This Row],[z2Label]]</f>
        <v>Density (g/cm3)</v>
      </c>
      <c r="AK373" s="1">
        <v>30</v>
      </c>
      <c r="AL373" s="1" t="s">
        <v>82</v>
      </c>
      <c r="AM373" s="1" t="s">
        <v>79</v>
      </c>
      <c r="AN373" s="1">
        <f t="shared" si="7"/>
        <v>1.2365314431250001</v>
      </c>
      <c r="AO373" s="1">
        <f>Tabulka1[[#This Row],[Interpolated_z2]]-Tabulka1[[#This Row],[z2]]</f>
        <v>2.0964431250001248E-3</v>
      </c>
      <c r="AP373" s="1">
        <f>Tabulka1[[#This Row],[Interpolated_z2 - measured]]/Tabulka1[[#This Row],[z2]]*100</f>
        <v>0.16983017534338582</v>
      </c>
      <c r="AQ373" s="1">
        <v>1</v>
      </c>
    </row>
    <row r="374" spans="1:43" ht="16.5" x14ac:dyDescent="0.35">
      <c r="A374" s="1">
        <f>2*Tabulka1[[#This Row],[x3]]*Tabulka1[[#This Row],[z]]/(100*61.9789)*1000</f>
        <v>3.205104969100264</v>
      </c>
      <c r="B374" s="1">
        <f>Tabulka1[[#This Row],[y2]]*Tabulka1[[#This Row],[x]]/2</f>
        <v>4.8076574536503962</v>
      </c>
      <c r="C374" s="1">
        <f>Tabulka1[[#This Row],[z2]]</f>
        <v>1.293895</v>
      </c>
      <c r="D374" s="1">
        <f>Tabulka1[[#This Row],[std2]]</f>
        <v>2.050609665441861E-4</v>
      </c>
      <c r="E374" s="1">
        <v>9</v>
      </c>
      <c r="F374" s="1" t="s">
        <v>75</v>
      </c>
      <c r="G374" s="1" t="s">
        <v>27</v>
      </c>
      <c r="H374" s="1" t="str">
        <f>Tabulka1[[#This Row],[z2Label]]</f>
        <v>Density (g/cm3)</v>
      </c>
      <c r="I374" s="1">
        <v>30</v>
      </c>
      <c r="J374" s="1">
        <v>3</v>
      </c>
      <c r="K374" s="1">
        <v>1.293895</v>
      </c>
      <c r="L374" s="1">
        <v>2.050609665441861E-4</v>
      </c>
      <c r="M374" s="1" t="s">
        <v>29</v>
      </c>
      <c r="N374" s="1" t="s">
        <v>28</v>
      </c>
      <c r="O374" s="1" t="s">
        <v>80</v>
      </c>
      <c r="P374" s="1">
        <f>Tabulka1[[#This Row],[x2]]/(1+Tabulka1[[#This Row],[y2]]*60.08/61.9789)</f>
        <v>7.6763910660976498</v>
      </c>
      <c r="Q374" s="1">
        <f>Tabulka1[[#This Row],[y2]]</f>
        <v>3</v>
      </c>
      <c r="R374" s="1">
        <f>Tabulka1[[#This Row],[z2]]</f>
        <v>1.293895</v>
      </c>
      <c r="S374" s="1">
        <f>Tabulka1[[#This Row],[std2]]</f>
        <v>2.050609665441861E-4</v>
      </c>
      <c r="T374" s="1" t="s">
        <v>38</v>
      </c>
      <c r="U374" s="1" t="s">
        <v>28</v>
      </c>
      <c r="V374" s="1" t="str">
        <f>Tabulka1[[#This Row],[z2Label]]</f>
        <v>Density (g/cm3)</v>
      </c>
      <c r="W374" s="1">
        <f>2*Tabulka1[[#This Row],[x3]]/61.9789*1000/(100-Tabulka1[[#This Row],[x2]])</f>
        <v>3.5387117072320002</v>
      </c>
      <c r="X374" s="1">
        <f>(Tabulka1[[#This Row],[x2]]-Tabulka1[[#This Row],[x3]])/60.08*1000/(100-Tabulka1[[#This Row],[x2]])</f>
        <v>5.3080675608480004</v>
      </c>
      <c r="Y374" s="1">
        <f>Tabulka1[[#This Row],[z3]]</f>
        <v>1.293895</v>
      </c>
      <c r="Z374" s="1">
        <f>Tabulka1[[#This Row],[std3]]</f>
        <v>2.050609665441861E-4</v>
      </c>
      <c r="AA374" s="1" t="s">
        <v>36</v>
      </c>
      <c r="AB374" s="1" t="s">
        <v>37</v>
      </c>
      <c r="AC374" s="1" t="str">
        <f>Tabulka1[[#This Row],[z2Label]]</f>
        <v>Density (g/cm3)</v>
      </c>
      <c r="AD374" s="1">
        <f>Tabulka1[[#This Row],[y2]]</f>
        <v>3</v>
      </c>
      <c r="AE374" s="1">
        <f>Tabulka1[[#This Row],[x3]]</f>
        <v>7.6763910660976498</v>
      </c>
      <c r="AF374" s="1">
        <f>Tabulka1[[#This Row],[x2]]-Tabulka1[[#This Row],[x3]]</f>
        <v>22.323608933902349</v>
      </c>
      <c r="AG374" s="1">
        <f>100-Tabulka1[[#This Row],[Na2O_proc]]-Tabulka1[[#This Row],[SiO2_proc]]</f>
        <v>70</v>
      </c>
      <c r="AH374" s="1">
        <f>Tabulka1[[#This Row],[z2]]</f>
        <v>1.293895</v>
      </c>
      <c r="AI374" s="1">
        <f>Tabulka1[[#This Row],[std2]]</f>
        <v>2.050609665441861E-4</v>
      </c>
      <c r="AJ374" s="1" t="str">
        <f>Tabulka1[[#This Row],[z2Label]]</f>
        <v>Density (g/cm3)</v>
      </c>
      <c r="AK374" s="1">
        <v>30</v>
      </c>
      <c r="AL374" s="1" t="s">
        <v>82</v>
      </c>
      <c r="AM374" s="1" t="s">
        <v>79</v>
      </c>
      <c r="AN374" s="1">
        <f t="shared" si="7"/>
        <v>1.2948372359999998</v>
      </c>
      <c r="AO374" s="1">
        <f>Tabulka1[[#This Row],[Interpolated_z2]]-Tabulka1[[#This Row],[z2]]</f>
        <v>9.4223599999976315E-4</v>
      </c>
      <c r="AP374" s="1">
        <f>Tabulka1[[#This Row],[Interpolated_z2 - measured]]/Tabulka1[[#This Row],[z2]]*100</f>
        <v>7.2821674092547167E-2</v>
      </c>
      <c r="AQ374" s="1">
        <v>1</v>
      </c>
    </row>
    <row r="375" spans="1:43" ht="16.5" x14ac:dyDescent="0.35">
      <c r="A375" s="1">
        <f>2*Tabulka1[[#This Row],[x3]]*Tabulka1[[#This Row],[z]]/(100*61.9789)*1000</f>
        <v>3.9168475292390488</v>
      </c>
      <c r="B375" s="1">
        <f>Tabulka1[[#This Row],[y2]]*Tabulka1[[#This Row],[x]]/2</f>
        <v>5.8752712938585727</v>
      </c>
      <c r="C375" s="1">
        <f>Tabulka1[[#This Row],[z2]]</f>
        <v>1.3553350000000002</v>
      </c>
      <c r="D375" s="1">
        <f>Tabulka1[[#This Row],[std2]]</f>
        <v>2.1213203435578389E-5</v>
      </c>
      <c r="E375" s="1">
        <v>9</v>
      </c>
      <c r="F375" s="1" t="s">
        <v>75</v>
      </c>
      <c r="G375" s="1" t="s">
        <v>27</v>
      </c>
      <c r="H375" s="1" t="str">
        <f>Tabulka1[[#This Row],[z2Label]]</f>
        <v>Density (g/cm3)</v>
      </c>
      <c r="I375" s="1">
        <v>35</v>
      </c>
      <c r="J375" s="1">
        <v>3</v>
      </c>
      <c r="K375" s="1">
        <v>1.3553350000000002</v>
      </c>
      <c r="L375" s="1">
        <v>2.1213203435578389E-5</v>
      </c>
      <c r="M375" s="1" t="s">
        <v>29</v>
      </c>
      <c r="N375" s="1" t="s">
        <v>28</v>
      </c>
      <c r="O375" s="1" t="s">
        <v>80</v>
      </c>
      <c r="P375" s="1">
        <f>Tabulka1[[#This Row],[x2]]/(1+Tabulka1[[#This Row],[y2]]*60.08/61.9789)</f>
        <v>8.9557895771139258</v>
      </c>
      <c r="Q375" s="1">
        <f>Tabulka1[[#This Row],[y2]]</f>
        <v>3</v>
      </c>
      <c r="R375" s="1">
        <f>Tabulka1[[#This Row],[z2]]</f>
        <v>1.3553350000000002</v>
      </c>
      <c r="S375" s="1">
        <f>Tabulka1[[#This Row],[std2]]</f>
        <v>2.1213203435578389E-5</v>
      </c>
      <c r="T375" s="1" t="s">
        <v>38</v>
      </c>
      <c r="U375" s="1" t="s">
        <v>28</v>
      </c>
      <c r="V375" s="1" t="str">
        <f>Tabulka1[[#This Row],[z2Label]]</f>
        <v>Density (g/cm3)</v>
      </c>
      <c r="W375" s="1">
        <f>2*Tabulka1[[#This Row],[x3]]/61.9789*1000/(100-Tabulka1[[#This Row],[x2]])</f>
        <v>4.4460736834453343</v>
      </c>
      <c r="X375" s="1">
        <f>(Tabulka1[[#This Row],[x2]]-Tabulka1[[#This Row],[x3]])/60.08*1000/(100-Tabulka1[[#This Row],[x2]])</f>
        <v>6.6691105251680005</v>
      </c>
      <c r="Y375" s="1">
        <f>Tabulka1[[#This Row],[z3]]</f>
        <v>1.3553350000000002</v>
      </c>
      <c r="Z375" s="1">
        <f>Tabulka1[[#This Row],[std3]]</f>
        <v>2.1213203435578389E-5</v>
      </c>
      <c r="AA375" s="1" t="s">
        <v>36</v>
      </c>
      <c r="AB375" s="1" t="s">
        <v>37</v>
      </c>
      <c r="AC375" s="1" t="str">
        <f>Tabulka1[[#This Row],[z2Label]]</f>
        <v>Density (g/cm3)</v>
      </c>
      <c r="AD375" s="1">
        <f>Tabulka1[[#This Row],[y2]]</f>
        <v>3</v>
      </c>
      <c r="AE375" s="1">
        <f>Tabulka1[[#This Row],[x3]]</f>
        <v>8.9557895771139258</v>
      </c>
      <c r="AF375" s="1">
        <f>Tabulka1[[#This Row],[x2]]-Tabulka1[[#This Row],[x3]]</f>
        <v>26.044210422886074</v>
      </c>
      <c r="AG375" s="1">
        <f>100-Tabulka1[[#This Row],[Na2O_proc]]-Tabulka1[[#This Row],[SiO2_proc]]</f>
        <v>65</v>
      </c>
      <c r="AH375" s="1">
        <f>Tabulka1[[#This Row],[z2]]</f>
        <v>1.3553350000000002</v>
      </c>
      <c r="AI375" s="1">
        <f>Tabulka1[[#This Row],[std2]]</f>
        <v>2.1213203435578389E-5</v>
      </c>
      <c r="AJ375" s="1" t="str">
        <f>Tabulka1[[#This Row],[z2Label]]</f>
        <v>Density (g/cm3)</v>
      </c>
      <c r="AK375" s="1">
        <v>30</v>
      </c>
      <c r="AL375" s="1" t="s">
        <v>82</v>
      </c>
      <c r="AM375" s="1" t="s">
        <v>79</v>
      </c>
      <c r="AN375" s="1">
        <f t="shared" si="7"/>
        <v>1.3565418391250001</v>
      </c>
      <c r="AO375" s="1">
        <f>Tabulka1[[#This Row],[Interpolated_z2]]-Tabulka1[[#This Row],[z2]]</f>
        <v>1.2068391249999699E-3</v>
      </c>
      <c r="AP375" s="1">
        <f>Tabulka1[[#This Row],[Interpolated_z2 - measured]]/Tabulka1[[#This Row],[z2]]*100</f>
        <v>8.9043603610913152E-2</v>
      </c>
      <c r="AQ375" s="1">
        <v>1</v>
      </c>
    </row>
    <row r="376" spans="1:43" ht="16.5" x14ac:dyDescent="0.35">
      <c r="A376" s="1">
        <f>2*Tabulka1[[#This Row],[x3]]*Tabulka1[[#This Row],[z]]/(100*61.9789)*1000</f>
        <v>4.6941671355951176</v>
      </c>
      <c r="B376" s="1">
        <f>Tabulka1[[#This Row],[y2]]*Tabulka1[[#This Row],[x]]/2</f>
        <v>7.0412507033926763</v>
      </c>
      <c r="C376" s="1">
        <f>Tabulka1[[#This Row],[z2]]</f>
        <v>1.42127</v>
      </c>
      <c r="D376" s="1">
        <f>Tabulka1[[#This Row],[std2]]</f>
        <v>1.41421356238236E-5</v>
      </c>
      <c r="E376" s="1">
        <v>9</v>
      </c>
      <c r="F376" s="1" t="s">
        <v>75</v>
      </c>
      <c r="G376" s="1" t="s">
        <v>27</v>
      </c>
      <c r="H376" s="1" t="str">
        <f>Tabulka1[[#This Row],[z2Label]]</f>
        <v>Density (g/cm3)</v>
      </c>
      <c r="I376" s="1">
        <v>40</v>
      </c>
      <c r="J376" s="1">
        <v>3</v>
      </c>
      <c r="K376" s="1">
        <v>1.42127</v>
      </c>
      <c r="L376" s="1">
        <v>1.41421356238236E-5</v>
      </c>
      <c r="M376" s="1" t="s">
        <v>29</v>
      </c>
      <c r="N376" s="1" t="s">
        <v>28</v>
      </c>
      <c r="O376" s="1" t="s">
        <v>80</v>
      </c>
      <c r="P376" s="1">
        <f>Tabulka1[[#This Row],[x2]]/(1+Tabulka1[[#This Row],[y2]]*60.08/61.9789)</f>
        <v>10.235188088130201</v>
      </c>
      <c r="Q376" s="1">
        <f>Tabulka1[[#This Row],[y2]]</f>
        <v>3</v>
      </c>
      <c r="R376" s="1">
        <f>Tabulka1[[#This Row],[z2]]</f>
        <v>1.42127</v>
      </c>
      <c r="S376" s="1">
        <f>Tabulka1[[#This Row],[std2]]</f>
        <v>1.41421356238236E-5</v>
      </c>
      <c r="T376" s="1" t="s">
        <v>38</v>
      </c>
      <c r="U376" s="1" t="s">
        <v>28</v>
      </c>
      <c r="V376" s="1" t="str">
        <f>Tabulka1[[#This Row],[z2Label]]</f>
        <v>Density (g/cm3)</v>
      </c>
      <c r="W376" s="1">
        <f>2*Tabulka1[[#This Row],[x3]]/61.9789*1000/(100-Tabulka1[[#This Row],[x2]])</f>
        <v>5.5046626556942231</v>
      </c>
      <c r="X376" s="1">
        <f>(Tabulka1[[#This Row],[x2]]-Tabulka1[[#This Row],[x3]])/60.08*1000/(100-Tabulka1[[#This Row],[x2]])</f>
        <v>8.2569939835413333</v>
      </c>
      <c r="Y376" s="1">
        <f>Tabulka1[[#This Row],[z3]]</f>
        <v>1.42127</v>
      </c>
      <c r="Z376" s="1">
        <f>Tabulka1[[#This Row],[std3]]</f>
        <v>1.41421356238236E-5</v>
      </c>
      <c r="AA376" s="1" t="s">
        <v>36</v>
      </c>
      <c r="AB376" s="1" t="s">
        <v>37</v>
      </c>
      <c r="AC376" s="1" t="str">
        <f>Tabulka1[[#This Row],[z2Label]]</f>
        <v>Density (g/cm3)</v>
      </c>
      <c r="AD376" s="1">
        <f>Tabulka1[[#This Row],[y2]]</f>
        <v>3</v>
      </c>
      <c r="AE376" s="1">
        <f>Tabulka1[[#This Row],[x3]]</f>
        <v>10.235188088130201</v>
      </c>
      <c r="AF376" s="1">
        <f>Tabulka1[[#This Row],[x2]]-Tabulka1[[#This Row],[x3]]</f>
        <v>29.764811911869799</v>
      </c>
      <c r="AG376" s="1">
        <f>100-Tabulka1[[#This Row],[Na2O_proc]]-Tabulka1[[#This Row],[SiO2_proc]]</f>
        <v>60</v>
      </c>
      <c r="AH376" s="1">
        <f>Tabulka1[[#This Row],[z2]]</f>
        <v>1.42127</v>
      </c>
      <c r="AI376" s="1">
        <f>Tabulka1[[#This Row],[std2]]</f>
        <v>1.41421356238236E-5</v>
      </c>
      <c r="AJ376" s="1" t="str">
        <f>Tabulka1[[#This Row],[z2Label]]</f>
        <v>Density (g/cm3)</v>
      </c>
      <c r="AK376" s="1">
        <v>30</v>
      </c>
      <c r="AL376" s="1" t="s">
        <v>82</v>
      </c>
      <c r="AM376" s="1" t="s">
        <v>79</v>
      </c>
      <c r="AN376" s="1">
        <f t="shared" si="7"/>
        <v>1.4218389459999998</v>
      </c>
      <c r="AO376" s="1">
        <f>Tabulka1[[#This Row],[Interpolated_z2]]-Tabulka1[[#This Row],[z2]]</f>
        <v>5.6894599999979256E-4</v>
      </c>
      <c r="AP376" s="1">
        <f>Tabulka1[[#This Row],[Interpolated_z2 - measured]]/Tabulka1[[#This Row],[z2]]*100</f>
        <v>4.0030817508270249E-2</v>
      </c>
      <c r="AQ376" s="1">
        <v>1</v>
      </c>
    </row>
    <row r="377" spans="1:43" ht="16.5" x14ac:dyDescent="0.35">
      <c r="A377" s="1">
        <f>2*Tabulka1[[#This Row],[x3]]*Tabulka1[[#This Row],[z]]/(100*61.9789)*1000</f>
        <v>5.1830208129918844</v>
      </c>
      <c r="B377" s="1">
        <f>Tabulka1[[#This Row],[y2]]*Tabulka1[[#This Row],[x]]/2</f>
        <v>7.7745312194878267</v>
      </c>
      <c r="C377" s="1">
        <f>Tabulka1[[#This Row],[z2]]</f>
        <v>1.4632000000000001</v>
      </c>
      <c r="D377" s="1">
        <f>Tabulka1[[#This Row],[std2]]</f>
        <v>1.2727922061362735E-4</v>
      </c>
      <c r="E377" s="1">
        <v>9</v>
      </c>
      <c r="F377" s="1" t="s">
        <v>75</v>
      </c>
      <c r="G377" s="1" t="s">
        <v>27</v>
      </c>
      <c r="H377" s="1" t="str">
        <f>Tabulka1[[#This Row],[z2Label]]</f>
        <v>Density (g/cm3)</v>
      </c>
      <c r="I377" s="1">
        <v>42.9</v>
      </c>
      <c r="J377" s="1">
        <v>3</v>
      </c>
      <c r="K377" s="1">
        <v>1.4632000000000001</v>
      </c>
      <c r="L377" s="1">
        <v>1.2727922061362735E-4</v>
      </c>
      <c r="M377" s="1" t="s">
        <v>29</v>
      </c>
      <c r="N377" s="1" t="s">
        <v>28</v>
      </c>
      <c r="O377" s="1" t="s">
        <v>80</v>
      </c>
      <c r="P377" s="1">
        <f>Tabulka1[[#This Row],[x2]]/(1+Tabulka1[[#This Row],[y2]]*60.08/61.9789)</f>
        <v>10.977239224519639</v>
      </c>
      <c r="Q377" s="1">
        <f>Tabulka1[[#This Row],[y2]]</f>
        <v>3</v>
      </c>
      <c r="R377" s="1">
        <f>Tabulka1[[#This Row],[z2]]</f>
        <v>1.4632000000000001</v>
      </c>
      <c r="S377" s="1">
        <f>Tabulka1[[#This Row],[std2]]</f>
        <v>1.2727922061362735E-4</v>
      </c>
      <c r="T377" s="1" t="s">
        <v>38</v>
      </c>
      <c r="U377" s="1" t="s">
        <v>28</v>
      </c>
      <c r="V377" s="1" t="str">
        <f>Tabulka1[[#This Row],[z2Label]]</f>
        <v>Density (g/cm3)</v>
      </c>
      <c r="W377" s="1">
        <f>2*Tabulka1[[#This Row],[x3]]/61.9789*1000/(100-Tabulka1[[#This Row],[x2]])</f>
        <v>6.2035909263384097</v>
      </c>
      <c r="X377" s="1">
        <f>(Tabulka1[[#This Row],[x2]]-Tabulka1[[#This Row],[x3]])/60.08*1000/(100-Tabulka1[[#This Row],[x2]])</f>
        <v>9.3053863895076159</v>
      </c>
      <c r="Y377" s="1">
        <f>Tabulka1[[#This Row],[z3]]</f>
        <v>1.4632000000000001</v>
      </c>
      <c r="Z377" s="1">
        <f>Tabulka1[[#This Row],[std3]]</f>
        <v>1.2727922061362735E-4</v>
      </c>
      <c r="AA377" s="1" t="s">
        <v>36</v>
      </c>
      <c r="AB377" s="1" t="s">
        <v>37</v>
      </c>
      <c r="AC377" s="1" t="str">
        <f>Tabulka1[[#This Row],[z2Label]]</f>
        <v>Density (g/cm3)</v>
      </c>
      <c r="AD377" s="1">
        <f>Tabulka1[[#This Row],[y2]]</f>
        <v>3</v>
      </c>
      <c r="AE377" s="1">
        <f>Tabulka1[[#This Row],[x3]]</f>
        <v>10.977239224519639</v>
      </c>
      <c r="AF377" s="1">
        <f>Tabulka1[[#This Row],[x2]]-Tabulka1[[#This Row],[x3]]</f>
        <v>31.922760775480359</v>
      </c>
      <c r="AG377" s="1">
        <f>100-Tabulka1[[#This Row],[Na2O_proc]]-Tabulka1[[#This Row],[SiO2_proc]]</f>
        <v>57.100000000000009</v>
      </c>
      <c r="AH377" s="1">
        <f>Tabulka1[[#This Row],[z2]]</f>
        <v>1.4632000000000001</v>
      </c>
      <c r="AI377" s="1">
        <f>Tabulka1[[#This Row],[std2]]</f>
        <v>1.2727922061362735E-4</v>
      </c>
      <c r="AJ377" s="1" t="str">
        <f>Tabulka1[[#This Row],[z2Label]]</f>
        <v>Density (g/cm3)</v>
      </c>
      <c r="AK377" s="1">
        <v>30</v>
      </c>
      <c r="AL377" s="1" t="s">
        <v>82</v>
      </c>
      <c r="AM377" s="1" t="s">
        <v>79</v>
      </c>
      <c r="AN377" s="1">
        <f t="shared" si="7"/>
        <v>1.4614478063863281</v>
      </c>
      <c r="AO377" s="1">
        <f>Tabulka1[[#This Row],[Interpolated_z2]]-Tabulka1[[#This Row],[z2]]</f>
        <v>-1.7521936136719596E-3</v>
      </c>
      <c r="AP377" s="1">
        <f>Tabulka1[[#This Row],[Interpolated_z2 - measured]]/Tabulka1[[#This Row],[z2]]*100</f>
        <v>-0.11975079371732911</v>
      </c>
      <c r="AQ377" s="1">
        <v>1</v>
      </c>
    </row>
    <row r="378" spans="1:43" ht="16.5" x14ac:dyDescent="0.35">
      <c r="A378" s="1">
        <f>2*Tabulka1[[#This Row],[x3]]*Tabulka1[[#This Row],[z]]/(100*61.9789)*1000</f>
        <v>0</v>
      </c>
      <c r="B378" s="1">
        <f>Tabulka1[[#This Row],[y2]]*Tabulka1[[#This Row],[x]]/2</f>
        <v>0</v>
      </c>
      <c r="C378" s="1">
        <f>Tabulka1[[#This Row],[z2]]</f>
        <v>0.99565000000000003</v>
      </c>
      <c r="D378" s="1">
        <f>Tabulka1[[#This Row],[std2]]</f>
        <v>0</v>
      </c>
      <c r="E378" s="1">
        <v>10</v>
      </c>
      <c r="F378" s="1" t="s">
        <v>75</v>
      </c>
      <c r="G378" s="1" t="s">
        <v>27</v>
      </c>
      <c r="H378" s="1" t="str">
        <f>Tabulka1[[#This Row],[z2Label]]</f>
        <v>Density (g/cm3)</v>
      </c>
      <c r="I378" s="1">
        <v>0</v>
      </c>
      <c r="J378" s="1">
        <v>3.3460000000000001</v>
      </c>
      <c r="K378" s="1">
        <v>0.99565000000000003</v>
      </c>
      <c r="M378" s="1" t="s">
        <v>29</v>
      </c>
      <c r="N378" s="1" t="s">
        <v>28</v>
      </c>
      <c r="O378" s="1" t="s">
        <v>80</v>
      </c>
      <c r="P378" s="1">
        <f>Tabulka1[[#This Row],[x2]]/(1+Tabulka1[[#This Row],[y2]]*60.08/61.9789)</f>
        <v>0</v>
      </c>
      <c r="Q378" s="1">
        <f>Tabulka1[[#This Row],[y2]]</f>
        <v>3.3460000000000001</v>
      </c>
      <c r="R378" s="1">
        <f>Tabulka1[[#This Row],[z2]]</f>
        <v>0.99565000000000003</v>
      </c>
      <c r="S378" s="1">
        <f>Tabulka1[[#This Row],[std2]]</f>
        <v>0</v>
      </c>
      <c r="T378" s="1" t="s">
        <v>38</v>
      </c>
      <c r="U378" s="1" t="s">
        <v>28</v>
      </c>
      <c r="V378" s="1" t="str">
        <f>Tabulka1[[#This Row],[z2Label]]</f>
        <v>Density (g/cm3)</v>
      </c>
      <c r="W378" s="1">
        <f>2*Tabulka1[[#This Row],[x3]]/61.9789*1000/(100-Tabulka1[[#This Row],[x2]])</f>
        <v>0</v>
      </c>
      <c r="X378" s="1">
        <f>(Tabulka1[[#This Row],[x2]]-Tabulka1[[#This Row],[x3]])/60.08*1000/(100-Tabulka1[[#This Row],[x2]])</f>
        <v>0</v>
      </c>
      <c r="Y378" s="1">
        <f>Tabulka1[[#This Row],[z3]]</f>
        <v>0.99565000000000003</v>
      </c>
      <c r="Z378" s="1">
        <f>Tabulka1[[#This Row],[std3]]</f>
        <v>0</v>
      </c>
      <c r="AA378" s="1" t="s">
        <v>36</v>
      </c>
      <c r="AB378" s="1" t="s">
        <v>37</v>
      </c>
      <c r="AC378" s="1" t="str">
        <f>Tabulka1[[#This Row],[z2Label]]</f>
        <v>Density (g/cm3)</v>
      </c>
      <c r="AD378" s="1">
        <f>Tabulka1[[#This Row],[y2]]</f>
        <v>3.3460000000000001</v>
      </c>
      <c r="AE378" s="1">
        <f>Tabulka1[[#This Row],[x3]]</f>
        <v>0</v>
      </c>
      <c r="AF378" s="1">
        <f>Tabulka1[[#This Row],[x2]]-Tabulka1[[#This Row],[x3]]</f>
        <v>0</v>
      </c>
      <c r="AG378" s="1">
        <f>100-Tabulka1[[#This Row],[Na2O_proc]]-Tabulka1[[#This Row],[SiO2_proc]]</f>
        <v>100</v>
      </c>
      <c r="AH378" s="1">
        <f>Tabulka1[[#This Row],[z2]]</f>
        <v>0.99565000000000003</v>
      </c>
      <c r="AI378" s="1">
        <f>Tabulka1[[#This Row],[std2]]</f>
        <v>0</v>
      </c>
      <c r="AJ378" s="1" t="str">
        <f>Tabulka1[[#This Row],[z2Label]]</f>
        <v>Density (g/cm3)</v>
      </c>
      <c r="AK378" s="1">
        <v>30</v>
      </c>
      <c r="AL378" s="1" t="s">
        <v>82</v>
      </c>
      <c r="AM378" s="1" t="s">
        <v>79</v>
      </c>
      <c r="AN378" s="1">
        <f t="shared" si="7"/>
        <v>0.96903339411931488</v>
      </c>
      <c r="AO378" s="1">
        <f>Tabulka1[[#This Row],[Interpolated_z2]]-Tabulka1[[#This Row],[z2]]</f>
        <v>-2.6616605880685151E-2</v>
      </c>
      <c r="AP378" s="1">
        <f>Tabulka1[[#This Row],[Interpolated_z2 - measured]]/Tabulka1[[#This Row],[z2]]*100</f>
        <v>-2.6732893969452269</v>
      </c>
      <c r="AQ378" s="1">
        <v>100</v>
      </c>
    </row>
    <row r="379" spans="1:43" ht="16.5" x14ac:dyDescent="0.35">
      <c r="A379" s="1">
        <f>2*Tabulka1[[#This Row],[x3]]*Tabulka1[[#This Row],[z]]/(100*61.9789)*1000</f>
        <v>0.39398824166300317</v>
      </c>
      <c r="B379" s="1">
        <f>Tabulka1[[#This Row],[y2]]*Tabulka1[[#This Row],[x]]/2</f>
        <v>0.65914232830220432</v>
      </c>
      <c r="C379" s="1">
        <f>Tabulka1[[#This Row],[z2]]</f>
        <v>1.0362149999999999</v>
      </c>
      <c r="D379" s="1">
        <f>Tabulka1[[#This Row],[std2]]</f>
        <v>7.0710678117547895E-6</v>
      </c>
      <c r="E379" s="1">
        <v>10</v>
      </c>
      <c r="F379" s="1" t="s">
        <v>75</v>
      </c>
      <c r="G379" s="1" t="s">
        <v>27</v>
      </c>
      <c r="H379" s="1" t="str">
        <f>Tabulka1[[#This Row],[z2Label]]</f>
        <v>Density (g/cm3)</v>
      </c>
      <c r="I379" s="1">
        <v>5</v>
      </c>
      <c r="J379" s="1">
        <v>3.3460000000000001</v>
      </c>
      <c r="K379">
        <v>1.0362149999999999</v>
      </c>
      <c r="L379">
        <v>7.0710678117547895E-6</v>
      </c>
      <c r="M379" s="1" t="s">
        <v>29</v>
      </c>
      <c r="N379" s="1" t="s">
        <v>28</v>
      </c>
      <c r="O379" s="1" t="s">
        <v>80</v>
      </c>
      <c r="P379" s="1">
        <f>Tabulka1[[#This Row],[x2]]/(1+Tabulka1[[#This Row],[y2]]*60.08/61.9789)</f>
        <v>1.1782766043343857</v>
      </c>
      <c r="Q379" s="1">
        <f>Tabulka1[[#This Row],[y2]]</f>
        <v>3.3460000000000001</v>
      </c>
      <c r="R379" s="1">
        <f>Tabulka1[[#This Row],[z2]]</f>
        <v>1.0362149999999999</v>
      </c>
      <c r="S379" s="1">
        <f>Tabulka1[[#This Row],[std2]]</f>
        <v>7.0710678117547895E-6</v>
      </c>
      <c r="T379" s="1" t="s">
        <v>38</v>
      </c>
      <c r="U379" s="1" t="s">
        <v>28</v>
      </c>
      <c r="V379" s="1" t="str">
        <f>Tabulka1[[#This Row],[z2Label]]</f>
        <v>Density (g/cm3)</v>
      </c>
      <c r="W379" s="1">
        <f>2*Tabulka1[[#This Row],[x3]]/61.9789*1000/(100-Tabulka1[[#This Row],[x2]])</f>
        <v>0.4002301307242459</v>
      </c>
      <c r="X379" s="1">
        <f>(Tabulka1[[#This Row],[x2]]-Tabulka1[[#This Row],[x3]])/60.08*1000/(100-Tabulka1[[#This Row],[x2]])</f>
        <v>0.66958500870166349</v>
      </c>
      <c r="Y379" s="1">
        <f>Tabulka1[[#This Row],[z3]]</f>
        <v>1.0362149999999999</v>
      </c>
      <c r="Z379" s="1">
        <f>Tabulka1[[#This Row],[std3]]</f>
        <v>7.0710678117547895E-6</v>
      </c>
      <c r="AA379" s="1" t="s">
        <v>36</v>
      </c>
      <c r="AB379" s="1" t="s">
        <v>37</v>
      </c>
      <c r="AC379" s="1" t="str">
        <f>Tabulka1[[#This Row],[z2Label]]</f>
        <v>Density (g/cm3)</v>
      </c>
      <c r="AD379" s="1">
        <f>Tabulka1[[#This Row],[y2]]</f>
        <v>3.3460000000000001</v>
      </c>
      <c r="AE379" s="1">
        <f>Tabulka1[[#This Row],[x3]]</f>
        <v>1.1782766043343857</v>
      </c>
      <c r="AF379" s="1">
        <f>Tabulka1[[#This Row],[x2]]-Tabulka1[[#This Row],[x3]]</f>
        <v>3.8217233956656145</v>
      </c>
      <c r="AG379" s="1">
        <f>100-Tabulka1[[#This Row],[Na2O_proc]]-Tabulka1[[#This Row],[SiO2_proc]]</f>
        <v>95</v>
      </c>
      <c r="AH379" s="1">
        <f>Tabulka1[[#This Row],[z2]]</f>
        <v>1.0362149999999999</v>
      </c>
      <c r="AI379" s="1">
        <f>Tabulka1[[#This Row],[std2]]</f>
        <v>7.0710678117547895E-6</v>
      </c>
      <c r="AJ379" s="1" t="str">
        <f>Tabulka1[[#This Row],[z2Label]]</f>
        <v>Density (g/cm3)</v>
      </c>
      <c r="AK379" s="1">
        <v>30</v>
      </c>
      <c r="AL379" s="1" t="s">
        <v>82</v>
      </c>
      <c r="AM379" s="1" t="s">
        <v>79</v>
      </c>
      <c r="AN379" s="1">
        <f t="shared" si="7"/>
        <v>1.0190576914898326</v>
      </c>
      <c r="AO379" s="1">
        <f>Tabulka1[[#This Row],[Interpolated_z2]]-Tabulka1[[#This Row],[z2]]</f>
        <v>-1.715730851016728E-2</v>
      </c>
      <c r="AP379" s="1">
        <f>Tabulka1[[#This Row],[Interpolated_z2 - measured]]/Tabulka1[[#This Row],[z2]]*100</f>
        <v>-1.6557672404054449</v>
      </c>
      <c r="AQ379" s="1">
        <v>1</v>
      </c>
    </row>
    <row r="380" spans="1:43" ht="16.5" x14ac:dyDescent="0.35">
      <c r="A380" s="1">
        <f>2*Tabulka1[[#This Row],[x3]]*Tabulka1[[#This Row],[z]]/(100*61.9789)*1000</f>
        <v>0.82031027512695676</v>
      </c>
      <c r="B380" s="1">
        <f>Tabulka1[[#This Row],[y2]]*Tabulka1[[#This Row],[x]]/2</f>
        <v>1.3723790902873987</v>
      </c>
      <c r="C380" s="1">
        <f>Tabulka1[[#This Row],[z2]]</f>
        <v>1.078735</v>
      </c>
      <c r="D380" s="1">
        <f>Tabulka1[[#This Row],[std2]]</f>
        <v>7.0710678119117998E-6</v>
      </c>
      <c r="E380" s="1">
        <v>10</v>
      </c>
      <c r="F380" s="1" t="s">
        <v>75</v>
      </c>
      <c r="G380" s="1" t="s">
        <v>27</v>
      </c>
      <c r="H380" s="1" t="str">
        <f>Tabulka1[[#This Row],[z2Label]]</f>
        <v>Density (g/cm3)</v>
      </c>
      <c r="I380" s="1">
        <v>10</v>
      </c>
      <c r="J380" s="1">
        <v>3.3460000000000001</v>
      </c>
      <c r="K380">
        <v>1.078735</v>
      </c>
      <c r="L380">
        <v>7.0710678119117998E-6</v>
      </c>
      <c r="M380" s="1" t="s">
        <v>29</v>
      </c>
      <c r="N380" s="1" t="s">
        <v>28</v>
      </c>
      <c r="O380" s="1" t="s">
        <v>80</v>
      </c>
      <c r="P380" s="1">
        <f>Tabulka1[[#This Row],[x2]]/(1+Tabulka1[[#This Row],[y2]]*60.08/61.9789)</f>
        <v>2.3565532086687715</v>
      </c>
      <c r="Q380" s="1">
        <f>Tabulka1[[#This Row],[y2]]</f>
        <v>3.3460000000000001</v>
      </c>
      <c r="R380" s="1">
        <f>Tabulka1[[#This Row],[z2]]</f>
        <v>1.078735</v>
      </c>
      <c r="S380" s="1">
        <f>Tabulka1[[#This Row],[std2]]</f>
        <v>7.0710678119117998E-6</v>
      </c>
      <c r="T380" s="1" t="s">
        <v>38</v>
      </c>
      <c r="U380" s="1" t="s">
        <v>28</v>
      </c>
      <c r="V380" s="1" t="str">
        <f>Tabulka1[[#This Row],[z2Label]]</f>
        <v>Density (g/cm3)</v>
      </c>
      <c r="W380" s="1">
        <f>2*Tabulka1[[#This Row],[x3]]/61.9789*1000/(100-Tabulka1[[#This Row],[x2]])</f>
        <v>0.84493027597340797</v>
      </c>
      <c r="X380" s="1">
        <f>(Tabulka1[[#This Row],[x2]]-Tabulka1[[#This Row],[x3]])/60.08*1000/(100-Tabulka1[[#This Row],[x2]])</f>
        <v>1.4135683517035118</v>
      </c>
      <c r="Y380" s="1">
        <f>Tabulka1[[#This Row],[z3]]</f>
        <v>1.078735</v>
      </c>
      <c r="Z380" s="1">
        <f>Tabulka1[[#This Row],[std3]]</f>
        <v>7.0710678119117998E-6</v>
      </c>
      <c r="AA380" s="1" t="s">
        <v>36</v>
      </c>
      <c r="AB380" s="1" t="s">
        <v>37</v>
      </c>
      <c r="AC380" s="1" t="str">
        <f>Tabulka1[[#This Row],[z2Label]]</f>
        <v>Density (g/cm3)</v>
      </c>
      <c r="AD380" s="1">
        <f>Tabulka1[[#This Row],[y2]]</f>
        <v>3.3460000000000001</v>
      </c>
      <c r="AE380" s="1">
        <f>Tabulka1[[#This Row],[x3]]</f>
        <v>2.3565532086687715</v>
      </c>
      <c r="AF380" s="1">
        <f>Tabulka1[[#This Row],[x2]]-Tabulka1[[#This Row],[x3]]</f>
        <v>7.643446791331229</v>
      </c>
      <c r="AG380" s="1">
        <f>100-Tabulka1[[#This Row],[Na2O_proc]]-Tabulka1[[#This Row],[SiO2_proc]]</f>
        <v>90</v>
      </c>
      <c r="AH380" s="1">
        <f>Tabulka1[[#This Row],[z2]]</f>
        <v>1.078735</v>
      </c>
      <c r="AI380" s="1">
        <f>Tabulka1[[#This Row],[std2]]</f>
        <v>7.0710678119117998E-6</v>
      </c>
      <c r="AJ380" s="1" t="str">
        <f>Tabulka1[[#This Row],[z2Label]]</f>
        <v>Density (g/cm3)</v>
      </c>
      <c r="AK380" s="1">
        <v>30</v>
      </c>
      <c r="AL380" s="1" t="s">
        <v>82</v>
      </c>
      <c r="AM380" s="1" t="s">
        <v>79</v>
      </c>
      <c r="AN380" s="1">
        <f t="shared" si="7"/>
        <v>1.0707597723893509</v>
      </c>
      <c r="AO380" s="1">
        <f>Tabulka1[[#This Row],[Interpolated_z2]]-Tabulka1[[#This Row],[z2]]</f>
        <v>-7.9752276106490605E-3</v>
      </c>
      <c r="AP380" s="1">
        <f>Tabulka1[[#This Row],[Interpolated_z2 - measured]]/Tabulka1[[#This Row],[z2]]*100</f>
        <v>-0.73931295551261988</v>
      </c>
      <c r="AQ380" s="1">
        <v>1</v>
      </c>
    </row>
    <row r="381" spans="1:43" ht="16.5" x14ac:dyDescent="0.35">
      <c r="A381" s="1">
        <f>2*Tabulka1[[#This Row],[x3]]*Tabulka1[[#This Row],[z]]/(100*61.9789)*1000</f>
        <v>1.282040167968421</v>
      </c>
      <c r="B381" s="1">
        <f>Tabulka1[[#This Row],[y2]]*Tabulka1[[#This Row],[x]]/2</f>
        <v>2.1448532010111685</v>
      </c>
      <c r="C381" s="1">
        <f>Tabulka1[[#This Row],[z2]]</f>
        <v>1.12395</v>
      </c>
      <c r="D381" s="1">
        <f>Tabulka1[[#This Row],[std2]]</f>
        <v>0</v>
      </c>
      <c r="E381" s="1">
        <v>10</v>
      </c>
      <c r="F381" s="1" t="s">
        <v>75</v>
      </c>
      <c r="G381" s="1" t="s">
        <v>27</v>
      </c>
      <c r="H381" s="1" t="str">
        <f>Tabulka1[[#This Row],[z2Label]]</f>
        <v>Density (g/cm3)</v>
      </c>
      <c r="I381" s="1">
        <v>15</v>
      </c>
      <c r="J381" s="1">
        <v>3.3460000000000001</v>
      </c>
      <c r="K381">
        <v>1.12395</v>
      </c>
      <c r="L381">
        <v>0</v>
      </c>
      <c r="M381" s="1" t="s">
        <v>29</v>
      </c>
      <c r="N381" s="1" t="s">
        <v>28</v>
      </c>
      <c r="O381" s="1" t="s">
        <v>80</v>
      </c>
      <c r="P381" s="1">
        <f>Tabulka1[[#This Row],[x2]]/(1+Tabulka1[[#This Row],[y2]]*60.08/61.9789)</f>
        <v>3.534829813003157</v>
      </c>
      <c r="Q381" s="1">
        <f>Tabulka1[[#This Row],[y2]]</f>
        <v>3.3460000000000001</v>
      </c>
      <c r="R381" s="1">
        <f>Tabulka1[[#This Row],[z2]]</f>
        <v>1.12395</v>
      </c>
      <c r="S381" s="1">
        <f>Tabulka1[[#This Row],[std2]]</f>
        <v>0</v>
      </c>
      <c r="T381" s="1" t="s">
        <v>38</v>
      </c>
      <c r="U381" s="1" t="s">
        <v>28</v>
      </c>
      <c r="V381" s="1" t="str">
        <f>Tabulka1[[#This Row],[z2Label]]</f>
        <v>Density (g/cm3)</v>
      </c>
      <c r="W381" s="1">
        <f>2*Tabulka1[[#This Row],[x3]]/61.9789*1000/(100-Tabulka1[[#This Row],[x2]])</f>
        <v>1.3419480853695303</v>
      </c>
      <c r="X381" s="1">
        <f>(Tabulka1[[#This Row],[x2]]-Tabulka1[[#This Row],[x3]])/60.08*1000/(100-Tabulka1[[#This Row],[x2]])</f>
        <v>2.2450791468232247</v>
      </c>
      <c r="Y381" s="1">
        <f>Tabulka1[[#This Row],[z3]]</f>
        <v>1.12395</v>
      </c>
      <c r="Z381" s="1">
        <f>Tabulka1[[#This Row],[std3]]</f>
        <v>0</v>
      </c>
      <c r="AA381" s="1" t="s">
        <v>36</v>
      </c>
      <c r="AB381" s="1" t="s">
        <v>37</v>
      </c>
      <c r="AC381" s="1" t="str">
        <f>Tabulka1[[#This Row],[z2Label]]</f>
        <v>Density (g/cm3)</v>
      </c>
      <c r="AD381" s="1">
        <f>Tabulka1[[#This Row],[y2]]</f>
        <v>3.3460000000000001</v>
      </c>
      <c r="AE381" s="1">
        <f>Tabulka1[[#This Row],[x3]]</f>
        <v>3.534829813003157</v>
      </c>
      <c r="AF381" s="1">
        <f>Tabulka1[[#This Row],[x2]]-Tabulka1[[#This Row],[x3]]</f>
        <v>11.465170186996843</v>
      </c>
      <c r="AG381" s="1">
        <f>100-Tabulka1[[#This Row],[Na2O_proc]]-Tabulka1[[#This Row],[SiO2_proc]]</f>
        <v>85</v>
      </c>
      <c r="AH381" s="1">
        <f>Tabulka1[[#This Row],[z2]]</f>
        <v>1.12395</v>
      </c>
      <c r="AI381" s="1">
        <f>Tabulka1[[#This Row],[std2]]</f>
        <v>0</v>
      </c>
      <c r="AJ381" s="1" t="str">
        <f>Tabulka1[[#This Row],[z2Label]]</f>
        <v>Density (g/cm3)</v>
      </c>
      <c r="AK381" s="1">
        <v>30</v>
      </c>
      <c r="AL381" s="1" t="s">
        <v>82</v>
      </c>
      <c r="AM381" s="1" t="s">
        <v>79</v>
      </c>
      <c r="AN381" s="1">
        <f t="shared" si="7"/>
        <v>1.1241902862078685</v>
      </c>
      <c r="AO381" s="1">
        <f>Tabulka1[[#This Row],[Interpolated_z2]]-Tabulka1[[#This Row],[z2]]</f>
        <v>2.4028620786853416E-4</v>
      </c>
      <c r="AP381" s="1">
        <f>Tabulka1[[#This Row],[Interpolated_z2 - measured]]/Tabulka1[[#This Row],[z2]]*100</f>
        <v>2.1378727511769578E-2</v>
      </c>
      <c r="AQ381" s="1">
        <v>1</v>
      </c>
    </row>
    <row r="382" spans="1:43" ht="16.5" x14ac:dyDescent="0.35">
      <c r="A382" s="1">
        <f>2*Tabulka1[[#This Row],[x3]]*Tabulka1[[#This Row],[z]]/(100*61.9789)*1000</f>
        <v>1.7828299200727216</v>
      </c>
      <c r="B382" s="1">
        <f>Tabulka1[[#This Row],[y2]]*Tabulka1[[#This Row],[x]]/2</f>
        <v>2.9826744562816634</v>
      </c>
      <c r="C382" s="1">
        <f>Tabulka1[[#This Row],[z2]]</f>
        <v>1.1722399999999999</v>
      </c>
      <c r="D382" s="1">
        <f>Tabulka1[[#This Row],[std2]]</f>
        <v>0</v>
      </c>
      <c r="E382" s="1">
        <v>10</v>
      </c>
      <c r="F382" s="1" t="s">
        <v>75</v>
      </c>
      <c r="G382" s="1" t="s">
        <v>27</v>
      </c>
      <c r="H382" s="1" t="str">
        <f>Tabulka1[[#This Row],[z2Label]]</f>
        <v>Density (g/cm3)</v>
      </c>
      <c r="I382" s="1">
        <v>20</v>
      </c>
      <c r="J382" s="1">
        <v>3.3460000000000001</v>
      </c>
      <c r="K382">
        <v>1.1722399999999999</v>
      </c>
      <c r="L382">
        <v>0</v>
      </c>
      <c r="M382" s="1" t="s">
        <v>29</v>
      </c>
      <c r="N382" s="1" t="s">
        <v>28</v>
      </c>
      <c r="O382" s="1" t="s">
        <v>80</v>
      </c>
      <c r="P382" s="1">
        <f>Tabulka1[[#This Row],[x2]]/(1+Tabulka1[[#This Row],[y2]]*60.08/61.9789)</f>
        <v>4.713106417337543</v>
      </c>
      <c r="Q382" s="1">
        <f>Tabulka1[[#This Row],[y2]]</f>
        <v>3.3460000000000001</v>
      </c>
      <c r="R382" s="1">
        <f>Tabulka1[[#This Row],[z2]]</f>
        <v>1.1722399999999999</v>
      </c>
      <c r="S382" s="1">
        <f>Tabulka1[[#This Row],[std2]]</f>
        <v>0</v>
      </c>
      <c r="T382" s="1" t="s">
        <v>38</v>
      </c>
      <c r="U382" s="1" t="s">
        <v>28</v>
      </c>
      <c r="V382" s="1" t="str">
        <f>Tabulka1[[#This Row],[z2Label]]</f>
        <v>Density (g/cm3)</v>
      </c>
      <c r="W382" s="1">
        <f>2*Tabulka1[[#This Row],[x3]]/61.9789*1000/(100-Tabulka1[[#This Row],[x2]])</f>
        <v>1.901093120940168</v>
      </c>
      <c r="X382" s="1">
        <f>(Tabulka1[[#This Row],[x2]]-Tabulka1[[#This Row],[x3]])/60.08*1000/(100-Tabulka1[[#This Row],[x2]])</f>
        <v>3.1805287913329017</v>
      </c>
      <c r="Y382" s="1">
        <f>Tabulka1[[#This Row],[z3]]</f>
        <v>1.1722399999999999</v>
      </c>
      <c r="Z382" s="1">
        <f>Tabulka1[[#This Row],[std3]]</f>
        <v>0</v>
      </c>
      <c r="AA382" s="1" t="s">
        <v>36</v>
      </c>
      <c r="AB382" s="1" t="s">
        <v>37</v>
      </c>
      <c r="AC382" s="1" t="str">
        <f>Tabulka1[[#This Row],[z2Label]]</f>
        <v>Density (g/cm3)</v>
      </c>
      <c r="AD382" s="1">
        <f>Tabulka1[[#This Row],[y2]]</f>
        <v>3.3460000000000001</v>
      </c>
      <c r="AE382" s="1">
        <f>Tabulka1[[#This Row],[x3]]</f>
        <v>4.713106417337543</v>
      </c>
      <c r="AF382" s="1">
        <f>Tabulka1[[#This Row],[x2]]-Tabulka1[[#This Row],[x3]]</f>
        <v>15.286893582662458</v>
      </c>
      <c r="AG382" s="1">
        <f>100-Tabulka1[[#This Row],[Na2O_proc]]-Tabulka1[[#This Row],[SiO2_proc]]</f>
        <v>80</v>
      </c>
      <c r="AH382" s="1">
        <f>Tabulka1[[#This Row],[z2]]</f>
        <v>1.1722399999999999</v>
      </c>
      <c r="AI382" s="1">
        <f>Tabulka1[[#This Row],[std2]]</f>
        <v>0</v>
      </c>
      <c r="AJ382" s="1" t="str">
        <f>Tabulka1[[#This Row],[z2Label]]</f>
        <v>Density (g/cm3)</v>
      </c>
      <c r="AK382" s="1">
        <v>30</v>
      </c>
      <c r="AL382" s="1" t="s">
        <v>82</v>
      </c>
      <c r="AM382" s="1" t="s">
        <v>79</v>
      </c>
      <c r="AN382" s="1">
        <f t="shared" si="7"/>
        <v>1.1794399413353869</v>
      </c>
      <c r="AO382" s="1">
        <f>Tabulka1[[#This Row],[Interpolated_z2]]-Tabulka1[[#This Row],[z2]]</f>
        <v>7.1999413353869279E-3</v>
      </c>
      <c r="AP382" s="1">
        <f>Tabulka1[[#This Row],[Interpolated_z2 - measured]]/Tabulka1[[#This Row],[z2]]*100</f>
        <v>0.61420368997704644</v>
      </c>
      <c r="AQ382" s="1">
        <v>1</v>
      </c>
    </row>
    <row r="383" spans="1:43" ht="16.5" x14ac:dyDescent="0.35">
      <c r="A383" s="1">
        <f>2*Tabulka1[[#This Row],[x3]]*Tabulka1[[#This Row],[z]]/(100*61.9789)*1000</f>
        <v>2.3270805620148356</v>
      </c>
      <c r="B383" s="1">
        <f>Tabulka1[[#This Row],[y2]]*Tabulka1[[#This Row],[x]]/2</f>
        <v>3.89320578025082</v>
      </c>
      <c r="C383" s="1">
        <f>Tabulka1[[#This Row],[z2]]</f>
        <v>1.224075</v>
      </c>
      <c r="D383" s="1">
        <f>Tabulka1[[#This Row],[std2]]</f>
        <v>4.9497474683068572E-5</v>
      </c>
      <c r="E383" s="1">
        <v>10</v>
      </c>
      <c r="F383" s="1" t="s">
        <v>75</v>
      </c>
      <c r="G383" s="1" t="s">
        <v>27</v>
      </c>
      <c r="H383" s="1" t="str">
        <f>Tabulka1[[#This Row],[z2Label]]</f>
        <v>Density (g/cm3)</v>
      </c>
      <c r="I383" s="1">
        <v>25</v>
      </c>
      <c r="J383" s="1">
        <v>3.3460000000000001</v>
      </c>
      <c r="K383">
        <v>1.224075</v>
      </c>
      <c r="L383">
        <v>4.9497474683068572E-5</v>
      </c>
      <c r="M383" s="1" t="s">
        <v>29</v>
      </c>
      <c r="N383" s="1" t="s">
        <v>28</v>
      </c>
      <c r="O383" s="1" t="s">
        <v>80</v>
      </c>
      <c r="P383" s="1">
        <f>Tabulka1[[#This Row],[x2]]/(1+Tabulka1[[#This Row],[y2]]*60.08/61.9789)</f>
        <v>5.8913830216719285</v>
      </c>
      <c r="Q383" s="1">
        <f>Tabulka1[[#This Row],[y2]]</f>
        <v>3.3460000000000001</v>
      </c>
      <c r="R383" s="1">
        <f>Tabulka1[[#This Row],[z2]]</f>
        <v>1.224075</v>
      </c>
      <c r="S383" s="1">
        <f>Tabulka1[[#This Row],[std2]]</f>
        <v>4.9497474683068572E-5</v>
      </c>
      <c r="T383" s="1" t="s">
        <v>38</v>
      </c>
      <c r="U383" s="1" t="s">
        <v>28</v>
      </c>
      <c r="V383" s="1" t="str">
        <f>Tabulka1[[#This Row],[z2Label]]</f>
        <v>Density (g/cm3)</v>
      </c>
      <c r="W383" s="1">
        <f>2*Tabulka1[[#This Row],[x3]]/61.9789*1000/(100-Tabulka1[[#This Row],[x2]])</f>
        <v>2.5347908279202236</v>
      </c>
      <c r="X383" s="1">
        <f>(Tabulka1[[#This Row],[x2]]-Tabulka1[[#This Row],[x3]])/60.08*1000/(100-Tabulka1[[#This Row],[x2]])</f>
        <v>4.2407050551105359</v>
      </c>
      <c r="Y383" s="1">
        <f>Tabulka1[[#This Row],[z3]]</f>
        <v>1.224075</v>
      </c>
      <c r="Z383" s="1">
        <f>Tabulka1[[#This Row],[std3]]</f>
        <v>4.9497474683068572E-5</v>
      </c>
      <c r="AA383" s="1" t="s">
        <v>36</v>
      </c>
      <c r="AB383" s="1" t="s">
        <v>37</v>
      </c>
      <c r="AC383" s="1" t="str">
        <f>Tabulka1[[#This Row],[z2Label]]</f>
        <v>Density (g/cm3)</v>
      </c>
      <c r="AD383" s="1">
        <f>Tabulka1[[#This Row],[y2]]</f>
        <v>3.3460000000000001</v>
      </c>
      <c r="AE383" s="1">
        <f>Tabulka1[[#This Row],[x3]]</f>
        <v>5.8913830216719285</v>
      </c>
      <c r="AF383" s="1">
        <f>Tabulka1[[#This Row],[x2]]-Tabulka1[[#This Row],[x3]]</f>
        <v>19.108616978328072</v>
      </c>
      <c r="AG383" s="1">
        <f>100-Tabulka1[[#This Row],[Na2O_proc]]-Tabulka1[[#This Row],[SiO2_proc]]</f>
        <v>75</v>
      </c>
      <c r="AH383" s="1">
        <f>Tabulka1[[#This Row],[z2]]</f>
        <v>1.224075</v>
      </c>
      <c r="AI383" s="1">
        <f>Tabulka1[[#This Row],[std2]]</f>
        <v>4.9497474683068572E-5</v>
      </c>
      <c r="AJ383" s="1" t="str">
        <f>Tabulka1[[#This Row],[z2Label]]</f>
        <v>Density (g/cm3)</v>
      </c>
      <c r="AK383" s="1">
        <v>30</v>
      </c>
      <c r="AL383" s="1" t="s">
        <v>82</v>
      </c>
      <c r="AM383" s="1" t="s">
        <v>79</v>
      </c>
      <c r="AN383" s="1">
        <f t="shared" si="7"/>
        <v>1.2366395051619048</v>
      </c>
      <c r="AO383" s="1">
        <f>Tabulka1[[#This Row],[Interpolated_z2]]-Tabulka1[[#This Row],[z2]]</f>
        <v>1.2564505161904771E-2</v>
      </c>
      <c r="AP383" s="1">
        <f>Tabulka1[[#This Row],[Interpolated_z2 - measured]]/Tabulka1[[#This Row],[z2]]*100</f>
        <v>1.0264489644756059</v>
      </c>
      <c r="AQ383" s="1">
        <v>1</v>
      </c>
    </row>
    <row r="384" spans="1:43" ht="16.5" x14ac:dyDescent="0.35">
      <c r="A384" s="1">
        <f>2*Tabulka1[[#This Row],[x3]]*Tabulka1[[#This Row],[z]]/(100*61.9789)*1000</f>
        <v>2.9197824632372313</v>
      </c>
      <c r="B384" s="1">
        <f>Tabulka1[[#This Row],[y2]]*Tabulka1[[#This Row],[x]]/2</f>
        <v>4.884796060995888</v>
      </c>
      <c r="C384" s="1">
        <f>Tabulka1[[#This Row],[z2]]</f>
        <v>1.2798700000000001</v>
      </c>
      <c r="D384" s="1">
        <f>Tabulka1[[#This Row],[std2]]</f>
        <v>0</v>
      </c>
      <c r="E384" s="1">
        <v>10</v>
      </c>
      <c r="F384" s="1" t="s">
        <v>75</v>
      </c>
      <c r="G384" s="1" t="s">
        <v>27</v>
      </c>
      <c r="H384" s="1" t="str">
        <f>Tabulka1[[#This Row],[z2Label]]</f>
        <v>Density (g/cm3)</v>
      </c>
      <c r="I384" s="1">
        <v>30</v>
      </c>
      <c r="J384" s="1">
        <v>3.3460000000000001</v>
      </c>
      <c r="K384">
        <v>1.2798700000000001</v>
      </c>
      <c r="L384">
        <v>0</v>
      </c>
      <c r="M384" s="1" t="s">
        <v>29</v>
      </c>
      <c r="N384" s="1" t="s">
        <v>28</v>
      </c>
      <c r="O384" s="1" t="s">
        <v>80</v>
      </c>
      <c r="P384" s="1">
        <f>Tabulka1[[#This Row],[x2]]/(1+Tabulka1[[#This Row],[y2]]*60.08/61.9789)</f>
        <v>7.069659626006314</v>
      </c>
      <c r="Q384" s="1">
        <f>Tabulka1[[#This Row],[y2]]</f>
        <v>3.3460000000000001</v>
      </c>
      <c r="R384" s="1">
        <f>Tabulka1[[#This Row],[z2]]</f>
        <v>1.2798700000000001</v>
      </c>
      <c r="S384" s="1">
        <f>Tabulka1[[#This Row],[std2]]</f>
        <v>0</v>
      </c>
      <c r="T384" s="1" t="s">
        <v>38</v>
      </c>
      <c r="U384" s="1" t="s">
        <v>28</v>
      </c>
      <c r="V384" s="1" t="str">
        <f>Tabulka1[[#This Row],[z2Label]]</f>
        <v>Density (g/cm3)</v>
      </c>
      <c r="W384" s="1">
        <f>2*Tabulka1[[#This Row],[x3]]/61.9789*1000/(100-Tabulka1[[#This Row],[x2]])</f>
        <v>3.2590167787545732</v>
      </c>
      <c r="X384" s="1">
        <f>(Tabulka1[[#This Row],[x2]]-Tabulka1[[#This Row],[x3]])/60.08*1000/(100-Tabulka1[[#This Row],[x2]])</f>
        <v>5.4523350708564022</v>
      </c>
      <c r="Y384" s="1">
        <f>Tabulka1[[#This Row],[z3]]</f>
        <v>1.2798700000000001</v>
      </c>
      <c r="Z384" s="1">
        <f>Tabulka1[[#This Row],[std3]]</f>
        <v>0</v>
      </c>
      <c r="AA384" s="1" t="s">
        <v>36</v>
      </c>
      <c r="AB384" s="1" t="s">
        <v>37</v>
      </c>
      <c r="AC384" s="1" t="str">
        <f>Tabulka1[[#This Row],[z2Label]]</f>
        <v>Density (g/cm3)</v>
      </c>
      <c r="AD384" s="1">
        <f>Tabulka1[[#This Row],[y2]]</f>
        <v>3.3460000000000001</v>
      </c>
      <c r="AE384" s="1">
        <f>Tabulka1[[#This Row],[x3]]</f>
        <v>7.069659626006314</v>
      </c>
      <c r="AF384" s="1">
        <f>Tabulka1[[#This Row],[x2]]-Tabulka1[[#This Row],[x3]]</f>
        <v>22.930340373993687</v>
      </c>
      <c r="AG384" s="1">
        <f>100-Tabulka1[[#This Row],[Na2O_proc]]-Tabulka1[[#This Row],[SiO2_proc]]</f>
        <v>70</v>
      </c>
      <c r="AH384" s="1">
        <f>Tabulka1[[#This Row],[z2]]</f>
        <v>1.2798700000000001</v>
      </c>
      <c r="AI384" s="1">
        <f>Tabulka1[[#This Row],[std2]]</f>
        <v>0</v>
      </c>
      <c r="AJ384" s="1" t="str">
        <f>Tabulka1[[#This Row],[z2Label]]</f>
        <v>Density (g/cm3)</v>
      </c>
      <c r="AK384" s="1">
        <v>30</v>
      </c>
      <c r="AL384" s="1" t="s">
        <v>82</v>
      </c>
      <c r="AM384" s="1" t="s">
        <v>79</v>
      </c>
      <c r="AN384" s="1">
        <f t="shared" si="7"/>
        <v>1.2959598040774229</v>
      </c>
      <c r="AO384" s="1">
        <f>Tabulka1[[#This Row],[Interpolated_z2]]-Tabulka1[[#This Row],[z2]]</f>
        <v>1.6089804077422887E-2</v>
      </c>
      <c r="AP384" s="1">
        <f>Tabulka1[[#This Row],[Interpolated_z2 - measured]]/Tabulka1[[#This Row],[z2]]*100</f>
        <v>1.2571436221977923</v>
      </c>
      <c r="AQ384" s="1">
        <v>1</v>
      </c>
    </row>
    <row r="385" spans="1:43" ht="16.5" x14ac:dyDescent="0.35">
      <c r="A385" s="1">
        <f>2*Tabulka1[[#This Row],[x3]]*Tabulka1[[#This Row],[z]]/(100*61.9789)*1000</f>
        <v>3.5662244648023629</v>
      </c>
      <c r="B385" s="1">
        <f>Tabulka1[[#This Row],[y2]]*Tabulka1[[#This Row],[x]]/2</f>
        <v>5.9662935296143536</v>
      </c>
      <c r="C385" s="1">
        <f>Tabulka1[[#This Row],[z2]]</f>
        <v>1.339915</v>
      </c>
      <c r="D385" s="1">
        <f>Tabulka1[[#This Row],[std2]]</f>
        <v>2.1213203435578389E-5</v>
      </c>
      <c r="E385" s="1">
        <v>10</v>
      </c>
      <c r="F385" s="1" t="s">
        <v>75</v>
      </c>
      <c r="G385" s="1" t="s">
        <v>27</v>
      </c>
      <c r="H385" s="1" t="str">
        <f>Tabulka1[[#This Row],[z2Label]]</f>
        <v>Density (g/cm3)</v>
      </c>
      <c r="I385" s="1">
        <v>35</v>
      </c>
      <c r="J385" s="1">
        <v>3.3460000000000001</v>
      </c>
      <c r="K385">
        <v>1.339915</v>
      </c>
      <c r="L385">
        <v>2.1213203435578389E-5</v>
      </c>
      <c r="M385" s="1" t="s">
        <v>29</v>
      </c>
      <c r="N385" s="1" t="s">
        <v>28</v>
      </c>
      <c r="O385" s="1" t="s">
        <v>80</v>
      </c>
      <c r="P385" s="1">
        <f>Tabulka1[[#This Row],[x2]]/(1+Tabulka1[[#This Row],[y2]]*60.08/61.9789)</f>
        <v>8.2479362303407004</v>
      </c>
      <c r="Q385" s="1">
        <f>Tabulka1[[#This Row],[y2]]</f>
        <v>3.3460000000000001</v>
      </c>
      <c r="R385" s="1">
        <f>Tabulka1[[#This Row],[z2]]</f>
        <v>1.339915</v>
      </c>
      <c r="S385" s="1">
        <f>Tabulka1[[#This Row],[std2]]</f>
        <v>2.1213203435578389E-5</v>
      </c>
      <c r="T385" s="1" t="s">
        <v>38</v>
      </c>
      <c r="U385" s="1" t="s">
        <v>28</v>
      </c>
      <c r="V385" s="1" t="str">
        <f>Tabulka1[[#This Row],[z2Label]]</f>
        <v>Density (g/cm3)</v>
      </c>
      <c r="W385" s="1">
        <f>2*Tabulka1[[#This Row],[x3]]/61.9789*1000/(100-Tabulka1[[#This Row],[x2]])</f>
        <v>4.094662106640361</v>
      </c>
      <c r="X385" s="1">
        <f>(Tabulka1[[#This Row],[x2]]-Tabulka1[[#This Row],[x3]])/60.08*1000/(100-Tabulka1[[#This Row],[x2]])</f>
        <v>6.8503697044093261</v>
      </c>
      <c r="Y385" s="1">
        <f>Tabulka1[[#This Row],[z3]]</f>
        <v>1.339915</v>
      </c>
      <c r="Z385" s="1">
        <f>Tabulka1[[#This Row],[std3]]</f>
        <v>2.1213203435578389E-5</v>
      </c>
      <c r="AA385" s="1" t="s">
        <v>36</v>
      </c>
      <c r="AB385" s="1" t="s">
        <v>37</v>
      </c>
      <c r="AC385" s="1" t="str">
        <f>Tabulka1[[#This Row],[z2Label]]</f>
        <v>Density (g/cm3)</v>
      </c>
      <c r="AD385" s="1">
        <f>Tabulka1[[#This Row],[y2]]</f>
        <v>3.3460000000000001</v>
      </c>
      <c r="AE385" s="1">
        <f>Tabulka1[[#This Row],[x3]]</f>
        <v>8.2479362303407004</v>
      </c>
      <c r="AF385" s="1">
        <f>Tabulka1[[#This Row],[x2]]-Tabulka1[[#This Row],[x3]]</f>
        <v>26.752063769659301</v>
      </c>
      <c r="AG385" s="1">
        <f>100-Tabulka1[[#This Row],[Na2O_proc]]-Tabulka1[[#This Row],[SiO2_proc]]</f>
        <v>65</v>
      </c>
      <c r="AH385" s="1">
        <f>Tabulka1[[#This Row],[z2]]</f>
        <v>1.339915</v>
      </c>
      <c r="AI385" s="1">
        <f>Tabulka1[[#This Row],[std2]]</f>
        <v>2.1213203435578389E-5</v>
      </c>
      <c r="AJ385" s="1" t="str">
        <f>Tabulka1[[#This Row],[z2Label]]</f>
        <v>Density (g/cm3)</v>
      </c>
      <c r="AK385" s="1">
        <v>30</v>
      </c>
      <c r="AL385" s="1" t="s">
        <v>82</v>
      </c>
      <c r="AM385" s="1" t="s">
        <v>79</v>
      </c>
      <c r="AN385" s="1">
        <f t="shared" si="7"/>
        <v>1.3576117234719407</v>
      </c>
      <c r="AO385" s="1">
        <f>Tabulka1[[#This Row],[Interpolated_z2]]-Tabulka1[[#This Row],[z2]]</f>
        <v>1.7696723471940734E-2</v>
      </c>
      <c r="AP385" s="1">
        <f>Tabulka1[[#This Row],[Interpolated_z2 - measured]]/Tabulka1[[#This Row],[z2]]*100</f>
        <v>1.3207347833213849</v>
      </c>
      <c r="AQ385" s="1">
        <v>1</v>
      </c>
    </row>
    <row r="386" spans="1:43" ht="16.5" x14ac:dyDescent="0.35">
      <c r="A386" s="1">
        <f>2*Tabulka1[[#This Row],[x3]]*Tabulka1[[#This Row],[z]]/(100*61.9789)*1000</f>
        <v>4.1312341311004461</v>
      </c>
      <c r="B386" s="1">
        <f>Tabulka1[[#This Row],[y2]]*Tabulka1[[#This Row],[x]]/2</f>
        <v>6.9115547013310463</v>
      </c>
      <c r="C386" s="1">
        <f>Tabulka1[[#This Row],[z2]]</f>
        <v>1.391575</v>
      </c>
      <c r="D386" s="1">
        <f>Tabulka1[[#This Row],[std2]]</f>
        <v>7.0710678119117998E-6</v>
      </c>
      <c r="E386" s="1">
        <v>10</v>
      </c>
      <c r="F386" s="1" t="s">
        <v>75</v>
      </c>
      <c r="G386" s="1" t="s">
        <v>27</v>
      </c>
      <c r="H386" s="1" t="str">
        <f>Tabulka1[[#This Row],[z2Label]]</f>
        <v>Density (g/cm3)</v>
      </c>
      <c r="I386" s="1">
        <v>39.04</v>
      </c>
      <c r="J386" s="1">
        <v>3.3460000000000001</v>
      </c>
      <c r="K386">
        <v>1.391575</v>
      </c>
      <c r="L386">
        <v>7.0710678119117998E-6</v>
      </c>
      <c r="M386" s="1" t="s">
        <v>29</v>
      </c>
      <c r="N386" s="1" t="s">
        <v>28</v>
      </c>
      <c r="O386" s="1" t="s">
        <v>80</v>
      </c>
      <c r="P386" s="1">
        <f>Tabulka1[[#This Row],[x2]]/(1+Tabulka1[[#This Row],[y2]]*60.08/61.9789)</f>
        <v>9.1999837266428841</v>
      </c>
      <c r="Q386" s="1">
        <f>Tabulka1[[#This Row],[y2]]</f>
        <v>3.3460000000000001</v>
      </c>
      <c r="R386" s="1">
        <f>Tabulka1[[#This Row],[z2]]</f>
        <v>1.391575</v>
      </c>
      <c r="S386" s="1">
        <f>Tabulka1[[#This Row],[std2]]</f>
        <v>7.0710678119117998E-6</v>
      </c>
      <c r="T386" s="1" t="s">
        <v>38</v>
      </c>
      <c r="U386" s="1" t="s">
        <v>28</v>
      </c>
      <c r="V386" s="1" t="str">
        <f>Tabulka1[[#This Row],[z2Label]]</f>
        <v>Density (g/cm3)</v>
      </c>
      <c r="W386" s="1">
        <f>2*Tabulka1[[#This Row],[x3]]/61.9789*1000/(100-Tabulka1[[#This Row],[x2]])</f>
        <v>4.8699918268703506</v>
      </c>
      <c r="X386" s="1">
        <f>(Tabulka1[[#This Row],[x2]]-Tabulka1[[#This Row],[x3]])/60.08*1000/(100-Tabulka1[[#This Row],[x2]])</f>
        <v>8.1474963263540996</v>
      </c>
      <c r="Y386" s="1">
        <f>Tabulka1[[#This Row],[z3]]</f>
        <v>1.391575</v>
      </c>
      <c r="Z386" s="1">
        <f>Tabulka1[[#This Row],[std3]]</f>
        <v>7.0710678119117998E-6</v>
      </c>
      <c r="AA386" s="1" t="s">
        <v>36</v>
      </c>
      <c r="AB386" s="1" t="s">
        <v>37</v>
      </c>
      <c r="AC386" s="1" t="str">
        <f>Tabulka1[[#This Row],[z2Label]]</f>
        <v>Density (g/cm3)</v>
      </c>
      <c r="AD386" s="1">
        <f>Tabulka1[[#This Row],[y2]]</f>
        <v>3.3460000000000001</v>
      </c>
      <c r="AE386" s="1">
        <f>Tabulka1[[#This Row],[x3]]</f>
        <v>9.1999837266428841</v>
      </c>
      <c r="AF386" s="1">
        <f>Tabulka1[[#This Row],[x2]]-Tabulka1[[#This Row],[x3]]</f>
        <v>29.840016273357115</v>
      </c>
      <c r="AG386" s="1">
        <f>100-Tabulka1[[#This Row],[Na2O_proc]]-Tabulka1[[#This Row],[SiO2_proc]]</f>
        <v>60.96</v>
      </c>
      <c r="AH386" s="1">
        <f>Tabulka1[[#This Row],[z2]]</f>
        <v>1.391575</v>
      </c>
      <c r="AI386" s="1">
        <f>Tabulka1[[#This Row],[std2]]</f>
        <v>7.0710678119117998E-6</v>
      </c>
      <c r="AJ386" s="1" t="str">
        <f>Tabulka1[[#This Row],[z2Label]]</f>
        <v>Density (g/cm3)</v>
      </c>
      <c r="AK386" s="1">
        <v>30</v>
      </c>
      <c r="AL386" s="1" t="s">
        <v>82</v>
      </c>
      <c r="AM386" s="1" t="s">
        <v>79</v>
      </c>
      <c r="AN386" s="1">
        <f t="shared" si="7"/>
        <v>1.4092998166949435</v>
      </c>
      <c r="AO386" s="1">
        <f>Tabulka1[[#This Row],[Interpolated_z2]]-Tabulka1[[#This Row],[z2]]</f>
        <v>1.7724816694943524E-2</v>
      </c>
      <c r="AP386" s="1">
        <f>Tabulka1[[#This Row],[Interpolated_z2 - measured]]/Tabulka1[[#This Row],[z2]]*100</f>
        <v>1.273723420939836</v>
      </c>
      <c r="AQ386" s="1">
        <v>1</v>
      </c>
    </row>
    <row r="387" spans="1:43" x14ac:dyDescent="0.35">
      <c r="A387" s="1">
        <f t="shared" ref="A387:B406" si="8">A2</f>
        <v>0</v>
      </c>
      <c r="B387" s="1">
        <f t="shared" si="8"/>
        <v>0</v>
      </c>
      <c r="C387" s="1">
        <f>Tabulka1[[#This Row],[z2]]</f>
        <v>1.1030139981072158</v>
      </c>
      <c r="D387" s="1">
        <f>Tabulka1[[#This Row],[std2]]</f>
        <v>6.9239040212735392E-3</v>
      </c>
      <c r="E387" s="1">
        <f t="shared" ref="E387:E418" si="9">E2</f>
        <v>1</v>
      </c>
      <c r="F387" s="1" t="s">
        <v>75</v>
      </c>
      <c r="G387" s="1" t="s">
        <v>27</v>
      </c>
      <c r="H387" s="1" t="str">
        <f>Tabulka1[[#This Row],[z2Label]]</f>
        <v>Dynamic viscosity (mPa.s)</v>
      </c>
      <c r="I387" s="1">
        <f t="shared" ref="I387:J406" si="10">I2</f>
        <v>0</v>
      </c>
      <c r="J387" s="1">
        <f t="shared" si="10"/>
        <v>0</v>
      </c>
      <c r="K387" s="1">
        <v>1.1030139981072158</v>
      </c>
      <c r="L387" s="1">
        <v>6.9239040212735392E-3</v>
      </c>
      <c r="M387" s="1" t="s">
        <v>29</v>
      </c>
      <c r="N387" s="1" t="s">
        <v>28</v>
      </c>
      <c r="O387" s="1" t="s">
        <v>81</v>
      </c>
      <c r="P387" s="1">
        <f t="shared" ref="P387:Q406" si="11">P2</f>
        <v>0</v>
      </c>
      <c r="Q387" s="1">
        <f t="shared" si="11"/>
        <v>0</v>
      </c>
      <c r="R387" s="1">
        <f>Tabulka1[[#This Row],[z2]]</f>
        <v>1.1030139981072158</v>
      </c>
      <c r="S387" s="1">
        <f>Tabulka1[[#This Row],[std2]]</f>
        <v>6.9239040212735392E-3</v>
      </c>
      <c r="T387" s="1" t="s">
        <v>44</v>
      </c>
      <c r="U387" s="1" t="s">
        <v>28</v>
      </c>
      <c r="V387" s="1" t="str">
        <f>Tabulka1[[#This Row],[z2Label]]</f>
        <v>Dynamic viscosity (mPa.s)</v>
      </c>
      <c r="W387" s="1">
        <f>2*Tabulka1[[#This Row],[x3]]/61.9789*1000/(100-Tabulka1[[#This Row],[x2]])</f>
        <v>0</v>
      </c>
      <c r="X387" s="1">
        <f>(Tabulka1[[#This Row],[x2]]-Tabulka1[[#This Row],[x3]])/60.08*1000/(100-Tabulka1[[#This Row],[x2]])</f>
        <v>0</v>
      </c>
      <c r="Y387" s="1">
        <f>Tabulka1[[#This Row],[z3]]</f>
        <v>1.1030139981072158</v>
      </c>
      <c r="Z387" s="1">
        <f>Tabulka1[[#This Row],[std3]]</f>
        <v>6.9239040212735392E-3</v>
      </c>
      <c r="AA387" s="1" t="s">
        <v>36</v>
      </c>
      <c r="AB387" s="1" t="s">
        <v>37</v>
      </c>
      <c r="AC387" s="1" t="str">
        <f>Tabulka1[[#This Row],[z2Label]]</f>
        <v>Dynamic viscosity (mPa.s)</v>
      </c>
      <c r="AD387" s="1">
        <f>Tabulka1[[#This Row],[y2]]</f>
        <v>0</v>
      </c>
      <c r="AE387" s="1">
        <f>Tabulka1[[#This Row],[x3]]</f>
        <v>0</v>
      </c>
      <c r="AF387" s="1">
        <f>Tabulka1[[#This Row],[x2]]-Tabulka1[[#This Row],[x3]]</f>
        <v>0</v>
      </c>
      <c r="AG387" s="1">
        <f>100-Tabulka1[[#This Row],[Na2O_proc]]-Tabulka1[[#This Row],[SiO2_proc]]</f>
        <v>100</v>
      </c>
      <c r="AH387" s="1">
        <f>Tabulka1[[#This Row],[z2]]</f>
        <v>1.1030139981072158</v>
      </c>
      <c r="AI387" s="1">
        <f>Tabulka1[[#This Row],[std2]]</f>
        <v>6.9239040212735392E-3</v>
      </c>
      <c r="AJ387" s="1" t="str">
        <f>Tabulka1[[#This Row],[z2Label]]</f>
        <v>Dynamic viscosity (mPa.s)</v>
      </c>
      <c r="AK387" s="1">
        <v>15</v>
      </c>
      <c r="AL387" s="1" t="s">
        <v>82</v>
      </c>
      <c r="AM387" s="1" t="s">
        <v>79</v>
      </c>
      <c r="AN387" s="1">
        <f>POWER(10,0.08887 + 0.014728*I387 + -0.31231*J387 + 0.0024962*I387^2 + 0.021005*I387*J387 + 0.21913*J387^2 + -0.000068281*I387^3 + -0.00016318*I387^2*J387 + -0.028805*I387*J387^2 + -0.0033967*J387^3 + 0.00000081666*I387^4 + 0.000012923*I387^3*J387 + -0.00013569*I387^2*J387^2 + 0.007502*I387*J387^3 + -0.013147*J387^4)</f>
        <v>1.2270718693175651</v>
      </c>
      <c r="AO387" s="1">
        <f>Tabulka1[[#This Row],[Interpolated_z2]]-Tabulka1[[#This Row],[z2]]</f>
        <v>0.12405787121034928</v>
      </c>
      <c r="AP387" s="1">
        <f>Tabulka1[[#This Row],[Interpolated_z2 - measured]]/Tabulka1[[#This Row],[z2]]*100</f>
        <v>11.247171062491859</v>
      </c>
      <c r="AQ387" s="1">
        <v>100</v>
      </c>
    </row>
    <row r="388" spans="1:43" x14ac:dyDescent="0.35">
      <c r="A388" s="1">
        <f t="shared" si="8"/>
        <v>1.7333963655373039</v>
      </c>
      <c r="B388" s="1">
        <f t="shared" si="8"/>
        <v>0</v>
      </c>
      <c r="C388" s="1">
        <f>Tabulka1[[#This Row],[z2]]</f>
        <v>1.6042312517468762</v>
      </c>
      <c r="D388" s="1">
        <f>Tabulka1[[#This Row],[std2]]</f>
        <v>1.1482799496914281E-4</v>
      </c>
      <c r="E388" s="1">
        <f t="shared" si="9"/>
        <v>1</v>
      </c>
      <c r="F388" s="1" t="s">
        <v>75</v>
      </c>
      <c r="G388" s="1" t="s">
        <v>27</v>
      </c>
      <c r="H388" s="1" t="str">
        <f>Tabulka1[[#This Row],[z2Label]]</f>
        <v>Dynamic viscosity (mPa.s)</v>
      </c>
      <c r="I388" s="1">
        <f t="shared" si="10"/>
        <v>5</v>
      </c>
      <c r="J388" s="1">
        <f t="shared" si="10"/>
        <v>0</v>
      </c>
      <c r="K388">
        <v>1.6042312517468762</v>
      </c>
      <c r="L388">
        <v>1.1482799496914281E-4</v>
      </c>
      <c r="M388" s="1" t="s">
        <v>29</v>
      </c>
      <c r="N388" s="1" t="s">
        <v>28</v>
      </c>
      <c r="O388" s="1" t="s">
        <v>81</v>
      </c>
      <c r="P388" s="1">
        <f t="shared" si="11"/>
        <v>5</v>
      </c>
      <c r="Q388" s="1">
        <f t="shared" si="11"/>
        <v>0</v>
      </c>
      <c r="R388" s="1">
        <f>Tabulka1[[#This Row],[z2]]</f>
        <v>1.6042312517468762</v>
      </c>
      <c r="S388" s="1">
        <f>Tabulka1[[#This Row],[std2]]</f>
        <v>1.1482799496914281E-4</v>
      </c>
      <c r="T388" s="1" t="s">
        <v>44</v>
      </c>
      <c r="U388" s="1" t="s">
        <v>28</v>
      </c>
      <c r="V388" s="1" t="str">
        <f>Tabulka1[[#This Row],[z2Label]]</f>
        <v>Dynamic viscosity (mPa.s)</v>
      </c>
      <c r="W388" s="1">
        <f>2*Tabulka1[[#This Row],[x3]]/61.9789*1000/(100-Tabulka1[[#This Row],[x2]])</f>
        <v>1.6983708632250141</v>
      </c>
      <c r="X388" s="1">
        <f>(Tabulka1[[#This Row],[x2]]-Tabulka1[[#This Row],[x3]])/60.08*1000/(100-Tabulka1[[#This Row],[x2]])</f>
        <v>0</v>
      </c>
      <c r="Y388" s="1">
        <f>Tabulka1[[#This Row],[z3]]</f>
        <v>1.6042312517468762</v>
      </c>
      <c r="Z388" s="1">
        <f>Tabulka1[[#This Row],[std3]]</f>
        <v>1.1482799496914281E-4</v>
      </c>
      <c r="AA388" s="1" t="s">
        <v>36</v>
      </c>
      <c r="AB388" s="1" t="s">
        <v>37</v>
      </c>
      <c r="AC388" s="1" t="str">
        <f>Tabulka1[[#This Row],[z2Label]]</f>
        <v>Dynamic viscosity (mPa.s)</v>
      </c>
      <c r="AD388" s="1">
        <f>Tabulka1[[#This Row],[y2]]</f>
        <v>0</v>
      </c>
      <c r="AE388" s="1">
        <f>Tabulka1[[#This Row],[x3]]</f>
        <v>5</v>
      </c>
      <c r="AF388" s="1">
        <f>Tabulka1[[#This Row],[x2]]-Tabulka1[[#This Row],[x3]]</f>
        <v>0</v>
      </c>
      <c r="AG388" s="1">
        <f>100-Tabulka1[[#This Row],[Na2O_proc]]-Tabulka1[[#This Row],[SiO2_proc]]</f>
        <v>95</v>
      </c>
      <c r="AH388" s="1">
        <f>Tabulka1[[#This Row],[z2]]</f>
        <v>1.6042312517468762</v>
      </c>
      <c r="AI388" s="1">
        <f>Tabulka1[[#This Row],[std2]]</f>
        <v>1.1482799496914281E-4</v>
      </c>
      <c r="AJ388" s="1" t="str">
        <f>Tabulka1[[#This Row],[z2Label]]</f>
        <v>Dynamic viscosity (mPa.s)</v>
      </c>
      <c r="AK388" s="1">
        <v>15</v>
      </c>
      <c r="AL388" s="1" t="s">
        <v>82</v>
      </c>
      <c r="AM388" s="1" t="s">
        <v>79</v>
      </c>
      <c r="AN388" s="1">
        <f t="shared" ref="AN388:AN451" si="12">POWER(10,0.08887 + 0.014728*I388 + -0.31231*J388 + 0.0024962*I388^2 + 0.021005*I388*J388 + 0.21913*J388^2 + -0.000068281*I388^3 + -0.00016318*I388^2*J388 + -0.028805*I388*J388^2 + -0.0033967*J388^3 + 0.00000081666*I388^4 + 0.000012923*I388^3*J388 + -0.00013569*I388^2*J388^2 + 0.007502*I388*J388^3 + -0.013147*J388^4)</f>
        <v>1.6477460814277709</v>
      </c>
      <c r="AO388" s="1">
        <f>Tabulka1[[#This Row],[Interpolated_z2]]-Tabulka1[[#This Row],[z2]]</f>
        <v>4.3514829680894707E-2</v>
      </c>
      <c r="AP388" s="1">
        <f>Tabulka1[[#This Row],[Interpolated_z2 - measured]]/Tabulka1[[#This Row],[z2]]*100</f>
        <v>2.7125035516862441</v>
      </c>
      <c r="AQ388" s="1">
        <v>1</v>
      </c>
    </row>
    <row r="389" spans="1:43" x14ac:dyDescent="0.35">
      <c r="A389" s="1">
        <f t="shared" si="8"/>
        <v>3.7006787793910507</v>
      </c>
      <c r="B389" s="1">
        <f t="shared" si="8"/>
        <v>0</v>
      </c>
      <c r="C389" s="1">
        <f>Tabulka1[[#This Row],[z2]]</f>
        <v>2.6508383826126618</v>
      </c>
      <c r="D389" s="1">
        <f>Tabulka1[[#This Row],[std2]]</f>
        <v>1.9256177759368574E-3</v>
      </c>
      <c r="E389" s="1">
        <f t="shared" si="9"/>
        <v>1</v>
      </c>
      <c r="F389" s="1" t="s">
        <v>75</v>
      </c>
      <c r="G389" s="1" t="s">
        <v>27</v>
      </c>
      <c r="H389" s="1" t="str">
        <f>Tabulka1[[#This Row],[z2Label]]</f>
        <v>Dynamic viscosity (mPa.s)</v>
      </c>
      <c r="I389" s="1">
        <f t="shared" si="10"/>
        <v>10</v>
      </c>
      <c r="J389" s="1">
        <f t="shared" si="10"/>
        <v>0</v>
      </c>
      <c r="K389">
        <v>2.6508383826126618</v>
      </c>
      <c r="L389">
        <v>1.9256177759368574E-3</v>
      </c>
      <c r="M389" s="1" t="s">
        <v>29</v>
      </c>
      <c r="N389" s="1" t="s">
        <v>28</v>
      </c>
      <c r="O389" s="1" t="s">
        <v>81</v>
      </c>
      <c r="P389" s="1">
        <f t="shared" si="11"/>
        <v>10</v>
      </c>
      <c r="Q389" s="1">
        <f t="shared" si="11"/>
        <v>0</v>
      </c>
      <c r="R389" s="1">
        <f>Tabulka1[[#This Row],[z2]]</f>
        <v>2.6508383826126618</v>
      </c>
      <c r="S389" s="1">
        <f>Tabulka1[[#This Row],[std2]]</f>
        <v>1.9256177759368574E-3</v>
      </c>
      <c r="T389" s="1" t="s">
        <v>44</v>
      </c>
      <c r="U389" s="1" t="s">
        <v>28</v>
      </c>
      <c r="V389" s="1" t="str">
        <f>Tabulka1[[#This Row],[z2Label]]</f>
        <v>Dynamic viscosity (mPa.s)</v>
      </c>
      <c r="W389" s="1">
        <f>2*Tabulka1[[#This Row],[x3]]/61.9789*1000/(100-Tabulka1[[#This Row],[x2]])</f>
        <v>3.5854496001416964</v>
      </c>
      <c r="X389" s="1">
        <f>(Tabulka1[[#This Row],[x2]]-Tabulka1[[#This Row],[x3]])/60.08*1000/(100-Tabulka1[[#This Row],[x2]])</f>
        <v>0</v>
      </c>
      <c r="Y389" s="1">
        <f>Tabulka1[[#This Row],[z3]]</f>
        <v>2.6508383826126618</v>
      </c>
      <c r="Z389" s="1">
        <f>Tabulka1[[#This Row],[std3]]</f>
        <v>1.9256177759368574E-3</v>
      </c>
      <c r="AA389" s="1" t="s">
        <v>36</v>
      </c>
      <c r="AB389" s="1" t="s">
        <v>37</v>
      </c>
      <c r="AC389" s="1" t="str">
        <f>Tabulka1[[#This Row],[z2Label]]</f>
        <v>Dynamic viscosity (mPa.s)</v>
      </c>
      <c r="AD389" s="1">
        <f>Tabulka1[[#This Row],[y2]]</f>
        <v>0</v>
      </c>
      <c r="AE389" s="1">
        <f>Tabulka1[[#This Row],[x3]]</f>
        <v>10</v>
      </c>
      <c r="AF389" s="1">
        <f>Tabulka1[[#This Row],[x2]]-Tabulka1[[#This Row],[x3]]</f>
        <v>0</v>
      </c>
      <c r="AG389" s="1">
        <f>100-Tabulka1[[#This Row],[Na2O_proc]]-Tabulka1[[#This Row],[SiO2_proc]]</f>
        <v>90</v>
      </c>
      <c r="AH389" s="1">
        <f>Tabulka1[[#This Row],[z2]]</f>
        <v>2.6508383826126618</v>
      </c>
      <c r="AI389" s="1">
        <f>Tabulka1[[#This Row],[std2]]</f>
        <v>1.9256177759368574E-3</v>
      </c>
      <c r="AJ389" s="1" t="str">
        <f>Tabulka1[[#This Row],[z2Label]]</f>
        <v>Dynamic viscosity (mPa.s)</v>
      </c>
      <c r="AK389" s="1">
        <v>15</v>
      </c>
      <c r="AL389" s="1" t="s">
        <v>82</v>
      </c>
      <c r="AM389" s="1" t="s">
        <v>79</v>
      </c>
      <c r="AN389" s="1">
        <f t="shared" si="12"/>
        <v>2.6647446564416795</v>
      </c>
      <c r="AO389" s="1">
        <f>Tabulka1[[#This Row],[Interpolated_z2]]-Tabulka1[[#This Row],[z2]]</f>
        <v>1.3906273829017657E-2</v>
      </c>
      <c r="AP389" s="1">
        <f>Tabulka1[[#This Row],[Interpolated_z2 - measured]]/Tabulka1[[#This Row],[z2]]*100</f>
        <v>0.52459908232170893</v>
      </c>
      <c r="AQ389" s="1">
        <v>1</v>
      </c>
    </row>
    <row r="390" spans="1:43" x14ac:dyDescent="0.35">
      <c r="A390" s="1">
        <f t="shared" si="8"/>
        <v>5.9036865772061136</v>
      </c>
      <c r="B390" s="1">
        <f t="shared" si="8"/>
        <v>0</v>
      </c>
      <c r="C390" s="1">
        <f>Tabulka1[[#This Row],[z2]]</f>
        <v>5.0747973424377655</v>
      </c>
      <c r="D390" s="1">
        <f>Tabulka1[[#This Row],[std2]]</f>
        <v>4.6069608592646047E-4</v>
      </c>
      <c r="E390" s="1">
        <f t="shared" si="9"/>
        <v>1</v>
      </c>
      <c r="F390" s="1" t="s">
        <v>75</v>
      </c>
      <c r="G390" s="1" t="s">
        <v>27</v>
      </c>
      <c r="H390" s="1" t="str">
        <f>Tabulka1[[#This Row],[z2Label]]</f>
        <v>Dynamic viscosity (mPa.s)</v>
      </c>
      <c r="I390" s="1">
        <f t="shared" si="10"/>
        <v>15</v>
      </c>
      <c r="J390" s="1">
        <f t="shared" si="10"/>
        <v>0</v>
      </c>
      <c r="K390">
        <v>5.0747973424377655</v>
      </c>
      <c r="L390">
        <v>4.6069608592646047E-4</v>
      </c>
      <c r="M390" s="1" t="s">
        <v>29</v>
      </c>
      <c r="N390" s="1" t="s">
        <v>28</v>
      </c>
      <c r="O390" s="1" t="s">
        <v>81</v>
      </c>
      <c r="P390" s="1">
        <f t="shared" si="11"/>
        <v>15</v>
      </c>
      <c r="Q390" s="1">
        <f t="shared" si="11"/>
        <v>0</v>
      </c>
      <c r="R390" s="1">
        <f>Tabulka1[[#This Row],[z2]]</f>
        <v>5.0747973424377655</v>
      </c>
      <c r="S390" s="1">
        <f>Tabulka1[[#This Row],[std2]]</f>
        <v>4.6069608592646047E-4</v>
      </c>
      <c r="T390" s="1" t="s">
        <v>44</v>
      </c>
      <c r="U390" s="1" t="s">
        <v>28</v>
      </c>
      <c r="V390" s="1" t="str">
        <f>Tabulka1[[#This Row],[z2Label]]</f>
        <v>Dynamic viscosity (mPa.s)</v>
      </c>
      <c r="W390" s="1">
        <f>2*Tabulka1[[#This Row],[x3]]/61.9789*1000/(100-Tabulka1[[#This Row],[x2]])</f>
        <v>5.6945376002250478</v>
      </c>
      <c r="X390" s="1">
        <f>(Tabulka1[[#This Row],[x2]]-Tabulka1[[#This Row],[x3]])/60.08*1000/(100-Tabulka1[[#This Row],[x2]])</f>
        <v>0</v>
      </c>
      <c r="Y390" s="1">
        <f>Tabulka1[[#This Row],[z3]]</f>
        <v>5.0747973424377655</v>
      </c>
      <c r="Z390" s="1">
        <f>Tabulka1[[#This Row],[std3]]</f>
        <v>4.6069608592646047E-4</v>
      </c>
      <c r="AA390" s="1" t="s">
        <v>36</v>
      </c>
      <c r="AB390" s="1" t="s">
        <v>37</v>
      </c>
      <c r="AC390" s="1" t="str">
        <f>Tabulka1[[#This Row],[z2Label]]</f>
        <v>Dynamic viscosity (mPa.s)</v>
      </c>
      <c r="AD390" s="1">
        <f>Tabulka1[[#This Row],[y2]]</f>
        <v>0</v>
      </c>
      <c r="AE390" s="1">
        <f>Tabulka1[[#This Row],[x3]]</f>
        <v>15</v>
      </c>
      <c r="AF390" s="1">
        <f>Tabulka1[[#This Row],[x2]]-Tabulka1[[#This Row],[x3]]</f>
        <v>0</v>
      </c>
      <c r="AG390" s="1">
        <f>100-Tabulka1[[#This Row],[Na2O_proc]]-Tabulka1[[#This Row],[SiO2_proc]]</f>
        <v>85</v>
      </c>
      <c r="AH390" s="1">
        <f>Tabulka1[[#This Row],[z2]]</f>
        <v>5.0747973424377655</v>
      </c>
      <c r="AI390" s="1">
        <f>Tabulka1[[#This Row],[std2]]</f>
        <v>4.6069608592646047E-4</v>
      </c>
      <c r="AJ390" s="1" t="str">
        <f>Tabulka1[[#This Row],[z2Label]]</f>
        <v>Dynamic viscosity (mPa.s)</v>
      </c>
      <c r="AK390" s="1">
        <v>15</v>
      </c>
      <c r="AL390" s="1" t="s">
        <v>82</v>
      </c>
      <c r="AM390" s="1" t="s">
        <v>79</v>
      </c>
      <c r="AN390" s="1">
        <f t="shared" si="12"/>
        <v>4.812048961084181</v>
      </c>
      <c r="AO390" s="1">
        <f>Tabulka1[[#This Row],[Interpolated_z2]]-Tabulka1[[#This Row],[z2]]</f>
        <v>-0.26274838135358447</v>
      </c>
      <c r="AP390" s="1">
        <f>Tabulka1[[#This Row],[Interpolated_z2 - measured]]/Tabulka1[[#This Row],[z2]]*100</f>
        <v>-5.1775147582025181</v>
      </c>
      <c r="AQ390" s="1">
        <v>1</v>
      </c>
    </row>
    <row r="391" spans="1:43" x14ac:dyDescent="0.35">
      <c r="A391" s="1">
        <f t="shared" si="8"/>
        <v>8.3404190781056116</v>
      </c>
      <c r="B391" s="1">
        <f t="shared" si="8"/>
        <v>0</v>
      </c>
      <c r="C391" s="1">
        <f>Tabulka1[[#This Row],[z2]]</f>
        <v>10.69284916343174</v>
      </c>
      <c r="D391" s="1">
        <f>Tabulka1[[#This Row],[std2]]</f>
        <v>1.2858167929315479E-2</v>
      </c>
      <c r="E391" s="1">
        <f t="shared" si="9"/>
        <v>1</v>
      </c>
      <c r="F391" s="1" t="s">
        <v>75</v>
      </c>
      <c r="G391" s="1" t="s">
        <v>27</v>
      </c>
      <c r="H391" s="1" t="str">
        <f>Tabulka1[[#This Row],[z2Label]]</f>
        <v>Dynamic viscosity (mPa.s)</v>
      </c>
      <c r="I391" s="1">
        <f t="shared" si="10"/>
        <v>20</v>
      </c>
      <c r="J391" s="1">
        <f t="shared" si="10"/>
        <v>0</v>
      </c>
      <c r="K391">
        <v>10.69284916343174</v>
      </c>
      <c r="L391">
        <v>1.2858167929315479E-2</v>
      </c>
      <c r="M391" s="1" t="s">
        <v>29</v>
      </c>
      <c r="N391" s="1" t="s">
        <v>28</v>
      </c>
      <c r="O391" s="1" t="s">
        <v>81</v>
      </c>
      <c r="P391" s="1">
        <f t="shared" si="11"/>
        <v>20</v>
      </c>
      <c r="Q391" s="1">
        <f t="shared" si="11"/>
        <v>0</v>
      </c>
      <c r="R391" s="1">
        <f>Tabulka1[[#This Row],[z2]]</f>
        <v>10.69284916343174</v>
      </c>
      <c r="S391" s="1">
        <f>Tabulka1[[#This Row],[std2]]</f>
        <v>1.2858167929315479E-2</v>
      </c>
      <c r="T391" s="1" t="s">
        <v>44</v>
      </c>
      <c r="U391" s="1" t="s">
        <v>28</v>
      </c>
      <c r="V391" s="1" t="str">
        <f>Tabulka1[[#This Row],[z2Label]]</f>
        <v>Dynamic viscosity (mPa.s)</v>
      </c>
      <c r="W391" s="1">
        <f>2*Tabulka1[[#This Row],[x3]]/61.9789*1000/(100-Tabulka1[[#This Row],[x2]])</f>
        <v>8.0672616003188171</v>
      </c>
      <c r="X391" s="1">
        <f>(Tabulka1[[#This Row],[x2]]-Tabulka1[[#This Row],[x3]])/60.08*1000/(100-Tabulka1[[#This Row],[x2]])</f>
        <v>0</v>
      </c>
      <c r="Y391" s="1">
        <f>Tabulka1[[#This Row],[z3]]</f>
        <v>10.69284916343174</v>
      </c>
      <c r="Z391" s="1">
        <f>Tabulka1[[#This Row],[std3]]</f>
        <v>1.2858167929315479E-2</v>
      </c>
      <c r="AA391" s="1" t="s">
        <v>36</v>
      </c>
      <c r="AB391" s="1" t="s">
        <v>37</v>
      </c>
      <c r="AC391" s="1" t="str">
        <f>Tabulka1[[#This Row],[z2Label]]</f>
        <v>Dynamic viscosity (mPa.s)</v>
      </c>
      <c r="AD391" s="1">
        <f>Tabulka1[[#This Row],[y2]]</f>
        <v>0</v>
      </c>
      <c r="AE391" s="1">
        <f>Tabulka1[[#This Row],[x3]]</f>
        <v>20</v>
      </c>
      <c r="AF391" s="1">
        <f>Tabulka1[[#This Row],[x2]]-Tabulka1[[#This Row],[x3]]</f>
        <v>0</v>
      </c>
      <c r="AG391" s="1">
        <f>100-Tabulka1[[#This Row],[Na2O_proc]]-Tabulka1[[#This Row],[SiO2_proc]]</f>
        <v>80</v>
      </c>
      <c r="AH391" s="1">
        <f>Tabulka1[[#This Row],[z2]]</f>
        <v>10.69284916343174</v>
      </c>
      <c r="AI391" s="1">
        <f>Tabulka1[[#This Row],[std2]]</f>
        <v>1.2858167929315479E-2</v>
      </c>
      <c r="AJ391" s="1" t="str">
        <f>Tabulka1[[#This Row],[z2Label]]</f>
        <v>Dynamic viscosity (mPa.s)</v>
      </c>
      <c r="AK391" s="1">
        <v>15</v>
      </c>
      <c r="AL391" s="1" t="s">
        <v>82</v>
      </c>
      <c r="AM391" s="1" t="s">
        <v>79</v>
      </c>
      <c r="AN391" s="1">
        <f t="shared" si="12"/>
        <v>9.2539596177041261</v>
      </c>
      <c r="AO391" s="1">
        <f>Tabulka1[[#This Row],[Interpolated_z2]]-Tabulka1[[#This Row],[z2]]</f>
        <v>-1.4388895457276139</v>
      </c>
      <c r="AP391" s="1">
        <f>Tabulka1[[#This Row],[Interpolated_z2 - measured]]/Tabulka1[[#This Row],[z2]]*100</f>
        <v>-13.456558899647094</v>
      </c>
      <c r="AQ391" s="1">
        <v>1</v>
      </c>
    </row>
    <row r="392" spans="1:43" x14ac:dyDescent="0.35">
      <c r="A392" s="1">
        <f t="shared" si="8"/>
        <v>10.997089332014605</v>
      </c>
      <c r="B392" s="1">
        <f t="shared" si="8"/>
        <v>0</v>
      </c>
      <c r="C392" s="1">
        <f>Tabulka1[[#This Row],[z2]]</f>
        <v>24.091681709496797</v>
      </c>
      <c r="D392" s="1">
        <f>Tabulka1[[#This Row],[std2]]</f>
        <v>1.9222291754787547E-2</v>
      </c>
      <c r="E392" s="1">
        <f t="shared" si="9"/>
        <v>1</v>
      </c>
      <c r="F392" s="1" t="s">
        <v>75</v>
      </c>
      <c r="G392" s="1" t="s">
        <v>27</v>
      </c>
      <c r="H392" s="1" t="str">
        <f>Tabulka1[[#This Row],[z2Label]]</f>
        <v>Dynamic viscosity (mPa.s)</v>
      </c>
      <c r="I392" s="1">
        <f t="shared" si="10"/>
        <v>25</v>
      </c>
      <c r="J392" s="1">
        <f t="shared" si="10"/>
        <v>0</v>
      </c>
      <c r="K392">
        <v>24.091681709496797</v>
      </c>
      <c r="L392">
        <v>1.9222291754787547E-2</v>
      </c>
      <c r="M392" s="1" t="s">
        <v>29</v>
      </c>
      <c r="N392" s="1" t="s">
        <v>28</v>
      </c>
      <c r="O392" s="1" t="s">
        <v>81</v>
      </c>
      <c r="P392" s="1">
        <f t="shared" si="11"/>
        <v>25</v>
      </c>
      <c r="Q392" s="1">
        <f t="shared" si="11"/>
        <v>0</v>
      </c>
      <c r="R392" s="1">
        <f>Tabulka1[[#This Row],[z2]]</f>
        <v>24.091681709496797</v>
      </c>
      <c r="S392" s="1">
        <f>Tabulka1[[#This Row],[std2]]</f>
        <v>1.9222291754787547E-2</v>
      </c>
      <c r="T392" s="1" t="s">
        <v>44</v>
      </c>
      <c r="U392" s="1" t="s">
        <v>28</v>
      </c>
      <c r="V392" s="1" t="str">
        <f>Tabulka1[[#This Row],[z2Label]]</f>
        <v>Dynamic viscosity (mPa.s)</v>
      </c>
      <c r="W392" s="1">
        <f>2*Tabulka1[[#This Row],[x3]]/61.9789*1000/(100-Tabulka1[[#This Row],[x2]])</f>
        <v>10.756348800425091</v>
      </c>
      <c r="X392" s="1">
        <f>(Tabulka1[[#This Row],[x2]]-Tabulka1[[#This Row],[x3]])/60.08*1000/(100-Tabulka1[[#This Row],[x2]])</f>
        <v>0</v>
      </c>
      <c r="Y392" s="1">
        <f>Tabulka1[[#This Row],[z3]]</f>
        <v>24.091681709496797</v>
      </c>
      <c r="Z392" s="1">
        <f>Tabulka1[[#This Row],[std3]]</f>
        <v>1.9222291754787547E-2</v>
      </c>
      <c r="AA392" s="1" t="s">
        <v>36</v>
      </c>
      <c r="AB392" s="1" t="s">
        <v>37</v>
      </c>
      <c r="AC392" s="1" t="str">
        <f>Tabulka1[[#This Row],[z2Label]]</f>
        <v>Dynamic viscosity (mPa.s)</v>
      </c>
      <c r="AD392" s="1">
        <f>Tabulka1[[#This Row],[y2]]</f>
        <v>0</v>
      </c>
      <c r="AE392" s="1">
        <f>Tabulka1[[#This Row],[x3]]</f>
        <v>25</v>
      </c>
      <c r="AF392" s="1">
        <f>Tabulka1[[#This Row],[x2]]-Tabulka1[[#This Row],[x3]]</f>
        <v>0</v>
      </c>
      <c r="AG392" s="1">
        <f>100-Tabulka1[[#This Row],[Na2O_proc]]-Tabulka1[[#This Row],[SiO2_proc]]</f>
        <v>75</v>
      </c>
      <c r="AH392" s="1">
        <f>Tabulka1[[#This Row],[z2]]</f>
        <v>24.091681709496797</v>
      </c>
      <c r="AI392" s="1">
        <f>Tabulka1[[#This Row],[std2]]</f>
        <v>1.9222291754787547E-2</v>
      </c>
      <c r="AJ392" s="1" t="str">
        <f>Tabulka1[[#This Row],[z2Label]]</f>
        <v>Dynamic viscosity (mPa.s)</v>
      </c>
      <c r="AK392" s="1">
        <v>15</v>
      </c>
      <c r="AL392" s="1" t="s">
        <v>82</v>
      </c>
      <c r="AM392" s="1" t="s">
        <v>79</v>
      </c>
      <c r="AN392" s="1">
        <f t="shared" si="12"/>
        <v>18.591403961629496</v>
      </c>
      <c r="AO392" s="1">
        <f>Tabulka1[[#This Row],[Interpolated_z2]]-Tabulka1[[#This Row],[z2]]</f>
        <v>-5.5002777478673011</v>
      </c>
      <c r="AP392" s="1">
        <f>Tabulka1[[#This Row],[Interpolated_z2 - measured]]/Tabulka1[[#This Row],[z2]]*100</f>
        <v>-22.8306093953546</v>
      </c>
      <c r="AQ392" s="1">
        <v>1</v>
      </c>
    </row>
    <row r="393" spans="1:43" x14ac:dyDescent="0.35">
      <c r="A393" s="1">
        <f t="shared" si="8"/>
        <v>13.844969820374352</v>
      </c>
      <c r="B393" s="1">
        <f t="shared" si="8"/>
        <v>0</v>
      </c>
      <c r="C393" s="1">
        <f>Tabulka1[[#This Row],[z2]]</f>
        <v>47.736470301379079</v>
      </c>
      <c r="D393" s="1">
        <f>Tabulka1[[#This Row],[std2]]</f>
        <v>2.1901019166133254E-2</v>
      </c>
      <c r="E393" s="1">
        <f t="shared" si="9"/>
        <v>1</v>
      </c>
      <c r="F393" s="1" t="s">
        <v>75</v>
      </c>
      <c r="G393" s="1" t="s">
        <v>27</v>
      </c>
      <c r="H393" s="1" t="str">
        <f>Tabulka1[[#This Row],[z2Label]]</f>
        <v>Dynamic viscosity (mPa.s)</v>
      </c>
      <c r="I393" s="1">
        <f t="shared" si="10"/>
        <v>30</v>
      </c>
      <c r="J393" s="1">
        <f t="shared" si="10"/>
        <v>0</v>
      </c>
      <c r="K393">
        <v>47.736470301379079</v>
      </c>
      <c r="L393">
        <v>2.1901019166133254E-2</v>
      </c>
      <c r="M393" s="1" t="s">
        <v>29</v>
      </c>
      <c r="N393" s="1" t="s">
        <v>28</v>
      </c>
      <c r="O393" s="1" t="s">
        <v>81</v>
      </c>
      <c r="P393" s="1">
        <f t="shared" si="11"/>
        <v>30</v>
      </c>
      <c r="Q393" s="1">
        <f t="shared" si="11"/>
        <v>0</v>
      </c>
      <c r="R393" s="1">
        <f>Tabulka1[[#This Row],[z2]]</f>
        <v>47.736470301379079</v>
      </c>
      <c r="S393" s="1">
        <f>Tabulka1[[#This Row],[std2]]</f>
        <v>2.1901019166133254E-2</v>
      </c>
      <c r="T393" s="1" t="s">
        <v>44</v>
      </c>
      <c r="U393" s="1" t="s">
        <v>28</v>
      </c>
      <c r="V393" s="1" t="str">
        <f>Tabulka1[[#This Row],[z2Label]]</f>
        <v>Dynamic viscosity (mPa.s)</v>
      </c>
      <c r="W393" s="1">
        <f>2*Tabulka1[[#This Row],[x3]]/61.9789*1000/(100-Tabulka1[[#This Row],[x2]])</f>
        <v>13.829591314832259</v>
      </c>
      <c r="X393" s="1">
        <f>(Tabulka1[[#This Row],[x2]]-Tabulka1[[#This Row],[x3]])/60.08*1000/(100-Tabulka1[[#This Row],[x2]])</f>
        <v>0</v>
      </c>
      <c r="Y393" s="1">
        <f>Tabulka1[[#This Row],[z3]]</f>
        <v>47.736470301379079</v>
      </c>
      <c r="Z393" s="1">
        <f>Tabulka1[[#This Row],[std3]]</f>
        <v>2.1901019166133254E-2</v>
      </c>
      <c r="AA393" s="1" t="s">
        <v>36</v>
      </c>
      <c r="AB393" s="1" t="s">
        <v>37</v>
      </c>
      <c r="AC393" s="1" t="str">
        <f>Tabulka1[[#This Row],[z2Label]]</f>
        <v>Dynamic viscosity (mPa.s)</v>
      </c>
      <c r="AD393" s="1">
        <f>Tabulka1[[#This Row],[y2]]</f>
        <v>0</v>
      </c>
      <c r="AE393" s="1">
        <f>Tabulka1[[#This Row],[x3]]</f>
        <v>30</v>
      </c>
      <c r="AF393" s="1">
        <f>Tabulka1[[#This Row],[x2]]-Tabulka1[[#This Row],[x3]]</f>
        <v>0</v>
      </c>
      <c r="AG393" s="1">
        <f>100-Tabulka1[[#This Row],[Na2O_proc]]-Tabulka1[[#This Row],[SiO2_proc]]</f>
        <v>70</v>
      </c>
      <c r="AH393" s="1">
        <f>Tabulka1[[#This Row],[z2]]</f>
        <v>47.736470301379079</v>
      </c>
      <c r="AI393" s="1">
        <f>Tabulka1[[#This Row],[std2]]</f>
        <v>2.1901019166133254E-2</v>
      </c>
      <c r="AJ393" s="1" t="str">
        <f>Tabulka1[[#This Row],[z2Label]]</f>
        <v>Dynamic viscosity (mPa.s)</v>
      </c>
      <c r="AK393" s="1">
        <v>15</v>
      </c>
      <c r="AL393" s="1" t="s">
        <v>82</v>
      </c>
      <c r="AM393" s="1" t="s">
        <v>79</v>
      </c>
      <c r="AN393" s="1">
        <f t="shared" si="12"/>
        <v>39.372917786699311</v>
      </c>
      <c r="AO393" s="1">
        <f>Tabulka1[[#This Row],[Interpolated_z2]]-Tabulka1[[#This Row],[z2]]</f>
        <v>-8.3635525146797676</v>
      </c>
      <c r="AP393" s="1">
        <f>Tabulka1[[#This Row],[Interpolated_z2 - measured]]/Tabulka1[[#This Row],[z2]]*100</f>
        <v>-17.520257492599217</v>
      </c>
      <c r="AQ393" s="1">
        <v>1</v>
      </c>
    </row>
    <row r="394" spans="1:43" x14ac:dyDescent="0.35">
      <c r="A394" s="1">
        <f t="shared" si="8"/>
        <v>16.870999646653942</v>
      </c>
      <c r="B394" s="1">
        <f t="shared" si="8"/>
        <v>0</v>
      </c>
      <c r="C394" s="1">
        <f>Tabulka1[[#This Row],[z2]]</f>
        <v>84.165916388138797</v>
      </c>
      <c r="D394" s="1">
        <f>Tabulka1[[#This Row],[std2]]</f>
        <v>0.25296371974877935</v>
      </c>
      <c r="E394" s="1">
        <f t="shared" si="9"/>
        <v>1</v>
      </c>
      <c r="F394" s="1" t="s">
        <v>75</v>
      </c>
      <c r="G394" s="1" t="s">
        <v>27</v>
      </c>
      <c r="H394" s="1" t="str">
        <f>Tabulka1[[#This Row],[z2Label]]</f>
        <v>Dynamic viscosity (mPa.s)</v>
      </c>
      <c r="I394" s="1">
        <f t="shared" si="10"/>
        <v>35</v>
      </c>
      <c r="J394" s="1">
        <f t="shared" si="10"/>
        <v>0</v>
      </c>
      <c r="K394">
        <v>84.165916388138797</v>
      </c>
      <c r="L394">
        <v>0.25296371974877935</v>
      </c>
      <c r="M394" s="1" t="s">
        <v>29</v>
      </c>
      <c r="N394" s="1" t="s">
        <v>28</v>
      </c>
      <c r="O394" s="1" t="s">
        <v>81</v>
      </c>
      <c r="P394" s="1">
        <f t="shared" si="11"/>
        <v>35</v>
      </c>
      <c r="Q394" s="1">
        <f t="shared" si="11"/>
        <v>0</v>
      </c>
      <c r="R394" s="1">
        <f>Tabulka1[[#This Row],[z2]]</f>
        <v>84.165916388138797</v>
      </c>
      <c r="S394" s="1">
        <f>Tabulka1[[#This Row],[std2]]</f>
        <v>0.25296371974877935</v>
      </c>
      <c r="T394" s="1" t="s">
        <v>44</v>
      </c>
      <c r="U394" s="1" t="s">
        <v>28</v>
      </c>
      <c r="V394" s="1" t="str">
        <f>Tabulka1[[#This Row],[z2Label]]</f>
        <v>Dynamic viscosity (mPa.s)</v>
      </c>
      <c r="W394" s="1">
        <f>2*Tabulka1[[#This Row],[x3]]/61.9789*1000/(100-Tabulka1[[#This Row],[x2]])</f>
        <v>17.375640369917452</v>
      </c>
      <c r="X394" s="1">
        <f>(Tabulka1[[#This Row],[x2]]-Tabulka1[[#This Row],[x3]])/60.08*1000/(100-Tabulka1[[#This Row],[x2]])</f>
        <v>0</v>
      </c>
      <c r="Y394" s="1">
        <f>Tabulka1[[#This Row],[z3]]</f>
        <v>84.165916388138797</v>
      </c>
      <c r="Z394" s="1">
        <f>Tabulka1[[#This Row],[std3]]</f>
        <v>0.25296371974877935</v>
      </c>
      <c r="AA394" s="1" t="s">
        <v>36</v>
      </c>
      <c r="AB394" s="1" t="s">
        <v>37</v>
      </c>
      <c r="AC394" s="1" t="str">
        <f>Tabulka1[[#This Row],[z2Label]]</f>
        <v>Dynamic viscosity (mPa.s)</v>
      </c>
      <c r="AD394" s="1">
        <f>Tabulka1[[#This Row],[y2]]</f>
        <v>0</v>
      </c>
      <c r="AE394" s="1">
        <f>Tabulka1[[#This Row],[x3]]</f>
        <v>35</v>
      </c>
      <c r="AF394" s="1">
        <f>Tabulka1[[#This Row],[x2]]-Tabulka1[[#This Row],[x3]]</f>
        <v>0</v>
      </c>
      <c r="AG394" s="1">
        <f>100-Tabulka1[[#This Row],[Na2O_proc]]-Tabulka1[[#This Row],[SiO2_proc]]</f>
        <v>65</v>
      </c>
      <c r="AH394" s="1">
        <f>Tabulka1[[#This Row],[z2]]</f>
        <v>84.165916388138797</v>
      </c>
      <c r="AI394" s="1">
        <f>Tabulka1[[#This Row],[std2]]</f>
        <v>0.25296371974877935</v>
      </c>
      <c r="AJ394" s="1" t="str">
        <f>Tabulka1[[#This Row],[z2Label]]</f>
        <v>Dynamic viscosity (mPa.s)</v>
      </c>
      <c r="AK394" s="1">
        <v>15</v>
      </c>
      <c r="AL394" s="1" t="s">
        <v>82</v>
      </c>
      <c r="AM394" s="1" t="s">
        <v>79</v>
      </c>
      <c r="AN394" s="1">
        <f t="shared" si="12"/>
        <v>91.232071816601959</v>
      </c>
      <c r="AO394" s="1">
        <f>Tabulka1[[#This Row],[Interpolated_z2]]-Tabulka1[[#This Row],[z2]]</f>
        <v>7.066155428463162</v>
      </c>
      <c r="AP394" s="1">
        <f>Tabulka1[[#This Row],[Interpolated_z2 - measured]]/Tabulka1[[#This Row],[z2]]*100</f>
        <v>8.3955070314650193</v>
      </c>
      <c r="AQ394" s="1">
        <v>1</v>
      </c>
    </row>
    <row r="395" spans="1:43" x14ac:dyDescent="0.35">
      <c r="A395" s="1">
        <f t="shared" si="8"/>
        <v>18.916759026055644</v>
      </c>
      <c r="B395" s="1">
        <f t="shared" si="8"/>
        <v>0</v>
      </c>
      <c r="C395" s="1">
        <f>Tabulka1[[#This Row],[z2]]</f>
        <v>110.24079752867151</v>
      </c>
      <c r="D395" s="1">
        <f>Tabulka1[[#This Row],[std2]]</f>
        <v>0.82222726014998226</v>
      </c>
      <c r="E395" s="1">
        <f t="shared" si="9"/>
        <v>1</v>
      </c>
      <c r="F395" s="1" t="s">
        <v>75</v>
      </c>
      <c r="G395" s="1" t="s">
        <v>27</v>
      </c>
      <c r="H395" s="1" t="str">
        <f>Tabulka1[[#This Row],[z2Label]]</f>
        <v>Dynamic viscosity (mPa.s)</v>
      </c>
      <c r="I395" s="1">
        <f t="shared" si="10"/>
        <v>38.380000000000003</v>
      </c>
      <c r="J395" s="1">
        <f t="shared" si="10"/>
        <v>0</v>
      </c>
      <c r="K395">
        <v>110.24079752867151</v>
      </c>
      <c r="L395">
        <v>0.82222726014998226</v>
      </c>
      <c r="M395" s="1" t="s">
        <v>29</v>
      </c>
      <c r="N395" s="1" t="s">
        <v>28</v>
      </c>
      <c r="O395" s="1" t="s">
        <v>81</v>
      </c>
      <c r="P395" s="1">
        <f t="shared" si="11"/>
        <v>38.380000000000003</v>
      </c>
      <c r="Q395" s="1">
        <f t="shared" si="11"/>
        <v>0</v>
      </c>
      <c r="R395" s="1">
        <f>Tabulka1[[#This Row],[z2]]</f>
        <v>110.24079752867151</v>
      </c>
      <c r="S395" s="1">
        <f>Tabulka1[[#This Row],[std2]]</f>
        <v>0.82222726014998226</v>
      </c>
      <c r="T395" s="1" t="s">
        <v>44</v>
      </c>
      <c r="U395" s="1" t="s">
        <v>28</v>
      </c>
      <c r="V395" s="1" t="str">
        <f>Tabulka1[[#This Row],[z2Label]]</f>
        <v>Dynamic viscosity (mPa.s)</v>
      </c>
      <c r="W395" s="1">
        <f>2*Tabulka1[[#This Row],[x3]]/61.9789*1000/(100-Tabulka1[[#This Row],[x2]])</f>
        <v>20.098766648506089</v>
      </c>
      <c r="X395" s="1">
        <f>(Tabulka1[[#This Row],[x2]]-Tabulka1[[#This Row],[x3]])/60.08*1000/(100-Tabulka1[[#This Row],[x2]])</f>
        <v>0</v>
      </c>
      <c r="Y395" s="1">
        <f>Tabulka1[[#This Row],[z3]]</f>
        <v>110.24079752867151</v>
      </c>
      <c r="Z395" s="1">
        <f>Tabulka1[[#This Row],[std3]]</f>
        <v>0.82222726014998226</v>
      </c>
      <c r="AA395" s="1" t="s">
        <v>36</v>
      </c>
      <c r="AB395" s="1" t="s">
        <v>37</v>
      </c>
      <c r="AC395" s="1" t="str">
        <f>Tabulka1[[#This Row],[z2Label]]</f>
        <v>Dynamic viscosity (mPa.s)</v>
      </c>
      <c r="AD395" s="1">
        <f>Tabulka1[[#This Row],[y2]]</f>
        <v>0</v>
      </c>
      <c r="AE395" s="1">
        <f>Tabulka1[[#This Row],[x3]]</f>
        <v>38.380000000000003</v>
      </c>
      <c r="AF395" s="1">
        <f>Tabulka1[[#This Row],[x2]]-Tabulka1[[#This Row],[x3]]</f>
        <v>0</v>
      </c>
      <c r="AG395" s="1">
        <f>100-Tabulka1[[#This Row],[Na2O_proc]]-Tabulka1[[#This Row],[SiO2_proc]]</f>
        <v>61.62</v>
      </c>
      <c r="AH395" s="1">
        <f>Tabulka1[[#This Row],[z2]]</f>
        <v>110.24079752867151</v>
      </c>
      <c r="AI395" s="1">
        <f>Tabulka1[[#This Row],[std2]]</f>
        <v>0.82222726014998226</v>
      </c>
      <c r="AJ395" s="1" t="str">
        <f>Tabulka1[[#This Row],[z2Label]]</f>
        <v>Dynamic viscosity (mPa.s)</v>
      </c>
      <c r="AK395" s="1">
        <v>15</v>
      </c>
      <c r="AL395" s="1" t="s">
        <v>82</v>
      </c>
      <c r="AM395" s="1" t="s">
        <v>79</v>
      </c>
      <c r="AN395" s="1">
        <f t="shared" si="12"/>
        <v>174.92000947695021</v>
      </c>
      <c r="AO395" s="1">
        <f>Tabulka1[[#This Row],[Interpolated_z2]]-Tabulka1[[#This Row],[z2]]</f>
        <v>64.679211948278706</v>
      </c>
      <c r="AP395" s="1">
        <f>Tabulka1[[#This Row],[Interpolated_z2 - measured]]/Tabulka1[[#This Row],[z2]]*100</f>
        <v>58.670849085119222</v>
      </c>
      <c r="AQ395" s="1">
        <v>1</v>
      </c>
    </row>
    <row r="396" spans="1:43" x14ac:dyDescent="0.35">
      <c r="A396" s="1">
        <f t="shared" si="8"/>
        <v>0</v>
      </c>
      <c r="B396" s="1">
        <f t="shared" si="8"/>
        <v>0</v>
      </c>
      <c r="C396" s="1">
        <f>Tabulka1[[#This Row],[z2]]</f>
        <v>1.1030139981072158</v>
      </c>
      <c r="D396" s="1">
        <f>Tabulka1[[#This Row],[std2]]</f>
        <v>6.9239040212735392E-3</v>
      </c>
      <c r="E396" s="1">
        <f t="shared" si="9"/>
        <v>2</v>
      </c>
      <c r="F396" s="1" t="s">
        <v>75</v>
      </c>
      <c r="G396" s="1" t="s">
        <v>27</v>
      </c>
      <c r="H396" s="1" t="str">
        <f>Tabulka1[[#This Row],[z2Label]]</f>
        <v>Dynamic viscosity (mPa.s)</v>
      </c>
      <c r="I396" s="1">
        <f t="shared" si="10"/>
        <v>0</v>
      </c>
      <c r="J396" s="1">
        <f t="shared" si="10"/>
        <v>0.1</v>
      </c>
      <c r="K396" s="1">
        <v>1.1030139981072158</v>
      </c>
      <c r="L396" s="1">
        <v>6.9239040212735392E-3</v>
      </c>
      <c r="M396" s="1" t="s">
        <v>29</v>
      </c>
      <c r="N396" s="1" t="s">
        <v>28</v>
      </c>
      <c r="O396" s="1" t="s">
        <v>81</v>
      </c>
      <c r="P396" s="1">
        <f t="shared" si="11"/>
        <v>0</v>
      </c>
      <c r="Q396" s="1">
        <f t="shared" si="11"/>
        <v>0.1</v>
      </c>
      <c r="R396" s="1">
        <f>Tabulka1[[#This Row],[z2]]</f>
        <v>1.1030139981072158</v>
      </c>
      <c r="S396" s="1">
        <f>Tabulka1[[#This Row],[std2]]</f>
        <v>6.9239040212735392E-3</v>
      </c>
      <c r="T396" s="1" t="s">
        <v>44</v>
      </c>
      <c r="U396" s="1" t="s">
        <v>28</v>
      </c>
      <c r="V396" s="1" t="str">
        <f>Tabulka1[[#This Row],[z2Label]]</f>
        <v>Dynamic viscosity (mPa.s)</v>
      </c>
      <c r="W396" s="1">
        <f>2*Tabulka1[[#This Row],[x3]]/61.9789*1000/(100-Tabulka1[[#This Row],[x2]])</f>
        <v>0</v>
      </c>
      <c r="X396" s="1">
        <f>(Tabulka1[[#This Row],[x2]]-Tabulka1[[#This Row],[x3]])/60.08*1000/(100-Tabulka1[[#This Row],[x2]])</f>
        <v>0</v>
      </c>
      <c r="Y396" s="1">
        <f>Tabulka1[[#This Row],[z3]]</f>
        <v>1.1030139981072158</v>
      </c>
      <c r="Z396" s="1">
        <f>Tabulka1[[#This Row],[std3]]</f>
        <v>6.9239040212735392E-3</v>
      </c>
      <c r="AA396" s="1" t="s">
        <v>36</v>
      </c>
      <c r="AB396" s="1" t="s">
        <v>37</v>
      </c>
      <c r="AC396" s="1" t="str">
        <f>Tabulka1[[#This Row],[z2Label]]</f>
        <v>Dynamic viscosity (mPa.s)</v>
      </c>
      <c r="AD396" s="1">
        <f>Tabulka1[[#This Row],[y2]]</f>
        <v>0.1</v>
      </c>
      <c r="AE396" s="1">
        <f>Tabulka1[[#This Row],[x3]]</f>
        <v>0</v>
      </c>
      <c r="AF396" s="1">
        <f>Tabulka1[[#This Row],[x2]]-Tabulka1[[#This Row],[x3]]</f>
        <v>0</v>
      </c>
      <c r="AG396" s="1">
        <f>100-Tabulka1[[#This Row],[Na2O_proc]]-Tabulka1[[#This Row],[SiO2_proc]]</f>
        <v>100</v>
      </c>
      <c r="AH396" s="1">
        <f>Tabulka1[[#This Row],[z2]]</f>
        <v>1.1030139981072158</v>
      </c>
      <c r="AI396" s="1">
        <f>Tabulka1[[#This Row],[std2]]</f>
        <v>6.9239040212735392E-3</v>
      </c>
      <c r="AJ396" s="1" t="str">
        <f>Tabulka1[[#This Row],[z2Label]]</f>
        <v>Dynamic viscosity (mPa.s)</v>
      </c>
      <c r="AK396" s="1">
        <v>15</v>
      </c>
      <c r="AL396" s="1" t="s">
        <v>82</v>
      </c>
      <c r="AM396" s="1" t="s">
        <v>79</v>
      </c>
      <c r="AN396" s="1">
        <f t="shared" si="12"/>
        <v>1.1476926189188175</v>
      </c>
      <c r="AO396" s="1">
        <f>Tabulka1[[#This Row],[Interpolated_z2]]-Tabulka1[[#This Row],[z2]]</f>
        <v>4.4678620811601677E-2</v>
      </c>
      <c r="AP396" s="1">
        <f>Tabulka1[[#This Row],[Interpolated_z2 - measured]]/Tabulka1[[#This Row],[z2]]*100</f>
        <v>4.050594179971486</v>
      </c>
      <c r="AQ396" s="1">
        <v>100</v>
      </c>
    </row>
    <row r="397" spans="1:43" x14ac:dyDescent="0.35">
      <c r="A397" s="1">
        <f t="shared" si="8"/>
        <v>1.5748180899555648</v>
      </c>
      <c r="B397" s="1">
        <f t="shared" si="8"/>
        <v>7.874090449777825E-2</v>
      </c>
      <c r="C397" s="1">
        <f>Tabulka1[[#This Row],[z2]]</f>
        <v>1.5437236322138956</v>
      </c>
      <c r="D397" s="1">
        <f>Tabulka1[[#This Row],[std2]]</f>
        <v>1.0340117184460401E-4</v>
      </c>
      <c r="E397" s="1">
        <f t="shared" si="9"/>
        <v>2</v>
      </c>
      <c r="F397" s="1" t="s">
        <v>75</v>
      </c>
      <c r="G397" s="1" t="s">
        <v>27</v>
      </c>
      <c r="H397" s="1" t="str">
        <f>Tabulka1[[#This Row],[z2Label]]</f>
        <v>Dynamic viscosity (mPa.s)</v>
      </c>
      <c r="I397" s="1">
        <f t="shared" si="10"/>
        <v>5</v>
      </c>
      <c r="J397" s="1">
        <f t="shared" si="10"/>
        <v>0.1</v>
      </c>
      <c r="K397">
        <v>1.5437236322138956</v>
      </c>
      <c r="L397">
        <v>1.0340117184460401E-4</v>
      </c>
      <c r="M397" s="1" t="s">
        <v>29</v>
      </c>
      <c r="N397" s="1" t="s">
        <v>28</v>
      </c>
      <c r="O397" s="1" t="s">
        <v>81</v>
      </c>
      <c r="P397" s="1">
        <f t="shared" si="11"/>
        <v>4.5581501730480429</v>
      </c>
      <c r="Q397" s="1">
        <f t="shared" si="11"/>
        <v>0.1</v>
      </c>
      <c r="R397" s="1">
        <f>Tabulka1[[#This Row],[z2]]</f>
        <v>1.5437236322138956</v>
      </c>
      <c r="S397" s="1">
        <f>Tabulka1[[#This Row],[std2]]</f>
        <v>1.0340117184460401E-4</v>
      </c>
      <c r="T397" s="1" t="s">
        <v>44</v>
      </c>
      <c r="U397" s="1" t="s">
        <v>28</v>
      </c>
      <c r="V397" s="1" t="str">
        <f>Tabulka1[[#This Row],[z2Label]]</f>
        <v>Dynamic viscosity (mPa.s)</v>
      </c>
      <c r="W397" s="1">
        <f>2*Tabulka1[[#This Row],[x3]]/61.9789*1000/(100-Tabulka1[[#This Row],[x2]])</f>
        <v>1.5482858888217708</v>
      </c>
      <c r="X397" s="1">
        <f>(Tabulka1[[#This Row],[x2]]-Tabulka1[[#This Row],[x3]])/60.08*1000/(100-Tabulka1[[#This Row],[x2]])</f>
        <v>7.7414294441088563E-2</v>
      </c>
      <c r="Y397" s="1">
        <f>Tabulka1[[#This Row],[z3]]</f>
        <v>1.5437236322138956</v>
      </c>
      <c r="Z397" s="1">
        <f>Tabulka1[[#This Row],[std3]]</f>
        <v>1.0340117184460401E-4</v>
      </c>
      <c r="AA397" s="1" t="s">
        <v>36</v>
      </c>
      <c r="AB397" s="1" t="s">
        <v>37</v>
      </c>
      <c r="AC397" s="1" t="str">
        <f>Tabulka1[[#This Row],[z2Label]]</f>
        <v>Dynamic viscosity (mPa.s)</v>
      </c>
      <c r="AD397" s="1">
        <f>Tabulka1[[#This Row],[y2]]</f>
        <v>0.1</v>
      </c>
      <c r="AE397" s="1">
        <f>Tabulka1[[#This Row],[x3]]</f>
        <v>4.5581501730480429</v>
      </c>
      <c r="AF397" s="1">
        <f>Tabulka1[[#This Row],[x2]]-Tabulka1[[#This Row],[x3]]</f>
        <v>0.44184982695195707</v>
      </c>
      <c r="AG397" s="1">
        <f>100-Tabulka1[[#This Row],[Na2O_proc]]-Tabulka1[[#This Row],[SiO2_proc]]</f>
        <v>95</v>
      </c>
      <c r="AH397" s="1">
        <f>Tabulka1[[#This Row],[z2]]</f>
        <v>1.5437236322138956</v>
      </c>
      <c r="AI397" s="1">
        <f>Tabulka1[[#This Row],[std2]]</f>
        <v>1.0340117184460401E-4</v>
      </c>
      <c r="AJ397" s="1" t="str">
        <f>Tabulka1[[#This Row],[z2Label]]</f>
        <v>Dynamic viscosity (mPa.s)</v>
      </c>
      <c r="AK397" s="1">
        <v>15</v>
      </c>
      <c r="AL397" s="1" t="s">
        <v>82</v>
      </c>
      <c r="AM397" s="1" t="s">
        <v>79</v>
      </c>
      <c r="AN397" s="1">
        <f t="shared" si="12"/>
        <v>1.5727703061486096</v>
      </c>
      <c r="AO397" s="1">
        <f>Tabulka1[[#This Row],[Interpolated_z2]]-Tabulka1[[#This Row],[z2]]</f>
        <v>2.904667393471394E-2</v>
      </c>
      <c r="AP397" s="1">
        <f>Tabulka1[[#This Row],[Interpolated_z2 - measured]]/Tabulka1[[#This Row],[z2]]*100</f>
        <v>1.8815980612447658</v>
      </c>
      <c r="AQ397" s="1">
        <v>1</v>
      </c>
    </row>
    <row r="398" spans="1:43" x14ac:dyDescent="0.35">
      <c r="A398" s="1">
        <f t="shared" si="8"/>
        <v>3.3568672788434246</v>
      </c>
      <c r="B398" s="1">
        <f t="shared" si="8"/>
        <v>0.16784336394217125</v>
      </c>
      <c r="C398" s="1">
        <f>Tabulka1[[#This Row],[z2]]</f>
        <v>2.5002004777209308</v>
      </c>
      <c r="D398" s="1">
        <f>Tabulka1[[#This Row],[std2]]</f>
        <v>4.5478506235313937E-5</v>
      </c>
      <c r="E398" s="1">
        <f t="shared" si="9"/>
        <v>2</v>
      </c>
      <c r="F398" s="1" t="s">
        <v>75</v>
      </c>
      <c r="G398" s="1" t="s">
        <v>27</v>
      </c>
      <c r="H398" s="1" t="str">
        <f>Tabulka1[[#This Row],[z2Label]]</f>
        <v>Dynamic viscosity (mPa.s)</v>
      </c>
      <c r="I398" s="1">
        <f t="shared" si="10"/>
        <v>10</v>
      </c>
      <c r="J398" s="1">
        <f t="shared" si="10"/>
        <v>0.1</v>
      </c>
      <c r="K398">
        <v>2.5002004777209308</v>
      </c>
      <c r="L398">
        <v>4.5478506235313937E-5</v>
      </c>
      <c r="M398" s="1" t="s">
        <v>29</v>
      </c>
      <c r="N398" s="1" t="s">
        <v>28</v>
      </c>
      <c r="O398" s="1" t="s">
        <v>81</v>
      </c>
      <c r="P398" s="1">
        <f t="shared" si="11"/>
        <v>9.1163003460960859</v>
      </c>
      <c r="Q398" s="1">
        <f t="shared" si="11"/>
        <v>0.1</v>
      </c>
      <c r="R398" s="1">
        <f>Tabulka1[[#This Row],[z2]]</f>
        <v>2.5002004777209308</v>
      </c>
      <c r="S398" s="1">
        <f>Tabulka1[[#This Row],[std2]]</f>
        <v>4.5478506235313937E-5</v>
      </c>
      <c r="T398" s="1" t="s">
        <v>44</v>
      </c>
      <c r="U398" s="1" t="s">
        <v>28</v>
      </c>
      <c r="V398" s="1" t="str">
        <f>Tabulka1[[#This Row],[z2Label]]</f>
        <v>Dynamic viscosity (mPa.s)</v>
      </c>
      <c r="W398" s="1">
        <f>2*Tabulka1[[#This Row],[x3]]/61.9789*1000/(100-Tabulka1[[#This Row],[x2]])</f>
        <v>3.268603543068183</v>
      </c>
      <c r="X398" s="1">
        <f>(Tabulka1[[#This Row],[x2]]-Tabulka1[[#This Row],[x3]])/60.08*1000/(100-Tabulka1[[#This Row],[x2]])</f>
        <v>0.16343017715340918</v>
      </c>
      <c r="Y398" s="1">
        <f>Tabulka1[[#This Row],[z3]]</f>
        <v>2.5002004777209308</v>
      </c>
      <c r="Z398" s="1">
        <f>Tabulka1[[#This Row],[std3]]</f>
        <v>4.5478506235313937E-5</v>
      </c>
      <c r="AA398" s="1" t="s">
        <v>36</v>
      </c>
      <c r="AB398" s="1" t="s">
        <v>37</v>
      </c>
      <c r="AC398" s="1" t="str">
        <f>Tabulka1[[#This Row],[z2Label]]</f>
        <v>Dynamic viscosity (mPa.s)</v>
      </c>
      <c r="AD398" s="1">
        <f>Tabulka1[[#This Row],[y2]]</f>
        <v>0.1</v>
      </c>
      <c r="AE398" s="1">
        <f>Tabulka1[[#This Row],[x3]]</f>
        <v>9.1163003460960859</v>
      </c>
      <c r="AF398" s="1">
        <f>Tabulka1[[#This Row],[x2]]-Tabulka1[[#This Row],[x3]]</f>
        <v>0.88369965390391414</v>
      </c>
      <c r="AG398" s="1">
        <f>100-Tabulka1[[#This Row],[Na2O_proc]]-Tabulka1[[#This Row],[SiO2_proc]]</f>
        <v>90</v>
      </c>
      <c r="AH398" s="1">
        <f>Tabulka1[[#This Row],[z2]]</f>
        <v>2.5002004777209308</v>
      </c>
      <c r="AI398" s="1">
        <f>Tabulka1[[#This Row],[std2]]</f>
        <v>4.5478506235313937E-5</v>
      </c>
      <c r="AJ398" s="1" t="str">
        <f>Tabulka1[[#This Row],[z2Label]]</f>
        <v>Dynamic viscosity (mPa.s)</v>
      </c>
      <c r="AK398" s="1">
        <v>15</v>
      </c>
      <c r="AL398" s="1" t="s">
        <v>82</v>
      </c>
      <c r="AM398" s="1" t="s">
        <v>79</v>
      </c>
      <c r="AN398" s="1">
        <f t="shared" si="12"/>
        <v>2.5961842960219843</v>
      </c>
      <c r="AO398" s="1">
        <f>Tabulka1[[#This Row],[Interpolated_z2]]-Tabulka1[[#This Row],[z2]]</f>
        <v>9.5983818301053514E-2</v>
      </c>
      <c r="AP398" s="1">
        <f>Tabulka1[[#This Row],[Interpolated_z2 - measured]]/Tabulka1[[#This Row],[z2]]*100</f>
        <v>3.8390448748553156</v>
      </c>
      <c r="AQ398" s="1">
        <v>1</v>
      </c>
    </row>
    <row r="399" spans="1:43" x14ac:dyDescent="0.35">
      <c r="A399" s="1">
        <f t="shared" si="8"/>
        <v>5.3506925598902146</v>
      </c>
      <c r="B399" s="1">
        <f t="shared" si="8"/>
        <v>0.26753462799451072</v>
      </c>
      <c r="C399" s="1">
        <f>Tabulka1[[#This Row],[z2]]</f>
        <v>4.6070547479987756</v>
      </c>
      <c r="D399" s="1">
        <f>Tabulka1[[#This Row],[std2]]</f>
        <v>2.0022339640976428E-3</v>
      </c>
      <c r="E399" s="1">
        <f t="shared" si="9"/>
        <v>2</v>
      </c>
      <c r="F399" s="1" t="s">
        <v>75</v>
      </c>
      <c r="G399" s="1" t="s">
        <v>27</v>
      </c>
      <c r="H399" s="1" t="str">
        <f>Tabulka1[[#This Row],[z2Label]]</f>
        <v>Dynamic viscosity (mPa.s)</v>
      </c>
      <c r="I399" s="1">
        <f t="shared" si="10"/>
        <v>15</v>
      </c>
      <c r="J399" s="1">
        <f t="shared" si="10"/>
        <v>0.1</v>
      </c>
      <c r="K399">
        <v>4.6070547479987756</v>
      </c>
      <c r="L399">
        <v>2.0022339640976428E-3</v>
      </c>
      <c r="M399" s="1" t="s">
        <v>29</v>
      </c>
      <c r="N399" s="1" t="s">
        <v>28</v>
      </c>
      <c r="O399" s="1" t="s">
        <v>81</v>
      </c>
      <c r="P399" s="1">
        <f t="shared" si="11"/>
        <v>13.674450519144131</v>
      </c>
      <c r="Q399" s="1">
        <f t="shared" si="11"/>
        <v>0.1</v>
      </c>
      <c r="R399" s="1">
        <f>Tabulka1[[#This Row],[z2]]</f>
        <v>4.6070547479987756</v>
      </c>
      <c r="S399" s="1">
        <f>Tabulka1[[#This Row],[std2]]</f>
        <v>2.0022339640976428E-3</v>
      </c>
      <c r="T399" s="1" t="s">
        <v>44</v>
      </c>
      <c r="U399" s="1" t="s">
        <v>28</v>
      </c>
      <c r="V399" s="1" t="str">
        <f>Tabulka1[[#This Row],[z2Label]]</f>
        <v>Dynamic viscosity (mPa.s)</v>
      </c>
      <c r="W399" s="1">
        <f>2*Tabulka1[[#This Row],[x3]]/61.9789*1000/(100-Tabulka1[[#This Row],[x2]])</f>
        <v>5.1913115095788775</v>
      </c>
      <c r="X399" s="1">
        <f>(Tabulka1[[#This Row],[x2]]-Tabulka1[[#This Row],[x3]])/60.08*1000/(100-Tabulka1[[#This Row],[x2]])</f>
        <v>0.25956557547894366</v>
      </c>
      <c r="Y399" s="1">
        <f>Tabulka1[[#This Row],[z3]]</f>
        <v>4.6070547479987756</v>
      </c>
      <c r="Z399" s="1">
        <f>Tabulka1[[#This Row],[std3]]</f>
        <v>2.0022339640976428E-3</v>
      </c>
      <c r="AA399" s="1" t="s">
        <v>36</v>
      </c>
      <c r="AB399" s="1" t="s">
        <v>37</v>
      </c>
      <c r="AC399" s="1" t="str">
        <f>Tabulka1[[#This Row],[z2Label]]</f>
        <v>Dynamic viscosity (mPa.s)</v>
      </c>
      <c r="AD399" s="1">
        <f>Tabulka1[[#This Row],[y2]]</f>
        <v>0.1</v>
      </c>
      <c r="AE399" s="1">
        <f>Tabulka1[[#This Row],[x3]]</f>
        <v>13.674450519144131</v>
      </c>
      <c r="AF399" s="1">
        <f>Tabulka1[[#This Row],[x2]]-Tabulka1[[#This Row],[x3]]</f>
        <v>1.3255494808558694</v>
      </c>
      <c r="AG399" s="1">
        <f>100-Tabulka1[[#This Row],[Na2O_proc]]-Tabulka1[[#This Row],[SiO2_proc]]</f>
        <v>85</v>
      </c>
      <c r="AH399" s="1">
        <f>Tabulka1[[#This Row],[z2]]</f>
        <v>4.6070547479987756</v>
      </c>
      <c r="AI399" s="1">
        <f>Tabulka1[[#This Row],[std2]]</f>
        <v>2.0022339640976428E-3</v>
      </c>
      <c r="AJ399" s="1" t="str">
        <f>Tabulka1[[#This Row],[z2Label]]</f>
        <v>Dynamic viscosity (mPa.s)</v>
      </c>
      <c r="AK399" s="1">
        <v>15</v>
      </c>
      <c r="AL399" s="1" t="s">
        <v>82</v>
      </c>
      <c r="AM399" s="1" t="s">
        <v>79</v>
      </c>
      <c r="AN399" s="1">
        <f t="shared" si="12"/>
        <v>4.7969983170426742</v>
      </c>
      <c r="AO399" s="1">
        <f>Tabulka1[[#This Row],[Interpolated_z2]]-Tabulka1[[#This Row],[z2]]</f>
        <v>0.18994356904389864</v>
      </c>
      <c r="AP399" s="1">
        <f>Tabulka1[[#This Row],[Interpolated_z2 - measured]]/Tabulka1[[#This Row],[z2]]*100</f>
        <v>4.1228849977614619</v>
      </c>
      <c r="AQ399" s="1">
        <v>1</v>
      </c>
    </row>
    <row r="400" spans="1:43" x14ac:dyDescent="0.35">
      <c r="A400" s="1">
        <f t="shared" si="8"/>
        <v>7.5522490362113865</v>
      </c>
      <c r="B400" s="1">
        <f t="shared" si="8"/>
        <v>0.37761245181056935</v>
      </c>
      <c r="C400" s="1">
        <f>Tabulka1[[#This Row],[z2]]</f>
        <v>9.4232949931171497</v>
      </c>
      <c r="D400" s="1">
        <f>Tabulka1[[#This Row],[std2]]</f>
        <v>1.8172180855059887E-2</v>
      </c>
      <c r="E400" s="1">
        <f t="shared" si="9"/>
        <v>2</v>
      </c>
      <c r="F400" s="1" t="s">
        <v>75</v>
      </c>
      <c r="G400" s="1" t="s">
        <v>27</v>
      </c>
      <c r="H400" s="1" t="str">
        <f>Tabulka1[[#This Row],[z2Label]]</f>
        <v>Dynamic viscosity (mPa.s)</v>
      </c>
      <c r="I400" s="1">
        <f t="shared" si="10"/>
        <v>20</v>
      </c>
      <c r="J400" s="1">
        <f t="shared" si="10"/>
        <v>0.1</v>
      </c>
      <c r="K400">
        <v>9.4232949931171497</v>
      </c>
      <c r="L400">
        <v>1.8172180855059887E-2</v>
      </c>
      <c r="M400" s="1" t="s">
        <v>29</v>
      </c>
      <c r="N400" s="1" t="s">
        <v>28</v>
      </c>
      <c r="O400" s="1" t="s">
        <v>81</v>
      </c>
      <c r="P400" s="1">
        <f t="shared" si="11"/>
        <v>18.232600692192172</v>
      </c>
      <c r="Q400" s="1">
        <f t="shared" si="11"/>
        <v>0.1</v>
      </c>
      <c r="R400" s="1">
        <f>Tabulka1[[#This Row],[z2]]</f>
        <v>9.4232949931171497</v>
      </c>
      <c r="S400" s="1">
        <f>Tabulka1[[#This Row],[std2]]</f>
        <v>1.8172180855059887E-2</v>
      </c>
      <c r="T400" s="1" t="s">
        <v>44</v>
      </c>
      <c r="U400" s="1" t="s">
        <v>28</v>
      </c>
      <c r="V400" s="1" t="str">
        <f>Tabulka1[[#This Row],[z2Label]]</f>
        <v>Dynamic viscosity (mPa.s)</v>
      </c>
      <c r="W400" s="1">
        <f>2*Tabulka1[[#This Row],[x3]]/61.9789*1000/(100-Tabulka1[[#This Row],[x2]])</f>
        <v>7.3543579719034113</v>
      </c>
      <c r="X400" s="1">
        <f>(Tabulka1[[#This Row],[x2]]-Tabulka1[[#This Row],[x3]])/60.08*1000/(100-Tabulka1[[#This Row],[x2]])</f>
        <v>0.36771789859517068</v>
      </c>
      <c r="Y400" s="1">
        <f>Tabulka1[[#This Row],[z3]]</f>
        <v>9.4232949931171497</v>
      </c>
      <c r="Z400" s="1">
        <f>Tabulka1[[#This Row],[std3]]</f>
        <v>1.8172180855059887E-2</v>
      </c>
      <c r="AA400" s="1" t="s">
        <v>36</v>
      </c>
      <c r="AB400" s="1" t="s">
        <v>37</v>
      </c>
      <c r="AC400" s="1" t="str">
        <f>Tabulka1[[#This Row],[z2Label]]</f>
        <v>Dynamic viscosity (mPa.s)</v>
      </c>
      <c r="AD400" s="1">
        <f>Tabulka1[[#This Row],[y2]]</f>
        <v>0.1</v>
      </c>
      <c r="AE400" s="1">
        <f>Tabulka1[[#This Row],[x3]]</f>
        <v>18.232600692192172</v>
      </c>
      <c r="AF400" s="1">
        <f>Tabulka1[[#This Row],[x2]]-Tabulka1[[#This Row],[x3]]</f>
        <v>1.7673993078078283</v>
      </c>
      <c r="AG400" s="1">
        <f>100-Tabulka1[[#This Row],[Na2O_proc]]-Tabulka1[[#This Row],[SiO2_proc]]</f>
        <v>80</v>
      </c>
      <c r="AH400" s="1">
        <f>Tabulka1[[#This Row],[z2]]</f>
        <v>9.4232949931171497</v>
      </c>
      <c r="AI400" s="1">
        <f>Tabulka1[[#This Row],[std2]]</f>
        <v>1.8172180855059887E-2</v>
      </c>
      <c r="AJ400" s="1" t="str">
        <f>Tabulka1[[#This Row],[z2Label]]</f>
        <v>Dynamic viscosity (mPa.s)</v>
      </c>
      <c r="AK400" s="1">
        <v>15</v>
      </c>
      <c r="AL400" s="1" t="s">
        <v>82</v>
      </c>
      <c r="AM400" s="1" t="s">
        <v>79</v>
      </c>
      <c r="AN400" s="1">
        <f t="shared" si="12"/>
        <v>9.4831073880662071</v>
      </c>
      <c r="AO400" s="1">
        <f>Tabulka1[[#This Row],[Interpolated_z2]]-Tabulka1[[#This Row],[z2]]</f>
        <v>5.9812394949057435E-2</v>
      </c>
      <c r="AP400" s="1">
        <f>Tabulka1[[#This Row],[Interpolated_z2 - measured]]/Tabulka1[[#This Row],[z2]]*100</f>
        <v>0.63472909415172607</v>
      </c>
      <c r="AQ400" s="1">
        <v>1</v>
      </c>
    </row>
    <row r="401" spans="1:43" x14ac:dyDescent="0.35">
      <c r="A401" s="1">
        <f t="shared" si="8"/>
        <v>9.9674349029004112</v>
      </c>
      <c r="B401" s="1">
        <f t="shared" si="8"/>
        <v>0.49837174514502058</v>
      </c>
      <c r="C401" s="1">
        <f>Tabulka1[[#This Row],[z2]]</f>
        <v>21.504485084824871</v>
      </c>
      <c r="D401" s="1">
        <f>Tabulka1[[#This Row],[std2]]</f>
        <v>0.47094310992525779</v>
      </c>
      <c r="E401" s="1">
        <f t="shared" si="9"/>
        <v>2</v>
      </c>
      <c r="F401" s="1" t="s">
        <v>75</v>
      </c>
      <c r="G401" s="1" t="s">
        <v>27</v>
      </c>
      <c r="H401" s="1" t="str">
        <f>Tabulka1[[#This Row],[z2Label]]</f>
        <v>Dynamic viscosity (mPa.s)</v>
      </c>
      <c r="I401" s="1">
        <f t="shared" si="10"/>
        <v>25</v>
      </c>
      <c r="J401" s="1">
        <f t="shared" si="10"/>
        <v>0.1</v>
      </c>
      <c r="K401">
        <v>21.504485084824871</v>
      </c>
      <c r="L401">
        <v>0.47094310992525779</v>
      </c>
      <c r="M401" s="1" t="s">
        <v>29</v>
      </c>
      <c r="N401" s="1" t="s">
        <v>28</v>
      </c>
      <c r="O401" s="1" t="s">
        <v>81</v>
      </c>
      <c r="P401" s="1">
        <f t="shared" si="11"/>
        <v>22.790750865240216</v>
      </c>
      <c r="Q401" s="1">
        <f t="shared" si="11"/>
        <v>0.1</v>
      </c>
      <c r="R401" s="1">
        <f>Tabulka1[[#This Row],[z2]]</f>
        <v>21.504485084824871</v>
      </c>
      <c r="S401" s="1">
        <f>Tabulka1[[#This Row],[std2]]</f>
        <v>0.47094310992525779</v>
      </c>
      <c r="T401" s="1" t="s">
        <v>44</v>
      </c>
      <c r="U401" s="1" t="s">
        <v>28</v>
      </c>
      <c r="V401" s="1" t="str">
        <f>Tabulka1[[#This Row],[z2Label]]</f>
        <v>Dynamic viscosity (mPa.s)</v>
      </c>
      <c r="W401" s="1">
        <f>2*Tabulka1[[#This Row],[x3]]/61.9789*1000/(100-Tabulka1[[#This Row],[x2]])</f>
        <v>9.8058106292045473</v>
      </c>
      <c r="X401" s="1">
        <f>(Tabulka1[[#This Row],[x2]]-Tabulka1[[#This Row],[x3]])/60.08*1000/(100-Tabulka1[[#This Row],[x2]])</f>
        <v>0.49029053146022722</v>
      </c>
      <c r="Y401" s="1">
        <f>Tabulka1[[#This Row],[z3]]</f>
        <v>21.504485084824871</v>
      </c>
      <c r="Z401" s="1">
        <f>Tabulka1[[#This Row],[std3]]</f>
        <v>0.47094310992525779</v>
      </c>
      <c r="AA401" s="1" t="s">
        <v>36</v>
      </c>
      <c r="AB401" s="1" t="s">
        <v>37</v>
      </c>
      <c r="AC401" s="1" t="str">
        <f>Tabulka1[[#This Row],[z2Label]]</f>
        <v>Dynamic viscosity (mPa.s)</v>
      </c>
      <c r="AD401" s="1">
        <f>Tabulka1[[#This Row],[y2]]</f>
        <v>0.1</v>
      </c>
      <c r="AE401" s="1">
        <f>Tabulka1[[#This Row],[x3]]</f>
        <v>22.790750865240216</v>
      </c>
      <c r="AF401" s="1">
        <f>Tabulka1[[#This Row],[x2]]-Tabulka1[[#This Row],[x3]]</f>
        <v>2.2092491347597836</v>
      </c>
      <c r="AG401" s="1">
        <f>100-Tabulka1[[#This Row],[Na2O_proc]]-Tabulka1[[#This Row],[SiO2_proc]]</f>
        <v>75</v>
      </c>
      <c r="AH401" s="1">
        <f>Tabulka1[[#This Row],[z2]]</f>
        <v>21.504485084824871</v>
      </c>
      <c r="AI401" s="1">
        <f>Tabulka1[[#This Row],[std2]]</f>
        <v>0.47094310992525779</v>
      </c>
      <c r="AJ401" s="1" t="str">
        <f>Tabulka1[[#This Row],[z2Label]]</f>
        <v>Dynamic viscosity (mPa.s)</v>
      </c>
      <c r="AK401" s="1">
        <v>15</v>
      </c>
      <c r="AL401" s="1" t="s">
        <v>82</v>
      </c>
      <c r="AM401" s="1" t="s">
        <v>79</v>
      </c>
      <c r="AN401" s="1">
        <f t="shared" si="12"/>
        <v>19.720228874965184</v>
      </c>
      <c r="AO401" s="1">
        <f>Tabulka1[[#This Row],[Interpolated_z2]]-Tabulka1[[#This Row],[z2]]</f>
        <v>-1.7842562098596879</v>
      </c>
      <c r="AP401" s="1">
        <f>Tabulka1[[#This Row],[Interpolated_z2 - measured]]/Tabulka1[[#This Row],[z2]]*100</f>
        <v>-8.2971352386334924</v>
      </c>
      <c r="AQ401" s="1">
        <v>1</v>
      </c>
    </row>
    <row r="402" spans="1:43" x14ac:dyDescent="0.35">
      <c r="A402" s="1">
        <f t="shared" si="8"/>
        <v>12.569465588223617</v>
      </c>
      <c r="B402" s="1">
        <f t="shared" si="8"/>
        <v>0.62847327941118092</v>
      </c>
      <c r="C402" s="1">
        <f>Tabulka1[[#This Row],[z2]]</f>
        <v>46.894113875323669</v>
      </c>
      <c r="D402" s="1">
        <f>Tabulka1[[#This Row],[std2]]</f>
        <v>0.97913564251483454</v>
      </c>
      <c r="E402" s="1">
        <f t="shared" si="9"/>
        <v>2</v>
      </c>
      <c r="F402" s="1" t="s">
        <v>75</v>
      </c>
      <c r="G402" s="1" t="s">
        <v>27</v>
      </c>
      <c r="H402" s="1" t="str">
        <f>Tabulka1[[#This Row],[z2Label]]</f>
        <v>Dynamic viscosity (mPa.s)</v>
      </c>
      <c r="I402" s="1">
        <f t="shared" si="10"/>
        <v>30</v>
      </c>
      <c r="J402" s="1">
        <f t="shared" si="10"/>
        <v>0.1</v>
      </c>
      <c r="K402">
        <v>46.894113875323669</v>
      </c>
      <c r="L402">
        <v>0.97913564251483454</v>
      </c>
      <c r="M402" s="1" t="s">
        <v>29</v>
      </c>
      <c r="N402" s="1" t="s">
        <v>28</v>
      </c>
      <c r="O402" s="1" t="s">
        <v>81</v>
      </c>
      <c r="P402" s="1">
        <f t="shared" si="11"/>
        <v>27.348901038288261</v>
      </c>
      <c r="Q402" s="1">
        <f t="shared" si="11"/>
        <v>0.1</v>
      </c>
      <c r="R402" s="1">
        <f>Tabulka1[[#This Row],[z2]]</f>
        <v>46.894113875323669</v>
      </c>
      <c r="S402" s="1">
        <f>Tabulka1[[#This Row],[std2]]</f>
        <v>0.97913564251483454</v>
      </c>
      <c r="T402" s="1" t="s">
        <v>44</v>
      </c>
      <c r="U402" s="1" t="s">
        <v>28</v>
      </c>
      <c r="V402" s="1" t="str">
        <f>Tabulka1[[#This Row],[z2Label]]</f>
        <v>Dynamic viscosity (mPa.s)</v>
      </c>
      <c r="W402" s="1">
        <f>2*Tabulka1[[#This Row],[x3]]/61.9789*1000/(100-Tabulka1[[#This Row],[x2]])</f>
        <v>12.607470808977276</v>
      </c>
      <c r="X402" s="1">
        <f>(Tabulka1[[#This Row],[x2]]-Tabulka1[[#This Row],[x3]])/60.08*1000/(100-Tabulka1[[#This Row],[x2]])</f>
        <v>0.63037354044886318</v>
      </c>
      <c r="Y402" s="1">
        <f>Tabulka1[[#This Row],[z3]]</f>
        <v>46.894113875323669</v>
      </c>
      <c r="Z402" s="1">
        <f>Tabulka1[[#This Row],[std3]]</f>
        <v>0.97913564251483454</v>
      </c>
      <c r="AA402" s="1" t="s">
        <v>36</v>
      </c>
      <c r="AB402" s="1" t="s">
        <v>37</v>
      </c>
      <c r="AC402" s="1" t="str">
        <f>Tabulka1[[#This Row],[z2Label]]</f>
        <v>Dynamic viscosity (mPa.s)</v>
      </c>
      <c r="AD402" s="1">
        <f>Tabulka1[[#This Row],[y2]]</f>
        <v>0.1</v>
      </c>
      <c r="AE402" s="1">
        <f>Tabulka1[[#This Row],[x3]]</f>
        <v>27.348901038288261</v>
      </c>
      <c r="AF402" s="1">
        <f>Tabulka1[[#This Row],[x2]]-Tabulka1[[#This Row],[x3]]</f>
        <v>2.6510989617117389</v>
      </c>
      <c r="AG402" s="1">
        <f>100-Tabulka1[[#This Row],[Na2O_proc]]-Tabulka1[[#This Row],[SiO2_proc]]</f>
        <v>70</v>
      </c>
      <c r="AH402" s="1">
        <f>Tabulka1[[#This Row],[z2]]</f>
        <v>46.894113875323669</v>
      </c>
      <c r="AI402" s="1">
        <f>Tabulka1[[#This Row],[std2]]</f>
        <v>0.97913564251483454</v>
      </c>
      <c r="AJ402" s="1" t="str">
        <f>Tabulka1[[#This Row],[z2Label]]</f>
        <v>Dynamic viscosity (mPa.s)</v>
      </c>
      <c r="AK402" s="1">
        <v>15</v>
      </c>
      <c r="AL402" s="1" t="s">
        <v>82</v>
      </c>
      <c r="AM402" s="1" t="s">
        <v>79</v>
      </c>
      <c r="AN402" s="1">
        <f t="shared" si="12"/>
        <v>43.625100313050794</v>
      </c>
      <c r="AO402" s="1">
        <f>Tabulka1[[#This Row],[Interpolated_z2]]-Tabulka1[[#This Row],[z2]]</f>
        <v>-3.2690135622728747</v>
      </c>
      <c r="AP402" s="1">
        <f>Tabulka1[[#This Row],[Interpolated_z2 - measured]]/Tabulka1[[#This Row],[z2]]*100</f>
        <v>-6.9710530642803654</v>
      </c>
      <c r="AQ402" s="1">
        <v>1</v>
      </c>
    </row>
    <row r="403" spans="1:43" x14ac:dyDescent="0.35">
      <c r="A403" s="1">
        <f t="shared" si="8"/>
        <v>0</v>
      </c>
      <c r="B403" s="1">
        <f t="shared" si="8"/>
        <v>0</v>
      </c>
      <c r="C403" s="1">
        <f>Tabulka1[[#This Row],[z2]]</f>
        <v>1.1030139981072158</v>
      </c>
      <c r="D403" s="1">
        <f>Tabulka1[[#This Row],[std2]]</f>
        <v>6.9239040212735392E-3</v>
      </c>
      <c r="E403" s="1">
        <f t="shared" si="9"/>
        <v>3</v>
      </c>
      <c r="F403" s="1" t="s">
        <v>75</v>
      </c>
      <c r="G403" s="1" t="s">
        <v>27</v>
      </c>
      <c r="H403" s="1" t="str">
        <f>Tabulka1[[#This Row],[z2Label]]</f>
        <v>Dynamic viscosity (mPa.s)</v>
      </c>
      <c r="I403" s="1">
        <f t="shared" si="10"/>
        <v>0</v>
      </c>
      <c r="J403" s="1">
        <f t="shared" si="10"/>
        <v>0.5</v>
      </c>
      <c r="K403">
        <v>1.1030139981072158</v>
      </c>
      <c r="L403">
        <v>6.9239040212735392E-3</v>
      </c>
      <c r="M403" s="1" t="s">
        <v>29</v>
      </c>
      <c r="N403" s="1" t="s">
        <v>28</v>
      </c>
      <c r="O403" s="1" t="s">
        <v>81</v>
      </c>
      <c r="P403" s="1">
        <f t="shared" si="11"/>
        <v>0</v>
      </c>
      <c r="Q403" s="1">
        <f t="shared" si="11"/>
        <v>0.5</v>
      </c>
      <c r="R403" s="1">
        <f>Tabulka1[[#This Row],[z2]]</f>
        <v>1.1030139981072158</v>
      </c>
      <c r="S403" s="1">
        <f>Tabulka1[[#This Row],[std2]]</f>
        <v>6.9239040212735392E-3</v>
      </c>
      <c r="T403" s="1" t="s">
        <v>44</v>
      </c>
      <c r="U403" s="1" t="s">
        <v>28</v>
      </c>
      <c r="V403" s="1" t="str">
        <f>Tabulka1[[#This Row],[z2Label]]</f>
        <v>Dynamic viscosity (mPa.s)</v>
      </c>
      <c r="W403" s="1">
        <f>2*Tabulka1[[#This Row],[x3]]/61.9789*1000/(100-Tabulka1[[#This Row],[x2]])</f>
        <v>0</v>
      </c>
      <c r="X403" s="1">
        <f>(Tabulka1[[#This Row],[x2]]-Tabulka1[[#This Row],[x3]])/60.08*1000/(100-Tabulka1[[#This Row],[x2]])</f>
        <v>0</v>
      </c>
      <c r="Y403" s="1">
        <f>Tabulka1[[#This Row],[z3]]</f>
        <v>1.1030139981072158</v>
      </c>
      <c r="Z403" s="1">
        <f>Tabulka1[[#This Row],[std3]]</f>
        <v>6.9239040212735392E-3</v>
      </c>
      <c r="AA403" s="1" t="s">
        <v>36</v>
      </c>
      <c r="AB403" s="1" t="s">
        <v>37</v>
      </c>
      <c r="AC403" s="1" t="str">
        <f>Tabulka1[[#This Row],[z2Label]]</f>
        <v>Dynamic viscosity (mPa.s)</v>
      </c>
      <c r="AD403" s="1">
        <f>Tabulka1[[#This Row],[y2]]</f>
        <v>0.5</v>
      </c>
      <c r="AE403" s="1">
        <f>Tabulka1[[#This Row],[x3]]</f>
        <v>0</v>
      </c>
      <c r="AF403" s="1">
        <f>Tabulka1[[#This Row],[x2]]-Tabulka1[[#This Row],[x3]]</f>
        <v>0</v>
      </c>
      <c r="AG403" s="1">
        <f>100-Tabulka1[[#This Row],[Na2O_proc]]-Tabulka1[[#This Row],[SiO2_proc]]</f>
        <v>100</v>
      </c>
      <c r="AH403" s="1">
        <f>Tabulka1[[#This Row],[z2]]</f>
        <v>1.1030139981072158</v>
      </c>
      <c r="AI403" s="1">
        <f>Tabulka1[[#This Row],[std2]]</f>
        <v>6.9239040212735392E-3</v>
      </c>
      <c r="AJ403" s="1" t="str">
        <f>Tabulka1[[#This Row],[z2Label]]</f>
        <v>Dynamic viscosity (mPa.s)</v>
      </c>
      <c r="AK403" s="1">
        <v>15</v>
      </c>
      <c r="AL403" s="1" t="s">
        <v>82</v>
      </c>
      <c r="AM403" s="1" t="s">
        <v>79</v>
      </c>
      <c r="AN403" s="1">
        <f t="shared" si="12"/>
        <v>0.96883813502556582</v>
      </c>
      <c r="AO403" s="1">
        <f>Tabulka1[[#This Row],[Interpolated_z2]]-Tabulka1[[#This Row],[z2]]</f>
        <v>-0.13417586308164997</v>
      </c>
      <c r="AP403" s="1">
        <f>Tabulka1[[#This Row],[Interpolated_z2 - measured]]/Tabulka1[[#This Row],[z2]]*100</f>
        <v>-12.164475093869818</v>
      </c>
      <c r="AQ403" s="1">
        <v>100</v>
      </c>
    </row>
    <row r="404" spans="1:43" x14ac:dyDescent="0.35">
      <c r="A404" s="1">
        <f t="shared" si="8"/>
        <v>1.1539803236074326</v>
      </c>
      <c r="B404" s="1">
        <f t="shared" si="8"/>
        <v>0.28849508090185816</v>
      </c>
      <c r="C404" s="1">
        <f>Tabulka1[[#This Row],[z2]]</f>
        <v>1.4709203741443022</v>
      </c>
      <c r="D404" s="1">
        <f>Tabulka1[[#This Row],[std2]]</f>
        <v>5.6369186546122694E-4</v>
      </c>
      <c r="E404" s="1">
        <f t="shared" si="9"/>
        <v>3</v>
      </c>
      <c r="F404" s="1" t="s">
        <v>75</v>
      </c>
      <c r="G404" s="1" t="s">
        <v>27</v>
      </c>
      <c r="H404" s="1" t="str">
        <f>Tabulka1[[#This Row],[z2Label]]</f>
        <v>Dynamic viscosity (mPa.s)</v>
      </c>
      <c r="I404" s="1">
        <f t="shared" si="10"/>
        <v>5</v>
      </c>
      <c r="J404" s="1">
        <f t="shared" si="10"/>
        <v>0.5</v>
      </c>
      <c r="K404">
        <v>1.4709203741443022</v>
      </c>
      <c r="L404">
        <v>5.6369186546122694E-4</v>
      </c>
      <c r="M404" s="1" t="s">
        <v>29</v>
      </c>
      <c r="N404" s="1" t="s">
        <v>28</v>
      </c>
      <c r="O404" s="1" t="s">
        <v>81</v>
      </c>
      <c r="P404" s="1">
        <f t="shared" si="11"/>
        <v>3.3677266300727351</v>
      </c>
      <c r="Q404" s="1">
        <f t="shared" si="11"/>
        <v>0.5</v>
      </c>
      <c r="R404" s="1">
        <f>Tabulka1[[#This Row],[z2]]</f>
        <v>1.4709203741443022</v>
      </c>
      <c r="S404" s="1">
        <f>Tabulka1[[#This Row],[std2]]</f>
        <v>5.6369186546122694E-4</v>
      </c>
      <c r="T404" s="1" t="s">
        <v>44</v>
      </c>
      <c r="U404" s="1" t="s">
        <v>28</v>
      </c>
      <c r="V404" s="1" t="str">
        <f>Tabulka1[[#This Row],[z2Label]]</f>
        <v>Dynamic viscosity (mPa.s)</v>
      </c>
      <c r="W404" s="1">
        <f>2*Tabulka1[[#This Row],[x3]]/61.9789*1000/(100-Tabulka1[[#This Row],[x2]])</f>
        <v>1.1439297567644999</v>
      </c>
      <c r="X404" s="1">
        <f>(Tabulka1[[#This Row],[x2]]-Tabulka1[[#This Row],[x3]])/60.08*1000/(100-Tabulka1[[#This Row],[x2]])</f>
        <v>0.28598243919112498</v>
      </c>
      <c r="Y404" s="1">
        <f>Tabulka1[[#This Row],[z3]]</f>
        <v>1.4709203741443022</v>
      </c>
      <c r="Z404" s="1">
        <f>Tabulka1[[#This Row],[std3]]</f>
        <v>5.6369186546122694E-4</v>
      </c>
      <c r="AA404" s="1" t="s">
        <v>36</v>
      </c>
      <c r="AB404" s="1" t="s">
        <v>37</v>
      </c>
      <c r="AC404" s="1" t="str">
        <f>Tabulka1[[#This Row],[z2Label]]</f>
        <v>Dynamic viscosity (mPa.s)</v>
      </c>
      <c r="AD404" s="1">
        <f>Tabulka1[[#This Row],[y2]]</f>
        <v>0.5</v>
      </c>
      <c r="AE404" s="1">
        <f>Tabulka1[[#This Row],[x3]]</f>
        <v>3.3677266300727351</v>
      </c>
      <c r="AF404" s="1">
        <f>Tabulka1[[#This Row],[x2]]-Tabulka1[[#This Row],[x3]]</f>
        <v>1.6322733699272649</v>
      </c>
      <c r="AG404" s="1">
        <f>100-Tabulka1[[#This Row],[Na2O_proc]]-Tabulka1[[#This Row],[SiO2_proc]]</f>
        <v>95</v>
      </c>
      <c r="AH404" s="1">
        <f>Tabulka1[[#This Row],[z2]]</f>
        <v>1.4709203741443022</v>
      </c>
      <c r="AI404" s="1">
        <f>Tabulka1[[#This Row],[std2]]</f>
        <v>5.6369186546122694E-4</v>
      </c>
      <c r="AJ404" s="1" t="str">
        <f>Tabulka1[[#This Row],[z2Label]]</f>
        <v>Dynamic viscosity (mPa.s)</v>
      </c>
      <c r="AK404" s="1">
        <v>15</v>
      </c>
      <c r="AL404" s="1" t="s">
        <v>82</v>
      </c>
      <c r="AM404" s="1" t="s">
        <v>79</v>
      </c>
      <c r="AN404" s="1">
        <f t="shared" si="12"/>
        <v>1.3595224623549744</v>
      </c>
      <c r="AO404" s="1">
        <f>Tabulka1[[#This Row],[Interpolated_z2]]-Tabulka1[[#This Row],[z2]]</f>
        <v>-0.11139791178932779</v>
      </c>
      <c r="AP404" s="1">
        <f>Tabulka1[[#This Row],[Interpolated_z2 - measured]]/Tabulka1[[#This Row],[z2]]*100</f>
        <v>-7.5733475276751641</v>
      </c>
      <c r="AQ404" s="1">
        <v>1</v>
      </c>
    </row>
    <row r="405" spans="1:43" x14ac:dyDescent="0.35">
      <c r="A405" s="1">
        <f t="shared" si="8"/>
        <v>2.4488556155311572</v>
      </c>
      <c r="B405" s="1">
        <f t="shared" si="8"/>
        <v>0.61221390388278929</v>
      </c>
      <c r="C405" s="1">
        <f>Tabulka1[[#This Row],[z2]]</f>
        <v>2.2193847743104569</v>
      </c>
      <c r="D405" s="1">
        <f>Tabulka1[[#This Row],[std2]]</f>
        <v>3.3042737384377598E-4</v>
      </c>
      <c r="E405" s="1">
        <f t="shared" si="9"/>
        <v>3</v>
      </c>
      <c r="F405" s="1" t="s">
        <v>75</v>
      </c>
      <c r="G405" s="1" t="s">
        <v>27</v>
      </c>
      <c r="H405" s="1" t="str">
        <f>Tabulka1[[#This Row],[z2Label]]</f>
        <v>Dynamic viscosity (mPa.s)</v>
      </c>
      <c r="I405" s="1">
        <f t="shared" si="10"/>
        <v>10</v>
      </c>
      <c r="J405" s="1">
        <f t="shared" si="10"/>
        <v>0.5</v>
      </c>
      <c r="K405">
        <v>2.2193847743104569</v>
      </c>
      <c r="L405">
        <v>3.3042737384377598E-4</v>
      </c>
      <c r="M405" s="1" t="s">
        <v>29</v>
      </c>
      <c r="N405" s="1" t="s">
        <v>28</v>
      </c>
      <c r="O405" s="1" t="s">
        <v>81</v>
      </c>
      <c r="P405" s="1">
        <f t="shared" si="11"/>
        <v>6.7354532601454702</v>
      </c>
      <c r="Q405" s="1">
        <f t="shared" si="11"/>
        <v>0.5</v>
      </c>
      <c r="R405" s="1">
        <f>Tabulka1[[#This Row],[z2]]</f>
        <v>2.2193847743104569</v>
      </c>
      <c r="S405" s="1">
        <f>Tabulka1[[#This Row],[std2]]</f>
        <v>3.3042737384377598E-4</v>
      </c>
      <c r="T405" s="1" t="s">
        <v>44</v>
      </c>
      <c r="U405" s="1" t="s">
        <v>28</v>
      </c>
      <c r="V405" s="1" t="str">
        <f>Tabulka1[[#This Row],[z2Label]]</f>
        <v>Dynamic viscosity (mPa.s)</v>
      </c>
      <c r="W405" s="1">
        <f>2*Tabulka1[[#This Row],[x3]]/61.9789*1000/(100-Tabulka1[[#This Row],[x2]])</f>
        <v>2.4149628198361666</v>
      </c>
      <c r="X405" s="1">
        <f>(Tabulka1[[#This Row],[x2]]-Tabulka1[[#This Row],[x3]])/60.08*1000/(100-Tabulka1[[#This Row],[x2]])</f>
        <v>0.60374070495904164</v>
      </c>
      <c r="Y405" s="1">
        <f>Tabulka1[[#This Row],[z3]]</f>
        <v>2.2193847743104569</v>
      </c>
      <c r="Z405" s="1">
        <f>Tabulka1[[#This Row],[std3]]</f>
        <v>3.3042737384377598E-4</v>
      </c>
      <c r="AA405" s="1" t="s">
        <v>36</v>
      </c>
      <c r="AB405" s="1" t="s">
        <v>37</v>
      </c>
      <c r="AC405" s="1" t="str">
        <f>Tabulka1[[#This Row],[z2Label]]</f>
        <v>Dynamic viscosity (mPa.s)</v>
      </c>
      <c r="AD405" s="1">
        <f>Tabulka1[[#This Row],[y2]]</f>
        <v>0.5</v>
      </c>
      <c r="AE405" s="1">
        <f>Tabulka1[[#This Row],[x3]]</f>
        <v>6.7354532601454702</v>
      </c>
      <c r="AF405" s="1">
        <f>Tabulka1[[#This Row],[x2]]-Tabulka1[[#This Row],[x3]]</f>
        <v>3.2645467398545298</v>
      </c>
      <c r="AG405" s="1">
        <f>100-Tabulka1[[#This Row],[Na2O_proc]]-Tabulka1[[#This Row],[SiO2_proc]]</f>
        <v>90</v>
      </c>
      <c r="AH405" s="1">
        <f>Tabulka1[[#This Row],[z2]]</f>
        <v>2.2193847743104569</v>
      </c>
      <c r="AI405" s="1">
        <f>Tabulka1[[#This Row],[std2]]</f>
        <v>3.3042737384377598E-4</v>
      </c>
      <c r="AJ405" s="1" t="str">
        <f>Tabulka1[[#This Row],[z2Label]]</f>
        <v>Dynamic viscosity (mPa.s)</v>
      </c>
      <c r="AK405" s="1">
        <v>15</v>
      </c>
      <c r="AL405" s="1" t="s">
        <v>82</v>
      </c>
      <c r="AM405" s="1" t="s">
        <v>79</v>
      </c>
      <c r="AN405" s="1">
        <f t="shared" si="12"/>
        <v>2.2926463858410493</v>
      </c>
      <c r="AO405" s="1">
        <f>Tabulka1[[#This Row],[Interpolated_z2]]-Tabulka1[[#This Row],[z2]]</f>
        <v>7.3261611530592408E-2</v>
      </c>
      <c r="AP405" s="1">
        <f>Tabulka1[[#This Row],[Interpolated_z2 - measured]]/Tabulka1[[#This Row],[z2]]*100</f>
        <v>3.3009873897758055</v>
      </c>
      <c r="AQ405" s="1">
        <v>1</v>
      </c>
    </row>
    <row r="406" spans="1:43" x14ac:dyDescent="0.35">
      <c r="A406" s="1">
        <f t="shared" si="8"/>
        <v>3.9036165396456592</v>
      </c>
      <c r="B406" s="1">
        <f t="shared" si="8"/>
        <v>0.97590413491141481</v>
      </c>
      <c r="C406" s="1">
        <f>Tabulka1[[#This Row],[z2]]</f>
        <v>3.8772129686917207</v>
      </c>
      <c r="D406" s="1">
        <f>Tabulka1[[#This Row],[std2]]</f>
        <v>2.5592697084352379E-3</v>
      </c>
      <c r="E406" s="1">
        <f t="shared" si="9"/>
        <v>3</v>
      </c>
      <c r="F406" s="1" t="s">
        <v>75</v>
      </c>
      <c r="G406" s="1" t="s">
        <v>27</v>
      </c>
      <c r="H406" s="1" t="str">
        <f>Tabulka1[[#This Row],[z2Label]]</f>
        <v>Dynamic viscosity (mPa.s)</v>
      </c>
      <c r="I406" s="1">
        <f t="shared" si="10"/>
        <v>15</v>
      </c>
      <c r="J406" s="1">
        <f t="shared" si="10"/>
        <v>0.5</v>
      </c>
      <c r="K406">
        <v>3.8772129686917207</v>
      </c>
      <c r="L406">
        <v>2.5592697084352379E-3</v>
      </c>
      <c r="M406" s="1" t="s">
        <v>29</v>
      </c>
      <c r="N406" s="1" t="s">
        <v>28</v>
      </c>
      <c r="O406" s="1" t="s">
        <v>81</v>
      </c>
      <c r="P406" s="1">
        <f t="shared" si="11"/>
        <v>10.103179890218206</v>
      </c>
      <c r="Q406" s="1">
        <f t="shared" si="11"/>
        <v>0.5</v>
      </c>
      <c r="R406" s="1">
        <f>Tabulka1[[#This Row],[z2]]</f>
        <v>3.8772129686917207</v>
      </c>
      <c r="S406" s="1">
        <f>Tabulka1[[#This Row],[std2]]</f>
        <v>2.5592697084352379E-3</v>
      </c>
      <c r="T406" s="1" t="s">
        <v>44</v>
      </c>
      <c r="U406" s="1" t="s">
        <v>28</v>
      </c>
      <c r="V406" s="1" t="str">
        <f>Tabulka1[[#This Row],[z2Label]]</f>
        <v>Dynamic viscosity (mPa.s)</v>
      </c>
      <c r="W406" s="1">
        <f>2*Tabulka1[[#This Row],[x3]]/61.9789*1000/(100-Tabulka1[[#This Row],[x2]])</f>
        <v>3.8355291844456763</v>
      </c>
      <c r="X406" s="1">
        <f>(Tabulka1[[#This Row],[x2]]-Tabulka1[[#This Row],[x3]])/60.08*1000/(100-Tabulka1[[#This Row],[x2]])</f>
        <v>0.95888229611141906</v>
      </c>
      <c r="Y406" s="1">
        <f>Tabulka1[[#This Row],[z3]]</f>
        <v>3.8772129686917207</v>
      </c>
      <c r="Z406" s="1">
        <f>Tabulka1[[#This Row],[std3]]</f>
        <v>2.5592697084352379E-3</v>
      </c>
      <c r="AA406" s="1" t="s">
        <v>36</v>
      </c>
      <c r="AB406" s="1" t="s">
        <v>37</v>
      </c>
      <c r="AC406" s="1" t="str">
        <f>Tabulka1[[#This Row],[z2Label]]</f>
        <v>Dynamic viscosity (mPa.s)</v>
      </c>
      <c r="AD406" s="1">
        <f>Tabulka1[[#This Row],[y2]]</f>
        <v>0.5</v>
      </c>
      <c r="AE406" s="1">
        <f>Tabulka1[[#This Row],[x3]]</f>
        <v>10.103179890218206</v>
      </c>
      <c r="AF406" s="1">
        <f>Tabulka1[[#This Row],[x2]]-Tabulka1[[#This Row],[x3]]</f>
        <v>4.8968201097817943</v>
      </c>
      <c r="AG406" s="1">
        <f>100-Tabulka1[[#This Row],[Na2O_proc]]-Tabulka1[[#This Row],[SiO2_proc]]</f>
        <v>85</v>
      </c>
      <c r="AH406" s="1">
        <f>Tabulka1[[#This Row],[z2]]</f>
        <v>3.8772129686917207</v>
      </c>
      <c r="AI406" s="1">
        <f>Tabulka1[[#This Row],[std2]]</f>
        <v>2.5592697084352379E-3</v>
      </c>
      <c r="AJ406" s="1" t="str">
        <f>Tabulka1[[#This Row],[z2Label]]</f>
        <v>Dynamic viscosity (mPa.s)</v>
      </c>
      <c r="AK406" s="1">
        <v>15</v>
      </c>
      <c r="AL406" s="1" t="s">
        <v>82</v>
      </c>
      <c r="AM406" s="1" t="s">
        <v>79</v>
      </c>
      <c r="AN406" s="1">
        <f t="shared" si="12"/>
        <v>4.3562571925531026</v>
      </c>
      <c r="AO406" s="1">
        <f>Tabulka1[[#This Row],[Interpolated_z2]]-Tabulka1[[#This Row],[z2]]</f>
        <v>0.4790442238613819</v>
      </c>
      <c r="AP406" s="1">
        <f>Tabulka1[[#This Row],[Interpolated_z2 - measured]]/Tabulka1[[#This Row],[z2]]*100</f>
        <v>12.355375568214525</v>
      </c>
      <c r="AQ406" s="1">
        <v>1</v>
      </c>
    </row>
    <row r="407" spans="1:43" x14ac:dyDescent="0.35">
      <c r="A407" s="1">
        <f t="shared" ref="A407:B426" si="13">A22</f>
        <v>5.5025434992159212</v>
      </c>
      <c r="B407" s="1">
        <f t="shared" si="13"/>
        <v>1.3756358748039803</v>
      </c>
      <c r="C407" s="1">
        <f>Tabulka1[[#This Row],[z2]]</f>
        <v>7.4450549368088588</v>
      </c>
      <c r="D407" s="1">
        <f>Tabulka1[[#This Row],[std2]]</f>
        <v>1.0131686458785734E-2</v>
      </c>
      <c r="E407" s="1">
        <f t="shared" si="9"/>
        <v>3</v>
      </c>
      <c r="F407" s="1" t="s">
        <v>75</v>
      </c>
      <c r="G407" s="1" t="s">
        <v>27</v>
      </c>
      <c r="H407" s="1" t="str">
        <f>Tabulka1[[#This Row],[z2Label]]</f>
        <v>Dynamic viscosity (mPa.s)</v>
      </c>
      <c r="I407" s="1">
        <f t="shared" ref="I407:J426" si="14">I22</f>
        <v>20</v>
      </c>
      <c r="J407" s="1">
        <f t="shared" si="14"/>
        <v>0.5</v>
      </c>
      <c r="K407">
        <v>7.4450549368088588</v>
      </c>
      <c r="L407">
        <v>1.0131686458785734E-2</v>
      </c>
      <c r="M407" s="1" t="s">
        <v>29</v>
      </c>
      <c r="N407" s="1" t="s">
        <v>28</v>
      </c>
      <c r="O407" s="1" t="s">
        <v>81</v>
      </c>
      <c r="P407" s="1">
        <f t="shared" ref="P407:Q426" si="15">P22</f>
        <v>13.47090652029094</v>
      </c>
      <c r="Q407" s="1">
        <f t="shared" si="15"/>
        <v>0.5</v>
      </c>
      <c r="R407" s="1">
        <f>Tabulka1[[#This Row],[z2]]</f>
        <v>7.4450549368088588</v>
      </c>
      <c r="S407" s="1">
        <f>Tabulka1[[#This Row],[std2]]</f>
        <v>1.0131686458785734E-2</v>
      </c>
      <c r="T407" s="1" t="s">
        <v>44</v>
      </c>
      <c r="U407" s="1" t="s">
        <v>28</v>
      </c>
      <c r="V407" s="1" t="str">
        <f>Tabulka1[[#This Row],[z2Label]]</f>
        <v>Dynamic viscosity (mPa.s)</v>
      </c>
      <c r="W407" s="1">
        <f>2*Tabulka1[[#This Row],[x3]]/61.9789*1000/(100-Tabulka1[[#This Row],[x2]])</f>
        <v>5.4336663446313747</v>
      </c>
      <c r="X407" s="1">
        <f>(Tabulka1[[#This Row],[x2]]-Tabulka1[[#This Row],[x3]])/60.08*1000/(100-Tabulka1[[#This Row],[x2]])</f>
        <v>1.3584165861578437</v>
      </c>
      <c r="Y407" s="1">
        <f>Tabulka1[[#This Row],[z3]]</f>
        <v>7.4450549368088588</v>
      </c>
      <c r="Z407" s="1">
        <f>Tabulka1[[#This Row],[std3]]</f>
        <v>1.0131686458785734E-2</v>
      </c>
      <c r="AA407" s="1" t="s">
        <v>36</v>
      </c>
      <c r="AB407" s="1" t="s">
        <v>37</v>
      </c>
      <c r="AC407" s="1" t="str">
        <f>Tabulka1[[#This Row],[z2Label]]</f>
        <v>Dynamic viscosity (mPa.s)</v>
      </c>
      <c r="AD407" s="1">
        <f>Tabulka1[[#This Row],[y2]]</f>
        <v>0.5</v>
      </c>
      <c r="AE407" s="1">
        <f>Tabulka1[[#This Row],[x3]]</f>
        <v>13.47090652029094</v>
      </c>
      <c r="AF407" s="1">
        <f>Tabulka1[[#This Row],[x2]]-Tabulka1[[#This Row],[x3]]</f>
        <v>6.5290934797090596</v>
      </c>
      <c r="AG407" s="1">
        <f>100-Tabulka1[[#This Row],[Na2O_proc]]-Tabulka1[[#This Row],[SiO2_proc]]</f>
        <v>80</v>
      </c>
      <c r="AH407" s="1">
        <f>Tabulka1[[#This Row],[z2]]</f>
        <v>7.4450549368088588</v>
      </c>
      <c r="AI407" s="1">
        <f>Tabulka1[[#This Row],[std2]]</f>
        <v>1.0131686458785734E-2</v>
      </c>
      <c r="AJ407" s="1" t="str">
        <f>Tabulka1[[#This Row],[z2Label]]</f>
        <v>Dynamic viscosity (mPa.s)</v>
      </c>
      <c r="AK407" s="1">
        <v>15</v>
      </c>
      <c r="AL407" s="1" t="s">
        <v>82</v>
      </c>
      <c r="AM407" s="1" t="s">
        <v>79</v>
      </c>
      <c r="AN407" s="1">
        <f t="shared" si="12"/>
        <v>8.9944751239555742</v>
      </c>
      <c r="AO407" s="1">
        <f>Tabulka1[[#This Row],[Interpolated_z2]]-Tabulka1[[#This Row],[z2]]</f>
        <v>1.5494201871467155</v>
      </c>
      <c r="AP407" s="1">
        <f>Tabulka1[[#This Row],[Interpolated_z2 - measured]]/Tabulka1[[#This Row],[z2]]*100</f>
        <v>20.81140032273337</v>
      </c>
      <c r="AQ407" s="1">
        <v>1</v>
      </c>
    </row>
    <row r="408" spans="1:43" x14ac:dyDescent="0.35">
      <c r="A408" s="1">
        <f t="shared" si="13"/>
        <v>7.2599216030619802</v>
      </c>
      <c r="B408" s="1">
        <f t="shared" si="13"/>
        <v>1.814980400765495</v>
      </c>
      <c r="C408" s="1">
        <f>Tabulka1[[#This Row],[z2]]</f>
        <v>17.113746360445635</v>
      </c>
      <c r="D408" s="1">
        <f>Tabulka1[[#This Row],[std2]]</f>
        <v>0.10624821914836705</v>
      </c>
      <c r="E408" s="1">
        <f t="shared" si="9"/>
        <v>3</v>
      </c>
      <c r="F408" s="1" t="s">
        <v>75</v>
      </c>
      <c r="G408" s="1" t="s">
        <v>27</v>
      </c>
      <c r="H408" s="1" t="str">
        <f>Tabulka1[[#This Row],[z2Label]]</f>
        <v>Dynamic viscosity (mPa.s)</v>
      </c>
      <c r="I408" s="1">
        <f t="shared" si="14"/>
        <v>25</v>
      </c>
      <c r="J408" s="1">
        <f t="shared" si="14"/>
        <v>0.5</v>
      </c>
      <c r="K408">
        <v>17.113746360445635</v>
      </c>
      <c r="L408">
        <v>0.10624821914836705</v>
      </c>
      <c r="M408" s="1" t="s">
        <v>29</v>
      </c>
      <c r="N408" s="1" t="s">
        <v>28</v>
      </c>
      <c r="O408" s="1" t="s">
        <v>81</v>
      </c>
      <c r="P408" s="1">
        <f t="shared" si="15"/>
        <v>16.838633150363677</v>
      </c>
      <c r="Q408" s="1">
        <f t="shared" si="15"/>
        <v>0.5</v>
      </c>
      <c r="R408" s="1">
        <f>Tabulka1[[#This Row],[z2]]</f>
        <v>17.113746360445635</v>
      </c>
      <c r="S408" s="1">
        <f>Tabulka1[[#This Row],[std2]]</f>
        <v>0.10624821914836705</v>
      </c>
      <c r="T408" s="1" t="s">
        <v>44</v>
      </c>
      <c r="U408" s="1" t="s">
        <v>28</v>
      </c>
      <c r="V408" s="1" t="str">
        <f>Tabulka1[[#This Row],[z2Label]]</f>
        <v>Dynamic viscosity (mPa.s)</v>
      </c>
      <c r="W408" s="1">
        <f>2*Tabulka1[[#This Row],[x3]]/61.9789*1000/(100-Tabulka1[[#This Row],[x2]])</f>
        <v>7.2448884595085001</v>
      </c>
      <c r="X408" s="1">
        <f>(Tabulka1[[#This Row],[x2]]-Tabulka1[[#This Row],[x3]])/60.08*1000/(100-Tabulka1[[#This Row],[x2]])</f>
        <v>1.8112221148771248</v>
      </c>
      <c r="Y408" s="1">
        <f>Tabulka1[[#This Row],[z3]]</f>
        <v>17.113746360445635</v>
      </c>
      <c r="Z408" s="1">
        <f>Tabulka1[[#This Row],[std3]]</f>
        <v>0.10624821914836705</v>
      </c>
      <c r="AA408" s="1" t="s">
        <v>36</v>
      </c>
      <c r="AB408" s="1" t="s">
        <v>37</v>
      </c>
      <c r="AC408" s="1" t="str">
        <f>Tabulka1[[#This Row],[z2Label]]</f>
        <v>Dynamic viscosity (mPa.s)</v>
      </c>
      <c r="AD408" s="1">
        <f>Tabulka1[[#This Row],[y2]]</f>
        <v>0.5</v>
      </c>
      <c r="AE408" s="1">
        <f>Tabulka1[[#This Row],[x3]]</f>
        <v>16.838633150363677</v>
      </c>
      <c r="AF408" s="1">
        <f>Tabulka1[[#This Row],[x2]]-Tabulka1[[#This Row],[x3]]</f>
        <v>8.1613668496363232</v>
      </c>
      <c r="AG408" s="1">
        <f>100-Tabulka1[[#This Row],[Na2O_proc]]-Tabulka1[[#This Row],[SiO2_proc]]</f>
        <v>75</v>
      </c>
      <c r="AH408" s="1">
        <f>Tabulka1[[#This Row],[z2]]</f>
        <v>17.113746360445635</v>
      </c>
      <c r="AI408" s="1">
        <f>Tabulka1[[#This Row],[std2]]</f>
        <v>0.10624821914836705</v>
      </c>
      <c r="AJ408" s="1" t="str">
        <f>Tabulka1[[#This Row],[z2Label]]</f>
        <v>Dynamic viscosity (mPa.s)</v>
      </c>
      <c r="AK408" s="1">
        <v>15</v>
      </c>
      <c r="AL408" s="1" t="s">
        <v>82</v>
      </c>
      <c r="AM408" s="1" t="s">
        <v>79</v>
      </c>
      <c r="AN408" s="1">
        <f t="shared" si="12"/>
        <v>20.018615472194359</v>
      </c>
      <c r="AO408" s="1">
        <f>Tabulka1[[#This Row],[Interpolated_z2]]-Tabulka1[[#This Row],[z2]]</f>
        <v>2.9048691117487238</v>
      </c>
      <c r="AP408" s="1">
        <f>Tabulka1[[#This Row],[Interpolated_z2 - measured]]/Tabulka1[[#This Row],[z2]]*100</f>
        <v>16.973893679192535</v>
      </c>
      <c r="AQ408" s="1">
        <v>1</v>
      </c>
    </row>
    <row r="409" spans="1:43" x14ac:dyDescent="0.35">
      <c r="A409" s="1">
        <f t="shared" si="13"/>
        <v>9.2035766565346915</v>
      </c>
      <c r="B409" s="1">
        <f t="shared" si="13"/>
        <v>2.3008941641336729</v>
      </c>
      <c r="C409" s="1">
        <f>Tabulka1[[#This Row],[z2]]</f>
        <v>44.936161089820246</v>
      </c>
      <c r="D409" s="1">
        <f>Tabulka1[[#This Row],[std2]]</f>
        <v>1.1182236211708707</v>
      </c>
      <c r="E409" s="1">
        <f t="shared" si="9"/>
        <v>3</v>
      </c>
      <c r="F409" s="1" t="s">
        <v>75</v>
      </c>
      <c r="G409" s="1" t="s">
        <v>27</v>
      </c>
      <c r="H409" s="1" t="str">
        <f>Tabulka1[[#This Row],[z2Label]]</f>
        <v>Dynamic viscosity (mPa.s)</v>
      </c>
      <c r="I409" s="1">
        <f t="shared" si="14"/>
        <v>30</v>
      </c>
      <c r="J409" s="1">
        <f t="shared" si="14"/>
        <v>0.5</v>
      </c>
      <c r="K409">
        <v>44.936161089820246</v>
      </c>
      <c r="L409">
        <v>1.1182236211708707</v>
      </c>
      <c r="M409" s="1" t="s">
        <v>29</v>
      </c>
      <c r="N409" s="1" t="s">
        <v>28</v>
      </c>
      <c r="O409" s="1" t="s">
        <v>81</v>
      </c>
      <c r="P409" s="1">
        <f t="shared" si="15"/>
        <v>20.206359780436411</v>
      </c>
      <c r="Q409" s="1">
        <f t="shared" si="15"/>
        <v>0.5</v>
      </c>
      <c r="R409" s="1">
        <f>Tabulka1[[#This Row],[z2]]</f>
        <v>44.936161089820246</v>
      </c>
      <c r="S409" s="1">
        <f>Tabulka1[[#This Row],[std2]]</f>
        <v>1.1182236211708707</v>
      </c>
      <c r="T409" s="1" t="s">
        <v>44</v>
      </c>
      <c r="U409" s="1" t="s">
        <v>28</v>
      </c>
      <c r="V409" s="1" t="str">
        <f>Tabulka1[[#This Row],[z2Label]]</f>
        <v>Dynamic viscosity (mPa.s)</v>
      </c>
      <c r="W409" s="1">
        <f>2*Tabulka1[[#This Row],[x3]]/61.9789*1000/(100-Tabulka1[[#This Row],[x2]])</f>
        <v>9.3148565907966425</v>
      </c>
      <c r="X409" s="1">
        <f>(Tabulka1[[#This Row],[x2]]-Tabulka1[[#This Row],[x3]])/60.08*1000/(100-Tabulka1[[#This Row],[x2]])</f>
        <v>2.3287141476991606</v>
      </c>
      <c r="Y409" s="1">
        <f>Tabulka1[[#This Row],[z3]]</f>
        <v>44.936161089820246</v>
      </c>
      <c r="Z409" s="1">
        <f>Tabulka1[[#This Row],[std3]]</f>
        <v>1.1182236211708707</v>
      </c>
      <c r="AA409" s="1" t="s">
        <v>36</v>
      </c>
      <c r="AB409" s="1" t="s">
        <v>37</v>
      </c>
      <c r="AC409" s="1" t="str">
        <f>Tabulka1[[#This Row],[z2Label]]</f>
        <v>Dynamic viscosity (mPa.s)</v>
      </c>
      <c r="AD409" s="1">
        <f>Tabulka1[[#This Row],[y2]]</f>
        <v>0.5</v>
      </c>
      <c r="AE409" s="1">
        <f>Tabulka1[[#This Row],[x3]]</f>
        <v>20.206359780436411</v>
      </c>
      <c r="AF409" s="1">
        <f>Tabulka1[[#This Row],[x2]]-Tabulka1[[#This Row],[x3]]</f>
        <v>9.7936402195635885</v>
      </c>
      <c r="AG409" s="1">
        <f>100-Tabulka1[[#This Row],[Na2O_proc]]-Tabulka1[[#This Row],[SiO2_proc]]</f>
        <v>70</v>
      </c>
      <c r="AH409" s="1">
        <f>Tabulka1[[#This Row],[z2]]</f>
        <v>44.936161089820246</v>
      </c>
      <c r="AI409" s="1">
        <f>Tabulka1[[#This Row],[std2]]</f>
        <v>1.1182236211708707</v>
      </c>
      <c r="AJ409" s="1" t="str">
        <f>Tabulka1[[#This Row],[z2Label]]</f>
        <v>Dynamic viscosity (mPa.s)</v>
      </c>
      <c r="AK409" s="1">
        <v>15</v>
      </c>
      <c r="AL409" s="1" t="s">
        <v>82</v>
      </c>
      <c r="AM409" s="1" t="s">
        <v>79</v>
      </c>
      <c r="AN409" s="1">
        <f t="shared" si="12"/>
        <v>49.005866770652723</v>
      </c>
      <c r="AO409" s="1">
        <f>Tabulka1[[#This Row],[Interpolated_z2]]-Tabulka1[[#This Row],[z2]]</f>
        <v>4.0697056808324774</v>
      </c>
      <c r="AP409" s="1">
        <f>Tabulka1[[#This Row],[Interpolated_z2 - measured]]/Tabulka1[[#This Row],[z2]]*100</f>
        <v>9.0566385337140449</v>
      </c>
      <c r="AQ409" s="1">
        <v>1</v>
      </c>
    </row>
    <row r="410" spans="1:43" x14ac:dyDescent="0.35">
      <c r="A410" s="1">
        <f t="shared" si="13"/>
        <v>11.305987139598496</v>
      </c>
      <c r="B410" s="1">
        <f t="shared" si="13"/>
        <v>2.8264967848996241</v>
      </c>
      <c r="C410" s="1">
        <f>Tabulka1[[#This Row],[z2]]</f>
        <v>148.10172115304664</v>
      </c>
      <c r="D410" s="1">
        <f>Tabulka1[[#This Row],[std2]]</f>
        <v>1.6135599812378452</v>
      </c>
      <c r="E410" s="1">
        <f t="shared" si="9"/>
        <v>3</v>
      </c>
      <c r="F410" s="1" t="s">
        <v>75</v>
      </c>
      <c r="G410" s="1" t="s">
        <v>27</v>
      </c>
      <c r="H410" s="1" t="str">
        <f>Tabulka1[[#This Row],[z2Label]]</f>
        <v>Dynamic viscosity (mPa.s)</v>
      </c>
      <c r="I410" s="1">
        <f t="shared" si="14"/>
        <v>35</v>
      </c>
      <c r="J410" s="1">
        <f t="shared" si="14"/>
        <v>0.5</v>
      </c>
      <c r="K410">
        <v>148.10172115304664</v>
      </c>
      <c r="L410">
        <v>1.6135599812378452</v>
      </c>
      <c r="M410" s="1" t="s">
        <v>29</v>
      </c>
      <c r="N410" s="1" t="s">
        <v>28</v>
      </c>
      <c r="O410" s="1" t="s">
        <v>81</v>
      </c>
      <c r="P410" s="1">
        <f t="shared" si="15"/>
        <v>23.574086410509146</v>
      </c>
      <c r="Q410" s="1">
        <f t="shared" si="15"/>
        <v>0.5</v>
      </c>
      <c r="R410" s="1">
        <f>Tabulka1[[#This Row],[z2]]</f>
        <v>148.10172115304664</v>
      </c>
      <c r="S410" s="1">
        <f>Tabulka1[[#This Row],[std2]]</f>
        <v>1.6135599812378452</v>
      </c>
      <c r="T410" s="1" t="s">
        <v>44</v>
      </c>
      <c r="U410" s="1" t="s">
        <v>28</v>
      </c>
      <c r="V410" s="1" t="str">
        <f>Tabulka1[[#This Row],[z2Label]]</f>
        <v>Dynamic viscosity (mPa.s)</v>
      </c>
      <c r="W410" s="1">
        <f>2*Tabulka1[[#This Row],[x3]]/61.9789*1000/(100-Tabulka1[[#This Row],[x2]])</f>
        <v>11.703281357667576</v>
      </c>
      <c r="X410" s="1">
        <f>(Tabulka1[[#This Row],[x2]]-Tabulka1[[#This Row],[x3]])/60.08*1000/(100-Tabulka1[[#This Row],[x2]])</f>
        <v>2.925820339416894</v>
      </c>
      <c r="Y410" s="1">
        <f>Tabulka1[[#This Row],[z3]]</f>
        <v>148.10172115304664</v>
      </c>
      <c r="Z410" s="1">
        <f>Tabulka1[[#This Row],[std3]]</f>
        <v>1.6135599812378452</v>
      </c>
      <c r="AA410" s="1" t="s">
        <v>36</v>
      </c>
      <c r="AB410" s="1" t="s">
        <v>37</v>
      </c>
      <c r="AC410" s="1" t="str">
        <f>Tabulka1[[#This Row],[z2Label]]</f>
        <v>Dynamic viscosity (mPa.s)</v>
      </c>
      <c r="AD410" s="1">
        <f>Tabulka1[[#This Row],[y2]]</f>
        <v>0.5</v>
      </c>
      <c r="AE410" s="1">
        <f>Tabulka1[[#This Row],[x3]]</f>
        <v>23.574086410509146</v>
      </c>
      <c r="AF410" s="1">
        <f>Tabulka1[[#This Row],[x2]]-Tabulka1[[#This Row],[x3]]</f>
        <v>11.425913589490854</v>
      </c>
      <c r="AG410" s="1">
        <f>100-Tabulka1[[#This Row],[Na2O_proc]]-Tabulka1[[#This Row],[SiO2_proc]]</f>
        <v>65</v>
      </c>
      <c r="AH410" s="1">
        <f>Tabulka1[[#This Row],[z2]]</f>
        <v>148.10172115304664</v>
      </c>
      <c r="AI410" s="1">
        <f>Tabulka1[[#This Row],[std2]]</f>
        <v>1.6135599812378452</v>
      </c>
      <c r="AJ410" s="1" t="str">
        <f>Tabulka1[[#This Row],[z2Label]]</f>
        <v>Dynamic viscosity (mPa.s)</v>
      </c>
      <c r="AK410" s="1">
        <v>15</v>
      </c>
      <c r="AL410" s="1" t="s">
        <v>82</v>
      </c>
      <c r="AM410" s="1" t="s">
        <v>79</v>
      </c>
      <c r="AN410" s="1">
        <f t="shared" si="12"/>
        <v>138.49298072485183</v>
      </c>
      <c r="AO410" s="1">
        <f>Tabulka1[[#This Row],[Interpolated_z2]]-Tabulka1[[#This Row],[z2]]</f>
        <v>-9.6087404281948068</v>
      </c>
      <c r="AP410" s="1">
        <f>Tabulka1[[#This Row],[Interpolated_z2 - measured]]/Tabulka1[[#This Row],[z2]]*100</f>
        <v>-6.4879329918558089</v>
      </c>
      <c r="AQ410" s="1">
        <v>1</v>
      </c>
    </row>
    <row r="411" spans="1:43" x14ac:dyDescent="0.35">
      <c r="A411" s="1">
        <f t="shared" si="13"/>
        <v>13.57360281420447</v>
      </c>
      <c r="B411" s="1">
        <f t="shared" si="13"/>
        <v>3.3934007035511176</v>
      </c>
      <c r="C411" s="1">
        <f>Tabulka1[[#This Row],[z2]]</f>
        <v>570.74117912074098</v>
      </c>
      <c r="D411" s="1">
        <f>Tabulka1[[#This Row],[std2]]</f>
        <v>9.3827201265633704</v>
      </c>
      <c r="E411" s="1">
        <f t="shared" si="9"/>
        <v>3</v>
      </c>
      <c r="F411" s="1" t="s">
        <v>75</v>
      </c>
      <c r="G411" s="1" t="s">
        <v>27</v>
      </c>
      <c r="H411" s="1" t="str">
        <f>Tabulka1[[#This Row],[z2Label]]</f>
        <v>Dynamic viscosity (mPa.s)</v>
      </c>
      <c r="I411" s="1">
        <f t="shared" si="14"/>
        <v>40</v>
      </c>
      <c r="J411" s="1">
        <f t="shared" si="14"/>
        <v>0.5</v>
      </c>
      <c r="K411">
        <v>570.74117912074098</v>
      </c>
      <c r="L411">
        <v>9.3827201265633704</v>
      </c>
      <c r="M411" s="1" t="s">
        <v>29</v>
      </c>
      <c r="N411" s="1" t="s">
        <v>28</v>
      </c>
      <c r="O411" s="1" t="s">
        <v>81</v>
      </c>
      <c r="P411" s="1">
        <f t="shared" si="15"/>
        <v>26.941813040581881</v>
      </c>
      <c r="Q411" s="1">
        <f t="shared" si="15"/>
        <v>0.5</v>
      </c>
      <c r="R411" s="1">
        <f>Tabulka1[[#This Row],[z2]]</f>
        <v>570.74117912074098</v>
      </c>
      <c r="S411" s="1">
        <f>Tabulka1[[#This Row],[std2]]</f>
        <v>9.3827201265633704</v>
      </c>
      <c r="T411" s="1" t="s">
        <v>44</v>
      </c>
      <c r="U411" s="1" t="s">
        <v>28</v>
      </c>
      <c r="V411" s="1" t="str">
        <f>Tabulka1[[#This Row],[z2Label]]</f>
        <v>Dynamic viscosity (mPa.s)</v>
      </c>
      <c r="W411" s="1">
        <f>2*Tabulka1[[#This Row],[x3]]/61.9789*1000/(100-Tabulka1[[#This Row],[x2]])</f>
        <v>14.489776919016998</v>
      </c>
      <c r="X411" s="1">
        <f>(Tabulka1[[#This Row],[x2]]-Tabulka1[[#This Row],[x3]])/60.08*1000/(100-Tabulka1[[#This Row],[x2]])</f>
        <v>3.6224442297542501</v>
      </c>
      <c r="Y411" s="1">
        <f>Tabulka1[[#This Row],[z3]]</f>
        <v>570.74117912074098</v>
      </c>
      <c r="Z411" s="1">
        <f>Tabulka1[[#This Row],[std3]]</f>
        <v>9.3827201265633704</v>
      </c>
      <c r="AA411" s="1" t="s">
        <v>36</v>
      </c>
      <c r="AB411" s="1" t="s">
        <v>37</v>
      </c>
      <c r="AC411" s="1" t="str">
        <f>Tabulka1[[#This Row],[z2Label]]</f>
        <v>Dynamic viscosity (mPa.s)</v>
      </c>
      <c r="AD411" s="1">
        <f>Tabulka1[[#This Row],[y2]]</f>
        <v>0.5</v>
      </c>
      <c r="AE411" s="1">
        <f>Tabulka1[[#This Row],[x3]]</f>
        <v>26.941813040581881</v>
      </c>
      <c r="AF411" s="1">
        <f>Tabulka1[[#This Row],[x2]]-Tabulka1[[#This Row],[x3]]</f>
        <v>13.058186959418119</v>
      </c>
      <c r="AG411" s="1">
        <f>100-Tabulka1[[#This Row],[Na2O_proc]]-Tabulka1[[#This Row],[SiO2_proc]]</f>
        <v>60</v>
      </c>
      <c r="AH411" s="1">
        <f>Tabulka1[[#This Row],[z2]]</f>
        <v>570.74117912074098</v>
      </c>
      <c r="AI411" s="1">
        <f>Tabulka1[[#This Row],[std2]]</f>
        <v>9.3827201265633704</v>
      </c>
      <c r="AJ411" s="1" t="str">
        <f>Tabulka1[[#This Row],[z2Label]]</f>
        <v>Dynamic viscosity (mPa.s)</v>
      </c>
      <c r="AK411" s="1">
        <v>15</v>
      </c>
      <c r="AL411" s="1" t="s">
        <v>82</v>
      </c>
      <c r="AM411" s="1" t="s">
        <v>79</v>
      </c>
      <c r="AN411" s="1">
        <f t="shared" si="12"/>
        <v>487.78992389285645</v>
      </c>
      <c r="AO411" s="1">
        <f>Tabulka1[[#This Row],[Interpolated_z2]]-Tabulka1[[#This Row],[z2]]</f>
        <v>-82.951255227884531</v>
      </c>
      <c r="AP411" s="1">
        <f>Tabulka1[[#This Row],[Interpolated_z2 - measured]]/Tabulka1[[#This Row],[z2]]*100</f>
        <v>-14.533953088101271</v>
      </c>
      <c r="AQ411" s="1">
        <v>1</v>
      </c>
    </row>
    <row r="412" spans="1:43" x14ac:dyDescent="0.35">
      <c r="A412" s="1">
        <f t="shared" si="13"/>
        <v>14.687967026339157</v>
      </c>
      <c r="B412" s="1">
        <f t="shared" si="13"/>
        <v>3.6719917565847893</v>
      </c>
      <c r="C412" s="1">
        <f>Tabulka1[[#This Row],[z2]]</f>
        <v>1200.3593047631889</v>
      </c>
      <c r="D412" s="1">
        <f>Tabulka1[[#This Row],[std2]]</f>
        <v>5.0978539836451624</v>
      </c>
      <c r="E412" s="1">
        <f t="shared" si="9"/>
        <v>3</v>
      </c>
      <c r="F412" s="1" t="s">
        <v>75</v>
      </c>
      <c r="G412" s="1" t="s">
        <v>27</v>
      </c>
      <c r="H412" s="1" t="str">
        <f>Tabulka1[[#This Row],[z2Label]]</f>
        <v>Dynamic viscosity (mPa.s)</v>
      </c>
      <c r="I412" s="1">
        <f t="shared" si="14"/>
        <v>42.27</v>
      </c>
      <c r="J412" s="1">
        <f t="shared" si="14"/>
        <v>0.5</v>
      </c>
      <c r="K412">
        <v>1200.3593047631889</v>
      </c>
      <c r="L412">
        <v>5.0978539836451624</v>
      </c>
      <c r="M412" s="1" t="s">
        <v>29</v>
      </c>
      <c r="N412" s="1" t="s">
        <v>28</v>
      </c>
      <c r="O412" s="1" t="s">
        <v>81</v>
      </c>
      <c r="P412" s="1">
        <f t="shared" si="15"/>
        <v>28.470760930634906</v>
      </c>
      <c r="Q412" s="1">
        <f t="shared" si="15"/>
        <v>0.5</v>
      </c>
      <c r="R412" s="1">
        <f>Tabulka1[[#This Row],[z2]]</f>
        <v>1200.3593047631889</v>
      </c>
      <c r="S412" s="1">
        <f>Tabulka1[[#This Row],[std2]]</f>
        <v>5.0978539836451624</v>
      </c>
      <c r="T412" s="1" t="s">
        <v>44</v>
      </c>
      <c r="U412" s="1" t="s">
        <v>28</v>
      </c>
      <c r="V412" s="1" t="str">
        <f>Tabulka1[[#This Row],[z2Label]]</f>
        <v>Dynamic viscosity (mPa.s)</v>
      </c>
      <c r="W412" s="1">
        <f>2*Tabulka1[[#This Row],[x3]]/61.9789*1000/(100-Tabulka1[[#This Row],[x2]])</f>
        <v>15.914157380049765</v>
      </c>
      <c r="X412" s="1">
        <f>(Tabulka1[[#This Row],[x2]]-Tabulka1[[#This Row],[x3]])/60.08*1000/(100-Tabulka1[[#This Row],[x2]])</f>
        <v>3.9785393450124409</v>
      </c>
      <c r="Y412" s="1">
        <f>Tabulka1[[#This Row],[z3]]</f>
        <v>1200.3593047631889</v>
      </c>
      <c r="Z412" s="1">
        <f>Tabulka1[[#This Row],[std3]]</f>
        <v>5.0978539836451624</v>
      </c>
      <c r="AA412" s="1" t="s">
        <v>36</v>
      </c>
      <c r="AB412" s="1" t="s">
        <v>37</v>
      </c>
      <c r="AC412" s="1" t="str">
        <f>Tabulka1[[#This Row],[z2Label]]</f>
        <v>Dynamic viscosity (mPa.s)</v>
      </c>
      <c r="AD412" s="1">
        <f>Tabulka1[[#This Row],[y2]]</f>
        <v>0.5</v>
      </c>
      <c r="AE412" s="1">
        <f>Tabulka1[[#This Row],[x3]]</f>
        <v>28.470760930634906</v>
      </c>
      <c r="AF412" s="1">
        <f>Tabulka1[[#This Row],[x2]]-Tabulka1[[#This Row],[x3]]</f>
        <v>13.799239069365097</v>
      </c>
      <c r="AG412" s="1">
        <f>100-Tabulka1[[#This Row],[Na2O_proc]]-Tabulka1[[#This Row],[SiO2_proc]]</f>
        <v>57.72999999999999</v>
      </c>
      <c r="AH412" s="1">
        <f>Tabulka1[[#This Row],[z2]]</f>
        <v>1200.3593047631889</v>
      </c>
      <c r="AI412" s="1">
        <f>Tabulka1[[#This Row],[std2]]</f>
        <v>5.0978539836451624</v>
      </c>
      <c r="AJ412" s="1" t="str">
        <f>Tabulka1[[#This Row],[z2Label]]</f>
        <v>Dynamic viscosity (mPa.s)</v>
      </c>
      <c r="AK412" s="1">
        <v>15</v>
      </c>
      <c r="AL412" s="1" t="s">
        <v>82</v>
      </c>
      <c r="AM412" s="1" t="s">
        <v>79</v>
      </c>
      <c r="AN412" s="1">
        <f t="shared" si="12"/>
        <v>954.7283562144728</v>
      </c>
      <c r="AO412" s="1">
        <f>Tabulka1[[#This Row],[Interpolated_z2]]-Tabulka1[[#This Row],[z2]]</f>
        <v>-245.63094854871611</v>
      </c>
      <c r="AP412" s="1">
        <f>Tabulka1[[#This Row],[Interpolated_z2 - measured]]/Tabulka1[[#This Row],[z2]]*100</f>
        <v>-20.463118632397741</v>
      </c>
      <c r="AQ412" s="1">
        <v>1</v>
      </c>
    </row>
    <row r="413" spans="1:43" x14ac:dyDescent="0.35">
      <c r="A413" s="1">
        <f t="shared" si="13"/>
        <v>0</v>
      </c>
      <c r="B413" s="1">
        <f t="shared" si="13"/>
        <v>0</v>
      </c>
      <c r="C413" s="1">
        <f>Tabulka1[[#This Row],[z2]]</f>
        <v>1.1030139981072158</v>
      </c>
      <c r="D413" s="1">
        <f>Tabulka1[[#This Row],[std2]]</f>
        <v>6.9239040212735392E-3</v>
      </c>
      <c r="E413" s="1">
        <f t="shared" si="9"/>
        <v>4</v>
      </c>
      <c r="F413" s="1" t="s">
        <v>75</v>
      </c>
      <c r="G413" s="1" t="s">
        <v>27</v>
      </c>
      <c r="H413" s="1" t="str">
        <f>Tabulka1[[#This Row],[z2Label]]</f>
        <v>Dynamic viscosity (mPa.s)</v>
      </c>
      <c r="I413" s="1">
        <f t="shared" si="14"/>
        <v>0</v>
      </c>
      <c r="J413" s="1">
        <f t="shared" si="14"/>
        <v>1</v>
      </c>
      <c r="K413" s="1">
        <v>1.1030139981072158</v>
      </c>
      <c r="L413" s="1">
        <v>6.9239040212735392E-3</v>
      </c>
      <c r="M413" s="1" t="s">
        <v>29</v>
      </c>
      <c r="N413" s="1" t="s">
        <v>28</v>
      </c>
      <c r="O413" s="1" t="s">
        <v>81</v>
      </c>
      <c r="P413" s="1">
        <f t="shared" si="15"/>
        <v>0</v>
      </c>
      <c r="Q413" s="1">
        <f t="shared" si="15"/>
        <v>1</v>
      </c>
      <c r="R413" s="1">
        <f>Tabulka1[[#This Row],[z2]]</f>
        <v>1.1030139981072158</v>
      </c>
      <c r="S413" s="1">
        <f>Tabulka1[[#This Row],[std2]]</f>
        <v>6.9239040212735392E-3</v>
      </c>
      <c r="T413" s="1" t="s">
        <v>44</v>
      </c>
      <c r="U413" s="1" t="s">
        <v>28</v>
      </c>
      <c r="V413" s="1" t="str">
        <f>Tabulka1[[#This Row],[z2Label]]</f>
        <v>Dynamic viscosity (mPa.s)</v>
      </c>
      <c r="W413" s="1">
        <f>2*Tabulka1[[#This Row],[x3]]/61.9789*1000/(100-Tabulka1[[#This Row],[x2]])</f>
        <v>0</v>
      </c>
      <c r="X413" s="1">
        <f>(Tabulka1[[#This Row],[x2]]-Tabulka1[[#This Row],[x3]])/60.08*1000/(100-Tabulka1[[#This Row],[x2]])</f>
        <v>0</v>
      </c>
      <c r="Y413" s="1">
        <f>Tabulka1[[#This Row],[z3]]</f>
        <v>1.1030139981072158</v>
      </c>
      <c r="Z413" s="1">
        <f>Tabulka1[[#This Row],[std3]]</f>
        <v>6.9239040212735392E-3</v>
      </c>
      <c r="AA413" s="1" t="s">
        <v>36</v>
      </c>
      <c r="AB413" s="1" t="s">
        <v>37</v>
      </c>
      <c r="AC413" s="1" t="str">
        <f>Tabulka1[[#This Row],[z2Label]]</f>
        <v>Dynamic viscosity (mPa.s)</v>
      </c>
      <c r="AD413" s="1">
        <f>Tabulka1[[#This Row],[y2]]</f>
        <v>1</v>
      </c>
      <c r="AE413" s="1">
        <f>Tabulka1[[#This Row],[x3]]</f>
        <v>0</v>
      </c>
      <c r="AF413" s="1">
        <f>Tabulka1[[#This Row],[x2]]-Tabulka1[[#This Row],[x3]]</f>
        <v>0</v>
      </c>
      <c r="AG413" s="1">
        <f>100-Tabulka1[[#This Row],[Na2O_proc]]-Tabulka1[[#This Row],[SiO2_proc]]</f>
        <v>100</v>
      </c>
      <c r="AH413" s="1">
        <f>Tabulka1[[#This Row],[z2]]</f>
        <v>1.1030139981072158</v>
      </c>
      <c r="AI413" s="1">
        <f>Tabulka1[[#This Row],[std2]]</f>
        <v>6.9239040212735392E-3</v>
      </c>
      <c r="AJ413" s="1" t="str">
        <f>Tabulka1[[#This Row],[z2Label]]</f>
        <v>Dynamic viscosity (mPa.s)</v>
      </c>
      <c r="AK413" s="1">
        <v>15</v>
      </c>
      <c r="AL413" s="1" t="s">
        <v>82</v>
      </c>
      <c r="AM413" s="1" t="s">
        <v>79</v>
      </c>
      <c r="AN413" s="1">
        <f t="shared" si="12"/>
        <v>0.9531171848193537</v>
      </c>
      <c r="AO413" s="1">
        <f>Tabulka1[[#This Row],[Interpolated_z2]]-Tabulka1[[#This Row],[z2]]</f>
        <v>-0.14989681328786209</v>
      </c>
      <c r="AP413" s="1">
        <f>Tabulka1[[#This Row],[Interpolated_z2 - measured]]/Tabulka1[[#This Row],[z2]]*100</f>
        <v>-13.589747142383205</v>
      </c>
      <c r="AQ413" s="1">
        <v>100</v>
      </c>
    </row>
    <row r="414" spans="1:43" x14ac:dyDescent="0.35">
      <c r="A414" s="1">
        <f t="shared" si="13"/>
        <v>0.86450066320440366</v>
      </c>
      <c r="B414" s="1">
        <f t="shared" si="13"/>
        <v>0.43225033160220183</v>
      </c>
      <c r="C414" s="1">
        <f>Tabulka1[[#This Row],[z2]]</f>
        <v>1.4254344862804977</v>
      </c>
      <c r="D414" s="1">
        <f>Tabulka1[[#This Row],[std2]]</f>
        <v>5.1818563372044071E-4</v>
      </c>
      <c r="E414" s="1">
        <f t="shared" si="9"/>
        <v>4</v>
      </c>
      <c r="F414" s="1" t="s">
        <v>75</v>
      </c>
      <c r="G414" s="1" t="s">
        <v>27</v>
      </c>
      <c r="H414" s="1" t="str">
        <f>Tabulka1[[#This Row],[z2Label]]</f>
        <v>Dynamic viscosity (mPa.s)</v>
      </c>
      <c r="I414" s="1">
        <f t="shared" si="14"/>
        <v>5</v>
      </c>
      <c r="J414" s="1">
        <f t="shared" si="14"/>
        <v>1</v>
      </c>
      <c r="K414">
        <v>1.4254344862804977</v>
      </c>
      <c r="L414">
        <v>5.1818563372044071E-4</v>
      </c>
      <c r="M414" s="1" t="s">
        <v>29</v>
      </c>
      <c r="N414" s="1" t="s">
        <v>28</v>
      </c>
      <c r="O414" s="1" t="s">
        <v>81</v>
      </c>
      <c r="P414" s="1">
        <f t="shared" si="15"/>
        <v>2.5388931081633541</v>
      </c>
      <c r="Q414" s="1">
        <f t="shared" si="15"/>
        <v>1</v>
      </c>
      <c r="R414" s="1">
        <f>Tabulka1[[#This Row],[z2]]</f>
        <v>1.4254344862804977</v>
      </c>
      <c r="S414" s="1">
        <f>Tabulka1[[#This Row],[std2]]</f>
        <v>5.1818563372044071E-4</v>
      </c>
      <c r="T414" s="1" t="s">
        <v>44</v>
      </c>
      <c r="U414" s="1" t="s">
        <v>28</v>
      </c>
      <c r="V414" s="1" t="str">
        <f>Tabulka1[[#This Row],[z2Label]]</f>
        <v>Dynamic viscosity (mPa.s)</v>
      </c>
      <c r="W414" s="1">
        <f>2*Tabulka1[[#This Row],[x3]]/61.9789*1000/(100-Tabulka1[[#This Row],[x2]])</f>
        <v>0.86239641594948702</v>
      </c>
      <c r="X414" s="1">
        <f>(Tabulka1[[#This Row],[x2]]-Tabulka1[[#This Row],[x3]])/60.08*1000/(100-Tabulka1[[#This Row],[x2]])</f>
        <v>0.43119820797474345</v>
      </c>
      <c r="Y414" s="1">
        <f>Tabulka1[[#This Row],[z3]]</f>
        <v>1.4254344862804977</v>
      </c>
      <c r="Z414" s="1">
        <f>Tabulka1[[#This Row],[std3]]</f>
        <v>5.1818563372044071E-4</v>
      </c>
      <c r="AA414" s="1" t="s">
        <v>36</v>
      </c>
      <c r="AB414" s="1" t="s">
        <v>37</v>
      </c>
      <c r="AC414" s="1" t="str">
        <f>Tabulka1[[#This Row],[z2Label]]</f>
        <v>Dynamic viscosity (mPa.s)</v>
      </c>
      <c r="AD414" s="1">
        <f>Tabulka1[[#This Row],[y2]]</f>
        <v>1</v>
      </c>
      <c r="AE414" s="1">
        <f>Tabulka1[[#This Row],[x3]]</f>
        <v>2.5388931081633541</v>
      </c>
      <c r="AF414" s="1">
        <f>Tabulka1[[#This Row],[x2]]-Tabulka1[[#This Row],[x3]]</f>
        <v>2.4611068918366459</v>
      </c>
      <c r="AG414" s="1">
        <f>100-Tabulka1[[#This Row],[Na2O_proc]]-Tabulka1[[#This Row],[SiO2_proc]]</f>
        <v>95</v>
      </c>
      <c r="AH414" s="1">
        <f>Tabulka1[[#This Row],[z2]]</f>
        <v>1.4254344862804977</v>
      </c>
      <c r="AI414" s="1">
        <f>Tabulka1[[#This Row],[std2]]</f>
        <v>5.1818563372044071E-4</v>
      </c>
      <c r="AJ414" s="1" t="str">
        <f>Tabulka1[[#This Row],[z2Label]]</f>
        <v>Dynamic viscosity (mPa.s)</v>
      </c>
      <c r="AK414" s="1">
        <v>15</v>
      </c>
      <c r="AL414" s="1" t="s">
        <v>82</v>
      </c>
      <c r="AM414" s="1" t="s">
        <v>79</v>
      </c>
      <c r="AN414" s="1">
        <f t="shared" si="12"/>
        <v>1.2584043547259869</v>
      </c>
      <c r="AO414" s="1">
        <f>Tabulka1[[#This Row],[Interpolated_z2]]-Tabulka1[[#This Row],[z2]]</f>
        <v>-0.16703013155451085</v>
      </c>
      <c r="AP414" s="1">
        <f>Tabulka1[[#This Row],[Interpolated_z2 - measured]]/Tabulka1[[#This Row],[z2]]*100</f>
        <v>-11.717839940182461</v>
      </c>
      <c r="AQ414" s="1">
        <v>1</v>
      </c>
    </row>
    <row r="415" spans="1:43" x14ac:dyDescent="0.35">
      <c r="A415" s="1">
        <f t="shared" si="13"/>
        <v>1.8236441586807681</v>
      </c>
      <c r="B415" s="1">
        <f t="shared" si="13"/>
        <v>0.91182207934038406</v>
      </c>
      <c r="C415" s="1">
        <f>Tabulka1[[#This Row],[z2]]</f>
        <v>2.0299411449396132</v>
      </c>
      <c r="D415" s="1">
        <f>Tabulka1[[#This Row],[std2]]</f>
        <v>8.3233624612715819E-5</v>
      </c>
      <c r="E415" s="1">
        <f t="shared" si="9"/>
        <v>4</v>
      </c>
      <c r="F415" s="1" t="s">
        <v>75</v>
      </c>
      <c r="G415" s="1" t="s">
        <v>27</v>
      </c>
      <c r="H415" s="1" t="str">
        <f>Tabulka1[[#This Row],[z2Label]]</f>
        <v>Dynamic viscosity (mPa.s)</v>
      </c>
      <c r="I415" s="1">
        <f t="shared" si="14"/>
        <v>10</v>
      </c>
      <c r="J415" s="1">
        <f t="shared" si="14"/>
        <v>1</v>
      </c>
      <c r="K415">
        <v>2.0299411449396132</v>
      </c>
      <c r="L415">
        <v>8.3233624612715819E-5</v>
      </c>
      <c r="M415" s="1" t="s">
        <v>29</v>
      </c>
      <c r="N415" s="1" t="s">
        <v>28</v>
      </c>
      <c r="O415" s="1" t="s">
        <v>81</v>
      </c>
      <c r="P415" s="1">
        <f t="shared" si="15"/>
        <v>5.0777862163267082</v>
      </c>
      <c r="Q415" s="1">
        <f t="shared" si="15"/>
        <v>1</v>
      </c>
      <c r="R415" s="1">
        <f>Tabulka1[[#This Row],[z2]]</f>
        <v>2.0299411449396132</v>
      </c>
      <c r="S415" s="1">
        <f>Tabulka1[[#This Row],[std2]]</f>
        <v>8.3233624612715819E-5</v>
      </c>
      <c r="T415" s="1" t="s">
        <v>44</v>
      </c>
      <c r="U415" s="1" t="s">
        <v>28</v>
      </c>
      <c r="V415" s="1" t="str">
        <f>Tabulka1[[#This Row],[z2Label]]</f>
        <v>Dynamic viscosity (mPa.s)</v>
      </c>
      <c r="W415" s="1">
        <f>2*Tabulka1[[#This Row],[x3]]/61.9789*1000/(100-Tabulka1[[#This Row],[x2]])</f>
        <v>1.8206146558933616</v>
      </c>
      <c r="X415" s="1">
        <f>(Tabulka1[[#This Row],[x2]]-Tabulka1[[#This Row],[x3]])/60.08*1000/(100-Tabulka1[[#This Row],[x2]])</f>
        <v>0.91030732794668068</v>
      </c>
      <c r="Y415" s="1">
        <f>Tabulka1[[#This Row],[z3]]</f>
        <v>2.0299411449396132</v>
      </c>
      <c r="Z415" s="1">
        <f>Tabulka1[[#This Row],[std3]]</f>
        <v>8.3233624612715819E-5</v>
      </c>
      <c r="AA415" s="1" t="s">
        <v>36</v>
      </c>
      <c r="AB415" s="1" t="s">
        <v>37</v>
      </c>
      <c r="AC415" s="1" t="str">
        <f>Tabulka1[[#This Row],[z2Label]]</f>
        <v>Dynamic viscosity (mPa.s)</v>
      </c>
      <c r="AD415" s="1">
        <f>Tabulka1[[#This Row],[y2]]</f>
        <v>1</v>
      </c>
      <c r="AE415" s="1">
        <f>Tabulka1[[#This Row],[x3]]</f>
        <v>5.0777862163267082</v>
      </c>
      <c r="AF415" s="1">
        <f>Tabulka1[[#This Row],[x2]]-Tabulka1[[#This Row],[x3]]</f>
        <v>4.9222137836732918</v>
      </c>
      <c r="AG415" s="1">
        <f>100-Tabulka1[[#This Row],[Na2O_proc]]-Tabulka1[[#This Row],[SiO2_proc]]</f>
        <v>90</v>
      </c>
      <c r="AH415" s="1">
        <f>Tabulka1[[#This Row],[z2]]</f>
        <v>2.0299411449396132</v>
      </c>
      <c r="AI415" s="1">
        <f>Tabulka1[[#This Row],[std2]]</f>
        <v>8.3233624612715819E-5</v>
      </c>
      <c r="AJ415" s="1" t="str">
        <f>Tabulka1[[#This Row],[z2Label]]</f>
        <v>Dynamic viscosity (mPa.s)</v>
      </c>
      <c r="AK415" s="1">
        <v>15</v>
      </c>
      <c r="AL415" s="1" t="s">
        <v>82</v>
      </c>
      <c r="AM415" s="1" t="s">
        <v>79</v>
      </c>
      <c r="AN415" s="1">
        <f t="shared" si="12"/>
        <v>1.9769145599752118</v>
      </c>
      <c r="AO415" s="1">
        <f>Tabulka1[[#This Row],[Interpolated_z2]]-Tabulka1[[#This Row],[z2]]</f>
        <v>-5.302658496440138E-2</v>
      </c>
      <c r="AP415" s="1">
        <f>Tabulka1[[#This Row],[Interpolated_z2 - measured]]/Tabulka1[[#This Row],[z2]]*100</f>
        <v>-2.6122227778174731</v>
      </c>
      <c r="AQ415" s="1">
        <v>1</v>
      </c>
    </row>
    <row r="416" spans="1:43" x14ac:dyDescent="0.35">
      <c r="A416" s="1">
        <f t="shared" si="13"/>
        <v>2.8878148172726448</v>
      </c>
      <c r="B416" s="1">
        <f t="shared" si="13"/>
        <v>1.4439074086363224</v>
      </c>
      <c r="C416" s="1">
        <f>Tabulka1[[#This Row],[z2]]</f>
        <v>3.1960324828580671</v>
      </c>
      <c r="D416" s="1">
        <f>Tabulka1[[#This Row],[std2]]</f>
        <v>4.2986718780321239E-4</v>
      </c>
      <c r="E416" s="1">
        <f t="shared" si="9"/>
        <v>4</v>
      </c>
      <c r="F416" s="1" t="s">
        <v>75</v>
      </c>
      <c r="G416" s="1" t="s">
        <v>27</v>
      </c>
      <c r="H416" s="1" t="str">
        <f>Tabulka1[[#This Row],[z2Label]]</f>
        <v>Dynamic viscosity (mPa.s)</v>
      </c>
      <c r="I416" s="1">
        <f t="shared" si="14"/>
        <v>15</v>
      </c>
      <c r="J416" s="1">
        <f t="shared" si="14"/>
        <v>1</v>
      </c>
      <c r="K416">
        <v>3.1960324828580671</v>
      </c>
      <c r="L416">
        <v>4.2986718780321239E-4</v>
      </c>
      <c r="M416" s="1" t="s">
        <v>29</v>
      </c>
      <c r="N416" s="1" t="s">
        <v>28</v>
      </c>
      <c r="O416" s="1" t="s">
        <v>81</v>
      </c>
      <c r="P416" s="1">
        <f t="shared" si="15"/>
        <v>7.6166793244900619</v>
      </c>
      <c r="Q416" s="1">
        <f t="shared" si="15"/>
        <v>1</v>
      </c>
      <c r="R416" s="1">
        <f>Tabulka1[[#This Row],[z2]]</f>
        <v>3.1960324828580671</v>
      </c>
      <c r="S416" s="1">
        <f>Tabulka1[[#This Row],[std2]]</f>
        <v>4.2986718780321239E-4</v>
      </c>
      <c r="T416" s="1" t="s">
        <v>44</v>
      </c>
      <c r="U416" s="1" t="s">
        <v>28</v>
      </c>
      <c r="V416" s="1" t="str">
        <f>Tabulka1[[#This Row],[z2Label]]</f>
        <v>Dynamic viscosity (mPa.s)</v>
      </c>
      <c r="W416" s="1">
        <f>2*Tabulka1[[#This Row],[x3]]/61.9789*1000/(100-Tabulka1[[#This Row],[x2]])</f>
        <v>2.8915644534776921</v>
      </c>
      <c r="X416" s="1">
        <f>(Tabulka1[[#This Row],[x2]]-Tabulka1[[#This Row],[x3]])/60.08*1000/(100-Tabulka1[[#This Row],[x2]])</f>
        <v>1.445782226738846</v>
      </c>
      <c r="Y416" s="1">
        <f>Tabulka1[[#This Row],[z3]]</f>
        <v>3.1960324828580671</v>
      </c>
      <c r="Z416" s="1">
        <f>Tabulka1[[#This Row],[std3]]</f>
        <v>4.2986718780321239E-4</v>
      </c>
      <c r="AA416" s="1" t="s">
        <v>36</v>
      </c>
      <c r="AB416" s="1" t="s">
        <v>37</v>
      </c>
      <c r="AC416" s="1" t="str">
        <f>Tabulka1[[#This Row],[z2Label]]</f>
        <v>Dynamic viscosity (mPa.s)</v>
      </c>
      <c r="AD416" s="1">
        <f>Tabulka1[[#This Row],[y2]]</f>
        <v>1</v>
      </c>
      <c r="AE416" s="1">
        <f>Tabulka1[[#This Row],[x3]]</f>
        <v>7.6166793244900619</v>
      </c>
      <c r="AF416" s="1">
        <f>Tabulka1[[#This Row],[x2]]-Tabulka1[[#This Row],[x3]]</f>
        <v>7.3833206755099381</v>
      </c>
      <c r="AG416" s="1">
        <f>100-Tabulka1[[#This Row],[Na2O_proc]]-Tabulka1[[#This Row],[SiO2_proc]]</f>
        <v>85</v>
      </c>
      <c r="AH416" s="1">
        <f>Tabulka1[[#This Row],[z2]]</f>
        <v>3.1960324828580671</v>
      </c>
      <c r="AI416" s="1">
        <f>Tabulka1[[#This Row],[std2]]</f>
        <v>4.2986718780321239E-4</v>
      </c>
      <c r="AJ416" s="1" t="str">
        <f>Tabulka1[[#This Row],[z2Label]]</f>
        <v>Dynamic viscosity (mPa.s)</v>
      </c>
      <c r="AK416" s="1">
        <v>15</v>
      </c>
      <c r="AL416" s="1" t="s">
        <v>82</v>
      </c>
      <c r="AM416" s="1" t="s">
        <v>79</v>
      </c>
      <c r="AN416" s="1">
        <f t="shared" si="12"/>
        <v>3.5035289664416562</v>
      </c>
      <c r="AO416" s="1">
        <f>Tabulka1[[#This Row],[Interpolated_z2]]-Tabulka1[[#This Row],[z2]]</f>
        <v>0.30749648358358916</v>
      </c>
      <c r="AP416" s="1">
        <f>Tabulka1[[#This Row],[Interpolated_z2 - measured]]/Tabulka1[[#This Row],[z2]]*100</f>
        <v>9.62119394070141</v>
      </c>
      <c r="AQ416" s="1">
        <v>1</v>
      </c>
    </row>
    <row r="417" spans="1:43" x14ac:dyDescent="0.35">
      <c r="A417" s="1">
        <f t="shared" si="13"/>
        <v>4.0630056472735703</v>
      </c>
      <c r="B417" s="1">
        <f t="shared" si="13"/>
        <v>2.0315028236367851</v>
      </c>
      <c r="C417" s="1">
        <f>Tabulka1[[#This Row],[z2]]</f>
        <v>5.7092824071104786</v>
      </c>
      <c r="D417" s="1">
        <f>Tabulka1[[#This Row],[std2]]</f>
        <v>2.6437565775927316E-3</v>
      </c>
      <c r="E417" s="1">
        <f t="shared" si="9"/>
        <v>4</v>
      </c>
      <c r="F417" s="1" t="s">
        <v>75</v>
      </c>
      <c r="G417" s="1" t="s">
        <v>27</v>
      </c>
      <c r="H417" s="1" t="str">
        <f>Tabulka1[[#This Row],[z2Label]]</f>
        <v>Dynamic viscosity (mPa.s)</v>
      </c>
      <c r="I417" s="1">
        <f t="shared" si="14"/>
        <v>20</v>
      </c>
      <c r="J417" s="1">
        <f t="shared" si="14"/>
        <v>1</v>
      </c>
      <c r="K417">
        <v>5.7092824071104786</v>
      </c>
      <c r="L417">
        <v>2.6437565775927316E-3</v>
      </c>
      <c r="M417" s="1" t="s">
        <v>29</v>
      </c>
      <c r="N417" s="1" t="s">
        <v>28</v>
      </c>
      <c r="O417" s="1" t="s">
        <v>81</v>
      </c>
      <c r="P417" s="1">
        <f t="shared" si="15"/>
        <v>10.155572432653416</v>
      </c>
      <c r="Q417" s="1">
        <f t="shared" si="15"/>
        <v>1</v>
      </c>
      <c r="R417" s="1">
        <f>Tabulka1[[#This Row],[z2]]</f>
        <v>5.7092824071104786</v>
      </c>
      <c r="S417" s="1">
        <f>Tabulka1[[#This Row],[std2]]</f>
        <v>2.6437565775927316E-3</v>
      </c>
      <c r="T417" s="1" t="s">
        <v>44</v>
      </c>
      <c r="U417" s="1" t="s">
        <v>28</v>
      </c>
      <c r="V417" s="1" t="str">
        <f>Tabulka1[[#This Row],[z2Label]]</f>
        <v>Dynamic viscosity (mPa.s)</v>
      </c>
      <c r="W417" s="1">
        <f>2*Tabulka1[[#This Row],[x3]]/61.9789*1000/(100-Tabulka1[[#This Row],[x2]])</f>
        <v>4.0963829757600632</v>
      </c>
      <c r="X417" s="1">
        <f>(Tabulka1[[#This Row],[x2]]-Tabulka1[[#This Row],[x3]])/60.08*1000/(100-Tabulka1[[#This Row],[x2]])</f>
        <v>2.0481914878800316</v>
      </c>
      <c r="Y417" s="1">
        <f>Tabulka1[[#This Row],[z3]]</f>
        <v>5.7092824071104786</v>
      </c>
      <c r="Z417" s="1">
        <f>Tabulka1[[#This Row],[std3]]</f>
        <v>2.6437565775927316E-3</v>
      </c>
      <c r="AA417" s="1" t="s">
        <v>36</v>
      </c>
      <c r="AB417" s="1" t="s">
        <v>37</v>
      </c>
      <c r="AC417" s="1" t="str">
        <f>Tabulka1[[#This Row],[z2Label]]</f>
        <v>Dynamic viscosity (mPa.s)</v>
      </c>
      <c r="AD417" s="1">
        <f>Tabulka1[[#This Row],[y2]]</f>
        <v>1</v>
      </c>
      <c r="AE417" s="1">
        <f>Tabulka1[[#This Row],[x3]]</f>
        <v>10.155572432653416</v>
      </c>
      <c r="AF417" s="1">
        <f>Tabulka1[[#This Row],[x2]]-Tabulka1[[#This Row],[x3]]</f>
        <v>9.8444275673465835</v>
      </c>
      <c r="AG417" s="1">
        <f>100-Tabulka1[[#This Row],[Na2O_proc]]-Tabulka1[[#This Row],[SiO2_proc]]</f>
        <v>80</v>
      </c>
      <c r="AH417" s="1">
        <f>Tabulka1[[#This Row],[z2]]</f>
        <v>5.7092824071104786</v>
      </c>
      <c r="AI417" s="1">
        <f>Tabulka1[[#This Row],[std2]]</f>
        <v>2.6437565775927316E-3</v>
      </c>
      <c r="AJ417" s="1" t="str">
        <f>Tabulka1[[#This Row],[z2Label]]</f>
        <v>Dynamic viscosity (mPa.s)</v>
      </c>
      <c r="AK417" s="1">
        <v>15</v>
      </c>
      <c r="AL417" s="1" t="s">
        <v>82</v>
      </c>
      <c r="AM417" s="1" t="s">
        <v>79</v>
      </c>
      <c r="AN417" s="1">
        <f t="shared" si="12"/>
        <v>6.8309310235979055</v>
      </c>
      <c r="AO417" s="1">
        <f>Tabulka1[[#This Row],[Interpolated_z2]]-Tabulka1[[#This Row],[z2]]</f>
        <v>1.1216486164874269</v>
      </c>
      <c r="AP417" s="1">
        <f>Tabulka1[[#This Row],[Interpolated_z2 - measured]]/Tabulka1[[#This Row],[z2]]*100</f>
        <v>19.646052454692004</v>
      </c>
      <c r="AQ417" s="1">
        <v>1</v>
      </c>
    </row>
    <row r="418" spans="1:43" x14ac:dyDescent="0.35">
      <c r="A418" s="1">
        <f t="shared" si="13"/>
        <v>5.3611412195259831</v>
      </c>
      <c r="B418" s="1">
        <f t="shared" si="13"/>
        <v>2.6805706097629916</v>
      </c>
      <c r="C418" s="1">
        <f>Tabulka1[[#This Row],[z2]]</f>
        <v>11.898257692720822</v>
      </c>
      <c r="D418" s="1">
        <f>Tabulka1[[#This Row],[std2]]</f>
        <v>2.8334644862165661E-2</v>
      </c>
      <c r="E418" s="1">
        <f t="shared" si="9"/>
        <v>4</v>
      </c>
      <c r="F418" s="1" t="s">
        <v>75</v>
      </c>
      <c r="G418" s="1" t="s">
        <v>27</v>
      </c>
      <c r="H418" s="1" t="str">
        <f>Tabulka1[[#This Row],[z2Label]]</f>
        <v>Dynamic viscosity (mPa.s)</v>
      </c>
      <c r="I418" s="1">
        <f t="shared" si="14"/>
        <v>25</v>
      </c>
      <c r="J418" s="1">
        <f t="shared" si="14"/>
        <v>1</v>
      </c>
      <c r="K418">
        <v>11.898257692720822</v>
      </c>
      <c r="L418">
        <v>2.8334644862165661E-2</v>
      </c>
      <c r="M418" s="1" t="s">
        <v>29</v>
      </c>
      <c r="N418" s="1" t="s">
        <v>28</v>
      </c>
      <c r="O418" s="1" t="s">
        <v>81</v>
      </c>
      <c r="P418" s="1">
        <f t="shared" si="15"/>
        <v>12.69446554081677</v>
      </c>
      <c r="Q418" s="1">
        <f t="shared" si="15"/>
        <v>1</v>
      </c>
      <c r="R418" s="1">
        <f>Tabulka1[[#This Row],[z2]]</f>
        <v>11.898257692720822</v>
      </c>
      <c r="S418" s="1">
        <f>Tabulka1[[#This Row],[std2]]</f>
        <v>2.8334644862165661E-2</v>
      </c>
      <c r="T418" s="1" t="s">
        <v>44</v>
      </c>
      <c r="U418" s="1" t="s">
        <v>28</v>
      </c>
      <c r="V418" s="1" t="str">
        <f>Tabulka1[[#This Row],[z2Label]]</f>
        <v>Dynamic viscosity (mPa.s)</v>
      </c>
      <c r="W418" s="1">
        <f>2*Tabulka1[[#This Row],[x3]]/61.9789*1000/(100-Tabulka1[[#This Row],[x2]])</f>
        <v>5.4618439676800845</v>
      </c>
      <c r="X418" s="1">
        <f>(Tabulka1[[#This Row],[x2]]-Tabulka1[[#This Row],[x3]])/60.08*1000/(100-Tabulka1[[#This Row],[x2]])</f>
        <v>2.7309219838400423</v>
      </c>
      <c r="Y418" s="1">
        <f>Tabulka1[[#This Row],[z3]]</f>
        <v>11.898257692720822</v>
      </c>
      <c r="Z418" s="1">
        <f>Tabulka1[[#This Row],[std3]]</f>
        <v>2.8334644862165661E-2</v>
      </c>
      <c r="AA418" s="1" t="s">
        <v>36</v>
      </c>
      <c r="AB418" s="1" t="s">
        <v>37</v>
      </c>
      <c r="AC418" s="1" t="str">
        <f>Tabulka1[[#This Row],[z2Label]]</f>
        <v>Dynamic viscosity (mPa.s)</v>
      </c>
      <c r="AD418" s="1">
        <f>Tabulka1[[#This Row],[y2]]</f>
        <v>1</v>
      </c>
      <c r="AE418" s="1">
        <f>Tabulka1[[#This Row],[x3]]</f>
        <v>12.69446554081677</v>
      </c>
      <c r="AF418" s="1">
        <f>Tabulka1[[#This Row],[x2]]-Tabulka1[[#This Row],[x3]]</f>
        <v>12.30553445918323</v>
      </c>
      <c r="AG418" s="1">
        <f>100-Tabulka1[[#This Row],[Na2O_proc]]-Tabulka1[[#This Row],[SiO2_proc]]</f>
        <v>75</v>
      </c>
      <c r="AH418" s="1">
        <f>Tabulka1[[#This Row],[z2]]</f>
        <v>11.898257692720822</v>
      </c>
      <c r="AI418" s="1">
        <f>Tabulka1[[#This Row],[std2]]</f>
        <v>2.8334644862165661E-2</v>
      </c>
      <c r="AJ418" s="1" t="str">
        <f>Tabulka1[[#This Row],[z2Label]]</f>
        <v>Dynamic viscosity (mPa.s)</v>
      </c>
      <c r="AK418" s="1">
        <v>15</v>
      </c>
      <c r="AL418" s="1" t="s">
        <v>82</v>
      </c>
      <c r="AM418" s="1" t="s">
        <v>79</v>
      </c>
      <c r="AN418" s="1">
        <f t="shared" si="12"/>
        <v>14.698283253553084</v>
      </c>
      <c r="AO418" s="1">
        <f>Tabulka1[[#This Row],[Interpolated_z2]]-Tabulka1[[#This Row],[z2]]</f>
        <v>2.8000255608322622</v>
      </c>
      <c r="AP418" s="1">
        <f>Tabulka1[[#This Row],[Interpolated_z2 - measured]]/Tabulka1[[#This Row],[z2]]*100</f>
        <v>23.533072094625052</v>
      </c>
      <c r="AQ418" s="1">
        <v>1</v>
      </c>
    </row>
    <row r="419" spans="1:43" x14ac:dyDescent="0.35">
      <c r="A419" s="1">
        <f t="shared" si="13"/>
        <v>6.7942034542339806</v>
      </c>
      <c r="B419" s="1">
        <f t="shared" si="13"/>
        <v>3.3971017271169903</v>
      </c>
      <c r="C419" s="1">
        <f>Tabulka1[[#This Row],[z2]]</f>
        <v>31.109291017305729</v>
      </c>
      <c r="D419" s="1">
        <f>Tabulka1[[#This Row],[std2]]</f>
        <v>1.0460788318169476</v>
      </c>
      <c r="E419" s="1">
        <f t="shared" ref="E419:E450" si="16">E34</f>
        <v>4</v>
      </c>
      <c r="F419" s="1" t="s">
        <v>75</v>
      </c>
      <c r="G419" s="1" t="s">
        <v>27</v>
      </c>
      <c r="H419" s="1" t="str">
        <f>Tabulka1[[#This Row],[z2Label]]</f>
        <v>Dynamic viscosity (mPa.s)</v>
      </c>
      <c r="I419" s="1">
        <f t="shared" si="14"/>
        <v>30</v>
      </c>
      <c r="J419" s="1">
        <f t="shared" si="14"/>
        <v>1</v>
      </c>
      <c r="K419">
        <v>31.109291017305729</v>
      </c>
      <c r="L419">
        <v>1.0460788318169476</v>
      </c>
      <c r="M419" s="1" t="s">
        <v>29</v>
      </c>
      <c r="N419" s="1" t="s">
        <v>28</v>
      </c>
      <c r="O419" s="1" t="s">
        <v>81</v>
      </c>
      <c r="P419" s="1">
        <f t="shared" si="15"/>
        <v>15.233358648980124</v>
      </c>
      <c r="Q419" s="1">
        <f t="shared" si="15"/>
        <v>1</v>
      </c>
      <c r="R419" s="1">
        <f>Tabulka1[[#This Row],[z2]]</f>
        <v>31.109291017305729</v>
      </c>
      <c r="S419" s="1">
        <f>Tabulka1[[#This Row],[std2]]</f>
        <v>1.0460788318169476</v>
      </c>
      <c r="T419" s="1" t="s">
        <v>44</v>
      </c>
      <c r="U419" s="1" t="s">
        <v>28</v>
      </c>
      <c r="V419" s="1" t="str">
        <f>Tabulka1[[#This Row],[z2Label]]</f>
        <v>Dynamic viscosity (mPa.s)</v>
      </c>
      <c r="W419" s="1">
        <f>2*Tabulka1[[#This Row],[x3]]/61.9789*1000/(100-Tabulka1[[#This Row],[x2]])</f>
        <v>7.0223708155886806</v>
      </c>
      <c r="X419" s="1">
        <f>(Tabulka1[[#This Row],[x2]]-Tabulka1[[#This Row],[x3]])/60.08*1000/(100-Tabulka1[[#This Row],[x2]])</f>
        <v>3.5111854077943403</v>
      </c>
      <c r="Y419" s="1">
        <f>Tabulka1[[#This Row],[z3]]</f>
        <v>31.109291017305729</v>
      </c>
      <c r="Z419" s="1">
        <f>Tabulka1[[#This Row],[std3]]</f>
        <v>1.0460788318169476</v>
      </c>
      <c r="AA419" s="1" t="s">
        <v>36</v>
      </c>
      <c r="AB419" s="1" t="s">
        <v>37</v>
      </c>
      <c r="AC419" s="1" t="str">
        <f>Tabulka1[[#This Row],[z2Label]]</f>
        <v>Dynamic viscosity (mPa.s)</v>
      </c>
      <c r="AD419" s="1">
        <f>Tabulka1[[#This Row],[y2]]</f>
        <v>1</v>
      </c>
      <c r="AE419" s="1">
        <f>Tabulka1[[#This Row],[x3]]</f>
        <v>15.233358648980124</v>
      </c>
      <c r="AF419" s="1">
        <f>Tabulka1[[#This Row],[x2]]-Tabulka1[[#This Row],[x3]]</f>
        <v>14.766641351019876</v>
      </c>
      <c r="AG419" s="1">
        <f>100-Tabulka1[[#This Row],[Na2O_proc]]-Tabulka1[[#This Row],[SiO2_proc]]</f>
        <v>70</v>
      </c>
      <c r="AH419" s="1">
        <f>Tabulka1[[#This Row],[z2]]</f>
        <v>31.109291017305729</v>
      </c>
      <c r="AI419" s="1">
        <f>Tabulka1[[#This Row],[std2]]</f>
        <v>1.0460788318169476</v>
      </c>
      <c r="AJ419" s="1" t="str">
        <f>Tabulka1[[#This Row],[z2Label]]</f>
        <v>Dynamic viscosity (mPa.s)</v>
      </c>
      <c r="AK419" s="1">
        <v>15</v>
      </c>
      <c r="AL419" s="1" t="s">
        <v>82</v>
      </c>
      <c r="AM419" s="1" t="s">
        <v>79</v>
      </c>
      <c r="AN419" s="1">
        <f t="shared" si="12"/>
        <v>36.01404476027281</v>
      </c>
      <c r="AO419" s="1">
        <f>Tabulka1[[#This Row],[Interpolated_z2]]-Tabulka1[[#This Row],[z2]]</f>
        <v>4.9047537429670811</v>
      </c>
      <c r="AP419" s="1">
        <f>Tabulka1[[#This Row],[Interpolated_z2 - measured]]/Tabulka1[[#This Row],[z2]]*100</f>
        <v>15.766202258478422</v>
      </c>
      <c r="AQ419" s="1">
        <v>1</v>
      </c>
    </row>
    <row r="420" spans="1:43" x14ac:dyDescent="0.35">
      <c r="A420" s="1">
        <f t="shared" si="13"/>
        <v>8.3828135432975408</v>
      </c>
      <c r="B420" s="1">
        <f t="shared" si="13"/>
        <v>4.1914067716487704</v>
      </c>
      <c r="C420" s="1">
        <f>Tabulka1[[#This Row],[z2]]</f>
        <v>103.38555645775875</v>
      </c>
      <c r="D420" s="1">
        <f>Tabulka1[[#This Row],[std2]]</f>
        <v>1.9450424671708002</v>
      </c>
      <c r="E420" s="1">
        <f t="shared" si="16"/>
        <v>4</v>
      </c>
      <c r="F420" s="1" t="s">
        <v>75</v>
      </c>
      <c r="G420" s="1" t="s">
        <v>27</v>
      </c>
      <c r="H420" s="1" t="str">
        <f>Tabulka1[[#This Row],[z2Label]]</f>
        <v>Dynamic viscosity (mPa.s)</v>
      </c>
      <c r="I420" s="1">
        <f t="shared" si="14"/>
        <v>35</v>
      </c>
      <c r="J420" s="1">
        <f t="shared" si="14"/>
        <v>1</v>
      </c>
      <c r="K420">
        <v>103.38555645775875</v>
      </c>
      <c r="L420">
        <v>1.9450424671708002</v>
      </c>
      <c r="M420" s="1" t="s">
        <v>29</v>
      </c>
      <c r="N420" s="1" t="s">
        <v>28</v>
      </c>
      <c r="O420" s="1" t="s">
        <v>81</v>
      </c>
      <c r="P420" s="1">
        <f t="shared" si="15"/>
        <v>17.772251757143479</v>
      </c>
      <c r="Q420" s="1">
        <f t="shared" si="15"/>
        <v>1</v>
      </c>
      <c r="R420" s="1">
        <f>Tabulka1[[#This Row],[z2]]</f>
        <v>103.38555645775875</v>
      </c>
      <c r="S420" s="1">
        <f>Tabulka1[[#This Row],[std2]]</f>
        <v>1.9450424671708002</v>
      </c>
      <c r="T420" s="1" t="s">
        <v>44</v>
      </c>
      <c r="U420" s="1" t="s">
        <v>28</v>
      </c>
      <c r="V420" s="1" t="str">
        <f>Tabulka1[[#This Row],[z2Label]]</f>
        <v>Dynamic viscosity (mPa.s)</v>
      </c>
      <c r="W420" s="1">
        <f>2*Tabulka1[[#This Row],[x3]]/61.9789*1000/(100-Tabulka1[[#This Row],[x2]])</f>
        <v>8.8229787170216749</v>
      </c>
      <c r="X420" s="1">
        <f>(Tabulka1[[#This Row],[x2]]-Tabulka1[[#This Row],[x3]])/60.08*1000/(100-Tabulka1[[#This Row],[x2]])</f>
        <v>4.4114893585108375</v>
      </c>
      <c r="Y420" s="1">
        <f>Tabulka1[[#This Row],[z3]]</f>
        <v>103.38555645775875</v>
      </c>
      <c r="Z420" s="1">
        <f>Tabulka1[[#This Row],[std3]]</f>
        <v>1.9450424671708002</v>
      </c>
      <c r="AA420" s="1" t="s">
        <v>36</v>
      </c>
      <c r="AB420" s="1" t="s">
        <v>37</v>
      </c>
      <c r="AC420" s="1" t="str">
        <f>Tabulka1[[#This Row],[z2Label]]</f>
        <v>Dynamic viscosity (mPa.s)</v>
      </c>
      <c r="AD420" s="1">
        <f>Tabulka1[[#This Row],[y2]]</f>
        <v>1</v>
      </c>
      <c r="AE420" s="1">
        <f>Tabulka1[[#This Row],[x3]]</f>
        <v>17.772251757143479</v>
      </c>
      <c r="AF420" s="1">
        <f>Tabulka1[[#This Row],[x2]]-Tabulka1[[#This Row],[x3]]</f>
        <v>17.227748242856521</v>
      </c>
      <c r="AG420" s="1">
        <f>100-Tabulka1[[#This Row],[Na2O_proc]]-Tabulka1[[#This Row],[SiO2_proc]]</f>
        <v>65</v>
      </c>
      <c r="AH420" s="1">
        <f>Tabulka1[[#This Row],[z2]]</f>
        <v>103.38555645775875</v>
      </c>
      <c r="AI420" s="1">
        <f>Tabulka1[[#This Row],[std2]]</f>
        <v>1.9450424671708002</v>
      </c>
      <c r="AJ420" s="1" t="str">
        <f>Tabulka1[[#This Row],[z2Label]]</f>
        <v>Dynamic viscosity (mPa.s)</v>
      </c>
      <c r="AK420" s="1">
        <v>15</v>
      </c>
      <c r="AL420" s="1" t="s">
        <v>82</v>
      </c>
      <c r="AM420" s="1" t="s">
        <v>79</v>
      </c>
      <c r="AN420" s="1">
        <f t="shared" si="12"/>
        <v>106.64775371836427</v>
      </c>
      <c r="AO420" s="1">
        <f>Tabulka1[[#This Row],[Interpolated_z2]]-Tabulka1[[#This Row],[z2]]</f>
        <v>3.2621972606055181</v>
      </c>
      <c r="AP420" s="1">
        <f>Tabulka1[[#This Row],[Interpolated_z2 - measured]]/Tabulka1[[#This Row],[z2]]*100</f>
        <v>3.1553704137950702</v>
      </c>
      <c r="AQ420" s="1">
        <v>1</v>
      </c>
    </row>
    <row r="421" spans="1:43" x14ac:dyDescent="0.35">
      <c r="A421" s="1">
        <f t="shared" si="13"/>
        <v>10.03944816805657</v>
      </c>
      <c r="B421" s="1">
        <f t="shared" si="13"/>
        <v>5.0197240840282848</v>
      </c>
      <c r="C421" s="1">
        <f>Tabulka1[[#This Row],[z2]]</f>
        <v>525.54279999999994</v>
      </c>
      <c r="D421" s="1">
        <f>Tabulka1[[#This Row],[std2]]</f>
        <v>2.3310482148595812</v>
      </c>
      <c r="E421" s="1">
        <f t="shared" si="16"/>
        <v>4</v>
      </c>
      <c r="F421" s="1" t="s">
        <v>75</v>
      </c>
      <c r="G421" s="1" t="s">
        <v>27</v>
      </c>
      <c r="H421" s="1" t="str">
        <f>Tabulka1[[#This Row],[z2Label]]</f>
        <v>Dynamic viscosity (mPa.s)</v>
      </c>
      <c r="I421" s="1">
        <f t="shared" si="14"/>
        <v>40</v>
      </c>
      <c r="J421" s="1">
        <f t="shared" si="14"/>
        <v>1</v>
      </c>
      <c r="K421">
        <v>525.54279999999994</v>
      </c>
      <c r="L421">
        <v>2.3310482148595812</v>
      </c>
      <c r="M421" s="1" t="s">
        <v>29</v>
      </c>
      <c r="N421" s="1" t="s">
        <v>28</v>
      </c>
      <c r="O421" s="1" t="s">
        <v>81</v>
      </c>
      <c r="P421" s="1">
        <f t="shared" si="15"/>
        <v>20.311144865306833</v>
      </c>
      <c r="Q421" s="1">
        <f t="shared" si="15"/>
        <v>1</v>
      </c>
      <c r="R421" s="1">
        <f>Tabulka1[[#This Row],[z2]]</f>
        <v>525.54279999999994</v>
      </c>
      <c r="S421" s="1">
        <f>Tabulka1[[#This Row],[std2]]</f>
        <v>2.3310482148595812</v>
      </c>
      <c r="T421" s="1" t="s">
        <v>44</v>
      </c>
      <c r="U421" s="1" t="s">
        <v>28</v>
      </c>
      <c r="V421" s="1" t="str">
        <f>Tabulka1[[#This Row],[z2Label]]</f>
        <v>Dynamic viscosity (mPa.s)</v>
      </c>
      <c r="W421" s="1">
        <f>2*Tabulka1[[#This Row],[x3]]/61.9789*1000/(100-Tabulka1[[#This Row],[x2]])</f>
        <v>10.923687935360169</v>
      </c>
      <c r="X421" s="1">
        <f>(Tabulka1[[#This Row],[x2]]-Tabulka1[[#This Row],[x3]])/60.08*1000/(100-Tabulka1[[#This Row],[x2]])</f>
        <v>5.4618439676800836</v>
      </c>
      <c r="Y421" s="1">
        <f>Tabulka1[[#This Row],[z3]]</f>
        <v>525.54279999999994</v>
      </c>
      <c r="Z421" s="1">
        <f>Tabulka1[[#This Row],[std3]]</f>
        <v>2.3310482148595812</v>
      </c>
      <c r="AA421" s="1" t="s">
        <v>36</v>
      </c>
      <c r="AB421" s="1" t="s">
        <v>37</v>
      </c>
      <c r="AC421" s="1" t="str">
        <f>Tabulka1[[#This Row],[z2Label]]</f>
        <v>Dynamic viscosity (mPa.s)</v>
      </c>
      <c r="AD421" s="1">
        <f>Tabulka1[[#This Row],[y2]]</f>
        <v>1</v>
      </c>
      <c r="AE421" s="1">
        <f>Tabulka1[[#This Row],[x3]]</f>
        <v>20.311144865306833</v>
      </c>
      <c r="AF421" s="1">
        <f>Tabulka1[[#This Row],[x2]]-Tabulka1[[#This Row],[x3]]</f>
        <v>19.688855134693167</v>
      </c>
      <c r="AG421" s="1">
        <f>100-Tabulka1[[#This Row],[Na2O_proc]]-Tabulka1[[#This Row],[SiO2_proc]]</f>
        <v>60</v>
      </c>
      <c r="AH421" s="1">
        <f>Tabulka1[[#This Row],[z2]]</f>
        <v>525.54279999999994</v>
      </c>
      <c r="AI421" s="1">
        <f>Tabulka1[[#This Row],[std2]]</f>
        <v>2.3310482148595812</v>
      </c>
      <c r="AJ421" s="1" t="str">
        <f>Tabulka1[[#This Row],[z2Label]]</f>
        <v>Dynamic viscosity (mPa.s)</v>
      </c>
      <c r="AK421" s="1">
        <v>15</v>
      </c>
      <c r="AL421" s="1" t="s">
        <v>82</v>
      </c>
      <c r="AM421" s="1" t="s">
        <v>79</v>
      </c>
      <c r="AN421" s="1">
        <f t="shared" si="12"/>
        <v>416.6888696582842</v>
      </c>
      <c r="AO421" s="1">
        <f>Tabulka1[[#This Row],[Interpolated_z2]]-Tabulka1[[#This Row],[z2]]</f>
        <v>-108.85393034171574</v>
      </c>
      <c r="AP421" s="1">
        <f>Tabulka1[[#This Row],[Interpolated_z2 - measured]]/Tabulka1[[#This Row],[z2]]*100</f>
        <v>-20.712667044761293</v>
      </c>
      <c r="AQ421" s="1">
        <v>1</v>
      </c>
    </row>
    <row r="422" spans="1:43" x14ac:dyDescent="0.35">
      <c r="A422" s="1">
        <f t="shared" si="13"/>
        <v>0</v>
      </c>
      <c r="B422" s="1">
        <f t="shared" si="13"/>
        <v>0</v>
      </c>
      <c r="C422" s="1">
        <f>Tabulka1[[#This Row],[z2]]</f>
        <v>1.1030139981072158</v>
      </c>
      <c r="D422" s="1">
        <f>Tabulka1[[#This Row],[std2]]</f>
        <v>6.9239040212735392E-3</v>
      </c>
      <c r="E422" s="1">
        <f t="shared" si="16"/>
        <v>5</v>
      </c>
      <c r="F422" s="1" t="s">
        <v>75</v>
      </c>
      <c r="G422" s="1" t="s">
        <v>27</v>
      </c>
      <c r="H422" s="1" t="str">
        <f>Tabulka1[[#This Row],[z2Label]]</f>
        <v>Dynamic viscosity (mPa.s)</v>
      </c>
      <c r="I422" s="1">
        <f t="shared" si="14"/>
        <v>0</v>
      </c>
      <c r="J422" s="1">
        <f t="shared" si="14"/>
        <v>1.5</v>
      </c>
      <c r="K422" s="1">
        <v>1.1030139981072158</v>
      </c>
      <c r="L422" s="1">
        <v>6.9239040212735392E-3</v>
      </c>
      <c r="M422" s="1" t="s">
        <v>29</v>
      </c>
      <c r="N422" s="1" t="s">
        <v>28</v>
      </c>
      <c r="O422" s="1" t="s">
        <v>81</v>
      </c>
      <c r="P422" s="1">
        <f t="shared" si="15"/>
        <v>0</v>
      </c>
      <c r="Q422" s="1">
        <f t="shared" si="15"/>
        <v>1.5</v>
      </c>
      <c r="R422" s="1">
        <f>Tabulka1[[#This Row],[z2]]</f>
        <v>1.1030139981072158</v>
      </c>
      <c r="S422" s="1">
        <f>Tabulka1[[#This Row],[std2]]</f>
        <v>6.9239040212735392E-3</v>
      </c>
      <c r="T422" s="1" t="s">
        <v>44</v>
      </c>
      <c r="U422" s="1" t="s">
        <v>28</v>
      </c>
      <c r="V422" s="1" t="str">
        <f>Tabulka1[[#This Row],[z2Label]]</f>
        <v>Dynamic viscosity (mPa.s)</v>
      </c>
      <c r="W422" s="1">
        <f>2*Tabulka1[[#This Row],[x3]]/61.9789*1000/(100-Tabulka1[[#This Row],[x2]])</f>
        <v>0</v>
      </c>
      <c r="X422" s="1">
        <f>(Tabulka1[[#This Row],[x2]]-Tabulka1[[#This Row],[x3]])/60.08*1000/(100-Tabulka1[[#This Row],[x2]])</f>
        <v>0</v>
      </c>
      <c r="Y422" s="1">
        <f>Tabulka1[[#This Row],[z3]]</f>
        <v>1.1030139981072158</v>
      </c>
      <c r="Z422" s="1">
        <f>Tabulka1[[#This Row],[std3]]</f>
        <v>6.9239040212735392E-3</v>
      </c>
      <c r="AA422" s="1" t="s">
        <v>36</v>
      </c>
      <c r="AB422" s="1" t="s">
        <v>37</v>
      </c>
      <c r="AC422" s="1" t="str">
        <f>Tabulka1[[#This Row],[z2Label]]</f>
        <v>Dynamic viscosity (mPa.s)</v>
      </c>
      <c r="AD422" s="1">
        <f>Tabulka1[[#This Row],[y2]]</f>
        <v>1.5</v>
      </c>
      <c r="AE422" s="1">
        <f>Tabulka1[[#This Row],[x3]]</f>
        <v>0</v>
      </c>
      <c r="AF422" s="1">
        <f>Tabulka1[[#This Row],[x2]]-Tabulka1[[#This Row],[x3]]</f>
        <v>0</v>
      </c>
      <c r="AG422" s="1">
        <f>100-Tabulka1[[#This Row],[Na2O_proc]]-Tabulka1[[#This Row],[SiO2_proc]]</f>
        <v>100</v>
      </c>
      <c r="AH422" s="1">
        <f>Tabulka1[[#This Row],[z2]]</f>
        <v>1.1030139981072158</v>
      </c>
      <c r="AI422" s="1">
        <f>Tabulka1[[#This Row],[std2]]</f>
        <v>6.9239040212735392E-3</v>
      </c>
      <c r="AJ422" s="1" t="str">
        <f>Tabulka1[[#This Row],[z2Label]]</f>
        <v>Dynamic viscosity (mPa.s)</v>
      </c>
      <c r="AK422" s="1">
        <v>15</v>
      </c>
      <c r="AL422" s="1" t="s">
        <v>82</v>
      </c>
      <c r="AM422" s="1" t="s">
        <v>79</v>
      </c>
      <c r="AN422" s="1">
        <f t="shared" si="12"/>
        <v>1.0849930342874476</v>
      </c>
      <c r="AO422" s="1">
        <f>Tabulka1[[#This Row],[Interpolated_z2]]-Tabulka1[[#This Row],[z2]]</f>
        <v>-1.8020963819768143E-2</v>
      </c>
      <c r="AP422" s="1">
        <f>Tabulka1[[#This Row],[Interpolated_z2 - measured]]/Tabulka1[[#This Row],[z2]]*100</f>
        <v>-1.6337928485669551</v>
      </c>
      <c r="AQ422" s="1">
        <v>100</v>
      </c>
    </row>
    <row r="423" spans="1:43" x14ac:dyDescent="0.35">
      <c r="A423" s="1">
        <f t="shared" si="13"/>
        <v>0.69070190514198349</v>
      </c>
      <c r="B423" s="1">
        <f t="shared" si="13"/>
        <v>0.51802642885648764</v>
      </c>
      <c r="C423" s="1">
        <f>Tabulka1[[#This Row],[z2]]</f>
        <v>1.3937524973999773</v>
      </c>
      <c r="D423" s="1">
        <f>Tabulka1[[#This Row],[std2]]</f>
        <v>2.1893921769220148E-4</v>
      </c>
      <c r="E423" s="1">
        <f t="shared" si="16"/>
        <v>5</v>
      </c>
      <c r="F423" s="1" t="s">
        <v>75</v>
      </c>
      <c r="G423" s="1" t="s">
        <v>27</v>
      </c>
      <c r="H423" s="1" t="str">
        <f>Tabulka1[[#This Row],[z2Label]]</f>
        <v>Dynamic viscosity (mPa.s)</v>
      </c>
      <c r="I423" s="1">
        <f t="shared" si="14"/>
        <v>5</v>
      </c>
      <c r="J423" s="1">
        <f t="shared" si="14"/>
        <v>1.5</v>
      </c>
      <c r="K423">
        <v>1.3937524973999773</v>
      </c>
      <c r="L423">
        <v>2.1893921769220148E-4</v>
      </c>
      <c r="M423" s="1" t="s">
        <v>29</v>
      </c>
      <c r="N423" s="1" t="s">
        <v>28</v>
      </c>
      <c r="O423" s="1" t="s">
        <v>81</v>
      </c>
      <c r="P423" s="1">
        <f t="shared" si="15"/>
        <v>2.0374539197850874</v>
      </c>
      <c r="Q423" s="1">
        <f t="shared" si="15"/>
        <v>1.5</v>
      </c>
      <c r="R423" s="1">
        <f>Tabulka1[[#This Row],[z2]]</f>
        <v>1.3937524973999773</v>
      </c>
      <c r="S423" s="1">
        <f>Tabulka1[[#This Row],[std2]]</f>
        <v>2.1893921769220148E-4</v>
      </c>
      <c r="T423" s="1" t="s">
        <v>44</v>
      </c>
      <c r="U423" s="1" t="s">
        <v>28</v>
      </c>
      <c r="V423" s="1" t="str">
        <f>Tabulka1[[#This Row],[z2Label]]</f>
        <v>Dynamic viscosity (mPa.s)</v>
      </c>
      <c r="W423" s="1">
        <f>2*Tabulka1[[#This Row],[x3]]/61.9789*1000/(100-Tabulka1[[#This Row],[x2]])</f>
        <v>0.69207047450531745</v>
      </c>
      <c r="X423" s="1">
        <f>(Tabulka1[[#This Row],[x2]]-Tabulka1[[#This Row],[x3]])/60.08*1000/(100-Tabulka1[[#This Row],[x2]])</f>
        <v>0.51905285587898808</v>
      </c>
      <c r="Y423" s="1">
        <f>Tabulka1[[#This Row],[z3]]</f>
        <v>1.3937524973999773</v>
      </c>
      <c r="Z423" s="1">
        <f>Tabulka1[[#This Row],[std3]]</f>
        <v>2.1893921769220148E-4</v>
      </c>
      <c r="AA423" s="1" t="s">
        <v>36</v>
      </c>
      <c r="AB423" s="1" t="s">
        <v>37</v>
      </c>
      <c r="AC423" s="1" t="str">
        <f>Tabulka1[[#This Row],[z2Label]]</f>
        <v>Dynamic viscosity (mPa.s)</v>
      </c>
      <c r="AD423" s="1">
        <f>Tabulka1[[#This Row],[y2]]</f>
        <v>1.5</v>
      </c>
      <c r="AE423" s="1">
        <f>Tabulka1[[#This Row],[x3]]</f>
        <v>2.0374539197850874</v>
      </c>
      <c r="AF423" s="1">
        <f>Tabulka1[[#This Row],[x2]]-Tabulka1[[#This Row],[x3]]</f>
        <v>2.9625460802149126</v>
      </c>
      <c r="AG423" s="1">
        <f>100-Tabulka1[[#This Row],[Na2O_proc]]-Tabulka1[[#This Row],[SiO2_proc]]</f>
        <v>95</v>
      </c>
      <c r="AH423" s="1">
        <f>Tabulka1[[#This Row],[z2]]</f>
        <v>1.3937524973999773</v>
      </c>
      <c r="AI423" s="1">
        <f>Tabulka1[[#This Row],[std2]]</f>
        <v>2.1893921769220148E-4</v>
      </c>
      <c r="AJ423" s="1" t="str">
        <f>Tabulka1[[#This Row],[z2Label]]</f>
        <v>Dynamic viscosity (mPa.s)</v>
      </c>
      <c r="AK423" s="1">
        <v>15</v>
      </c>
      <c r="AL423" s="1" t="s">
        <v>82</v>
      </c>
      <c r="AM423" s="1" t="s">
        <v>79</v>
      </c>
      <c r="AN423" s="1">
        <f t="shared" si="12"/>
        <v>1.2947800152286579</v>
      </c>
      <c r="AO423" s="1">
        <f>Tabulka1[[#This Row],[Interpolated_z2]]-Tabulka1[[#This Row],[z2]]</f>
        <v>-9.8972482171319376E-2</v>
      </c>
      <c r="AP423" s="1">
        <f>Tabulka1[[#This Row],[Interpolated_z2 - measured]]/Tabulka1[[#This Row],[z2]]*100</f>
        <v>-7.1011519158495462</v>
      </c>
      <c r="AQ423" s="1">
        <v>1</v>
      </c>
    </row>
    <row r="424" spans="1:43" x14ac:dyDescent="0.35">
      <c r="A424" s="1">
        <f t="shared" si="13"/>
        <v>1.4518185207125103</v>
      </c>
      <c r="B424" s="1">
        <f t="shared" si="13"/>
        <v>1.0888638905343826</v>
      </c>
      <c r="C424" s="1">
        <f>Tabulka1[[#This Row],[z2]]</f>
        <v>1.8999839034532151</v>
      </c>
      <c r="D424" s="1">
        <f>Tabulka1[[#This Row],[std2]]</f>
        <v>5.7161824181373333E-5</v>
      </c>
      <c r="E424" s="1">
        <f t="shared" si="16"/>
        <v>5</v>
      </c>
      <c r="F424" s="1" t="s">
        <v>75</v>
      </c>
      <c r="G424" s="1" t="s">
        <v>27</v>
      </c>
      <c r="H424" s="1" t="str">
        <f>Tabulka1[[#This Row],[z2Label]]</f>
        <v>Dynamic viscosity (mPa.s)</v>
      </c>
      <c r="I424" s="1">
        <f t="shared" si="14"/>
        <v>10</v>
      </c>
      <c r="J424" s="1">
        <f t="shared" si="14"/>
        <v>1.5</v>
      </c>
      <c r="K424">
        <v>1.8999839034532151</v>
      </c>
      <c r="L424">
        <v>5.7161824181373333E-5</v>
      </c>
      <c r="M424" s="1" t="s">
        <v>29</v>
      </c>
      <c r="N424" s="1" t="s">
        <v>28</v>
      </c>
      <c r="O424" s="1" t="s">
        <v>81</v>
      </c>
      <c r="P424" s="1">
        <f t="shared" si="15"/>
        <v>4.0749078395701748</v>
      </c>
      <c r="Q424" s="1">
        <f t="shared" si="15"/>
        <v>1.5</v>
      </c>
      <c r="R424" s="1">
        <f>Tabulka1[[#This Row],[z2]]</f>
        <v>1.8999839034532151</v>
      </c>
      <c r="S424" s="1">
        <f>Tabulka1[[#This Row],[std2]]</f>
        <v>5.7161824181373333E-5</v>
      </c>
      <c r="T424" s="1" t="s">
        <v>44</v>
      </c>
      <c r="U424" s="1" t="s">
        <v>28</v>
      </c>
      <c r="V424" s="1" t="str">
        <f>Tabulka1[[#This Row],[z2Label]]</f>
        <v>Dynamic viscosity (mPa.s)</v>
      </c>
      <c r="W424" s="1">
        <f>2*Tabulka1[[#This Row],[x3]]/61.9789*1000/(100-Tabulka1[[#This Row],[x2]])</f>
        <v>1.4610376684001147</v>
      </c>
      <c r="X424" s="1">
        <f>(Tabulka1[[#This Row],[x2]]-Tabulka1[[#This Row],[x3]])/60.08*1000/(100-Tabulka1[[#This Row],[x2]])</f>
        <v>1.095778251300086</v>
      </c>
      <c r="Y424" s="1">
        <f>Tabulka1[[#This Row],[z3]]</f>
        <v>1.8999839034532151</v>
      </c>
      <c r="Z424" s="1">
        <f>Tabulka1[[#This Row],[std3]]</f>
        <v>5.7161824181373333E-5</v>
      </c>
      <c r="AA424" s="1" t="s">
        <v>36</v>
      </c>
      <c r="AB424" s="1" t="s">
        <v>37</v>
      </c>
      <c r="AC424" s="1" t="str">
        <f>Tabulka1[[#This Row],[z2Label]]</f>
        <v>Dynamic viscosity (mPa.s)</v>
      </c>
      <c r="AD424" s="1">
        <f>Tabulka1[[#This Row],[y2]]</f>
        <v>1.5</v>
      </c>
      <c r="AE424" s="1">
        <f>Tabulka1[[#This Row],[x3]]</f>
        <v>4.0749078395701748</v>
      </c>
      <c r="AF424" s="1">
        <f>Tabulka1[[#This Row],[x2]]-Tabulka1[[#This Row],[x3]]</f>
        <v>5.9250921604298252</v>
      </c>
      <c r="AG424" s="1">
        <f>100-Tabulka1[[#This Row],[Na2O_proc]]-Tabulka1[[#This Row],[SiO2_proc]]</f>
        <v>90</v>
      </c>
      <c r="AH424" s="1">
        <f>Tabulka1[[#This Row],[z2]]</f>
        <v>1.8999839034532151</v>
      </c>
      <c r="AI424" s="1">
        <f>Tabulka1[[#This Row],[std2]]</f>
        <v>5.7161824181373333E-5</v>
      </c>
      <c r="AJ424" s="1" t="str">
        <f>Tabulka1[[#This Row],[z2Label]]</f>
        <v>Dynamic viscosity (mPa.s)</v>
      </c>
      <c r="AK424" s="1">
        <v>15</v>
      </c>
      <c r="AL424" s="1" t="s">
        <v>82</v>
      </c>
      <c r="AM424" s="1" t="s">
        <v>79</v>
      </c>
      <c r="AN424" s="1">
        <f t="shared" si="12"/>
        <v>1.8061125068094561</v>
      </c>
      <c r="AO424" s="1">
        <f>Tabulka1[[#This Row],[Interpolated_z2]]-Tabulka1[[#This Row],[z2]]</f>
        <v>-9.3871396643758986E-2</v>
      </c>
      <c r="AP424" s="1">
        <f>Tabulka1[[#This Row],[Interpolated_z2 - measured]]/Tabulka1[[#This Row],[z2]]*100</f>
        <v>-4.9406416798136021</v>
      </c>
      <c r="AQ424" s="1">
        <v>1</v>
      </c>
    </row>
    <row r="425" spans="1:43" x14ac:dyDescent="0.35">
      <c r="A425" s="1">
        <f t="shared" si="13"/>
        <v>2.2897502874774243</v>
      </c>
      <c r="B425" s="1">
        <f t="shared" si="13"/>
        <v>1.7173127156080681</v>
      </c>
      <c r="C425" s="1">
        <f>Tabulka1[[#This Row],[z2]]</f>
        <v>2.829886980868606</v>
      </c>
      <c r="D425" s="1">
        <f>Tabulka1[[#This Row],[std2]]</f>
        <v>4.1943588997207809E-4</v>
      </c>
      <c r="E425" s="1">
        <f t="shared" si="16"/>
        <v>5</v>
      </c>
      <c r="F425" s="1" t="s">
        <v>75</v>
      </c>
      <c r="G425" s="1" t="s">
        <v>27</v>
      </c>
      <c r="H425" s="1" t="str">
        <f>Tabulka1[[#This Row],[z2Label]]</f>
        <v>Dynamic viscosity (mPa.s)</v>
      </c>
      <c r="I425" s="1">
        <f t="shared" si="14"/>
        <v>15</v>
      </c>
      <c r="J425" s="1">
        <f t="shared" si="14"/>
        <v>1.5</v>
      </c>
      <c r="K425">
        <v>2.829886980868606</v>
      </c>
      <c r="L425">
        <v>4.1943588997207809E-4</v>
      </c>
      <c r="M425" s="1" t="s">
        <v>29</v>
      </c>
      <c r="N425" s="1" t="s">
        <v>28</v>
      </c>
      <c r="O425" s="1" t="s">
        <v>81</v>
      </c>
      <c r="P425" s="1">
        <f t="shared" si="15"/>
        <v>6.1123617593552622</v>
      </c>
      <c r="Q425" s="1">
        <f t="shared" si="15"/>
        <v>1.5</v>
      </c>
      <c r="R425" s="1">
        <f>Tabulka1[[#This Row],[z2]]</f>
        <v>2.829886980868606</v>
      </c>
      <c r="S425" s="1">
        <f>Tabulka1[[#This Row],[std2]]</f>
        <v>4.1943588997207809E-4</v>
      </c>
      <c r="T425" s="1" t="s">
        <v>44</v>
      </c>
      <c r="U425" s="1" t="s">
        <v>28</v>
      </c>
      <c r="V425" s="1" t="str">
        <f>Tabulka1[[#This Row],[z2Label]]</f>
        <v>Dynamic viscosity (mPa.s)</v>
      </c>
      <c r="W425" s="1">
        <f>2*Tabulka1[[#This Row],[x3]]/61.9789*1000/(100-Tabulka1[[#This Row],[x2]])</f>
        <v>2.3204715909884177</v>
      </c>
      <c r="X425" s="1">
        <f>(Tabulka1[[#This Row],[x2]]-Tabulka1[[#This Row],[x3]])/60.08*1000/(100-Tabulka1[[#This Row],[x2]])</f>
        <v>1.7403536932413131</v>
      </c>
      <c r="Y425" s="1">
        <f>Tabulka1[[#This Row],[z3]]</f>
        <v>2.829886980868606</v>
      </c>
      <c r="Z425" s="1">
        <f>Tabulka1[[#This Row],[std3]]</f>
        <v>4.1943588997207809E-4</v>
      </c>
      <c r="AA425" s="1" t="s">
        <v>36</v>
      </c>
      <c r="AB425" s="1" t="s">
        <v>37</v>
      </c>
      <c r="AC425" s="1" t="str">
        <f>Tabulka1[[#This Row],[z2Label]]</f>
        <v>Dynamic viscosity (mPa.s)</v>
      </c>
      <c r="AD425" s="1">
        <f>Tabulka1[[#This Row],[y2]]</f>
        <v>1.5</v>
      </c>
      <c r="AE425" s="1">
        <f>Tabulka1[[#This Row],[x3]]</f>
        <v>6.1123617593552622</v>
      </c>
      <c r="AF425" s="1">
        <f>Tabulka1[[#This Row],[x2]]-Tabulka1[[#This Row],[x3]]</f>
        <v>8.887638240644737</v>
      </c>
      <c r="AG425" s="1">
        <f>100-Tabulka1[[#This Row],[Na2O_proc]]-Tabulka1[[#This Row],[SiO2_proc]]</f>
        <v>85</v>
      </c>
      <c r="AH425" s="1">
        <f>Tabulka1[[#This Row],[z2]]</f>
        <v>2.829886980868606</v>
      </c>
      <c r="AI425" s="1">
        <f>Tabulka1[[#This Row],[std2]]</f>
        <v>4.1943588997207809E-4</v>
      </c>
      <c r="AJ425" s="1" t="str">
        <f>Tabulka1[[#This Row],[z2Label]]</f>
        <v>Dynamic viscosity (mPa.s)</v>
      </c>
      <c r="AK425" s="1">
        <v>15</v>
      </c>
      <c r="AL425" s="1" t="s">
        <v>82</v>
      </c>
      <c r="AM425" s="1" t="s">
        <v>79</v>
      </c>
      <c r="AN425" s="1">
        <f t="shared" si="12"/>
        <v>2.823422442748261</v>
      </c>
      <c r="AO425" s="1">
        <f>Tabulka1[[#This Row],[Interpolated_z2]]-Tabulka1[[#This Row],[z2]]</f>
        <v>-6.4645381203449759E-3</v>
      </c>
      <c r="AP425" s="1">
        <f>Tabulka1[[#This Row],[Interpolated_z2 - measured]]/Tabulka1[[#This Row],[z2]]*100</f>
        <v>-0.22843803176764146</v>
      </c>
      <c r="AQ425" s="1">
        <v>1</v>
      </c>
    </row>
    <row r="426" spans="1:43" x14ac:dyDescent="0.35">
      <c r="A426" s="1">
        <f t="shared" si="13"/>
        <v>3.2125150149014883</v>
      </c>
      <c r="B426" s="1">
        <f t="shared" si="13"/>
        <v>2.4093862611761163</v>
      </c>
      <c r="C426" s="1">
        <f>Tabulka1[[#This Row],[z2]]</f>
        <v>4.7200385352302572</v>
      </c>
      <c r="D426" s="1">
        <f>Tabulka1[[#This Row],[std2]]</f>
        <v>1.2356652866091428E-4</v>
      </c>
      <c r="E426" s="1">
        <f t="shared" si="16"/>
        <v>5</v>
      </c>
      <c r="F426" s="1" t="s">
        <v>75</v>
      </c>
      <c r="G426" s="1" t="s">
        <v>27</v>
      </c>
      <c r="H426" s="1" t="str">
        <f>Tabulka1[[#This Row],[z2Label]]</f>
        <v>Dynamic viscosity (mPa.s)</v>
      </c>
      <c r="I426" s="1">
        <f t="shared" si="14"/>
        <v>20</v>
      </c>
      <c r="J426" s="1">
        <f t="shared" si="14"/>
        <v>1.5</v>
      </c>
      <c r="K426">
        <v>4.7200385352302572</v>
      </c>
      <c r="L426">
        <v>1.2356652866091428E-4</v>
      </c>
      <c r="M426" s="1" t="s">
        <v>29</v>
      </c>
      <c r="N426" s="1" t="s">
        <v>28</v>
      </c>
      <c r="O426" s="1" t="s">
        <v>81</v>
      </c>
      <c r="P426" s="1">
        <f t="shared" si="15"/>
        <v>8.1498156791403495</v>
      </c>
      <c r="Q426" s="1">
        <f t="shared" si="15"/>
        <v>1.5</v>
      </c>
      <c r="R426" s="1">
        <f>Tabulka1[[#This Row],[z2]]</f>
        <v>4.7200385352302572</v>
      </c>
      <c r="S426" s="1">
        <f>Tabulka1[[#This Row],[std2]]</f>
        <v>1.2356652866091428E-4</v>
      </c>
      <c r="T426" s="1" t="s">
        <v>44</v>
      </c>
      <c r="U426" s="1" t="s">
        <v>28</v>
      </c>
      <c r="V426" s="1" t="str">
        <f>Tabulka1[[#This Row],[z2Label]]</f>
        <v>Dynamic viscosity (mPa.s)</v>
      </c>
      <c r="W426" s="1">
        <f>2*Tabulka1[[#This Row],[x3]]/61.9789*1000/(100-Tabulka1[[#This Row],[x2]])</f>
        <v>3.2873347539002582</v>
      </c>
      <c r="X426" s="1">
        <f>(Tabulka1[[#This Row],[x2]]-Tabulka1[[#This Row],[x3]])/60.08*1000/(100-Tabulka1[[#This Row],[x2]])</f>
        <v>2.4655010654251934</v>
      </c>
      <c r="Y426" s="1">
        <f>Tabulka1[[#This Row],[z3]]</f>
        <v>4.7200385352302572</v>
      </c>
      <c r="Z426" s="1">
        <f>Tabulka1[[#This Row],[std3]]</f>
        <v>1.2356652866091428E-4</v>
      </c>
      <c r="AA426" s="1" t="s">
        <v>36</v>
      </c>
      <c r="AB426" s="1" t="s">
        <v>37</v>
      </c>
      <c r="AC426" s="1" t="str">
        <f>Tabulka1[[#This Row],[z2Label]]</f>
        <v>Dynamic viscosity (mPa.s)</v>
      </c>
      <c r="AD426" s="1">
        <f>Tabulka1[[#This Row],[y2]]</f>
        <v>1.5</v>
      </c>
      <c r="AE426" s="1">
        <f>Tabulka1[[#This Row],[x3]]</f>
        <v>8.1498156791403495</v>
      </c>
      <c r="AF426" s="1">
        <f>Tabulka1[[#This Row],[x2]]-Tabulka1[[#This Row],[x3]]</f>
        <v>11.85018432085965</v>
      </c>
      <c r="AG426" s="1">
        <f>100-Tabulka1[[#This Row],[Na2O_proc]]-Tabulka1[[#This Row],[SiO2_proc]]</f>
        <v>80</v>
      </c>
      <c r="AH426" s="1">
        <f>Tabulka1[[#This Row],[z2]]</f>
        <v>4.7200385352302572</v>
      </c>
      <c r="AI426" s="1">
        <f>Tabulka1[[#This Row],[std2]]</f>
        <v>1.2356652866091428E-4</v>
      </c>
      <c r="AJ426" s="1" t="str">
        <f>Tabulka1[[#This Row],[z2Label]]</f>
        <v>Dynamic viscosity (mPa.s)</v>
      </c>
      <c r="AK426" s="1">
        <v>15</v>
      </c>
      <c r="AL426" s="1" t="s">
        <v>82</v>
      </c>
      <c r="AM426" s="1" t="s">
        <v>79</v>
      </c>
      <c r="AN426" s="1">
        <f t="shared" si="12"/>
        <v>4.8779972371766389</v>
      </c>
      <c r="AO426" s="1">
        <f>Tabulka1[[#This Row],[Interpolated_z2]]-Tabulka1[[#This Row],[z2]]</f>
        <v>0.15795870194638173</v>
      </c>
      <c r="AP426" s="1">
        <f>Tabulka1[[#This Row],[Interpolated_z2 - measured]]/Tabulka1[[#This Row],[z2]]*100</f>
        <v>3.3465553462621478</v>
      </c>
      <c r="AQ426" s="1">
        <v>1</v>
      </c>
    </row>
    <row r="427" spans="1:43" x14ac:dyDescent="0.35">
      <c r="A427" s="1">
        <f t="shared" ref="A427:B446" si="17">A42</f>
        <v>4.229583514410689</v>
      </c>
      <c r="B427" s="1">
        <f t="shared" si="17"/>
        <v>3.172187635808017</v>
      </c>
      <c r="C427" s="1">
        <f>Tabulka1[[#This Row],[z2]]</f>
        <v>8.9368928118225135</v>
      </c>
      <c r="D427" s="1">
        <f>Tabulka1[[#This Row],[std2]]</f>
        <v>1.1790410592925854E-3</v>
      </c>
      <c r="E427" s="1">
        <f t="shared" si="16"/>
        <v>5</v>
      </c>
      <c r="F427" s="1" t="s">
        <v>75</v>
      </c>
      <c r="G427" s="1" t="s">
        <v>27</v>
      </c>
      <c r="H427" s="1" t="str">
        <f>Tabulka1[[#This Row],[z2Label]]</f>
        <v>Dynamic viscosity (mPa.s)</v>
      </c>
      <c r="I427" s="1">
        <f t="shared" ref="I427:J446" si="18">I42</f>
        <v>25</v>
      </c>
      <c r="J427" s="1">
        <f t="shared" si="18"/>
        <v>1.5</v>
      </c>
      <c r="K427">
        <v>8.9368928118225135</v>
      </c>
      <c r="L427">
        <v>1.1790410592925854E-3</v>
      </c>
      <c r="M427" s="1" t="s">
        <v>29</v>
      </c>
      <c r="N427" s="1" t="s">
        <v>28</v>
      </c>
      <c r="O427" s="1" t="s">
        <v>81</v>
      </c>
      <c r="P427" s="1">
        <f t="shared" ref="P427:Q446" si="19">P42</f>
        <v>10.187269598925436</v>
      </c>
      <c r="Q427" s="1">
        <f t="shared" si="19"/>
        <v>1.5</v>
      </c>
      <c r="R427" s="1">
        <f>Tabulka1[[#This Row],[z2]]</f>
        <v>8.9368928118225135</v>
      </c>
      <c r="S427" s="1">
        <f>Tabulka1[[#This Row],[std2]]</f>
        <v>1.1790410592925854E-3</v>
      </c>
      <c r="T427" s="1" t="s">
        <v>44</v>
      </c>
      <c r="U427" s="1" t="s">
        <v>28</v>
      </c>
      <c r="V427" s="1" t="str">
        <f>Tabulka1[[#This Row],[z2Label]]</f>
        <v>Dynamic viscosity (mPa.s)</v>
      </c>
      <c r="W427" s="1">
        <f>2*Tabulka1[[#This Row],[x3]]/61.9789*1000/(100-Tabulka1[[#This Row],[x2]])</f>
        <v>4.383113005200344</v>
      </c>
      <c r="X427" s="1">
        <f>(Tabulka1[[#This Row],[x2]]-Tabulka1[[#This Row],[x3]])/60.08*1000/(100-Tabulka1[[#This Row],[x2]])</f>
        <v>3.2873347539002586</v>
      </c>
      <c r="Y427" s="1">
        <f>Tabulka1[[#This Row],[z3]]</f>
        <v>8.9368928118225135</v>
      </c>
      <c r="Z427" s="1">
        <f>Tabulka1[[#This Row],[std3]]</f>
        <v>1.1790410592925854E-3</v>
      </c>
      <c r="AA427" s="1" t="s">
        <v>36</v>
      </c>
      <c r="AB427" s="1" t="s">
        <v>37</v>
      </c>
      <c r="AC427" s="1" t="str">
        <f>Tabulka1[[#This Row],[z2Label]]</f>
        <v>Dynamic viscosity (mPa.s)</v>
      </c>
      <c r="AD427" s="1">
        <f>Tabulka1[[#This Row],[y2]]</f>
        <v>1.5</v>
      </c>
      <c r="AE427" s="1">
        <f>Tabulka1[[#This Row],[x3]]</f>
        <v>10.187269598925436</v>
      </c>
      <c r="AF427" s="1">
        <f>Tabulka1[[#This Row],[x2]]-Tabulka1[[#This Row],[x3]]</f>
        <v>14.812730401074564</v>
      </c>
      <c r="AG427" s="1">
        <f>100-Tabulka1[[#This Row],[Na2O_proc]]-Tabulka1[[#This Row],[SiO2_proc]]</f>
        <v>75</v>
      </c>
      <c r="AH427" s="1">
        <f>Tabulka1[[#This Row],[z2]]</f>
        <v>8.9368928118225135</v>
      </c>
      <c r="AI427" s="1">
        <f>Tabulka1[[#This Row],[std2]]</f>
        <v>1.1790410592925854E-3</v>
      </c>
      <c r="AJ427" s="1" t="str">
        <f>Tabulka1[[#This Row],[z2Label]]</f>
        <v>Dynamic viscosity (mPa.s)</v>
      </c>
      <c r="AK427" s="1">
        <v>15</v>
      </c>
      <c r="AL427" s="1" t="s">
        <v>82</v>
      </c>
      <c r="AM427" s="1" t="s">
        <v>79</v>
      </c>
      <c r="AN427" s="1">
        <f t="shared" si="12"/>
        <v>9.4480925214250693</v>
      </c>
      <c r="AO427" s="1">
        <f>Tabulka1[[#This Row],[Interpolated_z2]]-Tabulka1[[#This Row],[z2]]</f>
        <v>0.51119970960255579</v>
      </c>
      <c r="AP427" s="1">
        <f>Tabulka1[[#This Row],[Interpolated_z2 - measured]]/Tabulka1[[#This Row],[z2]]*100</f>
        <v>5.7201056381284507</v>
      </c>
      <c r="AQ427" s="1">
        <v>1</v>
      </c>
    </row>
    <row r="428" spans="1:43" x14ac:dyDescent="0.35">
      <c r="A428" s="1">
        <f t="shared" si="17"/>
        <v>5.3489144234442199</v>
      </c>
      <c r="B428" s="1">
        <f t="shared" si="17"/>
        <v>4.0116858175831647</v>
      </c>
      <c r="C428" s="1">
        <f>Tabulka1[[#This Row],[z2]]</f>
        <v>20.866775469707967</v>
      </c>
      <c r="D428" s="1">
        <f>Tabulka1[[#This Row],[std2]]</f>
        <v>0.12528902056888044</v>
      </c>
      <c r="E428" s="1">
        <f t="shared" si="16"/>
        <v>5</v>
      </c>
      <c r="F428" s="1" t="s">
        <v>75</v>
      </c>
      <c r="G428" s="1" t="s">
        <v>27</v>
      </c>
      <c r="H428" s="1" t="str">
        <f>Tabulka1[[#This Row],[z2Label]]</f>
        <v>Dynamic viscosity (mPa.s)</v>
      </c>
      <c r="I428" s="1">
        <f t="shared" si="18"/>
        <v>30</v>
      </c>
      <c r="J428" s="1">
        <f t="shared" si="18"/>
        <v>1.5</v>
      </c>
      <c r="K428">
        <v>20.866775469707967</v>
      </c>
      <c r="L428">
        <v>0.12528902056888044</v>
      </c>
      <c r="M428" s="1" t="s">
        <v>29</v>
      </c>
      <c r="N428" s="1" t="s">
        <v>28</v>
      </c>
      <c r="O428" s="1" t="s">
        <v>81</v>
      </c>
      <c r="P428" s="1">
        <f t="shared" si="19"/>
        <v>12.224723518710524</v>
      </c>
      <c r="Q428" s="1">
        <f t="shared" si="19"/>
        <v>1.5</v>
      </c>
      <c r="R428" s="1">
        <f>Tabulka1[[#This Row],[z2]]</f>
        <v>20.866775469707967</v>
      </c>
      <c r="S428" s="1">
        <f>Tabulka1[[#This Row],[std2]]</f>
        <v>0.12528902056888044</v>
      </c>
      <c r="T428" s="1" t="s">
        <v>44</v>
      </c>
      <c r="U428" s="1" t="s">
        <v>28</v>
      </c>
      <c r="V428" s="1" t="str">
        <f>Tabulka1[[#This Row],[z2Label]]</f>
        <v>Dynamic viscosity (mPa.s)</v>
      </c>
      <c r="W428" s="1">
        <f>2*Tabulka1[[#This Row],[x3]]/61.9789*1000/(100-Tabulka1[[#This Row],[x2]])</f>
        <v>5.635431006686157</v>
      </c>
      <c r="X428" s="1">
        <f>(Tabulka1[[#This Row],[x2]]-Tabulka1[[#This Row],[x3]])/60.08*1000/(100-Tabulka1[[#This Row],[x2]])</f>
        <v>4.2265732550146176</v>
      </c>
      <c r="Y428" s="1">
        <f>Tabulka1[[#This Row],[z3]]</f>
        <v>20.866775469707967</v>
      </c>
      <c r="Z428" s="1">
        <f>Tabulka1[[#This Row],[std3]]</f>
        <v>0.12528902056888044</v>
      </c>
      <c r="AA428" s="1" t="s">
        <v>36</v>
      </c>
      <c r="AB428" s="1" t="s">
        <v>37</v>
      </c>
      <c r="AC428" s="1" t="str">
        <f>Tabulka1[[#This Row],[z2Label]]</f>
        <v>Dynamic viscosity (mPa.s)</v>
      </c>
      <c r="AD428" s="1">
        <f>Tabulka1[[#This Row],[y2]]</f>
        <v>1.5</v>
      </c>
      <c r="AE428" s="1">
        <f>Tabulka1[[#This Row],[x3]]</f>
        <v>12.224723518710524</v>
      </c>
      <c r="AF428" s="1">
        <f>Tabulka1[[#This Row],[x2]]-Tabulka1[[#This Row],[x3]]</f>
        <v>17.775276481289474</v>
      </c>
      <c r="AG428" s="1">
        <f>100-Tabulka1[[#This Row],[Na2O_proc]]-Tabulka1[[#This Row],[SiO2_proc]]</f>
        <v>70</v>
      </c>
      <c r="AH428" s="1">
        <f>Tabulka1[[#This Row],[z2]]</f>
        <v>20.866775469707967</v>
      </c>
      <c r="AI428" s="1">
        <f>Tabulka1[[#This Row],[std2]]</f>
        <v>0.12528902056888044</v>
      </c>
      <c r="AJ428" s="1" t="str">
        <f>Tabulka1[[#This Row],[z2Label]]</f>
        <v>Dynamic viscosity (mPa.s)</v>
      </c>
      <c r="AK428" s="1">
        <v>15</v>
      </c>
      <c r="AL428" s="1" t="s">
        <v>82</v>
      </c>
      <c r="AM428" s="1" t="s">
        <v>79</v>
      </c>
      <c r="AN428" s="1">
        <f t="shared" si="12"/>
        <v>21.406013747209968</v>
      </c>
      <c r="AO428" s="1">
        <f>Tabulka1[[#This Row],[Interpolated_z2]]-Tabulka1[[#This Row],[z2]]</f>
        <v>0.53923827750200104</v>
      </c>
      <c r="AP428" s="1">
        <f>Tabulka1[[#This Row],[Interpolated_z2 - measured]]/Tabulka1[[#This Row],[z2]]*100</f>
        <v>2.5841955230927098</v>
      </c>
      <c r="AQ428" s="1">
        <v>1</v>
      </c>
    </row>
    <row r="429" spans="1:43" x14ac:dyDescent="0.35">
      <c r="A429" s="1">
        <f t="shared" si="17"/>
        <v>6.5788740089507556</v>
      </c>
      <c r="B429" s="1">
        <f t="shared" si="17"/>
        <v>4.9341555067130667</v>
      </c>
      <c r="C429" s="1">
        <f>Tabulka1[[#This Row],[z2]]</f>
        <v>59.073706461920821</v>
      </c>
      <c r="D429" s="1">
        <f>Tabulka1[[#This Row],[std2]]</f>
        <v>0.1688004343052322</v>
      </c>
      <c r="E429" s="1">
        <f t="shared" si="16"/>
        <v>5</v>
      </c>
      <c r="F429" s="1" t="s">
        <v>75</v>
      </c>
      <c r="G429" s="1" t="s">
        <v>27</v>
      </c>
      <c r="H429" s="1" t="str">
        <f>Tabulka1[[#This Row],[z2Label]]</f>
        <v>Dynamic viscosity (mPa.s)</v>
      </c>
      <c r="I429" s="1">
        <f t="shared" si="18"/>
        <v>35</v>
      </c>
      <c r="J429" s="1">
        <f t="shared" si="18"/>
        <v>1.5</v>
      </c>
      <c r="K429">
        <v>59.073706461920821</v>
      </c>
      <c r="L429">
        <v>0.1688004343052322</v>
      </c>
      <c r="M429" s="1" t="s">
        <v>29</v>
      </c>
      <c r="N429" s="1" t="s">
        <v>28</v>
      </c>
      <c r="O429" s="1" t="s">
        <v>81</v>
      </c>
      <c r="P429" s="1">
        <f t="shared" si="19"/>
        <v>14.262177438495611</v>
      </c>
      <c r="Q429" s="1">
        <f t="shared" si="19"/>
        <v>1.5</v>
      </c>
      <c r="R429" s="1">
        <f>Tabulka1[[#This Row],[z2]]</f>
        <v>59.073706461920821</v>
      </c>
      <c r="S429" s="1">
        <f>Tabulka1[[#This Row],[std2]]</f>
        <v>0.1688004343052322</v>
      </c>
      <c r="T429" s="1" t="s">
        <v>44</v>
      </c>
      <c r="U429" s="1" t="s">
        <v>28</v>
      </c>
      <c r="V429" s="1" t="str">
        <f>Tabulka1[[#This Row],[z2Label]]</f>
        <v>Dynamic viscosity (mPa.s)</v>
      </c>
      <c r="W429" s="1">
        <f>2*Tabulka1[[#This Row],[x3]]/61.9789*1000/(100-Tabulka1[[#This Row],[x2]])</f>
        <v>7.080413316092864</v>
      </c>
      <c r="X429" s="1">
        <f>(Tabulka1[[#This Row],[x2]]-Tabulka1[[#This Row],[x3]])/60.08*1000/(100-Tabulka1[[#This Row],[x2]])</f>
        <v>5.3103099870696475</v>
      </c>
      <c r="Y429" s="1">
        <f>Tabulka1[[#This Row],[z3]]</f>
        <v>59.073706461920821</v>
      </c>
      <c r="Z429" s="1">
        <f>Tabulka1[[#This Row],[std3]]</f>
        <v>0.1688004343052322</v>
      </c>
      <c r="AA429" s="1" t="s">
        <v>36</v>
      </c>
      <c r="AB429" s="1" t="s">
        <v>37</v>
      </c>
      <c r="AC429" s="1" t="str">
        <f>Tabulka1[[#This Row],[z2Label]]</f>
        <v>Dynamic viscosity (mPa.s)</v>
      </c>
      <c r="AD429" s="1">
        <f>Tabulka1[[#This Row],[y2]]</f>
        <v>1.5</v>
      </c>
      <c r="AE429" s="1">
        <f>Tabulka1[[#This Row],[x3]]</f>
        <v>14.262177438495611</v>
      </c>
      <c r="AF429" s="1">
        <f>Tabulka1[[#This Row],[x2]]-Tabulka1[[#This Row],[x3]]</f>
        <v>20.737822561504387</v>
      </c>
      <c r="AG429" s="1">
        <f>100-Tabulka1[[#This Row],[Na2O_proc]]-Tabulka1[[#This Row],[SiO2_proc]]</f>
        <v>65</v>
      </c>
      <c r="AH429" s="1">
        <f>Tabulka1[[#This Row],[z2]]</f>
        <v>59.073706461920821</v>
      </c>
      <c r="AI429" s="1">
        <f>Tabulka1[[#This Row],[std2]]</f>
        <v>0.1688004343052322</v>
      </c>
      <c r="AJ429" s="1" t="str">
        <f>Tabulka1[[#This Row],[z2Label]]</f>
        <v>Dynamic viscosity (mPa.s)</v>
      </c>
      <c r="AK429" s="1">
        <v>15</v>
      </c>
      <c r="AL429" s="1" t="s">
        <v>82</v>
      </c>
      <c r="AM429" s="1" t="s">
        <v>79</v>
      </c>
      <c r="AN429" s="1">
        <f t="shared" si="12"/>
        <v>60.886163910334872</v>
      </c>
      <c r="AO429" s="1">
        <f>Tabulka1[[#This Row],[Interpolated_z2]]-Tabulka1[[#This Row],[z2]]</f>
        <v>1.812457448414051</v>
      </c>
      <c r="AP429" s="1">
        <f>Tabulka1[[#This Row],[Interpolated_z2 - measured]]/Tabulka1[[#This Row],[z2]]*100</f>
        <v>3.0681288799482549</v>
      </c>
      <c r="AQ429" s="1">
        <v>1</v>
      </c>
    </row>
    <row r="430" spans="1:43" x14ac:dyDescent="0.35">
      <c r="A430" s="1">
        <f t="shared" si="17"/>
        <v>7.9280520766422375</v>
      </c>
      <c r="B430" s="1">
        <f t="shared" si="17"/>
        <v>5.9460390574816779</v>
      </c>
      <c r="C430" s="1">
        <f>Tabulka1[[#This Row],[z2]]</f>
        <v>243.85255534109734</v>
      </c>
      <c r="D430" s="1">
        <f>Tabulka1[[#This Row],[std2]]</f>
        <v>0.68156419963806825</v>
      </c>
      <c r="E430" s="1">
        <f t="shared" si="16"/>
        <v>5</v>
      </c>
      <c r="F430" s="1" t="s">
        <v>75</v>
      </c>
      <c r="G430" s="1" t="s">
        <v>27</v>
      </c>
      <c r="H430" s="1" t="str">
        <f>Tabulka1[[#This Row],[z2Label]]</f>
        <v>Dynamic viscosity (mPa.s)</v>
      </c>
      <c r="I430" s="1">
        <f t="shared" si="18"/>
        <v>40</v>
      </c>
      <c r="J430" s="1">
        <f t="shared" si="18"/>
        <v>1.5</v>
      </c>
      <c r="K430">
        <v>243.85255534109734</v>
      </c>
      <c r="L430">
        <v>0.68156419963806825</v>
      </c>
      <c r="M430" s="1" t="s">
        <v>29</v>
      </c>
      <c r="N430" s="1" t="s">
        <v>28</v>
      </c>
      <c r="O430" s="1" t="s">
        <v>81</v>
      </c>
      <c r="P430" s="1">
        <f t="shared" si="19"/>
        <v>16.299631358280699</v>
      </c>
      <c r="Q430" s="1">
        <f t="shared" si="19"/>
        <v>1.5</v>
      </c>
      <c r="R430" s="1">
        <f>Tabulka1[[#This Row],[z2]]</f>
        <v>243.85255534109734</v>
      </c>
      <c r="S430" s="1">
        <f>Tabulka1[[#This Row],[std2]]</f>
        <v>0.68156419963806825</v>
      </c>
      <c r="T430" s="1" t="s">
        <v>44</v>
      </c>
      <c r="U430" s="1" t="s">
        <v>28</v>
      </c>
      <c r="V430" s="1" t="str">
        <f>Tabulka1[[#This Row],[z2Label]]</f>
        <v>Dynamic viscosity (mPa.s)</v>
      </c>
      <c r="W430" s="1">
        <f>2*Tabulka1[[#This Row],[x3]]/61.9789*1000/(100-Tabulka1[[#This Row],[x2]])</f>
        <v>8.7662260104006879</v>
      </c>
      <c r="X430" s="1">
        <f>(Tabulka1[[#This Row],[x2]]-Tabulka1[[#This Row],[x3]])/60.08*1000/(100-Tabulka1[[#This Row],[x2]])</f>
        <v>6.5746695078005164</v>
      </c>
      <c r="Y430" s="1">
        <f>Tabulka1[[#This Row],[z3]]</f>
        <v>243.85255534109734</v>
      </c>
      <c r="Z430" s="1">
        <f>Tabulka1[[#This Row],[std3]]</f>
        <v>0.68156419963806825</v>
      </c>
      <c r="AA430" s="1" t="s">
        <v>36</v>
      </c>
      <c r="AB430" s="1" t="s">
        <v>37</v>
      </c>
      <c r="AC430" s="1" t="str">
        <f>Tabulka1[[#This Row],[z2Label]]</f>
        <v>Dynamic viscosity (mPa.s)</v>
      </c>
      <c r="AD430" s="1">
        <f>Tabulka1[[#This Row],[y2]]</f>
        <v>1.5</v>
      </c>
      <c r="AE430" s="1">
        <f>Tabulka1[[#This Row],[x3]]</f>
        <v>16.299631358280699</v>
      </c>
      <c r="AF430" s="1">
        <f>Tabulka1[[#This Row],[x2]]-Tabulka1[[#This Row],[x3]]</f>
        <v>23.700368641719301</v>
      </c>
      <c r="AG430" s="1">
        <f>100-Tabulka1[[#This Row],[Na2O_proc]]-Tabulka1[[#This Row],[SiO2_proc]]</f>
        <v>60.000000000000007</v>
      </c>
      <c r="AH430" s="1">
        <f>Tabulka1[[#This Row],[z2]]</f>
        <v>243.85255534109734</v>
      </c>
      <c r="AI430" s="1">
        <f>Tabulka1[[#This Row],[std2]]</f>
        <v>0.68156419963806825</v>
      </c>
      <c r="AJ430" s="1" t="str">
        <f>Tabulka1[[#This Row],[z2Label]]</f>
        <v>Dynamic viscosity (mPa.s)</v>
      </c>
      <c r="AK430" s="1">
        <v>15</v>
      </c>
      <c r="AL430" s="1" t="s">
        <v>82</v>
      </c>
      <c r="AM430" s="1" t="s">
        <v>79</v>
      </c>
      <c r="AN430" s="1">
        <f t="shared" si="12"/>
        <v>240.01840754627443</v>
      </c>
      <c r="AO430" s="1">
        <f>Tabulka1[[#This Row],[Interpolated_z2]]-Tabulka1[[#This Row],[z2]]</f>
        <v>-3.8341477948229112</v>
      </c>
      <c r="AP430" s="1">
        <f>Tabulka1[[#This Row],[Interpolated_z2 - measured]]/Tabulka1[[#This Row],[z2]]*100</f>
        <v>-1.5723221720845868</v>
      </c>
      <c r="AQ430" s="1">
        <v>1</v>
      </c>
    </row>
    <row r="431" spans="1:43" x14ac:dyDescent="0.35">
      <c r="A431" s="1">
        <f t="shared" si="17"/>
        <v>9.3841211211915407</v>
      </c>
      <c r="B431" s="1">
        <f t="shared" si="17"/>
        <v>7.0380908408936556</v>
      </c>
      <c r="C431" s="1">
        <f>Tabulka1[[#This Row],[z2]]</f>
        <v>1497.8053959374661</v>
      </c>
      <c r="D431" s="1">
        <f>Tabulka1[[#This Row],[std2]]</f>
        <v>11.502228912139728</v>
      </c>
      <c r="E431" s="1">
        <f t="shared" si="16"/>
        <v>5</v>
      </c>
      <c r="F431" s="1" t="s">
        <v>75</v>
      </c>
      <c r="G431" s="1" t="s">
        <v>27</v>
      </c>
      <c r="H431" s="1" t="str">
        <f>Tabulka1[[#This Row],[z2Label]]</f>
        <v>Dynamic viscosity (mPa.s)</v>
      </c>
      <c r="I431" s="1">
        <f t="shared" si="18"/>
        <v>45</v>
      </c>
      <c r="J431" s="1">
        <f t="shared" si="18"/>
        <v>1.5</v>
      </c>
      <c r="K431">
        <v>1497.8053959374661</v>
      </c>
      <c r="L431">
        <v>11.502228912139728</v>
      </c>
      <c r="M431" s="1" t="s">
        <v>29</v>
      </c>
      <c r="N431" s="1" t="s">
        <v>28</v>
      </c>
      <c r="O431" s="1" t="s">
        <v>81</v>
      </c>
      <c r="P431" s="1">
        <f t="shared" si="19"/>
        <v>18.337085278065786</v>
      </c>
      <c r="Q431" s="1">
        <f t="shared" si="19"/>
        <v>1.5</v>
      </c>
      <c r="R431" s="1">
        <f>Tabulka1[[#This Row],[z2]]</f>
        <v>1497.8053959374661</v>
      </c>
      <c r="S431" s="1">
        <f>Tabulka1[[#This Row],[std2]]</f>
        <v>11.502228912139728</v>
      </c>
      <c r="T431" s="1" t="s">
        <v>44</v>
      </c>
      <c r="U431" s="1" t="s">
        <v>28</v>
      </c>
      <c r="V431" s="1" t="str">
        <f>Tabulka1[[#This Row],[z2Label]]</f>
        <v>Dynamic viscosity (mPa.s)</v>
      </c>
      <c r="W431" s="1">
        <f>2*Tabulka1[[#This Row],[x3]]/61.9789*1000/(100-Tabulka1[[#This Row],[x2]])</f>
        <v>10.758550103673571</v>
      </c>
      <c r="X431" s="1">
        <f>(Tabulka1[[#This Row],[x2]]-Tabulka1[[#This Row],[x3]])/60.08*1000/(100-Tabulka1[[#This Row],[x2]])</f>
        <v>8.0689125777551798</v>
      </c>
      <c r="Y431" s="1">
        <f>Tabulka1[[#This Row],[z3]]</f>
        <v>1497.8053959374661</v>
      </c>
      <c r="Z431" s="1">
        <f>Tabulka1[[#This Row],[std3]]</f>
        <v>11.502228912139728</v>
      </c>
      <c r="AA431" s="1" t="s">
        <v>36</v>
      </c>
      <c r="AB431" s="1" t="s">
        <v>37</v>
      </c>
      <c r="AC431" s="1" t="str">
        <f>Tabulka1[[#This Row],[z2Label]]</f>
        <v>Dynamic viscosity (mPa.s)</v>
      </c>
      <c r="AD431" s="1">
        <f>Tabulka1[[#This Row],[y2]]</f>
        <v>1.5</v>
      </c>
      <c r="AE431" s="1">
        <f>Tabulka1[[#This Row],[x3]]</f>
        <v>18.337085278065786</v>
      </c>
      <c r="AF431" s="1">
        <f>Tabulka1[[#This Row],[x2]]-Tabulka1[[#This Row],[x3]]</f>
        <v>26.662914721934214</v>
      </c>
      <c r="AG431" s="1">
        <f>100-Tabulka1[[#This Row],[Na2O_proc]]-Tabulka1[[#This Row],[SiO2_proc]]</f>
        <v>55</v>
      </c>
      <c r="AH431" s="1">
        <f>Tabulka1[[#This Row],[z2]]</f>
        <v>1497.8053959374661</v>
      </c>
      <c r="AI431" s="1">
        <f>Tabulka1[[#This Row],[std2]]</f>
        <v>11.502228912139728</v>
      </c>
      <c r="AJ431" s="1" t="str">
        <f>Tabulka1[[#This Row],[z2Label]]</f>
        <v>Dynamic viscosity (mPa.s)</v>
      </c>
      <c r="AK431" s="1">
        <v>15</v>
      </c>
      <c r="AL431" s="1" t="s">
        <v>82</v>
      </c>
      <c r="AM431" s="1" t="s">
        <v>79</v>
      </c>
      <c r="AN431" s="1">
        <f t="shared" si="12"/>
        <v>1489.0712803794299</v>
      </c>
      <c r="AO431" s="1">
        <f>Tabulka1[[#This Row],[Interpolated_z2]]-Tabulka1[[#This Row],[z2]]</f>
        <v>-8.7341155580361374</v>
      </c>
      <c r="AP431" s="1">
        <f>Tabulka1[[#This Row],[Interpolated_z2 - measured]]/Tabulka1[[#This Row],[z2]]*100</f>
        <v>-0.58312752656158739</v>
      </c>
      <c r="AQ431" s="1">
        <v>1</v>
      </c>
    </row>
    <row r="432" spans="1:43" s="6" customFormat="1" x14ac:dyDescent="0.35">
      <c r="A432" s="2">
        <f t="shared" si="17"/>
        <v>9.977585925999465</v>
      </c>
      <c r="B432" s="2">
        <f t="shared" si="17"/>
        <v>7.4831894444995992</v>
      </c>
      <c r="C432" s="2" t="str">
        <f>Tabulka1[[#This Row],[z2]]</f>
        <v>chyběl vzorek</v>
      </c>
      <c r="D432" s="2" t="str">
        <f>Tabulka1[[#This Row],[std2]]</f>
        <v>chyběl vzorek</v>
      </c>
      <c r="E432" s="2">
        <f t="shared" si="16"/>
        <v>5</v>
      </c>
      <c r="F432" s="2" t="s">
        <v>75</v>
      </c>
      <c r="G432" s="2" t="s">
        <v>27</v>
      </c>
      <c r="H432" s="2" t="str">
        <f>Tabulka1[[#This Row],[z2Label]]</f>
        <v>Dynamic viscosity (mPa.s)</v>
      </c>
      <c r="I432" s="2">
        <f t="shared" si="18"/>
        <v>46.86</v>
      </c>
      <c r="J432" s="2">
        <f t="shared" si="18"/>
        <v>1.5</v>
      </c>
      <c r="K432" s="2" t="s">
        <v>48</v>
      </c>
      <c r="L432" s="2" t="s">
        <v>48</v>
      </c>
      <c r="M432" s="2" t="s">
        <v>29</v>
      </c>
      <c r="N432" s="2" t="s">
        <v>28</v>
      </c>
      <c r="O432" s="2" t="s">
        <v>81</v>
      </c>
      <c r="P432" s="2">
        <f t="shared" si="19"/>
        <v>19.095018136225839</v>
      </c>
      <c r="Q432" s="2">
        <f t="shared" si="19"/>
        <v>1.5</v>
      </c>
      <c r="R432" s="2" t="str">
        <f>Tabulka1[[#This Row],[z2]]</f>
        <v>chyběl vzorek</v>
      </c>
      <c r="S432" s="2" t="str">
        <f>Tabulka1[[#This Row],[std2]]</f>
        <v>chyběl vzorek</v>
      </c>
      <c r="T432" s="2" t="s">
        <v>44</v>
      </c>
      <c r="U432" s="2" t="s">
        <v>28</v>
      </c>
      <c r="V432" s="2" t="str">
        <f>Tabulka1[[#This Row],[z2Label]]</f>
        <v>Dynamic viscosity (mPa.s)</v>
      </c>
      <c r="W432" s="2">
        <f>2*Tabulka1[[#This Row],[x3]]/61.9789*1000/(100-Tabulka1[[#This Row],[x2]])</f>
        <v>11.595371213230418</v>
      </c>
      <c r="X432" s="2">
        <f>(Tabulka1[[#This Row],[x2]]-Tabulka1[[#This Row],[x3]])/60.08*1000/(100-Tabulka1[[#This Row],[x2]])</f>
        <v>8.6965284099228128</v>
      </c>
      <c r="Y432" s="2" t="str">
        <f>Tabulka1[[#This Row],[z3]]</f>
        <v>chyběl vzorek</v>
      </c>
      <c r="Z432" s="2" t="str">
        <f>Tabulka1[[#This Row],[std3]]</f>
        <v>chyběl vzorek</v>
      </c>
      <c r="AA432" s="2" t="s">
        <v>36</v>
      </c>
      <c r="AB432" s="2" t="s">
        <v>37</v>
      </c>
      <c r="AC432" s="2" t="str">
        <f>Tabulka1[[#This Row],[z2Label]]</f>
        <v>Dynamic viscosity (mPa.s)</v>
      </c>
      <c r="AD432" s="2">
        <f>Tabulka1[[#This Row],[y2]]</f>
        <v>1.5</v>
      </c>
      <c r="AE432" s="2">
        <f>Tabulka1[[#This Row],[x3]]</f>
        <v>19.095018136225839</v>
      </c>
      <c r="AF432" s="2">
        <f>Tabulka1[[#This Row],[x2]]-Tabulka1[[#This Row],[x3]]</f>
        <v>27.76498186377416</v>
      </c>
      <c r="AG432" s="2">
        <f>100-Tabulka1[[#This Row],[Na2O_proc]]-Tabulka1[[#This Row],[SiO2_proc]]</f>
        <v>53.140000000000008</v>
      </c>
      <c r="AH432" s="2" t="str">
        <f>Tabulka1[[#This Row],[z2]]</f>
        <v>chyběl vzorek</v>
      </c>
      <c r="AI432" s="2" t="str">
        <f>Tabulka1[[#This Row],[std2]]</f>
        <v>chyběl vzorek</v>
      </c>
      <c r="AJ432" s="2" t="str">
        <f>Tabulka1[[#This Row],[z2Label]]</f>
        <v>Dynamic viscosity (mPa.s)</v>
      </c>
      <c r="AK432" s="2">
        <v>15</v>
      </c>
      <c r="AL432" s="2" t="s">
        <v>82</v>
      </c>
      <c r="AM432" s="2" t="s">
        <v>79</v>
      </c>
      <c r="AN432" s="2">
        <f t="shared" si="12"/>
        <v>3398.3622969530934</v>
      </c>
      <c r="AO432" s="2" t="e">
        <f>Tabulka1[[#This Row],[Interpolated_z2]]-Tabulka1[[#This Row],[z2]]</f>
        <v>#VALUE!</v>
      </c>
      <c r="AP432" s="2" t="e">
        <f>Tabulka1[[#This Row],[Interpolated_z2 - measured]]/Tabulka1[[#This Row],[z2]]*100</f>
        <v>#VALUE!</v>
      </c>
      <c r="AQ432" s="1">
        <v>1</v>
      </c>
    </row>
    <row r="433" spans="1:43" x14ac:dyDescent="0.35">
      <c r="A433" s="1">
        <f t="shared" si="17"/>
        <v>0</v>
      </c>
      <c r="B433" s="1">
        <f t="shared" si="17"/>
        <v>0</v>
      </c>
      <c r="C433" s="1">
        <f>Tabulka1[[#This Row],[z2]]</f>
        <v>1.1030139981072158</v>
      </c>
      <c r="D433" s="1">
        <f>Tabulka1[[#This Row],[std2]]</f>
        <v>6.9239040212735392E-3</v>
      </c>
      <c r="E433" s="1">
        <f t="shared" si="16"/>
        <v>6</v>
      </c>
      <c r="F433" s="1" t="s">
        <v>75</v>
      </c>
      <c r="G433" s="1" t="s">
        <v>27</v>
      </c>
      <c r="H433" s="1" t="str">
        <f>Tabulka1[[#This Row],[z2Label]]</f>
        <v>Dynamic viscosity (mPa.s)</v>
      </c>
      <c r="I433" s="1">
        <f t="shared" si="18"/>
        <v>0</v>
      </c>
      <c r="J433" s="1">
        <f t="shared" si="18"/>
        <v>1.887</v>
      </c>
      <c r="K433">
        <v>1.1030139981072158</v>
      </c>
      <c r="L433">
        <v>6.9239040212735392E-3</v>
      </c>
      <c r="M433" s="1" t="s">
        <v>29</v>
      </c>
      <c r="N433" s="1" t="s">
        <v>28</v>
      </c>
      <c r="O433" s="1" t="s">
        <v>81</v>
      </c>
      <c r="P433" s="1">
        <f t="shared" si="19"/>
        <v>0</v>
      </c>
      <c r="Q433" s="1">
        <f t="shared" si="19"/>
        <v>1.887</v>
      </c>
      <c r="R433" s="1">
        <f>Tabulka1[[#This Row],[z2]]</f>
        <v>1.1030139981072158</v>
      </c>
      <c r="S433" s="1">
        <f>Tabulka1[[#This Row],[std2]]</f>
        <v>6.9239040212735392E-3</v>
      </c>
      <c r="T433" s="1" t="s">
        <v>44</v>
      </c>
      <c r="U433" s="1" t="s">
        <v>28</v>
      </c>
      <c r="V433" s="1" t="str">
        <f>Tabulka1[[#This Row],[z2Label]]</f>
        <v>Dynamic viscosity (mPa.s)</v>
      </c>
      <c r="W433" s="1">
        <f>2*Tabulka1[[#This Row],[x3]]/61.9789*1000/(100-Tabulka1[[#This Row],[x2]])</f>
        <v>0</v>
      </c>
      <c r="X433" s="1">
        <f>(Tabulka1[[#This Row],[x2]]-Tabulka1[[#This Row],[x3]])/60.08*1000/(100-Tabulka1[[#This Row],[x2]])</f>
        <v>0</v>
      </c>
      <c r="Y433" s="1">
        <f>Tabulka1[[#This Row],[z3]]</f>
        <v>1.1030139981072158</v>
      </c>
      <c r="Z433" s="1">
        <f>Tabulka1[[#This Row],[std3]]</f>
        <v>6.9239040212735392E-3</v>
      </c>
      <c r="AA433" s="1" t="s">
        <v>36</v>
      </c>
      <c r="AB433" s="1" t="s">
        <v>37</v>
      </c>
      <c r="AC433" s="1" t="str">
        <f>Tabulka1[[#This Row],[z2Label]]</f>
        <v>Dynamic viscosity (mPa.s)</v>
      </c>
      <c r="AD433" s="1">
        <f>Tabulka1[[#This Row],[y2]]</f>
        <v>1.887</v>
      </c>
      <c r="AE433" s="1">
        <f>Tabulka1[[#This Row],[x3]]</f>
        <v>0</v>
      </c>
      <c r="AF433" s="1">
        <f>Tabulka1[[#This Row],[x2]]-Tabulka1[[#This Row],[x3]]</f>
        <v>0</v>
      </c>
      <c r="AG433" s="1">
        <f>100-Tabulka1[[#This Row],[Na2O_proc]]-Tabulka1[[#This Row],[SiO2_proc]]</f>
        <v>100</v>
      </c>
      <c r="AH433" s="1">
        <f>Tabulka1[[#This Row],[z2]]</f>
        <v>1.1030139981072158</v>
      </c>
      <c r="AI433" s="1">
        <f>Tabulka1[[#This Row],[std2]]</f>
        <v>6.9239040212735392E-3</v>
      </c>
      <c r="AJ433" s="1" t="str">
        <f>Tabulka1[[#This Row],[z2Label]]</f>
        <v>Dynamic viscosity (mPa.s)</v>
      </c>
      <c r="AK433" s="1">
        <v>15</v>
      </c>
      <c r="AL433" s="1" t="s">
        <v>82</v>
      </c>
      <c r="AM433" s="1" t="s">
        <v>79</v>
      </c>
      <c r="AN433" s="1">
        <f t="shared" si="12"/>
        <v>1.231111879468729</v>
      </c>
      <c r="AO433" s="1">
        <f>Tabulka1[[#This Row],[Interpolated_z2]]-Tabulka1[[#This Row],[z2]]</f>
        <v>0.12809788136151323</v>
      </c>
      <c r="AP433" s="1">
        <f>Tabulka1[[#This Row],[Interpolated_z2 - measured]]/Tabulka1[[#This Row],[z2]]*100</f>
        <v>11.613441133234085</v>
      </c>
      <c r="AQ433" s="1">
        <v>100</v>
      </c>
    </row>
    <row r="434" spans="1:43" x14ac:dyDescent="0.35">
      <c r="A434" s="1">
        <f t="shared" si="17"/>
        <v>0.59755109014629371</v>
      </c>
      <c r="B434" s="1">
        <f t="shared" si="17"/>
        <v>0.56378945355302812</v>
      </c>
      <c r="C434" s="1">
        <f>Tabulka1[[#This Row],[z2]]</f>
        <v>1.3786064773235698</v>
      </c>
      <c r="D434" s="1">
        <f>Tabulka1[[#This Row],[std2]]</f>
        <v>7.6083217547178589E-4</v>
      </c>
      <c r="E434" s="1">
        <f t="shared" si="16"/>
        <v>6</v>
      </c>
      <c r="F434" s="1" t="s">
        <v>75</v>
      </c>
      <c r="G434" s="1" t="s">
        <v>27</v>
      </c>
      <c r="H434" s="1" t="str">
        <f>Tabulka1[[#This Row],[z2Label]]</f>
        <v>Dynamic viscosity (mPa.s)</v>
      </c>
      <c r="I434" s="1">
        <f t="shared" si="18"/>
        <v>5</v>
      </c>
      <c r="J434" s="1">
        <f t="shared" si="18"/>
        <v>1.887</v>
      </c>
      <c r="K434">
        <v>1.3786064773235698</v>
      </c>
      <c r="L434">
        <v>7.6083217547178589E-4</v>
      </c>
      <c r="M434" s="1" t="s">
        <v>29</v>
      </c>
      <c r="N434" s="1" t="s">
        <v>28</v>
      </c>
      <c r="O434" s="1" t="s">
        <v>81</v>
      </c>
      <c r="P434" s="1">
        <f t="shared" si="19"/>
        <v>1.7672925430336814</v>
      </c>
      <c r="Q434" s="1">
        <f t="shared" si="19"/>
        <v>1.887</v>
      </c>
      <c r="R434" s="1">
        <f>Tabulka1[[#This Row],[z2]]</f>
        <v>1.3786064773235698</v>
      </c>
      <c r="S434" s="1">
        <f>Tabulka1[[#This Row],[std2]]</f>
        <v>7.6083217547178589E-4</v>
      </c>
      <c r="T434" s="1" t="s">
        <v>44</v>
      </c>
      <c r="U434" s="1" t="s">
        <v>28</v>
      </c>
      <c r="V434" s="1" t="str">
        <f>Tabulka1[[#This Row],[z2Label]]</f>
        <v>Dynamic viscosity (mPa.s)</v>
      </c>
      <c r="W434" s="1">
        <f>2*Tabulka1[[#This Row],[x3]]/61.9789*1000/(100-Tabulka1[[#This Row],[x2]])</f>
        <v>0.60030363237664885</v>
      </c>
      <c r="X434" s="1">
        <f>(Tabulka1[[#This Row],[x2]]-Tabulka1[[#This Row],[x3]])/60.08*1000/(100-Tabulka1[[#This Row],[x2]])</f>
        <v>0.56638647714736823</v>
      </c>
      <c r="Y434" s="1">
        <f>Tabulka1[[#This Row],[z3]]</f>
        <v>1.3786064773235698</v>
      </c>
      <c r="Z434" s="1">
        <f>Tabulka1[[#This Row],[std3]]</f>
        <v>7.6083217547178589E-4</v>
      </c>
      <c r="AA434" s="1" t="s">
        <v>36</v>
      </c>
      <c r="AB434" s="1" t="s">
        <v>37</v>
      </c>
      <c r="AC434" s="1" t="str">
        <f>Tabulka1[[#This Row],[z2Label]]</f>
        <v>Dynamic viscosity (mPa.s)</v>
      </c>
      <c r="AD434" s="1">
        <f>Tabulka1[[#This Row],[y2]]</f>
        <v>1.887</v>
      </c>
      <c r="AE434" s="1">
        <f>Tabulka1[[#This Row],[x3]]</f>
        <v>1.7672925430336814</v>
      </c>
      <c r="AF434" s="1">
        <f>Tabulka1[[#This Row],[x2]]-Tabulka1[[#This Row],[x3]]</f>
        <v>3.2327074569663186</v>
      </c>
      <c r="AG434" s="1">
        <f>100-Tabulka1[[#This Row],[Na2O_proc]]-Tabulka1[[#This Row],[SiO2_proc]]</f>
        <v>95</v>
      </c>
      <c r="AH434" s="1">
        <f>Tabulka1[[#This Row],[z2]]</f>
        <v>1.3786064773235698</v>
      </c>
      <c r="AI434" s="1">
        <f>Tabulka1[[#This Row],[std2]]</f>
        <v>7.6083217547178589E-4</v>
      </c>
      <c r="AJ434" s="1" t="str">
        <f>Tabulka1[[#This Row],[z2Label]]</f>
        <v>Dynamic viscosity (mPa.s)</v>
      </c>
      <c r="AK434" s="1">
        <v>15</v>
      </c>
      <c r="AL434" s="1" t="s">
        <v>82</v>
      </c>
      <c r="AM434" s="1" t="s">
        <v>79</v>
      </c>
      <c r="AN434" s="1">
        <f t="shared" si="12"/>
        <v>1.3771064576818672</v>
      </c>
      <c r="AO434" s="1">
        <f>Tabulka1[[#This Row],[Interpolated_z2]]-Tabulka1[[#This Row],[z2]]</f>
        <v>-1.5000196417025435E-3</v>
      </c>
      <c r="AP434" s="1">
        <f>Tabulka1[[#This Row],[Interpolated_z2 - measured]]/Tabulka1[[#This Row],[z2]]*100</f>
        <v>-0.1088069486380686</v>
      </c>
      <c r="AQ434" s="1">
        <v>1</v>
      </c>
    </row>
    <row r="435" spans="1:43" x14ac:dyDescent="0.35">
      <c r="A435" s="1">
        <f t="shared" si="17"/>
        <v>1.2528324801628012</v>
      </c>
      <c r="B435" s="1">
        <f t="shared" si="17"/>
        <v>1.1820474450336029</v>
      </c>
      <c r="C435" s="1">
        <f>Tabulka1[[#This Row],[z2]]</f>
        <v>1.8452157048171571</v>
      </c>
      <c r="D435" s="1">
        <f>Tabulka1[[#This Row],[std2]]</f>
        <v>4.3479565064367032E-4</v>
      </c>
      <c r="E435" s="1">
        <f t="shared" si="16"/>
        <v>6</v>
      </c>
      <c r="F435" s="1" t="s">
        <v>75</v>
      </c>
      <c r="G435" s="1" t="s">
        <v>27</v>
      </c>
      <c r="H435" s="1" t="str">
        <f>Tabulka1[[#This Row],[z2Label]]</f>
        <v>Dynamic viscosity (mPa.s)</v>
      </c>
      <c r="I435" s="1">
        <f t="shared" si="18"/>
        <v>10</v>
      </c>
      <c r="J435" s="1">
        <f t="shared" si="18"/>
        <v>1.887</v>
      </c>
      <c r="K435">
        <v>1.8452157048171571</v>
      </c>
      <c r="L435">
        <v>4.3479565064367032E-4</v>
      </c>
      <c r="M435" s="1" t="s">
        <v>29</v>
      </c>
      <c r="N435" s="1" t="s">
        <v>28</v>
      </c>
      <c r="O435" s="1" t="s">
        <v>81</v>
      </c>
      <c r="P435" s="1">
        <f t="shared" si="19"/>
        <v>3.5345850860673629</v>
      </c>
      <c r="Q435" s="1">
        <f t="shared" si="19"/>
        <v>1.887</v>
      </c>
      <c r="R435" s="1">
        <f>Tabulka1[[#This Row],[z2]]</f>
        <v>1.8452157048171571</v>
      </c>
      <c r="S435" s="1">
        <f>Tabulka1[[#This Row],[std2]]</f>
        <v>4.3479565064367032E-4</v>
      </c>
      <c r="T435" s="1" t="s">
        <v>44</v>
      </c>
      <c r="U435" s="1" t="s">
        <v>28</v>
      </c>
      <c r="V435" s="1" t="str">
        <f>Tabulka1[[#This Row],[z2Label]]</f>
        <v>Dynamic viscosity (mPa.s)</v>
      </c>
      <c r="W435" s="1">
        <f>2*Tabulka1[[#This Row],[x3]]/61.9789*1000/(100-Tabulka1[[#This Row],[x2]])</f>
        <v>1.2673076683507032</v>
      </c>
      <c r="X435" s="1">
        <f>(Tabulka1[[#This Row],[x2]]-Tabulka1[[#This Row],[x3]])/60.08*1000/(100-Tabulka1[[#This Row],[x2]])</f>
        <v>1.1957047850888884</v>
      </c>
      <c r="Y435" s="1">
        <f>Tabulka1[[#This Row],[z3]]</f>
        <v>1.8452157048171571</v>
      </c>
      <c r="Z435" s="1">
        <f>Tabulka1[[#This Row],[std3]]</f>
        <v>4.3479565064367032E-4</v>
      </c>
      <c r="AA435" s="1" t="s">
        <v>36</v>
      </c>
      <c r="AB435" s="1" t="s">
        <v>37</v>
      </c>
      <c r="AC435" s="1" t="str">
        <f>Tabulka1[[#This Row],[z2Label]]</f>
        <v>Dynamic viscosity (mPa.s)</v>
      </c>
      <c r="AD435" s="1">
        <f>Tabulka1[[#This Row],[y2]]</f>
        <v>1.887</v>
      </c>
      <c r="AE435" s="1">
        <f>Tabulka1[[#This Row],[x3]]</f>
        <v>3.5345850860673629</v>
      </c>
      <c r="AF435" s="1">
        <f>Tabulka1[[#This Row],[x2]]-Tabulka1[[#This Row],[x3]]</f>
        <v>6.4654149139326371</v>
      </c>
      <c r="AG435" s="1">
        <f>100-Tabulka1[[#This Row],[Na2O_proc]]-Tabulka1[[#This Row],[SiO2_proc]]</f>
        <v>90</v>
      </c>
      <c r="AH435" s="1">
        <f>Tabulka1[[#This Row],[z2]]</f>
        <v>1.8452157048171571</v>
      </c>
      <c r="AI435" s="1">
        <f>Tabulka1[[#This Row],[std2]]</f>
        <v>4.3479565064367032E-4</v>
      </c>
      <c r="AJ435" s="1" t="str">
        <f>Tabulka1[[#This Row],[z2Label]]</f>
        <v>Dynamic viscosity (mPa.s)</v>
      </c>
      <c r="AK435" s="1">
        <v>15</v>
      </c>
      <c r="AL435" s="1" t="s">
        <v>82</v>
      </c>
      <c r="AM435" s="1" t="s">
        <v>79</v>
      </c>
      <c r="AN435" s="1">
        <f t="shared" si="12"/>
        <v>1.7665166621267518</v>
      </c>
      <c r="AO435" s="1">
        <f>Tabulka1[[#This Row],[Interpolated_z2]]-Tabulka1[[#This Row],[z2]]</f>
        <v>-7.8699042690405285E-2</v>
      </c>
      <c r="AP435" s="1">
        <f>Tabulka1[[#This Row],[Interpolated_z2 - measured]]/Tabulka1[[#This Row],[z2]]*100</f>
        <v>-4.2650321306583283</v>
      </c>
      <c r="AQ435" s="1">
        <v>1</v>
      </c>
    </row>
    <row r="436" spans="1:43" x14ac:dyDescent="0.35">
      <c r="A436" s="1">
        <f t="shared" si="17"/>
        <v>1.9727047401121391</v>
      </c>
      <c r="B436" s="1">
        <f t="shared" si="17"/>
        <v>1.8612469222958032</v>
      </c>
      <c r="C436" s="1">
        <f>Tabulka1[[#This Row],[z2]]</f>
        <v>2.6543172878860375</v>
      </c>
      <c r="D436" s="1">
        <f>Tabulka1[[#This Row],[std2]]</f>
        <v>5.9016924885951923E-4</v>
      </c>
      <c r="E436" s="1">
        <f t="shared" si="16"/>
        <v>6</v>
      </c>
      <c r="F436" s="1" t="s">
        <v>75</v>
      </c>
      <c r="G436" s="1" t="s">
        <v>27</v>
      </c>
      <c r="H436" s="1" t="str">
        <f>Tabulka1[[#This Row],[z2Label]]</f>
        <v>Dynamic viscosity (mPa.s)</v>
      </c>
      <c r="I436" s="1">
        <f t="shared" si="18"/>
        <v>15</v>
      </c>
      <c r="J436" s="1">
        <f t="shared" si="18"/>
        <v>1.887</v>
      </c>
      <c r="K436">
        <v>2.6543172878860375</v>
      </c>
      <c r="L436">
        <v>5.9016924885951923E-4</v>
      </c>
      <c r="M436" s="1" t="s">
        <v>29</v>
      </c>
      <c r="N436" s="1" t="s">
        <v>28</v>
      </c>
      <c r="O436" s="1" t="s">
        <v>81</v>
      </c>
      <c r="P436" s="1">
        <f t="shared" si="19"/>
        <v>5.3018776291010443</v>
      </c>
      <c r="Q436" s="1">
        <f t="shared" si="19"/>
        <v>1.887</v>
      </c>
      <c r="R436" s="1">
        <f>Tabulka1[[#This Row],[z2]]</f>
        <v>2.6543172878860375</v>
      </c>
      <c r="S436" s="1">
        <f>Tabulka1[[#This Row],[std2]]</f>
        <v>5.9016924885951923E-4</v>
      </c>
      <c r="T436" s="1" t="s">
        <v>44</v>
      </c>
      <c r="U436" s="1" t="s">
        <v>28</v>
      </c>
      <c r="V436" s="1" t="str">
        <f>Tabulka1[[#This Row],[z2Label]]</f>
        <v>Dynamic viscosity (mPa.s)</v>
      </c>
      <c r="W436" s="1">
        <f>2*Tabulka1[[#This Row],[x3]]/61.9789*1000/(100-Tabulka1[[#This Row],[x2]])</f>
        <v>2.0127827673805285</v>
      </c>
      <c r="X436" s="1">
        <f>(Tabulka1[[#This Row],[x2]]-Tabulka1[[#This Row],[x3]])/60.08*1000/(100-Tabulka1[[#This Row],[x2]])</f>
        <v>1.8990605410235288</v>
      </c>
      <c r="Y436" s="1">
        <f>Tabulka1[[#This Row],[z3]]</f>
        <v>2.6543172878860375</v>
      </c>
      <c r="Z436" s="1">
        <f>Tabulka1[[#This Row],[std3]]</f>
        <v>5.9016924885951923E-4</v>
      </c>
      <c r="AA436" s="1" t="s">
        <v>36</v>
      </c>
      <c r="AB436" s="1" t="s">
        <v>37</v>
      </c>
      <c r="AC436" s="1" t="str">
        <f>Tabulka1[[#This Row],[z2Label]]</f>
        <v>Dynamic viscosity (mPa.s)</v>
      </c>
      <c r="AD436" s="1">
        <f>Tabulka1[[#This Row],[y2]]</f>
        <v>1.887</v>
      </c>
      <c r="AE436" s="1">
        <f>Tabulka1[[#This Row],[x3]]</f>
        <v>5.3018776291010443</v>
      </c>
      <c r="AF436" s="1">
        <f>Tabulka1[[#This Row],[x2]]-Tabulka1[[#This Row],[x3]]</f>
        <v>9.6981223708989557</v>
      </c>
      <c r="AG436" s="1">
        <f>100-Tabulka1[[#This Row],[Na2O_proc]]-Tabulka1[[#This Row],[SiO2_proc]]</f>
        <v>85</v>
      </c>
      <c r="AH436" s="1">
        <f>Tabulka1[[#This Row],[z2]]</f>
        <v>2.6543172878860375</v>
      </c>
      <c r="AI436" s="1">
        <f>Tabulka1[[#This Row],[std2]]</f>
        <v>5.9016924885951923E-4</v>
      </c>
      <c r="AJ436" s="1" t="str">
        <f>Tabulka1[[#This Row],[z2Label]]</f>
        <v>Dynamic viscosity (mPa.s)</v>
      </c>
      <c r="AK436" s="1">
        <v>15</v>
      </c>
      <c r="AL436" s="1" t="s">
        <v>82</v>
      </c>
      <c r="AM436" s="1" t="s">
        <v>79</v>
      </c>
      <c r="AN436" s="1">
        <f t="shared" si="12"/>
        <v>2.5130525356431939</v>
      </c>
      <c r="AO436" s="1">
        <f>Tabulka1[[#This Row],[Interpolated_z2]]-Tabulka1[[#This Row],[z2]]</f>
        <v>-0.14126475224284363</v>
      </c>
      <c r="AP436" s="1">
        <f>Tabulka1[[#This Row],[Interpolated_z2 - measured]]/Tabulka1[[#This Row],[z2]]*100</f>
        <v>-5.3220748283393915</v>
      </c>
      <c r="AQ436" s="1">
        <v>1</v>
      </c>
    </row>
    <row r="437" spans="1:43" x14ac:dyDescent="0.35">
      <c r="A437" s="1">
        <f t="shared" si="17"/>
        <v>2.7609830997298768</v>
      </c>
      <c r="B437" s="1">
        <f t="shared" si="17"/>
        <v>2.6049875545951386</v>
      </c>
      <c r="C437" s="1">
        <f>Tabulka1[[#This Row],[z2]]</f>
        <v>4.2335045931761215</v>
      </c>
      <c r="D437" s="1">
        <f>Tabulka1[[#This Row],[std2]]</f>
        <v>1.6878452360297599E-3</v>
      </c>
      <c r="E437" s="1">
        <f t="shared" si="16"/>
        <v>6</v>
      </c>
      <c r="F437" s="1" t="s">
        <v>75</v>
      </c>
      <c r="G437" s="1" t="s">
        <v>27</v>
      </c>
      <c r="H437" s="1" t="str">
        <f>Tabulka1[[#This Row],[z2Label]]</f>
        <v>Dynamic viscosity (mPa.s)</v>
      </c>
      <c r="I437" s="1">
        <f t="shared" si="18"/>
        <v>20</v>
      </c>
      <c r="J437" s="1">
        <f t="shared" si="18"/>
        <v>1.887</v>
      </c>
      <c r="K437">
        <v>4.2335045931761215</v>
      </c>
      <c r="L437">
        <v>1.6878452360297599E-3</v>
      </c>
      <c r="M437" s="1" t="s">
        <v>29</v>
      </c>
      <c r="N437" s="1" t="s">
        <v>28</v>
      </c>
      <c r="O437" s="1" t="s">
        <v>81</v>
      </c>
      <c r="P437" s="1">
        <f t="shared" si="19"/>
        <v>7.0691701721347258</v>
      </c>
      <c r="Q437" s="1">
        <f t="shared" si="19"/>
        <v>1.887</v>
      </c>
      <c r="R437" s="1">
        <f>Tabulka1[[#This Row],[z2]]</f>
        <v>4.2335045931761215</v>
      </c>
      <c r="S437" s="1">
        <f>Tabulka1[[#This Row],[std2]]</f>
        <v>1.6878452360297599E-3</v>
      </c>
      <c r="T437" s="1" t="s">
        <v>44</v>
      </c>
      <c r="U437" s="1" t="s">
        <v>28</v>
      </c>
      <c r="V437" s="1" t="str">
        <f>Tabulka1[[#This Row],[z2Label]]</f>
        <v>Dynamic viscosity (mPa.s)</v>
      </c>
      <c r="W437" s="1">
        <f>2*Tabulka1[[#This Row],[x3]]/61.9789*1000/(100-Tabulka1[[#This Row],[x2]])</f>
        <v>2.8514422537890818</v>
      </c>
      <c r="X437" s="1">
        <f>(Tabulka1[[#This Row],[x2]]-Tabulka1[[#This Row],[x3]])/60.08*1000/(100-Tabulka1[[#This Row],[x2]])</f>
        <v>2.6903357664499987</v>
      </c>
      <c r="Y437" s="1">
        <f>Tabulka1[[#This Row],[z3]]</f>
        <v>4.2335045931761215</v>
      </c>
      <c r="Z437" s="1">
        <f>Tabulka1[[#This Row],[std3]]</f>
        <v>1.6878452360297599E-3</v>
      </c>
      <c r="AA437" s="1" t="s">
        <v>36</v>
      </c>
      <c r="AB437" s="1" t="s">
        <v>37</v>
      </c>
      <c r="AC437" s="1" t="str">
        <f>Tabulka1[[#This Row],[z2Label]]</f>
        <v>Dynamic viscosity (mPa.s)</v>
      </c>
      <c r="AD437" s="1">
        <f>Tabulka1[[#This Row],[y2]]</f>
        <v>1.887</v>
      </c>
      <c r="AE437" s="1">
        <f>Tabulka1[[#This Row],[x3]]</f>
        <v>7.0691701721347258</v>
      </c>
      <c r="AF437" s="1">
        <f>Tabulka1[[#This Row],[x2]]-Tabulka1[[#This Row],[x3]]</f>
        <v>12.930829827865274</v>
      </c>
      <c r="AG437" s="1">
        <f>100-Tabulka1[[#This Row],[Na2O_proc]]-Tabulka1[[#This Row],[SiO2_proc]]</f>
        <v>80</v>
      </c>
      <c r="AH437" s="1">
        <f>Tabulka1[[#This Row],[z2]]</f>
        <v>4.2335045931761215</v>
      </c>
      <c r="AI437" s="1">
        <f>Tabulka1[[#This Row],[std2]]</f>
        <v>1.6878452360297599E-3</v>
      </c>
      <c r="AJ437" s="1" t="str">
        <f>Tabulka1[[#This Row],[z2Label]]</f>
        <v>Dynamic viscosity (mPa.s)</v>
      </c>
      <c r="AK437" s="1">
        <v>15</v>
      </c>
      <c r="AL437" s="1" t="s">
        <v>82</v>
      </c>
      <c r="AM437" s="1" t="s">
        <v>79</v>
      </c>
      <c r="AN437" s="1">
        <f t="shared" si="12"/>
        <v>3.9438671676154158</v>
      </c>
      <c r="AO437" s="1">
        <f>Tabulka1[[#This Row],[Interpolated_z2]]-Tabulka1[[#This Row],[z2]]</f>
        <v>-0.28963742556070571</v>
      </c>
      <c r="AP437" s="1">
        <f>Tabulka1[[#This Row],[Interpolated_z2 - measured]]/Tabulka1[[#This Row],[z2]]*100</f>
        <v>-6.8415521747056784</v>
      </c>
      <c r="AQ437" s="1">
        <v>1</v>
      </c>
    </row>
    <row r="438" spans="1:43" x14ac:dyDescent="0.35">
      <c r="A438" s="1">
        <f t="shared" si="17"/>
        <v>3.6278899794958486</v>
      </c>
      <c r="B438" s="1">
        <f t="shared" si="17"/>
        <v>3.4229141956543332</v>
      </c>
      <c r="C438" s="1">
        <f>Tabulka1[[#This Row],[z2]]</f>
        <v>7.6273082359878899</v>
      </c>
      <c r="D438" s="1">
        <f>Tabulka1[[#This Row],[std2]]</f>
        <v>2.3409359608676762E-4</v>
      </c>
      <c r="E438" s="1">
        <f t="shared" si="16"/>
        <v>6</v>
      </c>
      <c r="F438" s="1" t="s">
        <v>75</v>
      </c>
      <c r="G438" s="1" t="s">
        <v>27</v>
      </c>
      <c r="H438" s="1" t="str">
        <f>Tabulka1[[#This Row],[z2Label]]</f>
        <v>Dynamic viscosity (mPa.s)</v>
      </c>
      <c r="I438" s="1">
        <f t="shared" si="18"/>
        <v>25</v>
      </c>
      <c r="J438" s="1">
        <f t="shared" si="18"/>
        <v>1.887</v>
      </c>
      <c r="K438">
        <v>7.6273082359878899</v>
      </c>
      <c r="L438">
        <v>2.3409359608676762E-4</v>
      </c>
      <c r="M438" s="1" t="s">
        <v>29</v>
      </c>
      <c r="N438" s="1" t="s">
        <v>28</v>
      </c>
      <c r="O438" s="1" t="s">
        <v>81</v>
      </c>
      <c r="P438" s="1">
        <f t="shared" si="19"/>
        <v>8.8364627151684072</v>
      </c>
      <c r="Q438" s="1">
        <f t="shared" si="19"/>
        <v>1.887</v>
      </c>
      <c r="R438" s="1">
        <f>Tabulka1[[#This Row],[z2]]</f>
        <v>7.6273082359878899</v>
      </c>
      <c r="S438" s="1">
        <f>Tabulka1[[#This Row],[std2]]</f>
        <v>2.3409359608676762E-4</v>
      </c>
      <c r="T438" s="1" t="s">
        <v>44</v>
      </c>
      <c r="U438" s="1" t="s">
        <v>28</v>
      </c>
      <c r="V438" s="1" t="str">
        <f>Tabulka1[[#This Row],[z2Label]]</f>
        <v>Dynamic viscosity (mPa.s)</v>
      </c>
      <c r="W438" s="1">
        <f>2*Tabulka1[[#This Row],[x3]]/61.9789*1000/(100-Tabulka1[[#This Row],[x2]])</f>
        <v>3.8019230050521098</v>
      </c>
      <c r="X438" s="1">
        <f>(Tabulka1[[#This Row],[x2]]-Tabulka1[[#This Row],[x3]])/60.08*1000/(100-Tabulka1[[#This Row],[x2]])</f>
        <v>3.5871143552666651</v>
      </c>
      <c r="Y438" s="1">
        <f>Tabulka1[[#This Row],[z3]]</f>
        <v>7.6273082359878899</v>
      </c>
      <c r="Z438" s="1">
        <f>Tabulka1[[#This Row],[std3]]</f>
        <v>2.3409359608676762E-4</v>
      </c>
      <c r="AA438" s="1" t="s">
        <v>36</v>
      </c>
      <c r="AB438" s="1" t="s">
        <v>37</v>
      </c>
      <c r="AC438" s="1" t="str">
        <f>Tabulka1[[#This Row],[z2Label]]</f>
        <v>Dynamic viscosity (mPa.s)</v>
      </c>
      <c r="AD438" s="1">
        <f>Tabulka1[[#This Row],[y2]]</f>
        <v>1.887</v>
      </c>
      <c r="AE438" s="1">
        <f>Tabulka1[[#This Row],[x3]]</f>
        <v>8.8364627151684072</v>
      </c>
      <c r="AF438" s="1">
        <f>Tabulka1[[#This Row],[x2]]-Tabulka1[[#This Row],[x3]]</f>
        <v>16.163537284831591</v>
      </c>
      <c r="AG438" s="1">
        <f>100-Tabulka1[[#This Row],[Na2O_proc]]-Tabulka1[[#This Row],[SiO2_proc]]</f>
        <v>75</v>
      </c>
      <c r="AH438" s="1">
        <f>Tabulka1[[#This Row],[z2]]</f>
        <v>7.6273082359878899</v>
      </c>
      <c r="AI438" s="1">
        <f>Tabulka1[[#This Row],[std2]]</f>
        <v>2.3409359608676762E-4</v>
      </c>
      <c r="AJ438" s="1" t="str">
        <f>Tabulka1[[#This Row],[z2Label]]</f>
        <v>Dynamic viscosity (mPa.s)</v>
      </c>
      <c r="AK438" s="1">
        <v>15</v>
      </c>
      <c r="AL438" s="1" t="s">
        <v>82</v>
      </c>
      <c r="AM438" s="1" t="s">
        <v>79</v>
      </c>
      <c r="AN438" s="1">
        <f t="shared" si="12"/>
        <v>6.9860718569240694</v>
      </c>
      <c r="AO438" s="1">
        <f>Tabulka1[[#This Row],[Interpolated_z2]]-Tabulka1[[#This Row],[z2]]</f>
        <v>-0.64123637906382047</v>
      </c>
      <c r="AP438" s="1">
        <f>Tabulka1[[#This Row],[Interpolated_z2 - measured]]/Tabulka1[[#This Row],[z2]]*100</f>
        <v>-8.4071124336929</v>
      </c>
      <c r="AQ438" s="1">
        <v>1</v>
      </c>
    </row>
    <row r="439" spans="1:43" x14ac:dyDescent="0.35">
      <c r="A439" s="1">
        <f t="shared" si="17"/>
        <v>4.5801234172642049</v>
      </c>
      <c r="B439" s="1">
        <f t="shared" si="17"/>
        <v>4.3213464441887774</v>
      </c>
      <c r="C439" s="1">
        <f>Tabulka1[[#This Row],[z2]]</f>
        <v>16.712101408916723</v>
      </c>
      <c r="D439" s="1">
        <f>Tabulka1[[#This Row],[std2]]</f>
        <v>8.7973328168608714E-2</v>
      </c>
      <c r="E439" s="1">
        <f t="shared" si="16"/>
        <v>6</v>
      </c>
      <c r="F439" s="1" t="s">
        <v>75</v>
      </c>
      <c r="G439" s="1" t="s">
        <v>27</v>
      </c>
      <c r="H439" s="1" t="str">
        <f>Tabulka1[[#This Row],[z2Label]]</f>
        <v>Dynamic viscosity (mPa.s)</v>
      </c>
      <c r="I439" s="1">
        <f t="shared" si="18"/>
        <v>30</v>
      </c>
      <c r="J439" s="1">
        <f t="shared" si="18"/>
        <v>1.887</v>
      </c>
      <c r="K439">
        <v>16.712101408916723</v>
      </c>
      <c r="L439">
        <v>8.7973328168608714E-2</v>
      </c>
      <c r="M439" s="1" t="s">
        <v>29</v>
      </c>
      <c r="N439" s="1" t="s">
        <v>28</v>
      </c>
      <c r="O439" s="1" t="s">
        <v>81</v>
      </c>
      <c r="P439" s="1">
        <f t="shared" si="19"/>
        <v>10.603755258202089</v>
      </c>
      <c r="Q439" s="1">
        <f t="shared" si="19"/>
        <v>1.887</v>
      </c>
      <c r="R439" s="1">
        <f>Tabulka1[[#This Row],[z2]]</f>
        <v>16.712101408916723</v>
      </c>
      <c r="S439" s="1">
        <f>Tabulka1[[#This Row],[std2]]</f>
        <v>8.7973328168608714E-2</v>
      </c>
      <c r="T439" s="1" t="s">
        <v>44</v>
      </c>
      <c r="U439" s="1" t="s">
        <v>28</v>
      </c>
      <c r="V439" s="1" t="str">
        <f>Tabulka1[[#This Row],[z2Label]]</f>
        <v>Dynamic viscosity (mPa.s)</v>
      </c>
      <c r="W439" s="1">
        <f>2*Tabulka1[[#This Row],[x3]]/61.9789*1000/(100-Tabulka1[[#This Row],[x2]])</f>
        <v>4.8881867207812837</v>
      </c>
      <c r="X439" s="1">
        <f>(Tabulka1[[#This Row],[x2]]-Tabulka1[[#This Row],[x3]])/60.08*1000/(100-Tabulka1[[#This Row],[x2]])</f>
        <v>4.6120041710571416</v>
      </c>
      <c r="Y439" s="1">
        <f>Tabulka1[[#This Row],[z3]]</f>
        <v>16.712101408916723</v>
      </c>
      <c r="Z439" s="1">
        <f>Tabulka1[[#This Row],[std3]]</f>
        <v>8.7973328168608714E-2</v>
      </c>
      <c r="AA439" s="1" t="s">
        <v>36</v>
      </c>
      <c r="AB439" s="1" t="s">
        <v>37</v>
      </c>
      <c r="AC439" s="1" t="str">
        <f>Tabulka1[[#This Row],[z2Label]]</f>
        <v>Dynamic viscosity (mPa.s)</v>
      </c>
      <c r="AD439" s="1">
        <f>Tabulka1[[#This Row],[y2]]</f>
        <v>1.887</v>
      </c>
      <c r="AE439" s="1">
        <f>Tabulka1[[#This Row],[x3]]</f>
        <v>10.603755258202089</v>
      </c>
      <c r="AF439" s="1">
        <f>Tabulka1[[#This Row],[x2]]-Tabulka1[[#This Row],[x3]]</f>
        <v>19.396244741797911</v>
      </c>
      <c r="AG439" s="1">
        <f>100-Tabulka1[[#This Row],[Na2O_proc]]-Tabulka1[[#This Row],[SiO2_proc]]</f>
        <v>70</v>
      </c>
      <c r="AH439" s="1">
        <f>Tabulka1[[#This Row],[z2]]</f>
        <v>16.712101408916723</v>
      </c>
      <c r="AI439" s="1">
        <f>Tabulka1[[#This Row],[std2]]</f>
        <v>8.7973328168608714E-2</v>
      </c>
      <c r="AJ439" s="1" t="str">
        <f>Tabulka1[[#This Row],[z2Label]]</f>
        <v>Dynamic viscosity (mPa.s)</v>
      </c>
      <c r="AK439" s="1">
        <v>15</v>
      </c>
      <c r="AL439" s="1" t="s">
        <v>82</v>
      </c>
      <c r="AM439" s="1" t="s">
        <v>79</v>
      </c>
      <c r="AN439" s="1">
        <f t="shared" si="12"/>
        <v>14.700663987455686</v>
      </c>
      <c r="AO439" s="1">
        <f>Tabulka1[[#This Row],[Interpolated_z2]]-Tabulka1[[#This Row],[z2]]</f>
        <v>-2.0114374214610375</v>
      </c>
      <c r="AP439" s="1">
        <f>Tabulka1[[#This Row],[Interpolated_z2 - measured]]/Tabulka1[[#This Row],[z2]]*100</f>
        <v>-12.035813882674487</v>
      </c>
      <c r="AQ439" s="1">
        <v>1</v>
      </c>
    </row>
    <row r="440" spans="1:43" x14ac:dyDescent="0.35">
      <c r="A440" s="1">
        <f t="shared" si="17"/>
        <v>5.6247350297285665</v>
      </c>
      <c r="B440" s="1">
        <f t="shared" si="17"/>
        <v>5.3069375005489023</v>
      </c>
      <c r="C440" s="1">
        <f>Tabulka1[[#This Row],[z2]]</f>
        <v>43.084439464836876</v>
      </c>
      <c r="D440" s="1">
        <f>Tabulka1[[#This Row],[std2]]</f>
        <v>0.58545991057280233</v>
      </c>
      <c r="E440" s="1">
        <f t="shared" si="16"/>
        <v>6</v>
      </c>
      <c r="F440" s="1" t="s">
        <v>75</v>
      </c>
      <c r="G440" s="1" t="s">
        <v>27</v>
      </c>
      <c r="H440" s="1" t="str">
        <f>Tabulka1[[#This Row],[z2Label]]</f>
        <v>Dynamic viscosity (mPa.s)</v>
      </c>
      <c r="I440" s="1">
        <f t="shared" si="18"/>
        <v>35</v>
      </c>
      <c r="J440" s="1">
        <f t="shared" si="18"/>
        <v>1.887</v>
      </c>
      <c r="K440">
        <v>43.084439464836876</v>
      </c>
      <c r="L440">
        <v>0.58545991057280233</v>
      </c>
      <c r="M440" s="1" t="s">
        <v>29</v>
      </c>
      <c r="N440" s="1" t="s">
        <v>28</v>
      </c>
      <c r="O440" s="1" t="s">
        <v>81</v>
      </c>
      <c r="P440" s="1">
        <f t="shared" si="19"/>
        <v>12.37104780123577</v>
      </c>
      <c r="Q440" s="1">
        <f t="shared" si="19"/>
        <v>1.887</v>
      </c>
      <c r="R440" s="1">
        <f>Tabulka1[[#This Row],[z2]]</f>
        <v>43.084439464836876</v>
      </c>
      <c r="S440" s="1">
        <f>Tabulka1[[#This Row],[std2]]</f>
        <v>0.58545991057280233</v>
      </c>
      <c r="T440" s="1" t="s">
        <v>44</v>
      </c>
      <c r="U440" s="1" t="s">
        <v>28</v>
      </c>
      <c r="V440" s="1" t="str">
        <f>Tabulka1[[#This Row],[z2Label]]</f>
        <v>Dynamic viscosity (mPa.s)</v>
      </c>
      <c r="W440" s="1">
        <f>2*Tabulka1[[#This Row],[x3]]/61.9789*1000/(100-Tabulka1[[#This Row],[x2]])</f>
        <v>6.1415679312380229</v>
      </c>
      <c r="X440" s="1">
        <f>(Tabulka1[[#This Row],[x2]]-Tabulka1[[#This Row],[x3]])/60.08*1000/(100-Tabulka1[[#This Row],[x2]])</f>
        <v>5.7945693431230749</v>
      </c>
      <c r="Y440" s="1">
        <f>Tabulka1[[#This Row],[z3]]</f>
        <v>43.084439464836876</v>
      </c>
      <c r="Z440" s="1">
        <f>Tabulka1[[#This Row],[std3]]</f>
        <v>0.58545991057280233</v>
      </c>
      <c r="AA440" s="1" t="s">
        <v>36</v>
      </c>
      <c r="AB440" s="1" t="s">
        <v>37</v>
      </c>
      <c r="AC440" s="1" t="str">
        <f>Tabulka1[[#This Row],[z2Label]]</f>
        <v>Dynamic viscosity (mPa.s)</v>
      </c>
      <c r="AD440" s="1">
        <f>Tabulka1[[#This Row],[y2]]</f>
        <v>1.887</v>
      </c>
      <c r="AE440" s="1">
        <f>Tabulka1[[#This Row],[x3]]</f>
        <v>12.37104780123577</v>
      </c>
      <c r="AF440" s="1">
        <f>Tabulka1[[#This Row],[x2]]-Tabulka1[[#This Row],[x3]]</f>
        <v>22.628952198764232</v>
      </c>
      <c r="AG440" s="1">
        <f>100-Tabulka1[[#This Row],[Na2O_proc]]-Tabulka1[[#This Row],[SiO2_proc]]</f>
        <v>65</v>
      </c>
      <c r="AH440" s="1">
        <f>Tabulka1[[#This Row],[z2]]</f>
        <v>43.084439464836876</v>
      </c>
      <c r="AI440" s="1">
        <f>Tabulka1[[#This Row],[std2]]</f>
        <v>0.58545991057280233</v>
      </c>
      <c r="AJ440" s="1" t="str">
        <f>Tabulka1[[#This Row],[z2Label]]</f>
        <v>Dynamic viscosity (mPa.s)</v>
      </c>
      <c r="AK440" s="1">
        <v>15</v>
      </c>
      <c r="AL440" s="1" t="s">
        <v>82</v>
      </c>
      <c r="AM440" s="1" t="s">
        <v>79</v>
      </c>
      <c r="AN440" s="1">
        <f t="shared" si="12"/>
        <v>39.782032050531484</v>
      </c>
      <c r="AO440" s="1">
        <f>Tabulka1[[#This Row],[Interpolated_z2]]-Tabulka1[[#This Row],[z2]]</f>
        <v>-3.3024074143053923</v>
      </c>
      <c r="AP440" s="1">
        <f>Tabulka1[[#This Row],[Interpolated_z2 - measured]]/Tabulka1[[#This Row],[z2]]*100</f>
        <v>-7.6649654848141484</v>
      </c>
      <c r="AQ440" s="1">
        <v>1</v>
      </c>
    </row>
    <row r="441" spans="1:43" x14ac:dyDescent="0.35">
      <c r="A441" s="1">
        <f t="shared" si="17"/>
        <v>6.7703732412446751</v>
      </c>
      <c r="B441" s="1">
        <f t="shared" si="17"/>
        <v>6.3878471531143513</v>
      </c>
      <c r="C441" s="1">
        <f>Tabulka1[[#This Row],[z2]]</f>
        <v>152.67245263067196</v>
      </c>
      <c r="D441" s="1">
        <f>Tabulka1[[#This Row],[std2]]</f>
        <v>4.9559888609088172E-2</v>
      </c>
      <c r="E441" s="1">
        <f t="shared" si="16"/>
        <v>6</v>
      </c>
      <c r="F441" s="1" t="s">
        <v>75</v>
      </c>
      <c r="G441" s="1" t="s">
        <v>27</v>
      </c>
      <c r="H441" s="1" t="str">
        <f>Tabulka1[[#This Row],[z2Label]]</f>
        <v>Dynamic viscosity (mPa.s)</v>
      </c>
      <c r="I441" s="1">
        <f t="shared" si="18"/>
        <v>40</v>
      </c>
      <c r="J441" s="1">
        <f t="shared" si="18"/>
        <v>1.887</v>
      </c>
      <c r="K441">
        <v>152.67245263067196</v>
      </c>
      <c r="L441">
        <v>4.9559888609088172E-2</v>
      </c>
      <c r="M441" s="1" t="s">
        <v>29</v>
      </c>
      <c r="N441" s="1" t="s">
        <v>28</v>
      </c>
      <c r="O441" s="1" t="s">
        <v>81</v>
      </c>
      <c r="P441" s="1">
        <f t="shared" si="19"/>
        <v>14.138340344269452</v>
      </c>
      <c r="Q441" s="1">
        <f t="shared" si="19"/>
        <v>1.887</v>
      </c>
      <c r="R441" s="1">
        <f>Tabulka1[[#This Row],[z2]]</f>
        <v>152.67245263067196</v>
      </c>
      <c r="S441" s="1">
        <f>Tabulka1[[#This Row],[std2]]</f>
        <v>4.9559888609088172E-2</v>
      </c>
      <c r="T441" s="1" t="s">
        <v>44</v>
      </c>
      <c r="U441" s="1" t="s">
        <v>28</v>
      </c>
      <c r="V441" s="1" t="str">
        <f>Tabulka1[[#This Row],[z2Label]]</f>
        <v>Dynamic viscosity (mPa.s)</v>
      </c>
      <c r="W441" s="1">
        <f>2*Tabulka1[[#This Row],[x3]]/61.9789*1000/(100-Tabulka1[[#This Row],[x2]])</f>
        <v>7.6038460101042187</v>
      </c>
      <c r="X441" s="1">
        <f>(Tabulka1[[#This Row],[x2]]-Tabulka1[[#This Row],[x3]])/60.08*1000/(100-Tabulka1[[#This Row],[x2]])</f>
        <v>7.1742287105333302</v>
      </c>
      <c r="Y441" s="1">
        <f>Tabulka1[[#This Row],[z3]]</f>
        <v>152.67245263067196</v>
      </c>
      <c r="Z441" s="1">
        <f>Tabulka1[[#This Row],[std3]]</f>
        <v>4.9559888609088172E-2</v>
      </c>
      <c r="AA441" s="1" t="s">
        <v>36</v>
      </c>
      <c r="AB441" s="1" t="s">
        <v>37</v>
      </c>
      <c r="AC441" s="1" t="str">
        <f>Tabulka1[[#This Row],[z2Label]]</f>
        <v>Dynamic viscosity (mPa.s)</v>
      </c>
      <c r="AD441" s="1">
        <f>Tabulka1[[#This Row],[y2]]</f>
        <v>1.887</v>
      </c>
      <c r="AE441" s="1">
        <f>Tabulka1[[#This Row],[x3]]</f>
        <v>14.138340344269452</v>
      </c>
      <c r="AF441" s="1">
        <f>Tabulka1[[#This Row],[x2]]-Tabulka1[[#This Row],[x3]]</f>
        <v>25.861659655730548</v>
      </c>
      <c r="AG441" s="1">
        <f>100-Tabulka1[[#This Row],[Na2O_proc]]-Tabulka1[[#This Row],[SiO2_proc]]</f>
        <v>60</v>
      </c>
      <c r="AH441" s="1">
        <f>Tabulka1[[#This Row],[z2]]</f>
        <v>152.67245263067196</v>
      </c>
      <c r="AI441" s="1">
        <f>Tabulka1[[#This Row],[std2]]</f>
        <v>4.9559888609088172E-2</v>
      </c>
      <c r="AJ441" s="1" t="str">
        <f>Tabulka1[[#This Row],[z2Label]]</f>
        <v>Dynamic viscosity (mPa.s)</v>
      </c>
      <c r="AK441" s="1">
        <v>15</v>
      </c>
      <c r="AL441" s="1" t="s">
        <v>82</v>
      </c>
      <c r="AM441" s="1" t="s">
        <v>79</v>
      </c>
      <c r="AN441" s="1">
        <f t="shared" si="12"/>
        <v>154.16506125550626</v>
      </c>
      <c r="AO441" s="1">
        <f>Tabulka1[[#This Row],[Interpolated_z2]]-Tabulka1[[#This Row],[z2]]</f>
        <v>1.492608624834304</v>
      </c>
      <c r="AP441" s="1">
        <f>Tabulka1[[#This Row],[Interpolated_z2 - measured]]/Tabulka1[[#This Row],[z2]]*100</f>
        <v>0.97765418653819303</v>
      </c>
      <c r="AQ441" s="1">
        <v>1</v>
      </c>
    </row>
    <row r="442" spans="1:43" x14ac:dyDescent="0.35">
      <c r="A442" s="1">
        <f t="shared" si="17"/>
        <v>8.0241210343709444</v>
      </c>
      <c r="B442" s="1">
        <f t="shared" si="17"/>
        <v>7.5707581959289865</v>
      </c>
      <c r="C442" s="1">
        <f>Tabulka1[[#This Row],[z2]]</f>
        <v>950.77560903043059</v>
      </c>
      <c r="D442" s="1">
        <f>Tabulka1[[#This Row],[std2]]</f>
        <v>2.7359961263945305</v>
      </c>
      <c r="E442" s="1">
        <f t="shared" si="16"/>
        <v>6</v>
      </c>
      <c r="F442" s="1" t="s">
        <v>75</v>
      </c>
      <c r="G442" s="1" t="s">
        <v>27</v>
      </c>
      <c r="H442" s="1" t="str">
        <f>Tabulka1[[#This Row],[z2Label]]</f>
        <v>Dynamic viscosity (mPa.s)</v>
      </c>
      <c r="I442" s="1">
        <f t="shared" si="18"/>
        <v>45</v>
      </c>
      <c r="J442" s="1">
        <f t="shared" si="18"/>
        <v>1.887</v>
      </c>
      <c r="K442">
        <v>950.77560903043059</v>
      </c>
      <c r="L442">
        <v>2.7359961263945305</v>
      </c>
      <c r="M442" s="1" t="s">
        <v>29</v>
      </c>
      <c r="N442" s="1" t="s">
        <v>28</v>
      </c>
      <c r="O442" s="1" t="s">
        <v>81</v>
      </c>
      <c r="P442" s="1">
        <f t="shared" si="19"/>
        <v>15.905632887303133</v>
      </c>
      <c r="Q442" s="1">
        <f t="shared" si="19"/>
        <v>1.887</v>
      </c>
      <c r="R442" s="1">
        <f>Tabulka1[[#This Row],[z2]]</f>
        <v>950.77560903043059</v>
      </c>
      <c r="S442" s="1">
        <f>Tabulka1[[#This Row],[std2]]</f>
        <v>2.7359961263945305</v>
      </c>
      <c r="T442" s="1" t="s">
        <v>44</v>
      </c>
      <c r="U442" s="1" t="s">
        <v>28</v>
      </c>
      <c r="V442" s="1" t="str">
        <f>Tabulka1[[#This Row],[z2Label]]</f>
        <v>Dynamic viscosity (mPa.s)</v>
      </c>
      <c r="W442" s="1">
        <f>2*Tabulka1[[#This Row],[x3]]/61.9789*1000/(100-Tabulka1[[#This Row],[x2]])</f>
        <v>9.3319928305824504</v>
      </c>
      <c r="X442" s="1">
        <f>(Tabulka1[[#This Row],[x2]]-Tabulka1[[#This Row],[x3]])/60.08*1000/(100-Tabulka1[[#This Row],[x2]])</f>
        <v>8.8047352356545403</v>
      </c>
      <c r="Y442" s="1">
        <f>Tabulka1[[#This Row],[z3]]</f>
        <v>950.77560903043059</v>
      </c>
      <c r="Z442" s="1">
        <f>Tabulka1[[#This Row],[std3]]</f>
        <v>2.7359961263945305</v>
      </c>
      <c r="AA442" s="1" t="s">
        <v>36</v>
      </c>
      <c r="AB442" s="1" t="s">
        <v>37</v>
      </c>
      <c r="AC442" s="1" t="str">
        <f>Tabulka1[[#This Row],[z2Label]]</f>
        <v>Dynamic viscosity (mPa.s)</v>
      </c>
      <c r="AD442" s="1">
        <f>Tabulka1[[#This Row],[y2]]</f>
        <v>1.887</v>
      </c>
      <c r="AE442" s="1">
        <f>Tabulka1[[#This Row],[x3]]</f>
        <v>15.905632887303133</v>
      </c>
      <c r="AF442" s="1">
        <f>Tabulka1[[#This Row],[x2]]-Tabulka1[[#This Row],[x3]]</f>
        <v>29.094367112696865</v>
      </c>
      <c r="AG442" s="1">
        <f>100-Tabulka1[[#This Row],[Na2O_proc]]-Tabulka1[[#This Row],[SiO2_proc]]</f>
        <v>55.000000000000007</v>
      </c>
      <c r="AH442" s="1">
        <f>Tabulka1[[#This Row],[z2]]</f>
        <v>950.77560903043059</v>
      </c>
      <c r="AI442" s="1">
        <f>Tabulka1[[#This Row],[std2]]</f>
        <v>2.7359961263945305</v>
      </c>
      <c r="AJ442" s="1" t="str">
        <f>Tabulka1[[#This Row],[z2Label]]</f>
        <v>Dynamic viscosity (mPa.s)</v>
      </c>
      <c r="AK442" s="1">
        <v>15</v>
      </c>
      <c r="AL442" s="1" t="s">
        <v>82</v>
      </c>
      <c r="AM442" s="1" t="s">
        <v>79</v>
      </c>
      <c r="AN442" s="1">
        <f t="shared" si="12"/>
        <v>979.91119073471589</v>
      </c>
      <c r="AO442" s="1">
        <f>Tabulka1[[#This Row],[Interpolated_z2]]-Tabulka1[[#This Row],[z2]]</f>
        <v>29.1355817042853</v>
      </c>
      <c r="AP442" s="1">
        <f>Tabulka1[[#This Row],[Interpolated_z2 - measured]]/Tabulka1[[#This Row],[z2]]*100</f>
        <v>3.0644014662930612</v>
      </c>
      <c r="AQ442" s="1">
        <v>1</v>
      </c>
    </row>
    <row r="443" spans="1:43" s="6" customFormat="1" x14ac:dyDescent="0.35">
      <c r="A443" s="2">
        <f t="shared" si="17"/>
        <v>8.7998789619792106</v>
      </c>
      <c r="B443" s="2">
        <f t="shared" si="17"/>
        <v>8.3026858006273851</v>
      </c>
      <c r="C443" s="2" t="str">
        <f>Tabulka1[[#This Row],[z2]]</f>
        <v>chyběl vzorek</v>
      </c>
      <c r="D443" s="2" t="str">
        <f>Tabulka1[[#This Row],[std2]]</f>
        <v>chyběl vzorek</v>
      </c>
      <c r="E443" s="2">
        <f t="shared" si="16"/>
        <v>6</v>
      </c>
      <c r="F443" s="2" t="s">
        <v>75</v>
      </c>
      <c r="G443" s="2" t="s">
        <v>27</v>
      </c>
      <c r="H443" s="2" t="str">
        <f>Tabulka1[[#This Row],[z2Label]]</f>
        <v>Dynamic viscosity (mPa.s)</v>
      </c>
      <c r="I443" s="2">
        <f t="shared" si="18"/>
        <v>47.92</v>
      </c>
      <c r="J443" s="2">
        <f t="shared" si="18"/>
        <v>1.887</v>
      </c>
      <c r="K443" s="2" t="s">
        <v>48</v>
      </c>
      <c r="L443" s="2" t="s">
        <v>48</v>
      </c>
      <c r="M443" s="2" t="s">
        <v>29</v>
      </c>
      <c r="N443" s="2" t="s">
        <v>28</v>
      </c>
      <c r="O443" s="2" t="s">
        <v>81</v>
      </c>
      <c r="P443" s="2">
        <f t="shared" si="19"/>
        <v>16.937731732434802</v>
      </c>
      <c r="Q443" s="2">
        <f t="shared" si="19"/>
        <v>1.887</v>
      </c>
      <c r="R443" s="2" t="str">
        <f>Tabulka1[[#This Row],[z2]]</f>
        <v>chyběl vzorek</v>
      </c>
      <c r="S443" s="2" t="str">
        <f>Tabulka1[[#This Row],[std2]]</f>
        <v>chyběl vzorek</v>
      </c>
      <c r="T443" s="2" t="s">
        <v>44</v>
      </c>
      <c r="U443" s="2" t="s">
        <v>28</v>
      </c>
      <c r="V443" s="2" t="str">
        <f>Tabulka1[[#This Row],[z2Label]]</f>
        <v>Dynamic viscosity (mPa.s)</v>
      </c>
      <c r="W443" s="2">
        <f>2*Tabulka1[[#This Row],[x3]]/61.9789*1000/(100-Tabulka1[[#This Row],[x2]])</f>
        <v>10.494709124544762</v>
      </c>
      <c r="X443" s="2">
        <f>(Tabulka1[[#This Row],[x2]]-Tabulka1[[#This Row],[x3]])/60.08*1000/(100-Tabulka1[[#This Row],[x2]])</f>
        <v>9.9017580590079852</v>
      </c>
      <c r="Y443" s="2" t="str">
        <f>Tabulka1[[#This Row],[z3]]</f>
        <v>chyběl vzorek</v>
      </c>
      <c r="Z443" s="2" t="str">
        <f>Tabulka1[[#This Row],[std3]]</f>
        <v>chyběl vzorek</v>
      </c>
      <c r="AA443" s="2" t="s">
        <v>36</v>
      </c>
      <c r="AB443" s="2" t="s">
        <v>37</v>
      </c>
      <c r="AC443" s="2" t="str">
        <f>Tabulka1[[#This Row],[z2Label]]</f>
        <v>Dynamic viscosity (mPa.s)</v>
      </c>
      <c r="AD443" s="2">
        <f>Tabulka1[[#This Row],[y2]]</f>
        <v>1.887</v>
      </c>
      <c r="AE443" s="2">
        <f>Tabulka1[[#This Row],[x3]]</f>
        <v>16.937731732434802</v>
      </c>
      <c r="AF443" s="2">
        <f>Tabulka1[[#This Row],[x2]]-Tabulka1[[#This Row],[x3]]</f>
        <v>30.9822682675652</v>
      </c>
      <c r="AG443" s="2">
        <f>100-Tabulka1[[#This Row],[Na2O_proc]]-Tabulka1[[#This Row],[SiO2_proc]]</f>
        <v>52.08</v>
      </c>
      <c r="AH443" s="2" t="str">
        <f>Tabulka1[[#This Row],[z2]]</f>
        <v>chyběl vzorek</v>
      </c>
      <c r="AI443" s="2" t="str">
        <f>Tabulka1[[#This Row],[std2]]</f>
        <v>chyběl vzorek</v>
      </c>
      <c r="AJ443" s="2" t="str">
        <f>Tabulka1[[#This Row],[z2Label]]</f>
        <v>Dynamic viscosity (mPa.s)</v>
      </c>
      <c r="AK443" s="2">
        <v>15</v>
      </c>
      <c r="AL443" s="2" t="s">
        <v>82</v>
      </c>
      <c r="AM443" s="2" t="s">
        <v>79</v>
      </c>
      <c r="AN443" s="2">
        <f t="shared" si="12"/>
        <v>3868.2362058772396</v>
      </c>
      <c r="AO443" s="2" t="e">
        <f>Tabulka1[[#This Row],[Interpolated_z2]]-Tabulka1[[#This Row],[z2]]</f>
        <v>#VALUE!</v>
      </c>
      <c r="AP443" s="2" t="e">
        <f>Tabulka1[[#This Row],[Interpolated_z2 - measured]]/Tabulka1[[#This Row],[z2]]*100</f>
        <v>#VALUE!</v>
      </c>
      <c r="AQ443" s="1">
        <v>1</v>
      </c>
    </row>
    <row r="444" spans="1:43" x14ac:dyDescent="0.35">
      <c r="A444" s="1">
        <f t="shared" si="17"/>
        <v>0</v>
      </c>
      <c r="B444" s="1">
        <f t="shared" si="17"/>
        <v>0</v>
      </c>
      <c r="C444" s="1">
        <f>Tabulka1[[#This Row],[z2]]</f>
        <v>1.1030139981072158</v>
      </c>
      <c r="D444" s="1">
        <f>Tabulka1[[#This Row],[std2]]</f>
        <v>6.9239040212735392E-3</v>
      </c>
      <c r="E444" s="1">
        <f t="shared" si="16"/>
        <v>7</v>
      </c>
      <c r="F444" s="1" t="s">
        <v>75</v>
      </c>
      <c r="G444" s="1" t="s">
        <v>27</v>
      </c>
      <c r="H444" s="1" t="str">
        <f>Tabulka1[[#This Row],[z2Label]]</f>
        <v>Dynamic viscosity (mPa.s)</v>
      </c>
      <c r="I444" s="1">
        <f t="shared" si="18"/>
        <v>0</v>
      </c>
      <c r="J444" s="1">
        <f t="shared" si="18"/>
        <v>2</v>
      </c>
      <c r="K444" s="1">
        <v>1.1030139981072158</v>
      </c>
      <c r="L444" s="1">
        <v>6.9239040212735392E-3</v>
      </c>
      <c r="M444" s="1" t="s">
        <v>29</v>
      </c>
      <c r="N444" s="1" t="s">
        <v>28</v>
      </c>
      <c r="O444" s="1" t="s">
        <v>81</v>
      </c>
      <c r="P444" s="1">
        <f t="shared" si="19"/>
        <v>0</v>
      </c>
      <c r="Q444" s="1">
        <f t="shared" si="19"/>
        <v>2</v>
      </c>
      <c r="R444" s="1">
        <f>Tabulka1[[#This Row],[z2]]</f>
        <v>1.1030139981072158</v>
      </c>
      <c r="S444" s="1">
        <f>Tabulka1[[#This Row],[std2]]</f>
        <v>6.9239040212735392E-3</v>
      </c>
      <c r="T444" s="1" t="s">
        <v>44</v>
      </c>
      <c r="U444" s="1" t="s">
        <v>28</v>
      </c>
      <c r="V444" s="1" t="str">
        <f>Tabulka1[[#This Row],[z2Label]]</f>
        <v>Dynamic viscosity (mPa.s)</v>
      </c>
      <c r="W444" s="1">
        <f>2*Tabulka1[[#This Row],[x3]]/61.9789*1000/(100-Tabulka1[[#This Row],[x2]])</f>
        <v>0</v>
      </c>
      <c r="X444" s="1">
        <f>(Tabulka1[[#This Row],[x2]]-Tabulka1[[#This Row],[x3]])/60.08*1000/(100-Tabulka1[[#This Row],[x2]])</f>
        <v>0</v>
      </c>
      <c r="Y444" s="1">
        <f>Tabulka1[[#This Row],[z3]]</f>
        <v>1.1030139981072158</v>
      </c>
      <c r="Z444" s="1">
        <f>Tabulka1[[#This Row],[std3]]</f>
        <v>6.9239040212735392E-3</v>
      </c>
      <c r="AA444" s="1" t="s">
        <v>36</v>
      </c>
      <c r="AB444" s="1" t="s">
        <v>37</v>
      </c>
      <c r="AC444" s="1" t="str">
        <f>Tabulka1[[#This Row],[z2Label]]</f>
        <v>Dynamic viscosity (mPa.s)</v>
      </c>
      <c r="AD444" s="1">
        <f>Tabulka1[[#This Row],[y2]]</f>
        <v>2</v>
      </c>
      <c r="AE444" s="1">
        <f>Tabulka1[[#This Row],[x3]]</f>
        <v>0</v>
      </c>
      <c r="AF444" s="1">
        <f>Tabulka1[[#This Row],[x2]]-Tabulka1[[#This Row],[x3]]</f>
        <v>0</v>
      </c>
      <c r="AG444" s="1">
        <f>100-Tabulka1[[#This Row],[Na2O_proc]]-Tabulka1[[#This Row],[SiO2_proc]]</f>
        <v>100</v>
      </c>
      <c r="AH444" s="1">
        <f>Tabulka1[[#This Row],[z2]]</f>
        <v>1.1030139981072158</v>
      </c>
      <c r="AI444" s="1">
        <f>Tabulka1[[#This Row],[std2]]</f>
        <v>6.9239040212735392E-3</v>
      </c>
      <c r="AJ444" s="1" t="str">
        <f>Tabulka1[[#This Row],[z2Label]]</f>
        <v>Dynamic viscosity (mPa.s)</v>
      </c>
      <c r="AK444" s="1">
        <v>15</v>
      </c>
      <c r="AL444" s="1" t="s">
        <v>82</v>
      </c>
      <c r="AM444" s="1" t="s">
        <v>79</v>
      </c>
      <c r="AN444" s="1">
        <f t="shared" si="12"/>
        <v>1.2683654399867121</v>
      </c>
      <c r="AO444" s="1">
        <f>Tabulka1[[#This Row],[Interpolated_z2]]-Tabulka1[[#This Row],[z2]]</f>
        <v>0.16535144187949635</v>
      </c>
      <c r="AP444" s="1">
        <f>Tabulka1[[#This Row],[Interpolated_z2 - measured]]/Tabulka1[[#This Row],[z2]]*100</f>
        <v>14.990874292007286</v>
      </c>
      <c r="AQ444" s="1">
        <v>100</v>
      </c>
    </row>
    <row r="445" spans="1:43" x14ac:dyDescent="0.35">
      <c r="A445" s="1">
        <f t="shared" si="17"/>
        <v>0.57520935945039742</v>
      </c>
      <c r="B445" s="1">
        <f t="shared" si="17"/>
        <v>0.57520935945039742</v>
      </c>
      <c r="C445" s="1">
        <f>Tabulka1[[#This Row],[z2]]</f>
        <v>1.3570802236012183</v>
      </c>
      <c r="D445" s="1">
        <f>Tabulka1[[#This Row],[std2]]</f>
        <v>6.916788328273959E-5</v>
      </c>
      <c r="E445" s="1">
        <f t="shared" si="16"/>
        <v>7</v>
      </c>
      <c r="F445" s="1" t="s">
        <v>75</v>
      </c>
      <c r="G445" s="1" t="s">
        <v>27</v>
      </c>
      <c r="H445" s="1" t="str">
        <f>Tabulka1[[#This Row],[z2Label]]</f>
        <v>Dynamic viscosity (mPa.s)</v>
      </c>
      <c r="I445" s="1">
        <f t="shared" si="18"/>
        <v>5</v>
      </c>
      <c r="J445" s="1">
        <f t="shared" si="18"/>
        <v>2</v>
      </c>
      <c r="K445">
        <v>1.3570802236012183</v>
      </c>
      <c r="L445">
        <v>6.916788328273959E-5</v>
      </c>
      <c r="M445" s="1" t="s">
        <v>29</v>
      </c>
      <c r="N445" s="1" t="s">
        <v>28</v>
      </c>
      <c r="O445" s="1" t="s">
        <v>81</v>
      </c>
      <c r="P445" s="1">
        <f t="shared" si="19"/>
        <v>1.7014185327791043</v>
      </c>
      <c r="Q445" s="1">
        <f t="shared" si="19"/>
        <v>2</v>
      </c>
      <c r="R445" s="1">
        <f>Tabulka1[[#This Row],[z2]]</f>
        <v>1.3570802236012183</v>
      </c>
      <c r="S445" s="1">
        <f>Tabulka1[[#This Row],[std2]]</f>
        <v>6.916788328273959E-5</v>
      </c>
      <c r="T445" s="1" t="s">
        <v>44</v>
      </c>
      <c r="U445" s="1" t="s">
        <v>28</v>
      </c>
      <c r="V445" s="1" t="str">
        <f>Tabulka1[[#This Row],[z2Label]]</f>
        <v>Dynamic viscosity (mPa.s)</v>
      </c>
      <c r="W445" s="1">
        <f>2*Tabulka1[[#This Row],[x3]]/61.9789*1000/(100-Tabulka1[[#This Row],[x2]])</f>
        <v>0.57792793244461693</v>
      </c>
      <c r="X445" s="1">
        <f>(Tabulka1[[#This Row],[x2]]-Tabulka1[[#This Row],[x3]])/60.08*1000/(100-Tabulka1[[#This Row],[x2]])</f>
        <v>0.57792793244461704</v>
      </c>
      <c r="Y445" s="1">
        <f>Tabulka1[[#This Row],[z3]]</f>
        <v>1.3570802236012183</v>
      </c>
      <c r="Z445" s="1">
        <f>Tabulka1[[#This Row],[std3]]</f>
        <v>6.916788328273959E-5</v>
      </c>
      <c r="AA445" s="1" t="s">
        <v>36</v>
      </c>
      <c r="AB445" s="1" t="s">
        <v>37</v>
      </c>
      <c r="AC445" s="1" t="str">
        <f>Tabulka1[[#This Row],[z2Label]]</f>
        <v>Dynamic viscosity (mPa.s)</v>
      </c>
      <c r="AD445" s="1">
        <f>Tabulka1[[#This Row],[y2]]</f>
        <v>2</v>
      </c>
      <c r="AE445" s="1">
        <f>Tabulka1[[#This Row],[x3]]</f>
        <v>1.7014185327791043</v>
      </c>
      <c r="AF445" s="1">
        <f>Tabulka1[[#This Row],[x2]]-Tabulka1[[#This Row],[x3]]</f>
        <v>3.2985814672208957</v>
      </c>
      <c r="AG445" s="1">
        <f>100-Tabulka1[[#This Row],[Na2O_proc]]-Tabulka1[[#This Row],[SiO2_proc]]</f>
        <v>95</v>
      </c>
      <c r="AH445" s="1">
        <f>Tabulka1[[#This Row],[z2]]</f>
        <v>1.3570802236012183</v>
      </c>
      <c r="AI445" s="1">
        <f>Tabulka1[[#This Row],[std2]]</f>
        <v>6.916788328273959E-5</v>
      </c>
      <c r="AJ445" s="1" t="str">
        <f>Tabulka1[[#This Row],[z2Label]]</f>
        <v>Dynamic viscosity (mPa.s)</v>
      </c>
      <c r="AK445" s="1">
        <v>15</v>
      </c>
      <c r="AL445" s="1" t="s">
        <v>82</v>
      </c>
      <c r="AM445" s="1" t="s">
        <v>79</v>
      </c>
      <c r="AN445" s="1">
        <f t="shared" si="12"/>
        <v>1.4021595604151149</v>
      </c>
      <c r="AO445" s="1">
        <f>Tabulka1[[#This Row],[Interpolated_z2]]-Tabulka1[[#This Row],[z2]]</f>
        <v>4.5079336813896642E-2</v>
      </c>
      <c r="AP445" s="1">
        <f>Tabulka1[[#This Row],[Interpolated_z2 - measured]]/Tabulka1[[#This Row],[z2]]*100</f>
        <v>3.3217886481516752</v>
      </c>
      <c r="AQ445" s="1">
        <v>1</v>
      </c>
    </row>
    <row r="446" spans="1:43" x14ac:dyDescent="0.35">
      <c r="A446" s="1">
        <f t="shared" si="17"/>
        <v>1.2036583069294919</v>
      </c>
      <c r="B446" s="1">
        <f t="shared" si="17"/>
        <v>1.2036583069294919</v>
      </c>
      <c r="C446" s="1">
        <f>Tabulka1[[#This Row],[z2]]</f>
        <v>1.7904312717118718</v>
      </c>
      <c r="D446" s="1">
        <f>Tabulka1[[#This Row],[std2]]</f>
        <v>1.7054247827093675E-3</v>
      </c>
      <c r="E446" s="1">
        <f t="shared" si="16"/>
        <v>7</v>
      </c>
      <c r="F446" s="1" t="s">
        <v>75</v>
      </c>
      <c r="G446" s="1" t="s">
        <v>27</v>
      </c>
      <c r="H446" s="1" t="str">
        <f>Tabulka1[[#This Row],[z2Label]]</f>
        <v>Dynamic viscosity (mPa.s)</v>
      </c>
      <c r="I446" s="1">
        <f t="shared" si="18"/>
        <v>10</v>
      </c>
      <c r="J446" s="1">
        <f t="shared" si="18"/>
        <v>2</v>
      </c>
      <c r="K446">
        <v>1.7904312717118718</v>
      </c>
      <c r="L446">
        <v>1.7054247827093675E-3</v>
      </c>
      <c r="M446" s="1" t="s">
        <v>29</v>
      </c>
      <c r="N446" s="1" t="s">
        <v>28</v>
      </c>
      <c r="O446" s="1" t="s">
        <v>81</v>
      </c>
      <c r="P446" s="1">
        <f t="shared" si="19"/>
        <v>3.4028370655582085</v>
      </c>
      <c r="Q446" s="1">
        <f t="shared" si="19"/>
        <v>2</v>
      </c>
      <c r="R446" s="1">
        <f>Tabulka1[[#This Row],[z2]]</f>
        <v>1.7904312717118718</v>
      </c>
      <c r="S446" s="1">
        <f>Tabulka1[[#This Row],[std2]]</f>
        <v>1.7054247827093675E-3</v>
      </c>
      <c r="T446" s="1" t="s">
        <v>44</v>
      </c>
      <c r="U446" s="1" t="s">
        <v>28</v>
      </c>
      <c r="V446" s="1" t="str">
        <f>Tabulka1[[#This Row],[z2Label]]</f>
        <v>Dynamic viscosity (mPa.s)</v>
      </c>
      <c r="W446" s="1">
        <f>2*Tabulka1[[#This Row],[x3]]/61.9789*1000/(100-Tabulka1[[#This Row],[x2]])</f>
        <v>1.2200700796053023</v>
      </c>
      <c r="X446" s="1">
        <f>(Tabulka1[[#This Row],[x2]]-Tabulka1[[#This Row],[x3]])/60.08*1000/(100-Tabulka1[[#This Row],[x2]])</f>
        <v>1.2200700796053026</v>
      </c>
      <c r="Y446" s="1">
        <f>Tabulka1[[#This Row],[z3]]</f>
        <v>1.7904312717118718</v>
      </c>
      <c r="Z446" s="1">
        <f>Tabulka1[[#This Row],[std3]]</f>
        <v>1.7054247827093675E-3</v>
      </c>
      <c r="AA446" s="1" t="s">
        <v>36</v>
      </c>
      <c r="AB446" s="1" t="s">
        <v>37</v>
      </c>
      <c r="AC446" s="1" t="str">
        <f>Tabulka1[[#This Row],[z2Label]]</f>
        <v>Dynamic viscosity (mPa.s)</v>
      </c>
      <c r="AD446" s="1">
        <f>Tabulka1[[#This Row],[y2]]</f>
        <v>2</v>
      </c>
      <c r="AE446" s="1">
        <f>Tabulka1[[#This Row],[x3]]</f>
        <v>3.4028370655582085</v>
      </c>
      <c r="AF446" s="1">
        <f>Tabulka1[[#This Row],[x2]]-Tabulka1[[#This Row],[x3]]</f>
        <v>6.5971629344417915</v>
      </c>
      <c r="AG446" s="1">
        <f>100-Tabulka1[[#This Row],[Na2O_proc]]-Tabulka1[[#This Row],[SiO2_proc]]</f>
        <v>90</v>
      </c>
      <c r="AH446" s="1">
        <f>Tabulka1[[#This Row],[z2]]</f>
        <v>1.7904312717118718</v>
      </c>
      <c r="AI446" s="1">
        <f>Tabulka1[[#This Row],[std2]]</f>
        <v>1.7054247827093675E-3</v>
      </c>
      <c r="AJ446" s="1" t="str">
        <f>Tabulka1[[#This Row],[z2Label]]</f>
        <v>Dynamic viscosity (mPa.s)</v>
      </c>
      <c r="AK446" s="1">
        <v>15</v>
      </c>
      <c r="AL446" s="1" t="s">
        <v>82</v>
      </c>
      <c r="AM446" s="1" t="s">
        <v>79</v>
      </c>
      <c r="AN446" s="1">
        <f t="shared" si="12"/>
        <v>1.7661354182394886</v>
      </c>
      <c r="AO446" s="1">
        <f>Tabulka1[[#This Row],[Interpolated_z2]]-Tabulka1[[#This Row],[z2]]</f>
        <v>-2.4295853472383167E-2</v>
      </c>
      <c r="AP446" s="1">
        <f>Tabulka1[[#This Row],[Interpolated_z2 - measured]]/Tabulka1[[#This Row],[z2]]*100</f>
        <v>-1.3569833065501227</v>
      </c>
      <c r="AQ446" s="1">
        <v>1</v>
      </c>
    </row>
    <row r="447" spans="1:43" x14ac:dyDescent="0.35">
      <c r="A447" s="1">
        <f t="shared" ref="A447:B466" si="20">A62</f>
        <v>1.8909634350487459</v>
      </c>
      <c r="B447" s="1">
        <f t="shared" si="20"/>
        <v>1.8909634350487459</v>
      </c>
      <c r="C447" s="1">
        <f>Tabulka1[[#This Row],[z2]]</f>
        <v>2.5372482338388238</v>
      </c>
      <c r="D447" s="1">
        <f>Tabulka1[[#This Row],[std2]]</f>
        <v>3.1915601352731442E-3</v>
      </c>
      <c r="E447" s="1">
        <f t="shared" si="16"/>
        <v>7</v>
      </c>
      <c r="F447" s="1" t="s">
        <v>75</v>
      </c>
      <c r="G447" s="1" t="s">
        <v>27</v>
      </c>
      <c r="H447" s="1" t="str">
        <f>Tabulka1[[#This Row],[z2Label]]</f>
        <v>Dynamic viscosity (mPa.s)</v>
      </c>
      <c r="I447" s="1">
        <f t="shared" ref="I447:J466" si="21">I62</f>
        <v>15</v>
      </c>
      <c r="J447" s="1">
        <f t="shared" si="21"/>
        <v>2</v>
      </c>
      <c r="K447">
        <v>2.5372482338388238</v>
      </c>
      <c r="L447">
        <v>3.1915601352731442E-3</v>
      </c>
      <c r="M447" s="1" t="s">
        <v>29</v>
      </c>
      <c r="N447" s="1" t="s">
        <v>28</v>
      </c>
      <c r="O447" s="1" t="s">
        <v>81</v>
      </c>
      <c r="P447" s="1">
        <f t="shared" ref="P447:Q466" si="22">P62</f>
        <v>5.1042555983373132</v>
      </c>
      <c r="Q447" s="1">
        <f t="shared" si="22"/>
        <v>2</v>
      </c>
      <c r="R447" s="1">
        <f>Tabulka1[[#This Row],[z2]]</f>
        <v>2.5372482338388238</v>
      </c>
      <c r="S447" s="1">
        <f>Tabulka1[[#This Row],[std2]]</f>
        <v>3.1915601352731442E-3</v>
      </c>
      <c r="T447" s="1" t="s">
        <v>44</v>
      </c>
      <c r="U447" s="1" t="s">
        <v>28</v>
      </c>
      <c r="V447" s="1" t="str">
        <f>Tabulka1[[#This Row],[z2Label]]</f>
        <v>Dynamic viscosity (mPa.s)</v>
      </c>
      <c r="W447" s="1">
        <f>2*Tabulka1[[#This Row],[x3]]/61.9789*1000/(100-Tabulka1[[#This Row],[x2]])</f>
        <v>1.9377583617260685</v>
      </c>
      <c r="X447" s="1">
        <f>(Tabulka1[[#This Row],[x2]]-Tabulka1[[#This Row],[x3]])/60.08*1000/(100-Tabulka1[[#This Row],[x2]])</f>
        <v>1.9377583617260681</v>
      </c>
      <c r="Y447" s="1">
        <f>Tabulka1[[#This Row],[z3]]</f>
        <v>2.5372482338388238</v>
      </c>
      <c r="Z447" s="1">
        <f>Tabulka1[[#This Row],[std3]]</f>
        <v>3.1915601352731442E-3</v>
      </c>
      <c r="AA447" s="1" t="s">
        <v>36</v>
      </c>
      <c r="AB447" s="1" t="s">
        <v>37</v>
      </c>
      <c r="AC447" s="1" t="str">
        <f>Tabulka1[[#This Row],[z2Label]]</f>
        <v>Dynamic viscosity (mPa.s)</v>
      </c>
      <c r="AD447" s="1">
        <f>Tabulka1[[#This Row],[y2]]</f>
        <v>2</v>
      </c>
      <c r="AE447" s="1">
        <f>Tabulka1[[#This Row],[x3]]</f>
        <v>5.1042555983373132</v>
      </c>
      <c r="AF447" s="1">
        <f>Tabulka1[[#This Row],[x2]]-Tabulka1[[#This Row],[x3]]</f>
        <v>9.8957444016626859</v>
      </c>
      <c r="AG447" s="1">
        <f>100-Tabulka1[[#This Row],[Na2O_proc]]-Tabulka1[[#This Row],[SiO2_proc]]</f>
        <v>85</v>
      </c>
      <c r="AH447" s="1">
        <f>Tabulka1[[#This Row],[z2]]</f>
        <v>2.5372482338388238</v>
      </c>
      <c r="AI447" s="1">
        <f>Tabulka1[[#This Row],[std2]]</f>
        <v>3.1915601352731442E-3</v>
      </c>
      <c r="AJ447" s="1" t="str">
        <f>Tabulka1[[#This Row],[z2Label]]</f>
        <v>Dynamic viscosity (mPa.s)</v>
      </c>
      <c r="AK447" s="1">
        <v>15</v>
      </c>
      <c r="AL447" s="1" t="s">
        <v>82</v>
      </c>
      <c r="AM447" s="1" t="s">
        <v>79</v>
      </c>
      <c r="AN447" s="1">
        <f t="shared" si="12"/>
        <v>2.457382083180319</v>
      </c>
      <c r="AO447" s="1">
        <f>Tabulka1[[#This Row],[Interpolated_z2]]-Tabulka1[[#This Row],[z2]]</f>
        <v>-7.9866150658504775E-2</v>
      </c>
      <c r="AP447" s="1">
        <f>Tabulka1[[#This Row],[Interpolated_z2 - measured]]/Tabulka1[[#This Row],[z2]]*100</f>
        <v>-3.1477468224568752</v>
      </c>
      <c r="AQ447" s="1">
        <v>1</v>
      </c>
    </row>
    <row r="448" spans="1:43" x14ac:dyDescent="0.35">
      <c r="A448" s="1">
        <f t="shared" si="20"/>
        <v>2.6460904287881393</v>
      </c>
      <c r="B448" s="1">
        <f t="shared" si="20"/>
        <v>2.6460904287881393</v>
      </c>
      <c r="C448" s="1">
        <f>Tabulka1[[#This Row],[z2]]</f>
        <v>3.983089769322433</v>
      </c>
      <c r="D448" s="1">
        <f>Tabulka1[[#This Row],[std2]]</f>
        <v>2.6509699779908445E-2</v>
      </c>
      <c r="E448" s="1">
        <f t="shared" si="16"/>
        <v>7</v>
      </c>
      <c r="F448" s="1" t="s">
        <v>75</v>
      </c>
      <c r="G448" s="1" t="s">
        <v>27</v>
      </c>
      <c r="H448" s="1" t="str">
        <f>Tabulka1[[#This Row],[z2Label]]</f>
        <v>Dynamic viscosity (mPa.s)</v>
      </c>
      <c r="I448" s="1">
        <f t="shared" si="21"/>
        <v>20</v>
      </c>
      <c r="J448" s="1">
        <f t="shared" si="21"/>
        <v>2</v>
      </c>
      <c r="K448">
        <v>3.983089769322433</v>
      </c>
      <c r="L448">
        <v>2.6509699779908445E-2</v>
      </c>
      <c r="M448" s="1" t="s">
        <v>29</v>
      </c>
      <c r="N448" s="1" t="s">
        <v>28</v>
      </c>
      <c r="O448" s="1" t="s">
        <v>81</v>
      </c>
      <c r="P448" s="1">
        <f t="shared" si="22"/>
        <v>6.8056741311164171</v>
      </c>
      <c r="Q448" s="1">
        <f t="shared" si="22"/>
        <v>2</v>
      </c>
      <c r="R448" s="1">
        <f>Tabulka1[[#This Row],[z2]]</f>
        <v>3.983089769322433</v>
      </c>
      <c r="S448" s="1">
        <f>Tabulka1[[#This Row],[std2]]</f>
        <v>2.6509699779908445E-2</v>
      </c>
      <c r="T448" s="1" t="s">
        <v>44</v>
      </c>
      <c r="U448" s="1" t="s">
        <v>28</v>
      </c>
      <c r="V448" s="1" t="str">
        <f>Tabulka1[[#This Row],[z2Label]]</f>
        <v>Dynamic viscosity (mPa.s)</v>
      </c>
      <c r="W448" s="1">
        <f>2*Tabulka1[[#This Row],[x3]]/61.9789*1000/(100-Tabulka1[[#This Row],[x2]])</f>
        <v>2.7451576791119305</v>
      </c>
      <c r="X448" s="1">
        <f>(Tabulka1[[#This Row],[x2]]-Tabulka1[[#This Row],[x3]])/60.08*1000/(100-Tabulka1[[#This Row],[x2]])</f>
        <v>2.745157679111931</v>
      </c>
      <c r="Y448" s="1">
        <f>Tabulka1[[#This Row],[z3]]</f>
        <v>3.983089769322433</v>
      </c>
      <c r="Z448" s="1">
        <f>Tabulka1[[#This Row],[std3]]</f>
        <v>2.6509699779908445E-2</v>
      </c>
      <c r="AA448" s="1" t="s">
        <v>36</v>
      </c>
      <c r="AB448" s="1" t="s">
        <v>37</v>
      </c>
      <c r="AC448" s="1" t="str">
        <f>Tabulka1[[#This Row],[z2Label]]</f>
        <v>Dynamic viscosity (mPa.s)</v>
      </c>
      <c r="AD448" s="1">
        <f>Tabulka1[[#This Row],[y2]]</f>
        <v>2</v>
      </c>
      <c r="AE448" s="1">
        <f>Tabulka1[[#This Row],[x3]]</f>
        <v>6.8056741311164171</v>
      </c>
      <c r="AF448" s="1">
        <f>Tabulka1[[#This Row],[x2]]-Tabulka1[[#This Row],[x3]]</f>
        <v>13.194325868883583</v>
      </c>
      <c r="AG448" s="1">
        <f>100-Tabulka1[[#This Row],[Na2O_proc]]-Tabulka1[[#This Row],[SiO2_proc]]</f>
        <v>80</v>
      </c>
      <c r="AH448" s="1">
        <f>Tabulka1[[#This Row],[z2]]</f>
        <v>3.983089769322433</v>
      </c>
      <c r="AI448" s="1">
        <f>Tabulka1[[#This Row],[std2]]</f>
        <v>2.6509699779908445E-2</v>
      </c>
      <c r="AJ448" s="1" t="str">
        <f>Tabulka1[[#This Row],[z2Label]]</f>
        <v>Dynamic viscosity (mPa.s)</v>
      </c>
      <c r="AK448" s="1">
        <v>15</v>
      </c>
      <c r="AL448" s="1" t="s">
        <v>82</v>
      </c>
      <c r="AM448" s="1" t="s">
        <v>79</v>
      </c>
      <c r="AN448" s="1">
        <f t="shared" si="12"/>
        <v>3.7665349357510856</v>
      </c>
      <c r="AO448" s="1">
        <f>Tabulka1[[#This Row],[Interpolated_z2]]-Tabulka1[[#This Row],[z2]]</f>
        <v>-0.21655483357134742</v>
      </c>
      <c r="AP448" s="1">
        <f>Tabulka1[[#This Row],[Interpolated_z2 - measured]]/Tabulka1[[#This Row],[z2]]*100</f>
        <v>-5.4368554592779308</v>
      </c>
      <c r="AQ448" s="1">
        <v>1</v>
      </c>
    </row>
    <row r="449" spans="1:43" x14ac:dyDescent="0.35">
      <c r="A449" s="1">
        <f t="shared" si="20"/>
        <v>3.4712381594486406</v>
      </c>
      <c r="B449" s="1">
        <f t="shared" si="20"/>
        <v>3.4712381594486406</v>
      </c>
      <c r="C449" s="1">
        <f>Tabulka1[[#This Row],[z2]]</f>
        <v>6.9717148847338404</v>
      </c>
      <c r="D449" s="1">
        <f>Tabulka1[[#This Row],[std2]]</f>
        <v>6.8447548038319025E-2</v>
      </c>
      <c r="E449" s="1">
        <f t="shared" si="16"/>
        <v>7</v>
      </c>
      <c r="F449" s="1" t="s">
        <v>75</v>
      </c>
      <c r="G449" s="1" t="s">
        <v>27</v>
      </c>
      <c r="H449" s="1" t="str">
        <f>Tabulka1[[#This Row],[z2Label]]</f>
        <v>Dynamic viscosity (mPa.s)</v>
      </c>
      <c r="I449" s="1">
        <f t="shared" si="21"/>
        <v>25</v>
      </c>
      <c r="J449" s="1">
        <f t="shared" si="21"/>
        <v>2</v>
      </c>
      <c r="K449">
        <v>6.9717148847338404</v>
      </c>
      <c r="L449">
        <v>6.8447548038319025E-2</v>
      </c>
      <c r="M449" s="1" t="s">
        <v>29</v>
      </c>
      <c r="N449" s="1" t="s">
        <v>28</v>
      </c>
      <c r="O449" s="1" t="s">
        <v>81</v>
      </c>
      <c r="P449" s="1">
        <f t="shared" si="22"/>
        <v>8.5070926638955218</v>
      </c>
      <c r="Q449" s="1">
        <f t="shared" si="22"/>
        <v>2</v>
      </c>
      <c r="R449" s="1">
        <f>Tabulka1[[#This Row],[z2]]</f>
        <v>6.9717148847338404</v>
      </c>
      <c r="S449" s="1">
        <f>Tabulka1[[#This Row],[std2]]</f>
        <v>6.8447548038319025E-2</v>
      </c>
      <c r="T449" s="1" t="s">
        <v>44</v>
      </c>
      <c r="U449" s="1" t="s">
        <v>28</v>
      </c>
      <c r="V449" s="1" t="str">
        <f>Tabulka1[[#This Row],[z2Label]]</f>
        <v>Dynamic viscosity (mPa.s)</v>
      </c>
      <c r="W449" s="1">
        <f>2*Tabulka1[[#This Row],[x3]]/61.9789*1000/(100-Tabulka1[[#This Row],[x2]])</f>
        <v>3.6602102388159072</v>
      </c>
      <c r="X449" s="1">
        <f>(Tabulka1[[#This Row],[x2]]-Tabulka1[[#This Row],[x3]])/60.08*1000/(100-Tabulka1[[#This Row],[x2]])</f>
        <v>3.6602102388159081</v>
      </c>
      <c r="Y449" s="1">
        <f>Tabulka1[[#This Row],[z3]]</f>
        <v>6.9717148847338404</v>
      </c>
      <c r="Z449" s="1">
        <f>Tabulka1[[#This Row],[std3]]</f>
        <v>6.8447548038319025E-2</v>
      </c>
      <c r="AA449" s="1" t="s">
        <v>36</v>
      </c>
      <c r="AB449" s="1" t="s">
        <v>37</v>
      </c>
      <c r="AC449" s="1" t="str">
        <f>Tabulka1[[#This Row],[z2Label]]</f>
        <v>Dynamic viscosity (mPa.s)</v>
      </c>
      <c r="AD449" s="1">
        <f>Tabulka1[[#This Row],[y2]]</f>
        <v>2</v>
      </c>
      <c r="AE449" s="1">
        <f>Tabulka1[[#This Row],[x3]]</f>
        <v>8.5070926638955218</v>
      </c>
      <c r="AF449" s="1">
        <f>Tabulka1[[#This Row],[x2]]-Tabulka1[[#This Row],[x3]]</f>
        <v>16.49290733610448</v>
      </c>
      <c r="AG449" s="1">
        <f>100-Tabulka1[[#This Row],[Na2O_proc]]-Tabulka1[[#This Row],[SiO2_proc]]</f>
        <v>75</v>
      </c>
      <c r="AH449" s="1">
        <f>Tabulka1[[#This Row],[z2]]</f>
        <v>6.9717148847338404</v>
      </c>
      <c r="AI449" s="1">
        <f>Tabulka1[[#This Row],[std2]]</f>
        <v>6.8447548038319025E-2</v>
      </c>
      <c r="AJ449" s="1" t="str">
        <f>Tabulka1[[#This Row],[z2Label]]</f>
        <v>Dynamic viscosity (mPa.s)</v>
      </c>
      <c r="AK449" s="1">
        <v>15</v>
      </c>
      <c r="AL449" s="1" t="s">
        <v>82</v>
      </c>
      <c r="AM449" s="1" t="s">
        <v>79</v>
      </c>
      <c r="AN449" s="1">
        <f t="shared" si="12"/>
        <v>6.5234950548013391</v>
      </c>
      <c r="AO449" s="1">
        <f>Tabulka1[[#This Row],[Interpolated_z2]]-Tabulka1[[#This Row],[z2]]</f>
        <v>-0.44821982993250131</v>
      </c>
      <c r="AP449" s="1">
        <f>Tabulka1[[#This Row],[Interpolated_z2 - measured]]/Tabulka1[[#This Row],[z2]]*100</f>
        <v>-6.4291187655132145</v>
      </c>
      <c r="AQ449" s="1">
        <v>1</v>
      </c>
    </row>
    <row r="450" spans="1:43" x14ac:dyDescent="0.35">
      <c r="A450" s="1">
        <f t="shared" si="20"/>
        <v>4.3784551240838727</v>
      </c>
      <c r="B450" s="1">
        <f t="shared" si="20"/>
        <v>4.3784551240838727</v>
      </c>
      <c r="C450" s="1">
        <f>Tabulka1[[#This Row],[z2]]</f>
        <v>15.039140044914824</v>
      </c>
      <c r="D450" s="1">
        <f>Tabulka1[[#This Row],[std2]]</f>
        <v>0.10303383353036481</v>
      </c>
      <c r="E450" s="1">
        <f t="shared" si="16"/>
        <v>7</v>
      </c>
      <c r="F450" s="1" t="s">
        <v>75</v>
      </c>
      <c r="G450" s="1" t="s">
        <v>27</v>
      </c>
      <c r="H450" s="1" t="str">
        <f>Tabulka1[[#This Row],[z2Label]]</f>
        <v>Dynamic viscosity (mPa.s)</v>
      </c>
      <c r="I450" s="1">
        <f t="shared" si="21"/>
        <v>30</v>
      </c>
      <c r="J450" s="1">
        <f t="shared" si="21"/>
        <v>2</v>
      </c>
      <c r="K450">
        <v>15.039140044914824</v>
      </c>
      <c r="L450">
        <v>0.10303383353036481</v>
      </c>
      <c r="M450" s="1" t="s">
        <v>29</v>
      </c>
      <c r="N450" s="1" t="s">
        <v>28</v>
      </c>
      <c r="O450" s="1" t="s">
        <v>81</v>
      </c>
      <c r="P450" s="1">
        <f t="shared" si="22"/>
        <v>10.208511196674626</v>
      </c>
      <c r="Q450" s="1">
        <f t="shared" si="22"/>
        <v>2</v>
      </c>
      <c r="R450" s="1">
        <f>Tabulka1[[#This Row],[z2]]</f>
        <v>15.039140044914824</v>
      </c>
      <c r="S450" s="1">
        <f>Tabulka1[[#This Row],[std2]]</f>
        <v>0.10303383353036481</v>
      </c>
      <c r="T450" s="1" t="s">
        <v>44</v>
      </c>
      <c r="U450" s="1" t="s">
        <v>28</v>
      </c>
      <c r="V450" s="1" t="str">
        <f>Tabulka1[[#This Row],[z2Label]]</f>
        <v>Dynamic viscosity (mPa.s)</v>
      </c>
      <c r="W450" s="1">
        <f>2*Tabulka1[[#This Row],[x3]]/61.9789*1000/(100-Tabulka1[[#This Row],[x2]])</f>
        <v>4.7059845927633095</v>
      </c>
      <c r="X450" s="1">
        <f>(Tabulka1[[#This Row],[x2]]-Tabulka1[[#This Row],[x3]])/60.08*1000/(100-Tabulka1[[#This Row],[x2]])</f>
        <v>4.7059845927633086</v>
      </c>
      <c r="Y450" s="1">
        <f>Tabulka1[[#This Row],[z3]]</f>
        <v>15.039140044914824</v>
      </c>
      <c r="Z450" s="1">
        <f>Tabulka1[[#This Row],[std3]]</f>
        <v>0.10303383353036481</v>
      </c>
      <c r="AA450" s="1" t="s">
        <v>36</v>
      </c>
      <c r="AB450" s="1" t="s">
        <v>37</v>
      </c>
      <c r="AC450" s="1" t="str">
        <f>Tabulka1[[#This Row],[z2Label]]</f>
        <v>Dynamic viscosity (mPa.s)</v>
      </c>
      <c r="AD450" s="1">
        <f>Tabulka1[[#This Row],[y2]]</f>
        <v>2</v>
      </c>
      <c r="AE450" s="1">
        <f>Tabulka1[[#This Row],[x3]]</f>
        <v>10.208511196674626</v>
      </c>
      <c r="AF450" s="1">
        <f>Tabulka1[[#This Row],[x2]]-Tabulka1[[#This Row],[x3]]</f>
        <v>19.791488803325372</v>
      </c>
      <c r="AG450" s="1">
        <f>100-Tabulka1[[#This Row],[Na2O_proc]]-Tabulka1[[#This Row],[SiO2_proc]]</f>
        <v>70</v>
      </c>
      <c r="AH450" s="1">
        <f>Tabulka1[[#This Row],[z2]]</f>
        <v>15.039140044914824</v>
      </c>
      <c r="AI450" s="1">
        <f>Tabulka1[[#This Row],[std2]]</f>
        <v>0.10303383353036481</v>
      </c>
      <c r="AJ450" s="1" t="str">
        <f>Tabulka1[[#This Row],[z2Label]]</f>
        <v>Dynamic viscosity (mPa.s)</v>
      </c>
      <c r="AK450" s="1">
        <v>15</v>
      </c>
      <c r="AL450" s="1" t="s">
        <v>82</v>
      </c>
      <c r="AM450" s="1" t="s">
        <v>79</v>
      </c>
      <c r="AN450" s="1">
        <f t="shared" si="12"/>
        <v>13.47057083586045</v>
      </c>
      <c r="AO450" s="1">
        <f>Tabulka1[[#This Row],[Interpolated_z2]]-Tabulka1[[#This Row],[z2]]</f>
        <v>-1.5685692090543739</v>
      </c>
      <c r="AP450" s="1">
        <f>Tabulka1[[#This Row],[Interpolated_z2 - measured]]/Tabulka1[[#This Row],[z2]]*100</f>
        <v>-10.429912909712902</v>
      </c>
      <c r="AQ450" s="1">
        <v>1</v>
      </c>
    </row>
    <row r="451" spans="1:43" x14ac:dyDescent="0.35">
      <c r="A451" s="1">
        <f t="shared" si="20"/>
        <v>5.3697096007497578</v>
      </c>
      <c r="B451" s="1">
        <f t="shared" si="20"/>
        <v>5.3697096007497578</v>
      </c>
      <c r="C451" s="1">
        <f>Tabulka1[[#This Row],[z2]]</f>
        <v>36.207420091022442</v>
      </c>
      <c r="D451" s="1">
        <f>Tabulka1[[#This Row],[std2]]</f>
        <v>0.68928370167417696</v>
      </c>
      <c r="E451" s="1">
        <f t="shared" ref="E451:E473" si="23">E66</f>
        <v>7</v>
      </c>
      <c r="F451" s="1" t="s">
        <v>75</v>
      </c>
      <c r="G451" s="1" t="s">
        <v>27</v>
      </c>
      <c r="H451" s="1" t="str">
        <f>Tabulka1[[#This Row],[z2Label]]</f>
        <v>Dynamic viscosity (mPa.s)</v>
      </c>
      <c r="I451" s="1">
        <f t="shared" si="21"/>
        <v>35</v>
      </c>
      <c r="J451" s="1">
        <f t="shared" si="21"/>
        <v>2</v>
      </c>
      <c r="K451">
        <v>36.207420091022442</v>
      </c>
      <c r="L451">
        <v>0.68928370167417696</v>
      </c>
      <c r="M451" s="1" t="s">
        <v>29</v>
      </c>
      <c r="N451" s="1" t="s">
        <v>28</v>
      </c>
      <c r="O451" s="1" t="s">
        <v>81</v>
      </c>
      <c r="P451" s="1">
        <f t="shared" si="22"/>
        <v>11.909929729453731</v>
      </c>
      <c r="Q451" s="1">
        <f t="shared" si="22"/>
        <v>2</v>
      </c>
      <c r="R451" s="1">
        <f>Tabulka1[[#This Row],[z2]]</f>
        <v>36.207420091022442</v>
      </c>
      <c r="S451" s="1">
        <f>Tabulka1[[#This Row],[std2]]</f>
        <v>0.68928370167417696</v>
      </c>
      <c r="T451" s="1" t="s">
        <v>44</v>
      </c>
      <c r="U451" s="1" t="s">
        <v>28</v>
      </c>
      <c r="V451" s="1" t="str">
        <f>Tabulka1[[#This Row],[z2Label]]</f>
        <v>Dynamic viscosity (mPa.s)</v>
      </c>
      <c r="W451" s="1">
        <f>2*Tabulka1[[#This Row],[x3]]/61.9789*1000/(100-Tabulka1[[#This Row],[x2]])</f>
        <v>5.9126473088564655</v>
      </c>
      <c r="X451" s="1">
        <f>(Tabulka1[[#This Row],[x2]]-Tabulka1[[#This Row],[x3]])/60.08*1000/(100-Tabulka1[[#This Row],[x2]])</f>
        <v>5.9126473088564655</v>
      </c>
      <c r="Y451" s="1">
        <f>Tabulka1[[#This Row],[z3]]</f>
        <v>36.207420091022442</v>
      </c>
      <c r="Z451" s="1">
        <f>Tabulka1[[#This Row],[std3]]</f>
        <v>0.68928370167417696</v>
      </c>
      <c r="AA451" s="1" t="s">
        <v>36</v>
      </c>
      <c r="AB451" s="1" t="s">
        <v>37</v>
      </c>
      <c r="AC451" s="1" t="str">
        <f>Tabulka1[[#This Row],[z2Label]]</f>
        <v>Dynamic viscosity (mPa.s)</v>
      </c>
      <c r="AD451" s="1">
        <f>Tabulka1[[#This Row],[y2]]</f>
        <v>2</v>
      </c>
      <c r="AE451" s="1">
        <f>Tabulka1[[#This Row],[x3]]</f>
        <v>11.909929729453731</v>
      </c>
      <c r="AF451" s="1">
        <f>Tabulka1[[#This Row],[x2]]-Tabulka1[[#This Row],[x3]]</f>
        <v>23.090070270546271</v>
      </c>
      <c r="AG451" s="1">
        <f>100-Tabulka1[[#This Row],[Na2O_proc]]-Tabulka1[[#This Row],[SiO2_proc]]</f>
        <v>65</v>
      </c>
      <c r="AH451" s="1">
        <f>Tabulka1[[#This Row],[z2]]</f>
        <v>36.207420091022442</v>
      </c>
      <c r="AI451" s="1">
        <f>Tabulka1[[#This Row],[std2]]</f>
        <v>0.68928370167417696</v>
      </c>
      <c r="AJ451" s="1" t="str">
        <f>Tabulka1[[#This Row],[z2Label]]</f>
        <v>Dynamic viscosity (mPa.s)</v>
      </c>
      <c r="AK451" s="1">
        <v>15</v>
      </c>
      <c r="AL451" s="1" t="s">
        <v>82</v>
      </c>
      <c r="AM451" s="1" t="s">
        <v>79</v>
      </c>
      <c r="AN451" s="1">
        <f t="shared" si="12"/>
        <v>35.992100058216522</v>
      </c>
      <c r="AO451" s="1">
        <f>Tabulka1[[#This Row],[Interpolated_z2]]-Tabulka1[[#This Row],[z2]]</f>
        <v>-0.21532003280591994</v>
      </c>
      <c r="AP451" s="1">
        <f>Tabulka1[[#This Row],[Interpolated_z2 - measured]]/Tabulka1[[#This Row],[z2]]*100</f>
        <v>-0.59468482500167996</v>
      </c>
      <c r="AQ451" s="1">
        <v>1</v>
      </c>
    </row>
    <row r="452" spans="1:43" x14ac:dyDescent="0.35">
      <c r="A452" s="1">
        <f t="shared" si="20"/>
        <v>6.4394810773536024</v>
      </c>
      <c r="B452" s="1">
        <f t="shared" si="20"/>
        <v>6.4394810773536024</v>
      </c>
      <c r="C452" s="1">
        <f>Tabulka1[[#This Row],[z2]]</f>
        <v>122.50619616380622</v>
      </c>
      <c r="D452" s="1">
        <f>Tabulka1[[#This Row],[std2]]</f>
        <v>0.24269115521397572</v>
      </c>
      <c r="E452" s="1">
        <f t="shared" si="23"/>
        <v>7</v>
      </c>
      <c r="F452" s="1" t="s">
        <v>75</v>
      </c>
      <c r="G452" s="1" t="s">
        <v>27</v>
      </c>
      <c r="H452" s="1" t="str">
        <f>Tabulka1[[#This Row],[z2Label]]</f>
        <v>Dynamic viscosity (mPa.s)</v>
      </c>
      <c r="I452" s="1">
        <f t="shared" si="21"/>
        <v>40</v>
      </c>
      <c r="J452" s="1">
        <f t="shared" si="21"/>
        <v>2</v>
      </c>
      <c r="K452">
        <v>122.50619616380622</v>
      </c>
      <c r="L452">
        <v>0.24269115521397572</v>
      </c>
      <c r="M452" s="1" t="s">
        <v>29</v>
      </c>
      <c r="N452" s="1" t="s">
        <v>28</v>
      </c>
      <c r="O452" s="1" t="s">
        <v>81</v>
      </c>
      <c r="P452" s="1">
        <f t="shared" si="22"/>
        <v>13.611348262232834</v>
      </c>
      <c r="Q452" s="1">
        <f t="shared" si="22"/>
        <v>2</v>
      </c>
      <c r="R452" s="1">
        <f>Tabulka1[[#This Row],[z2]]</f>
        <v>122.50619616380622</v>
      </c>
      <c r="S452" s="1">
        <f>Tabulka1[[#This Row],[std2]]</f>
        <v>0.24269115521397572</v>
      </c>
      <c r="T452" s="1" t="s">
        <v>44</v>
      </c>
      <c r="U452" s="1" t="s">
        <v>28</v>
      </c>
      <c r="V452" s="1" t="str">
        <f>Tabulka1[[#This Row],[z2Label]]</f>
        <v>Dynamic viscosity (mPa.s)</v>
      </c>
      <c r="W452" s="1">
        <f>2*Tabulka1[[#This Row],[x3]]/61.9789*1000/(100-Tabulka1[[#This Row],[x2]])</f>
        <v>7.3204204776318145</v>
      </c>
      <c r="X452" s="1">
        <f>(Tabulka1[[#This Row],[x2]]-Tabulka1[[#This Row],[x3]])/60.08*1000/(100-Tabulka1[[#This Row],[x2]])</f>
        <v>7.3204204776318154</v>
      </c>
      <c r="Y452" s="1">
        <f>Tabulka1[[#This Row],[z3]]</f>
        <v>122.50619616380622</v>
      </c>
      <c r="Z452" s="1">
        <f>Tabulka1[[#This Row],[std3]]</f>
        <v>0.24269115521397572</v>
      </c>
      <c r="AA452" s="1" t="s">
        <v>36</v>
      </c>
      <c r="AB452" s="1" t="s">
        <v>37</v>
      </c>
      <c r="AC452" s="1" t="str">
        <f>Tabulka1[[#This Row],[z2Label]]</f>
        <v>Dynamic viscosity (mPa.s)</v>
      </c>
      <c r="AD452" s="1">
        <f>Tabulka1[[#This Row],[y2]]</f>
        <v>2</v>
      </c>
      <c r="AE452" s="1">
        <f>Tabulka1[[#This Row],[x3]]</f>
        <v>13.611348262232834</v>
      </c>
      <c r="AF452" s="1">
        <f>Tabulka1[[#This Row],[x2]]-Tabulka1[[#This Row],[x3]]</f>
        <v>26.388651737767166</v>
      </c>
      <c r="AG452" s="1">
        <f>100-Tabulka1[[#This Row],[Na2O_proc]]-Tabulka1[[#This Row],[SiO2_proc]]</f>
        <v>60</v>
      </c>
      <c r="AH452" s="1">
        <f>Tabulka1[[#This Row],[z2]]</f>
        <v>122.50619616380622</v>
      </c>
      <c r="AI452" s="1">
        <f>Tabulka1[[#This Row],[std2]]</f>
        <v>0.24269115521397572</v>
      </c>
      <c r="AJ452" s="1" t="str">
        <f>Tabulka1[[#This Row],[z2Label]]</f>
        <v>Dynamic viscosity (mPa.s)</v>
      </c>
      <c r="AK452" s="1">
        <v>15</v>
      </c>
      <c r="AL452" s="1" t="s">
        <v>82</v>
      </c>
      <c r="AM452" s="1" t="s">
        <v>79</v>
      </c>
      <c r="AN452" s="1">
        <f t="shared" ref="AN452:AN482" si="24">POWER(10,0.08887 + 0.014728*I452 + -0.31231*J452 + 0.0024962*I452^2 + 0.021005*I452*J452 + 0.21913*J452^2 + -0.000068281*I452^3 + -0.00016318*I452^2*J452 + -0.028805*I452*J452^2 + -0.0033967*J452^3 + 0.00000081666*I452^4 + 0.000012923*I452^3*J452 + -0.00013569*I452^2*J452^2 + 0.007502*I452*J452^3 + -0.013147*J452^4)</f>
        <v>138.91271515069187</v>
      </c>
      <c r="AO452" s="1">
        <f>Tabulka1[[#This Row],[Interpolated_z2]]-Tabulka1[[#This Row],[z2]]</f>
        <v>16.406518986885644</v>
      </c>
      <c r="AP452" s="1">
        <f>Tabulka1[[#This Row],[Interpolated_z2 - measured]]/Tabulka1[[#This Row],[z2]]*100</f>
        <v>13.392399323988528</v>
      </c>
      <c r="AQ452" s="1">
        <v>1</v>
      </c>
    </row>
    <row r="453" spans="1:43" x14ac:dyDescent="0.35">
      <c r="A453" s="1">
        <f t="shared" si="20"/>
        <v>7.0110023174621121</v>
      </c>
      <c r="B453" s="1">
        <f t="shared" si="20"/>
        <v>7.0110023174621121</v>
      </c>
      <c r="C453" s="1">
        <f>Tabulka1[[#This Row],[z2]]</f>
        <v>252.25565053356178</v>
      </c>
      <c r="D453" s="1">
        <f>Tabulka1[[#This Row],[std2]]</f>
        <v>1.0979959661043039</v>
      </c>
      <c r="E453" s="1">
        <f t="shared" si="23"/>
        <v>7</v>
      </c>
      <c r="F453" s="1" t="s">
        <v>75</v>
      </c>
      <c r="G453" s="1" t="s">
        <v>27</v>
      </c>
      <c r="H453" s="1" t="str">
        <f>Tabulka1[[#This Row],[z2Label]]</f>
        <v>Dynamic viscosity (mPa.s)</v>
      </c>
      <c r="I453" s="1">
        <f t="shared" si="21"/>
        <v>42.5</v>
      </c>
      <c r="J453" s="1">
        <f t="shared" si="21"/>
        <v>2</v>
      </c>
      <c r="K453">
        <v>252.25565053356178</v>
      </c>
      <c r="L453">
        <v>1.0979959661043039</v>
      </c>
      <c r="M453" s="1" t="s">
        <v>29</v>
      </c>
      <c r="N453" s="1" t="s">
        <v>28</v>
      </c>
      <c r="O453" s="1" t="s">
        <v>81</v>
      </c>
      <c r="P453" s="1">
        <f t="shared" si="22"/>
        <v>14.462057528622386</v>
      </c>
      <c r="Q453" s="1">
        <f t="shared" si="22"/>
        <v>2</v>
      </c>
      <c r="R453" s="1">
        <f>Tabulka1[[#This Row],[z2]]</f>
        <v>252.25565053356178</v>
      </c>
      <c r="S453" s="1">
        <f>Tabulka1[[#This Row],[std2]]</f>
        <v>1.0979959661043039</v>
      </c>
      <c r="T453" s="1" t="s">
        <v>44</v>
      </c>
      <c r="U453" s="1" t="s">
        <v>28</v>
      </c>
      <c r="V453" s="1" t="str">
        <f>Tabulka1[[#This Row],[z2Label]]</f>
        <v>Dynamic viscosity (mPa.s)</v>
      </c>
      <c r="W453" s="1">
        <f>2*Tabulka1[[#This Row],[x3]]/61.9789*1000/(100-Tabulka1[[#This Row],[x2]])</f>
        <v>8.1161183556352725</v>
      </c>
      <c r="X453" s="1">
        <f>(Tabulka1[[#This Row],[x2]]-Tabulka1[[#This Row],[x3]])/60.08*1000/(100-Tabulka1[[#This Row],[x2]])</f>
        <v>8.1161183556352725</v>
      </c>
      <c r="Y453" s="1">
        <f>Tabulka1[[#This Row],[z3]]</f>
        <v>252.25565053356178</v>
      </c>
      <c r="Z453" s="1">
        <f>Tabulka1[[#This Row],[std3]]</f>
        <v>1.0979959661043039</v>
      </c>
      <c r="AA453" s="1" t="s">
        <v>36</v>
      </c>
      <c r="AB453" s="1" t="s">
        <v>37</v>
      </c>
      <c r="AC453" s="1" t="str">
        <f>Tabulka1[[#This Row],[z2Label]]</f>
        <v>Dynamic viscosity (mPa.s)</v>
      </c>
      <c r="AD453" s="1">
        <f>Tabulka1[[#This Row],[y2]]</f>
        <v>2</v>
      </c>
      <c r="AE453" s="1">
        <f>Tabulka1[[#This Row],[x3]]</f>
        <v>14.462057528622386</v>
      </c>
      <c r="AF453" s="1">
        <f>Tabulka1[[#This Row],[x2]]-Tabulka1[[#This Row],[x3]]</f>
        <v>28.037942471377612</v>
      </c>
      <c r="AG453" s="1">
        <f>100-Tabulka1[[#This Row],[Na2O_proc]]-Tabulka1[[#This Row],[SiO2_proc]]</f>
        <v>57.500000000000007</v>
      </c>
      <c r="AH453" s="1">
        <f>Tabulka1[[#This Row],[z2]]</f>
        <v>252.25565053356178</v>
      </c>
      <c r="AI453" s="1">
        <f>Tabulka1[[#This Row],[std2]]</f>
        <v>1.0979959661043039</v>
      </c>
      <c r="AJ453" s="1" t="str">
        <f>Tabulka1[[#This Row],[z2Label]]</f>
        <v>Dynamic viscosity (mPa.s)</v>
      </c>
      <c r="AK453" s="1">
        <v>15</v>
      </c>
      <c r="AL453" s="1" t="s">
        <v>82</v>
      </c>
      <c r="AM453" s="1" t="s">
        <v>79</v>
      </c>
      <c r="AN453" s="1">
        <f t="shared" si="24"/>
        <v>326.72961717585537</v>
      </c>
      <c r="AO453" s="1">
        <f>Tabulka1[[#This Row],[Interpolated_z2]]-Tabulka1[[#This Row],[z2]]</f>
        <v>74.47396664229359</v>
      </c>
      <c r="AP453" s="1">
        <f>Tabulka1[[#This Row],[Interpolated_z2 - measured]]/Tabulka1[[#This Row],[z2]]*100</f>
        <v>29.523210475075196</v>
      </c>
      <c r="AQ453" s="1">
        <v>1</v>
      </c>
    </row>
    <row r="454" spans="1:43" x14ac:dyDescent="0.35">
      <c r="A454" s="1">
        <f t="shared" si="20"/>
        <v>0</v>
      </c>
      <c r="B454" s="1">
        <f t="shared" si="20"/>
        <v>0</v>
      </c>
      <c r="C454" s="1">
        <f>Tabulka1[[#This Row],[z2]]</f>
        <v>1.1030139981072158</v>
      </c>
      <c r="D454" s="1">
        <f>Tabulka1[[#This Row],[std2]]</f>
        <v>6.9239040212735392E-3</v>
      </c>
      <c r="E454" s="1">
        <f t="shared" si="23"/>
        <v>8</v>
      </c>
      <c r="F454" s="1" t="s">
        <v>75</v>
      </c>
      <c r="G454" s="1" t="s">
        <v>27</v>
      </c>
      <c r="H454" s="1" t="str">
        <f>Tabulka1[[#This Row],[z2Label]]</f>
        <v>Dynamic viscosity (mPa.s)</v>
      </c>
      <c r="I454" s="1">
        <f t="shared" si="21"/>
        <v>0</v>
      </c>
      <c r="J454" s="1">
        <f t="shared" si="21"/>
        <v>2.5</v>
      </c>
      <c r="K454">
        <v>1.1030139981072158</v>
      </c>
      <c r="L454">
        <v>6.9239040212735392E-3</v>
      </c>
      <c r="M454" s="1" t="s">
        <v>29</v>
      </c>
      <c r="N454" s="1" t="s">
        <v>28</v>
      </c>
      <c r="O454" s="1" t="s">
        <v>81</v>
      </c>
      <c r="P454" s="1">
        <f t="shared" si="22"/>
        <v>0</v>
      </c>
      <c r="Q454" s="1">
        <f t="shared" si="22"/>
        <v>2.5</v>
      </c>
      <c r="R454" s="1">
        <f>Tabulka1[[#This Row],[z2]]</f>
        <v>1.1030139981072158</v>
      </c>
      <c r="S454" s="1">
        <f>Tabulka1[[#This Row],[std2]]</f>
        <v>6.9239040212735392E-3</v>
      </c>
      <c r="T454" s="1" t="s">
        <v>44</v>
      </c>
      <c r="U454" s="1" t="s">
        <v>28</v>
      </c>
      <c r="V454" s="1" t="str">
        <f>Tabulka1[[#This Row],[z2Label]]</f>
        <v>Dynamic viscosity (mPa.s)</v>
      </c>
      <c r="W454" s="1">
        <f>2*Tabulka1[[#This Row],[x3]]/61.9789*1000/(100-Tabulka1[[#This Row],[x2]])</f>
        <v>0</v>
      </c>
      <c r="X454" s="1">
        <f>(Tabulka1[[#This Row],[x2]]-Tabulka1[[#This Row],[x3]])/60.08*1000/(100-Tabulka1[[#This Row],[x2]])</f>
        <v>0</v>
      </c>
      <c r="Y454" s="1">
        <f>Tabulka1[[#This Row],[z3]]</f>
        <v>1.1030139981072158</v>
      </c>
      <c r="Z454" s="1">
        <f>Tabulka1[[#This Row],[std3]]</f>
        <v>6.9239040212735392E-3</v>
      </c>
      <c r="AA454" s="1" t="s">
        <v>36</v>
      </c>
      <c r="AB454" s="1" t="s">
        <v>37</v>
      </c>
      <c r="AC454" s="1" t="str">
        <f>Tabulka1[[#This Row],[z2Label]]</f>
        <v>Dynamic viscosity (mPa.s)</v>
      </c>
      <c r="AD454" s="1">
        <f>Tabulka1[[#This Row],[y2]]</f>
        <v>2.5</v>
      </c>
      <c r="AE454" s="1">
        <f>Tabulka1[[#This Row],[x3]]</f>
        <v>0</v>
      </c>
      <c r="AF454" s="1">
        <f>Tabulka1[[#This Row],[x2]]-Tabulka1[[#This Row],[x3]]</f>
        <v>0</v>
      </c>
      <c r="AG454" s="1">
        <f>100-Tabulka1[[#This Row],[Na2O_proc]]-Tabulka1[[#This Row],[SiO2_proc]]</f>
        <v>100</v>
      </c>
      <c r="AH454" s="1">
        <f>Tabulka1[[#This Row],[z2]]</f>
        <v>1.1030139981072158</v>
      </c>
      <c r="AI454" s="1">
        <f>Tabulka1[[#This Row],[std2]]</f>
        <v>6.9239040212735392E-3</v>
      </c>
      <c r="AJ454" s="1" t="str">
        <f>Tabulka1[[#This Row],[z2Label]]</f>
        <v>Dynamic viscosity (mPa.s)</v>
      </c>
      <c r="AK454" s="1">
        <v>15</v>
      </c>
      <c r="AL454" s="1" t="s">
        <v>82</v>
      </c>
      <c r="AM454" s="1" t="s">
        <v>79</v>
      </c>
      <c r="AN454" s="1">
        <f t="shared" si="24"/>
        <v>1.2913066126208672</v>
      </c>
      <c r="AO454" s="1">
        <f>Tabulka1[[#This Row],[Interpolated_z2]]-Tabulka1[[#This Row],[z2]]</f>
        <v>0.18829261451365142</v>
      </c>
      <c r="AP454" s="1">
        <f>Tabulka1[[#This Row],[Interpolated_z2 - measured]]/Tabulka1[[#This Row],[z2]]*100</f>
        <v>17.070736621363249</v>
      </c>
      <c r="AQ454" s="1">
        <v>100</v>
      </c>
    </row>
    <row r="455" spans="1:43" x14ac:dyDescent="0.35">
      <c r="A455" s="1">
        <f t="shared" si="20"/>
        <v>0.49242643825564175</v>
      </c>
      <c r="B455" s="1">
        <f t="shared" si="20"/>
        <v>0.6155330478195522</v>
      </c>
      <c r="C455" s="1">
        <f>Tabulka1[[#This Row],[z2]]</f>
        <v>1.3406294701131869</v>
      </c>
      <c r="D455" s="1">
        <f>Tabulka1[[#This Row],[std2]]</f>
        <v>3.8058274581837935E-4</v>
      </c>
      <c r="E455" s="1">
        <f t="shared" si="23"/>
        <v>8</v>
      </c>
      <c r="F455" s="1" t="s">
        <v>75</v>
      </c>
      <c r="G455" s="1" t="s">
        <v>27</v>
      </c>
      <c r="H455" s="1" t="str">
        <f>Tabulka1[[#This Row],[z2Label]]</f>
        <v>Dynamic viscosity (mPa.s)</v>
      </c>
      <c r="I455" s="1">
        <f t="shared" si="21"/>
        <v>5</v>
      </c>
      <c r="J455" s="1">
        <f t="shared" si="21"/>
        <v>2.5</v>
      </c>
      <c r="K455">
        <v>1.3406294701131869</v>
      </c>
      <c r="L455">
        <v>3.8058274581837935E-4</v>
      </c>
      <c r="M455" s="1" t="s">
        <v>29</v>
      </c>
      <c r="N455" s="1" t="s">
        <v>28</v>
      </c>
      <c r="O455" s="1" t="s">
        <v>81</v>
      </c>
      <c r="P455" s="1">
        <f t="shared" si="22"/>
        <v>1.4605340116288661</v>
      </c>
      <c r="Q455" s="1">
        <f t="shared" si="22"/>
        <v>2.5</v>
      </c>
      <c r="R455" s="1">
        <f>Tabulka1[[#This Row],[z2]]</f>
        <v>1.3406294701131869</v>
      </c>
      <c r="S455" s="1">
        <f>Tabulka1[[#This Row],[std2]]</f>
        <v>3.8058274581837935E-4</v>
      </c>
      <c r="T455" s="1" t="s">
        <v>44</v>
      </c>
      <c r="U455" s="1" t="s">
        <v>28</v>
      </c>
      <c r="V455" s="1" t="str">
        <f>Tabulka1[[#This Row],[z2Label]]</f>
        <v>Dynamic viscosity (mPa.s)</v>
      </c>
      <c r="W455" s="1">
        <f>2*Tabulka1[[#This Row],[x3]]/61.9789*1000/(100-Tabulka1[[#This Row],[x2]])</f>
        <v>0.49610568201992211</v>
      </c>
      <c r="X455" s="1">
        <f>(Tabulka1[[#This Row],[x2]]-Tabulka1[[#This Row],[x3]])/60.08*1000/(100-Tabulka1[[#This Row],[x2]])</f>
        <v>0.62013210252490258</v>
      </c>
      <c r="Y455" s="1">
        <f>Tabulka1[[#This Row],[z3]]</f>
        <v>1.3406294701131869</v>
      </c>
      <c r="Z455" s="1">
        <f>Tabulka1[[#This Row],[std3]]</f>
        <v>3.8058274581837935E-4</v>
      </c>
      <c r="AA455" s="1" t="s">
        <v>36</v>
      </c>
      <c r="AB455" s="1" t="s">
        <v>37</v>
      </c>
      <c r="AC455" s="1" t="str">
        <f>Tabulka1[[#This Row],[z2Label]]</f>
        <v>Dynamic viscosity (mPa.s)</v>
      </c>
      <c r="AD455" s="1">
        <f>Tabulka1[[#This Row],[y2]]</f>
        <v>2.5</v>
      </c>
      <c r="AE455" s="1">
        <f>Tabulka1[[#This Row],[x3]]</f>
        <v>1.4605340116288661</v>
      </c>
      <c r="AF455" s="1">
        <f>Tabulka1[[#This Row],[x2]]-Tabulka1[[#This Row],[x3]]</f>
        <v>3.5394659883711341</v>
      </c>
      <c r="AG455" s="1">
        <f>100-Tabulka1[[#This Row],[Na2O_proc]]-Tabulka1[[#This Row],[SiO2_proc]]</f>
        <v>95</v>
      </c>
      <c r="AH455" s="1">
        <f>Tabulka1[[#This Row],[z2]]</f>
        <v>1.3406294701131869</v>
      </c>
      <c r="AI455" s="1">
        <f>Tabulka1[[#This Row],[std2]]</f>
        <v>3.8058274581837935E-4</v>
      </c>
      <c r="AJ455" s="1" t="str">
        <f>Tabulka1[[#This Row],[z2Label]]</f>
        <v>Dynamic viscosity (mPa.s)</v>
      </c>
      <c r="AK455" s="1">
        <v>15</v>
      </c>
      <c r="AL455" s="1" t="s">
        <v>82</v>
      </c>
      <c r="AM455" s="1" t="s">
        <v>79</v>
      </c>
      <c r="AN455" s="1">
        <f t="shared" si="24"/>
        <v>1.4460649092743509</v>
      </c>
      <c r="AO455" s="1">
        <f>Tabulka1[[#This Row],[Interpolated_z2]]-Tabulka1[[#This Row],[z2]]</f>
        <v>0.10543543916116405</v>
      </c>
      <c r="AP455" s="1">
        <f>Tabulka1[[#This Row],[Interpolated_z2 - measured]]/Tabulka1[[#This Row],[z2]]*100</f>
        <v>7.864621919154315</v>
      </c>
      <c r="AQ455" s="1">
        <v>1</v>
      </c>
    </row>
    <row r="456" spans="1:43" x14ac:dyDescent="0.35">
      <c r="A456" s="1">
        <f t="shared" si="20"/>
        <v>1.0281135400362618</v>
      </c>
      <c r="B456" s="1">
        <f t="shared" si="20"/>
        <v>1.2851419250453273</v>
      </c>
      <c r="C456" s="1">
        <f>Tabulka1[[#This Row],[z2]]</f>
        <v>1.7308430376362121</v>
      </c>
      <c r="D456" s="1">
        <f>Tabulka1[[#This Row],[std2]]</f>
        <v>1.0996838493105598E-3</v>
      </c>
      <c r="E456" s="1">
        <f t="shared" si="23"/>
        <v>8</v>
      </c>
      <c r="F456" s="1" t="s">
        <v>75</v>
      </c>
      <c r="G456" s="1" t="s">
        <v>27</v>
      </c>
      <c r="H456" s="1" t="str">
        <f>Tabulka1[[#This Row],[z2Label]]</f>
        <v>Dynamic viscosity (mPa.s)</v>
      </c>
      <c r="I456" s="1">
        <f t="shared" si="21"/>
        <v>10</v>
      </c>
      <c r="J456" s="1">
        <f t="shared" si="21"/>
        <v>2.5</v>
      </c>
      <c r="K456">
        <v>1.7308430376362121</v>
      </c>
      <c r="L456">
        <v>1.0996838493105598E-3</v>
      </c>
      <c r="M456" s="1" t="s">
        <v>29</v>
      </c>
      <c r="N456" s="1" t="s">
        <v>28</v>
      </c>
      <c r="O456" s="1" t="s">
        <v>81</v>
      </c>
      <c r="P456" s="1">
        <f t="shared" si="22"/>
        <v>2.9210680232577322</v>
      </c>
      <c r="Q456" s="1">
        <f t="shared" si="22"/>
        <v>2.5</v>
      </c>
      <c r="R456" s="1">
        <f>Tabulka1[[#This Row],[z2]]</f>
        <v>1.7308430376362121</v>
      </c>
      <c r="S456" s="1">
        <f>Tabulka1[[#This Row],[std2]]</f>
        <v>1.0996838493105598E-3</v>
      </c>
      <c r="T456" s="1" t="s">
        <v>44</v>
      </c>
      <c r="U456" s="1" t="s">
        <v>28</v>
      </c>
      <c r="V456" s="1" t="str">
        <f>Tabulka1[[#This Row],[z2Label]]</f>
        <v>Dynamic viscosity (mPa.s)</v>
      </c>
      <c r="W456" s="1">
        <f>2*Tabulka1[[#This Row],[x3]]/61.9789*1000/(100-Tabulka1[[#This Row],[x2]])</f>
        <v>1.0473342175976132</v>
      </c>
      <c r="X456" s="1">
        <f>(Tabulka1[[#This Row],[x2]]-Tabulka1[[#This Row],[x3]])/60.08*1000/(100-Tabulka1[[#This Row],[x2]])</f>
        <v>1.3091677719970165</v>
      </c>
      <c r="Y456" s="1">
        <f>Tabulka1[[#This Row],[z3]]</f>
        <v>1.7308430376362121</v>
      </c>
      <c r="Z456" s="1">
        <f>Tabulka1[[#This Row],[std3]]</f>
        <v>1.0996838493105598E-3</v>
      </c>
      <c r="AA456" s="1" t="s">
        <v>36</v>
      </c>
      <c r="AB456" s="1" t="s">
        <v>37</v>
      </c>
      <c r="AC456" s="1" t="str">
        <f>Tabulka1[[#This Row],[z2Label]]</f>
        <v>Dynamic viscosity (mPa.s)</v>
      </c>
      <c r="AD456" s="1">
        <f>Tabulka1[[#This Row],[y2]]</f>
        <v>2.5</v>
      </c>
      <c r="AE456" s="1">
        <f>Tabulka1[[#This Row],[x3]]</f>
        <v>2.9210680232577322</v>
      </c>
      <c r="AF456" s="1">
        <f>Tabulka1[[#This Row],[x2]]-Tabulka1[[#This Row],[x3]]</f>
        <v>7.0789319767422683</v>
      </c>
      <c r="AG456" s="1">
        <f>100-Tabulka1[[#This Row],[Na2O_proc]]-Tabulka1[[#This Row],[SiO2_proc]]</f>
        <v>90</v>
      </c>
      <c r="AH456" s="1">
        <f>Tabulka1[[#This Row],[z2]]</f>
        <v>1.7308430376362121</v>
      </c>
      <c r="AI456" s="1">
        <f>Tabulka1[[#This Row],[std2]]</f>
        <v>1.0996838493105598E-3</v>
      </c>
      <c r="AJ456" s="1" t="str">
        <f>Tabulka1[[#This Row],[z2Label]]</f>
        <v>Dynamic viscosity (mPa.s)</v>
      </c>
      <c r="AK456" s="1">
        <v>15</v>
      </c>
      <c r="AL456" s="1" t="s">
        <v>82</v>
      </c>
      <c r="AM456" s="1" t="s">
        <v>79</v>
      </c>
      <c r="AN456" s="1">
        <f t="shared" si="24"/>
        <v>1.7845192000893493</v>
      </c>
      <c r="AO456" s="1">
        <f>Tabulka1[[#This Row],[Interpolated_z2]]-Tabulka1[[#This Row],[z2]]</f>
        <v>5.3676162453137222E-2</v>
      </c>
      <c r="AP456" s="1">
        <f>Tabulka1[[#This Row],[Interpolated_z2 - measured]]/Tabulka1[[#This Row],[z2]]*100</f>
        <v>3.1011571405366718</v>
      </c>
      <c r="AQ456" s="1">
        <v>1</v>
      </c>
    </row>
    <row r="457" spans="1:43" x14ac:dyDescent="0.35">
      <c r="A457" s="1">
        <f t="shared" si="20"/>
        <v>1.6125896590094493</v>
      </c>
      <c r="B457" s="1">
        <f t="shared" si="20"/>
        <v>2.0157370737618114</v>
      </c>
      <c r="C457" s="1">
        <f>Tabulka1[[#This Row],[z2]]</f>
        <v>2.4079977132378181</v>
      </c>
      <c r="D457" s="1">
        <f>Tabulka1[[#This Row],[std2]]</f>
        <v>1.1711745232608358E-3</v>
      </c>
      <c r="E457" s="1">
        <f t="shared" si="23"/>
        <v>8</v>
      </c>
      <c r="F457" s="1" t="s">
        <v>75</v>
      </c>
      <c r="G457" s="1" t="s">
        <v>27</v>
      </c>
      <c r="H457" s="1" t="str">
        <f>Tabulka1[[#This Row],[z2Label]]</f>
        <v>Dynamic viscosity (mPa.s)</v>
      </c>
      <c r="I457" s="1">
        <f t="shared" si="21"/>
        <v>15</v>
      </c>
      <c r="J457" s="1">
        <f t="shared" si="21"/>
        <v>2.5</v>
      </c>
      <c r="K457">
        <v>2.4079977132378181</v>
      </c>
      <c r="L457">
        <v>1.1711745232608358E-3</v>
      </c>
      <c r="M457" s="1" t="s">
        <v>29</v>
      </c>
      <c r="N457" s="1" t="s">
        <v>28</v>
      </c>
      <c r="O457" s="1" t="s">
        <v>81</v>
      </c>
      <c r="P457" s="1">
        <f t="shared" si="22"/>
        <v>4.3816020348865985</v>
      </c>
      <c r="Q457" s="1">
        <f t="shared" si="22"/>
        <v>2.5</v>
      </c>
      <c r="R457" s="1">
        <f>Tabulka1[[#This Row],[z2]]</f>
        <v>2.4079977132378181</v>
      </c>
      <c r="S457" s="1">
        <f>Tabulka1[[#This Row],[std2]]</f>
        <v>1.1711745232608358E-3</v>
      </c>
      <c r="T457" s="1" t="s">
        <v>44</v>
      </c>
      <c r="U457" s="1" t="s">
        <v>28</v>
      </c>
      <c r="V457" s="1" t="str">
        <f>Tabulka1[[#This Row],[z2Label]]</f>
        <v>Dynamic viscosity (mPa.s)</v>
      </c>
      <c r="W457" s="1">
        <f>2*Tabulka1[[#This Row],[x3]]/61.9789*1000/(100-Tabulka1[[#This Row],[x2]])</f>
        <v>1.6634131691256213</v>
      </c>
      <c r="X457" s="1">
        <f>(Tabulka1[[#This Row],[x2]]-Tabulka1[[#This Row],[x3]])/60.08*1000/(100-Tabulka1[[#This Row],[x2]])</f>
        <v>2.0792664614070264</v>
      </c>
      <c r="Y457" s="1">
        <f>Tabulka1[[#This Row],[z3]]</f>
        <v>2.4079977132378181</v>
      </c>
      <c r="Z457" s="1">
        <f>Tabulka1[[#This Row],[std3]]</f>
        <v>1.1711745232608358E-3</v>
      </c>
      <c r="AA457" s="1" t="s">
        <v>36</v>
      </c>
      <c r="AB457" s="1" t="s">
        <v>37</v>
      </c>
      <c r="AC457" s="1" t="str">
        <f>Tabulka1[[#This Row],[z2Label]]</f>
        <v>Dynamic viscosity (mPa.s)</v>
      </c>
      <c r="AD457" s="1">
        <f>Tabulka1[[#This Row],[y2]]</f>
        <v>2.5</v>
      </c>
      <c r="AE457" s="1">
        <f>Tabulka1[[#This Row],[x3]]</f>
        <v>4.3816020348865985</v>
      </c>
      <c r="AF457" s="1">
        <f>Tabulka1[[#This Row],[x2]]-Tabulka1[[#This Row],[x3]]</f>
        <v>10.618397965113402</v>
      </c>
      <c r="AG457" s="1">
        <f>100-Tabulka1[[#This Row],[Na2O_proc]]-Tabulka1[[#This Row],[SiO2_proc]]</f>
        <v>85</v>
      </c>
      <c r="AH457" s="1">
        <f>Tabulka1[[#This Row],[z2]]</f>
        <v>2.4079977132378181</v>
      </c>
      <c r="AI457" s="1">
        <f>Tabulka1[[#This Row],[std2]]</f>
        <v>1.1711745232608358E-3</v>
      </c>
      <c r="AJ457" s="1" t="str">
        <f>Tabulka1[[#This Row],[z2Label]]</f>
        <v>Dynamic viscosity (mPa.s)</v>
      </c>
      <c r="AK457" s="1">
        <v>15</v>
      </c>
      <c r="AL457" s="1" t="s">
        <v>82</v>
      </c>
      <c r="AM457" s="1" t="s">
        <v>79</v>
      </c>
      <c r="AN457" s="1">
        <f t="shared" si="24"/>
        <v>2.3791641793622826</v>
      </c>
      <c r="AO457" s="1">
        <f>Tabulka1[[#This Row],[Interpolated_z2]]-Tabulka1[[#This Row],[z2]]</f>
        <v>-2.8833533875535444E-2</v>
      </c>
      <c r="AP457" s="1">
        <f>Tabulka1[[#This Row],[Interpolated_z2 - measured]]/Tabulka1[[#This Row],[z2]]*100</f>
        <v>-1.1974070289612353</v>
      </c>
      <c r="AQ457" s="1">
        <v>1</v>
      </c>
    </row>
    <row r="458" spans="1:43" x14ac:dyDescent="0.35">
      <c r="A458" s="1">
        <f t="shared" si="20"/>
        <v>2.2500540817206609</v>
      </c>
      <c r="B458" s="1">
        <f t="shared" si="20"/>
        <v>2.8125676021508261</v>
      </c>
      <c r="C458" s="1">
        <f>Tabulka1[[#This Row],[z2]]</f>
        <v>3.7819956490413302</v>
      </c>
      <c r="D458" s="1">
        <f>Tabulka1[[#This Row],[std2]]</f>
        <v>0.15013603011839477</v>
      </c>
      <c r="E458" s="1">
        <f t="shared" si="23"/>
        <v>8</v>
      </c>
      <c r="F458" s="1" t="s">
        <v>75</v>
      </c>
      <c r="G458" s="1" t="s">
        <v>27</v>
      </c>
      <c r="H458" s="1" t="str">
        <f>Tabulka1[[#This Row],[z2Label]]</f>
        <v>Dynamic viscosity (mPa.s)</v>
      </c>
      <c r="I458" s="1">
        <f t="shared" si="21"/>
        <v>20</v>
      </c>
      <c r="J458" s="1">
        <f t="shared" si="21"/>
        <v>2.5</v>
      </c>
      <c r="K458">
        <v>3.7819956490413302</v>
      </c>
      <c r="L458">
        <v>0.15013603011839477</v>
      </c>
      <c r="M458" s="1" t="s">
        <v>29</v>
      </c>
      <c r="N458" s="1" t="s">
        <v>28</v>
      </c>
      <c r="O458" s="1" t="s">
        <v>81</v>
      </c>
      <c r="P458" s="1">
        <f t="shared" si="22"/>
        <v>5.8421360465154644</v>
      </c>
      <c r="Q458" s="1">
        <f t="shared" si="22"/>
        <v>2.5</v>
      </c>
      <c r="R458" s="1">
        <f>Tabulka1[[#This Row],[z2]]</f>
        <v>3.7819956490413302</v>
      </c>
      <c r="S458" s="1">
        <f>Tabulka1[[#This Row],[std2]]</f>
        <v>0.15013603011839477</v>
      </c>
      <c r="T458" s="1" t="s">
        <v>44</v>
      </c>
      <c r="U458" s="1" t="s">
        <v>28</v>
      </c>
      <c r="V458" s="1" t="str">
        <f>Tabulka1[[#This Row],[z2Label]]</f>
        <v>Dynamic viscosity (mPa.s)</v>
      </c>
      <c r="W458" s="1">
        <f>2*Tabulka1[[#This Row],[x3]]/61.9789*1000/(100-Tabulka1[[#This Row],[x2]])</f>
        <v>2.35650198959463</v>
      </c>
      <c r="X458" s="1">
        <f>(Tabulka1[[#This Row],[x2]]-Tabulka1[[#This Row],[x3]])/60.08*1000/(100-Tabulka1[[#This Row],[x2]])</f>
        <v>2.9456274869932875</v>
      </c>
      <c r="Y458" s="1">
        <f>Tabulka1[[#This Row],[z3]]</f>
        <v>3.7819956490413302</v>
      </c>
      <c r="Z458" s="1">
        <f>Tabulka1[[#This Row],[std3]]</f>
        <v>0.15013603011839477</v>
      </c>
      <c r="AA458" s="1" t="s">
        <v>36</v>
      </c>
      <c r="AB458" s="1" t="s">
        <v>37</v>
      </c>
      <c r="AC458" s="1" t="str">
        <f>Tabulka1[[#This Row],[z2Label]]</f>
        <v>Dynamic viscosity (mPa.s)</v>
      </c>
      <c r="AD458" s="1">
        <f>Tabulka1[[#This Row],[y2]]</f>
        <v>2.5</v>
      </c>
      <c r="AE458" s="1">
        <f>Tabulka1[[#This Row],[x3]]</f>
        <v>5.8421360465154644</v>
      </c>
      <c r="AF458" s="1">
        <f>Tabulka1[[#This Row],[x2]]-Tabulka1[[#This Row],[x3]]</f>
        <v>14.157863953484537</v>
      </c>
      <c r="AG458" s="1">
        <f>100-Tabulka1[[#This Row],[Na2O_proc]]-Tabulka1[[#This Row],[SiO2_proc]]</f>
        <v>80</v>
      </c>
      <c r="AH458" s="1">
        <f>Tabulka1[[#This Row],[z2]]</f>
        <v>3.7819956490413302</v>
      </c>
      <c r="AI458" s="1">
        <f>Tabulka1[[#This Row],[std2]]</f>
        <v>0.15013603011839477</v>
      </c>
      <c r="AJ458" s="1" t="str">
        <f>Tabulka1[[#This Row],[z2Label]]</f>
        <v>Dynamic viscosity (mPa.s)</v>
      </c>
      <c r="AK458" s="1">
        <v>15</v>
      </c>
      <c r="AL458" s="1" t="s">
        <v>82</v>
      </c>
      <c r="AM458" s="1" t="s">
        <v>79</v>
      </c>
      <c r="AN458" s="1">
        <f t="shared" si="24"/>
        <v>3.4557472811007428</v>
      </c>
      <c r="AO458" s="1">
        <f>Tabulka1[[#This Row],[Interpolated_z2]]-Tabulka1[[#This Row],[z2]]</f>
        <v>-0.32624836794058742</v>
      </c>
      <c r="AP458" s="1">
        <f>Tabulka1[[#This Row],[Interpolated_z2 - measured]]/Tabulka1[[#This Row],[z2]]*100</f>
        <v>-8.626354925164593</v>
      </c>
      <c r="AQ458" s="1">
        <v>1</v>
      </c>
    </row>
    <row r="459" spans="1:43" x14ac:dyDescent="0.35">
      <c r="A459" s="1">
        <f t="shared" si="20"/>
        <v>2.9471356482666273</v>
      </c>
      <c r="B459" s="1">
        <f t="shared" si="20"/>
        <v>3.6839195603332842</v>
      </c>
      <c r="C459" s="1">
        <f>Tabulka1[[#This Row],[z2]]</f>
        <v>6.3674131844916566</v>
      </c>
      <c r="D459" s="1">
        <f>Tabulka1[[#This Row],[std2]]</f>
        <v>6.3592346728419014E-2</v>
      </c>
      <c r="E459" s="1">
        <f t="shared" si="23"/>
        <v>8</v>
      </c>
      <c r="F459" s="1" t="s">
        <v>75</v>
      </c>
      <c r="G459" s="1" t="s">
        <v>27</v>
      </c>
      <c r="H459" s="1" t="str">
        <f>Tabulka1[[#This Row],[z2Label]]</f>
        <v>Dynamic viscosity (mPa.s)</v>
      </c>
      <c r="I459" s="1">
        <f t="shared" si="21"/>
        <v>25</v>
      </c>
      <c r="J459" s="1">
        <f t="shared" si="21"/>
        <v>2.5</v>
      </c>
      <c r="K459">
        <v>6.3674131844916566</v>
      </c>
      <c r="L459">
        <v>6.3592346728419014E-2</v>
      </c>
      <c r="M459" s="1" t="s">
        <v>29</v>
      </c>
      <c r="N459" s="1" t="s">
        <v>28</v>
      </c>
      <c r="O459" s="1" t="s">
        <v>81</v>
      </c>
      <c r="P459" s="1">
        <f t="shared" si="22"/>
        <v>7.3026700581443302</v>
      </c>
      <c r="Q459" s="1">
        <f t="shared" si="22"/>
        <v>2.5</v>
      </c>
      <c r="R459" s="1">
        <f>Tabulka1[[#This Row],[z2]]</f>
        <v>6.3674131844916566</v>
      </c>
      <c r="S459" s="1">
        <f>Tabulka1[[#This Row],[std2]]</f>
        <v>6.3592346728419014E-2</v>
      </c>
      <c r="T459" s="1" t="s">
        <v>44</v>
      </c>
      <c r="U459" s="1" t="s">
        <v>28</v>
      </c>
      <c r="V459" s="1" t="str">
        <f>Tabulka1[[#This Row],[z2Label]]</f>
        <v>Dynamic viscosity (mPa.s)</v>
      </c>
      <c r="W459" s="1">
        <f>2*Tabulka1[[#This Row],[x3]]/61.9789*1000/(100-Tabulka1[[#This Row],[x2]])</f>
        <v>3.14200265279284</v>
      </c>
      <c r="X459" s="1">
        <f>(Tabulka1[[#This Row],[x2]]-Tabulka1[[#This Row],[x3]])/60.08*1000/(100-Tabulka1[[#This Row],[x2]])</f>
        <v>3.9275033159910495</v>
      </c>
      <c r="Y459" s="1">
        <f>Tabulka1[[#This Row],[z3]]</f>
        <v>6.3674131844916566</v>
      </c>
      <c r="Z459" s="1">
        <f>Tabulka1[[#This Row],[std3]]</f>
        <v>6.3592346728419014E-2</v>
      </c>
      <c r="AA459" s="1" t="s">
        <v>36</v>
      </c>
      <c r="AB459" s="1" t="s">
        <v>37</v>
      </c>
      <c r="AC459" s="1" t="str">
        <f>Tabulka1[[#This Row],[z2Label]]</f>
        <v>Dynamic viscosity (mPa.s)</v>
      </c>
      <c r="AD459" s="1">
        <f>Tabulka1[[#This Row],[y2]]</f>
        <v>2.5</v>
      </c>
      <c r="AE459" s="1">
        <f>Tabulka1[[#This Row],[x3]]</f>
        <v>7.3026700581443302</v>
      </c>
      <c r="AF459" s="1">
        <f>Tabulka1[[#This Row],[x2]]-Tabulka1[[#This Row],[x3]]</f>
        <v>17.697329941855671</v>
      </c>
      <c r="AG459" s="1">
        <f>100-Tabulka1[[#This Row],[Na2O_proc]]-Tabulka1[[#This Row],[SiO2_proc]]</f>
        <v>75</v>
      </c>
      <c r="AH459" s="1">
        <f>Tabulka1[[#This Row],[z2]]</f>
        <v>6.3674131844916566</v>
      </c>
      <c r="AI459" s="1">
        <f>Tabulka1[[#This Row],[std2]]</f>
        <v>6.3592346728419014E-2</v>
      </c>
      <c r="AJ459" s="1" t="str">
        <f>Tabulka1[[#This Row],[z2Label]]</f>
        <v>Dynamic viscosity (mPa.s)</v>
      </c>
      <c r="AK459" s="1">
        <v>15</v>
      </c>
      <c r="AL459" s="1" t="s">
        <v>82</v>
      </c>
      <c r="AM459" s="1" t="s">
        <v>79</v>
      </c>
      <c r="AN459" s="1">
        <f t="shared" si="24"/>
        <v>5.6724207562109763</v>
      </c>
      <c r="AO459" s="1">
        <f>Tabulka1[[#This Row],[Interpolated_z2]]-Tabulka1[[#This Row],[z2]]</f>
        <v>-0.69499242828068031</v>
      </c>
      <c r="AP459" s="1">
        <f>Tabulka1[[#This Row],[Interpolated_z2 - measured]]/Tabulka1[[#This Row],[z2]]*100</f>
        <v>-10.914831630109852</v>
      </c>
      <c r="AQ459" s="1">
        <v>1</v>
      </c>
    </row>
    <row r="460" spans="1:43" x14ac:dyDescent="0.35">
      <c r="A460" s="1">
        <f t="shared" si="20"/>
        <v>3.7125227814829844</v>
      </c>
      <c r="B460" s="1">
        <f t="shared" si="20"/>
        <v>4.6406534768537302</v>
      </c>
      <c r="C460" s="1">
        <f>Tabulka1[[#This Row],[z2]]</f>
        <v>13.22975613280386</v>
      </c>
      <c r="D460" s="1">
        <f>Tabulka1[[#This Row],[std2]]</f>
        <v>0.23119183702841933</v>
      </c>
      <c r="E460" s="1">
        <f t="shared" si="23"/>
        <v>8</v>
      </c>
      <c r="F460" s="1" t="s">
        <v>75</v>
      </c>
      <c r="G460" s="1" t="s">
        <v>27</v>
      </c>
      <c r="H460" s="1" t="str">
        <f>Tabulka1[[#This Row],[z2Label]]</f>
        <v>Dynamic viscosity (mPa.s)</v>
      </c>
      <c r="I460" s="1">
        <f t="shared" si="21"/>
        <v>30</v>
      </c>
      <c r="J460" s="1">
        <f t="shared" si="21"/>
        <v>2.5</v>
      </c>
      <c r="K460">
        <v>13.22975613280386</v>
      </c>
      <c r="L460">
        <v>0.23119183702841933</v>
      </c>
      <c r="M460" s="1" t="s">
        <v>29</v>
      </c>
      <c r="N460" s="1" t="s">
        <v>28</v>
      </c>
      <c r="O460" s="1" t="s">
        <v>81</v>
      </c>
      <c r="P460" s="1">
        <f t="shared" si="22"/>
        <v>8.763204069773197</v>
      </c>
      <c r="Q460" s="1">
        <f t="shared" si="22"/>
        <v>2.5</v>
      </c>
      <c r="R460" s="1">
        <f>Tabulka1[[#This Row],[z2]]</f>
        <v>13.22975613280386</v>
      </c>
      <c r="S460" s="1">
        <f>Tabulka1[[#This Row],[std2]]</f>
        <v>0.23119183702841933</v>
      </c>
      <c r="T460" s="1" t="s">
        <v>44</v>
      </c>
      <c r="U460" s="1" t="s">
        <v>28</v>
      </c>
      <c r="V460" s="1" t="str">
        <f>Tabulka1[[#This Row],[z2Label]]</f>
        <v>Dynamic viscosity (mPa.s)</v>
      </c>
      <c r="W460" s="1">
        <f>2*Tabulka1[[#This Row],[x3]]/61.9789*1000/(100-Tabulka1[[#This Row],[x2]])</f>
        <v>4.0397176964479371</v>
      </c>
      <c r="X460" s="1">
        <f>(Tabulka1[[#This Row],[x2]]-Tabulka1[[#This Row],[x3]])/60.08*1000/(100-Tabulka1[[#This Row],[x2]])</f>
        <v>5.0496471205599214</v>
      </c>
      <c r="Y460" s="1">
        <f>Tabulka1[[#This Row],[z3]]</f>
        <v>13.22975613280386</v>
      </c>
      <c r="Z460" s="1">
        <f>Tabulka1[[#This Row],[std3]]</f>
        <v>0.23119183702841933</v>
      </c>
      <c r="AA460" s="1" t="s">
        <v>36</v>
      </c>
      <c r="AB460" s="1" t="s">
        <v>37</v>
      </c>
      <c r="AC460" s="1" t="str">
        <f>Tabulka1[[#This Row],[z2Label]]</f>
        <v>Dynamic viscosity (mPa.s)</v>
      </c>
      <c r="AD460" s="1">
        <f>Tabulka1[[#This Row],[y2]]</f>
        <v>2.5</v>
      </c>
      <c r="AE460" s="1">
        <f>Tabulka1[[#This Row],[x3]]</f>
        <v>8.763204069773197</v>
      </c>
      <c r="AF460" s="1">
        <f>Tabulka1[[#This Row],[x2]]-Tabulka1[[#This Row],[x3]]</f>
        <v>21.236795930226805</v>
      </c>
      <c r="AG460" s="1">
        <f>100-Tabulka1[[#This Row],[Na2O_proc]]-Tabulka1[[#This Row],[SiO2_proc]]</f>
        <v>70</v>
      </c>
      <c r="AH460" s="1">
        <f>Tabulka1[[#This Row],[z2]]</f>
        <v>13.22975613280386</v>
      </c>
      <c r="AI460" s="1">
        <f>Tabulka1[[#This Row],[std2]]</f>
        <v>0.23119183702841933</v>
      </c>
      <c r="AJ460" s="1" t="str">
        <f>Tabulka1[[#This Row],[z2Label]]</f>
        <v>Dynamic viscosity (mPa.s)</v>
      </c>
      <c r="AK460" s="1">
        <v>15</v>
      </c>
      <c r="AL460" s="1" t="s">
        <v>82</v>
      </c>
      <c r="AM460" s="1" t="s">
        <v>79</v>
      </c>
      <c r="AN460" s="1">
        <f t="shared" si="24"/>
        <v>11.226599375602948</v>
      </c>
      <c r="AO460" s="1">
        <f>Tabulka1[[#This Row],[Interpolated_z2]]-Tabulka1[[#This Row],[z2]]</f>
        <v>-2.0031567572009124</v>
      </c>
      <c r="AP460" s="1">
        <f>Tabulka1[[#This Row],[Interpolated_z2 - measured]]/Tabulka1[[#This Row],[z2]]*100</f>
        <v>-15.141297670891923</v>
      </c>
      <c r="AQ460" s="1">
        <v>1</v>
      </c>
    </row>
    <row r="461" spans="1:43" x14ac:dyDescent="0.35">
      <c r="A461" s="1">
        <f t="shared" si="20"/>
        <v>4.5681686539047943</v>
      </c>
      <c r="B461" s="1">
        <f t="shared" si="20"/>
        <v>5.7102108173809931</v>
      </c>
      <c r="C461" s="1">
        <f>Tabulka1[[#This Row],[z2]]</f>
        <v>28.692288077174339</v>
      </c>
      <c r="D461" s="1">
        <f>Tabulka1[[#This Row],[std2]]</f>
        <v>2.2812883599508007</v>
      </c>
      <c r="E461" s="1">
        <f t="shared" si="23"/>
        <v>8</v>
      </c>
      <c r="F461" s="1" t="s">
        <v>75</v>
      </c>
      <c r="G461" s="1" t="s">
        <v>27</v>
      </c>
      <c r="H461" s="1" t="str">
        <f>Tabulka1[[#This Row],[z2Label]]</f>
        <v>Dynamic viscosity (mPa.s)</v>
      </c>
      <c r="I461" s="1">
        <f t="shared" si="21"/>
        <v>35</v>
      </c>
      <c r="J461" s="1">
        <f t="shared" si="21"/>
        <v>2.5</v>
      </c>
      <c r="K461">
        <v>28.692288077174339</v>
      </c>
      <c r="L461">
        <v>2.2812883599508007</v>
      </c>
      <c r="M461" s="1" t="s">
        <v>29</v>
      </c>
      <c r="N461" s="1" t="s">
        <v>28</v>
      </c>
      <c r="O461" s="1" t="s">
        <v>81</v>
      </c>
      <c r="P461" s="1">
        <f t="shared" si="22"/>
        <v>10.223738081402063</v>
      </c>
      <c r="Q461" s="1">
        <f t="shared" si="22"/>
        <v>2.5</v>
      </c>
      <c r="R461" s="1">
        <f>Tabulka1[[#This Row],[z2]]</f>
        <v>28.692288077174339</v>
      </c>
      <c r="S461" s="1">
        <f>Tabulka1[[#This Row],[std2]]</f>
        <v>2.2812883599508007</v>
      </c>
      <c r="T461" s="1" t="s">
        <v>44</v>
      </c>
      <c r="U461" s="1" t="s">
        <v>28</v>
      </c>
      <c r="V461" s="1" t="str">
        <f>Tabulka1[[#This Row],[z2Label]]</f>
        <v>Dynamic viscosity (mPa.s)</v>
      </c>
      <c r="W461" s="1">
        <f>2*Tabulka1[[#This Row],[x3]]/61.9789*1000/(100-Tabulka1[[#This Row],[x2]])</f>
        <v>5.0755427468192025</v>
      </c>
      <c r="X461" s="1">
        <f>(Tabulka1[[#This Row],[x2]]-Tabulka1[[#This Row],[x3]])/60.08*1000/(100-Tabulka1[[#This Row],[x2]])</f>
        <v>6.344428433524004</v>
      </c>
      <c r="Y461" s="1">
        <f>Tabulka1[[#This Row],[z3]]</f>
        <v>28.692288077174339</v>
      </c>
      <c r="Z461" s="1">
        <f>Tabulka1[[#This Row],[std3]]</f>
        <v>2.2812883599508007</v>
      </c>
      <c r="AA461" s="1" t="s">
        <v>36</v>
      </c>
      <c r="AB461" s="1" t="s">
        <v>37</v>
      </c>
      <c r="AC461" s="1" t="str">
        <f>Tabulka1[[#This Row],[z2Label]]</f>
        <v>Dynamic viscosity (mPa.s)</v>
      </c>
      <c r="AD461" s="1">
        <f>Tabulka1[[#This Row],[y2]]</f>
        <v>2.5</v>
      </c>
      <c r="AE461" s="1">
        <f>Tabulka1[[#This Row],[x3]]</f>
        <v>10.223738081402063</v>
      </c>
      <c r="AF461" s="1">
        <f>Tabulka1[[#This Row],[x2]]-Tabulka1[[#This Row],[x3]]</f>
        <v>24.776261918597939</v>
      </c>
      <c r="AG461" s="1">
        <f>100-Tabulka1[[#This Row],[Na2O_proc]]-Tabulka1[[#This Row],[SiO2_proc]]</f>
        <v>65</v>
      </c>
      <c r="AH461" s="1">
        <f>Tabulka1[[#This Row],[z2]]</f>
        <v>28.692288077174339</v>
      </c>
      <c r="AI461" s="1">
        <f>Tabulka1[[#This Row],[std2]]</f>
        <v>2.2812883599508007</v>
      </c>
      <c r="AJ461" s="1" t="str">
        <f>Tabulka1[[#This Row],[z2Label]]</f>
        <v>Dynamic viscosity (mPa.s)</v>
      </c>
      <c r="AK461" s="1">
        <v>15</v>
      </c>
      <c r="AL461" s="1" t="s">
        <v>82</v>
      </c>
      <c r="AM461" s="1" t="s">
        <v>79</v>
      </c>
      <c r="AN461" s="1">
        <f t="shared" si="24"/>
        <v>29.401918031630391</v>
      </c>
      <c r="AO461" s="1">
        <f>Tabulka1[[#This Row],[Interpolated_z2]]-Tabulka1[[#This Row],[z2]]</f>
        <v>0.70962995445605159</v>
      </c>
      <c r="AP461" s="1">
        <f>Tabulka1[[#This Row],[Interpolated_z2 - measured]]/Tabulka1[[#This Row],[z2]]*100</f>
        <v>2.4732428189321909</v>
      </c>
      <c r="AQ461" s="1">
        <v>1</v>
      </c>
    </row>
    <row r="462" spans="1:43" x14ac:dyDescent="0.35">
      <c r="A462" s="1">
        <f t="shared" si="20"/>
        <v>5.4520784111898033</v>
      </c>
      <c r="B462" s="1">
        <f t="shared" si="20"/>
        <v>6.8150980139872539</v>
      </c>
      <c r="C462" s="1">
        <f>Tabulka1[[#This Row],[z2]]</f>
        <v>115.74544262706242</v>
      </c>
      <c r="D462" s="1">
        <f>Tabulka1[[#This Row],[std2]]</f>
        <v>0.11426714347068928</v>
      </c>
      <c r="E462" s="1">
        <f t="shared" si="23"/>
        <v>8</v>
      </c>
      <c r="F462" s="1" t="s">
        <v>75</v>
      </c>
      <c r="G462" s="1" t="s">
        <v>27</v>
      </c>
      <c r="H462" s="1" t="str">
        <f>Tabulka1[[#This Row],[z2Label]]</f>
        <v>Dynamic viscosity (mPa.s)</v>
      </c>
      <c r="I462" s="1">
        <f t="shared" si="21"/>
        <v>40</v>
      </c>
      <c r="J462" s="1">
        <f t="shared" si="21"/>
        <v>2.5</v>
      </c>
      <c r="K462">
        <v>115.74544262706242</v>
      </c>
      <c r="L462">
        <v>0.11426714347068928</v>
      </c>
      <c r="M462" s="1" t="s">
        <v>29</v>
      </c>
      <c r="N462" s="1" t="s">
        <v>28</v>
      </c>
      <c r="O462" s="1" t="s">
        <v>81</v>
      </c>
      <c r="P462" s="1">
        <f t="shared" si="22"/>
        <v>11.684272093030929</v>
      </c>
      <c r="Q462" s="1">
        <f t="shared" si="22"/>
        <v>2.5</v>
      </c>
      <c r="R462" s="1">
        <f>Tabulka1[[#This Row],[z2]]</f>
        <v>115.74544262706242</v>
      </c>
      <c r="S462" s="1">
        <f>Tabulka1[[#This Row],[std2]]</f>
        <v>0.11426714347068928</v>
      </c>
      <c r="T462" s="1" t="s">
        <v>44</v>
      </c>
      <c r="U462" s="1" t="s">
        <v>28</v>
      </c>
      <c r="V462" s="1" t="str">
        <f>Tabulka1[[#This Row],[z2Label]]</f>
        <v>Dynamic viscosity (mPa.s)</v>
      </c>
      <c r="W462" s="1">
        <f>2*Tabulka1[[#This Row],[x3]]/61.9789*1000/(100-Tabulka1[[#This Row],[x2]])</f>
        <v>6.2840053055856799</v>
      </c>
      <c r="X462" s="1">
        <f>(Tabulka1[[#This Row],[x2]]-Tabulka1[[#This Row],[x3]])/60.08*1000/(100-Tabulka1[[#This Row],[x2]])</f>
        <v>7.855006631982099</v>
      </c>
      <c r="Y462" s="1">
        <f>Tabulka1[[#This Row],[z3]]</f>
        <v>115.74544262706242</v>
      </c>
      <c r="Z462" s="1">
        <f>Tabulka1[[#This Row],[std3]]</f>
        <v>0.11426714347068928</v>
      </c>
      <c r="AA462" s="1" t="s">
        <v>36</v>
      </c>
      <c r="AB462" s="1" t="s">
        <v>37</v>
      </c>
      <c r="AC462" s="1" t="str">
        <f>Tabulka1[[#This Row],[z2Label]]</f>
        <v>Dynamic viscosity (mPa.s)</v>
      </c>
      <c r="AD462" s="1">
        <f>Tabulka1[[#This Row],[y2]]</f>
        <v>2.5</v>
      </c>
      <c r="AE462" s="1">
        <f>Tabulka1[[#This Row],[x3]]</f>
        <v>11.684272093030929</v>
      </c>
      <c r="AF462" s="1">
        <f>Tabulka1[[#This Row],[x2]]-Tabulka1[[#This Row],[x3]]</f>
        <v>28.315727906969073</v>
      </c>
      <c r="AG462" s="1">
        <f>100-Tabulka1[[#This Row],[Na2O_proc]]-Tabulka1[[#This Row],[SiO2_proc]]</f>
        <v>60</v>
      </c>
      <c r="AH462" s="1">
        <f>Tabulka1[[#This Row],[z2]]</f>
        <v>115.74544262706242</v>
      </c>
      <c r="AI462" s="1">
        <f>Tabulka1[[#This Row],[std2]]</f>
        <v>0.11426714347068928</v>
      </c>
      <c r="AJ462" s="1" t="str">
        <f>Tabulka1[[#This Row],[z2Label]]</f>
        <v>Dynamic viscosity (mPa.s)</v>
      </c>
      <c r="AK462" s="1">
        <v>15</v>
      </c>
      <c r="AL462" s="1" t="s">
        <v>82</v>
      </c>
      <c r="AM462" s="1" t="s">
        <v>79</v>
      </c>
      <c r="AN462" s="1">
        <f t="shared" si="24"/>
        <v>115.02572386731325</v>
      </c>
      <c r="AO462" s="1">
        <f>Tabulka1[[#This Row],[Interpolated_z2]]-Tabulka1[[#This Row],[z2]]</f>
        <v>-0.71971875974917054</v>
      </c>
      <c r="AP462" s="1">
        <f>Tabulka1[[#This Row],[Interpolated_z2 - measured]]/Tabulka1[[#This Row],[z2]]*100</f>
        <v>-0.62181174775765491</v>
      </c>
      <c r="AQ462" s="1">
        <v>1</v>
      </c>
    </row>
    <row r="463" spans="1:43" x14ac:dyDescent="0.35">
      <c r="A463" s="1">
        <f t="shared" si="20"/>
        <v>5.9780913653525412</v>
      </c>
      <c r="B463" s="1">
        <f t="shared" si="20"/>
        <v>7.4726142066906762</v>
      </c>
      <c r="C463" s="1">
        <f>Tabulka1[[#This Row],[z2]]</f>
        <v>269.15559158871724</v>
      </c>
      <c r="D463" s="1">
        <f>Tabulka1[[#This Row],[std2]]</f>
        <v>0.32478607068899984</v>
      </c>
      <c r="E463" s="1">
        <f t="shared" si="23"/>
        <v>8</v>
      </c>
      <c r="F463" s="1" t="s">
        <v>75</v>
      </c>
      <c r="G463" s="1" t="s">
        <v>27</v>
      </c>
      <c r="H463" s="1" t="str">
        <f>Tabulka1[[#This Row],[z2Label]]</f>
        <v>Dynamic viscosity (mPa.s)</v>
      </c>
      <c r="I463" s="1">
        <f t="shared" si="21"/>
        <v>42.7</v>
      </c>
      <c r="J463" s="1">
        <f t="shared" si="21"/>
        <v>2.5</v>
      </c>
      <c r="K463">
        <v>269.15559158871724</v>
      </c>
      <c r="L463">
        <v>0.32478607068899984</v>
      </c>
      <c r="M463" s="1" t="s">
        <v>29</v>
      </c>
      <c r="N463" s="1" t="s">
        <v>28</v>
      </c>
      <c r="O463" s="1" t="s">
        <v>81</v>
      </c>
      <c r="P463" s="1">
        <f t="shared" si="22"/>
        <v>12.472960459310517</v>
      </c>
      <c r="Q463" s="1">
        <f t="shared" si="22"/>
        <v>2.5</v>
      </c>
      <c r="R463" s="1">
        <f>Tabulka1[[#This Row],[z2]]</f>
        <v>269.15559158871724</v>
      </c>
      <c r="S463" s="1">
        <f>Tabulka1[[#This Row],[std2]]</f>
        <v>0.32478607068899984</v>
      </c>
      <c r="T463" s="1" t="s">
        <v>44</v>
      </c>
      <c r="U463" s="1" t="s">
        <v>28</v>
      </c>
      <c r="V463" s="1" t="str">
        <f>Tabulka1[[#This Row],[z2Label]]</f>
        <v>Dynamic viscosity (mPa.s)</v>
      </c>
      <c r="W463" s="1">
        <f>2*Tabulka1[[#This Row],[x3]]/61.9789*1000/(100-Tabulka1[[#This Row],[x2]])</f>
        <v>7.0242677106939411</v>
      </c>
      <c r="X463" s="1">
        <f>(Tabulka1[[#This Row],[x2]]-Tabulka1[[#This Row],[x3]])/60.08*1000/(100-Tabulka1[[#This Row],[x2]])</f>
        <v>8.7803346383674263</v>
      </c>
      <c r="Y463" s="1">
        <f>Tabulka1[[#This Row],[z3]]</f>
        <v>269.15559158871724</v>
      </c>
      <c r="Z463" s="1">
        <f>Tabulka1[[#This Row],[std3]]</f>
        <v>0.32478607068899984</v>
      </c>
      <c r="AA463" s="1" t="s">
        <v>36</v>
      </c>
      <c r="AB463" s="1" t="s">
        <v>37</v>
      </c>
      <c r="AC463" s="1" t="str">
        <f>Tabulka1[[#This Row],[z2Label]]</f>
        <v>Dynamic viscosity (mPa.s)</v>
      </c>
      <c r="AD463" s="1">
        <f>Tabulka1[[#This Row],[y2]]</f>
        <v>2.5</v>
      </c>
      <c r="AE463" s="1">
        <f>Tabulka1[[#This Row],[x3]]</f>
        <v>12.472960459310517</v>
      </c>
      <c r="AF463" s="1">
        <f>Tabulka1[[#This Row],[x2]]-Tabulka1[[#This Row],[x3]]</f>
        <v>30.227039540689486</v>
      </c>
      <c r="AG463" s="1">
        <f>100-Tabulka1[[#This Row],[Na2O_proc]]-Tabulka1[[#This Row],[SiO2_proc]]</f>
        <v>57.3</v>
      </c>
      <c r="AH463" s="1">
        <f>Tabulka1[[#This Row],[z2]]</f>
        <v>269.15559158871724</v>
      </c>
      <c r="AI463" s="1">
        <f>Tabulka1[[#This Row],[std2]]</f>
        <v>0.32478607068899984</v>
      </c>
      <c r="AJ463" s="1" t="str">
        <f>Tabulka1[[#This Row],[z2Label]]</f>
        <v>Dynamic viscosity (mPa.s)</v>
      </c>
      <c r="AK463" s="1">
        <v>15</v>
      </c>
      <c r="AL463" s="1" t="s">
        <v>82</v>
      </c>
      <c r="AM463" s="1" t="s">
        <v>79</v>
      </c>
      <c r="AN463" s="1">
        <f t="shared" si="24"/>
        <v>298.89704039266707</v>
      </c>
      <c r="AO463" s="1">
        <f>Tabulka1[[#This Row],[Interpolated_z2]]-Tabulka1[[#This Row],[z2]]</f>
        <v>29.741448803949822</v>
      </c>
      <c r="AP463" s="1">
        <f>Tabulka1[[#This Row],[Interpolated_z2 - measured]]/Tabulka1[[#This Row],[z2]]*100</f>
        <v>11.049909321369848</v>
      </c>
      <c r="AQ463" s="1">
        <v>1</v>
      </c>
    </row>
    <row r="464" spans="1:43" x14ac:dyDescent="0.35">
      <c r="A464" s="1">
        <f t="shared" si="20"/>
        <v>0</v>
      </c>
      <c r="B464" s="1">
        <f t="shared" si="20"/>
        <v>0</v>
      </c>
      <c r="C464" s="1">
        <f>Tabulka1[[#This Row],[z2]]</f>
        <v>1.1030139981072158</v>
      </c>
      <c r="D464" s="1">
        <f>Tabulka1[[#This Row],[std2]]</f>
        <v>6.9239040212735392E-3</v>
      </c>
      <c r="E464" s="1">
        <f t="shared" si="23"/>
        <v>9</v>
      </c>
      <c r="F464" s="1" t="s">
        <v>75</v>
      </c>
      <c r="G464" s="1" t="s">
        <v>27</v>
      </c>
      <c r="H464" s="1" t="str">
        <f>Tabulka1[[#This Row],[z2Label]]</f>
        <v>Dynamic viscosity (mPa.s)</v>
      </c>
      <c r="I464" s="1">
        <f t="shared" si="21"/>
        <v>0</v>
      </c>
      <c r="J464" s="1">
        <f t="shared" si="21"/>
        <v>3</v>
      </c>
      <c r="K464" s="1">
        <v>1.1030139981072158</v>
      </c>
      <c r="L464" s="1">
        <v>6.9239040212735392E-3</v>
      </c>
      <c r="M464" s="1" t="s">
        <v>29</v>
      </c>
      <c r="N464" s="1" t="s">
        <v>28</v>
      </c>
      <c r="O464" s="1" t="s">
        <v>81</v>
      </c>
      <c r="P464" s="1">
        <f t="shared" si="22"/>
        <v>0</v>
      </c>
      <c r="Q464" s="1">
        <f t="shared" si="22"/>
        <v>3</v>
      </c>
      <c r="R464" s="1">
        <f>Tabulka1[[#This Row],[z2]]</f>
        <v>1.1030139981072158</v>
      </c>
      <c r="S464" s="1">
        <f>Tabulka1[[#This Row],[std2]]</f>
        <v>6.9239040212735392E-3</v>
      </c>
      <c r="T464" s="1" t="s">
        <v>44</v>
      </c>
      <c r="U464" s="1" t="s">
        <v>28</v>
      </c>
      <c r="V464" s="1" t="str">
        <f>Tabulka1[[#This Row],[z2Label]]</f>
        <v>Dynamic viscosity (mPa.s)</v>
      </c>
      <c r="W464" s="1">
        <f>2*Tabulka1[[#This Row],[x3]]/61.9789*1000/(100-Tabulka1[[#This Row],[x2]])</f>
        <v>0</v>
      </c>
      <c r="X464" s="1">
        <f>(Tabulka1[[#This Row],[x2]]-Tabulka1[[#This Row],[x3]])/60.08*1000/(100-Tabulka1[[#This Row],[x2]])</f>
        <v>0</v>
      </c>
      <c r="Y464" s="1">
        <f>Tabulka1[[#This Row],[z3]]</f>
        <v>1.1030139981072158</v>
      </c>
      <c r="Z464" s="1">
        <f>Tabulka1[[#This Row],[std3]]</f>
        <v>6.9239040212735392E-3</v>
      </c>
      <c r="AA464" s="1" t="s">
        <v>36</v>
      </c>
      <c r="AB464" s="1" t="s">
        <v>37</v>
      </c>
      <c r="AC464" s="1" t="str">
        <f>Tabulka1[[#This Row],[z2Label]]</f>
        <v>Dynamic viscosity (mPa.s)</v>
      </c>
      <c r="AD464" s="1">
        <f>Tabulka1[[#This Row],[y2]]</f>
        <v>3</v>
      </c>
      <c r="AE464" s="1">
        <f>Tabulka1[[#This Row],[x3]]</f>
        <v>0</v>
      </c>
      <c r="AF464" s="1">
        <f>Tabulka1[[#This Row],[x2]]-Tabulka1[[#This Row],[x3]]</f>
        <v>0</v>
      </c>
      <c r="AG464" s="1">
        <f>100-Tabulka1[[#This Row],[Na2O_proc]]-Tabulka1[[#This Row],[SiO2_proc]]</f>
        <v>100</v>
      </c>
      <c r="AH464" s="1">
        <f>Tabulka1[[#This Row],[z2]]</f>
        <v>1.1030139981072158</v>
      </c>
      <c r="AI464" s="1">
        <f>Tabulka1[[#This Row],[std2]]</f>
        <v>6.9239040212735392E-3</v>
      </c>
      <c r="AJ464" s="1" t="str">
        <f>Tabulka1[[#This Row],[z2Label]]</f>
        <v>Dynamic viscosity (mPa.s)</v>
      </c>
      <c r="AK464" s="1">
        <v>15</v>
      </c>
      <c r="AL464" s="1" t="s">
        <v>82</v>
      </c>
      <c r="AM464" s="1" t="s">
        <v>79</v>
      </c>
      <c r="AN464" s="1">
        <f t="shared" si="24"/>
        <v>0.92788061143371059</v>
      </c>
      <c r="AO464" s="1">
        <f>Tabulka1[[#This Row],[Interpolated_z2]]-Tabulka1[[#This Row],[z2]]</f>
        <v>-0.1751333866735052</v>
      </c>
      <c r="AP464" s="1">
        <f>Tabulka1[[#This Row],[Interpolated_z2 - measured]]/Tabulka1[[#This Row],[z2]]*100</f>
        <v>-15.877712066577217</v>
      </c>
      <c r="AQ464" s="1">
        <v>100</v>
      </c>
    </row>
    <row r="465" spans="1:43" x14ac:dyDescent="0.35">
      <c r="A465" s="1">
        <f t="shared" si="20"/>
        <v>0.43043916061050563</v>
      </c>
      <c r="B465" s="1">
        <f t="shared" si="20"/>
        <v>0.64565874091575848</v>
      </c>
      <c r="C465" s="1">
        <f>Tabulka1[[#This Row],[z2]]</f>
        <v>1.3227448692104655</v>
      </c>
      <c r="D465" s="1">
        <f>Tabulka1[[#This Row],[std2]]</f>
        <v>2.8841431855812391E-4</v>
      </c>
      <c r="E465" s="1">
        <f t="shared" si="23"/>
        <v>9</v>
      </c>
      <c r="F465" s="1" t="s">
        <v>75</v>
      </c>
      <c r="G465" s="1" t="s">
        <v>27</v>
      </c>
      <c r="H465" s="1" t="str">
        <f>Tabulka1[[#This Row],[z2Label]]</f>
        <v>Dynamic viscosity (mPa.s)</v>
      </c>
      <c r="I465" s="1">
        <f t="shared" si="21"/>
        <v>5</v>
      </c>
      <c r="J465" s="1">
        <f t="shared" si="21"/>
        <v>3</v>
      </c>
      <c r="K465" s="1">
        <v>1.3227448692104655</v>
      </c>
      <c r="L465" s="1">
        <v>2.8841431855812391E-4</v>
      </c>
      <c r="M465" s="1" t="s">
        <v>29</v>
      </c>
      <c r="N465" s="1" t="s">
        <v>28</v>
      </c>
      <c r="O465" s="1" t="s">
        <v>81</v>
      </c>
      <c r="P465" s="1">
        <f t="shared" si="22"/>
        <v>1.2793985110162751</v>
      </c>
      <c r="Q465" s="1">
        <f t="shared" si="22"/>
        <v>3</v>
      </c>
      <c r="R465" s="1">
        <f>Tabulka1[[#This Row],[z2]]</f>
        <v>1.3227448692104655</v>
      </c>
      <c r="S465" s="1">
        <f>Tabulka1[[#This Row],[std2]]</f>
        <v>2.8841431855812391E-4</v>
      </c>
      <c r="T465" s="1" t="s">
        <v>44</v>
      </c>
      <c r="U465" s="1" t="s">
        <v>28</v>
      </c>
      <c r="V465" s="1" t="str">
        <f>Tabulka1[[#This Row],[z2Label]]</f>
        <v>Dynamic viscosity (mPa.s)</v>
      </c>
      <c r="W465" s="1">
        <f>2*Tabulka1[[#This Row],[x3]]/61.9789*1000/(100-Tabulka1[[#This Row],[x2]])</f>
        <v>0.43457863071270186</v>
      </c>
      <c r="X465" s="1">
        <f>(Tabulka1[[#This Row],[x2]]-Tabulka1[[#This Row],[x3]])/60.08*1000/(100-Tabulka1[[#This Row],[x2]])</f>
        <v>0.65186794606905274</v>
      </c>
      <c r="Y465" s="1">
        <f>Tabulka1[[#This Row],[z3]]</f>
        <v>1.3227448692104655</v>
      </c>
      <c r="Z465" s="1">
        <f>Tabulka1[[#This Row],[std3]]</f>
        <v>2.8841431855812391E-4</v>
      </c>
      <c r="AA465" s="1" t="s">
        <v>36</v>
      </c>
      <c r="AB465" s="1" t="s">
        <v>37</v>
      </c>
      <c r="AC465" s="1" t="str">
        <f>Tabulka1[[#This Row],[z2Label]]</f>
        <v>Dynamic viscosity (mPa.s)</v>
      </c>
      <c r="AD465" s="1">
        <f>Tabulka1[[#This Row],[y2]]</f>
        <v>3</v>
      </c>
      <c r="AE465" s="1">
        <f>Tabulka1[[#This Row],[x3]]</f>
        <v>1.2793985110162751</v>
      </c>
      <c r="AF465" s="1">
        <f>Tabulka1[[#This Row],[x2]]-Tabulka1[[#This Row],[x3]]</f>
        <v>3.7206014889837249</v>
      </c>
      <c r="AG465" s="1">
        <f>100-Tabulka1[[#This Row],[Na2O_proc]]-Tabulka1[[#This Row],[SiO2_proc]]</f>
        <v>95</v>
      </c>
      <c r="AH465" s="1">
        <f>Tabulka1[[#This Row],[z2]]</f>
        <v>1.3227448692104655</v>
      </c>
      <c r="AI465" s="1">
        <f>Tabulka1[[#This Row],[std2]]</f>
        <v>2.8841431855812391E-4</v>
      </c>
      <c r="AJ465" s="1" t="str">
        <f>Tabulka1[[#This Row],[z2Label]]</f>
        <v>Dynamic viscosity (mPa.s)</v>
      </c>
      <c r="AK465" s="1">
        <v>15</v>
      </c>
      <c r="AL465" s="1" t="s">
        <v>82</v>
      </c>
      <c r="AM465" s="1" t="s">
        <v>79</v>
      </c>
      <c r="AN465" s="1">
        <f t="shared" si="24"/>
        <v>1.2280322225988554</v>
      </c>
      <c r="AO465" s="1">
        <f>Tabulka1[[#This Row],[Interpolated_z2]]-Tabulka1[[#This Row],[z2]]</f>
        <v>-9.4712646611610163E-2</v>
      </c>
      <c r="AP465" s="1">
        <f>Tabulka1[[#This Row],[Interpolated_z2 - measured]]/Tabulka1[[#This Row],[z2]]*100</f>
        <v>-7.1603110181136662</v>
      </c>
      <c r="AQ465" s="1">
        <v>1</v>
      </c>
    </row>
    <row r="466" spans="1:43" x14ac:dyDescent="0.35">
      <c r="A466" s="1">
        <f t="shared" si="20"/>
        <v>0.89741551959818155</v>
      </c>
      <c r="B466" s="1">
        <f t="shared" si="20"/>
        <v>1.3461232793972724</v>
      </c>
      <c r="C466" s="1">
        <f>Tabulka1[[#This Row],[z2]]</f>
        <v>1.6962686458771747</v>
      </c>
      <c r="D466" s="1">
        <f>Tabulka1[[#This Row],[std2]]</f>
        <v>1.6046214365139687E-4</v>
      </c>
      <c r="E466" s="1">
        <f t="shared" si="23"/>
        <v>9</v>
      </c>
      <c r="F466" s="1" t="s">
        <v>75</v>
      </c>
      <c r="G466" s="1" t="s">
        <v>27</v>
      </c>
      <c r="H466" s="1" t="str">
        <f>Tabulka1[[#This Row],[z2Label]]</f>
        <v>Dynamic viscosity (mPa.s)</v>
      </c>
      <c r="I466" s="1">
        <f t="shared" si="21"/>
        <v>10</v>
      </c>
      <c r="J466" s="1">
        <f t="shared" si="21"/>
        <v>3</v>
      </c>
      <c r="K466" s="1">
        <v>1.6962686458771747</v>
      </c>
      <c r="L466" s="1">
        <v>1.6046214365139687E-4</v>
      </c>
      <c r="M466" s="1" t="s">
        <v>29</v>
      </c>
      <c r="N466" s="1" t="s">
        <v>28</v>
      </c>
      <c r="O466" s="1" t="s">
        <v>81</v>
      </c>
      <c r="P466" s="1">
        <f t="shared" si="22"/>
        <v>2.5587970220325502</v>
      </c>
      <c r="Q466" s="1">
        <f t="shared" si="22"/>
        <v>3</v>
      </c>
      <c r="R466" s="1">
        <f>Tabulka1[[#This Row],[z2]]</f>
        <v>1.6962686458771747</v>
      </c>
      <c r="S466" s="1">
        <f>Tabulka1[[#This Row],[std2]]</f>
        <v>1.6046214365139687E-4</v>
      </c>
      <c r="T466" s="1" t="s">
        <v>44</v>
      </c>
      <c r="U466" s="1" t="s">
        <v>28</v>
      </c>
      <c r="V466" s="1" t="str">
        <f>Tabulka1[[#This Row],[z2Label]]</f>
        <v>Dynamic viscosity (mPa.s)</v>
      </c>
      <c r="W466" s="1">
        <f>2*Tabulka1[[#This Row],[x3]]/61.9789*1000/(100-Tabulka1[[#This Row],[x2]])</f>
        <v>0.91744377594903725</v>
      </c>
      <c r="X466" s="1">
        <f>(Tabulka1[[#This Row],[x2]]-Tabulka1[[#This Row],[x3]])/60.08*1000/(100-Tabulka1[[#This Row],[x2]])</f>
        <v>1.3761656639235558</v>
      </c>
      <c r="Y466" s="1">
        <f>Tabulka1[[#This Row],[z3]]</f>
        <v>1.6962686458771747</v>
      </c>
      <c r="Z466" s="1">
        <f>Tabulka1[[#This Row],[std3]]</f>
        <v>1.6046214365139687E-4</v>
      </c>
      <c r="AA466" s="1" t="s">
        <v>36</v>
      </c>
      <c r="AB466" s="1" t="s">
        <v>37</v>
      </c>
      <c r="AC466" s="1" t="str">
        <f>Tabulka1[[#This Row],[z2Label]]</f>
        <v>Dynamic viscosity (mPa.s)</v>
      </c>
      <c r="AD466" s="1">
        <f>Tabulka1[[#This Row],[y2]]</f>
        <v>3</v>
      </c>
      <c r="AE466" s="1">
        <f>Tabulka1[[#This Row],[x3]]</f>
        <v>2.5587970220325502</v>
      </c>
      <c r="AF466" s="1">
        <f>Tabulka1[[#This Row],[x2]]-Tabulka1[[#This Row],[x3]]</f>
        <v>7.4412029779674498</v>
      </c>
      <c r="AG466" s="1">
        <f>100-Tabulka1[[#This Row],[Na2O_proc]]-Tabulka1[[#This Row],[SiO2_proc]]</f>
        <v>90</v>
      </c>
      <c r="AH466" s="1">
        <f>Tabulka1[[#This Row],[z2]]</f>
        <v>1.6962686458771747</v>
      </c>
      <c r="AI466" s="1">
        <f>Tabulka1[[#This Row],[std2]]</f>
        <v>1.6046214365139687E-4</v>
      </c>
      <c r="AJ466" s="1" t="str">
        <f>Tabulka1[[#This Row],[z2Label]]</f>
        <v>Dynamic viscosity (mPa.s)</v>
      </c>
      <c r="AK466" s="1">
        <v>15</v>
      </c>
      <c r="AL466" s="1" t="s">
        <v>82</v>
      </c>
      <c r="AM466" s="1" t="s">
        <v>79</v>
      </c>
      <c r="AN466" s="1">
        <f t="shared" si="24"/>
        <v>1.7187459982133253</v>
      </c>
      <c r="AO466" s="1">
        <f>Tabulka1[[#This Row],[Interpolated_z2]]-Tabulka1[[#This Row],[z2]]</f>
        <v>2.2477352336150558E-2</v>
      </c>
      <c r="AP466" s="1">
        <f>Tabulka1[[#This Row],[Interpolated_z2 - measured]]/Tabulka1[[#This Row],[z2]]*100</f>
        <v>1.3251056895252029</v>
      </c>
      <c r="AQ466" s="1">
        <v>1</v>
      </c>
    </row>
    <row r="467" spans="1:43" x14ac:dyDescent="0.35">
      <c r="A467" s="1">
        <f t="shared" ref="A467:B473" si="25">A82</f>
        <v>1.4039759077429546</v>
      </c>
      <c r="B467" s="1">
        <f t="shared" si="25"/>
        <v>2.1059638616144318</v>
      </c>
      <c r="C467" s="1">
        <f>Tabulka1[[#This Row],[z2]]</f>
        <v>2.3247057305297183</v>
      </c>
      <c r="D467" s="1">
        <f>Tabulka1[[#This Row],[std2]]</f>
        <v>2.2992491717509678E-3</v>
      </c>
      <c r="E467" s="1">
        <f t="shared" si="23"/>
        <v>9</v>
      </c>
      <c r="F467" s="1" t="s">
        <v>75</v>
      </c>
      <c r="G467" s="1" t="s">
        <v>27</v>
      </c>
      <c r="H467" s="1" t="str">
        <f>Tabulka1[[#This Row],[z2Label]]</f>
        <v>Dynamic viscosity (mPa.s)</v>
      </c>
      <c r="I467" s="1">
        <f t="shared" ref="I467:J473" si="26">I82</f>
        <v>15</v>
      </c>
      <c r="J467" s="1">
        <f t="shared" si="26"/>
        <v>3</v>
      </c>
      <c r="K467" s="1">
        <v>2.3247057305297183</v>
      </c>
      <c r="L467" s="1">
        <v>2.2992491717509678E-3</v>
      </c>
      <c r="M467" s="1" t="s">
        <v>29</v>
      </c>
      <c r="N467" s="1" t="s">
        <v>28</v>
      </c>
      <c r="O467" s="1" t="s">
        <v>81</v>
      </c>
      <c r="P467" s="1">
        <f t="shared" ref="P467:Q473" si="27">P82</f>
        <v>3.8381955330488249</v>
      </c>
      <c r="Q467" s="1">
        <f t="shared" si="27"/>
        <v>3</v>
      </c>
      <c r="R467" s="1">
        <f>Tabulka1[[#This Row],[z2]]</f>
        <v>2.3247057305297183</v>
      </c>
      <c r="S467" s="1">
        <f>Tabulka1[[#This Row],[std2]]</f>
        <v>2.2992491717509678E-3</v>
      </c>
      <c r="T467" s="1" t="s">
        <v>44</v>
      </c>
      <c r="U467" s="1" t="s">
        <v>28</v>
      </c>
      <c r="V467" s="1" t="str">
        <f>Tabulka1[[#This Row],[z2Label]]</f>
        <v>Dynamic viscosity (mPa.s)</v>
      </c>
      <c r="W467" s="1">
        <f>2*Tabulka1[[#This Row],[x3]]/61.9789*1000/(100-Tabulka1[[#This Row],[x2]])</f>
        <v>1.4571165853308237</v>
      </c>
      <c r="X467" s="1">
        <f>(Tabulka1[[#This Row],[x2]]-Tabulka1[[#This Row],[x3]])/60.08*1000/(100-Tabulka1[[#This Row],[x2]])</f>
        <v>2.1856748779962354</v>
      </c>
      <c r="Y467" s="1">
        <f>Tabulka1[[#This Row],[z3]]</f>
        <v>2.3247057305297183</v>
      </c>
      <c r="Z467" s="1">
        <f>Tabulka1[[#This Row],[std3]]</f>
        <v>2.2992491717509678E-3</v>
      </c>
      <c r="AA467" s="1" t="s">
        <v>36</v>
      </c>
      <c r="AB467" s="1" t="s">
        <v>37</v>
      </c>
      <c r="AC467" s="1" t="str">
        <f>Tabulka1[[#This Row],[z2Label]]</f>
        <v>Dynamic viscosity (mPa.s)</v>
      </c>
      <c r="AD467" s="1">
        <f>Tabulka1[[#This Row],[y2]]</f>
        <v>3</v>
      </c>
      <c r="AE467" s="1">
        <f>Tabulka1[[#This Row],[x3]]</f>
        <v>3.8381955330488249</v>
      </c>
      <c r="AF467" s="1">
        <f>Tabulka1[[#This Row],[x2]]-Tabulka1[[#This Row],[x3]]</f>
        <v>11.161804466951175</v>
      </c>
      <c r="AG467" s="1">
        <f>100-Tabulka1[[#This Row],[Na2O_proc]]-Tabulka1[[#This Row],[SiO2_proc]]</f>
        <v>85</v>
      </c>
      <c r="AH467" s="1">
        <f>Tabulka1[[#This Row],[z2]]</f>
        <v>2.3247057305297183</v>
      </c>
      <c r="AI467" s="1">
        <f>Tabulka1[[#This Row],[std2]]</f>
        <v>2.2992491717509678E-3</v>
      </c>
      <c r="AJ467" s="1" t="str">
        <f>Tabulka1[[#This Row],[z2Label]]</f>
        <v>Dynamic viscosity (mPa.s)</v>
      </c>
      <c r="AK467" s="1">
        <v>15</v>
      </c>
      <c r="AL467" s="1" t="s">
        <v>82</v>
      </c>
      <c r="AM467" s="1" t="s">
        <v>79</v>
      </c>
      <c r="AN467" s="1">
        <f t="shared" si="24"/>
        <v>2.5219633007980273</v>
      </c>
      <c r="AO467" s="1">
        <f>Tabulka1[[#This Row],[Interpolated_z2]]-Tabulka1[[#This Row],[z2]]</f>
        <v>0.19725757026830903</v>
      </c>
      <c r="AP467" s="1">
        <f>Tabulka1[[#This Row],[Interpolated_z2 - measured]]/Tabulka1[[#This Row],[z2]]*100</f>
        <v>8.4852705302774396</v>
      </c>
      <c r="AQ467" s="1">
        <v>1</v>
      </c>
    </row>
    <row r="468" spans="1:43" x14ac:dyDescent="0.35">
      <c r="A468" s="1">
        <f t="shared" si="25"/>
        <v>1.9578571284074036</v>
      </c>
      <c r="B468" s="1">
        <f t="shared" si="25"/>
        <v>2.9367856926111053</v>
      </c>
      <c r="C468" s="1">
        <f>Tabulka1[[#This Row],[z2]]</f>
        <v>3.5759365273474648</v>
      </c>
      <c r="D468" s="1">
        <f>Tabulka1[[#This Row],[std2]]</f>
        <v>1.9087332551122127E-3</v>
      </c>
      <c r="E468" s="1">
        <f t="shared" si="23"/>
        <v>9</v>
      </c>
      <c r="F468" s="1" t="s">
        <v>75</v>
      </c>
      <c r="G468" s="1" t="s">
        <v>27</v>
      </c>
      <c r="H468" s="1" t="str">
        <f>Tabulka1[[#This Row],[z2Label]]</f>
        <v>Dynamic viscosity (mPa.s)</v>
      </c>
      <c r="I468" s="1">
        <f t="shared" si="26"/>
        <v>20</v>
      </c>
      <c r="J468" s="1">
        <f t="shared" si="26"/>
        <v>3</v>
      </c>
      <c r="K468" s="1">
        <v>3.5759365273474648</v>
      </c>
      <c r="L468" s="1">
        <v>1.9087332551122127E-3</v>
      </c>
      <c r="M468" s="1" t="s">
        <v>29</v>
      </c>
      <c r="N468" s="1" t="s">
        <v>28</v>
      </c>
      <c r="O468" s="1" t="s">
        <v>81</v>
      </c>
      <c r="P468" s="1">
        <f t="shared" si="27"/>
        <v>5.1175940440651004</v>
      </c>
      <c r="Q468" s="1">
        <f t="shared" si="27"/>
        <v>3</v>
      </c>
      <c r="R468" s="1">
        <f>Tabulka1[[#This Row],[z2]]</f>
        <v>3.5759365273474648</v>
      </c>
      <c r="S468" s="1">
        <f>Tabulka1[[#This Row],[std2]]</f>
        <v>1.9087332551122127E-3</v>
      </c>
      <c r="T468" s="1" t="s">
        <v>44</v>
      </c>
      <c r="U468" s="1" t="s">
        <v>28</v>
      </c>
      <c r="V468" s="1" t="str">
        <f>Tabulka1[[#This Row],[z2Label]]</f>
        <v>Dynamic viscosity (mPa.s)</v>
      </c>
      <c r="W468" s="1">
        <f>2*Tabulka1[[#This Row],[x3]]/61.9789*1000/(100-Tabulka1[[#This Row],[x2]])</f>
        <v>2.0642484958853338</v>
      </c>
      <c r="X468" s="1">
        <f>(Tabulka1[[#This Row],[x2]]-Tabulka1[[#This Row],[x3]])/60.08*1000/(100-Tabulka1[[#This Row],[x2]])</f>
        <v>3.0963727438280002</v>
      </c>
      <c r="Y468" s="1">
        <f>Tabulka1[[#This Row],[z3]]</f>
        <v>3.5759365273474648</v>
      </c>
      <c r="Z468" s="1">
        <f>Tabulka1[[#This Row],[std3]]</f>
        <v>1.9087332551122127E-3</v>
      </c>
      <c r="AA468" s="1" t="s">
        <v>36</v>
      </c>
      <c r="AB468" s="1" t="s">
        <v>37</v>
      </c>
      <c r="AC468" s="1" t="str">
        <f>Tabulka1[[#This Row],[z2Label]]</f>
        <v>Dynamic viscosity (mPa.s)</v>
      </c>
      <c r="AD468" s="1">
        <f>Tabulka1[[#This Row],[y2]]</f>
        <v>3</v>
      </c>
      <c r="AE468" s="1">
        <f>Tabulka1[[#This Row],[x3]]</f>
        <v>5.1175940440651004</v>
      </c>
      <c r="AF468" s="1">
        <f>Tabulka1[[#This Row],[x2]]-Tabulka1[[#This Row],[x3]]</f>
        <v>14.8824059559349</v>
      </c>
      <c r="AG468" s="1">
        <f>100-Tabulka1[[#This Row],[Na2O_proc]]-Tabulka1[[#This Row],[SiO2_proc]]</f>
        <v>80</v>
      </c>
      <c r="AH468" s="1">
        <f>Tabulka1[[#This Row],[z2]]</f>
        <v>3.5759365273474648</v>
      </c>
      <c r="AI468" s="1">
        <f>Tabulka1[[#This Row],[std2]]</f>
        <v>1.9087332551122127E-3</v>
      </c>
      <c r="AJ468" s="1" t="str">
        <f>Tabulka1[[#This Row],[z2Label]]</f>
        <v>Dynamic viscosity (mPa.s)</v>
      </c>
      <c r="AK468" s="1">
        <v>15</v>
      </c>
      <c r="AL468" s="1" t="s">
        <v>82</v>
      </c>
      <c r="AM468" s="1" t="s">
        <v>79</v>
      </c>
      <c r="AN468" s="1">
        <f t="shared" si="24"/>
        <v>3.9562315315868046</v>
      </c>
      <c r="AO468" s="1">
        <f>Tabulka1[[#This Row],[Interpolated_z2]]-Tabulka1[[#This Row],[z2]]</f>
        <v>0.38029500423933982</v>
      </c>
      <c r="AP468" s="1">
        <f>Tabulka1[[#This Row],[Interpolated_z2 - measured]]/Tabulka1[[#This Row],[z2]]*100</f>
        <v>10.634836533897669</v>
      </c>
      <c r="AQ468" s="1">
        <v>1</v>
      </c>
    </row>
    <row r="469" spans="1:43" x14ac:dyDescent="0.35">
      <c r="A469" s="1">
        <f t="shared" si="25"/>
        <v>2.5617014196662602</v>
      </c>
      <c r="B469" s="1">
        <f t="shared" si="25"/>
        <v>3.8425521294993903</v>
      </c>
      <c r="C469" s="1">
        <f>Tabulka1[[#This Row],[z2]]</f>
        <v>6.3168261046125629</v>
      </c>
      <c r="D469" s="1">
        <f>Tabulka1[[#This Row],[std2]]</f>
        <v>1.8783029823094894E-2</v>
      </c>
      <c r="E469" s="1">
        <f t="shared" si="23"/>
        <v>9</v>
      </c>
      <c r="F469" s="1" t="s">
        <v>75</v>
      </c>
      <c r="G469" s="1" t="s">
        <v>27</v>
      </c>
      <c r="H469" s="1" t="str">
        <f>Tabulka1[[#This Row],[z2Label]]</f>
        <v>Dynamic viscosity (mPa.s)</v>
      </c>
      <c r="I469" s="1">
        <f t="shared" si="26"/>
        <v>25</v>
      </c>
      <c r="J469" s="1">
        <f t="shared" si="26"/>
        <v>3</v>
      </c>
      <c r="K469" s="1">
        <v>6.3168261046125629</v>
      </c>
      <c r="L469" s="1">
        <v>1.8783029823094894E-2</v>
      </c>
      <c r="M469" s="1" t="s">
        <v>29</v>
      </c>
      <c r="N469" s="1" t="s">
        <v>28</v>
      </c>
      <c r="O469" s="1" t="s">
        <v>81</v>
      </c>
      <c r="P469" s="1">
        <f t="shared" si="27"/>
        <v>6.3969925550813747</v>
      </c>
      <c r="Q469" s="1">
        <f t="shared" si="27"/>
        <v>3</v>
      </c>
      <c r="R469" s="1">
        <f>Tabulka1[[#This Row],[z2]]</f>
        <v>6.3168261046125629</v>
      </c>
      <c r="S469" s="1">
        <f>Tabulka1[[#This Row],[std2]]</f>
        <v>1.8783029823094894E-2</v>
      </c>
      <c r="T469" s="1" t="s">
        <v>44</v>
      </c>
      <c r="U469" s="1" t="s">
        <v>28</v>
      </c>
      <c r="V469" s="1" t="str">
        <f>Tabulka1[[#This Row],[z2Label]]</f>
        <v>Dynamic viscosity (mPa.s)</v>
      </c>
      <c r="W469" s="1">
        <f>2*Tabulka1[[#This Row],[x3]]/61.9789*1000/(100-Tabulka1[[#This Row],[x2]])</f>
        <v>2.7523313278471111</v>
      </c>
      <c r="X469" s="1">
        <f>(Tabulka1[[#This Row],[x2]]-Tabulka1[[#This Row],[x3]])/60.08*1000/(100-Tabulka1[[#This Row],[x2]])</f>
        <v>4.1284969917706675</v>
      </c>
      <c r="Y469" s="1">
        <f>Tabulka1[[#This Row],[z3]]</f>
        <v>6.3168261046125629</v>
      </c>
      <c r="Z469" s="1">
        <f>Tabulka1[[#This Row],[std3]]</f>
        <v>1.8783029823094894E-2</v>
      </c>
      <c r="AA469" s="1" t="s">
        <v>36</v>
      </c>
      <c r="AB469" s="1" t="s">
        <v>37</v>
      </c>
      <c r="AC469" s="1" t="str">
        <f>Tabulka1[[#This Row],[z2Label]]</f>
        <v>Dynamic viscosity (mPa.s)</v>
      </c>
      <c r="AD469" s="1">
        <f>Tabulka1[[#This Row],[y2]]</f>
        <v>3</v>
      </c>
      <c r="AE469" s="1">
        <f>Tabulka1[[#This Row],[x3]]</f>
        <v>6.3969925550813747</v>
      </c>
      <c r="AF469" s="1">
        <f>Tabulka1[[#This Row],[x2]]-Tabulka1[[#This Row],[x3]]</f>
        <v>18.603007444918624</v>
      </c>
      <c r="AG469" s="1">
        <f>100-Tabulka1[[#This Row],[Na2O_proc]]-Tabulka1[[#This Row],[SiO2_proc]]</f>
        <v>75</v>
      </c>
      <c r="AH469" s="1">
        <f>Tabulka1[[#This Row],[z2]]</f>
        <v>6.3168261046125629</v>
      </c>
      <c r="AI469" s="1">
        <f>Tabulka1[[#This Row],[std2]]</f>
        <v>1.8783029823094894E-2</v>
      </c>
      <c r="AJ469" s="1" t="str">
        <f>Tabulka1[[#This Row],[z2Label]]</f>
        <v>Dynamic viscosity (mPa.s)</v>
      </c>
      <c r="AK469" s="1">
        <v>15</v>
      </c>
      <c r="AL469" s="1" t="s">
        <v>82</v>
      </c>
      <c r="AM469" s="1" t="s">
        <v>79</v>
      </c>
      <c r="AN469" s="1">
        <f t="shared" si="24"/>
        <v>6.9595500509885433</v>
      </c>
      <c r="AO469" s="1">
        <f>Tabulka1[[#This Row],[Interpolated_z2]]-Tabulka1[[#This Row],[z2]]</f>
        <v>0.6427239463759804</v>
      </c>
      <c r="AP469" s="1">
        <f>Tabulka1[[#This Row],[Interpolated_z2 - measured]]/Tabulka1[[#This Row],[z2]]*100</f>
        <v>10.174792462731588</v>
      </c>
      <c r="AQ469" s="1">
        <v>1</v>
      </c>
    </row>
    <row r="470" spans="1:43" x14ac:dyDescent="0.35">
      <c r="A470" s="1">
        <f t="shared" si="25"/>
        <v>3.2224941984296023</v>
      </c>
      <c r="B470" s="1">
        <f t="shared" si="25"/>
        <v>4.8337412976444032</v>
      </c>
      <c r="C470" s="1">
        <f>Tabulka1[[#This Row],[z2]]</f>
        <v>14.145321982610589</v>
      </c>
      <c r="D470" s="1">
        <f>Tabulka1[[#This Row],[std2]]</f>
        <v>3.6819998813888262E-2</v>
      </c>
      <c r="E470" s="1">
        <f t="shared" si="23"/>
        <v>9</v>
      </c>
      <c r="F470" s="1" t="s">
        <v>75</v>
      </c>
      <c r="G470" s="1" t="s">
        <v>27</v>
      </c>
      <c r="H470" s="1" t="str">
        <f>Tabulka1[[#This Row],[z2Label]]</f>
        <v>Dynamic viscosity (mPa.s)</v>
      </c>
      <c r="I470" s="1">
        <f t="shared" si="26"/>
        <v>30</v>
      </c>
      <c r="J470" s="1">
        <f t="shared" si="26"/>
        <v>3</v>
      </c>
      <c r="K470" s="1">
        <v>14.145321982610589</v>
      </c>
      <c r="L470" s="1">
        <v>3.6819998813888262E-2</v>
      </c>
      <c r="M470" s="1" t="s">
        <v>29</v>
      </c>
      <c r="N470" s="1" t="s">
        <v>28</v>
      </c>
      <c r="O470" s="1" t="s">
        <v>81</v>
      </c>
      <c r="P470" s="1">
        <f t="shared" si="27"/>
        <v>7.6763910660976498</v>
      </c>
      <c r="Q470" s="1">
        <f t="shared" si="27"/>
        <v>3</v>
      </c>
      <c r="R470" s="1">
        <f>Tabulka1[[#This Row],[z2]]</f>
        <v>14.145321982610589</v>
      </c>
      <c r="S470" s="1">
        <f>Tabulka1[[#This Row],[std2]]</f>
        <v>3.6819998813888262E-2</v>
      </c>
      <c r="T470" s="1" t="s">
        <v>44</v>
      </c>
      <c r="U470" s="1" t="s">
        <v>28</v>
      </c>
      <c r="V470" s="1" t="str">
        <f>Tabulka1[[#This Row],[z2Label]]</f>
        <v>Dynamic viscosity (mPa.s)</v>
      </c>
      <c r="W470" s="1">
        <f>2*Tabulka1[[#This Row],[x3]]/61.9789*1000/(100-Tabulka1[[#This Row],[x2]])</f>
        <v>3.5387117072320002</v>
      </c>
      <c r="X470" s="1">
        <f>(Tabulka1[[#This Row],[x2]]-Tabulka1[[#This Row],[x3]])/60.08*1000/(100-Tabulka1[[#This Row],[x2]])</f>
        <v>5.3080675608480004</v>
      </c>
      <c r="Y470" s="1">
        <f>Tabulka1[[#This Row],[z3]]</f>
        <v>14.145321982610589</v>
      </c>
      <c r="Z470" s="1">
        <f>Tabulka1[[#This Row],[std3]]</f>
        <v>3.6819998813888262E-2</v>
      </c>
      <c r="AA470" s="1" t="s">
        <v>36</v>
      </c>
      <c r="AB470" s="1" t="s">
        <v>37</v>
      </c>
      <c r="AC470" s="1" t="str">
        <f>Tabulka1[[#This Row],[z2Label]]</f>
        <v>Dynamic viscosity (mPa.s)</v>
      </c>
      <c r="AD470" s="1">
        <f>Tabulka1[[#This Row],[y2]]</f>
        <v>3</v>
      </c>
      <c r="AE470" s="1">
        <f>Tabulka1[[#This Row],[x3]]</f>
        <v>7.6763910660976498</v>
      </c>
      <c r="AF470" s="1">
        <f>Tabulka1[[#This Row],[x2]]-Tabulka1[[#This Row],[x3]]</f>
        <v>22.323608933902349</v>
      </c>
      <c r="AG470" s="1">
        <f>100-Tabulka1[[#This Row],[Na2O_proc]]-Tabulka1[[#This Row],[SiO2_proc]]</f>
        <v>70</v>
      </c>
      <c r="AH470" s="1">
        <f>Tabulka1[[#This Row],[z2]]</f>
        <v>14.145321982610589</v>
      </c>
      <c r="AI470" s="1">
        <f>Tabulka1[[#This Row],[std2]]</f>
        <v>3.6819998813888262E-2</v>
      </c>
      <c r="AJ470" s="1" t="str">
        <f>Tabulka1[[#This Row],[z2Label]]</f>
        <v>Dynamic viscosity (mPa.s)</v>
      </c>
      <c r="AK470" s="1">
        <v>15</v>
      </c>
      <c r="AL470" s="1" t="s">
        <v>82</v>
      </c>
      <c r="AM470" s="1" t="s">
        <v>79</v>
      </c>
      <c r="AN470" s="1">
        <f t="shared" si="24"/>
        <v>14.812477374968628</v>
      </c>
      <c r="AO470" s="1">
        <f>Tabulka1[[#This Row],[Interpolated_z2]]-Tabulka1[[#This Row],[z2]]</f>
        <v>0.66715539235803867</v>
      </c>
      <c r="AP470" s="1">
        <f>Tabulka1[[#This Row],[Interpolated_z2 - measured]]/Tabulka1[[#This Row],[z2]]*100</f>
        <v>4.7164383615883718</v>
      </c>
      <c r="AQ470" s="1">
        <v>1</v>
      </c>
    </row>
    <row r="471" spans="1:43" x14ac:dyDescent="0.35">
      <c r="A471" s="1">
        <f t="shared" si="25"/>
        <v>3.9396492181245972</v>
      </c>
      <c r="B471" s="1">
        <f t="shared" si="25"/>
        <v>5.9094738271868961</v>
      </c>
      <c r="C471" s="1">
        <f>Tabulka1[[#This Row],[z2]]</f>
        <v>38.045986062105008</v>
      </c>
      <c r="D471" s="1">
        <f>Tabulka1[[#This Row],[std2]]</f>
        <v>0.84458095846600234</v>
      </c>
      <c r="E471" s="1">
        <f t="shared" si="23"/>
        <v>9</v>
      </c>
      <c r="F471" s="1" t="s">
        <v>75</v>
      </c>
      <c r="G471" s="1" t="s">
        <v>27</v>
      </c>
      <c r="H471" s="1" t="str">
        <f>Tabulka1[[#This Row],[z2Label]]</f>
        <v>Dynamic viscosity (mPa.s)</v>
      </c>
      <c r="I471" s="1">
        <f t="shared" si="26"/>
        <v>35</v>
      </c>
      <c r="J471" s="1">
        <f t="shared" si="26"/>
        <v>3</v>
      </c>
      <c r="K471" s="1">
        <v>38.045986062105008</v>
      </c>
      <c r="L471" s="1">
        <v>0.84458095846600234</v>
      </c>
      <c r="M471" s="1" t="s">
        <v>29</v>
      </c>
      <c r="N471" s="1" t="s">
        <v>28</v>
      </c>
      <c r="O471" s="1" t="s">
        <v>81</v>
      </c>
      <c r="P471" s="1">
        <f t="shared" si="27"/>
        <v>8.9557895771139258</v>
      </c>
      <c r="Q471" s="1">
        <f t="shared" si="27"/>
        <v>3</v>
      </c>
      <c r="R471" s="1">
        <f>Tabulka1[[#This Row],[z2]]</f>
        <v>38.045986062105008</v>
      </c>
      <c r="S471" s="1">
        <f>Tabulka1[[#This Row],[std2]]</f>
        <v>0.84458095846600234</v>
      </c>
      <c r="T471" s="1" t="s">
        <v>44</v>
      </c>
      <c r="U471" s="1" t="s">
        <v>28</v>
      </c>
      <c r="V471" s="1" t="str">
        <f>Tabulka1[[#This Row],[z2Label]]</f>
        <v>Dynamic viscosity (mPa.s)</v>
      </c>
      <c r="W471" s="1">
        <f>2*Tabulka1[[#This Row],[x3]]/61.9789*1000/(100-Tabulka1[[#This Row],[x2]])</f>
        <v>4.4460736834453343</v>
      </c>
      <c r="X471" s="1">
        <f>(Tabulka1[[#This Row],[x2]]-Tabulka1[[#This Row],[x3]])/60.08*1000/(100-Tabulka1[[#This Row],[x2]])</f>
        <v>6.6691105251680005</v>
      </c>
      <c r="Y471" s="1">
        <f>Tabulka1[[#This Row],[z3]]</f>
        <v>38.045986062105008</v>
      </c>
      <c r="Z471" s="1">
        <f>Tabulka1[[#This Row],[std3]]</f>
        <v>0.84458095846600234</v>
      </c>
      <c r="AA471" s="1" t="s">
        <v>36</v>
      </c>
      <c r="AB471" s="1" t="s">
        <v>37</v>
      </c>
      <c r="AC471" s="1" t="str">
        <f>Tabulka1[[#This Row],[z2Label]]</f>
        <v>Dynamic viscosity (mPa.s)</v>
      </c>
      <c r="AD471" s="1">
        <f>Tabulka1[[#This Row],[y2]]</f>
        <v>3</v>
      </c>
      <c r="AE471" s="1">
        <f>Tabulka1[[#This Row],[x3]]</f>
        <v>8.9557895771139258</v>
      </c>
      <c r="AF471" s="1">
        <f>Tabulka1[[#This Row],[x2]]-Tabulka1[[#This Row],[x3]]</f>
        <v>26.044210422886074</v>
      </c>
      <c r="AG471" s="1">
        <f>100-Tabulka1[[#This Row],[Na2O_proc]]-Tabulka1[[#This Row],[SiO2_proc]]</f>
        <v>65</v>
      </c>
      <c r="AH471" s="1">
        <f>Tabulka1[[#This Row],[z2]]</f>
        <v>38.045986062105008</v>
      </c>
      <c r="AI471" s="1">
        <f>Tabulka1[[#This Row],[std2]]</f>
        <v>0.84458095846600234</v>
      </c>
      <c r="AJ471" s="1" t="str">
        <f>Tabulka1[[#This Row],[z2Label]]</f>
        <v>Dynamic viscosity (mPa.s)</v>
      </c>
      <c r="AK471" s="1">
        <v>15</v>
      </c>
      <c r="AL471" s="1" t="s">
        <v>82</v>
      </c>
      <c r="AM471" s="1" t="s">
        <v>79</v>
      </c>
      <c r="AN471" s="1">
        <f t="shared" si="24"/>
        <v>42.331315261920288</v>
      </c>
      <c r="AO471" s="1">
        <f>Tabulka1[[#This Row],[Interpolated_z2]]-Tabulka1[[#This Row],[z2]]</f>
        <v>4.2853291998152798</v>
      </c>
      <c r="AP471" s="1">
        <f>Tabulka1[[#This Row],[Interpolated_z2 - measured]]/Tabulka1[[#This Row],[z2]]*100</f>
        <v>11.263551410706112</v>
      </c>
      <c r="AQ471" s="1">
        <v>1</v>
      </c>
    </row>
    <row r="472" spans="1:43" x14ac:dyDescent="0.35">
      <c r="A472" s="1">
        <f t="shared" si="25"/>
        <v>4.7205895163424483</v>
      </c>
      <c r="B472" s="1">
        <f t="shared" si="25"/>
        <v>7.0808842745136724</v>
      </c>
      <c r="C472" s="1">
        <f>Tabulka1[[#This Row],[z2]]</f>
        <v>176.82404671582123</v>
      </c>
      <c r="D472" s="1">
        <f>Tabulka1[[#This Row],[std2]]</f>
        <v>0.22913203229761214</v>
      </c>
      <c r="E472" s="1">
        <f t="shared" si="23"/>
        <v>9</v>
      </c>
      <c r="F472" s="1" t="s">
        <v>75</v>
      </c>
      <c r="G472" s="1" t="s">
        <v>27</v>
      </c>
      <c r="H472" s="1" t="str">
        <f>Tabulka1[[#This Row],[z2Label]]</f>
        <v>Dynamic viscosity (mPa.s)</v>
      </c>
      <c r="I472" s="1">
        <f t="shared" si="26"/>
        <v>40</v>
      </c>
      <c r="J472" s="1">
        <f t="shared" si="26"/>
        <v>3</v>
      </c>
      <c r="K472" s="1">
        <v>176.82404671582123</v>
      </c>
      <c r="L472" s="1">
        <v>0.22913203229761214</v>
      </c>
      <c r="M472" s="1" t="s">
        <v>29</v>
      </c>
      <c r="N472" s="1" t="s">
        <v>28</v>
      </c>
      <c r="O472" s="1" t="s">
        <v>81</v>
      </c>
      <c r="P472" s="1">
        <f t="shared" si="27"/>
        <v>10.235188088130201</v>
      </c>
      <c r="Q472" s="1">
        <f t="shared" si="27"/>
        <v>3</v>
      </c>
      <c r="R472" s="1">
        <f>Tabulka1[[#This Row],[z2]]</f>
        <v>176.82404671582123</v>
      </c>
      <c r="S472" s="1">
        <f>Tabulka1[[#This Row],[std2]]</f>
        <v>0.22913203229761214</v>
      </c>
      <c r="T472" s="1" t="s">
        <v>44</v>
      </c>
      <c r="U472" s="1" t="s">
        <v>28</v>
      </c>
      <c r="V472" s="1" t="str">
        <f>Tabulka1[[#This Row],[z2Label]]</f>
        <v>Dynamic viscosity (mPa.s)</v>
      </c>
      <c r="W472" s="1">
        <f>2*Tabulka1[[#This Row],[x3]]/61.9789*1000/(100-Tabulka1[[#This Row],[x2]])</f>
        <v>5.5046626556942231</v>
      </c>
      <c r="X472" s="1">
        <f>(Tabulka1[[#This Row],[x2]]-Tabulka1[[#This Row],[x3]])/60.08*1000/(100-Tabulka1[[#This Row],[x2]])</f>
        <v>8.2569939835413333</v>
      </c>
      <c r="Y472" s="1">
        <f>Tabulka1[[#This Row],[z3]]</f>
        <v>176.82404671582123</v>
      </c>
      <c r="Z472" s="1">
        <f>Tabulka1[[#This Row],[std3]]</f>
        <v>0.22913203229761214</v>
      </c>
      <c r="AA472" s="1" t="s">
        <v>36</v>
      </c>
      <c r="AB472" s="1" t="s">
        <v>37</v>
      </c>
      <c r="AC472" s="1" t="str">
        <f>Tabulka1[[#This Row],[z2Label]]</f>
        <v>Dynamic viscosity (mPa.s)</v>
      </c>
      <c r="AD472" s="1">
        <f>Tabulka1[[#This Row],[y2]]</f>
        <v>3</v>
      </c>
      <c r="AE472" s="1">
        <f>Tabulka1[[#This Row],[x3]]</f>
        <v>10.235188088130201</v>
      </c>
      <c r="AF472" s="1">
        <f>Tabulka1[[#This Row],[x2]]-Tabulka1[[#This Row],[x3]]</f>
        <v>29.764811911869799</v>
      </c>
      <c r="AG472" s="1">
        <f>100-Tabulka1[[#This Row],[Na2O_proc]]-Tabulka1[[#This Row],[SiO2_proc]]</f>
        <v>60</v>
      </c>
      <c r="AH472" s="1">
        <f>Tabulka1[[#This Row],[z2]]</f>
        <v>176.82404671582123</v>
      </c>
      <c r="AI472" s="1">
        <f>Tabulka1[[#This Row],[std2]]</f>
        <v>0.22913203229761214</v>
      </c>
      <c r="AJ472" s="1" t="str">
        <f>Tabulka1[[#This Row],[z2Label]]</f>
        <v>Dynamic viscosity (mPa.s)</v>
      </c>
      <c r="AK472" s="1">
        <v>15</v>
      </c>
      <c r="AL472" s="1" t="s">
        <v>82</v>
      </c>
      <c r="AM472" s="1" t="s">
        <v>79</v>
      </c>
      <c r="AN472" s="1">
        <f t="shared" si="24"/>
        <v>185.42731083981153</v>
      </c>
      <c r="AO472" s="1">
        <f>Tabulka1[[#This Row],[Interpolated_z2]]-Tabulka1[[#This Row],[z2]]</f>
        <v>8.6032641239903</v>
      </c>
      <c r="AP472" s="1">
        <f>Tabulka1[[#This Row],[Interpolated_z2 - measured]]/Tabulka1[[#This Row],[z2]]*100</f>
        <v>4.8654378653695458</v>
      </c>
      <c r="AQ472" s="1">
        <v>1</v>
      </c>
    </row>
    <row r="473" spans="1:43" x14ac:dyDescent="0.35">
      <c r="A473" s="1">
        <f t="shared" si="25"/>
        <v>5.2138915253929401</v>
      </c>
      <c r="B473" s="1">
        <f t="shared" si="25"/>
        <v>7.8208372880894101</v>
      </c>
      <c r="C473" s="1">
        <f>Tabulka1[[#This Row],[z2]]</f>
        <v>729.32085815773758</v>
      </c>
      <c r="D473" s="1">
        <f>Tabulka1[[#This Row],[std2]]</f>
        <v>1.1619300056374484</v>
      </c>
      <c r="E473" s="1">
        <f t="shared" si="23"/>
        <v>9</v>
      </c>
      <c r="F473" s="1" t="s">
        <v>75</v>
      </c>
      <c r="G473" s="1" t="s">
        <v>27</v>
      </c>
      <c r="H473" s="1" t="str">
        <f>Tabulka1[[#This Row],[z2Label]]</f>
        <v>Dynamic viscosity (mPa.s)</v>
      </c>
      <c r="I473" s="1">
        <f t="shared" si="26"/>
        <v>42.9</v>
      </c>
      <c r="J473" s="1">
        <f t="shared" si="26"/>
        <v>3</v>
      </c>
      <c r="K473" s="1">
        <v>729.32085815773758</v>
      </c>
      <c r="L473" s="1">
        <v>1.1619300056374484</v>
      </c>
      <c r="M473" s="1" t="s">
        <v>29</v>
      </c>
      <c r="N473" s="1" t="s">
        <v>28</v>
      </c>
      <c r="O473" s="1" t="s">
        <v>81</v>
      </c>
      <c r="P473" s="1">
        <f t="shared" si="27"/>
        <v>10.977239224519639</v>
      </c>
      <c r="Q473" s="1">
        <f t="shared" si="27"/>
        <v>3</v>
      </c>
      <c r="R473" s="1">
        <f>Tabulka1[[#This Row],[z2]]</f>
        <v>729.32085815773758</v>
      </c>
      <c r="S473" s="1">
        <f>Tabulka1[[#This Row],[std2]]</f>
        <v>1.1619300056374484</v>
      </c>
      <c r="T473" s="1" t="s">
        <v>44</v>
      </c>
      <c r="U473" s="1" t="s">
        <v>28</v>
      </c>
      <c r="V473" s="1" t="str">
        <f>Tabulka1[[#This Row],[z2Label]]</f>
        <v>Dynamic viscosity (mPa.s)</v>
      </c>
      <c r="W473" s="1">
        <f>2*Tabulka1[[#This Row],[x3]]/61.9789*1000/(100-Tabulka1[[#This Row],[x2]])</f>
        <v>6.2035909263384097</v>
      </c>
      <c r="X473" s="1">
        <f>(Tabulka1[[#This Row],[x2]]-Tabulka1[[#This Row],[x3]])/60.08*1000/(100-Tabulka1[[#This Row],[x2]])</f>
        <v>9.3053863895076159</v>
      </c>
      <c r="Y473" s="1">
        <f>Tabulka1[[#This Row],[z3]]</f>
        <v>729.32085815773758</v>
      </c>
      <c r="Z473" s="1">
        <f>Tabulka1[[#This Row],[std3]]</f>
        <v>1.1619300056374484</v>
      </c>
      <c r="AA473" s="1" t="s">
        <v>36</v>
      </c>
      <c r="AB473" s="1" t="s">
        <v>37</v>
      </c>
      <c r="AC473" s="1" t="str">
        <f>Tabulka1[[#This Row],[z2Label]]</f>
        <v>Dynamic viscosity (mPa.s)</v>
      </c>
      <c r="AD473" s="1">
        <f>Tabulka1[[#This Row],[y2]]</f>
        <v>3</v>
      </c>
      <c r="AE473" s="1">
        <f>Tabulka1[[#This Row],[x3]]</f>
        <v>10.977239224519639</v>
      </c>
      <c r="AF473" s="1">
        <f>Tabulka1[[#This Row],[x2]]-Tabulka1[[#This Row],[x3]]</f>
        <v>31.922760775480359</v>
      </c>
      <c r="AG473" s="1">
        <f>100-Tabulka1[[#This Row],[Na2O_proc]]-Tabulka1[[#This Row],[SiO2_proc]]</f>
        <v>57.100000000000009</v>
      </c>
      <c r="AH473" s="1">
        <f>Tabulka1[[#This Row],[z2]]</f>
        <v>729.32085815773758</v>
      </c>
      <c r="AI473" s="1">
        <f>Tabulka1[[#This Row],[std2]]</f>
        <v>1.1619300056374484</v>
      </c>
      <c r="AJ473" s="1" t="str">
        <f>Tabulka1[[#This Row],[z2Label]]</f>
        <v>Dynamic viscosity (mPa.s)</v>
      </c>
      <c r="AK473" s="1">
        <v>15</v>
      </c>
      <c r="AL473" s="1" t="s">
        <v>82</v>
      </c>
      <c r="AM473" s="1" t="s">
        <v>79</v>
      </c>
      <c r="AN473" s="1">
        <f t="shared" si="24"/>
        <v>565.2115471640559</v>
      </c>
      <c r="AO473" s="1">
        <f>Tabulka1[[#This Row],[Interpolated_z2]]-Tabulka1[[#This Row],[z2]]</f>
        <v>-164.10931099368167</v>
      </c>
      <c r="AP473" s="1">
        <f>Tabulka1[[#This Row],[Interpolated_z2 - measured]]/Tabulka1[[#This Row],[z2]]*100</f>
        <v>-22.501661533199712</v>
      </c>
      <c r="AQ473" s="1">
        <v>1</v>
      </c>
    </row>
    <row r="474" spans="1:43" x14ac:dyDescent="0.35">
      <c r="A474" s="1">
        <f t="shared" ref="A474:B474" si="28">A89</f>
        <v>0</v>
      </c>
      <c r="B474" s="1">
        <f t="shared" si="28"/>
        <v>0</v>
      </c>
      <c r="C474" s="1">
        <f>Tabulka1[[#This Row],[z2]]</f>
        <v>1.1030139981072158</v>
      </c>
      <c r="D474" s="1">
        <f>Tabulka1[[#This Row],[std2]]</f>
        <v>6.9239040212735392E-3</v>
      </c>
      <c r="E474" s="1">
        <f t="shared" ref="E474:E482" si="29">E89</f>
        <v>10</v>
      </c>
      <c r="F474" s="1" t="s">
        <v>75</v>
      </c>
      <c r="G474" s="1" t="s">
        <v>27</v>
      </c>
      <c r="H474" s="1" t="str">
        <f>Tabulka1[[#This Row],[z2Label]]</f>
        <v>Dynamic viscosity (mPa.s)</v>
      </c>
      <c r="I474" s="1">
        <f t="shared" ref="I474:J474" si="30">I89</f>
        <v>0</v>
      </c>
      <c r="J474" s="1">
        <f t="shared" si="30"/>
        <v>3.3460000000000001</v>
      </c>
      <c r="K474" s="1">
        <v>1.1030139981072158</v>
      </c>
      <c r="L474" s="1">
        <v>6.9239040212735392E-3</v>
      </c>
      <c r="M474" s="1" t="s">
        <v>29</v>
      </c>
      <c r="N474" s="1" t="s">
        <v>28</v>
      </c>
      <c r="O474" s="1" t="s">
        <v>81</v>
      </c>
      <c r="P474" s="1">
        <f t="shared" ref="P474:Q474" si="31">P89</f>
        <v>0</v>
      </c>
      <c r="Q474" s="1">
        <f t="shared" si="31"/>
        <v>3.3460000000000001</v>
      </c>
      <c r="R474" s="1">
        <f>Tabulka1[[#This Row],[z2]]</f>
        <v>1.1030139981072158</v>
      </c>
      <c r="S474" s="1">
        <f>Tabulka1[[#This Row],[std2]]</f>
        <v>6.9239040212735392E-3</v>
      </c>
      <c r="T474" s="1" t="s">
        <v>44</v>
      </c>
      <c r="U474" s="1" t="s">
        <v>28</v>
      </c>
      <c r="V474" s="1" t="str">
        <f>Tabulka1[[#This Row],[z2Label]]</f>
        <v>Dynamic viscosity (mPa.s)</v>
      </c>
      <c r="W474" s="1">
        <f>2*Tabulka1[[#This Row],[x3]]/61.9789*1000/(100-Tabulka1[[#This Row],[x2]])</f>
        <v>0</v>
      </c>
      <c r="X474" s="1">
        <f>(Tabulka1[[#This Row],[x2]]-Tabulka1[[#This Row],[x3]])/60.08*1000/(100-Tabulka1[[#This Row],[x2]])</f>
        <v>0</v>
      </c>
      <c r="Y474" s="1">
        <f>Tabulka1[[#This Row],[z3]]</f>
        <v>1.1030139981072158</v>
      </c>
      <c r="Z474" s="1">
        <f>Tabulka1[[#This Row],[std3]]</f>
        <v>6.9239040212735392E-3</v>
      </c>
      <c r="AA474" s="1" t="s">
        <v>36</v>
      </c>
      <c r="AB474" s="1" t="s">
        <v>37</v>
      </c>
      <c r="AC474" s="1" t="str">
        <f>Tabulka1[[#This Row],[z2Label]]</f>
        <v>Dynamic viscosity (mPa.s)</v>
      </c>
      <c r="AD474" s="1">
        <f>Tabulka1[[#This Row],[y2]]</f>
        <v>3.3460000000000001</v>
      </c>
      <c r="AE474" s="1">
        <f>Tabulka1[[#This Row],[x3]]</f>
        <v>0</v>
      </c>
      <c r="AF474" s="1">
        <f>Tabulka1[[#This Row],[x2]]-Tabulka1[[#This Row],[x3]]</f>
        <v>0</v>
      </c>
      <c r="AG474" s="1">
        <f>100-Tabulka1[[#This Row],[Na2O_proc]]-Tabulka1[[#This Row],[SiO2_proc]]</f>
        <v>100</v>
      </c>
      <c r="AH474" s="1">
        <f>Tabulka1[[#This Row],[z2]]</f>
        <v>1.1030139981072158</v>
      </c>
      <c r="AI474" s="1">
        <f>Tabulka1[[#This Row],[std2]]</f>
        <v>6.9239040212735392E-3</v>
      </c>
      <c r="AJ474" s="1" t="str">
        <f>Tabulka1[[#This Row],[z2Label]]</f>
        <v>Dynamic viscosity (mPa.s)</v>
      </c>
      <c r="AK474" s="1">
        <v>15</v>
      </c>
      <c r="AL474" s="1" t="s">
        <v>82</v>
      </c>
      <c r="AM474" s="1" t="s">
        <v>79</v>
      </c>
      <c r="AN474" s="1">
        <f t="shared" si="24"/>
        <v>0.52729827466197399</v>
      </c>
      <c r="AO474" s="1">
        <f>Tabulka1[[#This Row],[Interpolated_z2]]-Tabulka1[[#This Row],[z2]]</f>
        <v>-0.5757157234452418</v>
      </c>
      <c r="AP474" s="1">
        <f>Tabulka1[[#This Row],[Interpolated_z2 - measured]]/Tabulka1[[#This Row],[z2]]*100</f>
        <v>-52.194779434637852</v>
      </c>
      <c r="AQ474" s="1">
        <v>100</v>
      </c>
    </row>
    <row r="475" spans="1:43" x14ac:dyDescent="0.35">
      <c r="A475" s="1">
        <f t="shared" ref="A475:B475" si="32">A90</f>
        <v>0.39550531397351346</v>
      </c>
      <c r="B475" s="1">
        <f t="shared" si="32"/>
        <v>0.66168039027768799</v>
      </c>
      <c r="C475" s="1">
        <f>Tabulka1[[#This Row],[z2]]</f>
        <v>1.2810819363348021</v>
      </c>
      <c r="D475" s="1">
        <f>Tabulka1[[#This Row],[std2]]</f>
        <v>4.4888560400061679E-2</v>
      </c>
      <c r="E475" s="1">
        <f t="shared" si="29"/>
        <v>10</v>
      </c>
      <c r="F475" s="1" t="s">
        <v>75</v>
      </c>
      <c r="G475" s="1" t="s">
        <v>27</v>
      </c>
      <c r="H475" s="1" t="str">
        <f>Tabulka1[[#This Row],[z2Label]]</f>
        <v>Dynamic viscosity (mPa.s)</v>
      </c>
      <c r="I475" s="1">
        <f t="shared" ref="I475:J475" si="33">I90</f>
        <v>5</v>
      </c>
      <c r="J475" s="1">
        <f t="shared" si="33"/>
        <v>3.3460000000000001</v>
      </c>
      <c r="K475" s="1">
        <v>1.2810819363348021</v>
      </c>
      <c r="L475" s="1">
        <v>4.4888560400061679E-2</v>
      </c>
      <c r="M475" s="1" t="s">
        <v>29</v>
      </c>
      <c r="N475" s="1" t="s">
        <v>28</v>
      </c>
      <c r="O475" s="1" t="s">
        <v>81</v>
      </c>
      <c r="P475" s="1">
        <f t="shared" ref="P475:Q475" si="34">P90</f>
        <v>1.1782766043343857</v>
      </c>
      <c r="Q475" s="1">
        <f t="shared" si="34"/>
        <v>3.3460000000000001</v>
      </c>
      <c r="R475" s="1">
        <f>Tabulka1[[#This Row],[z2]]</f>
        <v>1.2810819363348021</v>
      </c>
      <c r="S475" s="1">
        <f>Tabulka1[[#This Row],[std2]]</f>
        <v>4.4888560400061679E-2</v>
      </c>
      <c r="T475" s="1" t="s">
        <v>44</v>
      </c>
      <c r="U475" s="1" t="s">
        <v>28</v>
      </c>
      <c r="V475" s="1" t="str">
        <f>Tabulka1[[#This Row],[z2Label]]</f>
        <v>Dynamic viscosity (mPa.s)</v>
      </c>
      <c r="W475" s="1">
        <f>2*Tabulka1[[#This Row],[x3]]/61.9789*1000/(100-Tabulka1[[#This Row],[x2]])</f>
        <v>0.4002301307242459</v>
      </c>
      <c r="X475" s="1">
        <f>(Tabulka1[[#This Row],[x2]]-Tabulka1[[#This Row],[x3]])/60.08*1000/(100-Tabulka1[[#This Row],[x2]])</f>
        <v>0.66958500870166349</v>
      </c>
      <c r="Y475" s="1">
        <f>Tabulka1[[#This Row],[z3]]</f>
        <v>1.2810819363348021</v>
      </c>
      <c r="Z475" s="1">
        <f>Tabulka1[[#This Row],[std3]]</f>
        <v>4.4888560400061679E-2</v>
      </c>
      <c r="AA475" s="1" t="s">
        <v>36</v>
      </c>
      <c r="AB475" s="1" t="s">
        <v>37</v>
      </c>
      <c r="AC475" s="1" t="str">
        <f>Tabulka1[[#This Row],[z2Label]]</f>
        <v>Dynamic viscosity (mPa.s)</v>
      </c>
      <c r="AD475" s="1">
        <f>Tabulka1[[#This Row],[y2]]</f>
        <v>3.3460000000000001</v>
      </c>
      <c r="AE475" s="1">
        <f>Tabulka1[[#This Row],[x3]]</f>
        <v>1.1782766043343857</v>
      </c>
      <c r="AF475" s="1">
        <f>Tabulka1[[#This Row],[x2]]-Tabulka1[[#This Row],[x3]]</f>
        <v>3.8217233956656145</v>
      </c>
      <c r="AG475" s="1">
        <f>100-Tabulka1[[#This Row],[Na2O_proc]]-Tabulka1[[#This Row],[SiO2_proc]]</f>
        <v>95</v>
      </c>
      <c r="AH475" s="1">
        <f>Tabulka1[[#This Row],[z2]]</f>
        <v>1.2810819363348021</v>
      </c>
      <c r="AI475" s="1">
        <f>Tabulka1[[#This Row],[std2]]</f>
        <v>4.4888560400061679E-2</v>
      </c>
      <c r="AJ475" s="1" t="str">
        <f>Tabulka1[[#This Row],[z2Label]]</f>
        <v>Dynamic viscosity (mPa.s)</v>
      </c>
      <c r="AK475" s="1">
        <v>15</v>
      </c>
      <c r="AL475" s="1" t="s">
        <v>82</v>
      </c>
      <c r="AM475" s="1" t="s">
        <v>79</v>
      </c>
      <c r="AN475" s="1">
        <f t="shared" si="24"/>
        <v>0.8870758066177693</v>
      </c>
      <c r="AO475" s="1">
        <f>Tabulka1[[#This Row],[Interpolated_z2]]-Tabulka1[[#This Row],[z2]]</f>
        <v>-0.39400612971703275</v>
      </c>
      <c r="AP475" s="1">
        <f>Tabulka1[[#This Row],[Interpolated_z2 - measured]]/Tabulka1[[#This Row],[z2]]*100</f>
        <v>-30.755732209002279</v>
      </c>
      <c r="AQ475" s="1">
        <v>1</v>
      </c>
    </row>
    <row r="476" spans="1:43" x14ac:dyDescent="0.35">
      <c r="A476" s="1">
        <f t="shared" ref="A476:B476" si="35">A91</f>
        <v>0.82378167116579348</v>
      </c>
      <c r="B476" s="1">
        <f t="shared" si="35"/>
        <v>1.3781867358603725</v>
      </c>
      <c r="C476" s="1">
        <f>Tabulka1[[#This Row],[z2]]</f>
        <v>1.6764353673994945</v>
      </c>
      <c r="D476" s="1">
        <f>Tabulka1[[#This Row],[std2]]</f>
        <v>2.981579865650424E-4</v>
      </c>
      <c r="E476" s="1">
        <f t="shared" si="29"/>
        <v>10</v>
      </c>
      <c r="F476" s="1" t="s">
        <v>75</v>
      </c>
      <c r="G476" s="1" t="s">
        <v>27</v>
      </c>
      <c r="H476" s="1" t="str">
        <f>Tabulka1[[#This Row],[z2Label]]</f>
        <v>Dynamic viscosity (mPa.s)</v>
      </c>
      <c r="I476" s="1">
        <f t="shared" ref="I476:J476" si="36">I91</f>
        <v>10</v>
      </c>
      <c r="J476" s="1">
        <f t="shared" si="36"/>
        <v>3.3460000000000001</v>
      </c>
      <c r="K476" s="1">
        <v>1.6764353673994945</v>
      </c>
      <c r="L476" s="1">
        <v>2.981579865650424E-4</v>
      </c>
      <c r="M476" s="1" t="s">
        <v>29</v>
      </c>
      <c r="N476" s="1" t="s">
        <v>28</v>
      </c>
      <c r="O476" s="1" t="s">
        <v>81</v>
      </c>
      <c r="P476" s="1">
        <f t="shared" ref="P476:Q476" si="37">P91</f>
        <v>2.3565532086687715</v>
      </c>
      <c r="Q476" s="1">
        <f t="shared" si="37"/>
        <v>3.3460000000000001</v>
      </c>
      <c r="R476" s="1">
        <f>Tabulka1[[#This Row],[z2]]</f>
        <v>1.6764353673994945</v>
      </c>
      <c r="S476" s="1">
        <f>Tabulka1[[#This Row],[std2]]</f>
        <v>2.981579865650424E-4</v>
      </c>
      <c r="T476" s="1" t="s">
        <v>44</v>
      </c>
      <c r="U476" s="1" t="s">
        <v>28</v>
      </c>
      <c r="V476" s="1" t="str">
        <f>Tabulka1[[#This Row],[z2Label]]</f>
        <v>Dynamic viscosity (mPa.s)</v>
      </c>
      <c r="W476" s="1">
        <f>2*Tabulka1[[#This Row],[x3]]/61.9789*1000/(100-Tabulka1[[#This Row],[x2]])</f>
        <v>0.84493027597340797</v>
      </c>
      <c r="X476" s="1">
        <f>(Tabulka1[[#This Row],[x2]]-Tabulka1[[#This Row],[x3]])/60.08*1000/(100-Tabulka1[[#This Row],[x2]])</f>
        <v>1.4135683517035118</v>
      </c>
      <c r="Y476" s="1">
        <f>Tabulka1[[#This Row],[z3]]</f>
        <v>1.6764353673994945</v>
      </c>
      <c r="Z476" s="1">
        <f>Tabulka1[[#This Row],[std3]]</f>
        <v>2.981579865650424E-4</v>
      </c>
      <c r="AA476" s="1" t="s">
        <v>36</v>
      </c>
      <c r="AB476" s="1" t="s">
        <v>37</v>
      </c>
      <c r="AC476" s="1" t="str">
        <f>Tabulka1[[#This Row],[z2Label]]</f>
        <v>Dynamic viscosity (mPa.s)</v>
      </c>
      <c r="AD476" s="1">
        <f>Tabulka1[[#This Row],[y2]]</f>
        <v>3.3460000000000001</v>
      </c>
      <c r="AE476" s="1">
        <f>Tabulka1[[#This Row],[x3]]</f>
        <v>2.3565532086687715</v>
      </c>
      <c r="AF476" s="1">
        <f>Tabulka1[[#This Row],[x2]]-Tabulka1[[#This Row],[x3]]</f>
        <v>7.643446791331229</v>
      </c>
      <c r="AG476" s="1">
        <f>100-Tabulka1[[#This Row],[Na2O_proc]]-Tabulka1[[#This Row],[SiO2_proc]]</f>
        <v>90</v>
      </c>
      <c r="AH476" s="1">
        <f>Tabulka1[[#This Row],[z2]]</f>
        <v>1.6764353673994945</v>
      </c>
      <c r="AI476" s="1">
        <f>Tabulka1[[#This Row],[std2]]</f>
        <v>2.981579865650424E-4</v>
      </c>
      <c r="AJ476" s="1" t="str">
        <f>Tabulka1[[#This Row],[z2Label]]</f>
        <v>Dynamic viscosity (mPa.s)</v>
      </c>
      <c r="AK476" s="1">
        <v>15</v>
      </c>
      <c r="AL476" s="1" t="s">
        <v>82</v>
      </c>
      <c r="AM476" s="1" t="s">
        <v>79</v>
      </c>
      <c r="AN476" s="1">
        <f t="shared" si="24"/>
        <v>1.5268032074175228</v>
      </c>
      <c r="AO476" s="1">
        <f>Tabulka1[[#This Row],[Interpolated_z2]]-Tabulka1[[#This Row],[z2]]</f>
        <v>-0.14963215998197166</v>
      </c>
      <c r="AP476" s="1">
        <f>Tabulka1[[#This Row],[Interpolated_z2 - measured]]/Tabulka1[[#This Row],[z2]]*100</f>
        <v>-8.9256146041635205</v>
      </c>
      <c r="AQ476" s="1">
        <v>1</v>
      </c>
    </row>
    <row r="477" spans="1:43" x14ac:dyDescent="0.35">
      <c r="A477" s="1">
        <f t="shared" ref="A477:B477" si="38">A92</f>
        <v>1.2880057981819311</v>
      </c>
      <c r="B477" s="1">
        <f t="shared" si="38"/>
        <v>2.1548337003583709</v>
      </c>
      <c r="C477" s="1">
        <f>Tabulka1[[#This Row],[z2]]</f>
        <v>2.297586707952342</v>
      </c>
      <c r="D477" s="1">
        <f>Tabulka1[[#This Row],[std2]]</f>
        <v>2.5057881570310684E-3</v>
      </c>
      <c r="E477" s="1">
        <f t="shared" si="29"/>
        <v>10</v>
      </c>
      <c r="F477" s="1" t="s">
        <v>75</v>
      </c>
      <c r="G477" s="1" t="s">
        <v>27</v>
      </c>
      <c r="H477" s="1" t="str">
        <f>Tabulka1[[#This Row],[z2Label]]</f>
        <v>Dynamic viscosity (mPa.s)</v>
      </c>
      <c r="I477" s="1">
        <f t="shared" ref="I477:J477" si="39">I92</f>
        <v>15</v>
      </c>
      <c r="J477" s="1">
        <f t="shared" si="39"/>
        <v>3.3460000000000001</v>
      </c>
      <c r="K477" s="1">
        <v>2.297586707952342</v>
      </c>
      <c r="L477" s="1">
        <v>2.5057881570310684E-3</v>
      </c>
      <c r="M477" s="1" t="s">
        <v>29</v>
      </c>
      <c r="N477" s="1" t="s">
        <v>28</v>
      </c>
      <c r="O477" s="1" t="s">
        <v>81</v>
      </c>
      <c r="P477" s="1">
        <f t="shared" ref="P477:Q477" si="40">P92</f>
        <v>3.534829813003157</v>
      </c>
      <c r="Q477" s="1">
        <f t="shared" si="40"/>
        <v>3.3460000000000001</v>
      </c>
      <c r="R477" s="1">
        <f>Tabulka1[[#This Row],[z2]]</f>
        <v>2.297586707952342</v>
      </c>
      <c r="S477" s="1">
        <f>Tabulka1[[#This Row],[std2]]</f>
        <v>2.5057881570310684E-3</v>
      </c>
      <c r="T477" s="1" t="s">
        <v>44</v>
      </c>
      <c r="U477" s="1" t="s">
        <v>28</v>
      </c>
      <c r="V477" s="1" t="str">
        <f>Tabulka1[[#This Row],[z2Label]]</f>
        <v>Dynamic viscosity (mPa.s)</v>
      </c>
      <c r="W477" s="1">
        <f>2*Tabulka1[[#This Row],[x3]]/61.9789*1000/(100-Tabulka1[[#This Row],[x2]])</f>
        <v>1.3419480853695303</v>
      </c>
      <c r="X477" s="1">
        <f>(Tabulka1[[#This Row],[x2]]-Tabulka1[[#This Row],[x3]])/60.08*1000/(100-Tabulka1[[#This Row],[x2]])</f>
        <v>2.2450791468232247</v>
      </c>
      <c r="Y477" s="1">
        <f>Tabulka1[[#This Row],[z3]]</f>
        <v>2.297586707952342</v>
      </c>
      <c r="Z477" s="1">
        <f>Tabulka1[[#This Row],[std3]]</f>
        <v>2.5057881570310684E-3</v>
      </c>
      <c r="AA477" s="1" t="s">
        <v>36</v>
      </c>
      <c r="AB477" s="1" t="s">
        <v>37</v>
      </c>
      <c r="AC477" s="1" t="str">
        <f>Tabulka1[[#This Row],[z2Label]]</f>
        <v>Dynamic viscosity (mPa.s)</v>
      </c>
      <c r="AD477" s="1">
        <f>Tabulka1[[#This Row],[y2]]</f>
        <v>3.3460000000000001</v>
      </c>
      <c r="AE477" s="1">
        <f>Tabulka1[[#This Row],[x3]]</f>
        <v>3.534829813003157</v>
      </c>
      <c r="AF477" s="1">
        <f>Tabulka1[[#This Row],[x2]]-Tabulka1[[#This Row],[x3]]</f>
        <v>11.465170186996843</v>
      </c>
      <c r="AG477" s="1">
        <f>100-Tabulka1[[#This Row],[Na2O_proc]]-Tabulka1[[#This Row],[SiO2_proc]]</f>
        <v>85</v>
      </c>
      <c r="AH477" s="1">
        <f>Tabulka1[[#This Row],[z2]]</f>
        <v>2.297586707952342</v>
      </c>
      <c r="AI477" s="1">
        <f>Tabulka1[[#This Row],[std2]]</f>
        <v>2.5057881570310684E-3</v>
      </c>
      <c r="AJ477" s="1" t="str">
        <f>Tabulka1[[#This Row],[z2Label]]</f>
        <v>Dynamic viscosity (mPa.s)</v>
      </c>
      <c r="AK477" s="1">
        <v>15</v>
      </c>
      <c r="AL477" s="1" t="s">
        <v>82</v>
      </c>
      <c r="AM477" s="1" t="s">
        <v>79</v>
      </c>
      <c r="AN477" s="1">
        <f t="shared" si="24"/>
        <v>2.686072343225355</v>
      </c>
      <c r="AO477" s="1">
        <f>Tabulka1[[#This Row],[Interpolated_z2]]-Tabulka1[[#This Row],[z2]]</f>
        <v>0.38848563527301305</v>
      </c>
      <c r="AP477" s="1">
        <f>Tabulka1[[#This Row],[Interpolated_z2 - measured]]/Tabulka1[[#This Row],[z2]]*100</f>
        <v>16.908421080623313</v>
      </c>
      <c r="AQ477" s="1">
        <v>1</v>
      </c>
    </row>
    <row r="478" spans="1:43" x14ac:dyDescent="0.35">
      <c r="A478" s="1">
        <f t="shared" ref="A478:B478" si="41">A93</f>
        <v>1.7915445309391118</v>
      </c>
      <c r="B478" s="1">
        <f t="shared" si="41"/>
        <v>2.9972540002611341</v>
      </c>
      <c r="C478" s="1">
        <f>Tabulka1[[#This Row],[z2]]</f>
        <v>3.4925343750146407</v>
      </c>
      <c r="D478" s="1">
        <f>Tabulka1[[#This Row],[std2]]</f>
        <v>6.0719537173686685E-3</v>
      </c>
      <c r="E478" s="1">
        <f t="shared" si="29"/>
        <v>10</v>
      </c>
      <c r="F478" s="1" t="s">
        <v>75</v>
      </c>
      <c r="G478" s="1" t="s">
        <v>27</v>
      </c>
      <c r="H478" s="1" t="str">
        <f>Tabulka1[[#This Row],[z2Label]]</f>
        <v>Dynamic viscosity (mPa.s)</v>
      </c>
      <c r="I478" s="1">
        <f t="shared" ref="I478:J478" si="42">I93</f>
        <v>20</v>
      </c>
      <c r="J478" s="1">
        <f t="shared" si="42"/>
        <v>3.3460000000000001</v>
      </c>
      <c r="K478" s="1">
        <v>3.4925343750146407</v>
      </c>
      <c r="L478" s="1">
        <v>6.0719537173686685E-3</v>
      </c>
      <c r="M478" s="1" t="s">
        <v>29</v>
      </c>
      <c r="N478" s="1" t="s">
        <v>28</v>
      </c>
      <c r="O478" s="1" t="s">
        <v>81</v>
      </c>
      <c r="P478" s="1">
        <f t="shared" ref="P478:Q478" si="43">P93</f>
        <v>4.713106417337543</v>
      </c>
      <c r="Q478" s="1">
        <f t="shared" si="43"/>
        <v>3.3460000000000001</v>
      </c>
      <c r="R478" s="1">
        <f>Tabulka1[[#This Row],[z2]]</f>
        <v>3.4925343750146407</v>
      </c>
      <c r="S478" s="1">
        <f>Tabulka1[[#This Row],[std2]]</f>
        <v>6.0719537173686685E-3</v>
      </c>
      <c r="T478" s="1" t="s">
        <v>44</v>
      </c>
      <c r="U478" s="1" t="s">
        <v>28</v>
      </c>
      <c r="V478" s="1" t="str">
        <f>Tabulka1[[#This Row],[z2Label]]</f>
        <v>Dynamic viscosity (mPa.s)</v>
      </c>
      <c r="W478" s="1">
        <f>2*Tabulka1[[#This Row],[x3]]/61.9789*1000/(100-Tabulka1[[#This Row],[x2]])</f>
        <v>1.901093120940168</v>
      </c>
      <c r="X478" s="1">
        <f>(Tabulka1[[#This Row],[x2]]-Tabulka1[[#This Row],[x3]])/60.08*1000/(100-Tabulka1[[#This Row],[x2]])</f>
        <v>3.1805287913329017</v>
      </c>
      <c r="Y478" s="1">
        <f>Tabulka1[[#This Row],[z3]]</f>
        <v>3.4925343750146407</v>
      </c>
      <c r="Z478" s="1">
        <f>Tabulka1[[#This Row],[std3]]</f>
        <v>6.0719537173686685E-3</v>
      </c>
      <c r="AA478" s="1" t="s">
        <v>36</v>
      </c>
      <c r="AB478" s="1" t="s">
        <v>37</v>
      </c>
      <c r="AC478" s="1" t="str">
        <f>Tabulka1[[#This Row],[z2Label]]</f>
        <v>Dynamic viscosity (mPa.s)</v>
      </c>
      <c r="AD478" s="1">
        <f>Tabulka1[[#This Row],[y2]]</f>
        <v>3.3460000000000001</v>
      </c>
      <c r="AE478" s="1">
        <f>Tabulka1[[#This Row],[x3]]</f>
        <v>4.713106417337543</v>
      </c>
      <c r="AF478" s="1">
        <f>Tabulka1[[#This Row],[x2]]-Tabulka1[[#This Row],[x3]]</f>
        <v>15.286893582662458</v>
      </c>
      <c r="AG478" s="1">
        <f>100-Tabulka1[[#This Row],[Na2O_proc]]-Tabulka1[[#This Row],[SiO2_proc]]</f>
        <v>80</v>
      </c>
      <c r="AH478" s="1">
        <f>Tabulka1[[#This Row],[z2]]</f>
        <v>3.4925343750146407</v>
      </c>
      <c r="AI478" s="1">
        <f>Tabulka1[[#This Row],[std2]]</f>
        <v>6.0719537173686685E-3</v>
      </c>
      <c r="AJ478" s="1" t="str">
        <f>Tabulka1[[#This Row],[z2Label]]</f>
        <v>Dynamic viscosity (mPa.s)</v>
      </c>
      <c r="AK478" s="1">
        <v>15</v>
      </c>
      <c r="AL478" s="1" t="s">
        <v>82</v>
      </c>
      <c r="AM478" s="1" t="s">
        <v>79</v>
      </c>
      <c r="AN478" s="1">
        <f t="shared" si="24"/>
        <v>4.9637388911389078</v>
      </c>
      <c r="AO478" s="1">
        <f>Tabulka1[[#This Row],[Interpolated_z2]]-Tabulka1[[#This Row],[z2]]</f>
        <v>1.4712045161242671</v>
      </c>
      <c r="AP478" s="1">
        <f>Tabulka1[[#This Row],[Interpolated_z2 - measured]]/Tabulka1[[#This Row],[z2]]*100</f>
        <v>42.124267312847849</v>
      </c>
      <c r="AQ478" s="1">
        <v>1</v>
      </c>
    </row>
    <row r="479" spans="1:43" x14ac:dyDescent="0.35">
      <c r="A479" s="1">
        <f t="shared" ref="A479:B479" si="44">A94</f>
        <v>2.3390289322799447</v>
      </c>
      <c r="B479" s="1">
        <f t="shared" si="44"/>
        <v>3.9131954037043477</v>
      </c>
      <c r="C479" s="1">
        <f>Tabulka1[[#This Row],[z2]]</f>
        <v>6.1510172894061794</v>
      </c>
      <c r="D479" s="1">
        <f>Tabulka1[[#This Row],[std2]]</f>
        <v>3.0985194188646682E-2</v>
      </c>
      <c r="E479" s="1">
        <f t="shared" si="29"/>
        <v>10</v>
      </c>
      <c r="F479" s="1" t="s">
        <v>75</v>
      </c>
      <c r="G479" s="1" t="s">
        <v>27</v>
      </c>
      <c r="H479" s="1" t="str">
        <f>Tabulka1[[#This Row],[z2Label]]</f>
        <v>Dynamic viscosity (mPa.s)</v>
      </c>
      <c r="I479" s="1">
        <f t="shared" ref="I479:J479" si="45">I94</f>
        <v>25</v>
      </c>
      <c r="J479" s="1">
        <f t="shared" si="45"/>
        <v>3.3460000000000001</v>
      </c>
      <c r="K479" s="1">
        <v>6.1510172894061794</v>
      </c>
      <c r="L479" s="1">
        <v>3.0985194188646682E-2</v>
      </c>
      <c r="M479" s="1" t="s">
        <v>29</v>
      </c>
      <c r="N479" s="1" t="s">
        <v>28</v>
      </c>
      <c r="O479" s="1" t="s">
        <v>81</v>
      </c>
      <c r="P479" s="1">
        <f t="shared" ref="P479:Q479" si="46">P94</f>
        <v>5.8913830216719285</v>
      </c>
      <c r="Q479" s="1">
        <f t="shared" si="46"/>
        <v>3.3460000000000001</v>
      </c>
      <c r="R479" s="1">
        <f>Tabulka1[[#This Row],[z2]]</f>
        <v>6.1510172894061794</v>
      </c>
      <c r="S479" s="1">
        <f>Tabulka1[[#This Row],[std2]]</f>
        <v>3.0985194188646682E-2</v>
      </c>
      <c r="T479" s="1" t="s">
        <v>44</v>
      </c>
      <c r="U479" s="1" t="s">
        <v>28</v>
      </c>
      <c r="V479" s="1" t="str">
        <f>Tabulka1[[#This Row],[z2Label]]</f>
        <v>Dynamic viscosity (mPa.s)</v>
      </c>
      <c r="W479" s="1">
        <f>2*Tabulka1[[#This Row],[x3]]/61.9789*1000/(100-Tabulka1[[#This Row],[x2]])</f>
        <v>2.5347908279202236</v>
      </c>
      <c r="X479" s="1">
        <f>(Tabulka1[[#This Row],[x2]]-Tabulka1[[#This Row],[x3]])/60.08*1000/(100-Tabulka1[[#This Row],[x2]])</f>
        <v>4.2407050551105359</v>
      </c>
      <c r="Y479" s="1">
        <f>Tabulka1[[#This Row],[z3]]</f>
        <v>6.1510172894061794</v>
      </c>
      <c r="Z479" s="1">
        <f>Tabulka1[[#This Row],[std3]]</f>
        <v>3.0985194188646682E-2</v>
      </c>
      <c r="AA479" s="1" t="s">
        <v>36</v>
      </c>
      <c r="AB479" s="1" t="s">
        <v>37</v>
      </c>
      <c r="AC479" s="1" t="str">
        <f>Tabulka1[[#This Row],[z2Label]]</f>
        <v>Dynamic viscosity (mPa.s)</v>
      </c>
      <c r="AD479" s="1">
        <f>Tabulka1[[#This Row],[y2]]</f>
        <v>3.3460000000000001</v>
      </c>
      <c r="AE479" s="1">
        <f>Tabulka1[[#This Row],[x3]]</f>
        <v>5.8913830216719285</v>
      </c>
      <c r="AF479" s="1">
        <f>Tabulka1[[#This Row],[x2]]-Tabulka1[[#This Row],[x3]]</f>
        <v>19.108616978328072</v>
      </c>
      <c r="AG479" s="1">
        <f>100-Tabulka1[[#This Row],[Na2O_proc]]-Tabulka1[[#This Row],[SiO2_proc]]</f>
        <v>75</v>
      </c>
      <c r="AH479" s="1">
        <f>Tabulka1[[#This Row],[z2]]</f>
        <v>6.1510172894061794</v>
      </c>
      <c r="AI479" s="1">
        <f>Tabulka1[[#This Row],[std2]]</f>
        <v>3.0985194188646682E-2</v>
      </c>
      <c r="AJ479" s="1" t="str">
        <f>Tabulka1[[#This Row],[z2Label]]</f>
        <v>Dynamic viscosity (mPa.s)</v>
      </c>
      <c r="AK479" s="1">
        <v>15</v>
      </c>
      <c r="AL479" s="1" t="s">
        <v>82</v>
      </c>
      <c r="AM479" s="1" t="s">
        <v>79</v>
      </c>
      <c r="AN479" s="1">
        <f t="shared" si="24"/>
        <v>10.184762376713705</v>
      </c>
      <c r="AO479" s="1">
        <f>Tabulka1[[#This Row],[Interpolated_z2]]-Tabulka1[[#This Row],[z2]]</f>
        <v>4.0337450873075253</v>
      </c>
      <c r="AP479" s="1">
        <f>Tabulka1[[#This Row],[Interpolated_z2 - measured]]/Tabulka1[[#This Row],[z2]]*100</f>
        <v>65.578503481932898</v>
      </c>
      <c r="AQ479" s="1">
        <v>1</v>
      </c>
    </row>
    <row r="480" spans="1:43" x14ac:dyDescent="0.35">
      <c r="A480" s="1">
        <f t="shared" ref="A480:B480" si="47">A95</f>
        <v>2.9356946126594998</v>
      </c>
      <c r="B480" s="1">
        <f t="shared" si="47"/>
        <v>4.911417086979343</v>
      </c>
      <c r="C480" s="1">
        <f>Tabulka1[[#This Row],[z2]]</f>
        <v>13.988188291136806</v>
      </c>
      <c r="D480" s="1" t="e">
        <f>Tabulka1[[#This Row],[std2]]</f>
        <v>#DIV/0!</v>
      </c>
      <c r="E480" s="1">
        <f t="shared" si="29"/>
        <v>10</v>
      </c>
      <c r="F480" s="1" t="s">
        <v>75</v>
      </c>
      <c r="G480" s="1" t="s">
        <v>27</v>
      </c>
      <c r="H480" s="1" t="str">
        <f>Tabulka1[[#This Row],[z2Label]]</f>
        <v>Dynamic viscosity (mPa.s)</v>
      </c>
      <c r="I480" s="1">
        <f t="shared" ref="I480:J480" si="48">I95</f>
        <v>30</v>
      </c>
      <c r="J480" s="1">
        <f t="shared" si="48"/>
        <v>3.3460000000000001</v>
      </c>
      <c r="K480" s="1">
        <v>13.988188291136806</v>
      </c>
      <c r="L480" s="1" t="e">
        <v>#DIV/0!</v>
      </c>
      <c r="M480" s="1" t="s">
        <v>29</v>
      </c>
      <c r="N480" s="1" t="s">
        <v>28</v>
      </c>
      <c r="O480" s="1" t="s">
        <v>81</v>
      </c>
      <c r="P480" s="1">
        <f t="shared" ref="P480:Q480" si="49">P95</f>
        <v>7.069659626006314</v>
      </c>
      <c r="Q480" s="1">
        <f t="shared" si="49"/>
        <v>3.3460000000000001</v>
      </c>
      <c r="R480" s="1">
        <f>Tabulka1[[#This Row],[z2]]</f>
        <v>13.988188291136806</v>
      </c>
      <c r="S480" s="1" t="e">
        <f>Tabulka1[[#This Row],[std2]]</f>
        <v>#DIV/0!</v>
      </c>
      <c r="T480" s="1" t="s">
        <v>44</v>
      </c>
      <c r="U480" s="1" t="s">
        <v>28</v>
      </c>
      <c r="V480" s="1" t="str">
        <f>Tabulka1[[#This Row],[z2Label]]</f>
        <v>Dynamic viscosity (mPa.s)</v>
      </c>
      <c r="W480" s="1">
        <f>2*Tabulka1[[#This Row],[x3]]/61.9789*1000/(100-Tabulka1[[#This Row],[x2]])</f>
        <v>3.2590167787545732</v>
      </c>
      <c r="X480" s="1">
        <f>(Tabulka1[[#This Row],[x2]]-Tabulka1[[#This Row],[x3]])/60.08*1000/(100-Tabulka1[[#This Row],[x2]])</f>
        <v>5.4523350708564022</v>
      </c>
      <c r="Y480" s="1">
        <f>Tabulka1[[#This Row],[z3]]</f>
        <v>13.988188291136806</v>
      </c>
      <c r="Z480" s="1" t="e">
        <f>Tabulka1[[#This Row],[std3]]</f>
        <v>#DIV/0!</v>
      </c>
      <c r="AA480" s="1" t="s">
        <v>36</v>
      </c>
      <c r="AB480" s="1" t="s">
        <v>37</v>
      </c>
      <c r="AC480" s="1" t="str">
        <f>Tabulka1[[#This Row],[z2Label]]</f>
        <v>Dynamic viscosity (mPa.s)</v>
      </c>
      <c r="AD480" s="1">
        <f>Tabulka1[[#This Row],[y2]]</f>
        <v>3.3460000000000001</v>
      </c>
      <c r="AE480" s="1">
        <f>Tabulka1[[#This Row],[x3]]</f>
        <v>7.069659626006314</v>
      </c>
      <c r="AF480" s="1">
        <f>Tabulka1[[#This Row],[x2]]-Tabulka1[[#This Row],[x3]]</f>
        <v>22.930340373993687</v>
      </c>
      <c r="AG480" s="1">
        <f>100-Tabulka1[[#This Row],[Na2O_proc]]-Tabulka1[[#This Row],[SiO2_proc]]</f>
        <v>70</v>
      </c>
      <c r="AH480" s="1">
        <f>Tabulka1[[#This Row],[z2]]</f>
        <v>13.988188291136806</v>
      </c>
      <c r="AI480" s="1" t="e">
        <f>Tabulka1[[#This Row],[std2]]</f>
        <v>#DIV/0!</v>
      </c>
      <c r="AJ480" s="1" t="str">
        <f>Tabulka1[[#This Row],[z2Label]]</f>
        <v>Dynamic viscosity (mPa.s)</v>
      </c>
      <c r="AK480" s="1">
        <v>15</v>
      </c>
      <c r="AL480" s="1" t="s">
        <v>82</v>
      </c>
      <c r="AM480" s="1" t="s">
        <v>79</v>
      </c>
      <c r="AN480" s="1">
        <f t="shared" si="24"/>
        <v>25.228282868639816</v>
      </c>
      <c r="AO480" s="1">
        <f>Tabulka1[[#This Row],[Interpolated_z2]]-Tabulka1[[#This Row],[z2]]</f>
        <v>11.24009457750301</v>
      </c>
      <c r="AP480" s="1">
        <f>Tabulka1[[#This Row],[Interpolated_z2 - measured]]/Tabulka1[[#This Row],[z2]]*100</f>
        <v>80.354184141379889</v>
      </c>
      <c r="AQ480" s="1">
        <v>1</v>
      </c>
    </row>
    <row r="481" spans="1:43" x14ac:dyDescent="0.35">
      <c r="A481" s="1">
        <f t="shared" ref="A481:B481" si="50">A96</f>
        <v>3.5862924037870076</v>
      </c>
      <c r="B481" s="1">
        <f t="shared" si="50"/>
        <v>5.9998671915356638</v>
      </c>
      <c r="C481" s="1">
        <f>Tabulka1[[#This Row],[z2]]</f>
        <v>40.411041947066664</v>
      </c>
      <c r="D481" s="1" t="e">
        <f>Tabulka1[[#This Row],[std2]]</f>
        <v>#DIV/0!</v>
      </c>
      <c r="E481" s="1">
        <f t="shared" si="29"/>
        <v>10</v>
      </c>
      <c r="F481" s="1" t="s">
        <v>75</v>
      </c>
      <c r="G481" s="1" t="s">
        <v>27</v>
      </c>
      <c r="H481" s="1" t="str">
        <f>Tabulka1[[#This Row],[z2Label]]</f>
        <v>Dynamic viscosity (mPa.s)</v>
      </c>
      <c r="I481" s="1">
        <f t="shared" ref="I481:J481" si="51">I96</f>
        <v>35</v>
      </c>
      <c r="J481" s="1">
        <f t="shared" si="51"/>
        <v>3.3460000000000001</v>
      </c>
      <c r="K481" s="1">
        <v>40.411041947066664</v>
      </c>
      <c r="L481" s="1" t="e">
        <v>#DIV/0!</v>
      </c>
      <c r="M481" s="1" t="s">
        <v>29</v>
      </c>
      <c r="N481" s="1" t="s">
        <v>28</v>
      </c>
      <c r="O481" s="1" t="s">
        <v>81</v>
      </c>
      <c r="P481" s="1">
        <f t="shared" ref="P481:Q481" si="52">P96</f>
        <v>8.2479362303407004</v>
      </c>
      <c r="Q481" s="1">
        <f t="shared" si="52"/>
        <v>3.3460000000000001</v>
      </c>
      <c r="R481" s="1">
        <f>Tabulka1[[#This Row],[z2]]</f>
        <v>40.411041947066664</v>
      </c>
      <c r="S481" s="1" t="e">
        <f>Tabulka1[[#This Row],[std2]]</f>
        <v>#DIV/0!</v>
      </c>
      <c r="T481" s="1" t="s">
        <v>44</v>
      </c>
      <c r="U481" s="1" t="s">
        <v>28</v>
      </c>
      <c r="V481" s="1" t="str">
        <f>Tabulka1[[#This Row],[z2Label]]</f>
        <v>Dynamic viscosity (mPa.s)</v>
      </c>
      <c r="W481" s="1">
        <f>2*Tabulka1[[#This Row],[x3]]/61.9789*1000/(100-Tabulka1[[#This Row],[x2]])</f>
        <v>4.094662106640361</v>
      </c>
      <c r="X481" s="1">
        <f>(Tabulka1[[#This Row],[x2]]-Tabulka1[[#This Row],[x3]])/60.08*1000/(100-Tabulka1[[#This Row],[x2]])</f>
        <v>6.8503697044093261</v>
      </c>
      <c r="Y481" s="1">
        <f>Tabulka1[[#This Row],[z3]]</f>
        <v>40.411041947066664</v>
      </c>
      <c r="Z481" s="1" t="e">
        <f>Tabulka1[[#This Row],[std3]]</f>
        <v>#DIV/0!</v>
      </c>
      <c r="AA481" s="1" t="s">
        <v>36</v>
      </c>
      <c r="AB481" s="1" t="s">
        <v>37</v>
      </c>
      <c r="AC481" s="1" t="str">
        <f>Tabulka1[[#This Row],[z2Label]]</f>
        <v>Dynamic viscosity (mPa.s)</v>
      </c>
      <c r="AD481" s="1">
        <f>Tabulka1[[#This Row],[y2]]</f>
        <v>3.3460000000000001</v>
      </c>
      <c r="AE481" s="1">
        <f>Tabulka1[[#This Row],[x3]]</f>
        <v>8.2479362303407004</v>
      </c>
      <c r="AF481" s="1">
        <f>Tabulka1[[#This Row],[x2]]-Tabulka1[[#This Row],[x3]]</f>
        <v>26.752063769659301</v>
      </c>
      <c r="AG481" s="1">
        <f>100-Tabulka1[[#This Row],[Na2O_proc]]-Tabulka1[[#This Row],[SiO2_proc]]</f>
        <v>65</v>
      </c>
      <c r="AH481" s="1">
        <f>Tabulka1[[#This Row],[z2]]</f>
        <v>40.411041947066664</v>
      </c>
      <c r="AI481" s="1" t="e">
        <f>Tabulka1[[#This Row],[std2]]</f>
        <v>#DIV/0!</v>
      </c>
      <c r="AJ481" s="1" t="str">
        <f>Tabulka1[[#This Row],[z2Label]]</f>
        <v>Dynamic viscosity (mPa.s)</v>
      </c>
      <c r="AK481" s="1">
        <v>15</v>
      </c>
      <c r="AL481" s="1" t="s">
        <v>82</v>
      </c>
      <c r="AM481" s="1" t="s">
        <v>79</v>
      </c>
      <c r="AN481" s="1">
        <f t="shared" si="24"/>
        <v>84.374899706731838</v>
      </c>
      <c r="AO481" s="1">
        <f>Tabulka1[[#This Row],[Interpolated_z2]]-Tabulka1[[#This Row],[z2]]</f>
        <v>43.963857759665174</v>
      </c>
      <c r="AP481" s="1">
        <f>Tabulka1[[#This Row],[Interpolated_z2 - measured]]/Tabulka1[[#This Row],[z2]]*100</f>
        <v>108.79169563915785</v>
      </c>
      <c r="AQ481" s="1">
        <v>1</v>
      </c>
    </row>
    <row r="482" spans="1:43" x14ac:dyDescent="0.35">
      <c r="A482" s="1">
        <f t="shared" ref="A482:B482" si="53">A97</f>
        <v>4.1536837960479911</v>
      </c>
      <c r="B482" s="1">
        <f t="shared" si="53"/>
        <v>6.9491129907882891</v>
      </c>
      <c r="C482" s="1">
        <f>Tabulka1[[#This Row],[z2]]</f>
        <v>174.99253757974668</v>
      </c>
      <c r="D482" s="1">
        <f>Tabulka1[[#This Row],[std2]]</f>
        <v>0.23240633236300476</v>
      </c>
      <c r="E482" s="1">
        <f t="shared" si="29"/>
        <v>10</v>
      </c>
      <c r="F482" s="1" t="s">
        <v>75</v>
      </c>
      <c r="G482" s="1" t="s">
        <v>27</v>
      </c>
      <c r="H482" s="1" t="str">
        <f>Tabulka1[[#This Row],[z2Label]]</f>
        <v>Dynamic viscosity (mPa.s)</v>
      </c>
      <c r="I482" s="1">
        <f t="shared" ref="I482:J482" si="54">I97</f>
        <v>39.04</v>
      </c>
      <c r="J482" s="1">
        <f t="shared" si="54"/>
        <v>3.3460000000000001</v>
      </c>
      <c r="K482" s="1">
        <v>174.99253757974668</v>
      </c>
      <c r="L482" s="1">
        <v>0.23240633236300476</v>
      </c>
      <c r="M482" s="1" t="s">
        <v>29</v>
      </c>
      <c r="N482" s="1" t="s">
        <v>28</v>
      </c>
      <c r="O482" s="1" t="s">
        <v>81</v>
      </c>
      <c r="P482" s="1">
        <f t="shared" ref="P482:Q482" si="55">P97</f>
        <v>9.1999837266428841</v>
      </c>
      <c r="Q482" s="1">
        <f t="shared" si="55"/>
        <v>3.3460000000000001</v>
      </c>
      <c r="R482" s="1">
        <f>Tabulka1[[#This Row],[z2]]</f>
        <v>174.99253757974668</v>
      </c>
      <c r="S482" s="1">
        <f>Tabulka1[[#This Row],[std2]]</f>
        <v>0.23240633236300476</v>
      </c>
      <c r="T482" s="1" t="s">
        <v>44</v>
      </c>
      <c r="U482" s="1" t="s">
        <v>28</v>
      </c>
      <c r="V482" s="1" t="str">
        <f>Tabulka1[[#This Row],[z2Label]]</f>
        <v>Dynamic viscosity (mPa.s)</v>
      </c>
      <c r="W482" s="1">
        <f>2*Tabulka1[[#This Row],[x3]]/61.9789*1000/(100-Tabulka1[[#This Row],[x2]])</f>
        <v>4.8699918268703506</v>
      </c>
      <c r="X482" s="1">
        <f>(Tabulka1[[#This Row],[x2]]-Tabulka1[[#This Row],[x3]])/60.08*1000/(100-Tabulka1[[#This Row],[x2]])</f>
        <v>8.1474963263540996</v>
      </c>
      <c r="Y482" s="1">
        <f>Tabulka1[[#This Row],[z3]]</f>
        <v>174.99253757974668</v>
      </c>
      <c r="Z482" s="1">
        <f>Tabulka1[[#This Row],[std3]]</f>
        <v>0.23240633236300476</v>
      </c>
      <c r="AA482" s="1" t="s">
        <v>36</v>
      </c>
      <c r="AB482" s="1" t="s">
        <v>37</v>
      </c>
      <c r="AC482" s="1" t="str">
        <f>Tabulka1[[#This Row],[z2Label]]</f>
        <v>Dynamic viscosity (mPa.s)</v>
      </c>
      <c r="AD482" s="1">
        <f>Tabulka1[[#This Row],[y2]]</f>
        <v>3.3460000000000001</v>
      </c>
      <c r="AE482" s="1">
        <f>Tabulka1[[#This Row],[x3]]</f>
        <v>9.1999837266428841</v>
      </c>
      <c r="AF482" s="1">
        <f>Tabulka1[[#This Row],[x2]]-Tabulka1[[#This Row],[x3]]</f>
        <v>29.840016273357115</v>
      </c>
      <c r="AG482" s="1">
        <f>100-Tabulka1[[#This Row],[Na2O_proc]]-Tabulka1[[#This Row],[SiO2_proc]]</f>
        <v>60.96</v>
      </c>
      <c r="AH482" s="1">
        <f>Tabulka1[[#This Row],[z2]]</f>
        <v>174.99253757974668</v>
      </c>
      <c r="AI482" s="1">
        <f>Tabulka1[[#This Row],[std2]]</f>
        <v>0.23240633236300476</v>
      </c>
      <c r="AJ482" s="1" t="str">
        <f>Tabulka1[[#This Row],[z2Label]]</f>
        <v>Dynamic viscosity (mPa.s)</v>
      </c>
      <c r="AK482" s="1">
        <v>15</v>
      </c>
      <c r="AL482" s="1" t="s">
        <v>82</v>
      </c>
      <c r="AM482" s="1" t="s">
        <v>79</v>
      </c>
      <c r="AN482" s="1">
        <f t="shared" si="24"/>
        <v>306.41108768750627</v>
      </c>
      <c r="AO482" s="1">
        <f>Tabulka1[[#This Row],[Interpolated_z2]]-Tabulka1[[#This Row],[z2]]</f>
        <v>131.41855010775959</v>
      </c>
      <c r="AP482" s="1">
        <f>Tabulka1[[#This Row],[Interpolated_z2 - measured]]/Tabulka1[[#This Row],[z2]]*100</f>
        <v>75.099516771033862</v>
      </c>
      <c r="AQ482" s="1">
        <v>1</v>
      </c>
    </row>
    <row r="483" spans="1:43" x14ac:dyDescent="0.35">
      <c r="A483" s="1">
        <f t="shared" ref="A483:B502" si="56">A98</f>
        <v>0</v>
      </c>
      <c r="B483" s="1">
        <f t="shared" si="56"/>
        <v>0</v>
      </c>
      <c r="C483" s="1">
        <f>Tabulka1[[#This Row],[z2]]</f>
        <v>0.97254957836955103</v>
      </c>
      <c r="D483" s="1">
        <f>Tabulka1[[#This Row],[std2]]</f>
        <v>2.0417207929571625E-3</v>
      </c>
      <c r="E483" s="1">
        <f t="shared" ref="E483:E514" si="57">E98</f>
        <v>1</v>
      </c>
      <c r="F483" s="1" t="s">
        <v>75</v>
      </c>
      <c r="G483" s="1" t="s">
        <v>27</v>
      </c>
      <c r="H483" s="1" t="str">
        <f>Tabulka1[[#This Row],[z2Label]]</f>
        <v>Dynamic viscosity (mPa.s)</v>
      </c>
      <c r="I483" s="1">
        <f t="shared" ref="I483:J502" si="58">I98</f>
        <v>0</v>
      </c>
      <c r="J483" s="1">
        <f t="shared" si="58"/>
        <v>0</v>
      </c>
      <c r="K483" s="1">
        <v>0.97254957836955103</v>
      </c>
      <c r="L483" s="1">
        <v>2.0417207929571625E-3</v>
      </c>
      <c r="M483" s="1" t="s">
        <v>29</v>
      </c>
      <c r="N483" s="1" t="s">
        <v>28</v>
      </c>
      <c r="O483" s="1" t="s">
        <v>81</v>
      </c>
      <c r="P483" s="1">
        <f t="shared" ref="P483:Q502" si="59">P98</f>
        <v>0</v>
      </c>
      <c r="Q483" s="1">
        <f t="shared" si="59"/>
        <v>0</v>
      </c>
      <c r="R483" s="1">
        <f>Tabulka1[[#This Row],[z2]]</f>
        <v>0.97254957836955103</v>
      </c>
      <c r="S483" s="1">
        <f>Tabulka1[[#This Row],[std2]]</f>
        <v>2.0417207929571625E-3</v>
      </c>
      <c r="T483" s="1" t="s">
        <v>44</v>
      </c>
      <c r="U483" s="1" t="s">
        <v>28</v>
      </c>
      <c r="V483" s="1" t="str">
        <f>Tabulka1[[#This Row],[z2Label]]</f>
        <v>Dynamic viscosity (mPa.s)</v>
      </c>
      <c r="W483" s="1">
        <f>2*Tabulka1[[#This Row],[x3]]/61.9789*1000/(100-Tabulka1[[#This Row],[x2]])</f>
        <v>0</v>
      </c>
      <c r="X483" s="1">
        <f>(Tabulka1[[#This Row],[x2]]-Tabulka1[[#This Row],[x3]])/60.08*1000/(100-Tabulka1[[#This Row],[x2]])</f>
        <v>0</v>
      </c>
      <c r="Y483" s="1">
        <f>Tabulka1[[#This Row],[z3]]</f>
        <v>0.97254957836955103</v>
      </c>
      <c r="Z483" s="1">
        <f>Tabulka1[[#This Row],[std3]]</f>
        <v>2.0417207929571625E-3</v>
      </c>
      <c r="AA483" s="1" t="s">
        <v>36</v>
      </c>
      <c r="AB483" s="1" t="s">
        <v>37</v>
      </c>
      <c r="AC483" s="1" t="str">
        <f>Tabulka1[[#This Row],[z2Label]]</f>
        <v>Dynamic viscosity (mPa.s)</v>
      </c>
      <c r="AD483" s="1">
        <f>Tabulka1[[#This Row],[y2]]</f>
        <v>0</v>
      </c>
      <c r="AE483" s="1">
        <f>Tabulka1[[#This Row],[x3]]</f>
        <v>0</v>
      </c>
      <c r="AF483" s="1">
        <f>Tabulka1[[#This Row],[x2]]-Tabulka1[[#This Row],[x3]]</f>
        <v>0</v>
      </c>
      <c r="AG483" s="1">
        <f>100-Tabulka1[[#This Row],[Na2O_proc]]-Tabulka1[[#This Row],[SiO2_proc]]</f>
        <v>100</v>
      </c>
      <c r="AH483" s="1">
        <f>Tabulka1[[#This Row],[z2]]</f>
        <v>0.97254957836955103</v>
      </c>
      <c r="AI483" s="1">
        <f>Tabulka1[[#This Row],[std2]]</f>
        <v>2.0417207929571625E-3</v>
      </c>
      <c r="AJ483" s="1" t="str">
        <f>Tabulka1[[#This Row],[z2Label]]</f>
        <v>Dynamic viscosity (mPa.s)</v>
      </c>
      <c r="AK483" s="1">
        <v>20</v>
      </c>
      <c r="AL483" s="1" t="s">
        <v>82</v>
      </c>
      <c r="AM483" s="1" t="s">
        <v>79</v>
      </c>
      <c r="AN483" s="1">
        <f>POWER(10,0.031929 + 0.015013*I483 + -0.29299*J483 + 0.0023945*I483^2 + 0.020033*I483*J483 + 0.21245*J483^2 + -0.000066562*I483^3 + -0.00020468*I483^2*J483 + -0.026936*I483*J483^2 + -0.010501*J483^3 + 0.00000077066*I483^4 + 0.000013238*I483^3*J483 + -0.00011826*I483^2*J483^2 + 0.0069499*I483*J483^3 + -0.010609*J483^4)</f>
        <v>1.0762892436687868</v>
      </c>
      <c r="AO483" s="1">
        <f>Tabulka1[[#This Row],[Interpolated_z2]]-Tabulka1[[#This Row],[z2]]</f>
        <v>0.10373966529923573</v>
      </c>
      <c r="AP483" s="1">
        <f>Tabulka1[[#This Row],[Interpolated_z2 - measured]]/Tabulka1[[#This Row],[z2]]*100</f>
        <v>10.66677397291684</v>
      </c>
      <c r="AQ483" s="1">
        <v>100</v>
      </c>
    </row>
    <row r="484" spans="1:43" x14ac:dyDescent="0.35">
      <c r="A484" s="1">
        <f t="shared" si="56"/>
        <v>1.7302662680363801</v>
      </c>
      <c r="B484" s="1">
        <f t="shared" si="56"/>
        <v>0</v>
      </c>
      <c r="C484" s="1">
        <f>Tabulka1[[#This Row],[z2]]</f>
        <v>1.4148901220447092</v>
      </c>
      <c r="D484" s="1">
        <f>Tabulka1[[#This Row],[std2]]</f>
        <v>1.0337478516262356E-4</v>
      </c>
      <c r="E484" s="1">
        <f t="shared" si="57"/>
        <v>1</v>
      </c>
      <c r="F484" s="1" t="s">
        <v>75</v>
      </c>
      <c r="G484" s="1" t="s">
        <v>27</v>
      </c>
      <c r="H484" s="1" t="str">
        <f>Tabulka1[[#This Row],[z2Label]]</f>
        <v>Dynamic viscosity (mPa.s)</v>
      </c>
      <c r="I484" s="1">
        <f t="shared" si="58"/>
        <v>5</v>
      </c>
      <c r="J484" s="1">
        <f t="shared" si="58"/>
        <v>0</v>
      </c>
      <c r="K484">
        <v>1.4148901220447092</v>
      </c>
      <c r="L484">
        <v>1.0337478516262356E-4</v>
      </c>
      <c r="M484" s="1" t="s">
        <v>29</v>
      </c>
      <c r="N484" s="1" t="s">
        <v>28</v>
      </c>
      <c r="O484" s="1" t="s">
        <v>81</v>
      </c>
      <c r="P484" s="1">
        <f t="shared" si="59"/>
        <v>5</v>
      </c>
      <c r="Q484" s="1">
        <f t="shared" si="59"/>
        <v>0</v>
      </c>
      <c r="R484" s="1">
        <f>Tabulka1[[#This Row],[z2]]</f>
        <v>1.4148901220447092</v>
      </c>
      <c r="S484" s="1">
        <f>Tabulka1[[#This Row],[std2]]</f>
        <v>1.0337478516262356E-4</v>
      </c>
      <c r="T484" s="1" t="s">
        <v>44</v>
      </c>
      <c r="U484" s="1" t="s">
        <v>28</v>
      </c>
      <c r="V484" s="1" t="str">
        <f>Tabulka1[[#This Row],[z2Label]]</f>
        <v>Dynamic viscosity (mPa.s)</v>
      </c>
      <c r="W484" s="1">
        <f>2*Tabulka1[[#This Row],[x3]]/61.9789*1000/(100-Tabulka1[[#This Row],[x2]])</f>
        <v>1.6983708632250141</v>
      </c>
      <c r="X484" s="1">
        <f>(Tabulka1[[#This Row],[x2]]-Tabulka1[[#This Row],[x3]])/60.08*1000/(100-Tabulka1[[#This Row],[x2]])</f>
        <v>0</v>
      </c>
      <c r="Y484" s="1">
        <f>Tabulka1[[#This Row],[z3]]</f>
        <v>1.4148901220447092</v>
      </c>
      <c r="Z484" s="1">
        <f>Tabulka1[[#This Row],[std3]]</f>
        <v>1.0337478516262356E-4</v>
      </c>
      <c r="AA484" s="1" t="s">
        <v>36</v>
      </c>
      <c r="AB484" s="1" t="s">
        <v>37</v>
      </c>
      <c r="AC484" s="1" t="str">
        <f>Tabulka1[[#This Row],[z2Label]]</f>
        <v>Dynamic viscosity (mPa.s)</v>
      </c>
      <c r="AD484" s="1">
        <f>Tabulka1[[#This Row],[y2]]</f>
        <v>0</v>
      </c>
      <c r="AE484" s="1">
        <f>Tabulka1[[#This Row],[x3]]</f>
        <v>5</v>
      </c>
      <c r="AF484" s="1">
        <f>Tabulka1[[#This Row],[x2]]-Tabulka1[[#This Row],[x3]]</f>
        <v>0</v>
      </c>
      <c r="AG484" s="1">
        <f>100-Tabulka1[[#This Row],[Na2O_proc]]-Tabulka1[[#This Row],[SiO2_proc]]</f>
        <v>95</v>
      </c>
      <c r="AH484" s="1">
        <f>Tabulka1[[#This Row],[z2]]</f>
        <v>1.4148901220447092</v>
      </c>
      <c r="AI484" s="1">
        <f>Tabulka1[[#This Row],[std2]]</f>
        <v>1.0337478516262356E-4</v>
      </c>
      <c r="AJ484" s="1" t="str">
        <f>Tabulka1[[#This Row],[z2Label]]</f>
        <v>Dynamic viscosity (mPa.s)</v>
      </c>
      <c r="AK484" s="1">
        <v>20</v>
      </c>
      <c r="AL484" s="1" t="s">
        <v>82</v>
      </c>
      <c r="AM484" s="1" t="s">
        <v>79</v>
      </c>
      <c r="AN484" s="1">
        <f t="shared" ref="AN484:AN547" si="60">POWER(10,0.031929 + 0.015013*I484 + -0.29299*J484 + 0.0023945*I484^2 + 0.020033*I484*J484 + 0.21245*J484^2 + -0.000066562*I484^3 + -0.00020468*I484^2*J484 + -0.026936*I484*J484^2 + -0.010501*J484^3 + 0.00000077066*I484^4 + 0.000013238*I484^3*J484 + -0.00011826*I484^2*J484^2 + 0.0069499*I484*J484^3 + -0.010609*J484^4)</f>
        <v>1.4421748328791959</v>
      </c>
      <c r="AO484" s="1">
        <f>Tabulka1[[#This Row],[Interpolated_z2]]-Tabulka1[[#This Row],[z2]]</f>
        <v>2.7284710834486692E-2</v>
      </c>
      <c r="AP484" s="1">
        <f>Tabulka1[[#This Row],[Interpolated_z2 - measured]]/Tabulka1[[#This Row],[z2]]*100</f>
        <v>1.9283978599735054</v>
      </c>
      <c r="AQ484" s="1">
        <v>1</v>
      </c>
    </row>
    <row r="485" spans="1:43" x14ac:dyDescent="0.35">
      <c r="A485" s="1">
        <f t="shared" si="56"/>
        <v>3.6927728630227388</v>
      </c>
      <c r="B485" s="1">
        <f t="shared" si="56"/>
        <v>0</v>
      </c>
      <c r="C485" s="1">
        <f>Tabulka1[[#This Row],[z2]]</f>
        <v>2.2958080046205778</v>
      </c>
      <c r="D485" s="1">
        <f>Tabulka1[[#This Row],[std2]]</f>
        <v>3.2955944349680676E-4</v>
      </c>
      <c r="E485" s="1">
        <f t="shared" si="57"/>
        <v>1</v>
      </c>
      <c r="F485" s="1" t="s">
        <v>75</v>
      </c>
      <c r="G485" s="1" t="s">
        <v>27</v>
      </c>
      <c r="H485" s="1" t="str">
        <f>Tabulka1[[#This Row],[z2Label]]</f>
        <v>Dynamic viscosity (mPa.s)</v>
      </c>
      <c r="I485" s="1">
        <f t="shared" si="58"/>
        <v>10</v>
      </c>
      <c r="J485" s="1">
        <f t="shared" si="58"/>
        <v>0</v>
      </c>
      <c r="K485">
        <v>2.2958080046205778</v>
      </c>
      <c r="L485">
        <v>3.2955944349680676E-4</v>
      </c>
      <c r="M485" s="1" t="s">
        <v>29</v>
      </c>
      <c r="N485" s="1" t="s">
        <v>28</v>
      </c>
      <c r="O485" s="1" t="s">
        <v>81</v>
      </c>
      <c r="P485" s="1">
        <f t="shared" si="59"/>
        <v>10</v>
      </c>
      <c r="Q485" s="1">
        <f t="shared" si="59"/>
        <v>0</v>
      </c>
      <c r="R485" s="1">
        <f>Tabulka1[[#This Row],[z2]]</f>
        <v>2.2958080046205778</v>
      </c>
      <c r="S485" s="1">
        <f>Tabulka1[[#This Row],[std2]]</f>
        <v>3.2955944349680676E-4</v>
      </c>
      <c r="T485" s="1" t="s">
        <v>44</v>
      </c>
      <c r="U485" s="1" t="s">
        <v>28</v>
      </c>
      <c r="V485" s="1" t="str">
        <f>Tabulka1[[#This Row],[z2Label]]</f>
        <v>Dynamic viscosity (mPa.s)</v>
      </c>
      <c r="W485" s="1">
        <f>2*Tabulka1[[#This Row],[x3]]/61.9789*1000/(100-Tabulka1[[#This Row],[x2]])</f>
        <v>3.5854496001416964</v>
      </c>
      <c r="X485" s="1">
        <f>(Tabulka1[[#This Row],[x2]]-Tabulka1[[#This Row],[x3]])/60.08*1000/(100-Tabulka1[[#This Row],[x2]])</f>
        <v>0</v>
      </c>
      <c r="Y485" s="1">
        <f>Tabulka1[[#This Row],[z3]]</f>
        <v>2.2958080046205778</v>
      </c>
      <c r="Z485" s="1">
        <f>Tabulka1[[#This Row],[std3]]</f>
        <v>3.2955944349680676E-4</v>
      </c>
      <c r="AA485" s="1" t="s">
        <v>36</v>
      </c>
      <c r="AB485" s="1" t="s">
        <v>37</v>
      </c>
      <c r="AC485" s="1" t="str">
        <f>Tabulka1[[#This Row],[z2Label]]</f>
        <v>Dynamic viscosity (mPa.s)</v>
      </c>
      <c r="AD485" s="1">
        <f>Tabulka1[[#This Row],[y2]]</f>
        <v>0</v>
      </c>
      <c r="AE485" s="1">
        <f>Tabulka1[[#This Row],[x3]]</f>
        <v>10</v>
      </c>
      <c r="AF485" s="1">
        <f>Tabulka1[[#This Row],[x2]]-Tabulka1[[#This Row],[x3]]</f>
        <v>0</v>
      </c>
      <c r="AG485" s="1">
        <f>100-Tabulka1[[#This Row],[Na2O_proc]]-Tabulka1[[#This Row],[SiO2_proc]]</f>
        <v>90</v>
      </c>
      <c r="AH485" s="1">
        <f>Tabulka1[[#This Row],[z2]]</f>
        <v>2.2958080046205778</v>
      </c>
      <c r="AI485" s="1">
        <f>Tabulka1[[#This Row],[std2]]</f>
        <v>3.2955944349680676E-4</v>
      </c>
      <c r="AJ485" s="1" t="str">
        <f>Tabulka1[[#This Row],[z2Label]]</f>
        <v>Dynamic viscosity (mPa.s)</v>
      </c>
      <c r="AK485" s="1">
        <v>20</v>
      </c>
      <c r="AL485" s="1" t="s">
        <v>82</v>
      </c>
      <c r="AM485" s="1" t="s">
        <v>79</v>
      </c>
      <c r="AN485" s="1">
        <f t="shared" si="60"/>
        <v>2.3049080250328502</v>
      </c>
      <c r="AO485" s="1">
        <f>Tabulka1[[#This Row],[Interpolated_z2]]-Tabulka1[[#This Row],[z2]]</f>
        <v>9.1000204122724249E-3</v>
      </c>
      <c r="AP485" s="1">
        <f>Tabulka1[[#This Row],[Interpolated_z2 - measured]]/Tabulka1[[#This Row],[z2]]*100</f>
        <v>0.39637549803631605</v>
      </c>
      <c r="AQ485" s="1">
        <v>1</v>
      </c>
    </row>
    <row r="486" spans="1:43" x14ac:dyDescent="0.35">
      <c r="A486" s="1">
        <f t="shared" si="56"/>
        <v>5.8902061830719807</v>
      </c>
      <c r="B486" s="1">
        <f t="shared" si="56"/>
        <v>0</v>
      </c>
      <c r="C486" s="1">
        <f>Tabulka1[[#This Row],[z2]]</f>
        <v>4.2630626587032365</v>
      </c>
      <c r="D486" s="1">
        <f>Tabulka1[[#This Row],[std2]]</f>
        <v>0</v>
      </c>
      <c r="E486" s="1">
        <f t="shared" si="57"/>
        <v>1</v>
      </c>
      <c r="F486" s="1" t="s">
        <v>75</v>
      </c>
      <c r="G486" s="1" t="s">
        <v>27</v>
      </c>
      <c r="H486" s="1" t="str">
        <f>Tabulka1[[#This Row],[z2Label]]</f>
        <v>Dynamic viscosity (mPa.s)</v>
      </c>
      <c r="I486" s="1">
        <f t="shared" si="58"/>
        <v>15</v>
      </c>
      <c r="J486" s="1">
        <f t="shared" si="58"/>
        <v>0</v>
      </c>
      <c r="K486">
        <v>4.2630626587032365</v>
      </c>
      <c r="L486">
        <v>0</v>
      </c>
      <c r="M486" s="1" t="s">
        <v>29</v>
      </c>
      <c r="N486" s="1" t="s">
        <v>28</v>
      </c>
      <c r="O486" s="1" t="s">
        <v>81</v>
      </c>
      <c r="P486" s="1">
        <f t="shared" si="59"/>
        <v>15</v>
      </c>
      <c r="Q486" s="1">
        <f t="shared" si="59"/>
        <v>0</v>
      </c>
      <c r="R486" s="1">
        <f>Tabulka1[[#This Row],[z2]]</f>
        <v>4.2630626587032365</v>
      </c>
      <c r="S486" s="1">
        <f>Tabulka1[[#This Row],[std2]]</f>
        <v>0</v>
      </c>
      <c r="T486" s="1" t="s">
        <v>44</v>
      </c>
      <c r="U486" s="1" t="s">
        <v>28</v>
      </c>
      <c r="V486" s="1" t="str">
        <f>Tabulka1[[#This Row],[z2Label]]</f>
        <v>Dynamic viscosity (mPa.s)</v>
      </c>
      <c r="W486" s="1">
        <f>2*Tabulka1[[#This Row],[x3]]/61.9789*1000/(100-Tabulka1[[#This Row],[x2]])</f>
        <v>5.6945376002250478</v>
      </c>
      <c r="X486" s="1">
        <f>(Tabulka1[[#This Row],[x2]]-Tabulka1[[#This Row],[x3]])/60.08*1000/(100-Tabulka1[[#This Row],[x2]])</f>
        <v>0</v>
      </c>
      <c r="Y486" s="1">
        <f>Tabulka1[[#This Row],[z3]]</f>
        <v>4.2630626587032365</v>
      </c>
      <c r="Z486" s="1">
        <f>Tabulka1[[#This Row],[std3]]</f>
        <v>0</v>
      </c>
      <c r="AA486" s="1" t="s">
        <v>36</v>
      </c>
      <c r="AB486" s="1" t="s">
        <v>37</v>
      </c>
      <c r="AC486" s="1" t="str">
        <f>Tabulka1[[#This Row],[z2Label]]</f>
        <v>Dynamic viscosity (mPa.s)</v>
      </c>
      <c r="AD486" s="1">
        <f>Tabulka1[[#This Row],[y2]]</f>
        <v>0</v>
      </c>
      <c r="AE486" s="1">
        <f>Tabulka1[[#This Row],[x3]]</f>
        <v>15</v>
      </c>
      <c r="AF486" s="1">
        <f>Tabulka1[[#This Row],[x2]]-Tabulka1[[#This Row],[x3]]</f>
        <v>0</v>
      </c>
      <c r="AG486" s="1">
        <f>100-Tabulka1[[#This Row],[Na2O_proc]]-Tabulka1[[#This Row],[SiO2_proc]]</f>
        <v>85</v>
      </c>
      <c r="AH486" s="1">
        <f>Tabulka1[[#This Row],[z2]]</f>
        <v>4.2630626587032365</v>
      </c>
      <c r="AI486" s="1">
        <f>Tabulka1[[#This Row],[std2]]</f>
        <v>0</v>
      </c>
      <c r="AJ486" s="1" t="str">
        <f>Tabulka1[[#This Row],[z2Label]]</f>
        <v>Dynamic viscosity (mPa.s)</v>
      </c>
      <c r="AK486" s="1">
        <v>20</v>
      </c>
      <c r="AL486" s="1" t="s">
        <v>82</v>
      </c>
      <c r="AM486" s="1" t="s">
        <v>79</v>
      </c>
      <c r="AN486" s="1">
        <f t="shared" si="60"/>
        <v>4.0761899370412182</v>
      </c>
      <c r="AO486" s="1">
        <f>Tabulka1[[#This Row],[Interpolated_z2]]-Tabulka1[[#This Row],[z2]]</f>
        <v>-0.18687272166201829</v>
      </c>
      <c r="AP486" s="1">
        <f>Tabulka1[[#This Row],[Interpolated_z2 - measured]]/Tabulka1[[#This Row],[z2]]*100</f>
        <v>-4.3835321369370241</v>
      </c>
      <c r="AQ486" s="1">
        <v>1</v>
      </c>
    </row>
    <row r="487" spans="1:43" x14ac:dyDescent="0.35">
      <c r="A487" s="1">
        <f t="shared" si="56"/>
        <v>8.3210899193112482</v>
      </c>
      <c r="B487" s="1">
        <f t="shared" si="56"/>
        <v>0</v>
      </c>
      <c r="C487" s="1">
        <f>Tabulka1[[#This Row],[z2]]</f>
        <v>8.5932270872551015</v>
      </c>
      <c r="D487" s="1">
        <f>Tabulka1[[#This Row],[std2]]</f>
        <v>5.8371878963978619E-3</v>
      </c>
      <c r="E487" s="1">
        <f t="shared" si="57"/>
        <v>1</v>
      </c>
      <c r="F487" s="1" t="s">
        <v>75</v>
      </c>
      <c r="G487" s="1" t="s">
        <v>27</v>
      </c>
      <c r="H487" s="1" t="str">
        <f>Tabulka1[[#This Row],[z2Label]]</f>
        <v>Dynamic viscosity (mPa.s)</v>
      </c>
      <c r="I487" s="1">
        <f t="shared" si="58"/>
        <v>20</v>
      </c>
      <c r="J487" s="1">
        <f t="shared" si="58"/>
        <v>0</v>
      </c>
      <c r="K487">
        <v>8.5932270872551015</v>
      </c>
      <c r="L487">
        <v>5.8371878963978619E-3</v>
      </c>
      <c r="M487" s="1" t="s">
        <v>29</v>
      </c>
      <c r="N487" s="1" t="s">
        <v>28</v>
      </c>
      <c r="O487" s="1" t="s">
        <v>81</v>
      </c>
      <c r="P487" s="1">
        <f t="shared" si="59"/>
        <v>20</v>
      </c>
      <c r="Q487" s="1">
        <f t="shared" si="59"/>
        <v>0</v>
      </c>
      <c r="R487" s="1">
        <f>Tabulka1[[#This Row],[z2]]</f>
        <v>8.5932270872551015</v>
      </c>
      <c r="S487" s="1">
        <f>Tabulka1[[#This Row],[std2]]</f>
        <v>5.8371878963978619E-3</v>
      </c>
      <c r="T487" s="1" t="s">
        <v>44</v>
      </c>
      <c r="U487" s="1" t="s">
        <v>28</v>
      </c>
      <c r="V487" s="1" t="str">
        <f>Tabulka1[[#This Row],[z2Label]]</f>
        <v>Dynamic viscosity (mPa.s)</v>
      </c>
      <c r="W487" s="1">
        <f>2*Tabulka1[[#This Row],[x3]]/61.9789*1000/(100-Tabulka1[[#This Row],[x2]])</f>
        <v>8.0672616003188171</v>
      </c>
      <c r="X487" s="1">
        <f>(Tabulka1[[#This Row],[x2]]-Tabulka1[[#This Row],[x3]])/60.08*1000/(100-Tabulka1[[#This Row],[x2]])</f>
        <v>0</v>
      </c>
      <c r="Y487" s="1">
        <f>Tabulka1[[#This Row],[z3]]</f>
        <v>8.5932270872551015</v>
      </c>
      <c r="Z487" s="1">
        <f>Tabulka1[[#This Row],[std3]]</f>
        <v>5.8371878963978619E-3</v>
      </c>
      <c r="AA487" s="1" t="s">
        <v>36</v>
      </c>
      <c r="AB487" s="1" t="s">
        <v>37</v>
      </c>
      <c r="AC487" s="1" t="str">
        <f>Tabulka1[[#This Row],[z2Label]]</f>
        <v>Dynamic viscosity (mPa.s)</v>
      </c>
      <c r="AD487" s="1">
        <f>Tabulka1[[#This Row],[y2]]</f>
        <v>0</v>
      </c>
      <c r="AE487" s="1">
        <f>Tabulka1[[#This Row],[x3]]</f>
        <v>20</v>
      </c>
      <c r="AF487" s="1">
        <f>Tabulka1[[#This Row],[x2]]-Tabulka1[[#This Row],[x3]]</f>
        <v>0</v>
      </c>
      <c r="AG487" s="1">
        <f>100-Tabulka1[[#This Row],[Na2O_proc]]-Tabulka1[[#This Row],[SiO2_proc]]</f>
        <v>80</v>
      </c>
      <c r="AH487" s="1">
        <f>Tabulka1[[#This Row],[z2]]</f>
        <v>8.5932270872551015</v>
      </c>
      <c r="AI487" s="1">
        <f>Tabulka1[[#This Row],[std2]]</f>
        <v>5.8371878963978619E-3</v>
      </c>
      <c r="AJ487" s="1" t="str">
        <f>Tabulka1[[#This Row],[z2Label]]</f>
        <v>Dynamic viscosity (mPa.s)</v>
      </c>
      <c r="AK487" s="1">
        <v>20</v>
      </c>
      <c r="AL487" s="1" t="s">
        <v>82</v>
      </c>
      <c r="AM487" s="1" t="s">
        <v>79</v>
      </c>
      <c r="AN487" s="1">
        <f t="shared" si="60"/>
        <v>7.5997376449112295</v>
      </c>
      <c r="AO487" s="1">
        <f>Tabulka1[[#This Row],[Interpolated_z2]]-Tabulka1[[#This Row],[z2]]</f>
        <v>-0.99348944234387204</v>
      </c>
      <c r="AP487" s="1">
        <f>Tabulka1[[#This Row],[Interpolated_z2 - measured]]/Tabulka1[[#This Row],[z2]]*100</f>
        <v>-11.561307902794155</v>
      </c>
      <c r="AQ487" s="1">
        <v>1</v>
      </c>
    </row>
    <row r="488" spans="1:43" x14ac:dyDescent="0.35">
      <c r="A488" s="1">
        <f t="shared" si="56"/>
        <v>10.971354767509588</v>
      </c>
      <c r="B488" s="1">
        <f t="shared" si="56"/>
        <v>0</v>
      </c>
      <c r="C488" s="1">
        <f>Tabulka1[[#This Row],[z2]]</f>
        <v>18.470479657526752</v>
      </c>
      <c r="D488" s="1">
        <f>Tabulka1[[#This Row],[std2]]</f>
        <v>1.0610826783874947E-3</v>
      </c>
      <c r="E488" s="1">
        <f t="shared" si="57"/>
        <v>1</v>
      </c>
      <c r="F488" s="1" t="s">
        <v>75</v>
      </c>
      <c r="G488" s="1" t="s">
        <v>27</v>
      </c>
      <c r="H488" s="1" t="str">
        <f>Tabulka1[[#This Row],[z2Label]]</f>
        <v>Dynamic viscosity (mPa.s)</v>
      </c>
      <c r="I488" s="1">
        <f t="shared" si="58"/>
        <v>25</v>
      </c>
      <c r="J488" s="1">
        <f t="shared" si="58"/>
        <v>0</v>
      </c>
      <c r="K488">
        <v>18.470479657526752</v>
      </c>
      <c r="L488">
        <v>1.0610826783874947E-3</v>
      </c>
      <c r="M488" s="1" t="s">
        <v>29</v>
      </c>
      <c r="N488" s="1" t="s">
        <v>28</v>
      </c>
      <c r="O488" s="1" t="s">
        <v>81</v>
      </c>
      <c r="P488" s="1">
        <f t="shared" si="59"/>
        <v>25</v>
      </c>
      <c r="Q488" s="1">
        <f t="shared" si="59"/>
        <v>0</v>
      </c>
      <c r="R488" s="1">
        <f>Tabulka1[[#This Row],[z2]]</f>
        <v>18.470479657526752</v>
      </c>
      <c r="S488" s="1">
        <f>Tabulka1[[#This Row],[std2]]</f>
        <v>1.0610826783874947E-3</v>
      </c>
      <c r="T488" s="1" t="s">
        <v>44</v>
      </c>
      <c r="U488" s="1" t="s">
        <v>28</v>
      </c>
      <c r="V488" s="1" t="str">
        <f>Tabulka1[[#This Row],[z2Label]]</f>
        <v>Dynamic viscosity (mPa.s)</v>
      </c>
      <c r="W488" s="1">
        <f>2*Tabulka1[[#This Row],[x3]]/61.9789*1000/(100-Tabulka1[[#This Row],[x2]])</f>
        <v>10.756348800425091</v>
      </c>
      <c r="X488" s="1">
        <f>(Tabulka1[[#This Row],[x2]]-Tabulka1[[#This Row],[x3]])/60.08*1000/(100-Tabulka1[[#This Row],[x2]])</f>
        <v>0</v>
      </c>
      <c r="Y488" s="1">
        <f>Tabulka1[[#This Row],[z3]]</f>
        <v>18.470479657526752</v>
      </c>
      <c r="Z488" s="1">
        <f>Tabulka1[[#This Row],[std3]]</f>
        <v>1.0610826783874947E-3</v>
      </c>
      <c r="AA488" s="1" t="s">
        <v>36</v>
      </c>
      <c r="AB488" s="1" t="s">
        <v>37</v>
      </c>
      <c r="AC488" s="1" t="str">
        <f>Tabulka1[[#This Row],[z2Label]]</f>
        <v>Dynamic viscosity (mPa.s)</v>
      </c>
      <c r="AD488" s="1">
        <f>Tabulka1[[#This Row],[y2]]</f>
        <v>0</v>
      </c>
      <c r="AE488" s="1">
        <f>Tabulka1[[#This Row],[x3]]</f>
        <v>25</v>
      </c>
      <c r="AF488" s="1">
        <f>Tabulka1[[#This Row],[x2]]-Tabulka1[[#This Row],[x3]]</f>
        <v>0</v>
      </c>
      <c r="AG488" s="1">
        <f>100-Tabulka1[[#This Row],[Na2O_proc]]-Tabulka1[[#This Row],[SiO2_proc]]</f>
        <v>75</v>
      </c>
      <c r="AH488" s="1">
        <f>Tabulka1[[#This Row],[z2]]</f>
        <v>18.470479657526752</v>
      </c>
      <c r="AI488" s="1">
        <f>Tabulka1[[#This Row],[std2]]</f>
        <v>1.0610826783874947E-3</v>
      </c>
      <c r="AJ488" s="1" t="str">
        <f>Tabulka1[[#This Row],[z2Label]]</f>
        <v>Dynamic viscosity (mPa.s)</v>
      </c>
      <c r="AK488" s="1">
        <v>20</v>
      </c>
      <c r="AL488" s="1" t="s">
        <v>82</v>
      </c>
      <c r="AM488" s="1" t="s">
        <v>79</v>
      </c>
      <c r="AN488" s="1">
        <f t="shared" si="60"/>
        <v>14.615857916272065</v>
      </c>
      <c r="AO488" s="1">
        <f>Tabulka1[[#This Row],[Interpolated_z2]]-Tabulka1[[#This Row],[z2]]</f>
        <v>-3.8546217412546877</v>
      </c>
      <c r="AP488" s="1">
        <f>Tabulka1[[#This Row],[Interpolated_z2 - measured]]/Tabulka1[[#This Row],[z2]]*100</f>
        <v>-20.869093887791497</v>
      </c>
      <c r="AQ488" s="1">
        <v>1</v>
      </c>
    </row>
    <row r="489" spans="1:43" x14ac:dyDescent="0.35">
      <c r="A489" s="1">
        <f t="shared" si="56"/>
        <v>13.81176497162744</v>
      </c>
      <c r="B489" s="1">
        <f t="shared" si="56"/>
        <v>0</v>
      </c>
      <c r="C489" s="1">
        <f>Tabulka1[[#This Row],[z2]]</f>
        <v>34.524831073675315</v>
      </c>
      <c r="D489" s="1">
        <f>Tabulka1[[#This Row],[std2]]</f>
        <v>0.13174160108467428</v>
      </c>
      <c r="E489" s="1">
        <f t="shared" si="57"/>
        <v>1</v>
      </c>
      <c r="F489" s="1" t="s">
        <v>75</v>
      </c>
      <c r="G489" s="1" t="s">
        <v>27</v>
      </c>
      <c r="H489" s="1" t="str">
        <f>Tabulka1[[#This Row],[z2Label]]</f>
        <v>Dynamic viscosity (mPa.s)</v>
      </c>
      <c r="I489" s="1">
        <f t="shared" si="58"/>
        <v>30</v>
      </c>
      <c r="J489" s="1">
        <f t="shared" si="58"/>
        <v>0</v>
      </c>
      <c r="K489">
        <v>34.524831073675315</v>
      </c>
      <c r="L489">
        <v>0.13174160108467428</v>
      </c>
      <c r="M489" s="1" t="s">
        <v>29</v>
      </c>
      <c r="N489" s="1" t="s">
        <v>28</v>
      </c>
      <c r="O489" s="1" t="s">
        <v>81</v>
      </c>
      <c r="P489" s="1">
        <f t="shared" si="59"/>
        <v>30</v>
      </c>
      <c r="Q489" s="1">
        <f t="shared" si="59"/>
        <v>0</v>
      </c>
      <c r="R489" s="1">
        <f>Tabulka1[[#This Row],[z2]]</f>
        <v>34.524831073675315</v>
      </c>
      <c r="S489" s="1">
        <f>Tabulka1[[#This Row],[std2]]</f>
        <v>0.13174160108467428</v>
      </c>
      <c r="T489" s="1" t="s">
        <v>44</v>
      </c>
      <c r="U489" s="1" t="s">
        <v>28</v>
      </c>
      <c r="V489" s="1" t="str">
        <f>Tabulka1[[#This Row],[z2Label]]</f>
        <v>Dynamic viscosity (mPa.s)</v>
      </c>
      <c r="W489" s="1">
        <f>2*Tabulka1[[#This Row],[x3]]/61.9789*1000/(100-Tabulka1[[#This Row],[x2]])</f>
        <v>13.829591314832259</v>
      </c>
      <c r="X489" s="1">
        <f>(Tabulka1[[#This Row],[x2]]-Tabulka1[[#This Row],[x3]])/60.08*1000/(100-Tabulka1[[#This Row],[x2]])</f>
        <v>0</v>
      </c>
      <c r="Y489" s="1">
        <f>Tabulka1[[#This Row],[z3]]</f>
        <v>34.524831073675315</v>
      </c>
      <c r="Z489" s="1">
        <f>Tabulka1[[#This Row],[std3]]</f>
        <v>0.13174160108467428</v>
      </c>
      <c r="AA489" s="1" t="s">
        <v>36</v>
      </c>
      <c r="AB489" s="1" t="s">
        <v>37</v>
      </c>
      <c r="AC489" s="1" t="str">
        <f>Tabulka1[[#This Row],[z2Label]]</f>
        <v>Dynamic viscosity (mPa.s)</v>
      </c>
      <c r="AD489" s="1">
        <f>Tabulka1[[#This Row],[y2]]</f>
        <v>0</v>
      </c>
      <c r="AE489" s="1">
        <f>Tabulka1[[#This Row],[x3]]</f>
        <v>30</v>
      </c>
      <c r="AF489" s="1">
        <f>Tabulka1[[#This Row],[x2]]-Tabulka1[[#This Row],[x3]]</f>
        <v>0</v>
      </c>
      <c r="AG489" s="1">
        <f>100-Tabulka1[[#This Row],[Na2O_proc]]-Tabulka1[[#This Row],[SiO2_proc]]</f>
        <v>70</v>
      </c>
      <c r="AH489" s="1">
        <f>Tabulka1[[#This Row],[z2]]</f>
        <v>34.524831073675315</v>
      </c>
      <c r="AI489" s="1">
        <f>Tabulka1[[#This Row],[std2]]</f>
        <v>0.13174160108467428</v>
      </c>
      <c r="AJ489" s="1" t="str">
        <f>Tabulka1[[#This Row],[z2Label]]</f>
        <v>Dynamic viscosity (mPa.s)</v>
      </c>
      <c r="AK489" s="1">
        <v>20</v>
      </c>
      <c r="AL489" s="1" t="s">
        <v>82</v>
      </c>
      <c r="AM489" s="1" t="s">
        <v>79</v>
      </c>
      <c r="AN489" s="1">
        <f t="shared" si="60"/>
        <v>29.135977964858895</v>
      </c>
      <c r="AO489" s="1">
        <f>Tabulka1[[#This Row],[Interpolated_z2]]-Tabulka1[[#This Row],[z2]]</f>
        <v>-5.38885310881642</v>
      </c>
      <c r="AP489" s="1">
        <f>Tabulka1[[#This Row],[Interpolated_z2 - measured]]/Tabulka1[[#This Row],[z2]]*100</f>
        <v>-15.608629908475766</v>
      </c>
      <c r="AQ489" s="1">
        <v>1</v>
      </c>
    </row>
    <row r="490" spans="1:43" x14ac:dyDescent="0.35">
      <c r="A490" s="1">
        <f t="shared" si="56"/>
        <v>16.830453589850741</v>
      </c>
      <c r="B490" s="1">
        <f t="shared" si="56"/>
        <v>0</v>
      </c>
      <c r="C490" s="1">
        <f>Tabulka1[[#This Row],[z2]]</f>
        <v>57.502200493510614</v>
      </c>
      <c r="D490" s="1">
        <f>Tabulka1[[#This Row],[std2]]</f>
        <v>0.21973640551526377</v>
      </c>
      <c r="E490" s="1">
        <f t="shared" si="57"/>
        <v>1</v>
      </c>
      <c r="F490" s="1" t="s">
        <v>75</v>
      </c>
      <c r="G490" s="1" t="s">
        <v>27</v>
      </c>
      <c r="H490" s="1" t="str">
        <f>Tabulka1[[#This Row],[z2Label]]</f>
        <v>Dynamic viscosity (mPa.s)</v>
      </c>
      <c r="I490" s="1">
        <f t="shared" si="58"/>
        <v>35</v>
      </c>
      <c r="J490" s="1">
        <f t="shared" si="58"/>
        <v>0</v>
      </c>
      <c r="K490">
        <v>57.502200493510614</v>
      </c>
      <c r="L490">
        <v>0.21973640551526377</v>
      </c>
      <c r="M490" s="1" t="s">
        <v>29</v>
      </c>
      <c r="N490" s="1" t="s">
        <v>28</v>
      </c>
      <c r="O490" s="1" t="s">
        <v>81</v>
      </c>
      <c r="P490" s="1">
        <f t="shared" si="59"/>
        <v>35</v>
      </c>
      <c r="Q490" s="1">
        <f t="shared" si="59"/>
        <v>0</v>
      </c>
      <c r="R490" s="1">
        <f>Tabulka1[[#This Row],[z2]]</f>
        <v>57.502200493510614</v>
      </c>
      <c r="S490" s="1">
        <f>Tabulka1[[#This Row],[std2]]</f>
        <v>0.21973640551526377</v>
      </c>
      <c r="T490" s="1" t="s">
        <v>44</v>
      </c>
      <c r="U490" s="1" t="s">
        <v>28</v>
      </c>
      <c r="V490" s="1" t="str">
        <f>Tabulka1[[#This Row],[z2Label]]</f>
        <v>Dynamic viscosity (mPa.s)</v>
      </c>
      <c r="W490" s="1">
        <f>2*Tabulka1[[#This Row],[x3]]/61.9789*1000/(100-Tabulka1[[#This Row],[x2]])</f>
        <v>17.375640369917452</v>
      </c>
      <c r="X490" s="1">
        <f>(Tabulka1[[#This Row],[x2]]-Tabulka1[[#This Row],[x3]])/60.08*1000/(100-Tabulka1[[#This Row],[x2]])</f>
        <v>0</v>
      </c>
      <c r="Y490" s="1">
        <f>Tabulka1[[#This Row],[z3]]</f>
        <v>57.502200493510614</v>
      </c>
      <c r="Z490" s="1">
        <f>Tabulka1[[#This Row],[std3]]</f>
        <v>0.21973640551526377</v>
      </c>
      <c r="AA490" s="1" t="s">
        <v>36</v>
      </c>
      <c r="AB490" s="1" t="s">
        <v>37</v>
      </c>
      <c r="AC490" s="1" t="str">
        <f>Tabulka1[[#This Row],[z2Label]]</f>
        <v>Dynamic viscosity (mPa.s)</v>
      </c>
      <c r="AD490" s="1">
        <f>Tabulka1[[#This Row],[y2]]</f>
        <v>0</v>
      </c>
      <c r="AE490" s="1">
        <f>Tabulka1[[#This Row],[x3]]</f>
        <v>35</v>
      </c>
      <c r="AF490" s="1">
        <f>Tabulka1[[#This Row],[x2]]-Tabulka1[[#This Row],[x3]]</f>
        <v>0</v>
      </c>
      <c r="AG490" s="1">
        <f>100-Tabulka1[[#This Row],[Na2O_proc]]-Tabulka1[[#This Row],[SiO2_proc]]</f>
        <v>65</v>
      </c>
      <c r="AH490" s="1">
        <f>Tabulka1[[#This Row],[z2]]</f>
        <v>57.502200493510614</v>
      </c>
      <c r="AI490" s="1">
        <f>Tabulka1[[#This Row],[std2]]</f>
        <v>0.21973640551526377</v>
      </c>
      <c r="AJ490" s="1" t="str">
        <f>Tabulka1[[#This Row],[z2Label]]</f>
        <v>Dynamic viscosity (mPa.s)</v>
      </c>
      <c r="AK490" s="1">
        <v>20</v>
      </c>
      <c r="AL490" s="1" t="s">
        <v>82</v>
      </c>
      <c r="AM490" s="1" t="s">
        <v>79</v>
      </c>
      <c r="AN490" s="1">
        <f t="shared" si="60"/>
        <v>62.125859833542485</v>
      </c>
      <c r="AO490" s="1">
        <f>Tabulka1[[#This Row],[Interpolated_z2]]-Tabulka1[[#This Row],[z2]]</f>
        <v>4.6236593400318711</v>
      </c>
      <c r="AP490" s="1">
        <f>Tabulka1[[#This Row],[Interpolated_z2 - measured]]/Tabulka1[[#This Row],[z2]]*100</f>
        <v>8.0408389598128025</v>
      </c>
      <c r="AQ490" s="1">
        <v>1</v>
      </c>
    </row>
    <row r="491" spans="1:43" x14ac:dyDescent="0.35">
      <c r="A491" s="1">
        <f t="shared" si="56"/>
        <v>18.871925832823752</v>
      </c>
      <c r="B491" s="1">
        <f t="shared" si="56"/>
        <v>0</v>
      </c>
      <c r="C491" s="1">
        <f>Tabulka1[[#This Row],[z2]]</f>
        <v>73.471400411248098</v>
      </c>
      <c r="D491" s="1">
        <f>Tabulka1[[#This Row],[std2]]</f>
        <v>0.17190352523952984</v>
      </c>
      <c r="E491" s="1">
        <f t="shared" si="57"/>
        <v>1</v>
      </c>
      <c r="F491" s="1" t="s">
        <v>75</v>
      </c>
      <c r="G491" s="1" t="s">
        <v>27</v>
      </c>
      <c r="H491" s="1" t="str">
        <f>Tabulka1[[#This Row],[z2Label]]</f>
        <v>Dynamic viscosity (mPa.s)</v>
      </c>
      <c r="I491" s="1">
        <f t="shared" si="58"/>
        <v>38.380000000000003</v>
      </c>
      <c r="J491" s="1">
        <f t="shared" si="58"/>
        <v>0</v>
      </c>
      <c r="K491">
        <v>73.471400411248098</v>
      </c>
      <c r="L491">
        <v>0.17190352523952984</v>
      </c>
      <c r="M491" s="1" t="s">
        <v>29</v>
      </c>
      <c r="N491" s="1" t="s">
        <v>28</v>
      </c>
      <c r="O491" s="1" t="s">
        <v>81</v>
      </c>
      <c r="P491" s="1">
        <f t="shared" si="59"/>
        <v>38.380000000000003</v>
      </c>
      <c r="Q491" s="1">
        <f t="shared" si="59"/>
        <v>0</v>
      </c>
      <c r="R491" s="1">
        <f>Tabulka1[[#This Row],[z2]]</f>
        <v>73.471400411248098</v>
      </c>
      <c r="S491" s="1">
        <f>Tabulka1[[#This Row],[std2]]</f>
        <v>0.17190352523952984</v>
      </c>
      <c r="T491" s="1" t="s">
        <v>44</v>
      </c>
      <c r="U491" s="1" t="s">
        <v>28</v>
      </c>
      <c r="V491" s="1" t="str">
        <f>Tabulka1[[#This Row],[z2Label]]</f>
        <v>Dynamic viscosity (mPa.s)</v>
      </c>
      <c r="W491" s="1">
        <f>2*Tabulka1[[#This Row],[x3]]/61.9789*1000/(100-Tabulka1[[#This Row],[x2]])</f>
        <v>20.098766648506089</v>
      </c>
      <c r="X491" s="1">
        <f>(Tabulka1[[#This Row],[x2]]-Tabulka1[[#This Row],[x3]])/60.08*1000/(100-Tabulka1[[#This Row],[x2]])</f>
        <v>0</v>
      </c>
      <c r="Y491" s="1">
        <f>Tabulka1[[#This Row],[z3]]</f>
        <v>73.471400411248098</v>
      </c>
      <c r="Z491" s="1">
        <f>Tabulka1[[#This Row],[std3]]</f>
        <v>0.17190352523952984</v>
      </c>
      <c r="AA491" s="1" t="s">
        <v>36</v>
      </c>
      <c r="AB491" s="1" t="s">
        <v>37</v>
      </c>
      <c r="AC491" s="1" t="str">
        <f>Tabulka1[[#This Row],[z2Label]]</f>
        <v>Dynamic viscosity (mPa.s)</v>
      </c>
      <c r="AD491" s="1">
        <f>Tabulka1[[#This Row],[y2]]</f>
        <v>0</v>
      </c>
      <c r="AE491" s="1">
        <f>Tabulka1[[#This Row],[x3]]</f>
        <v>38.380000000000003</v>
      </c>
      <c r="AF491" s="1">
        <f>Tabulka1[[#This Row],[x2]]-Tabulka1[[#This Row],[x3]]</f>
        <v>0</v>
      </c>
      <c r="AG491" s="1">
        <f>100-Tabulka1[[#This Row],[Na2O_proc]]-Tabulka1[[#This Row],[SiO2_proc]]</f>
        <v>61.62</v>
      </c>
      <c r="AH491" s="1">
        <f>Tabulka1[[#This Row],[z2]]</f>
        <v>73.471400411248098</v>
      </c>
      <c r="AI491" s="1">
        <f>Tabulka1[[#This Row],[std2]]</f>
        <v>0.17190352523952984</v>
      </c>
      <c r="AJ491" s="1" t="str">
        <f>Tabulka1[[#This Row],[z2Label]]</f>
        <v>Dynamic viscosity (mPa.s)</v>
      </c>
      <c r="AK491" s="1">
        <v>20</v>
      </c>
      <c r="AL491" s="1" t="s">
        <v>82</v>
      </c>
      <c r="AM491" s="1" t="s">
        <v>79</v>
      </c>
      <c r="AN491" s="1">
        <f t="shared" si="60"/>
        <v>110.76498141347855</v>
      </c>
      <c r="AO491" s="1">
        <f>Tabulka1[[#This Row],[Interpolated_z2]]-Tabulka1[[#This Row],[z2]]</f>
        <v>37.293581002230454</v>
      </c>
      <c r="AP491" s="1">
        <f>Tabulka1[[#This Row],[Interpolated_z2 - measured]]/Tabulka1[[#This Row],[z2]]*100</f>
        <v>50.75931694983862</v>
      </c>
      <c r="AQ491" s="1">
        <v>1</v>
      </c>
    </row>
    <row r="492" spans="1:43" x14ac:dyDescent="0.35">
      <c r="A492" s="1">
        <f t="shared" si="56"/>
        <v>0</v>
      </c>
      <c r="B492" s="1">
        <f t="shared" si="56"/>
        <v>0</v>
      </c>
      <c r="C492" s="1">
        <f>Tabulka1[[#This Row],[z2]]</f>
        <v>0.97254957836955058</v>
      </c>
      <c r="D492" s="1">
        <f>Tabulka1[[#This Row],[std2]]</f>
        <v>2.0417207929571625E-3</v>
      </c>
      <c r="E492" s="1">
        <f t="shared" si="57"/>
        <v>2</v>
      </c>
      <c r="F492" s="1" t="s">
        <v>75</v>
      </c>
      <c r="G492" s="1" t="s">
        <v>27</v>
      </c>
      <c r="H492" s="1" t="str">
        <f>Tabulka1[[#This Row],[z2Label]]</f>
        <v>Dynamic viscosity (mPa.s)</v>
      </c>
      <c r="I492" s="1">
        <f t="shared" si="58"/>
        <v>0</v>
      </c>
      <c r="J492" s="1">
        <f t="shared" si="58"/>
        <v>0.1</v>
      </c>
      <c r="K492" s="1">
        <v>0.97254957836955058</v>
      </c>
      <c r="L492" s="1">
        <v>2.0417207929571625E-3</v>
      </c>
      <c r="M492" s="1" t="s">
        <v>29</v>
      </c>
      <c r="N492" s="1" t="s">
        <v>28</v>
      </c>
      <c r="O492" s="1" t="s">
        <v>81</v>
      </c>
      <c r="P492" s="1">
        <f t="shared" si="59"/>
        <v>0</v>
      </c>
      <c r="Q492" s="1">
        <f t="shared" si="59"/>
        <v>0.1</v>
      </c>
      <c r="R492" s="1">
        <f>Tabulka1[[#This Row],[z2]]</f>
        <v>0.97254957836955058</v>
      </c>
      <c r="S492" s="1">
        <f>Tabulka1[[#This Row],[std2]]</f>
        <v>2.0417207929571625E-3</v>
      </c>
      <c r="T492" s="1" t="s">
        <v>44</v>
      </c>
      <c r="U492" s="1" t="s">
        <v>28</v>
      </c>
      <c r="V492" s="1" t="str">
        <f>Tabulka1[[#This Row],[z2Label]]</f>
        <v>Dynamic viscosity (mPa.s)</v>
      </c>
      <c r="W492" s="1">
        <f>2*Tabulka1[[#This Row],[x3]]/61.9789*1000/(100-Tabulka1[[#This Row],[x2]])</f>
        <v>0</v>
      </c>
      <c r="X492" s="1">
        <f>(Tabulka1[[#This Row],[x2]]-Tabulka1[[#This Row],[x3]])/60.08*1000/(100-Tabulka1[[#This Row],[x2]])</f>
        <v>0</v>
      </c>
      <c r="Y492" s="1">
        <f>Tabulka1[[#This Row],[z3]]</f>
        <v>0.97254957836955058</v>
      </c>
      <c r="Z492" s="1">
        <f>Tabulka1[[#This Row],[std3]]</f>
        <v>2.0417207929571625E-3</v>
      </c>
      <c r="AA492" s="1" t="s">
        <v>36</v>
      </c>
      <c r="AB492" s="1" t="s">
        <v>37</v>
      </c>
      <c r="AC492" s="1" t="str">
        <f>Tabulka1[[#This Row],[z2Label]]</f>
        <v>Dynamic viscosity (mPa.s)</v>
      </c>
      <c r="AD492" s="1">
        <f>Tabulka1[[#This Row],[y2]]</f>
        <v>0.1</v>
      </c>
      <c r="AE492" s="1">
        <f>Tabulka1[[#This Row],[x3]]</f>
        <v>0</v>
      </c>
      <c r="AF492" s="1">
        <f>Tabulka1[[#This Row],[x2]]-Tabulka1[[#This Row],[x3]]</f>
        <v>0</v>
      </c>
      <c r="AG492" s="1">
        <f>100-Tabulka1[[#This Row],[Na2O_proc]]-Tabulka1[[#This Row],[SiO2_proc]]</f>
        <v>100</v>
      </c>
      <c r="AH492" s="1">
        <f>Tabulka1[[#This Row],[z2]]</f>
        <v>0.97254957836955058</v>
      </c>
      <c r="AI492" s="1">
        <f>Tabulka1[[#This Row],[std2]]</f>
        <v>2.0417207929571625E-3</v>
      </c>
      <c r="AJ492" s="1" t="str">
        <f>Tabulka1[[#This Row],[z2Label]]</f>
        <v>Dynamic viscosity (mPa.s)</v>
      </c>
      <c r="AK492" s="1">
        <v>20</v>
      </c>
      <c r="AL492" s="1" t="s">
        <v>82</v>
      </c>
      <c r="AM492" s="1" t="s">
        <v>79</v>
      </c>
      <c r="AN492" s="1">
        <f t="shared" si="60"/>
        <v>1.0109808705725032</v>
      </c>
      <c r="AO492" s="1">
        <f>Tabulka1[[#This Row],[Interpolated_z2]]-Tabulka1[[#This Row],[z2]]</f>
        <v>3.8431292202952605E-2</v>
      </c>
      <c r="AP492" s="1">
        <f>Tabulka1[[#This Row],[Interpolated_z2 - measured]]/Tabulka1[[#This Row],[z2]]*100</f>
        <v>3.9516023715090687</v>
      </c>
      <c r="AQ492" s="1">
        <v>100</v>
      </c>
    </row>
    <row r="493" spans="1:43" x14ac:dyDescent="0.35">
      <c r="A493" s="1">
        <f t="shared" si="56"/>
        <v>1.5721116862219042</v>
      </c>
      <c r="B493" s="1">
        <f t="shared" si="56"/>
        <v>7.8605584311095211E-2</v>
      </c>
      <c r="C493" s="1">
        <f>Tabulka1[[#This Row],[z2]]</f>
        <v>1.360450585708014</v>
      </c>
      <c r="D493" s="1">
        <f>Tabulka1[[#This Row],[std2]]</f>
        <v>9.1937098926972243E-5</v>
      </c>
      <c r="E493" s="1">
        <f t="shared" si="57"/>
        <v>2</v>
      </c>
      <c r="F493" s="1" t="s">
        <v>75</v>
      </c>
      <c r="G493" s="1" t="s">
        <v>27</v>
      </c>
      <c r="H493" s="1" t="str">
        <f>Tabulka1[[#This Row],[z2Label]]</f>
        <v>Dynamic viscosity (mPa.s)</v>
      </c>
      <c r="I493" s="1">
        <f t="shared" si="58"/>
        <v>5</v>
      </c>
      <c r="J493" s="1">
        <f t="shared" si="58"/>
        <v>0.1</v>
      </c>
      <c r="K493">
        <v>1.360450585708014</v>
      </c>
      <c r="L493">
        <v>9.1937098926972243E-5</v>
      </c>
      <c r="M493" s="1" t="s">
        <v>29</v>
      </c>
      <c r="N493" s="1" t="s">
        <v>28</v>
      </c>
      <c r="O493" s="1" t="s">
        <v>81</v>
      </c>
      <c r="P493" s="1">
        <f t="shared" si="59"/>
        <v>4.5581501730480429</v>
      </c>
      <c r="Q493" s="1">
        <f t="shared" si="59"/>
        <v>0.1</v>
      </c>
      <c r="R493" s="1">
        <f>Tabulka1[[#This Row],[z2]]</f>
        <v>1.360450585708014</v>
      </c>
      <c r="S493" s="1">
        <f>Tabulka1[[#This Row],[std2]]</f>
        <v>9.1937098926972243E-5</v>
      </c>
      <c r="T493" s="1" t="s">
        <v>44</v>
      </c>
      <c r="U493" s="1" t="s">
        <v>28</v>
      </c>
      <c r="V493" s="1" t="str">
        <f>Tabulka1[[#This Row],[z2Label]]</f>
        <v>Dynamic viscosity (mPa.s)</v>
      </c>
      <c r="W493" s="1">
        <f>2*Tabulka1[[#This Row],[x3]]/61.9789*1000/(100-Tabulka1[[#This Row],[x2]])</f>
        <v>1.5482858888217708</v>
      </c>
      <c r="X493" s="1">
        <f>(Tabulka1[[#This Row],[x2]]-Tabulka1[[#This Row],[x3]])/60.08*1000/(100-Tabulka1[[#This Row],[x2]])</f>
        <v>7.7414294441088563E-2</v>
      </c>
      <c r="Y493" s="1">
        <f>Tabulka1[[#This Row],[z3]]</f>
        <v>1.360450585708014</v>
      </c>
      <c r="Z493" s="1">
        <f>Tabulka1[[#This Row],[std3]]</f>
        <v>9.1937098926972243E-5</v>
      </c>
      <c r="AA493" s="1" t="s">
        <v>36</v>
      </c>
      <c r="AB493" s="1" t="s">
        <v>37</v>
      </c>
      <c r="AC493" s="1" t="str">
        <f>Tabulka1[[#This Row],[z2Label]]</f>
        <v>Dynamic viscosity (mPa.s)</v>
      </c>
      <c r="AD493" s="1">
        <f>Tabulka1[[#This Row],[y2]]</f>
        <v>0.1</v>
      </c>
      <c r="AE493" s="1">
        <f>Tabulka1[[#This Row],[x3]]</f>
        <v>4.5581501730480429</v>
      </c>
      <c r="AF493" s="1">
        <f>Tabulka1[[#This Row],[x2]]-Tabulka1[[#This Row],[x3]]</f>
        <v>0.44184982695195707</v>
      </c>
      <c r="AG493" s="1">
        <f>100-Tabulka1[[#This Row],[Na2O_proc]]-Tabulka1[[#This Row],[SiO2_proc]]</f>
        <v>95</v>
      </c>
      <c r="AH493" s="1">
        <f>Tabulka1[[#This Row],[z2]]</f>
        <v>1.360450585708014</v>
      </c>
      <c r="AI493" s="1">
        <f>Tabulka1[[#This Row],[std2]]</f>
        <v>9.1937098926972243E-5</v>
      </c>
      <c r="AJ493" s="1" t="str">
        <f>Tabulka1[[#This Row],[z2Label]]</f>
        <v>Dynamic viscosity (mPa.s)</v>
      </c>
      <c r="AK493" s="1">
        <v>20</v>
      </c>
      <c r="AL493" s="1" t="s">
        <v>82</v>
      </c>
      <c r="AM493" s="1" t="s">
        <v>79</v>
      </c>
      <c r="AN493" s="1">
        <f t="shared" si="60"/>
        <v>1.3808945325769053</v>
      </c>
      <c r="AO493" s="1">
        <f>Tabulka1[[#This Row],[Interpolated_z2]]-Tabulka1[[#This Row],[z2]]</f>
        <v>2.0443946868891283E-2</v>
      </c>
      <c r="AP493" s="1">
        <f>Tabulka1[[#This Row],[Interpolated_z2 - measured]]/Tabulka1[[#This Row],[z2]]*100</f>
        <v>1.5027335122393821</v>
      </c>
      <c r="AQ493" s="1">
        <v>1</v>
      </c>
    </row>
    <row r="494" spans="1:43" x14ac:dyDescent="0.35">
      <c r="A494" s="1">
        <f t="shared" si="56"/>
        <v>3.3497923864744537</v>
      </c>
      <c r="B494" s="1">
        <f t="shared" si="56"/>
        <v>0.16748961932372269</v>
      </c>
      <c r="C494" s="1">
        <f>Tabulka1[[#This Row],[z2]]</f>
        <v>2.1678043101134019</v>
      </c>
      <c r="D494" s="1">
        <f>Tabulka1[[#This Row],[std2]]</f>
        <v>9.0989686537145133E-5</v>
      </c>
      <c r="E494" s="1">
        <f t="shared" si="57"/>
        <v>2</v>
      </c>
      <c r="F494" s="1" t="s">
        <v>75</v>
      </c>
      <c r="G494" s="1" t="s">
        <v>27</v>
      </c>
      <c r="H494" s="1" t="str">
        <f>Tabulka1[[#This Row],[z2Label]]</f>
        <v>Dynamic viscosity (mPa.s)</v>
      </c>
      <c r="I494" s="1">
        <f t="shared" si="58"/>
        <v>10</v>
      </c>
      <c r="J494" s="1">
        <f t="shared" si="58"/>
        <v>0.1</v>
      </c>
      <c r="K494">
        <v>2.1678043101134019</v>
      </c>
      <c r="L494">
        <v>9.0989686537145133E-5</v>
      </c>
      <c r="M494" s="1" t="s">
        <v>29</v>
      </c>
      <c r="N494" s="1" t="s">
        <v>28</v>
      </c>
      <c r="O494" s="1" t="s">
        <v>81</v>
      </c>
      <c r="P494" s="1">
        <f t="shared" si="59"/>
        <v>9.1163003460960859</v>
      </c>
      <c r="Q494" s="1">
        <f t="shared" si="59"/>
        <v>0.1</v>
      </c>
      <c r="R494" s="1">
        <f>Tabulka1[[#This Row],[z2]]</f>
        <v>2.1678043101134019</v>
      </c>
      <c r="S494" s="1">
        <f>Tabulka1[[#This Row],[std2]]</f>
        <v>9.0989686537145133E-5</v>
      </c>
      <c r="T494" s="1" t="s">
        <v>44</v>
      </c>
      <c r="U494" s="1" t="s">
        <v>28</v>
      </c>
      <c r="V494" s="1" t="str">
        <f>Tabulka1[[#This Row],[z2Label]]</f>
        <v>Dynamic viscosity (mPa.s)</v>
      </c>
      <c r="W494" s="1">
        <f>2*Tabulka1[[#This Row],[x3]]/61.9789*1000/(100-Tabulka1[[#This Row],[x2]])</f>
        <v>3.268603543068183</v>
      </c>
      <c r="X494" s="1">
        <f>(Tabulka1[[#This Row],[x2]]-Tabulka1[[#This Row],[x3]])/60.08*1000/(100-Tabulka1[[#This Row],[x2]])</f>
        <v>0.16343017715340918</v>
      </c>
      <c r="Y494" s="1">
        <f>Tabulka1[[#This Row],[z3]]</f>
        <v>2.1678043101134019</v>
      </c>
      <c r="Z494" s="1">
        <f>Tabulka1[[#This Row],[std3]]</f>
        <v>9.0989686537145133E-5</v>
      </c>
      <c r="AA494" s="1" t="s">
        <v>36</v>
      </c>
      <c r="AB494" s="1" t="s">
        <v>37</v>
      </c>
      <c r="AC494" s="1" t="str">
        <f>Tabulka1[[#This Row],[z2Label]]</f>
        <v>Dynamic viscosity (mPa.s)</v>
      </c>
      <c r="AD494" s="1">
        <f>Tabulka1[[#This Row],[y2]]</f>
        <v>0.1</v>
      </c>
      <c r="AE494" s="1">
        <f>Tabulka1[[#This Row],[x3]]</f>
        <v>9.1163003460960859</v>
      </c>
      <c r="AF494" s="1">
        <f>Tabulka1[[#This Row],[x2]]-Tabulka1[[#This Row],[x3]]</f>
        <v>0.88369965390391414</v>
      </c>
      <c r="AG494" s="1">
        <f>100-Tabulka1[[#This Row],[Na2O_proc]]-Tabulka1[[#This Row],[SiO2_proc]]</f>
        <v>90</v>
      </c>
      <c r="AH494" s="1">
        <f>Tabulka1[[#This Row],[z2]]</f>
        <v>2.1678043101134019</v>
      </c>
      <c r="AI494" s="1">
        <f>Tabulka1[[#This Row],[std2]]</f>
        <v>9.0989686537145133E-5</v>
      </c>
      <c r="AJ494" s="1" t="str">
        <f>Tabulka1[[#This Row],[z2Label]]</f>
        <v>Dynamic viscosity (mPa.s)</v>
      </c>
      <c r="AK494" s="1">
        <v>20</v>
      </c>
      <c r="AL494" s="1" t="s">
        <v>82</v>
      </c>
      <c r="AM494" s="1" t="s">
        <v>79</v>
      </c>
      <c r="AN494" s="1">
        <f t="shared" si="60"/>
        <v>2.2492367827370683</v>
      </c>
      <c r="AO494" s="1">
        <f>Tabulka1[[#This Row],[Interpolated_z2]]-Tabulka1[[#This Row],[z2]]</f>
        <v>8.1432472623666374E-2</v>
      </c>
      <c r="AP494" s="1">
        <f>Tabulka1[[#This Row],[Interpolated_z2 - measured]]/Tabulka1[[#This Row],[z2]]*100</f>
        <v>3.756449428749705</v>
      </c>
      <c r="AQ494" s="1">
        <v>1</v>
      </c>
    </row>
    <row r="495" spans="1:43" x14ac:dyDescent="0.35">
      <c r="A495" s="1">
        <f t="shared" si="56"/>
        <v>5.3387343738278998</v>
      </c>
      <c r="B495" s="1">
        <f t="shared" si="56"/>
        <v>0.26693671869139501</v>
      </c>
      <c r="C495" s="1">
        <f>Tabulka1[[#This Row],[z2]]</f>
        <v>3.8793613378728269</v>
      </c>
      <c r="D495" s="1">
        <f>Tabulka1[[#This Row],[std2]]</f>
        <v>3.826053350152246E-4</v>
      </c>
      <c r="E495" s="1">
        <f t="shared" si="57"/>
        <v>2</v>
      </c>
      <c r="F495" s="1" t="s">
        <v>75</v>
      </c>
      <c r="G495" s="1" t="s">
        <v>27</v>
      </c>
      <c r="H495" s="1" t="str">
        <f>Tabulka1[[#This Row],[z2Label]]</f>
        <v>Dynamic viscosity (mPa.s)</v>
      </c>
      <c r="I495" s="1">
        <f t="shared" si="58"/>
        <v>15</v>
      </c>
      <c r="J495" s="1">
        <f t="shared" si="58"/>
        <v>0.1</v>
      </c>
      <c r="K495">
        <v>3.8793613378728269</v>
      </c>
      <c r="L495">
        <v>3.826053350152246E-4</v>
      </c>
      <c r="M495" s="1" t="s">
        <v>29</v>
      </c>
      <c r="N495" s="1" t="s">
        <v>28</v>
      </c>
      <c r="O495" s="1" t="s">
        <v>81</v>
      </c>
      <c r="P495" s="1">
        <f t="shared" si="59"/>
        <v>13.674450519144131</v>
      </c>
      <c r="Q495" s="1">
        <f t="shared" si="59"/>
        <v>0.1</v>
      </c>
      <c r="R495" s="1">
        <f>Tabulka1[[#This Row],[z2]]</f>
        <v>3.8793613378728269</v>
      </c>
      <c r="S495" s="1">
        <f>Tabulka1[[#This Row],[std2]]</f>
        <v>3.826053350152246E-4</v>
      </c>
      <c r="T495" s="1" t="s">
        <v>44</v>
      </c>
      <c r="U495" s="1" t="s">
        <v>28</v>
      </c>
      <c r="V495" s="1" t="str">
        <f>Tabulka1[[#This Row],[z2Label]]</f>
        <v>Dynamic viscosity (mPa.s)</v>
      </c>
      <c r="W495" s="1">
        <f>2*Tabulka1[[#This Row],[x3]]/61.9789*1000/(100-Tabulka1[[#This Row],[x2]])</f>
        <v>5.1913115095788775</v>
      </c>
      <c r="X495" s="1">
        <f>(Tabulka1[[#This Row],[x2]]-Tabulka1[[#This Row],[x3]])/60.08*1000/(100-Tabulka1[[#This Row],[x2]])</f>
        <v>0.25956557547894366</v>
      </c>
      <c r="Y495" s="1">
        <f>Tabulka1[[#This Row],[z3]]</f>
        <v>3.8793613378728269</v>
      </c>
      <c r="Z495" s="1">
        <f>Tabulka1[[#This Row],[std3]]</f>
        <v>3.826053350152246E-4</v>
      </c>
      <c r="AA495" s="1" t="s">
        <v>36</v>
      </c>
      <c r="AB495" s="1" t="s">
        <v>37</v>
      </c>
      <c r="AC495" s="1" t="str">
        <f>Tabulka1[[#This Row],[z2Label]]</f>
        <v>Dynamic viscosity (mPa.s)</v>
      </c>
      <c r="AD495" s="1">
        <f>Tabulka1[[#This Row],[y2]]</f>
        <v>0.1</v>
      </c>
      <c r="AE495" s="1">
        <f>Tabulka1[[#This Row],[x3]]</f>
        <v>13.674450519144131</v>
      </c>
      <c r="AF495" s="1">
        <f>Tabulka1[[#This Row],[x2]]-Tabulka1[[#This Row],[x3]]</f>
        <v>1.3255494808558694</v>
      </c>
      <c r="AG495" s="1">
        <f>100-Tabulka1[[#This Row],[Na2O_proc]]-Tabulka1[[#This Row],[SiO2_proc]]</f>
        <v>85</v>
      </c>
      <c r="AH495" s="1">
        <f>Tabulka1[[#This Row],[z2]]</f>
        <v>3.8793613378728269</v>
      </c>
      <c r="AI495" s="1">
        <f>Tabulka1[[#This Row],[std2]]</f>
        <v>3.826053350152246E-4</v>
      </c>
      <c r="AJ495" s="1" t="str">
        <f>Tabulka1[[#This Row],[z2Label]]</f>
        <v>Dynamic viscosity (mPa.s)</v>
      </c>
      <c r="AK495" s="1">
        <v>20</v>
      </c>
      <c r="AL495" s="1" t="s">
        <v>82</v>
      </c>
      <c r="AM495" s="1" t="s">
        <v>79</v>
      </c>
      <c r="AN495" s="1">
        <f t="shared" si="60"/>
        <v>4.0623574915289531</v>
      </c>
      <c r="AO495" s="1">
        <f>Tabulka1[[#This Row],[Interpolated_z2]]-Tabulka1[[#This Row],[z2]]</f>
        <v>0.1829961536561262</v>
      </c>
      <c r="AP495" s="1">
        <f>Tabulka1[[#This Row],[Interpolated_z2 - measured]]/Tabulka1[[#This Row],[z2]]*100</f>
        <v>4.7171721765023475</v>
      </c>
      <c r="AQ495" s="1">
        <v>1</v>
      </c>
    </row>
    <row r="496" spans="1:43" x14ac:dyDescent="0.35">
      <c r="A496" s="1">
        <f t="shared" si="56"/>
        <v>7.5349515862614709</v>
      </c>
      <c r="B496" s="1">
        <f t="shared" si="56"/>
        <v>0.37674757931307357</v>
      </c>
      <c r="C496" s="1">
        <f>Tabulka1[[#This Row],[z2]]</f>
        <v>7.628911790774767</v>
      </c>
      <c r="D496" s="1">
        <f>Tabulka1[[#This Row],[std2]]</f>
        <v>8.8619304937302811E-3</v>
      </c>
      <c r="E496" s="1">
        <f t="shared" si="57"/>
        <v>2</v>
      </c>
      <c r="F496" s="1" t="s">
        <v>75</v>
      </c>
      <c r="G496" s="1" t="s">
        <v>27</v>
      </c>
      <c r="H496" s="1" t="str">
        <f>Tabulka1[[#This Row],[z2Label]]</f>
        <v>Dynamic viscosity (mPa.s)</v>
      </c>
      <c r="I496" s="1">
        <f t="shared" si="58"/>
        <v>20</v>
      </c>
      <c r="J496" s="1">
        <f t="shared" si="58"/>
        <v>0.1</v>
      </c>
      <c r="K496">
        <v>7.628911790774767</v>
      </c>
      <c r="L496">
        <v>8.8619304937302811E-3</v>
      </c>
      <c r="M496" s="1" t="s">
        <v>29</v>
      </c>
      <c r="N496" s="1" t="s">
        <v>28</v>
      </c>
      <c r="O496" s="1" t="s">
        <v>81</v>
      </c>
      <c r="P496" s="1">
        <f t="shared" si="59"/>
        <v>18.232600692192172</v>
      </c>
      <c r="Q496" s="1">
        <f t="shared" si="59"/>
        <v>0.1</v>
      </c>
      <c r="R496" s="1">
        <f>Tabulka1[[#This Row],[z2]]</f>
        <v>7.628911790774767</v>
      </c>
      <c r="S496" s="1">
        <f>Tabulka1[[#This Row],[std2]]</f>
        <v>8.8619304937302811E-3</v>
      </c>
      <c r="T496" s="1" t="s">
        <v>44</v>
      </c>
      <c r="U496" s="1" t="s">
        <v>28</v>
      </c>
      <c r="V496" s="1" t="str">
        <f>Tabulka1[[#This Row],[z2Label]]</f>
        <v>Dynamic viscosity (mPa.s)</v>
      </c>
      <c r="W496" s="1">
        <f>2*Tabulka1[[#This Row],[x3]]/61.9789*1000/(100-Tabulka1[[#This Row],[x2]])</f>
        <v>7.3543579719034113</v>
      </c>
      <c r="X496" s="1">
        <f>(Tabulka1[[#This Row],[x2]]-Tabulka1[[#This Row],[x3]])/60.08*1000/(100-Tabulka1[[#This Row],[x2]])</f>
        <v>0.36771789859517068</v>
      </c>
      <c r="Y496" s="1">
        <f>Tabulka1[[#This Row],[z3]]</f>
        <v>7.628911790774767</v>
      </c>
      <c r="Z496" s="1">
        <f>Tabulka1[[#This Row],[std3]]</f>
        <v>8.8619304937302811E-3</v>
      </c>
      <c r="AA496" s="1" t="s">
        <v>36</v>
      </c>
      <c r="AB496" s="1" t="s">
        <v>37</v>
      </c>
      <c r="AC496" s="1" t="str">
        <f>Tabulka1[[#This Row],[z2Label]]</f>
        <v>Dynamic viscosity (mPa.s)</v>
      </c>
      <c r="AD496" s="1">
        <f>Tabulka1[[#This Row],[y2]]</f>
        <v>0.1</v>
      </c>
      <c r="AE496" s="1">
        <f>Tabulka1[[#This Row],[x3]]</f>
        <v>18.232600692192172</v>
      </c>
      <c r="AF496" s="1">
        <f>Tabulka1[[#This Row],[x2]]-Tabulka1[[#This Row],[x3]]</f>
        <v>1.7673993078078283</v>
      </c>
      <c r="AG496" s="1">
        <f>100-Tabulka1[[#This Row],[Na2O_proc]]-Tabulka1[[#This Row],[SiO2_proc]]</f>
        <v>80</v>
      </c>
      <c r="AH496" s="1">
        <f>Tabulka1[[#This Row],[z2]]</f>
        <v>7.628911790774767</v>
      </c>
      <c r="AI496" s="1">
        <f>Tabulka1[[#This Row],[std2]]</f>
        <v>8.8619304937302811E-3</v>
      </c>
      <c r="AJ496" s="1" t="str">
        <f>Tabulka1[[#This Row],[z2Label]]</f>
        <v>Dynamic viscosity (mPa.s)</v>
      </c>
      <c r="AK496" s="1">
        <v>20</v>
      </c>
      <c r="AL496" s="1" t="s">
        <v>82</v>
      </c>
      <c r="AM496" s="1" t="s">
        <v>79</v>
      </c>
      <c r="AN496" s="1">
        <f t="shared" si="60"/>
        <v>7.7689172585889974</v>
      </c>
      <c r="AO496" s="1">
        <f>Tabulka1[[#This Row],[Interpolated_z2]]-Tabulka1[[#This Row],[z2]]</f>
        <v>0.1400054678142304</v>
      </c>
      <c r="AP496" s="1">
        <f>Tabulka1[[#This Row],[Interpolated_z2 - measured]]/Tabulka1[[#This Row],[z2]]*100</f>
        <v>1.8351957874717006</v>
      </c>
      <c r="AQ496" s="1">
        <v>1</v>
      </c>
    </row>
    <row r="497" spans="1:43" x14ac:dyDescent="0.35">
      <c r="A497" s="1">
        <f t="shared" si="56"/>
        <v>9.944489306028073</v>
      </c>
      <c r="B497" s="1">
        <f t="shared" si="56"/>
        <v>0.49722446530140368</v>
      </c>
      <c r="C497" s="1">
        <f>Tabulka1[[#This Row],[z2]]</f>
        <v>16.895781314302493</v>
      </c>
      <c r="D497" s="1">
        <f>Tabulka1[[#This Row],[std2]]</f>
        <v>0.11035773795076111</v>
      </c>
      <c r="E497" s="1">
        <f t="shared" si="57"/>
        <v>2</v>
      </c>
      <c r="F497" s="1" t="s">
        <v>75</v>
      </c>
      <c r="G497" s="1" t="s">
        <v>27</v>
      </c>
      <c r="H497" s="1" t="str">
        <f>Tabulka1[[#This Row],[z2Label]]</f>
        <v>Dynamic viscosity (mPa.s)</v>
      </c>
      <c r="I497" s="1">
        <f t="shared" si="58"/>
        <v>25</v>
      </c>
      <c r="J497" s="1">
        <f t="shared" si="58"/>
        <v>0.1</v>
      </c>
      <c r="K497">
        <v>16.895781314302493</v>
      </c>
      <c r="L497">
        <v>0.11035773795076111</v>
      </c>
      <c r="M497" s="1" t="s">
        <v>29</v>
      </c>
      <c r="N497" s="1" t="s">
        <v>28</v>
      </c>
      <c r="O497" s="1" t="s">
        <v>81</v>
      </c>
      <c r="P497" s="1">
        <f t="shared" si="59"/>
        <v>22.790750865240216</v>
      </c>
      <c r="Q497" s="1">
        <f t="shared" si="59"/>
        <v>0.1</v>
      </c>
      <c r="R497" s="1">
        <f>Tabulka1[[#This Row],[z2]]</f>
        <v>16.895781314302493</v>
      </c>
      <c r="S497" s="1">
        <f>Tabulka1[[#This Row],[std2]]</f>
        <v>0.11035773795076111</v>
      </c>
      <c r="T497" s="1" t="s">
        <v>44</v>
      </c>
      <c r="U497" s="1" t="s">
        <v>28</v>
      </c>
      <c r="V497" s="1" t="str">
        <f>Tabulka1[[#This Row],[z2Label]]</f>
        <v>Dynamic viscosity (mPa.s)</v>
      </c>
      <c r="W497" s="1">
        <f>2*Tabulka1[[#This Row],[x3]]/61.9789*1000/(100-Tabulka1[[#This Row],[x2]])</f>
        <v>9.8058106292045473</v>
      </c>
      <c r="X497" s="1">
        <f>(Tabulka1[[#This Row],[x2]]-Tabulka1[[#This Row],[x3]])/60.08*1000/(100-Tabulka1[[#This Row],[x2]])</f>
        <v>0.49029053146022722</v>
      </c>
      <c r="Y497" s="1">
        <f>Tabulka1[[#This Row],[z3]]</f>
        <v>16.895781314302493</v>
      </c>
      <c r="Z497" s="1">
        <f>Tabulka1[[#This Row],[std3]]</f>
        <v>0.11035773795076111</v>
      </c>
      <c r="AA497" s="1" t="s">
        <v>36</v>
      </c>
      <c r="AB497" s="1" t="s">
        <v>37</v>
      </c>
      <c r="AC497" s="1" t="str">
        <f>Tabulka1[[#This Row],[z2Label]]</f>
        <v>Dynamic viscosity (mPa.s)</v>
      </c>
      <c r="AD497" s="1">
        <f>Tabulka1[[#This Row],[y2]]</f>
        <v>0.1</v>
      </c>
      <c r="AE497" s="1">
        <f>Tabulka1[[#This Row],[x3]]</f>
        <v>22.790750865240216</v>
      </c>
      <c r="AF497" s="1">
        <f>Tabulka1[[#This Row],[x2]]-Tabulka1[[#This Row],[x3]]</f>
        <v>2.2092491347597836</v>
      </c>
      <c r="AG497" s="1">
        <f>100-Tabulka1[[#This Row],[Na2O_proc]]-Tabulka1[[#This Row],[SiO2_proc]]</f>
        <v>75</v>
      </c>
      <c r="AH497" s="1">
        <f>Tabulka1[[#This Row],[z2]]</f>
        <v>16.895781314302493</v>
      </c>
      <c r="AI497" s="1">
        <f>Tabulka1[[#This Row],[std2]]</f>
        <v>0.11035773795076111</v>
      </c>
      <c r="AJ497" s="1" t="str">
        <f>Tabulka1[[#This Row],[z2Label]]</f>
        <v>Dynamic viscosity (mPa.s)</v>
      </c>
      <c r="AK497" s="1">
        <v>20</v>
      </c>
      <c r="AL497" s="1" t="s">
        <v>82</v>
      </c>
      <c r="AM497" s="1" t="s">
        <v>79</v>
      </c>
      <c r="AN497" s="1">
        <f t="shared" si="60"/>
        <v>15.428128524051147</v>
      </c>
      <c r="AO497" s="1">
        <f>Tabulka1[[#This Row],[Interpolated_z2]]-Tabulka1[[#This Row],[z2]]</f>
        <v>-1.4676527902513463</v>
      </c>
      <c r="AP497" s="1">
        <f>Tabulka1[[#This Row],[Interpolated_z2 - measured]]/Tabulka1[[#This Row],[z2]]*100</f>
        <v>-8.6865044175788402</v>
      </c>
      <c r="AQ497" s="1">
        <v>1</v>
      </c>
    </row>
    <row r="498" spans="1:43" x14ac:dyDescent="0.35">
      <c r="A498" s="1">
        <f t="shared" si="56"/>
        <v>12.539812816880898</v>
      </c>
      <c r="B498" s="1">
        <f t="shared" si="56"/>
        <v>0.62699064084404499</v>
      </c>
      <c r="C498" s="1">
        <f>Tabulka1[[#This Row],[z2]]</f>
        <v>34.408506832892122</v>
      </c>
      <c r="D498" s="1">
        <f>Tabulka1[[#This Row],[std2]]</f>
        <v>0.21185213279489404</v>
      </c>
      <c r="E498" s="1">
        <f t="shared" si="57"/>
        <v>2</v>
      </c>
      <c r="F498" s="1" t="s">
        <v>75</v>
      </c>
      <c r="G498" s="1" t="s">
        <v>27</v>
      </c>
      <c r="H498" s="1" t="str">
        <f>Tabulka1[[#This Row],[z2Label]]</f>
        <v>Dynamic viscosity (mPa.s)</v>
      </c>
      <c r="I498" s="1">
        <f t="shared" si="58"/>
        <v>30</v>
      </c>
      <c r="J498" s="1">
        <f t="shared" si="58"/>
        <v>0.1</v>
      </c>
      <c r="K498">
        <v>34.408506832892122</v>
      </c>
      <c r="L498">
        <v>0.21185213279489404</v>
      </c>
      <c r="M498" s="1" t="s">
        <v>29</v>
      </c>
      <c r="N498" s="1" t="s">
        <v>28</v>
      </c>
      <c r="O498" s="1" t="s">
        <v>81</v>
      </c>
      <c r="P498" s="1">
        <f t="shared" si="59"/>
        <v>27.348901038288261</v>
      </c>
      <c r="Q498" s="1">
        <f t="shared" si="59"/>
        <v>0.1</v>
      </c>
      <c r="R498" s="1">
        <f>Tabulka1[[#This Row],[z2]]</f>
        <v>34.408506832892122</v>
      </c>
      <c r="S498" s="1">
        <f>Tabulka1[[#This Row],[std2]]</f>
        <v>0.21185213279489404</v>
      </c>
      <c r="T498" s="1" t="s">
        <v>44</v>
      </c>
      <c r="U498" s="1" t="s">
        <v>28</v>
      </c>
      <c r="V498" s="1" t="str">
        <f>Tabulka1[[#This Row],[z2Label]]</f>
        <v>Dynamic viscosity (mPa.s)</v>
      </c>
      <c r="W498" s="1">
        <f>2*Tabulka1[[#This Row],[x3]]/61.9789*1000/(100-Tabulka1[[#This Row],[x2]])</f>
        <v>12.607470808977276</v>
      </c>
      <c r="X498" s="1">
        <f>(Tabulka1[[#This Row],[x2]]-Tabulka1[[#This Row],[x3]])/60.08*1000/(100-Tabulka1[[#This Row],[x2]])</f>
        <v>0.63037354044886318</v>
      </c>
      <c r="Y498" s="1">
        <f>Tabulka1[[#This Row],[z3]]</f>
        <v>34.408506832892122</v>
      </c>
      <c r="Z498" s="1">
        <f>Tabulka1[[#This Row],[std3]]</f>
        <v>0.21185213279489404</v>
      </c>
      <c r="AA498" s="1" t="s">
        <v>36</v>
      </c>
      <c r="AB498" s="1" t="s">
        <v>37</v>
      </c>
      <c r="AC498" s="1" t="str">
        <f>Tabulka1[[#This Row],[z2Label]]</f>
        <v>Dynamic viscosity (mPa.s)</v>
      </c>
      <c r="AD498" s="1">
        <f>Tabulka1[[#This Row],[y2]]</f>
        <v>0.1</v>
      </c>
      <c r="AE498" s="1">
        <f>Tabulka1[[#This Row],[x3]]</f>
        <v>27.348901038288261</v>
      </c>
      <c r="AF498" s="1">
        <f>Tabulka1[[#This Row],[x2]]-Tabulka1[[#This Row],[x3]]</f>
        <v>2.6510989617117389</v>
      </c>
      <c r="AG498" s="1">
        <f>100-Tabulka1[[#This Row],[Na2O_proc]]-Tabulka1[[#This Row],[SiO2_proc]]</f>
        <v>70</v>
      </c>
      <c r="AH498" s="1">
        <f>Tabulka1[[#This Row],[z2]]</f>
        <v>34.408506832892122</v>
      </c>
      <c r="AI498" s="1">
        <f>Tabulka1[[#This Row],[std2]]</f>
        <v>0.21185213279489404</v>
      </c>
      <c r="AJ498" s="1" t="str">
        <f>Tabulka1[[#This Row],[z2Label]]</f>
        <v>Dynamic viscosity (mPa.s)</v>
      </c>
      <c r="AK498" s="1">
        <v>20</v>
      </c>
      <c r="AL498" s="1" t="s">
        <v>82</v>
      </c>
      <c r="AM498" s="1" t="s">
        <v>79</v>
      </c>
      <c r="AN498" s="1">
        <f t="shared" si="60"/>
        <v>32.042566558418969</v>
      </c>
      <c r="AO498" s="1">
        <f>Tabulka1[[#This Row],[Interpolated_z2]]-Tabulka1[[#This Row],[z2]]</f>
        <v>-2.3659402744731537</v>
      </c>
      <c r="AP498" s="1">
        <f>Tabulka1[[#This Row],[Interpolated_z2 - measured]]/Tabulka1[[#This Row],[z2]]*100</f>
        <v>-6.8760329704614804</v>
      </c>
      <c r="AQ498" s="1">
        <v>1</v>
      </c>
    </row>
    <row r="499" spans="1:43" x14ac:dyDescent="0.35">
      <c r="A499" s="1">
        <f t="shared" si="56"/>
        <v>0</v>
      </c>
      <c r="B499" s="1">
        <f t="shared" si="56"/>
        <v>0</v>
      </c>
      <c r="C499" s="1">
        <f>Tabulka1[[#This Row],[z2]]</f>
        <v>0.97254957836955058</v>
      </c>
      <c r="D499" s="1">
        <f>Tabulka1[[#This Row],[std2]]</f>
        <v>2.0417207929571625E-3</v>
      </c>
      <c r="E499" s="1">
        <f t="shared" si="57"/>
        <v>3</v>
      </c>
      <c r="F499" s="1" t="s">
        <v>75</v>
      </c>
      <c r="G499" s="1" t="s">
        <v>27</v>
      </c>
      <c r="H499" s="1" t="str">
        <f>Tabulka1[[#This Row],[z2Label]]</f>
        <v>Dynamic viscosity (mPa.s)</v>
      </c>
      <c r="I499" s="1">
        <f t="shared" si="58"/>
        <v>0</v>
      </c>
      <c r="J499" s="1">
        <f t="shared" si="58"/>
        <v>0.5</v>
      </c>
      <c r="K499">
        <v>0.97254957836955058</v>
      </c>
      <c r="L499">
        <v>2.0417207929571625E-3</v>
      </c>
      <c r="M499" s="1" t="s">
        <v>29</v>
      </c>
      <c r="N499" s="1" t="s">
        <v>28</v>
      </c>
      <c r="O499" s="1" t="s">
        <v>81</v>
      </c>
      <c r="P499" s="1">
        <f t="shared" si="59"/>
        <v>0</v>
      </c>
      <c r="Q499" s="1">
        <f t="shared" si="59"/>
        <v>0.5</v>
      </c>
      <c r="R499" s="1">
        <f>Tabulka1[[#This Row],[z2]]</f>
        <v>0.97254957836955058</v>
      </c>
      <c r="S499" s="1">
        <f>Tabulka1[[#This Row],[std2]]</f>
        <v>2.0417207929571625E-3</v>
      </c>
      <c r="T499" s="1" t="s">
        <v>44</v>
      </c>
      <c r="U499" s="1" t="s">
        <v>28</v>
      </c>
      <c r="V499" s="1" t="str">
        <f>Tabulka1[[#This Row],[z2Label]]</f>
        <v>Dynamic viscosity (mPa.s)</v>
      </c>
      <c r="W499" s="1">
        <f>2*Tabulka1[[#This Row],[x3]]/61.9789*1000/(100-Tabulka1[[#This Row],[x2]])</f>
        <v>0</v>
      </c>
      <c r="X499" s="1">
        <f>(Tabulka1[[#This Row],[x2]]-Tabulka1[[#This Row],[x3]])/60.08*1000/(100-Tabulka1[[#This Row],[x2]])</f>
        <v>0</v>
      </c>
      <c r="Y499" s="1">
        <f>Tabulka1[[#This Row],[z3]]</f>
        <v>0.97254957836955058</v>
      </c>
      <c r="Z499" s="1">
        <f>Tabulka1[[#This Row],[std3]]</f>
        <v>2.0417207929571625E-3</v>
      </c>
      <c r="AA499" s="1" t="s">
        <v>36</v>
      </c>
      <c r="AB499" s="1" t="s">
        <v>37</v>
      </c>
      <c r="AC499" s="1" t="str">
        <f>Tabulka1[[#This Row],[z2Label]]</f>
        <v>Dynamic viscosity (mPa.s)</v>
      </c>
      <c r="AD499" s="1">
        <f>Tabulka1[[#This Row],[y2]]</f>
        <v>0.5</v>
      </c>
      <c r="AE499" s="1">
        <f>Tabulka1[[#This Row],[x3]]</f>
        <v>0</v>
      </c>
      <c r="AF499" s="1">
        <f>Tabulka1[[#This Row],[x2]]-Tabulka1[[#This Row],[x3]]</f>
        <v>0</v>
      </c>
      <c r="AG499" s="1">
        <f>100-Tabulka1[[#This Row],[Na2O_proc]]-Tabulka1[[#This Row],[SiO2_proc]]</f>
        <v>100</v>
      </c>
      <c r="AH499" s="1">
        <f>Tabulka1[[#This Row],[z2]]</f>
        <v>0.97254957836955058</v>
      </c>
      <c r="AI499" s="1">
        <f>Tabulka1[[#This Row],[std2]]</f>
        <v>2.0417207929571625E-3</v>
      </c>
      <c r="AJ499" s="1" t="str">
        <f>Tabulka1[[#This Row],[z2Label]]</f>
        <v>Dynamic viscosity (mPa.s)</v>
      </c>
      <c r="AK499" s="1">
        <v>20</v>
      </c>
      <c r="AL499" s="1" t="s">
        <v>82</v>
      </c>
      <c r="AM499" s="1" t="s">
        <v>79</v>
      </c>
      <c r="AN499" s="1">
        <f t="shared" si="60"/>
        <v>0.86411354447319211</v>
      </c>
      <c r="AO499" s="1">
        <f>Tabulka1[[#This Row],[Interpolated_z2]]-Tabulka1[[#This Row],[z2]]</f>
        <v>-0.10843603389635847</v>
      </c>
      <c r="AP499" s="1">
        <f>Tabulka1[[#This Row],[Interpolated_z2 - measured]]/Tabulka1[[#This Row],[z2]]*100</f>
        <v>-11.149666434296146</v>
      </c>
      <c r="AQ499" s="1">
        <v>100</v>
      </c>
    </row>
    <row r="500" spans="1:43" x14ac:dyDescent="0.35">
      <c r="A500" s="1">
        <f t="shared" si="56"/>
        <v>1.1521491780492921</v>
      </c>
      <c r="B500" s="1">
        <f t="shared" si="56"/>
        <v>0.28803729451232302</v>
      </c>
      <c r="C500" s="1">
        <f>Tabulka1[[#This Row],[z2]]</f>
        <v>1.2946001001610257</v>
      </c>
      <c r="D500" s="1">
        <f>Tabulka1[[#This Row],[std2]]</f>
        <v>4.6027050958552853E-5</v>
      </c>
      <c r="E500" s="1">
        <f t="shared" si="57"/>
        <v>3</v>
      </c>
      <c r="F500" s="1" t="s">
        <v>75</v>
      </c>
      <c r="G500" s="1" t="s">
        <v>27</v>
      </c>
      <c r="H500" s="1" t="str">
        <f>Tabulka1[[#This Row],[z2Label]]</f>
        <v>Dynamic viscosity (mPa.s)</v>
      </c>
      <c r="I500" s="1">
        <f t="shared" si="58"/>
        <v>5</v>
      </c>
      <c r="J500" s="1">
        <f t="shared" si="58"/>
        <v>0.5</v>
      </c>
      <c r="K500">
        <v>1.2946001001610257</v>
      </c>
      <c r="L500">
        <v>4.6027050958552853E-5</v>
      </c>
      <c r="M500" s="1" t="s">
        <v>29</v>
      </c>
      <c r="N500" s="1" t="s">
        <v>28</v>
      </c>
      <c r="O500" s="1" t="s">
        <v>81</v>
      </c>
      <c r="P500" s="1">
        <f t="shared" si="59"/>
        <v>3.3677266300727351</v>
      </c>
      <c r="Q500" s="1">
        <f t="shared" si="59"/>
        <v>0.5</v>
      </c>
      <c r="R500" s="1">
        <f>Tabulka1[[#This Row],[z2]]</f>
        <v>1.2946001001610257</v>
      </c>
      <c r="S500" s="1">
        <f>Tabulka1[[#This Row],[std2]]</f>
        <v>4.6027050958552853E-5</v>
      </c>
      <c r="T500" s="1" t="s">
        <v>44</v>
      </c>
      <c r="U500" s="1" t="s">
        <v>28</v>
      </c>
      <c r="V500" s="1" t="str">
        <f>Tabulka1[[#This Row],[z2Label]]</f>
        <v>Dynamic viscosity (mPa.s)</v>
      </c>
      <c r="W500" s="1">
        <f>2*Tabulka1[[#This Row],[x3]]/61.9789*1000/(100-Tabulka1[[#This Row],[x2]])</f>
        <v>1.1439297567644999</v>
      </c>
      <c r="X500" s="1">
        <f>(Tabulka1[[#This Row],[x2]]-Tabulka1[[#This Row],[x3]])/60.08*1000/(100-Tabulka1[[#This Row],[x2]])</f>
        <v>0.28598243919112498</v>
      </c>
      <c r="Y500" s="1">
        <f>Tabulka1[[#This Row],[z3]]</f>
        <v>1.2946001001610257</v>
      </c>
      <c r="Z500" s="1">
        <f>Tabulka1[[#This Row],[std3]]</f>
        <v>4.6027050958552853E-5</v>
      </c>
      <c r="AA500" s="1" t="s">
        <v>36</v>
      </c>
      <c r="AB500" s="1" t="s">
        <v>37</v>
      </c>
      <c r="AC500" s="1" t="str">
        <f>Tabulka1[[#This Row],[z2Label]]</f>
        <v>Dynamic viscosity (mPa.s)</v>
      </c>
      <c r="AD500" s="1">
        <f>Tabulka1[[#This Row],[y2]]</f>
        <v>0.5</v>
      </c>
      <c r="AE500" s="1">
        <f>Tabulka1[[#This Row],[x3]]</f>
        <v>3.3677266300727351</v>
      </c>
      <c r="AF500" s="1">
        <f>Tabulka1[[#This Row],[x2]]-Tabulka1[[#This Row],[x3]]</f>
        <v>1.6322733699272649</v>
      </c>
      <c r="AG500" s="1">
        <f>100-Tabulka1[[#This Row],[Na2O_proc]]-Tabulka1[[#This Row],[SiO2_proc]]</f>
        <v>95</v>
      </c>
      <c r="AH500" s="1">
        <f>Tabulka1[[#This Row],[z2]]</f>
        <v>1.2946001001610257</v>
      </c>
      <c r="AI500" s="1">
        <f>Tabulka1[[#This Row],[std2]]</f>
        <v>4.6027050958552853E-5</v>
      </c>
      <c r="AJ500" s="1" t="str">
        <f>Tabulka1[[#This Row],[z2Label]]</f>
        <v>Dynamic viscosity (mPa.s)</v>
      </c>
      <c r="AK500" s="1">
        <v>20</v>
      </c>
      <c r="AL500" s="1" t="s">
        <v>82</v>
      </c>
      <c r="AM500" s="1" t="s">
        <v>79</v>
      </c>
      <c r="AN500" s="1">
        <f t="shared" si="60"/>
        <v>1.2076627268576732</v>
      </c>
      <c r="AO500" s="1">
        <f>Tabulka1[[#This Row],[Interpolated_z2]]-Tabulka1[[#This Row],[z2]]</f>
        <v>-8.6937373303352494E-2</v>
      </c>
      <c r="AP500" s="1">
        <f>Tabulka1[[#This Row],[Interpolated_z2 - measured]]/Tabulka1[[#This Row],[z2]]*100</f>
        <v>-6.7153844104089755</v>
      </c>
      <c r="AQ500" s="1">
        <v>1</v>
      </c>
    </row>
    <row r="501" spans="1:43" x14ac:dyDescent="0.35">
      <c r="A501" s="1">
        <f t="shared" si="56"/>
        <v>2.4439979178190567</v>
      </c>
      <c r="B501" s="1">
        <f t="shared" si="56"/>
        <v>0.61099947945476418</v>
      </c>
      <c r="C501" s="1">
        <f>Tabulka1[[#This Row],[z2]]</f>
        <v>1.932464802631396</v>
      </c>
      <c r="D501" s="1">
        <f>Tabulka1[[#This Row],[std2]]</f>
        <v>7.8645120365157962E-4</v>
      </c>
      <c r="E501" s="1">
        <f t="shared" si="57"/>
        <v>3</v>
      </c>
      <c r="F501" s="1" t="s">
        <v>75</v>
      </c>
      <c r="G501" s="1" t="s">
        <v>27</v>
      </c>
      <c r="H501" s="1" t="str">
        <f>Tabulka1[[#This Row],[z2Label]]</f>
        <v>Dynamic viscosity (mPa.s)</v>
      </c>
      <c r="I501" s="1">
        <f t="shared" si="58"/>
        <v>10</v>
      </c>
      <c r="J501" s="1">
        <f t="shared" si="58"/>
        <v>0.5</v>
      </c>
      <c r="K501">
        <v>1.932464802631396</v>
      </c>
      <c r="L501">
        <v>7.8645120365157962E-4</v>
      </c>
      <c r="M501" s="1" t="s">
        <v>29</v>
      </c>
      <c r="N501" s="1" t="s">
        <v>28</v>
      </c>
      <c r="O501" s="1" t="s">
        <v>81</v>
      </c>
      <c r="P501" s="1">
        <f t="shared" si="59"/>
        <v>6.7354532601454702</v>
      </c>
      <c r="Q501" s="1">
        <f t="shared" si="59"/>
        <v>0.5</v>
      </c>
      <c r="R501" s="1">
        <f>Tabulka1[[#This Row],[z2]]</f>
        <v>1.932464802631396</v>
      </c>
      <c r="S501" s="1">
        <f>Tabulka1[[#This Row],[std2]]</f>
        <v>7.8645120365157962E-4</v>
      </c>
      <c r="T501" s="1" t="s">
        <v>44</v>
      </c>
      <c r="U501" s="1" t="s">
        <v>28</v>
      </c>
      <c r="V501" s="1" t="str">
        <f>Tabulka1[[#This Row],[z2Label]]</f>
        <v>Dynamic viscosity (mPa.s)</v>
      </c>
      <c r="W501" s="1">
        <f>2*Tabulka1[[#This Row],[x3]]/61.9789*1000/(100-Tabulka1[[#This Row],[x2]])</f>
        <v>2.4149628198361666</v>
      </c>
      <c r="X501" s="1">
        <f>(Tabulka1[[#This Row],[x2]]-Tabulka1[[#This Row],[x3]])/60.08*1000/(100-Tabulka1[[#This Row],[x2]])</f>
        <v>0.60374070495904164</v>
      </c>
      <c r="Y501" s="1">
        <f>Tabulka1[[#This Row],[z3]]</f>
        <v>1.932464802631396</v>
      </c>
      <c r="Z501" s="1">
        <f>Tabulka1[[#This Row],[std3]]</f>
        <v>7.8645120365157962E-4</v>
      </c>
      <c r="AA501" s="1" t="s">
        <v>36</v>
      </c>
      <c r="AB501" s="1" t="s">
        <v>37</v>
      </c>
      <c r="AC501" s="1" t="str">
        <f>Tabulka1[[#This Row],[z2Label]]</f>
        <v>Dynamic viscosity (mPa.s)</v>
      </c>
      <c r="AD501" s="1">
        <f>Tabulka1[[#This Row],[y2]]</f>
        <v>0.5</v>
      </c>
      <c r="AE501" s="1">
        <f>Tabulka1[[#This Row],[x3]]</f>
        <v>6.7354532601454702</v>
      </c>
      <c r="AF501" s="1">
        <f>Tabulka1[[#This Row],[x2]]-Tabulka1[[#This Row],[x3]]</f>
        <v>3.2645467398545298</v>
      </c>
      <c r="AG501" s="1">
        <f>100-Tabulka1[[#This Row],[Na2O_proc]]-Tabulka1[[#This Row],[SiO2_proc]]</f>
        <v>90</v>
      </c>
      <c r="AH501" s="1">
        <f>Tabulka1[[#This Row],[z2]]</f>
        <v>1.932464802631396</v>
      </c>
      <c r="AI501" s="1">
        <f>Tabulka1[[#This Row],[std2]]</f>
        <v>7.8645120365157962E-4</v>
      </c>
      <c r="AJ501" s="1" t="str">
        <f>Tabulka1[[#This Row],[z2Label]]</f>
        <v>Dynamic viscosity (mPa.s)</v>
      </c>
      <c r="AK501" s="1">
        <v>20</v>
      </c>
      <c r="AL501" s="1" t="s">
        <v>82</v>
      </c>
      <c r="AM501" s="1" t="s">
        <v>79</v>
      </c>
      <c r="AN501" s="1">
        <f t="shared" si="60"/>
        <v>2.0055629013508187</v>
      </c>
      <c r="AO501" s="1">
        <f>Tabulka1[[#This Row],[Interpolated_z2]]-Tabulka1[[#This Row],[z2]]</f>
        <v>7.3098098719422744E-2</v>
      </c>
      <c r="AP501" s="1">
        <f>Tabulka1[[#This Row],[Interpolated_z2 - measured]]/Tabulka1[[#This Row],[z2]]*100</f>
        <v>3.7826354518792078</v>
      </c>
      <c r="AQ501" s="1">
        <v>1</v>
      </c>
    </row>
    <row r="502" spans="1:43" x14ac:dyDescent="0.35">
      <c r="A502" s="1">
        <f t="shared" si="56"/>
        <v>3.8950585151528658</v>
      </c>
      <c r="B502" s="1">
        <f t="shared" si="56"/>
        <v>0.97376462878821646</v>
      </c>
      <c r="C502" s="1">
        <f>Tabulka1[[#This Row],[z2]]</f>
        <v>3.2970515266890419</v>
      </c>
      <c r="D502" s="1" t="e">
        <f>Tabulka1[[#This Row],[std2]]</f>
        <v>#DIV/0!</v>
      </c>
      <c r="E502" s="1">
        <f t="shared" si="57"/>
        <v>3</v>
      </c>
      <c r="F502" s="1" t="s">
        <v>75</v>
      </c>
      <c r="G502" s="1" t="s">
        <v>27</v>
      </c>
      <c r="H502" s="1" t="str">
        <f>Tabulka1[[#This Row],[z2Label]]</f>
        <v>Dynamic viscosity (mPa.s)</v>
      </c>
      <c r="I502" s="1">
        <f t="shared" si="58"/>
        <v>15</v>
      </c>
      <c r="J502" s="1">
        <f t="shared" si="58"/>
        <v>0.5</v>
      </c>
      <c r="K502">
        <v>3.2970515266890419</v>
      </c>
      <c r="L502" t="e">
        <v>#DIV/0!</v>
      </c>
      <c r="M502" s="1" t="s">
        <v>29</v>
      </c>
      <c r="N502" s="1" t="s">
        <v>28</v>
      </c>
      <c r="O502" s="1" t="s">
        <v>81</v>
      </c>
      <c r="P502" s="1">
        <f t="shared" si="59"/>
        <v>10.103179890218206</v>
      </c>
      <c r="Q502" s="1">
        <f t="shared" si="59"/>
        <v>0.5</v>
      </c>
      <c r="R502" s="1">
        <f>Tabulka1[[#This Row],[z2]]</f>
        <v>3.2970515266890419</v>
      </c>
      <c r="S502" s="1" t="e">
        <f>Tabulka1[[#This Row],[std2]]</f>
        <v>#DIV/0!</v>
      </c>
      <c r="T502" s="1" t="s">
        <v>44</v>
      </c>
      <c r="U502" s="1" t="s">
        <v>28</v>
      </c>
      <c r="V502" s="1" t="str">
        <f>Tabulka1[[#This Row],[z2Label]]</f>
        <v>Dynamic viscosity (mPa.s)</v>
      </c>
      <c r="W502" s="1">
        <f>2*Tabulka1[[#This Row],[x3]]/61.9789*1000/(100-Tabulka1[[#This Row],[x2]])</f>
        <v>3.8355291844456763</v>
      </c>
      <c r="X502" s="1">
        <f>(Tabulka1[[#This Row],[x2]]-Tabulka1[[#This Row],[x3]])/60.08*1000/(100-Tabulka1[[#This Row],[x2]])</f>
        <v>0.95888229611141906</v>
      </c>
      <c r="Y502" s="1">
        <f>Tabulka1[[#This Row],[z3]]</f>
        <v>3.2970515266890419</v>
      </c>
      <c r="Z502" s="1" t="e">
        <f>Tabulka1[[#This Row],[std3]]</f>
        <v>#DIV/0!</v>
      </c>
      <c r="AA502" s="1" t="s">
        <v>36</v>
      </c>
      <c r="AB502" s="1" t="s">
        <v>37</v>
      </c>
      <c r="AC502" s="1" t="str">
        <f>Tabulka1[[#This Row],[z2Label]]</f>
        <v>Dynamic viscosity (mPa.s)</v>
      </c>
      <c r="AD502" s="1">
        <f>Tabulka1[[#This Row],[y2]]</f>
        <v>0.5</v>
      </c>
      <c r="AE502" s="1">
        <f>Tabulka1[[#This Row],[x3]]</f>
        <v>10.103179890218206</v>
      </c>
      <c r="AF502" s="1">
        <f>Tabulka1[[#This Row],[x2]]-Tabulka1[[#This Row],[x3]]</f>
        <v>4.8968201097817943</v>
      </c>
      <c r="AG502" s="1">
        <f>100-Tabulka1[[#This Row],[Na2O_proc]]-Tabulka1[[#This Row],[SiO2_proc]]</f>
        <v>85</v>
      </c>
      <c r="AH502" s="1">
        <f>Tabulka1[[#This Row],[z2]]</f>
        <v>3.2970515266890419</v>
      </c>
      <c r="AI502" s="1" t="e">
        <f>Tabulka1[[#This Row],[std2]]</f>
        <v>#DIV/0!</v>
      </c>
      <c r="AJ502" s="1" t="str">
        <f>Tabulka1[[#This Row],[z2Label]]</f>
        <v>Dynamic viscosity (mPa.s)</v>
      </c>
      <c r="AK502" s="1">
        <v>20</v>
      </c>
      <c r="AL502" s="1" t="s">
        <v>82</v>
      </c>
      <c r="AM502" s="1" t="s">
        <v>79</v>
      </c>
      <c r="AN502" s="1">
        <f t="shared" si="60"/>
        <v>3.7138579410211308</v>
      </c>
      <c r="AO502" s="1">
        <f>Tabulka1[[#This Row],[Interpolated_z2]]-Tabulka1[[#This Row],[z2]]</f>
        <v>0.41680641433208887</v>
      </c>
      <c r="AP502" s="1">
        <f>Tabulka1[[#This Row],[Interpolated_z2 - measured]]/Tabulka1[[#This Row],[z2]]*100</f>
        <v>12.641792551863857</v>
      </c>
      <c r="AQ502" s="1">
        <v>1</v>
      </c>
    </row>
    <row r="503" spans="1:43" x14ac:dyDescent="0.35">
      <c r="A503" s="1">
        <f t="shared" ref="A503:B522" si="61">A118</f>
        <v>5.4899591279617548</v>
      </c>
      <c r="B503" s="1">
        <f t="shared" si="61"/>
        <v>1.3724897819904387</v>
      </c>
      <c r="C503" s="1">
        <f>Tabulka1[[#This Row],[z2]]</f>
        <v>6.1204186842329484</v>
      </c>
      <c r="D503" s="1">
        <f>Tabulka1[[#This Row],[std2]]</f>
        <v>2.187979294641468E-3</v>
      </c>
      <c r="E503" s="1">
        <f t="shared" si="57"/>
        <v>3</v>
      </c>
      <c r="F503" s="1" t="s">
        <v>75</v>
      </c>
      <c r="G503" s="1" t="s">
        <v>27</v>
      </c>
      <c r="H503" s="1" t="str">
        <f>Tabulka1[[#This Row],[z2Label]]</f>
        <v>Dynamic viscosity (mPa.s)</v>
      </c>
      <c r="I503" s="1">
        <f t="shared" ref="I503:J522" si="62">I118</f>
        <v>20</v>
      </c>
      <c r="J503" s="1">
        <f t="shared" si="62"/>
        <v>0.5</v>
      </c>
      <c r="K503">
        <v>6.1204186842329484</v>
      </c>
      <c r="L503">
        <v>2.187979294641468E-3</v>
      </c>
      <c r="M503" s="1" t="s">
        <v>29</v>
      </c>
      <c r="N503" s="1" t="s">
        <v>28</v>
      </c>
      <c r="O503" s="1" t="s">
        <v>81</v>
      </c>
      <c r="P503" s="1">
        <f t="shared" ref="P503:Q522" si="63">P118</f>
        <v>13.47090652029094</v>
      </c>
      <c r="Q503" s="1">
        <f t="shared" si="63"/>
        <v>0.5</v>
      </c>
      <c r="R503" s="1">
        <f>Tabulka1[[#This Row],[z2]]</f>
        <v>6.1204186842329484</v>
      </c>
      <c r="S503" s="1">
        <f>Tabulka1[[#This Row],[std2]]</f>
        <v>2.187979294641468E-3</v>
      </c>
      <c r="T503" s="1" t="s">
        <v>44</v>
      </c>
      <c r="U503" s="1" t="s">
        <v>28</v>
      </c>
      <c r="V503" s="1" t="str">
        <f>Tabulka1[[#This Row],[z2Label]]</f>
        <v>Dynamic viscosity (mPa.s)</v>
      </c>
      <c r="W503" s="1">
        <f>2*Tabulka1[[#This Row],[x3]]/61.9789*1000/(100-Tabulka1[[#This Row],[x2]])</f>
        <v>5.4336663446313747</v>
      </c>
      <c r="X503" s="1">
        <f>(Tabulka1[[#This Row],[x2]]-Tabulka1[[#This Row],[x3]])/60.08*1000/(100-Tabulka1[[#This Row],[x2]])</f>
        <v>1.3584165861578437</v>
      </c>
      <c r="Y503" s="1">
        <f>Tabulka1[[#This Row],[z3]]</f>
        <v>6.1204186842329484</v>
      </c>
      <c r="Z503" s="1">
        <f>Tabulka1[[#This Row],[std3]]</f>
        <v>2.187979294641468E-3</v>
      </c>
      <c r="AA503" s="1" t="s">
        <v>36</v>
      </c>
      <c r="AB503" s="1" t="s">
        <v>37</v>
      </c>
      <c r="AC503" s="1" t="str">
        <f>Tabulka1[[#This Row],[z2Label]]</f>
        <v>Dynamic viscosity (mPa.s)</v>
      </c>
      <c r="AD503" s="1">
        <f>Tabulka1[[#This Row],[y2]]</f>
        <v>0.5</v>
      </c>
      <c r="AE503" s="1">
        <f>Tabulka1[[#This Row],[x3]]</f>
        <v>13.47090652029094</v>
      </c>
      <c r="AF503" s="1">
        <f>Tabulka1[[#This Row],[x2]]-Tabulka1[[#This Row],[x3]]</f>
        <v>6.5290934797090596</v>
      </c>
      <c r="AG503" s="1">
        <f>100-Tabulka1[[#This Row],[Na2O_proc]]-Tabulka1[[#This Row],[SiO2_proc]]</f>
        <v>80</v>
      </c>
      <c r="AH503" s="1">
        <f>Tabulka1[[#This Row],[z2]]</f>
        <v>6.1204186842329484</v>
      </c>
      <c r="AI503" s="1">
        <f>Tabulka1[[#This Row],[std2]]</f>
        <v>2.187979294641468E-3</v>
      </c>
      <c r="AJ503" s="1" t="str">
        <f>Tabulka1[[#This Row],[z2Label]]</f>
        <v>Dynamic viscosity (mPa.s)</v>
      </c>
      <c r="AK503" s="1">
        <v>20</v>
      </c>
      <c r="AL503" s="1" t="s">
        <v>82</v>
      </c>
      <c r="AM503" s="1" t="s">
        <v>79</v>
      </c>
      <c r="AN503" s="1">
        <f t="shared" si="60"/>
        <v>7.3901824847402571</v>
      </c>
      <c r="AO503" s="1">
        <f>Tabulka1[[#This Row],[Interpolated_z2]]-Tabulka1[[#This Row],[z2]]</f>
        <v>1.2697638005073086</v>
      </c>
      <c r="AP503" s="1">
        <f>Tabulka1[[#This Row],[Interpolated_z2 - measured]]/Tabulka1[[#This Row],[z2]]*100</f>
        <v>20.74635520897283</v>
      </c>
      <c r="AQ503" s="1">
        <v>1</v>
      </c>
    </row>
    <row r="504" spans="1:43" x14ac:dyDescent="0.35">
      <c r="A504" s="1">
        <f t="shared" si="61"/>
        <v>7.2431044057253464</v>
      </c>
      <c r="B504" s="1">
        <f t="shared" si="61"/>
        <v>1.8107761014313366</v>
      </c>
      <c r="C504" s="1">
        <f>Tabulka1[[#This Row],[z2]]</f>
        <v>13.594383658827184</v>
      </c>
      <c r="D504" s="1">
        <f>Tabulka1[[#This Row],[std2]]</f>
        <v>1.5585430963886456E-2</v>
      </c>
      <c r="E504" s="1">
        <f t="shared" si="57"/>
        <v>3</v>
      </c>
      <c r="F504" s="1" t="s">
        <v>75</v>
      </c>
      <c r="G504" s="1" t="s">
        <v>27</v>
      </c>
      <c r="H504" s="1" t="str">
        <f>Tabulka1[[#This Row],[z2Label]]</f>
        <v>Dynamic viscosity (mPa.s)</v>
      </c>
      <c r="I504" s="1">
        <f t="shared" si="62"/>
        <v>25</v>
      </c>
      <c r="J504" s="1">
        <f t="shared" si="62"/>
        <v>0.5</v>
      </c>
      <c r="K504">
        <v>13.594383658827184</v>
      </c>
      <c r="L504">
        <v>1.5585430963886456E-2</v>
      </c>
      <c r="M504" s="1" t="s">
        <v>29</v>
      </c>
      <c r="N504" s="1" t="s">
        <v>28</v>
      </c>
      <c r="O504" s="1" t="s">
        <v>81</v>
      </c>
      <c r="P504" s="1">
        <f t="shared" si="63"/>
        <v>16.838633150363677</v>
      </c>
      <c r="Q504" s="1">
        <f t="shared" si="63"/>
        <v>0.5</v>
      </c>
      <c r="R504" s="1">
        <f>Tabulka1[[#This Row],[z2]]</f>
        <v>13.594383658827184</v>
      </c>
      <c r="S504" s="1">
        <f>Tabulka1[[#This Row],[std2]]</f>
        <v>1.5585430963886456E-2</v>
      </c>
      <c r="T504" s="1" t="s">
        <v>44</v>
      </c>
      <c r="U504" s="1" t="s">
        <v>28</v>
      </c>
      <c r="V504" s="1" t="str">
        <f>Tabulka1[[#This Row],[z2Label]]</f>
        <v>Dynamic viscosity (mPa.s)</v>
      </c>
      <c r="W504" s="1">
        <f>2*Tabulka1[[#This Row],[x3]]/61.9789*1000/(100-Tabulka1[[#This Row],[x2]])</f>
        <v>7.2448884595085001</v>
      </c>
      <c r="X504" s="1">
        <f>(Tabulka1[[#This Row],[x2]]-Tabulka1[[#This Row],[x3]])/60.08*1000/(100-Tabulka1[[#This Row],[x2]])</f>
        <v>1.8112221148771248</v>
      </c>
      <c r="Y504" s="1">
        <f>Tabulka1[[#This Row],[z3]]</f>
        <v>13.594383658827184</v>
      </c>
      <c r="Z504" s="1">
        <f>Tabulka1[[#This Row],[std3]]</f>
        <v>1.5585430963886456E-2</v>
      </c>
      <c r="AA504" s="1" t="s">
        <v>36</v>
      </c>
      <c r="AB504" s="1" t="s">
        <v>37</v>
      </c>
      <c r="AC504" s="1" t="str">
        <f>Tabulka1[[#This Row],[z2Label]]</f>
        <v>Dynamic viscosity (mPa.s)</v>
      </c>
      <c r="AD504" s="1">
        <f>Tabulka1[[#This Row],[y2]]</f>
        <v>0.5</v>
      </c>
      <c r="AE504" s="1">
        <f>Tabulka1[[#This Row],[x3]]</f>
        <v>16.838633150363677</v>
      </c>
      <c r="AF504" s="1">
        <f>Tabulka1[[#This Row],[x2]]-Tabulka1[[#This Row],[x3]]</f>
        <v>8.1613668496363232</v>
      </c>
      <c r="AG504" s="1">
        <f>100-Tabulka1[[#This Row],[Na2O_proc]]-Tabulka1[[#This Row],[SiO2_proc]]</f>
        <v>75</v>
      </c>
      <c r="AH504" s="1">
        <f>Tabulka1[[#This Row],[z2]]</f>
        <v>13.594383658827184</v>
      </c>
      <c r="AI504" s="1">
        <f>Tabulka1[[#This Row],[std2]]</f>
        <v>1.5585430963886456E-2</v>
      </c>
      <c r="AJ504" s="1" t="str">
        <f>Tabulka1[[#This Row],[z2Label]]</f>
        <v>Dynamic viscosity (mPa.s)</v>
      </c>
      <c r="AK504" s="1">
        <v>20</v>
      </c>
      <c r="AL504" s="1" t="s">
        <v>82</v>
      </c>
      <c r="AM504" s="1" t="s">
        <v>79</v>
      </c>
      <c r="AN504" s="1">
        <f t="shared" si="60"/>
        <v>15.639696194023438</v>
      </c>
      <c r="AO504" s="1">
        <f>Tabulka1[[#This Row],[Interpolated_z2]]-Tabulka1[[#This Row],[z2]]</f>
        <v>2.0453125351962544</v>
      </c>
      <c r="AP504" s="1">
        <f>Tabulka1[[#This Row],[Interpolated_z2 - measured]]/Tabulka1[[#This Row],[z2]]*100</f>
        <v>15.045275950176528</v>
      </c>
      <c r="AQ504" s="1">
        <v>1</v>
      </c>
    </row>
    <row r="505" spans="1:43" x14ac:dyDescent="0.35">
      <c r="A505" s="1">
        <f t="shared" si="61"/>
        <v>9.1820267358118812</v>
      </c>
      <c r="B505" s="1">
        <f t="shared" si="61"/>
        <v>2.2955066839529703</v>
      </c>
      <c r="C505" s="1">
        <f>Tabulka1[[#This Row],[z2]]</f>
        <v>32.539017728644446</v>
      </c>
      <c r="D505" s="1">
        <f>Tabulka1[[#This Row],[std2]]</f>
        <v>1.2310855612430625</v>
      </c>
      <c r="E505" s="1">
        <f t="shared" si="57"/>
        <v>3</v>
      </c>
      <c r="F505" s="1" t="s">
        <v>75</v>
      </c>
      <c r="G505" s="1" t="s">
        <v>27</v>
      </c>
      <c r="H505" s="1" t="str">
        <f>Tabulka1[[#This Row],[z2Label]]</f>
        <v>Dynamic viscosity (mPa.s)</v>
      </c>
      <c r="I505" s="1">
        <f t="shared" si="62"/>
        <v>30</v>
      </c>
      <c r="J505" s="1">
        <f t="shared" si="62"/>
        <v>0.5</v>
      </c>
      <c r="K505">
        <v>32.539017728644446</v>
      </c>
      <c r="L505">
        <v>1.2310855612430625</v>
      </c>
      <c r="M505" s="1" t="s">
        <v>29</v>
      </c>
      <c r="N505" s="1" t="s">
        <v>28</v>
      </c>
      <c r="O505" s="1" t="s">
        <v>81</v>
      </c>
      <c r="P505" s="1">
        <f t="shared" si="63"/>
        <v>20.206359780436411</v>
      </c>
      <c r="Q505" s="1">
        <f t="shared" si="63"/>
        <v>0.5</v>
      </c>
      <c r="R505" s="1">
        <f>Tabulka1[[#This Row],[z2]]</f>
        <v>32.539017728644446</v>
      </c>
      <c r="S505" s="1">
        <f>Tabulka1[[#This Row],[std2]]</f>
        <v>1.2310855612430625</v>
      </c>
      <c r="T505" s="1" t="s">
        <v>44</v>
      </c>
      <c r="U505" s="1" t="s">
        <v>28</v>
      </c>
      <c r="V505" s="1" t="str">
        <f>Tabulka1[[#This Row],[z2Label]]</f>
        <v>Dynamic viscosity (mPa.s)</v>
      </c>
      <c r="W505" s="1">
        <f>2*Tabulka1[[#This Row],[x3]]/61.9789*1000/(100-Tabulka1[[#This Row],[x2]])</f>
        <v>9.3148565907966425</v>
      </c>
      <c r="X505" s="1">
        <f>(Tabulka1[[#This Row],[x2]]-Tabulka1[[#This Row],[x3]])/60.08*1000/(100-Tabulka1[[#This Row],[x2]])</f>
        <v>2.3287141476991606</v>
      </c>
      <c r="Y505" s="1">
        <f>Tabulka1[[#This Row],[z3]]</f>
        <v>32.539017728644446</v>
      </c>
      <c r="Z505" s="1">
        <f>Tabulka1[[#This Row],[std3]]</f>
        <v>1.2310855612430625</v>
      </c>
      <c r="AA505" s="1" t="s">
        <v>36</v>
      </c>
      <c r="AB505" s="1" t="s">
        <v>37</v>
      </c>
      <c r="AC505" s="1" t="str">
        <f>Tabulka1[[#This Row],[z2Label]]</f>
        <v>Dynamic viscosity (mPa.s)</v>
      </c>
      <c r="AD505" s="1">
        <f>Tabulka1[[#This Row],[y2]]</f>
        <v>0.5</v>
      </c>
      <c r="AE505" s="1">
        <f>Tabulka1[[#This Row],[x3]]</f>
        <v>20.206359780436411</v>
      </c>
      <c r="AF505" s="1">
        <f>Tabulka1[[#This Row],[x2]]-Tabulka1[[#This Row],[x3]]</f>
        <v>9.7936402195635885</v>
      </c>
      <c r="AG505" s="1">
        <f>100-Tabulka1[[#This Row],[Na2O_proc]]-Tabulka1[[#This Row],[SiO2_proc]]</f>
        <v>70</v>
      </c>
      <c r="AH505" s="1">
        <f>Tabulka1[[#This Row],[z2]]</f>
        <v>32.539017728644446</v>
      </c>
      <c r="AI505" s="1">
        <f>Tabulka1[[#This Row],[std2]]</f>
        <v>1.2310855612430625</v>
      </c>
      <c r="AJ505" s="1" t="str">
        <f>Tabulka1[[#This Row],[z2Label]]</f>
        <v>Dynamic viscosity (mPa.s)</v>
      </c>
      <c r="AK505" s="1">
        <v>20</v>
      </c>
      <c r="AL505" s="1" t="s">
        <v>82</v>
      </c>
      <c r="AM505" s="1" t="s">
        <v>79</v>
      </c>
      <c r="AN505" s="1">
        <f t="shared" si="60"/>
        <v>35.777256739416828</v>
      </c>
      <c r="AO505" s="1">
        <f>Tabulka1[[#This Row],[Interpolated_z2]]-Tabulka1[[#This Row],[z2]]</f>
        <v>3.2382390107723822</v>
      </c>
      <c r="AP505" s="1">
        <f>Tabulka1[[#This Row],[Interpolated_z2 - measured]]/Tabulka1[[#This Row],[z2]]*100</f>
        <v>9.95186467451882</v>
      </c>
      <c r="AQ505" s="1">
        <v>1</v>
      </c>
    </row>
    <row r="506" spans="1:43" x14ac:dyDescent="0.35">
      <c r="A506" s="1">
        <f t="shared" si="61"/>
        <v>11.280236994791288</v>
      </c>
      <c r="B506" s="1">
        <f t="shared" si="61"/>
        <v>2.820059248697822</v>
      </c>
      <c r="C506" s="1">
        <f>Tabulka1[[#This Row],[z2]]</f>
        <v>98.454141294296392</v>
      </c>
      <c r="D506" s="1">
        <f>Tabulka1[[#This Row],[std2]]</f>
        <v>6.5850370829293167E-2</v>
      </c>
      <c r="E506" s="1">
        <f t="shared" si="57"/>
        <v>3</v>
      </c>
      <c r="F506" s="1" t="s">
        <v>75</v>
      </c>
      <c r="G506" s="1" t="s">
        <v>27</v>
      </c>
      <c r="H506" s="1" t="str">
        <f>Tabulka1[[#This Row],[z2Label]]</f>
        <v>Dynamic viscosity (mPa.s)</v>
      </c>
      <c r="I506" s="1">
        <f t="shared" si="62"/>
        <v>35</v>
      </c>
      <c r="J506" s="1">
        <f t="shared" si="62"/>
        <v>0.5</v>
      </c>
      <c r="K506">
        <v>98.454141294296392</v>
      </c>
      <c r="L506">
        <v>6.5850370829293167E-2</v>
      </c>
      <c r="M506" s="1" t="s">
        <v>29</v>
      </c>
      <c r="N506" s="1" t="s">
        <v>28</v>
      </c>
      <c r="O506" s="1" t="s">
        <v>81</v>
      </c>
      <c r="P506" s="1">
        <f t="shared" si="63"/>
        <v>23.574086410509146</v>
      </c>
      <c r="Q506" s="1">
        <f t="shared" si="63"/>
        <v>0.5</v>
      </c>
      <c r="R506" s="1">
        <f>Tabulka1[[#This Row],[z2]]</f>
        <v>98.454141294296392</v>
      </c>
      <c r="S506" s="1">
        <f>Tabulka1[[#This Row],[std2]]</f>
        <v>6.5850370829293167E-2</v>
      </c>
      <c r="T506" s="1" t="s">
        <v>44</v>
      </c>
      <c r="U506" s="1" t="s">
        <v>28</v>
      </c>
      <c r="V506" s="1" t="str">
        <f>Tabulka1[[#This Row],[z2Label]]</f>
        <v>Dynamic viscosity (mPa.s)</v>
      </c>
      <c r="W506" s="1">
        <f>2*Tabulka1[[#This Row],[x3]]/61.9789*1000/(100-Tabulka1[[#This Row],[x2]])</f>
        <v>11.703281357667576</v>
      </c>
      <c r="X506" s="1">
        <f>(Tabulka1[[#This Row],[x2]]-Tabulka1[[#This Row],[x3]])/60.08*1000/(100-Tabulka1[[#This Row],[x2]])</f>
        <v>2.925820339416894</v>
      </c>
      <c r="Y506" s="1">
        <f>Tabulka1[[#This Row],[z3]]</f>
        <v>98.454141294296392</v>
      </c>
      <c r="Z506" s="1">
        <f>Tabulka1[[#This Row],[std3]]</f>
        <v>6.5850370829293167E-2</v>
      </c>
      <c r="AA506" s="1" t="s">
        <v>36</v>
      </c>
      <c r="AB506" s="1" t="s">
        <v>37</v>
      </c>
      <c r="AC506" s="1" t="str">
        <f>Tabulka1[[#This Row],[z2Label]]</f>
        <v>Dynamic viscosity (mPa.s)</v>
      </c>
      <c r="AD506" s="1">
        <f>Tabulka1[[#This Row],[y2]]</f>
        <v>0.5</v>
      </c>
      <c r="AE506" s="1">
        <f>Tabulka1[[#This Row],[x3]]</f>
        <v>23.574086410509146</v>
      </c>
      <c r="AF506" s="1">
        <f>Tabulka1[[#This Row],[x2]]-Tabulka1[[#This Row],[x3]]</f>
        <v>11.425913589490854</v>
      </c>
      <c r="AG506" s="1">
        <f>100-Tabulka1[[#This Row],[Na2O_proc]]-Tabulka1[[#This Row],[SiO2_proc]]</f>
        <v>65</v>
      </c>
      <c r="AH506" s="1">
        <f>Tabulka1[[#This Row],[z2]]</f>
        <v>98.454141294296392</v>
      </c>
      <c r="AI506" s="1">
        <f>Tabulka1[[#This Row],[std2]]</f>
        <v>6.5850370829293167E-2</v>
      </c>
      <c r="AJ506" s="1" t="str">
        <f>Tabulka1[[#This Row],[z2Label]]</f>
        <v>Dynamic viscosity (mPa.s)</v>
      </c>
      <c r="AK506" s="1">
        <v>20</v>
      </c>
      <c r="AL506" s="1" t="s">
        <v>82</v>
      </c>
      <c r="AM506" s="1" t="s">
        <v>79</v>
      </c>
      <c r="AN506" s="1">
        <f t="shared" si="60"/>
        <v>92.345032291973595</v>
      </c>
      <c r="AO506" s="1">
        <f>Tabulka1[[#This Row],[Interpolated_z2]]-Tabulka1[[#This Row],[z2]]</f>
        <v>-6.1091090023227963</v>
      </c>
      <c r="AP506" s="1">
        <f>Tabulka1[[#This Row],[Interpolated_z2 - measured]]/Tabulka1[[#This Row],[z2]]*100</f>
        <v>-6.2050299987499935</v>
      </c>
      <c r="AQ506" s="1">
        <v>1</v>
      </c>
    </row>
    <row r="507" spans="1:43" x14ac:dyDescent="0.35">
      <c r="A507" s="1">
        <f t="shared" si="61"/>
        <v>13.540174898852298</v>
      </c>
      <c r="B507" s="1">
        <f t="shared" si="61"/>
        <v>3.3850437247130745</v>
      </c>
      <c r="C507" s="1">
        <f>Tabulka1[[#This Row],[z2]]</f>
        <v>333.19719824543085</v>
      </c>
      <c r="D507" s="1">
        <f>Tabulka1[[#This Row],[std2]]</f>
        <v>0.44059956131453298</v>
      </c>
      <c r="E507" s="1">
        <f t="shared" si="57"/>
        <v>3</v>
      </c>
      <c r="F507" s="1" t="s">
        <v>75</v>
      </c>
      <c r="G507" s="1" t="s">
        <v>27</v>
      </c>
      <c r="H507" s="1" t="str">
        <f>Tabulka1[[#This Row],[z2Label]]</f>
        <v>Dynamic viscosity (mPa.s)</v>
      </c>
      <c r="I507" s="1">
        <f t="shared" si="62"/>
        <v>40</v>
      </c>
      <c r="J507" s="1">
        <f t="shared" si="62"/>
        <v>0.5</v>
      </c>
      <c r="K507">
        <v>333.19719824543085</v>
      </c>
      <c r="L507">
        <v>0.44059956131453298</v>
      </c>
      <c r="M507" s="1" t="s">
        <v>29</v>
      </c>
      <c r="N507" s="1" t="s">
        <v>28</v>
      </c>
      <c r="O507" s="1" t="s">
        <v>81</v>
      </c>
      <c r="P507" s="1">
        <f t="shared" si="63"/>
        <v>26.941813040581881</v>
      </c>
      <c r="Q507" s="1">
        <f t="shared" si="63"/>
        <v>0.5</v>
      </c>
      <c r="R507" s="1">
        <f>Tabulka1[[#This Row],[z2]]</f>
        <v>333.19719824543085</v>
      </c>
      <c r="S507" s="1">
        <f>Tabulka1[[#This Row],[std2]]</f>
        <v>0.44059956131453298</v>
      </c>
      <c r="T507" s="1" t="s">
        <v>44</v>
      </c>
      <c r="U507" s="1" t="s">
        <v>28</v>
      </c>
      <c r="V507" s="1" t="str">
        <f>Tabulka1[[#This Row],[z2Label]]</f>
        <v>Dynamic viscosity (mPa.s)</v>
      </c>
      <c r="W507" s="1">
        <f>2*Tabulka1[[#This Row],[x3]]/61.9789*1000/(100-Tabulka1[[#This Row],[x2]])</f>
        <v>14.489776919016998</v>
      </c>
      <c r="X507" s="1">
        <f>(Tabulka1[[#This Row],[x2]]-Tabulka1[[#This Row],[x3]])/60.08*1000/(100-Tabulka1[[#This Row],[x2]])</f>
        <v>3.6224442297542501</v>
      </c>
      <c r="Y507" s="1">
        <f>Tabulka1[[#This Row],[z3]]</f>
        <v>333.19719824543085</v>
      </c>
      <c r="Z507" s="1">
        <f>Tabulka1[[#This Row],[std3]]</f>
        <v>0.44059956131453298</v>
      </c>
      <c r="AA507" s="1" t="s">
        <v>36</v>
      </c>
      <c r="AB507" s="1" t="s">
        <v>37</v>
      </c>
      <c r="AC507" s="1" t="str">
        <f>Tabulka1[[#This Row],[z2Label]]</f>
        <v>Dynamic viscosity (mPa.s)</v>
      </c>
      <c r="AD507" s="1">
        <f>Tabulka1[[#This Row],[y2]]</f>
        <v>0.5</v>
      </c>
      <c r="AE507" s="1">
        <f>Tabulka1[[#This Row],[x3]]</f>
        <v>26.941813040581881</v>
      </c>
      <c r="AF507" s="1">
        <f>Tabulka1[[#This Row],[x2]]-Tabulka1[[#This Row],[x3]]</f>
        <v>13.058186959418119</v>
      </c>
      <c r="AG507" s="1">
        <f>100-Tabulka1[[#This Row],[Na2O_proc]]-Tabulka1[[#This Row],[SiO2_proc]]</f>
        <v>60</v>
      </c>
      <c r="AH507" s="1">
        <f>Tabulka1[[#This Row],[z2]]</f>
        <v>333.19719824543085</v>
      </c>
      <c r="AI507" s="1">
        <f>Tabulka1[[#This Row],[std2]]</f>
        <v>0.44059956131453298</v>
      </c>
      <c r="AJ507" s="1" t="str">
        <f>Tabulka1[[#This Row],[z2Label]]</f>
        <v>Dynamic viscosity (mPa.s)</v>
      </c>
      <c r="AK507" s="1">
        <v>20</v>
      </c>
      <c r="AL507" s="1" t="s">
        <v>82</v>
      </c>
      <c r="AM507" s="1" t="s">
        <v>79</v>
      </c>
      <c r="AN507" s="1">
        <f t="shared" si="60"/>
        <v>288.29022194632444</v>
      </c>
      <c r="AO507" s="1">
        <f>Tabulka1[[#This Row],[Interpolated_z2]]-Tabulka1[[#This Row],[z2]]</f>
        <v>-44.906976299106418</v>
      </c>
      <c r="AP507" s="1">
        <f>Tabulka1[[#This Row],[Interpolated_z2 - measured]]/Tabulka1[[#This Row],[z2]]*100</f>
        <v>-13.47759721137518</v>
      </c>
      <c r="AQ507" s="1">
        <v>1</v>
      </c>
    </row>
    <row r="508" spans="1:43" x14ac:dyDescent="0.35">
      <c r="A508" s="1">
        <f t="shared" si="61"/>
        <v>14.651677416269917</v>
      </c>
      <c r="B508" s="1">
        <f t="shared" si="61"/>
        <v>3.6629193540674794</v>
      </c>
      <c r="C508" s="1">
        <f>Tabulka1[[#This Row],[z2]]</f>
        <v>652.76588022652277</v>
      </c>
      <c r="D508" s="1">
        <f>Tabulka1[[#This Row],[std2]]</f>
        <v>7.4955644517419371</v>
      </c>
      <c r="E508" s="1">
        <f t="shared" si="57"/>
        <v>3</v>
      </c>
      <c r="F508" s="1" t="s">
        <v>75</v>
      </c>
      <c r="G508" s="1" t="s">
        <v>27</v>
      </c>
      <c r="H508" s="1" t="str">
        <f>Tabulka1[[#This Row],[z2Label]]</f>
        <v>Dynamic viscosity (mPa.s)</v>
      </c>
      <c r="I508" s="1">
        <f t="shared" si="62"/>
        <v>42.27</v>
      </c>
      <c r="J508" s="1">
        <f t="shared" si="62"/>
        <v>0.5</v>
      </c>
      <c r="K508">
        <v>652.76588022652277</v>
      </c>
      <c r="L508">
        <v>7.4955644517419371</v>
      </c>
      <c r="M508" s="1" t="s">
        <v>29</v>
      </c>
      <c r="N508" s="1" t="s">
        <v>28</v>
      </c>
      <c r="O508" s="1" t="s">
        <v>81</v>
      </c>
      <c r="P508" s="1">
        <f t="shared" si="63"/>
        <v>28.470760930634906</v>
      </c>
      <c r="Q508" s="1">
        <f t="shared" si="63"/>
        <v>0.5</v>
      </c>
      <c r="R508" s="1">
        <f>Tabulka1[[#This Row],[z2]]</f>
        <v>652.76588022652277</v>
      </c>
      <c r="S508" s="1">
        <f>Tabulka1[[#This Row],[std2]]</f>
        <v>7.4955644517419371</v>
      </c>
      <c r="T508" s="1" t="s">
        <v>44</v>
      </c>
      <c r="U508" s="1" t="s">
        <v>28</v>
      </c>
      <c r="V508" s="1" t="str">
        <f>Tabulka1[[#This Row],[z2Label]]</f>
        <v>Dynamic viscosity (mPa.s)</v>
      </c>
      <c r="W508" s="1">
        <f>2*Tabulka1[[#This Row],[x3]]/61.9789*1000/(100-Tabulka1[[#This Row],[x2]])</f>
        <v>15.914157380049765</v>
      </c>
      <c r="X508" s="1">
        <f>(Tabulka1[[#This Row],[x2]]-Tabulka1[[#This Row],[x3]])/60.08*1000/(100-Tabulka1[[#This Row],[x2]])</f>
        <v>3.9785393450124409</v>
      </c>
      <c r="Y508" s="1">
        <f>Tabulka1[[#This Row],[z3]]</f>
        <v>652.76588022652277</v>
      </c>
      <c r="Z508" s="1">
        <f>Tabulka1[[#This Row],[std3]]</f>
        <v>7.4955644517419371</v>
      </c>
      <c r="AA508" s="1" t="s">
        <v>36</v>
      </c>
      <c r="AB508" s="1" t="s">
        <v>37</v>
      </c>
      <c r="AC508" s="1" t="str">
        <f>Tabulka1[[#This Row],[z2Label]]</f>
        <v>Dynamic viscosity (mPa.s)</v>
      </c>
      <c r="AD508" s="1">
        <f>Tabulka1[[#This Row],[y2]]</f>
        <v>0.5</v>
      </c>
      <c r="AE508" s="1">
        <f>Tabulka1[[#This Row],[x3]]</f>
        <v>28.470760930634906</v>
      </c>
      <c r="AF508" s="1">
        <f>Tabulka1[[#This Row],[x2]]-Tabulka1[[#This Row],[x3]]</f>
        <v>13.799239069365097</v>
      </c>
      <c r="AG508" s="1">
        <f>100-Tabulka1[[#This Row],[Na2O_proc]]-Tabulka1[[#This Row],[SiO2_proc]]</f>
        <v>57.72999999999999</v>
      </c>
      <c r="AH508" s="1">
        <f>Tabulka1[[#This Row],[z2]]</f>
        <v>652.76588022652277</v>
      </c>
      <c r="AI508" s="1">
        <f>Tabulka1[[#This Row],[std2]]</f>
        <v>7.4955644517419371</v>
      </c>
      <c r="AJ508" s="1" t="str">
        <f>Tabulka1[[#This Row],[z2Label]]</f>
        <v>Dynamic viscosity (mPa.s)</v>
      </c>
      <c r="AK508" s="1">
        <v>20</v>
      </c>
      <c r="AL508" s="1" t="s">
        <v>82</v>
      </c>
      <c r="AM508" s="1" t="s">
        <v>79</v>
      </c>
      <c r="AN508" s="1">
        <f t="shared" si="60"/>
        <v>527.72150516201111</v>
      </c>
      <c r="AO508" s="1">
        <f>Tabulka1[[#This Row],[Interpolated_z2]]-Tabulka1[[#This Row],[z2]]</f>
        <v>-125.04437506451166</v>
      </c>
      <c r="AP508" s="1">
        <f>Tabulka1[[#This Row],[Interpolated_z2 - measured]]/Tabulka1[[#This Row],[z2]]*100</f>
        <v>-19.156083191897032</v>
      </c>
      <c r="AQ508" s="1">
        <v>1</v>
      </c>
    </row>
    <row r="509" spans="1:43" x14ac:dyDescent="0.35">
      <c r="A509" s="1">
        <f t="shared" si="61"/>
        <v>0</v>
      </c>
      <c r="B509" s="1">
        <f t="shared" si="61"/>
        <v>0</v>
      </c>
      <c r="C509" s="1">
        <f>Tabulka1[[#This Row],[z2]]</f>
        <v>0.97254957836955058</v>
      </c>
      <c r="D509" s="1">
        <f>Tabulka1[[#This Row],[std2]]</f>
        <v>2.0417207929571625E-3</v>
      </c>
      <c r="E509" s="1">
        <f t="shared" si="57"/>
        <v>4</v>
      </c>
      <c r="F509" s="1" t="s">
        <v>75</v>
      </c>
      <c r="G509" s="1" t="s">
        <v>27</v>
      </c>
      <c r="H509" s="1" t="str">
        <f>Tabulka1[[#This Row],[z2Label]]</f>
        <v>Dynamic viscosity (mPa.s)</v>
      </c>
      <c r="I509" s="1">
        <f t="shared" si="62"/>
        <v>0</v>
      </c>
      <c r="J509" s="1">
        <f t="shared" si="62"/>
        <v>1</v>
      </c>
      <c r="K509" s="1">
        <v>0.97254957836955058</v>
      </c>
      <c r="L509" s="1">
        <v>2.0417207929571625E-3</v>
      </c>
      <c r="M509" s="1" t="s">
        <v>29</v>
      </c>
      <c r="N509" s="1" t="s">
        <v>28</v>
      </c>
      <c r="O509" s="1" t="s">
        <v>81</v>
      </c>
      <c r="P509" s="1">
        <f t="shared" si="63"/>
        <v>0</v>
      </c>
      <c r="Q509" s="1">
        <f t="shared" si="63"/>
        <v>1</v>
      </c>
      <c r="R509" s="1">
        <f>Tabulka1[[#This Row],[z2]]</f>
        <v>0.97254957836955058</v>
      </c>
      <c r="S509" s="1">
        <f>Tabulka1[[#This Row],[std2]]</f>
        <v>2.0417207929571625E-3</v>
      </c>
      <c r="T509" s="1" t="s">
        <v>44</v>
      </c>
      <c r="U509" s="1" t="s">
        <v>28</v>
      </c>
      <c r="V509" s="1" t="str">
        <f>Tabulka1[[#This Row],[z2Label]]</f>
        <v>Dynamic viscosity (mPa.s)</v>
      </c>
      <c r="W509" s="1">
        <f>2*Tabulka1[[#This Row],[x3]]/61.9789*1000/(100-Tabulka1[[#This Row],[x2]])</f>
        <v>0</v>
      </c>
      <c r="X509" s="1">
        <f>(Tabulka1[[#This Row],[x2]]-Tabulka1[[#This Row],[x3]])/60.08*1000/(100-Tabulka1[[#This Row],[x2]])</f>
        <v>0</v>
      </c>
      <c r="Y509" s="1">
        <f>Tabulka1[[#This Row],[z3]]</f>
        <v>0.97254957836955058</v>
      </c>
      <c r="Z509" s="1">
        <f>Tabulka1[[#This Row],[std3]]</f>
        <v>2.0417207929571625E-3</v>
      </c>
      <c r="AA509" s="1" t="s">
        <v>36</v>
      </c>
      <c r="AB509" s="1" t="s">
        <v>37</v>
      </c>
      <c r="AC509" s="1" t="str">
        <f>Tabulka1[[#This Row],[z2Label]]</f>
        <v>Dynamic viscosity (mPa.s)</v>
      </c>
      <c r="AD509" s="1">
        <f>Tabulka1[[#This Row],[y2]]</f>
        <v>1</v>
      </c>
      <c r="AE509" s="1">
        <f>Tabulka1[[#This Row],[x3]]</f>
        <v>0</v>
      </c>
      <c r="AF509" s="1">
        <f>Tabulka1[[#This Row],[x2]]-Tabulka1[[#This Row],[x3]]</f>
        <v>0</v>
      </c>
      <c r="AG509" s="1">
        <f>100-Tabulka1[[#This Row],[Na2O_proc]]-Tabulka1[[#This Row],[SiO2_proc]]</f>
        <v>100</v>
      </c>
      <c r="AH509" s="1">
        <f>Tabulka1[[#This Row],[z2]]</f>
        <v>0.97254957836955058</v>
      </c>
      <c r="AI509" s="1">
        <f>Tabulka1[[#This Row],[std2]]</f>
        <v>2.0417207929571625E-3</v>
      </c>
      <c r="AJ509" s="1" t="str">
        <f>Tabulka1[[#This Row],[z2Label]]</f>
        <v>Dynamic viscosity (mPa.s)</v>
      </c>
      <c r="AK509" s="1">
        <v>20</v>
      </c>
      <c r="AL509" s="1" t="s">
        <v>82</v>
      </c>
      <c r="AM509" s="1" t="s">
        <v>79</v>
      </c>
      <c r="AN509" s="1">
        <f t="shared" si="60"/>
        <v>0.85168500302919437</v>
      </c>
      <c r="AO509" s="1">
        <f>Tabulka1[[#This Row],[Interpolated_z2]]-Tabulka1[[#This Row],[z2]]</f>
        <v>-0.12086457534035622</v>
      </c>
      <c r="AP509" s="1">
        <f>Tabulka1[[#This Row],[Interpolated_z2 - measured]]/Tabulka1[[#This Row],[z2]]*100</f>
        <v>-12.427600405007832</v>
      </c>
      <c r="AQ509" s="1">
        <v>100</v>
      </c>
    </row>
    <row r="510" spans="1:43" x14ac:dyDescent="0.35">
      <c r="A510" s="1">
        <f t="shared" si="61"/>
        <v>0.86320620618406352</v>
      </c>
      <c r="B510" s="1">
        <f t="shared" si="61"/>
        <v>0.43160310309203176</v>
      </c>
      <c r="C510" s="1">
        <f>Tabulka1[[#This Row],[z2]]</f>
        <v>1.2579262502415074</v>
      </c>
      <c r="D510" s="1">
        <f>Tabulka1[[#This Row],[std2]]</f>
        <v>1.1517913951686998E-5</v>
      </c>
      <c r="E510" s="1">
        <f t="shared" si="57"/>
        <v>4</v>
      </c>
      <c r="F510" s="1" t="s">
        <v>75</v>
      </c>
      <c r="G510" s="1" t="s">
        <v>27</v>
      </c>
      <c r="H510" s="1" t="str">
        <f>Tabulka1[[#This Row],[z2Label]]</f>
        <v>Dynamic viscosity (mPa.s)</v>
      </c>
      <c r="I510" s="1">
        <f t="shared" si="62"/>
        <v>5</v>
      </c>
      <c r="J510" s="1">
        <f t="shared" si="62"/>
        <v>1</v>
      </c>
      <c r="K510">
        <v>1.2579262502415074</v>
      </c>
      <c r="L510">
        <v>1.1517913951686998E-5</v>
      </c>
      <c r="M510" s="1" t="s">
        <v>29</v>
      </c>
      <c r="N510" s="1" t="s">
        <v>28</v>
      </c>
      <c r="O510" s="1" t="s">
        <v>81</v>
      </c>
      <c r="P510" s="1">
        <f t="shared" si="63"/>
        <v>2.5388931081633541</v>
      </c>
      <c r="Q510" s="1">
        <f t="shared" si="63"/>
        <v>1</v>
      </c>
      <c r="R510" s="1">
        <f>Tabulka1[[#This Row],[z2]]</f>
        <v>1.2579262502415074</v>
      </c>
      <c r="S510" s="1">
        <f>Tabulka1[[#This Row],[std2]]</f>
        <v>1.1517913951686998E-5</v>
      </c>
      <c r="T510" s="1" t="s">
        <v>44</v>
      </c>
      <c r="U510" s="1" t="s">
        <v>28</v>
      </c>
      <c r="V510" s="1" t="str">
        <f>Tabulka1[[#This Row],[z2Label]]</f>
        <v>Dynamic viscosity (mPa.s)</v>
      </c>
      <c r="W510" s="1">
        <f>2*Tabulka1[[#This Row],[x3]]/61.9789*1000/(100-Tabulka1[[#This Row],[x2]])</f>
        <v>0.86239641594948702</v>
      </c>
      <c r="X510" s="1">
        <f>(Tabulka1[[#This Row],[x2]]-Tabulka1[[#This Row],[x3]])/60.08*1000/(100-Tabulka1[[#This Row],[x2]])</f>
        <v>0.43119820797474345</v>
      </c>
      <c r="Y510" s="1">
        <f>Tabulka1[[#This Row],[z3]]</f>
        <v>1.2579262502415074</v>
      </c>
      <c r="Z510" s="1">
        <f>Tabulka1[[#This Row],[std3]]</f>
        <v>1.1517913951686998E-5</v>
      </c>
      <c r="AA510" s="1" t="s">
        <v>36</v>
      </c>
      <c r="AB510" s="1" t="s">
        <v>37</v>
      </c>
      <c r="AC510" s="1" t="str">
        <f>Tabulka1[[#This Row],[z2Label]]</f>
        <v>Dynamic viscosity (mPa.s)</v>
      </c>
      <c r="AD510" s="1">
        <f>Tabulka1[[#This Row],[y2]]</f>
        <v>1</v>
      </c>
      <c r="AE510" s="1">
        <f>Tabulka1[[#This Row],[x3]]</f>
        <v>2.5388931081633541</v>
      </c>
      <c r="AF510" s="1">
        <f>Tabulka1[[#This Row],[x2]]-Tabulka1[[#This Row],[x3]]</f>
        <v>2.4611068918366459</v>
      </c>
      <c r="AG510" s="1">
        <f>100-Tabulka1[[#This Row],[Na2O_proc]]-Tabulka1[[#This Row],[SiO2_proc]]</f>
        <v>95</v>
      </c>
      <c r="AH510" s="1">
        <f>Tabulka1[[#This Row],[z2]]</f>
        <v>1.2579262502415074</v>
      </c>
      <c r="AI510" s="1">
        <f>Tabulka1[[#This Row],[std2]]</f>
        <v>1.1517913951686998E-5</v>
      </c>
      <c r="AJ510" s="1" t="str">
        <f>Tabulka1[[#This Row],[z2Label]]</f>
        <v>Dynamic viscosity (mPa.s)</v>
      </c>
      <c r="AK510" s="1">
        <v>20</v>
      </c>
      <c r="AL510" s="1" t="s">
        <v>82</v>
      </c>
      <c r="AM510" s="1" t="s">
        <v>79</v>
      </c>
      <c r="AN510" s="1">
        <f t="shared" si="60"/>
        <v>1.1250806683406054</v>
      </c>
      <c r="AO510" s="1">
        <f>Tabulka1[[#This Row],[Interpolated_z2]]-Tabulka1[[#This Row],[z2]]</f>
        <v>-0.13284558190090201</v>
      </c>
      <c r="AP510" s="1">
        <f>Tabulka1[[#This Row],[Interpolated_z2 - measured]]/Tabulka1[[#This Row],[z2]]*100</f>
        <v>-10.560681270098083</v>
      </c>
      <c r="AQ510" s="1">
        <v>1</v>
      </c>
    </row>
    <row r="511" spans="1:43" x14ac:dyDescent="0.35">
      <c r="A511" s="1">
        <f t="shared" si="61"/>
        <v>1.8202523535768389</v>
      </c>
      <c r="B511" s="1">
        <f t="shared" si="61"/>
        <v>0.91012617678841945</v>
      </c>
      <c r="C511" s="1">
        <f>Tabulka1[[#This Row],[z2]]</f>
        <v>1.7748191588319391</v>
      </c>
      <c r="D511" s="1">
        <f>Tabulka1[[#This Row],[std2]]</f>
        <v>4.4541345164750198E-4</v>
      </c>
      <c r="E511" s="1">
        <f t="shared" si="57"/>
        <v>4</v>
      </c>
      <c r="F511" s="1" t="s">
        <v>75</v>
      </c>
      <c r="G511" s="1" t="s">
        <v>27</v>
      </c>
      <c r="H511" s="1" t="str">
        <f>Tabulka1[[#This Row],[z2Label]]</f>
        <v>Dynamic viscosity (mPa.s)</v>
      </c>
      <c r="I511" s="1">
        <f t="shared" si="62"/>
        <v>10</v>
      </c>
      <c r="J511" s="1">
        <f t="shared" si="62"/>
        <v>1</v>
      </c>
      <c r="K511">
        <v>1.7748191588319391</v>
      </c>
      <c r="L511">
        <v>4.4541345164750198E-4</v>
      </c>
      <c r="M511" s="1" t="s">
        <v>29</v>
      </c>
      <c r="N511" s="1" t="s">
        <v>28</v>
      </c>
      <c r="O511" s="1" t="s">
        <v>81</v>
      </c>
      <c r="P511" s="1">
        <f t="shared" si="63"/>
        <v>5.0777862163267082</v>
      </c>
      <c r="Q511" s="1">
        <f t="shared" si="63"/>
        <v>1</v>
      </c>
      <c r="R511" s="1">
        <f>Tabulka1[[#This Row],[z2]]</f>
        <v>1.7748191588319391</v>
      </c>
      <c r="S511" s="1">
        <f>Tabulka1[[#This Row],[std2]]</f>
        <v>4.4541345164750198E-4</v>
      </c>
      <c r="T511" s="1" t="s">
        <v>44</v>
      </c>
      <c r="U511" s="1" t="s">
        <v>28</v>
      </c>
      <c r="V511" s="1" t="str">
        <f>Tabulka1[[#This Row],[z2Label]]</f>
        <v>Dynamic viscosity (mPa.s)</v>
      </c>
      <c r="W511" s="1">
        <f>2*Tabulka1[[#This Row],[x3]]/61.9789*1000/(100-Tabulka1[[#This Row],[x2]])</f>
        <v>1.8206146558933616</v>
      </c>
      <c r="X511" s="1">
        <f>(Tabulka1[[#This Row],[x2]]-Tabulka1[[#This Row],[x3]])/60.08*1000/(100-Tabulka1[[#This Row],[x2]])</f>
        <v>0.91030732794668068</v>
      </c>
      <c r="Y511" s="1">
        <f>Tabulka1[[#This Row],[z3]]</f>
        <v>1.7748191588319391</v>
      </c>
      <c r="Z511" s="1">
        <f>Tabulka1[[#This Row],[std3]]</f>
        <v>4.4541345164750198E-4</v>
      </c>
      <c r="AA511" s="1" t="s">
        <v>36</v>
      </c>
      <c r="AB511" s="1" t="s">
        <v>37</v>
      </c>
      <c r="AC511" s="1" t="str">
        <f>Tabulka1[[#This Row],[z2Label]]</f>
        <v>Dynamic viscosity (mPa.s)</v>
      </c>
      <c r="AD511" s="1">
        <f>Tabulka1[[#This Row],[y2]]</f>
        <v>1</v>
      </c>
      <c r="AE511" s="1">
        <f>Tabulka1[[#This Row],[x3]]</f>
        <v>5.0777862163267082</v>
      </c>
      <c r="AF511" s="1">
        <f>Tabulka1[[#This Row],[x2]]-Tabulka1[[#This Row],[x3]]</f>
        <v>4.9222137836732918</v>
      </c>
      <c r="AG511" s="1">
        <f>100-Tabulka1[[#This Row],[Na2O_proc]]-Tabulka1[[#This Row],[SiO2_proc]]</f>
        <v>90</v>
      </c>
      <c r="AH511" s="1">
        <f>Tabulka1[[#This Row],[z2]]</f>
        <v>1.7748191588319391</v>
      </c>
      <c r="AI511" s="1">
        <f>Tabulka1[[#This Row],[std2]]</f>
        <v>4.4541345164750198E-4</v>
      </c>
      <c r="AJ511" s="1" t="str">
        <f>Tabulka1[[#This Row],[z2Label]]</f>
        <v>Dynamic viscosity (mPa.s)</v>
      </c>
      <c r="AK511" s="1">
        <v>20</v>
      </c>
      <c r="AL511" s="1" t="s">
        <v>82</v>
      </c>
      <c r="AM511" s="1" t="s">
        <v>79</v>
      </c>
      <c r="AN511" s="1">
        <f t="shared" si="60"/>
        <v>1.7474976484405875</v>
      </c>
      <c r="AO511" s="1">
        <f>Tabulka1[[#This Row],[Interpolated_z2]]-Tabulka1[[#This Row],[z2]]</f>
        <v>-2.7321510391351556E-2</v>
      </c>
      <c r="AP511" s="1">
        <f>Tabulka1[[#This Row],[Interpolated_z2 - measured]]/Tabulka1[[#This Row],[z2]]*100</f>
        <v>-1.5393968594148291</v>
      </c>
      <c r="AQ511" s="1">
        <v>1</v>
      </c>
    </row>
    <row r="512" spans="1:43" x14ac:dyDescent="0.35">
      <c r="A512" s="1">
        <f t="shared" si="61"/>
        <v>2.8816948211068589</v>
      </c>
      <c r="B512" s="1">
        <f t="shared" si="61"/>
        <v>1.4408474105534295</v>
      </c>
      <c r="C512" s="1">
        <f>Tabulka1[[#This Row],[z2]]</f>
        <v>2.7415277188474372</v>
      </c>
      <c r="D512" s="1">
        <f>Tabulka1[[#This Row],[std2]]</f>
        <v>1.3579817101703695E-4</v>
      </c>
      <c r="E512" s="1">
        <f t="shared" si="57"/>
        <v>4</v>
      </c>
      <c r="F512" s="1" t="s">
        <v>75</v>
      </c>
      <c r="G512" s="1" t="s">
        <v>27</v>
      </c>
      <c r="H512" s="1" t="str">
        <f>Tabulka1[[#This Row],[z2Label]]</f>
        <v>Dynamic viscosity (mPa.s)</v>
      </c>
      <c r="I512" s="1">
        <f t="shared" si="62"/>
        <v>15</v>
      </c>
      <c r="J512" s="1">
        <f t="shared" si="62"/>
        <v>1</v>
      </c>
      <c r="K512">
        <v>2.7415277188474372</v>
      </c>
      <c r="L512">
        <v>1.3579817101703695E-4</v>
      </c>
      <c r="M512" s="1" t="s">
        <v>29</v>
      </c>
      <c r="N512" s="1" t="s">
        <v>28</v>
      </c>
      <c r="O512" s="1" t="s">
        <v>81</v>
      </c>
      <c r="P512" s="1">
        <f t="shared" si="63"/>
        <v>7.6166793244900619</v>
      </c>
      <c r="Q512" s="1">
        <f t="shared" si="63"/>
        <v>1</v>
      </c>
      <c r="R512" s="1">
        <f>Tabulka1[[#This Row],[z2]]</f>
        <v>2.7415277188474372</v>
      </c>
      <c r="S512" s="1">
        <f>Tabulka1[[#This Row],[std2]]</f>
        <v>1.3579817101703695E-4</v>
      </c>
      <c r="T512" s="1" t="s">
        <v>44</v>
      </c>
      <c r="U512" s="1" t="s">
        <v>28</v>
      </c>
      <c r="V512" s="1" t="str">
        <f>Tabulka1[[#This Row],[z2Label]]</f>
        <v>Dynamic viscosity (mPa.s)</v>
      </c>
      <c r="W512" s="1">
        <f>2*Tabulka1[[#This Row],[x3]]/61.9789*1000/(100-Tabulka1[[#This Row],[x2]])</f>
        <v>2.8915644534776921</v>
      </c>
      <c r="X512" s="1">
        <f>(Tabulka1[[#This Row],[x2]]-Tabulka1[[#This Row],[x3]])/60.08*1000/(100-Tabulka1[[#This Row],[x2]])</f>
        <v>1.445782226738846</v>
      </c>
      <c r="Y512" s="1">
        <f>Tabulka1[[#This Row],[z3]]</f>
        <v>2.7415277188474372</v>
      </c>
      <c r="Z512" s="1">
        <f>Tabulka1[[#This Row],[std3]]</f>
        <v>1.3579817101703695E-4</v>
      </c>
      <c r="AA512" s="1" t="s">
        <v>36</v>
      </c>
      <c r="AB512" s="1" t="s">
        <v>37</v>
      </c>
      <c r="AC512" s="1" t="str">
        <f>Tabulka1[[#This Row],[z2Label]]</f>
        <v>Dynamic viscosity (mPa.s)</v>
      </c>
      <c r="AD512" s="1">
        <f>Tabulka1[[#This Row],[y2]]</f>
        <v>1</v>
      </c>
      <c r="AE512" s="1">
        <f>Tabulka1[[#This Row],[x3]]</f>
        <v>7.6166793244900619</v>
      </c>
      <c r="AF512" s="1">
        <f>Tabulka1[[#This Row],[x2]]-Tabulka1[[#This Row],[x3]]</f>
        <v>7.3833206755099381</v>
      </c>
      <c r="AG512" s="1">
        <f>100-Tabulka1[[#This Row],[Na2O_proc]]-Tabulka1[[#This Row],[SiO2_proc]]</f>
        <v>85</v>
      </c>
      <c r="AH512" s="1">
        <f>Tabulka1[[#This Row],[z2]]</f>
        <v>2.7415277188474372</v>
      </c>
      <c r="AI512" s="1">
        <f>Tabulka1[[#This Row],[std2]]</f>
        <v>1.3579817101703695E-4</v>
      </c>
      <c r="AJ512" s="1" t="str">
        <f>Tabulka1[[#This Row],[z2Label]]</f>
        <v>Dynamic viscosity (mPa.s)</v>
      </c>
      <c r="AK512" s="1">
        <v>20</v>
      </c>
      <c r="AL512" s="1" t="s">
        <v>82</v>
      </c>
      <c r="AM512" s="1" t="s">
        <v>79</v>
      </c>
      <c r="AN512" s="1">
        <f t="shared" si="60"/>
        <v>3.0291770826903268</v>
      </c>
      <c r="AO512" s="1">
        <f>Tabulka1[[#This Row],[Interpolated_z2]]-Tabulka1[[#This Row],[z2]]</f>
        <v>0.28764936384288964</v>
      </c>
      <c r="AP512" s="1">
        <f>Tabulka1[[#This Row],[Interpolated_z2 - measured]]/Tabulka1[[#This Row],[z2]]*100</f>
        <v>10.49230186021318</v>
      </c>
      <c r="AQ512" s="1">
        <v>1</v>
      </c>
    </row>
    <row r="513" spans="1:43" x14ac:dyDescent="0.35">
      <c r="A513" s="1">
        <f t="shared" si="61"/>
        <v>4.0536495085569335</v>
      </c>
      <c r="B513" s="1">
        <f t="shared" si="61"/>
        <v>2.0268247542784668</v>
      </c>
      <c r="C513" s="1">
        <f>Tabulka1[[#This Row],[z2]]</f>
        <v>4.7455980866240655</v>
      </c>
      <c r="D513" s="1">
        <f>Tabulka1[[#This Row],[std2]]</f>
        <v>3.2164679093294171E-3</v>
      </c>
      <c r="E513" s="1">
        <f t="shared" si="57"/>
        <v>4</v>
      </c>
      <c r="F513" s="1" t="s">
        <v>75</v>
      </c>
      <c r="G513" s="1" t="s">
        <v>27</v>
      </c>
      <c r="H513" s="1" t="str">
        <f>Tabulka1[[#This Row],[z2Label]]</f>
        <v>Dynamic viscosity (mPa.s)</v>
      </c>
      <c r="I513" s="1">
        <f t="shared" si="62"/>
        <v>20</v>
      </c>
      <c r="J513" s="1">
        <f t="shared" si="62"/>
        <v>1</v>
      </c>
      <c r="K513">
        <v>4.7455980866240655</v>
      </c>
      <c r="L513">
        <v>3.2164679093294171E-3</v>
      </c>
      <c r="M513" s="1" t="s">
        <v>29</v>
      </c>
      <c r="N513" s="1" t="s">
        <v>28</v>
      </c>
      <c r="O513" s="1" t="s">
        <v>81</v>
      </c>
      <c r="P513" s="1">
        <f t="shared" si="63"/>
        <v>10.155572432653416</v>
      </c>
      <c r="Q513" s="1">
        <f t="shared" si="63"/>
        <v>1</v>
      </c>
      <c r="R513" s="1">
        <f>Tabulka1[[#This Row],[z2]]</f>
        <v>4.7455980866240655</v>
      </c>
      <c r="S513" s="1">
        <f>Tabulka1[[#This Row],[std2]]</f>
        <v>3.2164679093294171E-3</v>
      </c>
      <c r="T513" s="1" t="s">
        <v>44</v>
      </c>
      <c r="U513" s="1" t="s">
        <v>28</v>
      </c>
      <c r="V513" s="1" t="str">
        <f>Tabulka1[[#This Row],[z2Label]]</f>
        <v>Dynamic viscosity (mPa.s)</v>
      </c>
      <c r="W513" s="1">
        <f>2*Tabulka1[[#This Row],[x3]]/61.9789*1000/(100-Tabulka1[[#This Row],[x2]])</f>
        <v>4.0963829757600632</v>
      </c>
      <c r="X513" s="1">
        <f>(Tabulka1[[#This Row],[x2]]-Tabulka1[[#This Row],[x3]])/60.08*1000/(100-Tabulka1[[#This Row],[x2]])</f>
        <v>2.0481914878800316</v>
      </c>
      <c r="Y513" s="1">
        <f>Tabulka1[[#This Row],[z3]]</f>
        <v>4.7455980866240655</v>
      </c>
      <c r="Z513" s="1">
        <f>Tabulka1[[#This Row],[std3]]</f>
        <v>3.2164679093294171E-3</v>
      </c>
      <c r="AA513" s="1" t="s">
        <v>36</v>
      </c>
      <c r="AB513" s="1" t="s">
        <v>37</v>
      </c>
      <c r="AC513" s="1" t="str">
        <f>Tabulka1[[#This Row],[z2Label]]</f>
        <v>Dynamic viscosity (mPa.s)</v>
      </c>
      <c r="AD513" s="1">
        <f>Tabulka1[[#This Row],[y2]]</f>
        <v>1</v>
      </c>
      <c r="AE513" s="1">
        <f>Tabulka1[[#This Row],[x3]]</f>
        <v>10.155572432653416</v>
      </c>
      <c r="AF513" s="1">
        <f>Tabulka1[[#This Row],[x2]]-Tabulka1[[#This Row],[x3]]</f>
        <v>9.8444275673465835</v>
      </c>
      <c r="AG513" s="1">
        <f>100-Tabulka1[[#This Row],[Na2O_proc]]-Tabulka1[[#This Row],[SiO2_proc]]</f>
        <v>80</v>
      </c>
      <c r="AH513" s="1">
        <f>Tabulka1[[#This Row],[z2]]</f>
        <v>4.7455980866240655</v>
      </c>
      <c r="AI513" s="1">
        <f>Tabulka1[[#This Row],[std2]]</f>
        <v>3.2164679093294171E-3</v>
      </c>
      <c r="AJ513" s="1" t="str">
        <f>Tabulka1[[#This Row],[z2Label]]</f>
        <v>Dynamic viscosity (mPa.s)</v>
      </c>
      <c r="AK513" s="1">
        <v>20</v>
      </c>
      <c r="AL513" s="1" t="s">
        <v>82</v>
      </c>
      <c r="AM513" s="1" t="s">
        <v>79</v>
      </c>
      <c r="AN513" s="1">
        <f t="shared" si="60"/>
        <v>5.7123472492206355</v>
      </c>
      <c r="AO513" s="1">
        <f>Tabulka1[[#This Row],[Interpolated_z2]]-Tabulka1[[#This Row],[z2]]</f>
        <v>0.96674916259657007</v>
      </c>
      <c r="AP513" s="1">
        <f>Tabulka1[[#This Row],[Interpolated_z2 - measured]]/Tabulka1[[#This Row],[z2]]*100</f>
        <v>20.371492590606177</v>
      </c>
      <c r="AQ513" s="1">
        <v>1</v>
      </c>
    </row>
    <row r="514" spans="1:43" x14ac:dyDescent="0.35">
      <c r="A514" s="1">
        <f t="shared" si="61"/>
        <v>5.3483400227267328</v>
      </c>
      <c r="B514" s="1">
        <f t="shared" si="61"/>
        <v>2.6741700113633664</v>
      </c>
      <c r="C514" s="1">
        <f>Tabulka1[[#This Row],[z2]]</f>
        <v>9.483289624427087</v>
      </c>
      <c r="D514" s="1">
        <f>Tabulka1[[#This Row],[std2]]</f>
        <v>7.8744888123212281E-4</v>
      </c>
      <c r="E514" s="1">
        <f t="shared" si="57"/>
        <v>4</v>
      </c>
      <c r="F514" s="1" t="s">
        <v>75</v>
      </c>
      <c r="G514" s="1" t="s">
        <v>27</v>
      </c>
      <c r="H514" s="1" t="str">
        <f>Tabulka1[[#This Row],[z2Label]]</f>
        <v>Dynamic viscosity (mPa.s)</v>
      </c>
      <c r="I514" s="1">
        <f t="shared" si="62"/>
        <v>25</v>
      </c>
      <c r="J514" s="1">
        <f t="shared" si="62"/>
        <v>1</v>
      </c>
      <c r="K514">
        <v>9.483289624427087</v>
      </c>
      <c r="L514">
        <v>7.8744888123212281E-4</v>
      </c>
      <c r="M514" s="1" t="s">
        <v>29</v>
      </c>
      <c r="N514" s="1" t="s">
        <v>28</v>
      </c>
      <c r="O514" s="1" t="s">
        <v>81</v>
      </c>
      <c r="P514" s="1">
        <f t="shared" si="63"/>
        <v>12.69446554081677</v>
      </c>
      <c r="Q514" s="1">
        <f t="shared" si="63"/>
        <v>1</v>
      </c>
      <c r="R514" s="1">
        <f>Tabulka1[[#This Row],[z2]]</f>
        <v>9.483289624427087</v>
      </c>
      <c r="S514" s="1">
        <f>Tabulka1[[#This Row],[std2]]</f>
        <v>7.8744888123212281E-4</v>
      </c>
      <c r="T514" s="1" t="s">
        <v>44</v>
      </c>
      <c r="U514" s="1" t="s">
        <v>28</v>
      </c>
      <c r="V514" s="1" t="str">
        <f>Tabulka1[[#This Row],[z2Label]]</f>
        <v>Dynamic viscosity (mPa.s)</v>
      </c>
      <c r="W514" s="1">
        <f>2*Tabulka1[[#This Row],[x3]]/61.9789*1000/(100-Tabulka1[[#This Row],[x2]])</f>
        <v>5.4618439676800845</v>
      </c>
      <c r="X514" s="1">
        <f>(Tabulka1[[#This Row],[x2]]-Tabulka1[[#This Row],[x3]])/60.08*1000/(100-Tabulka1[[#This Row],[x2]])</f>
        <v>2.7309219838400423</v>
      </c>
      <c r="Y514" s="1">
        <f>Tabulka1[[#This Row],[z3]]</f>
        <v>9.483289624427087</v>
      </c>
      <c r="Z514" s="1">
        <f>Tabulka1[[#This Row],[std3]]</f>
        <v>7.8744888123212281E-4</v>
      </c>
      <c r="AA514" s="1" t="s">
        <v>36</v>
      </c>
      <c r="AB514" s="1" t="s">
        <v>37</v>
      </c>
      <c r="AC514" s="1" t="str">
        <f>Tabulka1[[#This Row],[z2Label]]</f>
        <v>Dynamic viscosity (mPa.s)</v>
      </c>
      <c r="AD514" s="1">
        <f>Tabulka1[[#This Row],[y2]]</f>
        <v>1</v>
      </c>
      <c r="AE514" s="1">
        <f>Tabulka1[[#This Row],[x3]]</f>
        <v>12.69446554081677</v>
      </c>
      <c r="AF514" s="1">
        <f>Tabulka1[[#This Row],[x2]]-Tabulka1[[#This Row],[x3]]</f>
        <v>12.30553445918323</v>
      </c>
      <c r="AG514" s="1">
        <f>100-Tabulka1[[#This Row],[Na2O_proc]]-Tabulka1[[#This Row],[SiO2_proc]]</f>
        <v>75</v>
      </c>
      <c r="AH514" s="1">
        <f>Tabulka1[[#This Row],[z2]]</f>
        <v>9.483289624427087</v>
      </c>
      <c r="AI514" s="1">
        <f>Tabulka1[[#This Row],[std2]]</f>
        <v>7.8744888123212281E-4</v>
      </c>
      <c r="AJ514" s="1" t="str">
        <f>Tabulka1[[#This Row],[z2Label]]</f>
        <v>Dynamic viscosity (mPa.s)</v>
      </c>
      <c r="AK514" s="1">
        <v>20</v>
      </c>
      <c r="AL514" s="1" t="s">
        <v>82</v>
      </c>
      <c r="AM514" s="1" t="s">
        <v>79</v>
      </c>
      <c r="AN514" s="1">
        <f t="shared" si="60"/>
        <v>11.731486967863876</v>
      </c>
      <c r="AO514" s="1">
        <f>Tabulka1[[#This Row],[Interpolated_z2]]-Tabulka1[[#This Row],[z2]]</f>
        <v>2.2481973434367895</v>
      </c>
      <c r="AP514" s="1">
        <f>Tabulka1[[#This Row],[Interpolated_z2 - measured]]/Tabulka1[[#This Row],[z2]]*100</f>
        <v>23.706935382906323</v>
      </c>
      <c r="AQ514" s="1">
        <v>1</v>
      </c>
    </row>
    <row r="515" spans="1:43" x14ac:dyDescent="0.35">
      <c r="A515" s="1">
        <f t="shared" si="61"/>
        <v>6.7776131031821514</v>
      </c>
      <c r="B515" s="1">
        <f t="shared" si="61"/>
        <v>3.3888065515910757</v>
      </c>
      <c r="C515" s="1">
        <f>Tabulka1[[#This Row],[z2]]</f>
        <v>23.609714557133536</v>
      </c>
      <c r="D515" s="1">
        <f>Tabulka1[[#This Row],[std2]]</f>
        <v>0.65152648395646762</v>
      </c>
      <c r="E515" s="1">
        <f t="shared" ref="E515:E546" si="64">E130</f>
        <v>4</v>
      </c>
      <c r="F515" s="1" t="s">
        <v>75</v>
      </c>
      <c r="G515" s="1" t="s">
        <v>27</v>
      </c>
      <c r="H515" s="1" t="str">
        <f>Tabulka1[[#This Row],[z2Label]]</f>
        <v>Dynamic viscosity (mPa.s)</v>
      </c>
      <c r="I515" s="1">
        <f t="shared" si="62"/>
        <v>30</v>
      </c>
      <c r="J515" s="1">
        <f t="shared" si="62"/>
        <v>1</v>
      </c>
      <c r="K515">
        <v>23.609714557133536</v>
      </c>
      <c r="L515">
        <v>0.65152648395646762</v>
      </c>
      <c r="M515" s="1" t="s">
        <v>29</v>
      </c>
      <c r="N515" s="1" t="s">
        <v>28</v>
      </c>
      <c r="O515" s="1" t="s">
        <v>81</v>
      </c>
      <c r="P515" s="1">
        <f t="shared" si="63"/>
        <v>15.233358648980124</v>
      </c>
      <c r="Q515" s="1">
        <f t="shared" si="63"/>
        <v>1</v>
      </c>
      <c r="R515" s="1">
        <f>Tabulka1[[#This Row],[z2]]</f>
        <v>23.609714557133536</v>
      </c>
      <c r="S515" s="1">
        <f>Tabulka1[[#This Row],[std2]]</f>
        <v>0.65152648395646762</v>
      </c>
      <c r="T515" s="1" t="s">
        <v>44</v>
      </c>
      <c r="U515" s="1" t="s">
        <v>28</v>
      </c>
      <c r="V515" s="1" t="str">
        <f>Tabulka1[[#This Row],[z2Label]]</f>
        <v>Dynamic viscosity (mPa.s)</v>
      </c>
      <c r="W515" s="1">
        <f>2*Tabulka1[[#This Row],[x3]]/61.9789*1000/(100-Tabulka1[[#This Row],[x2]])</f>
        <v>7.0223708155886806</v>
      </c>
      <c r="X515" s="1">
        <f>(Tabulka1[[#This Row],[x2]]-Tabulka1[[#This Row],[x3]])/60.08*1000/(100-Tabulka1[[#This Row],[x2]])</f>
        <v>3.5111854077943403</v>
      </c>
      <c r="Y515" s="1">
        <f>Tabulka1[[#This Row],[z3]]</f>
        <v>23.609714557133536</v>
      </c>
      <c r="Z515" s="1">
        <f>Tabulka1[[#This Row],[std3]]</f>
        <v>0.65152648395646762</v>
      </c>
      <c r="AA515" s="1" t="s">
        <v>36</v>
      </c>
      <c r="AB515" s="1" t="s">
        <v>37</v>
      </c>
      <c r="AC515" s="1" t="str">
        <f>Tabulka1[[#This Row],[z2Label]]</f>
        <v>Dynamic viscosity (mPa.s)</v>
      </c>
      <c r="AD515" s="1">
        <f>Tabulka1[[#This Row],[y2]]</f>
        <v>1</v>
      </c>
      <c r="AE515" s="1">
        <f>Tabulka1[[#This Row],[x3]]</f>
        <v>15.233358648980124</v>
      </c>
      <c r="AF515" s="1">
        <f>Tabulka1[[#This Row],[x2]]-Tabulka1[[#This Row],[x3]]</f>
        <v>14.766641351019876</v>
      </c>
      <c r="AG515" s="1">
        <f>100-Tabulka1[[#This Row],[Na2O_proc]]-Tabulka1[[#This Row],[SiO2_proc]]</f>
        <v>70</v>
      </c>
      <c r="AH515" s="1">
        <f>Tabulka1[[#This Row],[z2]]</f>
        <v>23.609714557133536</v>
      </c>
      <c r="AI515" s="1">
        <f>Tabulka1[[#This Row],[std2]]</f>
        <v>0.65152648395646762</v>
      </c>
      <c r="AJ515" s="1" t="str">
        <f>Tabulka1[[#This Row],[z2Label]]</f>
        <v>Dynamic viscosity (mPa.s)</v>
      </c>
      <c r="AK515" s="1">
        <v>20</v>
      </c>
      <c r="AL515" s="1" t="s">
        <v>82</v>
      </c>
      <c r="AM515" s="1" t="s">
        <v>79</v>
      </c>
      <c r="AN515" s="1">
        <f t="shared" si="60"/>
        <v>26.975319671510167</v>
      </c>
      <c r="AO515" s="1">
        <f>Tabulka1[[#This Row],[Interpolated_z2]]-Tabulka1[[#This Row],[z2]]</f>
        <v>3.3656051143766312</v>
      </c>
      <c r="AP515" s="1">
        <f>Tabulka1[[#This Row],[Interpolated_z2 - measured]]/Tabulka1[[#This Row],[z2]]*100</f>
        <v>14.255170710480842</v>
      </c>
      <c r="AQ515" s="1">
        <v>1</v>
      </c>
    </row>
    <row r="516" spans="1:43" x14ac:dyDescent="0.35">
      <c r="A516" s="1">
        <f t="shared" si="61"/>
        <v>8.3567482584227761</v>
      </c>
      <c r="B516" s="1">
        <f t="shared" si="61"/>
        <v>4.1783741292113881</v>
      </c>
      <c r="C516" s="1">
        <f>Tabulka1[[#This Row],[z2]]</f>
        <v>71.824101869203815</v>
      </c>
      <c r="D516" s="1">
        <f>Tabulka1[[#This Row],[std2]]</f>
        <v>0.14754377548047526</v>
      </c>
      <c r="E516" s="1">
        <f t="shared" si="64"/>
        <v>4</v>
      </c>
      <c r="F516" s="1" t="s">
        <v>75</v>
      </c>
      <c r="G516" s="1" t="s">
        <v>27</v>
      </c>
      <c r="H516" s="1" t="str">
        <f>Tabulka1[[#This Row],[z2Label]]</f>
        <v>Dynamic viscosity (mPa.s)</v>
      </c>
      <c r="I516" s="1">
        <f t="shared" si="62"/>
        <v>35</v>
      </c>
      <c r="J516" s="1">
        <f t="shared" si="62"/>
        <v>1</v>
      </c>
      <c r="K516">
        <v>71.824101869203815</v>
      </c>
      <c r="L516">
        <v>0.14754377548047526</v>
      </c>
      <c r="M516" s="1" t="s">
        <v>29</v>
      </c>
      <c r="N516" s="1" t="s">
        <v>28</v>
      </c>
      <c r="O516" s="1" t="s">
        <v>81</v>
      </c>
      <c r="P516" s="1">
        <f t="shared" si="63"/>
        <v>17.772251757143479</v>
      </c>
      <c r="Q516" s="1">
        <f t="shared" si="63"/>
        <v>1</v>
      </c>
      <c r="R516" s="1">
        <f>Tabulka1[[#This Row],[z2]]</f>
        <v>71.824101869203815</v>
      </c>
      <c r="S516" s="1">
        <f>Tabulka1[[#This Row],[std2]]</f>
        <v>0.14754377548047526</v>
      </c>
      <c r="T516" s="1" t="s">
        <v>44</v>
      </c>
      <c r="U516" s="1" t="s">
        <v>28</v>
      </c>
      <c r="V516" s="1" t="str">
        <f>Tabulka1[[#This Row],[z2Label]]</f>
        <v>Dynamic viscosity (mPa.s)</v>
      </c>
      <c r="W516" s="1">
        <f>2*Tabulka1[[#This Row],[x3]]/61.9789*1000/(100-Tabulka1[[#This Row],[x2]])</f>
        <v>8.8229787170216749</v>
      </c>
      <c r="X516" s="1">
        <f>(Tabulka1[[#This Row],[x2]]-Tabulka1[[#This Row],[x3]])/60.08*1000/(100-Tabulka1[[#This Row],[x2]])</f>
        <v>4.4114893585108375</v>
      </c>
      <c r="Y516" s="1">
        <f>Tabulka1[[#This Row],[z3]]</f>
        <v>71.824101869203815</v>
      </c>
      <c r="Z516" s="1">
        <f>Tabulka1[[#This Row],[std3]]</f>
        <v>0.14754377548047526</v>
      </c>
      <c r="AA516" s="1" t="s">
        <v>36</v>
      </c>
      <c r="AB516" s="1" t="s">
        <v>37</v>
      </c>
      <c r="AC516" s="1" t="str">
        <f>Tabulka1[[#This Row],[z2Label]]</f>
        <v>Dynamic viscosity (mPa.s)</v>
      </c>
      <c r="AD516" s="1">
        <f>Tabulka1[[#This Row],[y2]]</f>
        <v>1</v>
      </c>
      <c r="AE516" s="1">
        <f>Tabulka1[[#This Row],[x3]]</f>
        <v>17.772251757143479</v>
      </c>
      <c r="AF516" s="1">
        <f>Tabulka1[[#This Row],[x2]]-Tabulka1[[#This Row],[x3]]</f>
        <v>17.227748242856521</v>
      </c>
      <c r="AG516" s="1">
        <f>100-Tabulka1[[#This Row],[Na2O_proc]]-Tabulka1[[#This Row],[SiO2_proc]]</f>
        <v>65</v>
      </c>
      <c r="AH516" s="1">
        <f>Tabulka1[[#This Row],[z2]]</f>
        <v>71.824101869203815</v>
      </c>
      <c r="AI516" s="1">
        <f>Tabulka1[[#This Row],[std2]]</f>
        <v>0.14754377548047526</v>
      </c>
      <c r="AJ516" s="1" t="str">
        <f>Tabulka1[[#This Row],[z2Label]]</f>
        <v>Dynamic viscosity (mPa.s)</v>
      </c>
      <c r="AK516" s="1">
        <v>20</v>
      </c>
      <c r="AL516" s="1" t="s">
        <v>82</v>
      </c>
      <c r="AM516" s="1" t="s">
        <v>79</v>
      </c>
      <c r="AN516" s="1">
        <f t="shared" si="60"/>
        <v>73.323242570424469</v>
      </c>
      <c r="AO516" s="1">
        <f>Tabulka1[[#This Row],[Interpolated_z2]]-Tabulka1[[#This Row],[z2]]</f>
        <v>1.4991407012206537</v>
      </c>
      <c r="AP516" s="1">
        <f>Tabulka1[[#This Row],[Interpolated_z2 - measured]]/Tabulka1[[#This Row],[z2]]*100</f>
        <v>2.0872390495751452</v>
      </c>
      <c r="AQ516" s="1">
        <v>1</v>
      </c>
    </row>
    <row r="517" spans="1:43" x14ac:dyDescent="0.35">
      <c r="A517" s="1">
        <f t="shared" si="61"/>
        <v>10.074677061648107</v>
      </c>
      <c r="B517" s="1">
        <f t="shared" si="61"/>
        <v>5.0373385308240533</v>
      </c>
      <c r="C517" s="1">
        <f>Tabulka1[[#This Row],[z2]]</f>
        <v>305.91180059203276</v>
      </c>
      <c r="D517" s="1">
        <f>Tabulka1[[#This Row],[std2]]</f>
        <v>1.3384244167628461</v>
      </c>
      <c r="E517" s="1">
        <f t="shared" si="64"/>
        <v>4</v>
      </c>
      <c r="F517" s="1" t="s">
        <v>75</v>
      </c>
      <c r="G517" s="1" t="s">
        <v>27</v>
      </c>
      <c r="H517" s="1" t="str">
        <f>Tabulka1[[#This Row],[z2Label]]</f>
        <v>Dynamic viscosity (mPa.s)</v>
      </c>
      <c r="I517" s="1">
        <f t="shared" si="62"/>
        <v>40</v>
      </c>
      <c r="J517" s="1">
        <f t="shared" si="62"/>
        <v>1</v>
      </c>
      <c r="K517">
        <v>305.91180059203276</v>
      </c>
      <c r="L517">
        <v>1.3384244167628461</v>
      </c>
      <c r="M517" s="1" t="s">
        <v>29</v>
      </c>
      <c r="N517" s="1" t="s">
        <v>28</v>
      </c>
      <c r="O517" s="1" t="s">
        <v>81</v>
      </c>
      <c r="P517" s="1">
        <f t="shared" si="63"/>
        <v>20.311144865306833</v>
      </c>
      <c r="Q517" s="1">
        <f t="shared" si="63"/>
        <v>1</v>
      </c>
      <c r="R517" s="1">
        <f>Tabulka1[[#This Row],[z2]]</f>
        <v>305.91180059203276</v>
      </c>
      <c r="S517" s="1">
        <f>Tabulka1[[#This Row],[std2]]</f>
        <v>1.3384244167628461</v>
      </c>
      <c r="T517" s="1" t="s">
        <v>44</v>
      </c>
      <c r="U517" s="1" t="s">
        <v>28</v>
      </c>
      <c r="V517" s="1" t="str">
        <f>Tabulka1[[#This Row],[z2Label]]</f>
        <v>Dynamic viscosity (mPa.s)</v>
      </c>
      <c r="W517" s="1">
        <f>2*Tabulka1[[#This Row],[x3]]/61.9789*1000/(100-Tabulka1[[#This Row],[x2]])</f>
        <v>10.923687935360169</v>
      </c>
      <c r="X517" s="1">
        <f>(Tabulka1[[#This Row],[x2]]-Tabulka1[[#This Row],[x3]])/60.08*1000/(100-Tabulka1[[#This Row],[x2]])</f>
        <v>5.4618439676800836</v>
      </c>
      <c r="Y517" s="1">
        <f>Tabulka1[[#This Row],[z3]]</f>
        <v>305.91180059203276</v>
      </c>
      <c r="Z517" s="1">
        <f>Tabulka1[[#This Row],[std3]]</f>
        <v>1.3384244167628461</v>
      </c>
      <c r="AA517" s="1" t="s">
        <v>36</v>
      </c>
      <c r="AB517" s="1" t="s">
        <v>37</v>
      </c>
      <c r="AC517" s="1" t="str">
        <f>Tabulka1[[#This Row],[z2Label]]</f>
        <v>Dynamic viscosity (mPa.s)</v>
      </c>
      <c r="AD517" s="1">
        <f>Tabulka1[[#This Row],[y2]]</f>
        <v>1</v>
      </c>
      <c r="AE517" s="1">
        <f>Tabulka1[[#This Row],[x3]]</f>
        <v>20.311144865306833</v>
      </c>
      <c r="AF517" s="1">
        <f>Tabulka1[[#This Row],[x2]]-Tabulka1[[#This Row],[x3]]</f>
        <v>19.688855134693167</v>
      </c>
      <c r="AG517" s="1">
        <f>100-Tabulka1[[#This Row],[Na2O_proc]]-Tabulka1[[#This Row],[SiO2_proc]]</f>
        <v>60</v>
      </c>
      <c r="AH517" s="1">
        <f>Tabulka1[[#This Row],[z2]]</f>
        <v>305.91180059203276</v>
      </c>
      <c r="AI517" s="1">
        <f>Tabulka1[[#This Row],[std2]]</f>
        <v>1.3384244167628461</v>
      </c>
      <c r="AJ517" s="1" t="str">
        <f>Tabulka1[[#This Row],[z2Label]]</f>
        <v>Dynamic viscosity (mPa.s)</v>
      </c>
      <c r="AK517" s="1">
        <v>20</v>
      </c>
      <c r="AL517" s="1" t="s">
        <v>82</v>
      </c>
      <c r="AM517" s="1" t="s">
        <v>79</v>
      </c>
      <c r="AN517" s="1">
        <f t="shared" si="60"/>
        <v>255.46099536177758</v>
      </c>
      <c r="AO517" s="1">
        <f>Tabulka1[[#This Row],[Interpolated_z2]]-Tabulka1[[#This Row],[z2]]</f>
        <v>-50.450805230255185</v>
      </c>
      <c r="AP517" s="1">
        <f>Tabulka1[[#This Row],[Interpolated_z2 - measured]]/Tabulka1[[#This Row],[z2]]*100</f>
        <v>-16.491944780363969</v>
      </c>
      <c r="AQ517" s="1">
        <v>1</v>
      </c>
    </row>
    <row r="518" spans="1:43" x14ac:dyDescent="0.35">
      <c r="A518" s="1">
        <f t="shared" si="61"/>
        <v>0</v>
      </c>
      <c r="B518" s="1">
        <f t="shared" si="61"/>
        <v>0</v>
      </c>
      <c r="C518" s="1">
        <f>Tabulka1[[#This Row],[z2]]</f>
        <v>0.97254957836955058</v>
      </c>
      <c r="D518" s="1">
        <f>Tabulka1[[#This Row],[std2]]</f>
        <v>2.0417207929571625E-3</v>
      </c>
      <c r="E518" s="1">
        <f t="shared" si="64"/>
        <v>5</v>
      </c>
      <c r="F518" s="1" t="s">
        <v>75</v>
      </c>
      <c r="G518" s="1" t="s">
        <v>27</v>
      </c>
      <c r="H518" s="1" t="str">
        <f>Tabulka1[[#This Row],[z2Label]]</f>
        <v>Dynamic viscosity (mPa.s)</v>
      </c>
      <c r="I518" s="1">
        <f t="shared" si="62"/>
        <v>0</v>
      </c>
      <c r="J518" s="1">
        <f t="shared" si="62"/>
        <v>1.5</v>
      </c>
      <c r="K518" s="1">
        <v>0.97254957836955058</v>
      </c>
      <c r="L518" s="1">
        <v>2.0417207929571625E-3</v>
      </c>
      <c r="M518" s="1" t="s">
        <v>29</v>
      </c>
      <c r="N518" s="1" t="s">
        <v>28</v>
      </c>
      <c r="O518" s="1" t="s">
        <v>81</v>
      </c>
      <c r="P518" s="1">
        <f t="shared" si="63"/>
        <v>0</v>
      </c>
      <c r="Q518" s="1">
        <f t="shared" si="63"/>
        <v>1.5</v>
      </c>
      <c r="R518" s="1">
        <f>Tabulka1[[#This Row],[z2]]</f>
        <v>0.97254957836955058</v>
      </c>
      <c r="S518" s="1">
        <f>Tabulka1[[#This Row],[std2]]</f>
        <v>2.0417207929571625E-3</v>
      </c>
      <c r="T518" s="1" t="s">
        <v>44</v>
      </c>
      <c r="U518" s="1" t="s">
        <v>28</v>
      </c>
      <c r="V518" s="1" t="str">
        <f>Tabulka1[[#This Row],[z2Label]]</f>
        <v>Dynamic viscosity (mPa.s)</v>
      </c>
      <c r="W518" s="1">
        <f>2*Tabulka1[[#This Row],[x3]]/61.9789*1000/(100-Tabulka1[[#This Row],[x2]])</f>
        <v>0</v>
      </c>
      <c r="X518" s="1">
        <f>(Tabulka1[[#This Row],[x2]]-Tabulka1[[#This Row],[x3]])/60.08*1000/(100-Tabulka1[[#This Row],[x2]])</f>
        <v>0</v>
      </c>
      <c r="Y518" s="1">
        <f>Tabulka1[[#This Row],[z3]]</f>
        <v>0.97254957836955058</v>
      </c>
      <c r="Z518" s="1">
        <f>Tabulka1[[#This Row],[std3]]</f>
        <v>2.0417207929571625E-3</v>
      </c>
      <c r="AA518" s="1" t="s">
        <v>36</v>
      </c>
      <c r="AB518" s="1" t="s">
        <v>37</v>
      </c>
      <c r="AC518" s="1" t="str">
        <f>Tabulka1[[#This Row],[z2Label]]</f>
        <v>Dynamic viscosity (mPa.s)</v>
      </c>
      <c r="AD518" s="1">
        <f>Tabulka1[[#This Row],[y2]]</f>
        <v>1.5</v>
      </c>
      <c r="AE518" s="1">
        <f>Tabulka1[[#This Row],[x3]]</f>
        <v>0</v>
      </c>
      <c r="AF518" s="1">
        <f>Tabulka1[[#This Row],[x2]]-Tabulka1[[#This Row],[x3]]</f>
        <v>0</v>
      </c>
      <c r="AG518" s="1">
        <f>100-Tabulka1[[#This Row],[Na2O_proc]]-Tabulka1[[#This Row],[SiO2_proc]]</f>
        <v>100</v>
      </c>
      <c r="AH518" s="1">
        <f>Tabulka1[[#This Row],[z2]]</f>
        <v>0.97254957836955058</v>
      </c>
      <c r="AI518" s="1">
        <f>Tabulka1[[#This Row],[std2]]</f>
        <v>2.0417207929571625E-3</v>
      </c>
      <c r="AJ518" s="1" t="str">
        <f>Tabulka1[[#This Row],[z2Label]]</f>
        <v>Dynamic viscosity (mPa.s)</v>
      </c>
      <c r="AK518" s="1">
        <v>20</v>
      </c>
      <c r="AL518" s="1" t="s">
        <v>82</v>
      </c>
      <c r="AM518" s="1" t="s">
        <v>79</v>
      </c>
      <c r="AN518" s="1">
        <f t="shared" si="60"/>
        <v>0.95787218553016307</v>
      </c>
      <c r="AO518" s="1">
        <f>Tabulka1[[#This Row],[Interpolated_z2]]-Tabulka1[[#This Row],[z2]]</f>
        <v>-1.4677392839387515E-2</v>
      </c>
      <c r="AP518" s="1">
        <f>Tabulka1[[#This Row],[Interpolated_z2 - measured]]/Tabulka1[[#This Row],[z2]]*100</f>
        <v>-1.5091665418223421</v>
      </c>
      <c r="AQ518" s="1">
        <v>100</v>
      </c>
    </row>
    <row r="519" spans="1:43" x14ac:dyDescent="0.35">
      <c r="A519" s="1">
        <f t="shared" si="61"/>
        <v>0.68975515273286014</v>
      </c>
      <c r="B519" s="1">
        <f t="shared" si="61"/>
        <v>0.51731636454964514</v>
      </c>
      <c r="C519" s="1">
        <f>Tabulka1[[#This Row],[z2]]</f>
        <v>1.2299107051670801</v>
      </c>
      <c r="D519" s="1">
        <f>Tabulka1[[#This Row],[std2]]</f>
        <v>5.7627785537096344E-5</v>
      </c>
      <c r="E519" s="1">
        <f t="shared" si="64"/>
        <v>5</v>
      </c>
      <c r="F519" s="1" t="s">
        <v>75</v>
      </c>
      <c r="G519" s="1" t="s">
        <v>27</v>
      </c>
      <c r="H519" s="1" t="str">
        <f>Tabulka1[[#This Row],[z2Label]]</f>
        <v>Dynamic viscosity (mPa.s)</v>
      </c>
      <c r="I519" s="1">
        <f t="shared" si="62"/>
        <v>5</v>
      </c>
      <c r="J519" s="1">
        <f t="shared" si="62"/>
        <v>1.5</v>
      </c>
      <c r="K519">
        <v>1.2299107051670801</v>
      </c>
      <c r="L519">
        <v>5.7627785537096344E-5</v>
      </c>
      <c r="M519" s="1" t="s">
        <v>29</v>
      </c>
      <c r="N519" s="1" t="s">
        <v>28</v>
      </c>
      <c r="O519" s="1" t="s">
        <v>81</v>
      </c>
      <c r="P519" s="1">
        <f t="shared" si="63"/>
        <v>2.0374539197850874</v>
      </c>
      <c r="Q519" s="1">
        <f t="shared" si="63"/>
        <v>1.5</v>
      </c>
      <c r="R519" s="1">
        <f>Tabulka1[[#This Row],[z2]]</f>
        <v>1.2299107051670801</v>
      </c>
      <c r="S519" s="1">
        <f>Tabulka1[[#This Row],[std2]]</f>
        <v>5.7627785537096344E-5</v>
      </c>
      <c r="T519" s="1" t="s">
        <v>44</v>
      </c>
      <c r="U519" s="1" t="s">
        <v>28</v>
      </c>
      <c r="V519" s="1" t="str">
        <f>Tabulka1[[#This Row],[z2Label]]</f>
        <v>Dynamic viscosity (mPa.s)</v>
      </c>
      <c r="W519" s="1">
        <f>2*Tabulka1[[#This Row],[x3]]/61.9789*1000/(100-Tabulka1[[#This Row],[x2]])</f>
        <v>0.69207047450531745</v>
      </c>
      <c r="X519" s="1">
        <f>(Tabulka1[[#This Row],[x2]]-Tabulka1[[#This Row],[x3]])/60.08*1000/(100-Tabulka1[[#This Row],[x2]])</f>
        <v>0.51905285587898808</v>
      </c>
      <c r="Y519" s="1">
        <f>Tabulka1[[#This Row],[z3]]</f>
        <v>1.2299107051670801</v>
      </c>
      <c r="Z519" s="1">
        <f>Tabulka1[[#This Row],[std3]]</f>
        <v>5.7627785537096344E-5</v>
      </c>
      <c r="AA519" s="1" t="s">
        <v>36</v>
      </c>
      <c r="AB519" s="1" t="s">
        <v>37</v>
      </c>
      <c r="AC519" s="1" t="str">
        <f>Tabulka1[[#This Row],[z2Label]]</f>
        <v>Dynamic viscosity (mPa.s)</v>
      </c>
      <c r="AD519" s="1">
        <f>Tabulka1[[#This Row],[y2]]</f>
        <v>1.5</v>
      </c>
      <c r="AE519" s="1">
        <f>Tabulka1[[#This Row],[x3]]</f>
        <v>2.0374539197850874</v>
      </c>
      <c r="AF519" s="1">
        <f>Tabulka1[[#This Row],[x2]]-Tabulka1[[#This Row],[x3]]</f>
        <v>2.9625460802149126</v>
      </c>
      <c r="AG519" s="1">
        <f>100-Tabulka1[[#This Row],[Na2O_proc]]-Tabulka1[[#This Row],[SiO2_proc]]</f>
        <v>95</v>
      </c>
      <c r="AH519" s="1">
        <f>Tabulka1[[#This Row],[z2]]</f>
        <v>1.2299107051670801</v>
      </c>
      <c r="AI519" s="1">
        <f>Tabulka1[[#This Row],[std2]]</f>
        <v>5.7627785537096344E-5</v>
      </c>
      <c r="AJ519" s="1" t="str">
        <f>Tabulka1[[#This Row],[z2Label]]</f>
        <v>Dynamic viscosity (mPa.s)</v>
      </c>
      <c r="AK519" s="1">
        <v>20</v>
      </c>
      <c r="AL519" s="1" t="s">
        <v>82</v>
      </c>
      <c r="AM519" s="1" t="s">
        <v>79</v>
      </c>
      <c r="AN519" s="1">
        <f t="shared" si="60"/>
        <v>1.1509276865120071</v>
      </c>
      <c r="AO519" s="1">
        <f>Tabulka1[[#This Row],[Interpolated_z2]]-Tabulka1[[#This Row],[z2]]</f>
        <v>-7.8983018655073067E-2</v>
      </c>
      <c r="AP519" s="1">
        <f>Tabulka1[[#This Row],[Interpolated_z2 - measured]]/Tabulka1[[#This Row],[z2]]*100</f>
        <v>-6.4218498402567716</v>
      </c>
      <c r="AQ519" s="1">
        <v>1</v>
      </c>
    </row>
    <row r="520" spans="1:43" x14ac:dyDescent="0.35">
      <c r="A520" s="1">
        <f t="shared" si="61"/>
        <v>1.4494187663421629</v>
      </c>
      <c r="B520" s="1">
        <f t="shared" si="61"/>
        <v>1.0870640747566223</v>
      </c>
      <c r="C520" s="1">
        <f>Tabulka1[[#This Row],[z2]]</f>
        <v>1.6640675058987786</v>
      </c>
      <c r="D520" s="1">
        <f>Tabulka1[[#This Row],[std2]]</f>
        <v>2.2870898428012487E-4</v>
      </c>
      <c r="E520" s="1">
        <f t="shared" si="64"/>
        <v>5</v>
      </c>
      <c r="F520" s="1" t="s">
        <v>75</v>
      </c>
      <c r="G520" s="1" t="s">
        <v>27</v>
      </c>
      <c r="H520" s="1" t="str">
        <f>Tabulka1[[#This Row],[z2Label]]</f>
        <v>Dynamic viscosity (mPa.s)</v>
      </c>
      <c r="I520" s="1">
        <f t="shared" si="62"/>
        <v>10</v>
      </c>
      <c r="J520" s="1">
        <f t="shared" si="62"/>
        <v>1.5</v>
      </c>
      <c r="K520">
        <v>1.6640675058987786</v>
      </c>
      <c r="L520">
        <v>2.2870898428012487E-4</v>
      </c>
      <c r="M520" s="1" t="s">
        <v>29</v>
      </c>
      <c r="N520" s="1" t="s">
        <v>28</v>
      </c>
      <c r="O520" s="1" t="s">
        <v>81</v>
      </c>
      <c r="P520" s="1">
        <f t="shared" si="63"/>
        <v>4.0749078395701748</v>
      </c>
      <c r="Q520" s="1">
        <f t="shared" si="63"/>
        <v>1.5</v>
      </c>
      <c r="R520" s="1">
        <f>Tabulka1[[#This Row],[z2]]</f>
        <v>1.6640675058987786</v>
      </c>
      <c r="S520" s="1">
        <f>Tabulka1[[#This Row],[std2]]</f>
        <v>2.2870898428012487E-4</v>
      </c>
      <c r="T520" s="1" t="s">
        <v>44</v>
      </c>
      <c r="U520" s="1" t="s">
        <v>28</v>
      </c>
      <c r="V520" s="1" t="str">
        <f>Tabulka1[[#This Row],[z2Label]]</f>
        <v>Dynamic viscosity (mPa.s)</v>
      </c>
      <c r="W520" s="1">
        <f>2*Tabulka1[[#This Row],[x3]]/61.9789*1000/(100-Tabulka1[[#This Row],[x2]])</f>
        <v>1.4610376684001147</v>
      </c>
      <c r="X520" s="1">
        <f>(Tabulka1[[#This Row],[x2]]-Tabulka1[[#This Row],[x3]])/60.08*1000/(100-Tabulka1[[#This Row],[x2]])</f>
        <v>1.095778251300086</v>
      </c>
      <c r="Y520" s="1">
        <f>Tabulka1[[#This Row],[z3]]</f>
        <v>1.6640675058987786</v>
      </c>
      <c r="Z520" s="1">
        <f>Tabulka1[[#This Row],[std3]]</f>
        <v>2.2870898428012487E-4</v>
      </c>
      <c r="AA520" s="1" t="s">
        <v>36</v>
      </c>
      <c r="AB520" s="1" t="s">
        <v>37</v>
      </c>
      <c r="AC520" s="1" t="str">
        <f>Tabulka1[[#This Row],[z2Label]]</f>
        <v>Dynamic viscosity (mPa.s)</v>
      </c>
      <c r="AD520" s="1">
        <f>Tabulka1[[#This Row],[y2]]</f>
        <v>1.5</v>
      </c>
      <c r="AE520" s="1">
        <f>Tabulka1[[#This Row],[x3]]</f>
        <v>4.0749078395701748</v>
      </c>
      <c r="AF520" s="1">
        <f>Tabulka1[[#This Row],[x2]]-Tabulka1[[#This Row],[x3]]</f>
        <v>5.9250921604298252</v>
      </c>
      <c r="AG520" s="1">
        <f>100-Tabulka1[[#This Row],[Na2O_proc]]-Tabulka1[[#This Row],[SiO2_proc]]</f>
        <v>90</v>
      </c>
      <c r="AH520" s="1">
        <f>Tabulka1[[#This Row],[z2]]</f>
        <v>1.6640675058987786</v>
      </c>
      <c r="AI520" s="1">
        <f>Tabulka1[[#This Row],[std2]]</f>
        <v>2.2870898428012487E-4</v>
      </c>
      <c r="AJ520" s="1" t="str">
        <f>Tabulka1[[#This Row],[z2Label]]</f>
        <v>Dynamic viscosity (mPa.s)</v>
      </c>
      <c r="AK520" s="1">
        <v>20</v>
      </c>
      <c r="AL520" s="1" t="s">
        <v>82</v>
      </c>
      <c r="AM520" s="1" t="s">
        <v>79</v>
      </c>
      <c r="AN520" s="1">
        <f t="shared" si="60"/>
        <v>1.5979853280186291</v>
      </c>
      <c r="AO520" s="1">
        <f>Tabulka1[[#This Row],[Interpolated_z2]]-Tabulka1[[#This Row],[z2]]</f>
        <v>-6.6082177880149473E-2</v>
      </c>
      <c r="AP520" s="1">
        <f>Tabulka1[[#This Row],[Interpolated_z2 - measured]]/Tabulka1[[#This Row],[z2]]*100</f>
        <v>-3.9711236260489247</v>
      </c>
      <c r="AQ520" s="1">
        <v>1</v>
      </c>
    </row>
    <row r="521" spans="1:43" x14ac:dyDescent="0.35">
      <c r="A521" s="1">
        <f t="shared" si="61"/>
        <v>2.2854110056022763</v>
      </c>
      <c r="B521" s="1">
        <f t="shared" si="61"/>
        <v>1.7140582542017073</v>
      </c>
      <c r="C521" s="1">
        <f>Tabulka1[[#This Row],[z2]]</f>
        <v>2.4430202938594663</v>
      </c>
      <c r="D521" s="1">
        <f>Tabulka1[[#This Row],[std2]]</f>
        <v>5.2163234114357179E-4</v>
      </c>
      <c r="E521" s="1">
        <f t="shared" si="64"/>
        <v>5</v>
      </c>
      <c r="F521" s="1" t="s">
        <v>75</v>
      </c>
      <c r="G521" s="1" t="s">
        <v>27</v>
      </c>
      <c r="H521" s="1" t="str">
        <f>Tabulka1[[#This Row],[z2Label]]</f>
        <v>Dynamic viscosity (mPa.s)</v>
      </c>
      <c r="I521" s="1">
        <f t="shared" si="62"/>
        <v>15</v>
      </c>
      <c r="J521" s="1">
        <f t="shared" si="62"/>
        <v>1.5</v>
      </c>
      <c r="K521">
        <v>2.4430202938594663</v>
      </c>
      <c r="L521">
        <v>5.2163234114357179E-4</v>
      </c>
      <c r="M521" s="1" t="s">
        <v>29</v>
      </c>
      <c r="N521" s="1" t="s">
        <v>28</v>
      </c>
      <c r="O521" s="1" t="s">
        <v>81</v>
      </c>
      <c r="P521" s="1">
        <f t="shared" si="63"/>
        <v>6.1123617593552622</v>
      </c>
      <c r="Q521" s="1">
        <f t="shared" si="63"/>
        <v>1.5</v>
      </c>
      <c r="R521" s="1">
        <f>Tabulka1[[#This Row],[z2]]</f>
        <v>2.4430202938594663</v>
      </c>
      <c r="S521" s="1">
        <f>Tabulka1[[#This Row],[std2]]</f>
        <v>5.2163234114357179E-4</v>
      </c>
      <c r="T521" s="1" t="s">
        <v>44</v>
      </c>
      <c r="U521" s="1" t="s">
        <v>28</v>
      </c>
      <c r="V521" s="1" t="str">
        <f>Tabulka1[[#This Row],[z2Label]]</f>
        <v>Dynamic viscosity (mPa.s)</v>
      </c>
      <c r="W521" s="1">
        <f>2*Tabulka1[[#This Row],[x3]]/61.9789*1000/(100-Tabulka1[[#This Row],[x2]])</f>
        <v>2.3204715909884177</v>
      </c>
      <c r="X521" s="1">
        <f>(Tabulka1[[#This Row],[x2]]-Tabulka1[[#This Row],[x3]])/60.08*1000/(100-Tabulka1[[#This Row],[x2]])</f>
        <v>1.7403536932413131</v>
      </c>
      <c r="Y521" s="1">
        <f>Tabulka1[[#This Row],[z3]]</f>
        <v>2.4430202938594663</v>
      </c>
      <c r="Z521" s="1">
        <f>Tabulka1[[#This Row],[std3]]</f>
        <v>5.2163234114357179E-4</v>
      </c>
      <c r="AA521" s="1" t="s">
        <v>36</v>
      </c>
      <c r="AB521" s="1" t="s">
        <v>37</v>
      </c>
      <c r="AC521" s="1" t="str">
        <f>Tabulka1[[#This Row],[z2Label]]</f>
        <v>Dynamic viscosity (mPa.s)</v>
      </c>
      <c r="AD521" s="1">
        <f>Tabulka1[[#This Row],[y2]]</f>
        <v>1.5</v>
      </c>
      <c r="AE521" s="1">
        <f>Tabulka1[[#This Row],[x3]]</f>
        <v>6.1123617593552622</v>
      </c>
      <c r="AF521" s="1">
        <f>Tabulka1[[#This Row],[x2]]-Tabulka1[[#This Row],[x3]]</f>
        <v>8.887638240644737</v>
      </c>
      <c r="AG521" s="1">
        <f>100-Tabulka1[[#This Row],[Na2O_proc]]-Tabulka1[[#This Row],[SiO2_proc]]</f>
        <v>85</v>
      </c>
      <c r="AH521" s="1">
        <f>Tabulka1[[#This Row],[z2]]</f>
        <v>2.4430202938594663</v>
      </c>
      <c r="AI521" s="1">
        <f>Tabulka1[[#This Row],[std2]]</f>
        <v>5.2163234114357179E-4</v>
      </c>
      <c r="AJ521" s="1" t="str">
        <f>Tabulka1[[#This Row],[z2Label]]</f>
        <v>Dynamic viscosity (mPa.s)</v>
      </c>
      <c r="AK521" s="1">
        <v>20</v>
      </c>
      <c r="AL521" s="1" t="s">
        <v>82</v>
      </c>
      <c r="AM521" s="1" t="s">
        <v>79</v>
      </c>
      <c r="AN521" s="1">
        <f t="shared" si="60"/>
        <v>2.4614607359206593</v>
      </c>
      <c r="AO521" s="1">
        <f>Tabulka1[[#This Row],[Interpolated_z2]]-Tabulka1[[#This Row],[z2]]</f>
        <v>1.8440442061192996E-2</v>
      </c>
      <c r="AP521" s="1">
        <f>Tabulka1[[#This Row],[Interpolated_z2 - measured]]/Tabulka1[[#This Row],[z2]]*100</f>
        <v>0.75482148500948043</v>
      </c>
      <c r="AQ521" s="1">
        <v>1</v>
      </c>
    </row>
    <row r="522" spans="1:43" x14ac:dyDescent="0.35">
      <c r="A522" s="1">
        <f t="shared" si="61"/>
        <v>3.2058351506815628</v>
      </c>
      <c r="B522" s="1">
        <f t="shared" si="61"/>
        <v>2.4043763630111723</v>
      </c>
      <c r="C522" s="1">
        <f>Tabulka1[[#This Row],[z2]]</f>
        <v>3.9707007949576565</v>
      </c>
      <c r="D522" s="1">
        <f>Tabulka1[[#This Row],[std2]]</f>
        <v>5.169307664879331E-4</v>
      </c>
      <c r="E522" s="1">
        <f t="shared" si="64"/>
        <v>5</v>
      </c>
      <c r="F522" s="1" t="s">
        <v>75</v>
      </c>
      <c r="G522" s="1" t="s">
        <v>27</v>
      </c>
      <c r="H522" s="1" t="str">
        <f>Tabulka1[[#This Row],[z2Label]]</f>
        <v>Dynamic viscosity (mPa.s)</v>
      </c>
      <c r="I522" s="1">
        <f t="shared" si="62"/>
        <v>20</v>
      </c>
      <c r="J522" s="1">
        <f t="shared" si="62"/>
        <v>1.5</v>
      </c>
      <c r="K522">
        <v>3.9707007949576565</v>
      </c>
      <c r="L522">
        <v>5.169307664879331E-4</v>
      </c>
      <c r="M522" s="1" t="s">
        <v>29</v>
      </c>
      <c r="N522" s="1" t="s">
        <v>28</v>
      </c>
      <c r="O522" s="1" t="s">
        <v>81</v>
      </c>
      <c r="P522" s="1">
        <f t="shared" si="63"/>
        <v>8.1498156791403495</v>
      </c>
      <c r="Q522" s="1">
        <f t="shared" si="63"/>
        <v>1.5</v>
      </c>
      <c r="R522" s="1">
        <f>Tabulka1[[#This Row],[z2]]</f>
        <v>3.9707007949576565</v>
      </c>
      <c r="S522" s="1">
        <f>Tabulka1[[#This Row],[std2]]</f>
        <v>5.169307664879331E-4</v>
      </c>
      <c r="T522" s="1" t="s">
        <v>44</v>
      </c>
      <c r="U522" s="1" t="s">
        <v>28</v>
      </c>
      <c r="V522" s="1" t="str">
        <f>Tabulka1[[#This Row],[z2Label]]</f>
        <v>Dynamic viscosity (mPa.s)</v>
      </c>
      <c r="W522" s="1">
        <f>2*Tabulka1[[#This Row],[x3]]/61.9789*1000/(100-Tabulka1[[#This Row],[x2]])</f>
        <v>3.2873347539002582</v>
      </c>
      <c r="X522" s="1">
        <f>(Tabulka1[[#This Row],[x2]]-Tabulka1[[#This Row],[x3]])/60.08*1000/(100-Tabulka1[[#This Row],[x2]])</f>
        <v>2.4655010654251934</v>
      </c>
      <c r="Y522" s="1">
        <f>Tabulka1[[#This Row],[z3]]</f>
        <v>3.9707007949576565</v>
      </c>
      <c r="Z522" s="1">
        <f>Tabulka1[[#This Row],[std3]]</f>
        <v>5.169307664879331E-4</v>
      </c>
      <c r="AA522" s="1" t="s">
        <v>36</v>
      </c>
      <c r="AB522" s="1" t="s">
        <v>37</v>
      </c>
      <c r="AC522" s="1" t="str">
        <f>Tabulka1[[#This Row],[z2Label]]</f>
        <v>Dynamic viscosity (mPa.s)</v>
      </c>
      <c r="AD522" s="1">
        <f>Tabulka1[[#This Row],[y2]]</f>
        <v>1.5</v>
      </c>
      <c r="AE522" s="1">
        <f>Tabulka1[[#This Row],[x3]]</f>
        <v>8.1498156791403495</v>
      </c>
      <c r="AF522" s="1">
        <f>Tabulka1[[#This Row],[x2]]-Tabulka1[[#This Row],[x3]]</f>
        <v>11.85018432085965</v>
      </c>
      <c r="AG522" s="1">
        <f>100-Tabulka1[[#This Row],[Na2O_proc]]-Tabulka1[[#This Row],[SiO2_proc]]</f>
        <v>80</v>
      </c>
      <c r="AH522" s="1">
        <f>Tabulka1[[#This Row],[z2]]</f>
        <v>3.9707007949576565</v>
      </c>
      <c r="AI522" s="1">
        <f>Tabulka1[[#This Row],[std2]]</f>
        <v>5.169307664879331E-4</v>
      </c>
      <c r="AJ522" s="1" t="str">
        <f>Tabulka1[[#This Row],[z2Label]]</f>
        <v>Dynamic viscosity (mPa.s)</v>
      </c>
      <c r="AK522" s="1">
        <v>20</v>
      </c>
      <c r="AL522" s="1" t="s">
        <v>82</v>
      </c>
      <c r="AM522" s="1" t="s">
        <v>79</v>
      </c>
      <c r="AN522" s="1">
        <f t="shared" si="60"/>
        <v>4.1474333207581822</v>
      </c>
      <c r="AO522" s="1">
        <f>Tabulka1[[#This Row],[Interpolated_z2]]-Tabulka1[[#This Row],[z2]]</f>
        <v>0.17673252580052567</v>
      </c>
      <c r="AP522" s="1">
        <f>Tabulka1[[#This Row],[Interpolated_z2 - measured]]/Tabulka1[[#This Row],[z2]]*100</f>
        <v>4.4509152143862387</v>
      </c>
      <c r="AQ522" s="1">
        <v>1</v>
      </c>
    </row>
    <row r="523" spans="1:43" x14ac:dyDescent="0.35">
      <c r="A523" s="1">
        <f t="shared" ref="A523:B542" si="65">A138</f>
        <v>4.2201159903194556</v>
      </c>
      <c r="B523" s="1">
        <f t="shared" si="65"/>
        <v>3.1650869927395915</v>
      </c>
      <c r="C523" s="1">
        <f>Tabulka1[[#This Row],[z2]]</f>
        <v>7.2828487889298348</v>
      </c>
      <c r="D523" s="1">
        <f>Tabulka1[[#This Row],[std2]]</f>
        <v>1.3353491561840652E-4</v>
      </c>
      <c r="E523" s="1">
        <f t="shared" si="64"/>
        <v>5</v>
      </c>
      <c r="F523" s="1" t="s">
        <v>75</v>
      </c>
      <c r="G523" s="1" t="s">
        <v>27</v>
      </c>
      <c r="H523" s="1" t="str">
        <f>Tabulka1[[#This Row],[z2Label]]</f>
        <v>Dynamic viscosity (mPa.s)</v>
      </c>
      <c r="I523" s="1">
        <f t="shared" ref="I523:J542" si="66">I138</f>
        <v>25</v>
      </c>
      <c r="J523" s="1">
        <f t="shared" si="66"/>
        <v>1.5</v>
      </c>
      <c r="K523">
        <v>7.2828487889298348</v>
      </c>
      <c r="L523">
        <v>1.3353491561840652E-4</v>
      </c>
      <c r="M523" s="1" t="s">
        <v>29</v>
      </c>
      <c r="N523" s="1" t="s">
        <v>28</v>
      </c>
      <c r="O523" s="1" t="s">
        <v>81</v>
      </c>
      <c r="P523" s="1">
        <f t="shared" ref="P523:Q542" si="67">P138</f>
        <v>10.187269598925436</v>
      </c>
      <c r="Q523" s="1">
        <f t="shared" si="67"/>
        <v>1.5</v>
      </c>
      <c r="R523" s="1">
        <f>Tabulka1[[#This Row],[z2]]</f>
        <v>7.2828487889298348</v>
      </c>
      <c r="S523" s="1">
        <f>Tabulka1[[#This Row],[std2]]</f>
        <v>1.3353491561840652E-4</v>
      </c>
      <c r="T523" s="1" t="s">
        <v>44</v>
      </c>
      <c r="U523" s="1" t="s">
        <v>28</v>
      </c>
      <c r="V523" s="1" t="str">
        <f>Tabulka1[[#This Row],[z2Label]]</f>
        <v>Dynamic viscosity (mPa.s)</v>
      </c>
      <c r="W523" s="1">
        <f>2*Tabulka1[[#This Row],[x3]]/61.9789*1000/(100-Tabulka1[[#This Row],[x2]])</f>
        <v>4.383113005200344</v>
      </c>
      <c r="X523" s="1">
        <f>(Tabulka1[[#This Row],[x2]]-Tabulka1[[#This Row],[x3]])/60.08*1000/(100-Tabulka1[[#This Row],[x2]])</f>
        <v>3.2873347539002586</v>
      </c>
      <c r="Y523" s="1">
        <f>Tabulka1[[#This Row],[z3]]</f>
        <v>7.2828487889298348</v>
      </c>
      <c r="Z523" s="1">
        <f>Tabulka1[[#This Row],[std3]]</f>
        <v>1.3353491561840652E-4</v>
      </c>
      <c r="AA523" s="1" t="s">
        <v>36</v>
      </c>
      <c r="AB523" s="1" t="s">
        <v>37</v>
      </c>
      <c r="AC523" s="1" t="str">
        <f>Tabulka1[[#This Row],[z2Label]]</f>
        <v>Dynamic viscosity (mPa.s)</v>
      </c>
      <c r="AD523" s="1">
        <f>Tabulka1[[#This Row],[y2]]</f>
        <v>1.5</v>
      </c>
      <c r="AE523" s="1">
        <f>Tabulka1[[#This Row],[x3]]</f>
        <v>10.187269598925436</v>
      </c>
      <c r="AF523" s="1">
        <f>Tabulka1[[#This Row],[x2]]-Tabulka1[[#This Row],[x3]]</f>
        <v>14.812730401074564</v>
      </c>
      <c r="AG523" s="1">
        <f>100-Tabulka1[[#This Row],[Na2O_proc]]-Tabulka1[[#This Row],[SiO2_proc]]</f>
        <v>75</v>
      </c>
      <c r="AH523" s="1">
        <f>Tabulka1[[#This Row],[z2]]</f>
        <v>7.2828487889298348</v>
      </c>
      <c r="AI523" s="1">
        <f>Tabulka1[[#This Row],[std2]]</f>
        <v>1.3353491561840652E-4</v>
      </c>
      <c r="AJ523" s="1" t="str">
        <f>Tabulka1[[#This Row],[z2Label]]</f>
        <v>Dynamic viscosity (mPa.s)</v>
      </c>
      <c r="AK523" s="1">
        <v>20</v>
      </c>
      <c r="AL523" s="1" t="s">
        <v>82</v>
      </c>
      <c r="AM523" s="1" t="s">
        <v>79</v>
      </c>
      <c r="AN523" s="1">
        <f t="shared" si="60"/>
        <v>7.7403961366629668</v>
      </c>
      <c r="AO523" s="1">
        <f>Tabulka1[[#This Row],[Interpolated_z2]]-Tabulka1[[#This Row],[z2]]</f>
        <v>0.45754734773313199</v>
      </c>
      <c r="AP523" s="1">
        <f>Tabulka1[[#This Row],[Interpolated_z2 - measured]]/Tabulka1[[#This Row],[z2]]*100</f>
        <v>6.2825325774801026</v>
      </c>
      <c r="AQ523" s="1">
        <v>1</v>
      </c>
    </row>
    <row r="524" spans="1:43" x14ac:dyDescent="0.35">
      <c r="A524" s="1">
        <f t="shared" si="65"/>
        <v>5.3366263661341398</v>
      </c>
      <c r="B524" s="1">
        <f t="shared" si="65"/>
        <v>4.0024697746006046</v>
      </c>
      <c r="C524" s="1">
        <f>Tabulka1[[#This Row],[z2]]</f>
        <v>16.490208359232852</v>
      </c>
      <c r="D524" s="1">
        <f>Tabulka1[[#This Row],[std2]]</f>
        <v>8.2062690511176886E-2</v>
      </c>
      <c r="E524" s="1">
        <f t="shared" si="64"/>
        <v>5</v>
      </c>
      <c r="F524" s="1" t="s">
        <v>75</v>
      </c>
      <c r="G524" s="1" t="s">
        <v>27</v>
      </c>
      <c r="H524" s="1" t="str">
        <f>Tabulka1[[#This Row],[z2Label]]</f>
        <v>Dynamic viscosity (mPa.s)</v>
      </c>
      <c r="I524" s="1">
        <f t="shared" si="66"/>
        <v>30</v>
      </c>
      <c r="J524" s="1">
        <f t="shared" si="66"/>
        <v>1.5</v>
      </c>
      <c r="K524">
        <v>16.490208359232852</v>
      </c>
      <c r="L524">
        <v>8.2062690511176886E-2</v>
      </c>
      <c r="M524" s="1" t="s">
        <v>29</v>
      </c>
      <c r="N524" s="1" t="s">
        <v>28</v>
      </c>
      <c r="O524" s="1" t="s">
        <v>81</v>
      </c>
      <c r="P524" s="1">
        <f t="shared" si="67"/>
        <v>12.224723518710524</v>
      </c>
      <c r="Q524" s="1">
        <f t="shared" si="67"/>
        <v>1.5</v>
      </c>
      <c r="R524" s="1">
        <f>Tabulka1[[#This Row],[z2]]</f>
        <v>16.490208359232852</v>
      </c>
      <c r="S524" s="1">
        <f>Tabulka1[[#This Row],[std2]]</f>
        <v>8.2062690511176886E-2</v>
      </c>
      <c r="T524" s="1" t="s">
        <v>44</v>
      </c>
      <c r="U524" s="1" t="s">
        <v>28</v>
      </c>
      <c r="V524" s="1" t="str">
        <f>Tabulka1[[#This Row],[z2Label]]</f>
        <v>Dynamic viscosity (mPa.s)</v>
      </c>
      <c r="W524" s="1">
        <f>2*Tabulka1[[#This Row],[x3]]/61.9789*1000/(100-Tabulka1[[#This Row],[x2]])</f>
        <v>5.635431006686157</v>
      </c>
      <c r="X524" s="1">
        <f>(Tabulka1[[#This Row],[x2]]-Tabulka1[[#This Row],[x3]])/60.08*1000/(100-Tabulka1[[#This Row],[x2]])</f>
        <v>4.2265732550146176</v>
      </c>
      <c r="Y524" s="1">
        <f>Tabulka1[[#This Row],[z3]]</f>
        <v>16.490208359232852</v>
      </c>
      <c r="Z524" s="1">
        <f>Tabulka1[[#This Row],[std3]]</f>
        <v>8.2062690511176886E-2</v>
      </c>
      <c r="AA524" s="1" t="s">
        <v>36</v>
      </c>
      <c r="AB524" s="1" t="s">
        <v>37</v>
      </c>
      <c r="AC524" s="1" t="str">
        <f>Tabulka1[[#This Row],[z2Label]]</f>
        <v>Dynamic viscosity (mPa.s)</v>
      </c>
      <c r="AD524" s="1">
        <f>Tabulka1[[#This Row],[y2]]</f>
        <v>1.5</v>
      </c>
      <c r="AE524" s="1">
        <f>Tabulka1[[#This Row],[x3]]</f>
        <v>12.224723518710524</v>
      </c>
      <c r="AF524" s="1">
        <f>Tabulka1[[#This Row],[x2]]-Tabulka1[[#This Row],[x3]]</f>
        <v>17.775276481289474</v>
      </c>
      <c r="AG524" s="1">
        <f>100-Tabulka1[[#This Row],[Na2O_proc]]-Tabulka1[[#This Row],[SiO2_proc]]</f>
        <v>70</v>
      </c>
      <c r="AH524" s="1">
        <f>Tabulka1[[#This Row],[z2]]</f>
        <v>16.490208359232852</v>
      </c>
      <c r="AI524" s="1">
        <f>Tabulka1[[#This Row],[std2]]</f>
        <v>8.2062690511176886E-2</v>
      </c>
      <c r="AJ524" s="1" t="str">
        <f>Tabulka1[[#This Row],[z2Label]]</f>
        <v>Dynamic viscosity (mPa.s)</v>
      </c>
      <c r="AK524" s="1">
        <v>20</v>
      </c>
      <c r="AL524" s="1" t="s">
        <v>82</v>
      </c>
      <c r="AM524" s="1" t="s">
        <v>79</v>
      </c>
      <c r="AN524" s="1">
        <f t="shared" si="60"/>
        <v>16.639299445573709</v>
      </c>
      <c r="AO524" s="1">
        <f>Tabulka1[[#This Row],[Interpolated_z2]]-Tabulka1[[#This Row],[z2]]</f>
        <v>0.14909108634085655</v>
      </c>
      <c r="AP524" s="1">
        <f>Tabulka1[[#This Row],[Interpolated_z2 - measured]]/Tabulka1[[#This Row],[z2]]*100</f>
        <v>0.90411887523168011</v>
      </c>
      <c r="AQ524" s="1">
        <v>1</v>
      </c>
    </row>
    <row r="525" spans="1:43" x14ac:dyDescent="0.35">
      <c r="A525" s="1">
        <f t="shared" si="65"/>
        <v>6.5638015791041218</v>
      </c>
      <c r="B525" s="1">
        <f t="shared" si="65"/>
        <v>4.9228511843280911</v>
      </c>
      <c r="C525" s="1">
        <f>Tabulka1[[#This Row],[z2]]</f>
        <v>43.505556449931817</v>
      </c>
      <c r="D525" s="1">
        <f>Tabulka1[[#This Row],[std2]]</f>
        <v>0.40260685074589425</v>
      </c>
      <c r="E525" s="1">
        <f t="shared" si="64"/>
        <v>5</v>
      </c>
      <c r="F525" s="1" t="s">
        <v>75</v>
      </c>
      <c r="G525" s="1" t="s">
        <v>27</v>
      </c>
      <c r="H525" s="1" t="str">
        <f>Tabulka1[[#This Row],[z2Label]]</f>
        <v>Dynamic viscosity (mPa.s)</v>
      </c>
      <c r="I525" s="1">
        <f t="shared" si="66"/>
        <v>35</v>
      </c>
      <c r="J525" s="1">
        <f t="shared" si="66"/>
        <v>1.5</v>
      </c>
      <c r="K525">
        <v>43.505556449931817</v>
      </c>
      <c r="L525">
        <v>0.40260685074589425</v>
      </c>
      <c r="M525" s="1" t="s">
        <v>29</v>
      </c>
      <c r="N525" s="1" t="s">
        <v>28</v>
      </c>
      <c r="O525" s="1" t="s">
        <v>81</v>
      </c>
      <c r="P525" s="1">
        <f t="shared" si="67"/>
        <v>14.262177438495611</v>
      </c>
      <c r="Q525" s="1">
        <f t="shared" si="67"/>
        <v>1.5</v>
      </c>
      <c r="R525" s="1">
        <f>Tabulka1[[#This Row],[z2]]</f>
        <v>43.505556449931817</v>
      </c>
      <c r="S525" s="1">
        <f>Tabulka1[[#This Row],[std2]]</f>
        <v>0.40260685074589425</v>
      </c>
      <c r="T525" s="1" t="s">
        <v>44</v>
      </c>
      <c r="U525" s="1" t="s">
        <v>28</v>
      </c>
      <c r="V525" s="1" t="str">
        <f>Tabulka1[[#This Row],[z2Label]]</f>
        <v>Dynamic viscosity (mPa.s)</v>
      </c>
      <c r="W525" s="1">
        <f>2*Tabulka1[[#This Row],[x3]]/61.9789*1000/(100-Tabulka1[[#This Row],[x2]])</f>
        <v>7.080413316092864</v>
      </c>
      <c r="X525" s="1">
        <f>(Tabulka1[[#This Row],[x2]]-Tabulka1[[#This Row],[x3]])/60.08*1000/(100-Tabulka1[[#This Row],[x2]])</f>
        <v>5.3103099870696475</v>
      </c>
      <c r="Y525" s="1">
        <f>Tabulka1[[#This Row],[z3]]</f>
        <v>43.505556449931817</v>
      </c>
      <c r="Z525" s="1">
        <f>Tabulka1[[#This Row],[std3]]</f>
        <v>0.40260685074589425</v>
      </c>
      <c r="AA525" s="1" t="s">
        <v>36</v>
      </c>
      <c r="AB525" s="1" t="s">
        <v>37</v>
      </c>
      <c r="AC525" s="1" t="str">
        <f>Tabulka1[[#This Row],[z2Label]]</f>
        <v>Dynamic viscosity (mPa.s)</v>
      </c>
      <c r="AD525" s="1">
        <f>Tabulka1[[#This Row],[y2]]</f>
        <v>1.5</v>
      </c>
      <c r="AE525" s="1">
        <f>Tabulka1[[#This Row],[x3]]</f>
        <v>14.262177438495611</v>
      </c>
      <c r="AF525" s="1">
        <f>Tabulka1[[#This Row],[x2]]-Tabulka1[[#This Row],[x3]]</f>
        <v>20.737822561504387</v>
      </c>
      <c r="AG525" s="1">
        <f>100-Tabulka1[[#This Row],[Na2O_proc]]-Tabulka1[[#This Row],[SiO2_proc]]</f>
        <v>65</v>
      </c>
      <c r="AH525" s="1">
        <f>Tabulka1[[#This Row],[z2]]</f>
        <v>43.505556449931817</v>
      </c>
      <c r="AI525" s="1">
        <f>Tabulka1[[#This Row],[std2]]</f>
        <v>0.40260685074589425</v>
      </c>
      <c r="AJ525" s="1" t="str">
        <f>Tabulka1[[#This Row],[z2Label]]</f>
        <v>Dynamic viscosity (mPa.s)</v>
      </c>
      <c r="AK525" s="1">
        <v>20</v>
      </c>
      <c r="AL525" s="1" t="s">
        <v>82</v>
      </c>
      <c r="AM525" s="1" t="s">
        <v>79</v>
      </c>
      <c r="AN525" s="1">
        <f t="shared" si="60"/>
        <v>43.999289392536667</v>
      </c>
      <c r="AO525" s="1">
        <f>Tabulka1[[#This Row],[Interpolated_z2]]-Tabulka1[[#This Row],[z2]]</f>
        <v>0.49373294260485068</v>
      </c>
      <c r="AP525" s="1">
        <f>Tabulka1[[#This Row],[Interpolated_z2 - measured]]/Tabulka1[[#This Row],[z2]]*100</f>
        <v>1.134873296409991</v>
      </c>
      <c r="AQ525" s="1">
        <v>1</v>
      </c>
    </row>
    <row r="526" spans="1:43" x14ac:dyDescent="0.35">
      <c r="A526" s="1">
        <f t="shared" si="65"/>
        <v>7.9096955993764579</v>
      </c>
      <c r="B526" s="1">
        <f t="shared" si="65"/>
        <v>5.9322716995323432</v>
      </c>
      <c r="C526" s="1">
        <f>Tabulka1[[#This Row],[z2]]</f>
        <v>161.53981947090261</v>
      </c>
      <c r="D526" s="1">
        <f>Tabulka1[[#This Row],[std2]]</f>
        <v>1.8391803484976044E-2</v>
      </c>
      <c r="E526" s="1">
        <f t="shared" si="64"/>
        <v>5</v>
      </c>
      <c r="F526" s="1" t="s">
        <v>75</v>
      </c>
      <c r="G526" s="1" t="s">
        <v>27</v>
      </c>
      <c r="H526" s="1" t="str">
        <f>Tabulka1[[#This Row],[z2Label]]</f>
        <v>Dynamic viscosity (mPa.s)</v>
      </c>
      <c r="I526" s="1">
        <f t="shared" si="66"/>
        <v>40</v>
      </c>
      <c r="J526" s="1">
        <f t="shared" si="66"/>
        <v>1.5</v>
      </c>
      <c r="K526">
        <v>161.53981947090261</v>
      </c>
      <c r="L526">
        <v>1.8391803484976044E-2</v>
      </c>
      <c r="M526" s="1" t="s">
        <v>29</v>
      </c>
      <c r="N526" s="1" t="s">
        <v>28</v>
      </c>
      <c r="O526" s="1" t="s">
        <v>81</v>
      </c>
      <c r="P526" s="1">
        <f t="shared" si="67"/>
        <v>16.299631358280699</v>
      </c>
      <c r="Q526" s="1">
        <f t="shared" si="67"/>
        <v>1.5</v>
      </c>
      <c r="R526" s="1">
        <f>Tabulka1[[#This Row],[z2]]</f>
        <v>161.53981947090261</v>
      </c>
      <c r="S526" s="1">
        <f>Tabulka1[[#This Row],[std2]]</f>
        <v>1.8391803484976044E-2</v>
      </c>
      <c r="T526" s="1" t="s">
        <v>44</v>
      </c>
      <c r="U526" s="1" t="s">
        <v>28</v>
      </c>
      <c r="V526" s="1" t="str">
        <f>Tabulka1[[#This Row],[z2Label]]</f>
        <v>Dynamic viscosity (mPa.s)</v>
      </c>
      <c r="W526" s="1">
        <f>2*Tabulka1[[#This Row],[x3]]/61.9789*1000/(100-Tabulka1[[#This Row],[x2]])</f>
        <v>8.7662260104006879</v>
      </c>
      <c r="X526" s="1">
        <f>(Tabulka1[[#This Row],[x2]]-Tabulka1[[#This Row],[x3]])/60.08*1000/(100-Tabulka1[[#This Row],[x2]])</f>
        <v>6.5746695078005164</v>
      </c>
      <c r="Y526" s="1">
        <f>Tabulka1[[#This Row],[z3]]</f>
        <v>161.53981947090261</v>
      </c>
      <c r="Z526" s="1">
        <f>Tabulka1[[#This Row],[std3]]</f>
        <v>1.8391803484976044E-2</v>
      </c>
      <c r="AA526" s="1" t="s">
        <v>36</v>
      </c>
      <c r="AB526" s="1" t="s">
        <v>37</v>
      </c>
      <c r="AC526" s="1" t="str">
        <f>Tabulka1[[#This Row],[z2Label]]</f>
        <v>Dynamic viscosity (mPa.s)</v>
      </c>
      <c r="AD526" s="1">
        <f>Tabulka1[[#This Row],[y2]]</f>
        <v>1.5</v>
      </c>
      <c r="AE526" s="1">
        <f>Tabulka1[[#This Row],[x3]]</f>
        <v>16.299631358280699</v>
      </c>
      <c r="AF526" s="1">
        <f>Tabulka1[[#This Row],[x2]]-Tabulka1[[#This Row],[x3]]</f>
        <v>23.700368641719301</v>
      </c>
      <c r="AG526" s="1">
        <f>100-Tabulka1[[#This Row],[Na2O_proc]]-Tabulka1[[#This Row],[SiO2_proc]]</f>
        <v>60.000000000000007</v>
      </c>
      <c r="AH526" s="1">
        <f>Tabulka1[[#This Row],[z2]]</f>
        <v>161.53981947090261</v>
      </c>
      <c r="AI526" s="1">
        <f>Tabulka1[[#This Row],[std2]]</f>
        <v>1.8391803484976044E-2</v>
      </c>
      <c r="AJ526" s="1" t="str">
        <f>Tabulka1[[#This Row],[z2Label]]</f>
        <v>Dynamic viscosity (mPa.s)</v>
      </c>
      <c r="AK526" s="1">
        <v>20</v>
      </c>
      <c r="AL526" s="1" t="s">
        <v>82</v>
      </c>
      <c r="AM526" s="1" t="s">
        <v>79</v>
      </c>
      <c r="AN526" s="1">
        <f t="shared" si="60"/>
        <v>156.96602577354795</v>
      </c>
      <c r="AO526" s="1">
        <f>Tabulka1[[#This Row],[Interpolated_z2]]-Tabulka1[[#This Row],[z2]]</f>
        <v>-4.5737936973546596</v>
      </c>
      <c r="AP526" s="1">
        <f>Tabulka1[[#This Row],[Interpolated_z2 - measured]]/Tabulka1[[#This Row],[z2]]*100</f>
        <v>-2.8313722971434392</v>
      </c>
      <c r="AQ526" s="1">
        <v>1</v>
      </c>
    </row>
    <row r="527" spans="1:43" x14ac:dyDescent="0.35">
      <c r="A527" s="1">
        <f t="shared" si="65"/>
        <v>9.3635588423058937</v>
      </c>
      <c r="B527" s="1">
        <f t="shared" si="65"/>
        <v>7.0226691317294208</v>
      </c>
      <c r="C527" s="1">
        <f>Tabulka1[[#This Row],[z2]]</f>
        <v>852.62207969285055</v>
      </c>
      <c r="D527" s="1">
        <f>Tabulka1[[#This Row],[std2]]</f>
        <v>0.82120094183552839</v>
      </c>
      <c r="E527" s="1">
        <f t="shared" si="64"/>
        <v>5</v>
      </c>
      <c r="F527" s="1" t="s">
        <v>75</v>
      </c>
      <c r="G527" s="1" t="s">
        <v>27</v>
      </c>
      <c r="H527" s="1" t="str">
        <f>Tabulka1[[#This Row],[z2Label]]</f>
        <v>Dynamic viscosity (mPa.s)</v>
      </c>
      <c r="I527" s="1">
        <f t="shared" si="66"/>
        <v>45</v>
      </c>
      <c r="J527" s="1">
        <f t="shared" si="66"/>
        <v>1.5</v>
      </c>
      <c r="K527">
        <v>852.62207969285055</v>
      </c>
      <c r="L527">
        <v>0.82120094183552839</v>
      </c>
      <c r="M527" s="1" t="s">
        <v>29</v>
      </c>
      <c r="N527" s="1" t="s">
        <v>28</v>
      </c>
      <c r="O527" s="1" t="s">
        <v>81</v>
      </c>
      <c r="P527" s="1">
        <f t="shared" si="67"/>
        <v>18.337085278065786</v>
      </c>
      <c r="Q527" s="1">
        <f t="shared" si="67"/>
        <v>1.5</v>
      </c>
      <c r="R527" s="1">
        <f>Tabulka1[[#This Row],[z2]]</f>
        <v>852.62207969285055</v>
      </c>
      <c r="S527" s="1">
        <f>Tabulka1[[#This Row],[std2]]</f>
        <v>0.82120094183552839</v>
      </c>
      <c r="T527" s="1" t="s">
        <v>44</v>
      </c>
      <c r="U527" s="1" t="s">
        <v>28</v>
      </c>
      <c r="V527" s="1" t="str">
        <f>Tabulka1[[#This Row],[z2Label]]</f>
        <v>Dynamic viscosity (mPa.s)</v>
      </c>
      <c r="W527" s="1">
        <f>2*Tabulka1[[#This Row],[x3]]/61.9789*1000/(100-Tabulka1[[#This Row],[x2]])</f>
        <v>10.758550103673571</v>
      </c>
      <c r="X527" s="1">
        <f>(Tabulka1[[#This Row],[x2]]-Tabulka1[[#This Row],[x3]])/60.08*1000/(100-Tabulka1[[#This Row],[x2]])</f>
        <v>8.0689125777551798</v>
      </c>
      <c r="Y527" s="1">
        <f>Tabulka1[[#This Row],[z3]]</f>
        <v>852.62207969285055</v>
      </c>
      <c r="Z527" s="1">
        <f>Tabulka1[[#This Row],[std3]]</f>
        <v>0.82120094183552839</v>
      </c>
      <c r="AA527" s="1" t="s">
        <v>36</v>
      </c>
      <c r="AB527" s="1" t="s">
        <v>37</v>
      </c>
      <c r="AC527" s="1" t="str">
        <f>Tabulka1[[#This Row],[z2Label]]</f>
        <v>Dynamic viscosity (mPa.s)</v>
      </c>
      <c r="AD527" s="1">
        <f>Tabulka1[[#This Row],[y2]]</f>
        <v>1.5</v>
      </c>
      <c r="AE527" s="1">
        <f>Tabulka1[[#This Row],[x3]]</f>
        <v>18.337085278065786</v>
      </c>
      <c r="AF527" s="1">
        <f>Tabulka1[[#This Row],[x2]]-Tabulka1[[#This Row],[x3]]</f>
        <v>26.662914721934214</v>
      </c>
      <c r="AG527" s="1">
        <f>100-Tabulka1[[#This Row],[Na2O_proc]]-Tabulka1[[#This Row],[SiO2_proc]]</f>
        <v>55</v>
      </c>
      <c r="AH527" s="1">
        <f>Tabulka1[[#This Row],[z2]]</f>
        <v>852.62207969285055</v>
      </c>
      <c r="AI527" s="1">
        <f>Tabulka1[[#This Row],[std2]]</f>
        <v>0.82120094183552839</v>
      </c>
      <c r="AJ527" s="1" t="str">
        <f>Tabulka1[[#This Row],[z2Label]]</f>
        <v>Dynamic viscosity (mPa.s)</v>
      </c>
      <c r="AK527" s="1">
        <v>20</v>
      </c>
      <c r="AL527" s="1" t="s">
        <v>82</v>
      </c>
      <c r="AM527" s="1" t="s">
        <v>79</v>
      </c>
      <c r="AN527" s="1">
        <f t="shared" si="60"/>
        <v>850.91374212115113</v>
      </c>
      <c r="AO527" s="1">
        <f>Tabulka1[[#This Row],[Interpolated_z2]]-Tabulka1[[#This Row],[z2]]</f>
        <v>-1.7083375716994169</v>
      </c>
      <c r="AP527" s="1">
        <f>Tabulka1[[#This Row],[Interpolated_z2 - measured]]/Tabulka1[[#This Row],[z2]]*100</f>
        <v>-0.20036281165916209</v>
      </c>
      <c r="AQ527" s="1">
        <v>1</v>
      </c>
    </row>
    <row r="528" spans="1:43" s="6" customFormat="1" x14ac:dyDescent="0.35">
      <c r="A528" s="2">
        <f t="shared" si="65"/>
        <v>9.9563585929944285</v>
      </c>
      <c r="B528" s="2">
        <f t="shared" si="65"/>
        <v>7.4672689447458218</v>
      </c>
      <c r="C528" s="2" t="str">
        <f>Tabulka1[[#This Row],[z2]]</f>
        <v>chyběl vzorek</v>
      </c>
      <c r="D528" s="2" t="str">
        <f>Tabulka1[[#This Row],[std2]]</f>
        <v>chybel vzorek</v>
      </c>
      <c r="E528" s="2">
        <f t="shared" si="64"/>
        <v>5</v>
      </c>
      <c r="F528" s="2" t="s">
        <v>75</v>
      </c>
      <c r="G528" s="2" t="s">
        <v>27</v>
      </c>
      <c r="H528" s="2" t="str">
        <f>Tabulka1[[#This Row],[z2Label]]</f>
        <v>Dynamic viscosity (mPa.s)</v>
      </c>
      <c r="I528" s="2">
        <f t="shared" si="66"/>
        <v>46.86</v>
      </c>
      <c r="J528" s="2">
        <f t="shared" si="66"/>
        <v>1.5</v>
      </c>
      <c r="K528" s="2" t="s">
        <v>48</v>
      </c>
      <c r="L528" s="2" t="s">
        <v>45</v>
      </c>
      <c r="M528" s="2" t="s">
        <v>29</v>
      </c>
      <c r="N528" s="2" t="s">
        <v>28</v>
      </c>
      <c r="O528" s="2" t="s">
        <v>81</v>
      </c>
      <c r="P528" s="2">
        <f t="shared" si="67"/>
        <v>19.095018136225839</v>
      </c>
      <c r="Q528" s="2">
        <f t="shared" si="67"/>
        <v>1.5</v>
      </c>
      <c r="R528" s="2" t="str">
        <f>Tabulka1[[#This Row],[z2]]</f>
        <v>chyběl vzorek</v>
      </c>
      <c r="S528" s="2" t="str">
        <f>Tabulka1[[#This Row],[std2]]</f>
        <v>chybel vzorek</v>
      </c>
      <c r="T528" s="2" t="s">
        <v>44</v>
      </c>
      <c r="U528" s="2" t="s">
        <v>28</v>
      </c>
      <c r="V528" s="2" t="str">
        <f>Tabulka1[[#This Row],[z2Label]]</f>
        <v>Dynamic viscosity (mPa.s)</v>
      </c>
      <c r="W528" s="2">
        <f>2*Tabulka1[[#This Row],[x3]]/61.9789*1000/(100-Tabulka1[[#This Row],[x2]])</f>
        <v>11.595371213230418</v>
      </c>
      <c r="X528" s="2">
        <f>(Tabulka1[[#This Row],[x2]]-Tabulka1[[#This Row],[x3]])/60.08*1000/(100-Tabulka1[[#This Row],[x2]])</f>
        <v>8.6965284099228128</v>
      </c>
      <c r="Y528" s="2" t="str">
        <f>Tabulka1[[#This Row],[z3]]</f>
        <v>chyběl vzorek</v>
      </c>
      <c r="Z528" s="2" t="str">
        <f>Tabulka1[[#This Row],[std3]]</f>
        <v>chybel vzorek</v>
      </c>
      <c r="AA528" s="2" t="s">
        <v>36</v>
      </c>
      <c r="AB528" s="2" t="s">
        <v>37</v>
      </c>
      <c r="AC528" s="2" t="str">
        <f>Tabulka1[[#This Row],[z2Label]]</f>
        <v>Dynamic viscosity (mPa.s)</v>
      </c>
      <c r="AD528" s="2">
        <f>Tabulka1[[#This Row],[y2]]</f>
        <v>1.5</v>
      </c>
      <c r="AE528" s="2">
        <f>Tabulka1[[#This Row],[x3]]</f>
        <v>19.095018136225839</v>
      </c>
      <c r="AF528" s="2">
        <f>Tabulka1[[#This Row],[x2]]-Tabulka1[[#This Row],[x3]]</f>
        <v>27.76498186377416</v>
      </c>
      <c r="AG528" s="2">
        <f>100-Tabulka1[[#This Row],[Na2O_proc]]-Tabulka1[[#This Row],[SiO2_proc]]</f>
        <v>53.140000000000008</v>
      </c>
      <c r="AH528" s="2" t="str">
        <f>Tabulka1[[#This Row],[z2]]</f>
        <v>chyběl vzorek</v>
      </c>
      <c r="AI528" s="2" t="str">
        <f>Tabulka1[[#This Row],[std2]]</f>
        <v>chybel vzorek</v>
      </c>
      <c r="AJ528" s="2" t="str">
        <f>Tabulka1[[#This Row],[z2Label]]</f>
        <v>Dynamic viscosity (mPa.s)</v>
      </c>
      <c r="AK528" s="2">
        <v>20</v>
      </c>
      <c r="AL528" s="2" t="s">
        <v>82</v>
      </c>
      <c r="AM528" s="2" t="s">
        <v>79</v>
      </c>
      <c r="AN528" s="2">
        <f t="shared" si="60"/>
        <v>1826.9582586758931</v>
      </c>
      <c r="AO528" s="2" t="e">
        <f>Tabulka1[[#This Row],[Interpolated_z2]]-Tabulka1[[#This Row],[z2]]</f>
        <v>#VALUE!</v>
      </c>
      <c r="AP528" s="2" t="e">
        <f>Tabulka1[[#This Row],[Interpolated_z2 - measured]]/Tabulka1[[#This Row],[z2]]*100</f>
        <v>#VALUE!</v>
      </c>
      <c r="AQ528" s="1">
        <v>1</v>
      </c>
    </row>
    <row r="529" spans="1:43" x14ac:dyDescent="0.35">
      <c r="A529" s="1">
        <f t="shared" si="65"/>
        <v>0</v>
      </c>
      <c r="B529" s="1">
        <f t="shared" si="65"/>
        <v>0</v>
      </c>
      <c r="C529" s="1">
        <f>Tabulka1[[#This Row],[z2]]</f>
        <v>0.97254957836955058</v>
      </c>
      <c r="D529" s="1">
        <f>Tabulka1[[#This Row],[std2]]</f>
        <v>2.0417207929571625E-3</v>
      </c>
      <c r="E529" s="1">
        <f t="shared" si="64"/>
        <v>6</v>
      </c>
      <c r="F529" s="1" t="s">
        <v>75</v>
      </c>
      <c r="G529" s="1" t="s">
        <v>27</v>
      </c>
      <c r="H529" s="1" t="str">
        <f>Tabulka1[[#This Row],[z2Label]]</f>
        <v>Dynamic viscosity (mPa.s)</v>
      </c>
      <c r="I529" s="1">
        <f t="shared" si="66"/>
        <v>0</v>
      </c>
      <c r="J529" s="1">
        <f t="shared" si="66"/>
        <v>1.887</v>
      </c>
      <c r="K529">
        <v>0.97254957836955058</v>
      </c>
      <c r="L529">
        <v>2.0417207929571625E-3</v>
      </c>
      <c r="M529" s="1" t="s">
        <v>29</v>
      </c>
      <c r="N529" s="1" t="s">
        <v>28</v>
      </c>
      <c r="O529" s="1" t="s">
        <v>81</v>
      </c>
      <c r="P529" s="1">
        <f t="shared" si="67"/>
        <v>0</v>
      </c>
      <c r="Q529" s="1">
        <f t="shared" si="67"/>
        <v>1.887</v>
      </c>
      <c r="R529" s="1">
        <f>Tabulka1[[#This Row],[z2]]</f>
        <v>0.97254957836955058</v>
      </c>
      <c r="S529" s="1">
        <f>Tabulka1[[#This Row],[std2]]</f>
        <v>2.0417207929571625E-3</v>
      </c>
      <c r="T529" s="1" t="s">
        <v>44</v>
      </c>
      <c r="U529" s="1" t="s">
        <v>28</v>
      </c>
      <c r="V529" s="1" t="str">
        <f>Tabulka1[[#This Row],[z2Label]]</f>
        <v>Dynamic viscosity (mPa.s)</v>
      </c>
      <c r="W529" s="1">
        <f>2*Tabulka1[[#This Row],[x3]]/61.9789*1000/(100-Tabulka1[[#This Row],[x2]])</f>
        <v>0</v>
      </c>
      <c r="X529" s="1">
        <f>(Tabulka1[[#This Row],[x2]]-Tabulka1[[#This Row],[x3]])/60.08*1000/(100-Tabulka1[[#This Row],[x2]])</f>
        <v>0</v>
      </c>
      <c r="Y529" s="1">
        <f>Tabulka1[[#This Row],[z3]]</f>
        <v>0.97254957836955058</v>
      </c>
      <c r="Z529" s="1">
        <f>Tabulka1[[#This Row],[std3]]</f>
        <v>2.0417207929571625E-3</v>
      </c>
      <c r="AA529" s="1" t="s">
        <v>36</v>
      </c>
      <c r="AB529" s="1" t="s">
        <v>37</v>
      </c>
      <c r="AC529" s="1" t="str">
        <f>Tabulka1[[#This Row],[z2Label]]</f>
        <v>Dynamic viscosity (mPa.s)</v>
      </c>
      <c r="AD529" s="1">
        <f>Tabulka1[[#This Row],[y2]]</f>
        <v>1.887</v>
      </c>
      <c r="AE529" s="1">
        <f>Tabulka1[[#This Row],[x3]]</f>
        <v>0</v>
      </c>
      <c r="AF529" s="1">
        <f>Tabulka1[[#This Row],[x2]]-Tabulka1[[#This Row],[x3]]</f>
        <v>0</v>
      </c>
      <c r="AG529" s="1">
        <f>100-Tabulka1[[#This Row],[Na2O_proc]]-Tabulka1[[#This Row],[SiO2_proc]]</f>
        <v>100</v>
      </c>
      <c r="AH529" s="1">
        <f>Tabulka1[[#This Row],[z2]]</f>
        <v>0.97254957836955058</v>
      </c>
      <c r="AI529" s="1">
        <f>Tabulka1[[#This Row],[std2]]</f>
        <v>2.0417207929571625E-3</v>
      </c>
      <c r="AJ529" s="1" t="str">
        <f>Tabulka1[[#This Row],[z2Label]]</f>
        <v>Dynamic viscosity (mPa.s)</v>
      </c>
      <c r="AK529" s="1">
        <v>20</v>
      </c>
      <c r="AL529" s="1" t="s">
        <v>82</v>
      </c>
      <c r="AM529" s="1" t="s">
        <v>79</v>
      </c>
      <c r="AN529" s="1">
        <f t="shared" si="60"/>
        <v>1.0726842706600257</v>
      </c>
      <c r="AO529" s="1">
        <f>Tabulka1[[#This Row],[Interpolated_z2]]-Tabulka1[[#This Row],[z2]]</f>
        <v>0.10013469229047511</v>
      </c>
      <c r="AP529" s="1">
        <f>Tabulka1[[#This Row],[Interpolated_z2 - measured]]/Tabulka1[[#This Row],[z2]]*100</f>
        <v>10.296101557963537</v>
      </c>
      <c r="AQ529" s="1">
        <v>100</v>
      </c>
    </row>
    <row r="530" spans="1:43" x14ac:dyDescent="0.35">
      <c r="A530" s="1">
        <f t="shared" si="65"/>
        <v>0.59682397237157758</v>
      </c>
      <c r="B530" s="1">
        <f t="shared" si="65"/>
        <v>0.56310341793258345</v>
      </c>
      <c r="C530" s="1">
        <f>Tabulka1[[#This Row],[z2]]</f>
        <v>1.2177729167212583</v>
      </c>
      <c r="D530" s="1">
        <f>Tabulka1[[#This Row],[std2]]</f>
        <v>1.0492235815097257E-3</v>
      </c>
      <c r="E530" s="1">
        <f t="shared" si="64"/>
        <v>6</v>
      </c>
      <c r="F530" s="1" t="s">
        <v>75</v>
      </c>
      <c r="G530" s="1" t="s">
        <v>27</v>
      </c>
      <c r="H530" s="1" t="str">
        <f>Tabulka1[[#This Row],[z2Label]]</f>
        <v>Dynamic viscosity (mPa.s)</v>
      </c>
      <c r="I530" s="1">
        <f t="shared" si="66"/>
        <v>5</v>
      </c>
      <c r="J530" s="1">
        <f t="shared" si="66"/>
        <v>1.887</v>
      </c>
      <c r="K530">
        <v>1.2177729167212583</v>
      </c>
      <c r="L530">
        <v>1.0492235815097257E-3</v>
      </c>
      <c r="M530" s="1" t="s">
        <v>29</v>
      </c>
      <c r="N530" s="1" t="s">
        <v>28</v>
      </c>
      <c r="O530" s="1" t="s">
        <v>81</v>
      </c>
      <c r="P530" s="1">
        <f t="shared" si="67"/>
        <v>1.7672925430336814</v>
      </c>
      <c r="Q530" s="1">
        <f t="shared" si="67"/>
        <v>1.887</v>
      </c>
      <c r="R530" s="1">
        <f>Tabulka1[[#This Row],[z2]]</f>
        <v>1.2177729167212583</v>
      </c>
      <c r="S530" s="1">
        <f>Tabulka1[[#This Row],[std2]]</f>
        <v>1.0492235815097257E-3</v>
      </c>
      <c r="T530" s="1" t="s">
        <v>44</v>
      </c>
      <c r="U530" s="1" t="s">
        <v>28</v>
      </c>
      <c r="V530" s="1" t="str">
        <f>Tabulka1[[#This Row],[z2Label]]</f>
        <v>Dynamic viscosity (mPa.s)</v>
      </c>
      <c r="W530" s="1">
        <f>2*Tabulka1[[#This Row],[x3]]/61.9789*1000/(100-Tabulka1[[#This Row],[x2]])</f>
        <v>0.60030363237664885</v>
      </c>
      <c r="X530" s="1">
        <f>(Tabulka1[[#This Row],[x2]]-Tabulka1[[#This Row],[x3]])/60.08*1000/(100-Tabulka1[[#This Row],[x2]])</f>
        <v>0.56638647714736823</v>
      </c>
      <c r="Y530" s="1">
        <f>Tabulka1[[#This Row],[z3]]</f>
        <v>1.2177729167212583</v>
      </c>
      <c r="Z530" s="1">
        <f>Tabulka1[[#This Row],[std3]]</f>
        <v>1.0492235815097257E-3</v>
      </c>
      <c r="AA530" s="1" t="s">
        <v>36</v>
      </c>
      <c r="AB530" s="1" t="s">
        <v>37</v>
      </c>
      <c r="AC530" s="1" t="str">
        <f>Tabulka1[[#This Row],[z2Label]]</f>
        <v>Dynamic viscosity (mPa.s)</v>
      </c>
      <c r="AD530" s="1">
        <f>Tabulka1[[#This Row],[y2]]</f>
        <v>1.887</v>
      </c>
      <c r="AE530" s="1">
        <f>Tabulka1[[#This Row],[x3]]</f>
        <v>1.7672925430336814</v>
      </c>
      <c r="AF530" s="1">
        <f>Tabulka1[[#This Row],[x2]]-Tabulka1[[#This Row],[x3]]</f>
        <v>3.2327074569663186</v>
      </c>
      <c r="AG530" s="1">
        <f>100-Tabulka1[[#This Row],[Na2O_proc]]-Tabulka1[[#This Row],[SiO2_proc]]</f>
        <v>95</v>
      </c>
      <c r="AH530" s="1">
        <f>Tabulka1[[#This Row],[z2]]</f>
        <v>1.2177729167212583</v>
      </c>
      <c r="AI530" s="1">
        <f>Tabulka1[[#This Row],[std2]]</f>
        <v>1.0492235815097257E-3</v>
      </c>
      <c r="AJ530" s="1" t="str">
        <f>Tabulka1[[#This Row],[z2Label]]</f>
        <v>Dynamic viscosity (mPa.s)</v>
      </c>
      <c r="AK530" s="1">
        <v>20</v>
      </c>
      <c r="AL530" s="1" t="s">
        <v>82</v>
      </c>
      <c r="AM530" s="1" t="s">
        <v>79</v>
      </c>
      <c r="AN530" s="1">
        <f t="shared" si="60"/>
        <v>1.2118112162302082</v>
      </c>
      <c r="AO530" s="1">
        <f>Tabulka1[[#This Row],[Interpolated_z2]]-Tabulka1[[#This Row],[z2]]</f>
        <v>-5.9617004910501592E-3</v>
      </c>
      <c r="AP530" s="1">
        <f>Tabulka1[[#This Row],[Interpolated_z2 - measured]]/Tabulka1[[#This Row],[z2]]*100</f>
        <v>-0.48955765144633778</v>
      </c>
      <c r="AQ530" s="1">
        <v>1</v>
      </c>
    </row>
    <row r="531" spans="1:43" x14ac:dyDescent="0.35">
      <c r="A531" s="1">
        <f t="shared" si="65"/>
        <v>1.2510075571203763</v>
      </c>
      <c r="B531" s="1">
        <f t="shared" si="65"/>
        <v>1.1803256301430749</v>
      </c>
      <c r="C531" s="1">
        <f>Tabulka1[[#This Row],[z2]]</f>
        <v>1.6177160650256108</v>
      </c>
      <c r="D531" s="1">
        <f>Tabulka1[[#This Row],[std2]]</f>
        <v>1.6022583286222673E-4</v>
      </c>
      <c r="E531" s="1">
        <f t="shared" si="64"/>
        <v>6</v>
      </c>
      <c r="F531" s="1" t="s">
        <v>75</v>
      </c>
      <c r="G531" s="1" t="s">
        <v>27</v>
      </c>
      <c r="H531" s="1" t="str">
        <f>Tabulka1[[#This Row],[z2Label]]</f>
        <v>Dynamic viscosity (mPa.s)</v>
      </c>
      <c r="I531" s="1">
        <f t="shared" si="66"/>
        <v>10</v>
      </c>
      <c r="J531" s="1">
        <f t="shared" si="66"/>
        <v>1.887</v>
      </c>
      <c r="K531">
        <v>1.6177160650256108</v>
      </c>
      <c r="L531">
        <v>1.6022583286222673E-4</v>
      </c>
      <c r="M531" s="1" t="s">
        <v>29</v>
      </c>
      <c r="N531" s="1" t="s">
        <v>28</v>
      </c>
      <c r="O531" s="1" t="s">
        <v>81</v>
      </c>
      <c r="P531" s="1">
        <f t="shared" si="67"/>
        <v>3.5345850860673629</v>
      </c>
      <c r="Q531" s="1">
        <f t="shared" si="67"/>
        <v>1.887</v>
      </c>
      <c r="R531" s="1">
        <f>Tabulka1[[#This Row],[z2]]</f>
        <v>1.6177160650256108</v>
      </c>
      <c r="S531" s="1">
        <f>Tabulka1[[#This Row],[std2]]</f>
        <v>1.6022583286222673E-4</v>
      </c>
      <c r="T531" s="1" t="s">
        <v>44</v>
      </c>
      <c r="U531" s="1" t="s">
        <v>28</v>
      </c>
      <c r="V531" s="1" t="str">
        <f>Tabulka1[[#This Row],[z2Label]]</f>
        <v>Dynamic viscosity (mPa.s)</v>
      </c>
      <c r="W531" s="1">
        <f>2*Tabulka1[[#This Row],[x3]]/61.9789*1000/(100-Tabulka1[[#This Row],[x2]])</f>
        <v>1.2673076683507032</v>
      </c>
      <c r="X531" s="1">
        <f>(Tabulka1[[#This Row],[x2]]-Tabulka1[[#This Row],[x3]])/60.08*1000/(100-Tabulka1[[#This Row],[x2]])</f>
        <v>1.1957047850888884</v>
      </c>
      <c r="Y531" s="1">
        <f>Tabulka1[[#This Row],[z3]]</f>
        <v>1.6177160650256108</v>
      </c>
      <c r="Z531" s="1">
        <f>Tabulka1[[#This Row],[std3]]</f>
        <v>1.6022583286222673E-4</v>
      </c>
      <c r="AA531" s="1" t="s">
        <v>36</v>
      </c>
      <c r="AB531" s="1" t="s">
        <v>37</v>
      </c>
      <c r="AC531" s="1" t="str">
        <f>Tabulka1[[#This Row],[z2Label]]</f>
        <v>Dynamic viscosity (mPa.s)</v>
      </c>
      <c r="AD531" s="1">
        <f>Tabulka1[[#This Row],[y2]]</f>
        <v>1.887</v>
      </c>
      <c r="AE531" s="1">
        <f>Tabulka1[[#This Row],[x3]]</f>
        <v>3.5345850860673629</v>
      </c>
      <c r="AF531" s="1">
        <f>Tabulka1[[#This Row],[x2]]-Tabulka1[[#This Row],[x3]]</f>
        <v>6.4654149139326371</v>
      </c>
      <c r="AG531" s="1">
        <f>100-Tabulka1[[#This Row],[Na2O_proc]]-Tabulka1[[#This Row],[SiO2_proc]]</f>
        <v>90</v>
      </c>
      <c r="AH531" s="1">
        <f>Tabulka1[[#This Row],[z2]]</f>
        <v>1.6177160650256108</v>
      </c>
      <c r="AI531" s="1">
        <f>Tabulka1[[#This Row],[std2]]</f>
        <v>1.6022583286222673E-4</v>
      </c>
      <c r="AJ531" s="1" t="str">
        <f>Tabulka1[[#This Row],[z2Label]]</f>
        <v>Dynamic viscosity (mPa.s)</v>
      </c>
      <c r="AK531" s="1">
        <v>20</v>
      </c>
      <c r="AL531" s="1" t="s">
        <v>82</v>
      </c>
      <c r="AM531" s="1" t="s">
        <v>79</v>
      </c>
      <c r="AN531" s="1">
        <f t="shared" si="60"/>
        <v>1.5535079956233546</v>
      </c>
      <c r="AO531" s="1">
        <f>Tabulka1[[#This Row],[Interpolated_z2]]-Tabulka1[[#This Row],[z2]]</f>
        <v>-6.4208069402256207E-2</v>
      </c>
      <c r="AP531" s="1">
        <f>Tabulka1[[#This Row],[Interpolated_z2 - measured]]/Tabulka1[[#This Row],[z2]]*100</f>
        <v>-3.9690567949722193</v>
      </c>
      <c r="AQ531" s="1">
        <v>1</v>
      </c>
    </row>
    <row r="532" spans="1:43" x14ac:dyDescent="0.35">
      <c r="A532" s="1">
        <f t="shared" si="65"/>
        <v>1.9694284329625358</v>
      </c>
      <c r="B532" s="1">
        <f t="shared" si="65"/>
        <v>1.8581557265001525</v>
      </c>
      <c r="C532" s="1">
        <f>Tabulka1[[#This Row],[z2]]</f>
        <v>2.2988880919350914</v>
      </c>
      <c r="D532" s="1">
        <f>Tabulka1[[#This Row],[std2]]</f>
        <v>1.464493460047094E-3</v>
      </c>
      <c r="E532" s="1">
        <f t="shared" si="64"/>
        <v>6</v>
      </c>
      <c r="F532" s="1" t="s">
        <v>75</v>
      </c>
      <c r="G532" s="1" t="s">
        <v>27</v>
      </c>
      <c r="H532" s="1" t="str">
        <f>Tabulka1[[#This Row],[z2Label]]</f>
        <v>Dynamic viscosity (mPa.s)</v>
      </c>
      <c r="I532" s="1">
        <f t="shared" si="66"/>
        <v>15</v>
      </c>
      <c r="J532" s="1">
        <f t="shared" si="66"/>
        <v>1.887</v>
      </c>
      <c r="K532">
        <v>2.2988880919350914</v>
      </c>
      <c r="L532">
        <v>1.464493460047094E-3</v>
      </c>
      <c r="M532" s="1" t="s">
        <v>29</v>
      </c>
      <c r="N532" s="1" t="s">
        <v>28</v>
      </c>
      <c r="O532" s="1" t="s">
        <v>81</v>
      </c>
      <c r="P532" s="1">
        <f t="shared" si="67"/>
        <v>5.3018776291010443</v>
      </c>
      <c r="Q532" s="1">
        <f t="shared" si="67"/>
        <v>1.887</v>
      </c>
      <c r="R532" s="1">
        <f>Tabulka1[[#This Row],[z2]]</f>
        <v>2.2988880919350914</v>
      </c>
      <c r="S532" s="1">
        <f>Tabulka1[[#This Row],[std2]]</f>
        <v>1.464493460047094E-3</v>
      </c>
      <c r="T532" s="1" t="s">
        <v>44</v>
      </c>
      <c r="U532" s="1" t="s">
        <v>28</v>
      </c>
      <c r="V532" s="1" t="str">
        <f>Tabulka1[[#This Row],[z2Label]]</f>
        <v>Dynamic viscosity (mPa.s)</v>
      </c>
      <c r="W532" s="1">
        <f>2*Tabulka1[[#This Row],[x3]]/61.9789*1000/(100-Tabulka1[[#This Row],[x2]])</f>
        <v>2.0127827673805285</v>
      </c>
      <c r="X532" s="1">
        <f>(Tabulka1[[#This Row],[x2]]-Tabulka1[[#This Row],[x3]])/60.08*1000/(100-Tabulka1[[#This Row],[x2]])</f>
        <v>1.8990605410235288</v>
      </c>
      <c r="Y532" s="1">
        <f>Tabulka1[[#This Row],[z3]]</f>
        <v>2.2988880919350914</v>
      </c>
      <c r="Z532" s="1">
        <f>Tabulka1[[#This Row],[std3]]</f>
        <v>1.464493460047094E-3</v>
      </c>
      <c r="AA532" s="1" t="s">
        <v>36</v>
      </c>
      <c r="AB532" s="1" t="s">
        <v>37</v>
      </c>
      <c r="AC532" s="1" t="str">
        <f>Tabulka1[[#This Row],[z2Label]]</f>
        <v>Dynamic viscosity (mPa.s)</v>
      </c>
      <c r="AD532" s="1">
        <f>Tabulka1[[#This Row],[y2]]</f>
        <v>1.887</v>
      </c>
      <c r="AE532" s="1">
        <f>Tabulka1[[#This Row],[x3]]</f>
        <v>5.3018776291010443</v>
      </c>
      <c r="AF532" s="1">
        <f>Tabulka1[[#This Row],[x2]]-Tabulka1[[#This Row],[x3]]</f>
        <v>9.6981223708989557</v>
      </c>
      <c r="AG532" s="1">
        <f>100-Tabulka1[[#This Row],[Na2O_proc]]-Tabulka1[[#This Row],[SiO2_proc]]</f>
        <v>85</v>
      </c>
      <c r="AH532" s="1">
        <f>Tabulka1[[#This Row],[z2]]</f>
        <v>2.2988880919350914</v>
      </c>
      <c r="AI532" s="1">
        <f>Tabulka1[[#This Row],[std2]]</f>
        <v>1.464493460047094E-3</v>
      </c>
      <c r="AJ532" s="1" t="str">
        <f>Tabulka1[[#This Row],[z2Label]]</f>
        <v>Dynamic viscosity (mPa.s)</v>
      </c>
      <c r="AK532" s="1">
        <v>20</v>
      </c>
      <c r="AL532" s="1" t="s">
        <v>82</v>
      </c>
      <c r="AM532" s="1" t="s">
        <v>79</v>
      </c>
      <c r="AN532" s="1">
        <f t="shared" si="60"/>
        <v>2.1890763884477367</v>
      </c>
      <c r="AO532" s="1">
        <f>Tabulka1[[#This Row],[Interpolated_z2]]-Tabulka1[[#This Row],[z2]]</f>
        <v>-0.10981170348735469</v>
      </c>
      <c r="AP532" s="1">
        <f>Tabulka1[[#This Row],[Interpolated_z2 - measured]]/Tabulka1[[#This Row],[z2]]*100</f>
        <v>-4.7767311454869725</v>
      </c>
      <c r="AQ532" s="1">
        <v>1</v>
      </c>
    </row>
    <row r="533" spans="1:43" x14ac:dyDescent="0.35">
      <c r="A533" s="1">
        <f t="shared" si="65"/>
        <v>2.755953155594193</v>
      </c>
      <c r="B533" s="1">
        <f t="shared" si="65"/>
        <v>2.6002418023031209</v>
      </c>
      <c r="C533" s="1">
        <f>Tabulka1[[#This Row],[z2]]</f>
        <v>3.5873509947732583</v>
      </c>
      <c r="D533" s="1">
        <f>Tabulka1[[#This Row],[std2]]</f>
        <v>1.5758465645152743E-3</v>
      </c>
      <c r="E533" s="1">
        <f t="shared" si="64"/>
        <v>6</v>
      </c>
      <c r="F533" s="1" t="s">
        <v>75</v>
      </c>
      <c r="G533" s="1" t="s">
        <v>27</v>
      </c>
      <c r="H533" s="1" t="str">
        <f>Tabulka1[[#This Row],[z2Label]]</f>
        <v>Dynamic viscosity (mPa.s)</v>
      </c>
      <c r="I533" s="1">
        <f t="shared" si="66"/>
        <v>20</v>
      </c>
      <c r="J533" s="1">
        <f t="shared" si="66"/>
        <v>1.887</v>
      </c>
      <c r="K533">
        <v>3.5873509947732583</v>
      </c>
      <c r="L533">
        <v>1.5758465645152743E-3</v>
      </c>
      <c r="M533" s="1" t="s">
        <v>29</v>
      </c>
      <c r="N533" s="1" t="s">
        <v>28</v>
      </c>
      <c r="O533" s="1" t="s">
        <v>81</v>
      </c>
      <c r="P533" s="1">
        <f t="shared" si="67"/>
        <v>7.0691701721347258</v>
      </c>
      <c r="Q533" s="1">
        <f t="shared" si="67"/>
        <v>1.887</v>
      </c>
      <c r="R533" s="1">
        <f>Tabulka1[[#This Row],[z2]]</f>
        <v>3.5873509947732583</v>
      </c>
      <c r="S533" s="1">
        <f>Tabulka1[[#This Row],[std2]]</f>
        <v>1.5758465645152743E-3</v>
      </c>
      <c r="T533" s="1" t="s">
        <v>44</v>
      </c>
      <c r="U533" s="1" t="s">
        <v>28</v>
      </c>
      <c r="V533" s="1" t="str">
        <f>Tabulka1[[#This Row],[z2Label]]</f>
        <v>Dynamic viscosity (mPa.s)</v>
      </c>
      <c r="W533" s="1">
        <f>2*Tabulka1[[#This Row],[x3]]/61.9789*1000/(100-Tabulka1[[#This Row],[x2]])</f>
        <v>2.8514422537890818</v>
      </c>
      <c r="X533" s="1">
        <f>(Tabulka1[[#This Row],[x2]]-Tabulka1[[#This Row],[x3]])/60.08*1000/(100-Tabulka1[[#This Row],[x2]])</f>
        <v>2.6903357664499987</v>
      </c>
      <c r="Y533" s="1">
        <f>Tabulka1[[#This Row],[z3]]</f>
        <v>3.5873509947732583</v>
      </c>
      <c r="Z533" s="1">
        <f>Tabulka1[[#This Row],[std3]]</f>
        <v>1.5758465645152743E-3</v>
      </c>
      <c r="AA533" s="1" t="s">
        <v>36</v>
      </c>
      <c r="AB533" s="1" t="s">
        <v>37</v>
      </c>
      <c r="AC533" s="1" t="str">
        <f>Tabulka1[[#This Row],[z2Label]]</f>
        <v>Dynamic viscosity (mPa.s)</v>
      </c>
      <c r="AD533" s="1">
        <f>Tabulka1[[#This Row],[y2]]</f>
        <v>1.887</v>
      </c>
      <c r="AE533" s="1">
        <f>Tabulka1[[#This Row],[x3]]</f>
        <v>7.0691701721347258</v>
      </c>
      <c r="AF533" s="1">
        <f>Tabulka1[[#This Row],[x2]]-Tabulka1[[#This Row],[x3]]</f>
        <v>12.930829827865274</v>
      </c>
      <c r="AG533" s="1">
        <f>100-Tabulka1[[#This Row],[Na2O_proc]]-Tabulka1[[#This Row],[SiO2_proc]]</f>
        <v>80</v>
      </c>
      <c r="AH533" s="1">
        <f>Tabulka1[[#This Row],[z2]]</f>
        <v>3.5873509947732583</v>
      </c>
      <c r="AI533" s="1">
        <f>Tabulka1[[#This Row],[std2]]</f>
        <v>1.5758465645152743E-3</v>
      </c>
      <c r="AJ533" s="1" t="str">
        <f>Tabulka1[[#This Row],[z2Label]]</f>
        <v>Dynamic viscosity (mPa.s)</v>
      </c>
      <c r="AK533" s="1">
        <v>20</v>
      </c>
      <c r="AL533" s="1" t="s">
        <v>82</v>
      </c>
      <c r="AM533" s="1" t="s">
        <v>79</v>
      </c>
      <c r="AN533" s="1">
        <f t="shared" si="60"/>
        <v>3.3727998423507675</v>
      </c>
      <c r="AO533" s="1">
        <f>Tabulka1[[#This Row],[Interpolated_z2]]-Tabulka1[[#This Row],[z2]]</f>
        <v>-0.21455115242249079</v>
      </c>
      <c r="AP533" s="1">
        <f>Tabulka1[[#This Row],[Interpolated_z2 - measured]]/Tabulka1[[#This Row],[z2]]*100</f>
        <v>-5.9807683367222806</v>
      </c>
      <c r="AQ533" s="1">
        <v>1</v>
      </c>
    </row>
    <row r="534" spans="1:43" x14ac:dyDescent="0.35">
      <c r="A534" s="1">
        <f t="shared" si="65"/>
        <v>3.6207613738613769</v>
      </c>
      <c r="B534" s="1">
        <f t="shared" si="65"/>
        <v>3.4161883562382092</v>
      </c>
      <c r="C534" s="1">
        <f>Tabulka1[[#This Row],[z2]]</f>
        <v>6.2903148866512746</v>
      </c>
      <c r="D534" s="1">
        <f>Tabulka1[[#This Row],[std2]]</f>
        <v>8.8097251968295991E-4</v>
      </c>
      <c r="E534" s="1">
        <f t="shared" si="64"/>
        <v>6</v>
      </c>
      <c r="F534" s="1" t="s">
        <v>75</v>
      </c>
      <c r="G534" s="1" t="s">
        <v>27</v>
      </c>
      <c r="H534" s="1" t="str">
        <f>Tabulka1[[#This Row],[z2Label]]</f>
        <v>Dynamic viscosity (mPa.s)</v>
      </c>
      <c r="I534" s="1">
        <f t="shared" si="66"/>
        <v>25</v>
      </c>
      <c r="J534" s="1">
        <f t="shared" si="66"/>
        <v>1.887</v>
      </c>
      <c r="K534">
        <v>6.2903148866512746</v>
      </c>
      <c r="L534">
        <v>8.8097251968295991E-4</v>
      </c>
      <c r="M534" s="1" t="s">
        <v>29</v>
      </c>
      <c r="N534" s="1" t="s">
        <v>28</v>
      </c>
      <c r="O534" s="1" t="s">
        <v>81</v>
      </c>
      <c r="P534" s="1">
        <f t="shared" si="67"/>
        <v>8.8364627151684072</v>
      </c>
      <c r="Q534" s="1">
        <f t="shared" si="67"/>
        <v>1.887</v>
      </c>
      <c r="R534" s="1">
        <f>Tabulka1[[#This Row],[z2]]</f>
        <v>6.2903148866512746</v>
      </c>
      <c r="S534" s="1">
        <f>Tabulka1[[#This Row],[std2]]</f>
        <v>8.8097251968295991E-4</v>
      </c>
      <c r="T534" s="1" t="s">
        <v>44</v>
      </c>
      <c r="U534" s="1" t="s">
        <v>28</v>
      </c>
      <c r="V534" s="1" t="str">
        <f>Tabulka1[[#This Row],[z2Label]]</f>
        <v>Dynamic viscosity (mPa.s)</v>
      </c>
      <c r="W534" s="1">
        <f>2*Tabulka1[[#This Row],[x3]]/61.9789*1000/(100-Tabulka1[[#This Row],[x2]])</f>
        <v>3.8019230050521098</v>
      </c>
      <c r="X534" s="1">
        <f>(Tabulka1[[#This Row],[x2]]-Tabulka1[[#This Row],[x3]])/60.08*1000/(100-Tabulka1[[#This Row],[x2]])</f>
        <v>3.5871143552666651</v>
      </c>
      <c r="Y534" s="1">
        <f>Tabulka1[[#This Row],[z3]]</f>
        <v>6.2903148866512746</v>
      </c>
      <c r="Z534" s="1">
        <f>Tabulka1[[#This Row],[std3]]</f>
        <v>8.8097251968295991E-4</v>
      </c>
      <c r="AA534" s="1" t="s">
        <v>36</v>
      </c>
      <c r="AB534" s="1" t="s">
        <v>37</v>
      </c>
      <c r="AC534" s="1" t="str">
        <f>Tabulka1[[#This Row],[z2Label]]</f>
        <v>Dynamic viscosity (mPa.s)</v>
      </c>
      <c r="AD534" s="1">
        <f>Tabulka1[[#This Row],[y2]]</f>
        <v>1.887</v>
      </c>
      <c r="AE534" s="1">
        <f>Tabulka1[[#This Row],[x3]]</f>
        <v>8.8364627151684072</v>
      </c>
      <c r="AF534" s="1">
        <f>Tabulka1[[#This Row],[x2]]-Tabulka1[[#This Row],[x3]]</f>
        <v>16.163537284831591</v>
      </c>
      <c r="AG534" s="1">
        <f>100-Tabulka1[[#This Row],[Na2O_proc]]-Tabulka1[[#This Row],[SiO2_proc]]</f>
        <v>75</v>
      </c>
      <c r="AH534" s="1">
        <f>Tabulka1[[#This Row],[z2]]</f>
        <v>6.2903148866512746</v>
      </c>
      <c r="AI534" s="1">
        <f>Tabulka1[[#This Row],[std2]]</f>
        <v>8.8097251968295991E-4</v>
      </c>
      <c r="AJ534" s="1" t="str">
        <f>Tabulka1[[#This Row],[z2Label]]</f>
        <v>Dynamic viscosity (mPa.s)</v>
      </c>
      <c r="AK534" s="1">
        <v>20</v>
      </c>
      <c r="AL534" s="1" t="s">
        <v>82</v>
      </c>
      <c r="AM534" s="1" t="s">
        <v>79</v>
      </c>
      <c r="AN534" s="1">
        <f t="shared" si="60"/>
        <v>5.8046451963882246</v>
      </c>
      <c r="AO534" s="1">
        <f>Tabulka1[[#This Row],[Interpolated_z2]]-Tabulka1[[#This Row],[z2]]</f>
        <v>-0.48566969026304996</v>
      </c>
      <c r="AP534" s="1">
        <f>Tabulka1[[#This Row],[Interpolated_z2 - measured]]/Tabulka1[[#This Row],[z2]]*100</f>
        <v>-7.7209122121007541</v>
      </c>
      <c r="AQ534" s="1">
        <v>1</v>
      </c>
    </row>
    <row r="535" spans="1:43" x14ac:dyDescent="0.35">
      <c r="A535" s="1">
        <f t="shared" si="65"/>
        <v>4.5707649837872699</v>
      </c>
      <c r="B535" s="1">
        <f t="shared" si="65"/>
        <v>4.3125167622032894</v>
      </c>
      <c r="C535" s="1">
        <f>Tabulka1[[#This Row],[z2]]</f>
        <v>13.410741533598642</v>
      </c>
      <c r="D535" s="1">
        <f>Tabulka1[[#This Row],[std2]]</f>
        <v>0.13434763956023432</v>
      </c>
      <c r="E535" s="1">
        <f t="shared" si="64"/>
        <v>6</v>
      </c>
      <c r="F535" s="1" t="s">
        <v>75</v>
      </c>
      <c r="G535" s="1" t="s">
        <v>27</v>
      </c>
      <c r="H535" s="1" t="str">
        <f>Tabulka1[[#This Row],[z2Label]]</f>
        <v>Dynamic viscosity (mPa.s)</v>
      </c>
      <c r="I535" s="1">
        <f t="shared" si="66"/>
        <v>30</v>
      </c>
      <c r="J535" s="1">
        <f t="shared" si="66"/>
        <v>1.887</v>
      </c>
      <c r="K535">
        <v>13.410741533598642</v>
      </c>
      <c r="L535">
        <v>0.13434763956023432</v>
      </c>
      <c r="M535" s="1" t="s">
        <v>29</v>
      </c>
      <c r="N535" s="1" t="s">
        <v>28</v>
      </c>
      <c r="O535" s="1" t="s">
        <v>81</v>
      </c>
      <c r="P535" s="1">
        <f t="shared" si="67"/>
        <v>10.603755258202089</v>
      </c>
      <c r="Q535" s="1">
        <f t="shared" si="67"/>
        <v>1.887</v>
      </c>
      <c r="R535" s="1">
        <f>Tabulka1[[#This Row],[z2]]</f>
        <v>13.410741533598642</v>
      </c>
      <c r="S535" s="1">
        <f>Tabulka1[[#This Row],[std2]]</f>
        <v>0.13434763956023432</v>
      </c>
      <c r="T535" s="1" t="s">
        <v>44</v>
      </c>
      <c r="U535" s="1" t="s">
        <v>28</v>
      </c>
      <c r="V535" s="1" t="str">
        <f>Tabulka1[[#This Row],[z2Label]]</f>
        <v>Dynamic viscosity (mPa.s)</v>
      </c>
      <c r="W535" s="1">
        <f>2*Tabulka1[[#This Row],[x3]]/61.9789*1000/(100-Tabulka1[[#This Row],[x2]])</f>
        <v>4.8881867207812837</v>
      </c>
      <c r="X535" s="1">
        <f>(Tabulka1[[#This Row],[x2]]-Tabulka1[[#This Row],[x3]])/60.08*1000/(100-Tabulka1[[#This Row],[x2]])</f>
        <v>4.6120041710571416</v>
      </c>
      <c r="Y535" s="1">
        <f>Tabulka1[[#This Row],[z3]]</f>
        <v>13.410741533598642</v>
      </c>
      <c r="Z535" s="1">
        <f>Tabulka1[[#This Row],[std3]]</f>
        <v>0.13434763956023432</v>
      </c>
      <c r="AA535" s="1" t="s">
        <v>36</v>
      </c>
      <c r="AB535" s="1" t="s">
        <v>37</v>
      </c>
      <c r="AC535" s="1" t="str">
        <f>Tabulka1[[#This Row],[z2Label]]</f>
        <v>Dynamic viscosity (mPa.s)</v>
      </c>
      <c r="AD535" s="1">
        <f>Tabulka1[[#This Row],[y2]]</f>
        <v>1.887</v>
      </c>
      <c r="AE535" s="1">
        <f>Tabulka1[[#This Row],[x3]]</f>
        <v>10.603755258202089</v>
      </c>
      <c r="AF535" s="1">
        <f>Tabulka1[[#This Row],[x2]]-Tabulka1[[#This Row],[x3]]</f>
        <v>19.396244741797911</v>
      </c>
      <c r="AG535" s="1">
        <f>100-Tabulka1[[#This Row],[Na2O_proc]]-Tabulka1[[#This Row],[SiO2_proc]]</f>
        <v>70</v>
      </c>
      <c r="AH535" s="1">
        <f>Tabulka1[[#This Row],[z2]]</f>
        <v>13.410741533598642</v>
      </c>
      <c r="AI535" s="1">
        <f>Tabulka1[[#This Row],[std2]]</f>
        <v>0.13434763956023432</v>
      </c>
      <c r="AJ535" s="1" t="str">
        <f>Tabulka1[[#This Row],[z2Label]]</f>
        <v>Dynamic viscosity (mPa.s)</v>
      </c>
      <c r="AK535" s="1">
        <v>20</v>
      </c>
      <c r="AL535" s="1" t="s">
        <v>82</v>
      </c>
      <c r="AM535" s="1" t="s">
        <v>79</v>
      </c>
      <c r="AN535" s="1">
        <f t="shared" si="60"/>
        <v>11.707101308382578</v>
      </c>
      <c r="AO535" s="1">
        <f>Tabulka1[[#This Row],[Interpolated_z2]]-Tabulka1[[#This Row],[z2]]</f>
        <v>-1.7036402252160645</v>
      </c>
      <c r="AP535" s="1">
        <f>Tabulka1[[#This Row],[Interpolated_z2 - measured]]/Tabulka1[[#This Row],[z2]]*100</f>
        <v>-12.703549769771078</v>
      </c>
      <c r="AQ535" s="1">
        <v>1</v>
      </c>
    </row>
    <row r="536" spans="1:43" x14ac:dyDescent="0.35">
      <c r="A536" s="1">
        <f t="shared" si="65"/>
        <v>5.613238014561289</v>
      </c>
      <c r="B536" s="1">
        <f t="shared" si="65"/>
        <v>5.296090066738576</v>
      </c>
      <c r="C536" s="1">
        <f>Tabulka1[[#This Row],[z2]]</f>
        <v>32.565867576944868</v>
      </c>
      <c r="D536" s="1">
        <f>Tabulka1[[#This Row],[std2]]</f>
        <v>0.58757542886941194</v>
      </c>
      <c r="E536" s="1">
        <f t="shared" si="64"/>
        <v>6</v>
      </c>
      <c r="F536" s="1" t="s">
        <v>75</v>
      </c>
      <c r="G536" s="1" t="s">
        <v>27</v>
      </c>
      <c r="H536" s="1" t="str">
        <f>Tabulka1[[#This Row],[z2Label]]</f>
        <v>Dynamic viscosity (mPa.s)</v>
      </c>
      <c r="I536" s="1">
        <f t="shared" si="66"/>
        <v>35</v>
      </c>
      <c r="J536" s="1">
        <f t="shared" si="66"/>
        <v>1.887</v>
      </c>
      <c r="K536">
        <v>32.565867576944868</v>
      </c>
      <c r="L536">
        <v>0.58757542886941194</v>
      </c>
      <c r="M536" s="1" t="s">
        <v>29</v>
      </c>
      <c r="N536" s="1" t="s">
        <v>28</v>
      </c>
      <c r="O536" s="1" t="s">
        <v>81</v>
      </c>
      <c r="P536" s="1">
        <f t="shared" si="67"/>
        <v>12.37104780123577</v>
      </c>
      <c r="Q536" s="1">
        <f t="shared" si="67"/>
        <v>1.887</v>
      </c>
      <c r="R536" s="1">
        <f>Tabulka1[[#This Row],[z2]]</f>
        <v>32.565867576944868</v>
      </c>
      <c r="S536" s="1">
        <f>Tabulka1[[#This Row],[std2]]</f>
        <v>0.58757542886941194</v>
      </c>
      <c r="T536" s="1" t="s">
        <v>44</v>
      </c>
      <c r="U536" s="1" t="s">
        <v>28</v>
      </c>
      <c r="V536" s="1" t="str">
        <f>Tabulka1[[#This Row],[z2Label]]</f>
        <v>Dynamic viscosity (mPa.s)</v>
      </c>
      <c r="W536" s="1">
        <f>2*Tabulka1[[#This Row],[x3]]/61.9789*1000/(100-Tabulka1[[#This Row],[x2]])</f>
        <v>6.1415679312380229</v>
      </c>
      <c r="X536" s="1">
        <f>(Tabulka1[[#This Row],[x2]]-Tabulka1[[#This Row],[x3]])/60.08*1000/(100-Tabulka1[[#This Row],[x2]])</f>
        <v>5.7945693431230749</v>
      </c>
      <c r="Y536" s="1">
        <f>Tabulka1[[#This Row],[z3]]</f>
        <v>32.565867576944868</v>
      </c>
      <c r="Z536" s="1">
        <f>Tabulka1[[#This Row],[std3]]</f>
        <v>0.58757542886941194</v>
      </c>
      <c r="AA536" s="1" t="s">
        <v>36</v>
      </c>
      <c r="AB536" s="1" t="s">
        <v>37</v>
      </c>
      <c r="AC536" s="1" t="str">
        <f>Tabulka1[[#This Row],[z2Label]]</f>
        <v>Dynamic viscosity (mPa.s)</v>
      </c>
      <c r="AD536" s="1">
        <f>Tabulka1[[#This Row],[y2]]</f>
        <v>1.887</v>
      </c>
      <c r="AE536" s="1">
        <f>Tabulka1[[#This Row],[x3]]</f>
        <v>12.37104780123577</v>
      </c>
      <c r="AF536" s="1">
        <f>Tabulka1[[#This Row],[x2]]-Tabulka1[[#This Row],[x3]]</f>
        <v>22.628952198764232</v>
      </c>
      <c r="AG536" s="1">
        <f>100-Tabulka1[[#This Row],[Na2O_proc]]-Tabulka1[[#This Row],[SiO2_proc]]</f>
        <v>65</v>
      </c>
      <c r="AH536" s="1">
        <f>Tabulka1[[#This Row],[z2]]</f>
        <v>32.565867576944868</v>
      </c>
      <c r="AI536" s="1">
        <f>Tabulka1[[#This Row],[std2]]</f>
        <v>0.58757542886941194</v>
      </c>
      <c r="AJ536" s="1" t="str">
        <f>Tabulka1[[#This Row],[z2Label]]</f>
        <v>Dynamic viscosity (mPa.s)</v>
      </c>
      <c r="AK536" s="1">
        <v>20</v>
      </c>
      <c r="AL536" s="1" t="s">
        <v>82</v>
      </c>
      <c r="AM536" s="1" t="s">
        <v>79</v>
      </c>
      <c r="AN536" s="1">
        <f t="shared" si="60"/>
        <v>29.812932103385879</v>
      </c>
      <c r="AO536" s="1">
        <f>Tabulka1[[#This Row],[Interpolated_z2]]-Tabulka1[[#This Row],[z2]]</f>
        <v>-2.7529354735589884</v>
      </c>
      <c r="AP536" s="1">
        <f>Tabulka1[[#This Row],[Interpolated_z2 - measured]]/Tabulka1[[#This Row],[z2]]*100</f>
        <v>-8.4534381497882762</v>
      </c>
      <c r="AQ536" s="1">
        <v>1</v>
      </c>
    </row>
    <row r="537" spans="1:43" x14ac:dyDescent="0.35">
      <c r="A537" s="1">
        <f t="shared" si="65"/>
        <v>6.7568459991927003</v>
      </c>
      <c r="B537" s="1">
        <f t="shared" si="65"/>
        <v>6.3750842002383132</v>
      </c>
      <c r="C537" s="1">
        <f>Tabulka1[[#This Row],[z2]]</f>
        <v>105.61454819942269</v>
      </c>
      <c r="D537" s="1">
        <f>Tabulka1[[#This Row],[std2]]</f>
        <v>1.5327278740014654</v>
      </c>
      <c r="E537" s="1">
        <f t="shared" si="64"/>
        <v>6</v>
      </c>
      <c r="F537" s="1" t="s">
        <v>75</v>
      </c>
      <c r="G537" s="1" t="s">
        <v>27</v>
      </c>
      <c r="H537" s="1" t="str">
        <f>Tabulka1[[#This Row],[z2Label]]</f>
        <v>Dynamic viscosity (mPa.s)</v>
      </c>
      <c r="I537" s="1">
        <f t="shared" si="66"/>
        <v>40</v>
      </c>
      <c r="J537" s="1">
        <f t="shared" si="66"/>
        <v>1.887</v>
      </c>
      <c r="K537">
        <v>105.61454819942269</v>
      </c>
      <c r="L537">
        <v>1.5327278740014654</v>
      </c>
      <c r="M537" s="1" t="s">
        <v>29</v>
      </c>
      <c r="N537" s="1" t="s">
        <v>28</v>
      </c>
      <c r="O537" s="1" t="s">
        <v>81</v>
      </c>
      <c r="P537" s="1">
        <f t="shared" si="67"/>
        <v>14.138340344269452</v>
      </c>
      <c r="Q537" s="1">
        <f t="shared" si="67"/>
        <v>1.887</v>
      </c>
      <c r="R537" s="1">
        <f>Tabulka1[[#This Row],[z2]]</f>
        <v>105.61454819942269</v>
      </c>
      <c r="S537" s="1">
        <f>Tabulka1[[#This Row],[std2]]</f>
        <v>1.5327278740014654</v>
      </c>
      <c r="T537" s="1" t="s">
        <v>44</v>
      </c>
      <c r="U537" s="1" t="s">
        <v>28</v>
      </c>
      <c r="V537" s="1" t="str">
        <f>Tabulka1[[#This Row],[z2Label]]</f>
        <v>Dynamic viscosity (mPa.s)</v>
      </c>
      <c r="W537" s="1">
        <f>2*Tabulka1[[#This Row],[x3]]/61.9789*1000/(100-Tabulka1[[#This Row],[x2]])</f>
        <v>7.6038460101042187</v>
      </c>
      <c r="X537" s="1">
        <f>(Tabulka1[[#This Row],[x2]]-Tabulka1[[#This Row],[x3]])/60.08*1000/(100-Tabulka1[[#This Row],[x2]])</f>
        <v>7.1742287105333302</v>
      </c>
      <c r="Y537" s="1">
        <f>Tabulka1[[#This Row],[z3]]</f>
        <v>105.61454819942269</v>
      </c>
      <c r="Z537" s="1">
        <f>Tabulka1[[#This Row],[std3]]</f>
        <v>1.5327278740014654</v>
      </c>
      <c r="AA537" s="1" t="s">
        <v>36</v>
      </c>
      <c r="AB537" s="1" t="s">
        <v>37</v>
      </c>
      <c r="AC537" s="1" t="str">
        <f>Tabulka1[[#This Row],[z2Label]]</f>
        <v>Dynamic viscosity (mPa.s)</v>
      </c>
      <c r="AD537" s="1">
        <f>Tabulka1[[#This Row],[y2]]</f>
        <v>1.887</v>
      </c>
      <c r="AE537" s="1">
        <f>Tabulka1[[#This Row],[x3]]</f>
        <v>14.138340344269452</v>
      </c>
      <c r="AF537" s="1">
        <f>Tabulka1[[#This Row],[x2]]-Tabulka1[[#This Row],[x3]]</f>
        <v>25.861659655730548</v>
      </c>
      <c r="AG537" s="1">
        <f>100-Tabulka1[[#This Row],[Na2O_proc]]-Tabulka1[[#This Row],[SiO2_proc]]</f>
        <v>60</v>
      </c>
      <c r="AH537" s="1">
        <f>Tabulka1[[#This Row],[z2]]</f>
        <v>105.61454819942269</v>
      </c>
      <c r="AI537" s="1">
        <f>Tabulka1[[#This Row],[std2]]</f>
        <v>1.5327278740014654</v>
      </c>
      <c r="AJ537" s="1" t="str">
        <f>Tabulka1[[#This Row],[z2Label]]</f>
        <v>Dynamic viscosity (mPa.s)</v>
      </c>
      <c r="AK537" s="1">
        <v>20</v>
      </c>
      <c r="AL537" s="1" t="s">
        <v>82</v>
      </c>
      <c r="AM537" s="1" t="s">
        <v>79</v>
      </c>
      <c r="AN537" s="1">
        <f t="shared" si="60"/>
        <v>106.0704843224499</v>
      </c>
      <c r="AO537" s="1">
        <f>Tabulka1[[#This Row],[Interpolated_z2]]-Tabulka1[[#This Row],[z2]]</f>
        <v>0.45593612302721453</v>
      </c>
      <c r="AP537" s="1">
        <f>Tabulka1[[#This Row],[Interpolated_z2 - measured]]/Tabulka1[[#This Row],[z2]]*100</f>
        <v>0.43169821847489265</v>
      </c>
      <c r="AQ537" s="1">
        <v>1</v>
      </c>
    </row>
    <row r="538" spans="1:43" x14ac:dyDescent="0.35">
      <c r="A538" s="1">
        <f t="shared" si="65"/>
        <v>8.0080816716933789</v>
      </c>
      <c r="B538" s="1">
        <f t="shared" si="65"/>
        <v>7.5556250572427031</v>
      </c>
      <c r="C538" s="1">
        <f>Tabulka1[[#This Row],[z2]]</f>
        <v>579.89448845113702</v>
      </c>
      <c r="D538" s="1">
        <f>Tabulka1[[#This Row],[std2]]</f>
        <v>6.3212681136538533</v>
      </c>
      <c r="E538" s="1">
        <f t="shared" si="64"/>
        <v>6</v>
      </c>
      <c r="F538" s="1" t="s">
        <v>75</v>
      </c>
      <c r="G538" s="1" t="s">
        <v>27</v>
      </c>
      <c r="H538" s="1" t="str">
        <f>Tabulka1[[#This Row],[z2Label]]</f>
        <v>Dynamic viscosity (mPa.s)</v>
      </c>
      <c r="I538" s="1">
        <f t="shared" si="66"/>
        <v>45</v>
      </c>
      <c r="J538" s="1">
        <f t="shared" si="66"/>
        <v>1.887</v>
      </c>
      <c r="K538">
        <v>579.89448845113702</v>
      </c>
      <c r="L538">
        <v>6.3212681136538533</v>
      </c>
      <c r="M538" s="1" t="s">
        <v>29</v>
      </c>
      <c r="N538" s="1" t="s">
        <v>28</v>
      </c>
      <c r="O538" s="1" t="s">
        <v>81</v>
      </c>
      <c r="P538" s="1">
        <f t="shared" si="67"/>
        <v>15.905632887303133</v>
      </c>
      <c r="Q538" s="1">
        <f t="shared" si="67"/>
        <v>1.887</v>
      </c>
      <c r="R538" s="1">
        <f>Tabulka1[[#This Row],[z2]]</f>
        <v>579.89448845113702</v>
      </c>
      <c r="S538" s="1">
        <f>Tabulka1[[#This Row],[std2]]</f>
        <v>6.3212681136538533</v>
      </c>
      <c r="T538" s="1" t="s">
        <v>44</v>
      </c>
      <c r="U538" s="1" t="s">
        <v>28</v>
      </c>
      <c r="V538" s="1" t="str">
        <f>Tabulka1[[#This Row],[z2Label]]</f>
        <v>Dynamic viscosity (mPa.s)</v>
      </c>
      <c r="W538" s="1">
        <f>2*Tabulka1[[#This Row],[x3]]/61.9789*1000/(100-Tabulka1[[#This Row],[x2]])</f>
        <v>9.3319928305824504</v>
      </c>
      <c r="X538" s="1">
        <f>(Tabulka1[[#This Row],[x2]]-Tabulka1[[#This Row],[x3]])/60.08*1000/(100-Tabulka1[[#This Row],[x2]])</f>
        <v>8.8047352356545403</v>
      </c>
      <c r="Y538" s="1">
        <f>Tabulka1[[#This Row],[z3]]</f>
        <v>579.89448845113702</v>
      </c>
      <c r="Z538" s="1">
        <f>Tabulka1[[#This Row],[std3]]</f>
        <v>6.3212681136538533</v>
      </c>
      <c r="AA538" s="1" t="s">
        <v>36</v>
      </c>
      <c r="AB538" s="1" t="s">
        <v>37</v>
      </c>
      <c r="AC538" s="1" t="str">
        <f>Tabulka1[[#This Row],[z2Label]]</f>
        <v>Dynamic viscosity (mPa.s)</v>
      </c>
      <c r="AD538" s="1">
        <f>Tabulka1[[#This Row],[y2]]</f>
        <v>1.887</v>
      </c>
      <c r="AE538" s="1">
        <f>Tabulka1[[#This Row],[x3]]</f>
        <v>15.905632887303133</v>
      </c>
      <c r="AF538" s="1">
        <f>Tabulka1[[#This Row],[x2]]-Tabulka1[[#This Row],[x3]]</f>
        <v>29.094367112696865</v>
      </c>
      <c r="AG538" s="1">
        <f>100-Tabulka1[[#This Row],[Na2O_proc]]-Tabulka1[[#This Row],[SiO2_proc]]</f>
        <v>55.000000000000007</v>
      </c>
      <c r="AH538" s="1">
        <f>Tabulka1[[#This Row],[z2]]</f>
        <v>579.89448845113702</v>
      </c>
      <c r="AI538" s="1">
        <f>Tabulka1[[#This Row],[std2]]</f>
        <v>6.3212681136538533</v>
      </c>
      <c r="AJ538" s="1" t="str">
        <f>Tabulka1[[#This Row],[z2Label]]</f>
        <v>Dynamic viscosity (mPa.s)</v>
      </c>
      <c r="AK538" s="1">
        <v>20</v>
      </c>
      <c r="AL538" s="1" t="s">
        <v>82</v>
      </c>
      <c r="AM538" s="1" t="s">
        <v>79</v>
      </c>
      <c r="AN538" s="1">
        <f t="shared" si="60"/>
        <v>599.14479200033043</v>
      </c>
      <c r="AO538" s="1">
        <f>Tabulka1[[#This Row],[Interpolated_z2]]-Tabulka1[[#This Row],[z2]]</f>
        <v>19.250303549193404</v>
      </c>
      <c r="AP538" s="1">
        <f>Tabulka1[[#This Row],[Interpolated_z2 - measured]]/Tabulka1[[#This Row],[z2]]*100</f>
        <v>3.3196217471577971</v>
      </c>
      <c r="AQ538" s="1">
        <v>1</v>
      </c>
    </row>
    <row r="539" spans="1:43" s="6" customFormat="1" x14ac:dyDescent="0.35">
      <c r="A539" s="2">
        <f t="shared" si="65"/>
        <v>8.7825801970985324</v>
      </c>
      <c r="B539" s="2">
        <f t="shared" si="65"/>
        <v>8.2863644159624652</v>
      </c>
      <c r="C539" s="2" t="str">
        <f>Tabulka1[[#This Row],[z2]]</f>
        <v>chyběl vzorek</v>
      </c>
      <c r="D539" s="2" t="str">
        <f>Tabulka1[[#This Row],[std2]]</f>
        <v>chybel vzorek</v>
      </c>
      <c r="E539" s="2">
        <f t="shared" si="64"/>
        <v>6</v>
      </c>
      <c r="F539" s="2" t="s">
        <v>75</v>
      </c>
      <c r="G539" s="2" t="s">
        <v>27</v>
      </c>
      <c r="H539" s="2" t="str">
        <f>Tabulka1[[#This Row],[z2Label]]</f>
        <v>Dynamic viscosity (mPa.s)</v>
      </c>
      <c r="I539" s="2">
        <f t="shared" si="66"/>
        <v>47.92</v>
      </c>
      <c r="J539" s="2">
        <f t="shared" si="66"/>
        <v>1.887</v>
      </c>
      <c r="K539" s="2" t="s">
        <v>48</v>
      </c>
      <c r="L539" s="2" t="s">
        <v>45</v>
      </c>
      <c r="M539" s="2" t="s">
        <v>29</v>
      </c>
      <c r="N539" s="2" t="s">
        <v>28</v>
      </c>
      <c r="O539" s="2" t="s">
        <v>81</v>
      </c>
      <c r="P539" s="2">
        <f t="shared" si="67"/>
        <v>16.937731732434802</v>
      </c>
      <c r="Q539" s="2">
        <f t="shared" si="67"/>
        <v>1.887</v>
      </c>
      <c r="R539" s="2" t="str">
        <f>Tabulka1[[#This Row],[z2]]</f>
        <v>chyběl vzorek</v>
      </c>
      <c r="S539" s="2" t="str">
        <f>Tabulka1[[#This Row],[std2]]</f>
        <v>chybel vzorek</v>
      </c>
      <c r="T539" s="2" t="s">
        <v>44</v>
      </c>
      <c r="U539" s="2" t="s">
        <v>28</v>
      </c>
      <c r="V539" s="2" t="str">
        <f>Tabulka1[[#This Row],[z2Label]]</f>
        <v>Dynamic viscosity (mPa.s)</v>
      </c>
      <c r="W539" s="2">
        <f>2*Tabulka1[[#This Row],[x3]]/61.9789*1000/(100-Tabulka1[[#This Row],[x2]])</f>
        <v>10.494709124544762</v>
      </c>
      <c r="X539" s="2">
        <f>(Tabulka1[[#This Row],[x2]]-Tabulka1[[#This Row],[x3]])/60.08*1000/(100-Tabulka1[[#This Row],[x2]])</f>
        <v>9.9017580590079852</v>
      </c>
      <c r="Y539" s="2" t="str">
        <f>Tabulka1[[#This Row],[z3]]</f>
        <v>chyběl vzorek</v>
      </c>
      <c r="Z539" s="2" t="str">
        <f>Tabulka1[[#This Row],[std3]]</f>
        <v>chybel vzorek</v>
      </c>
      <c r="AA539" s="2" t="s">
        <v>36</v>
      </c>
      <c r="AB539" s="2" t="s">
        <v>37</v>
      </c>
      <c r="AC539" s="2" t="str">
        <f>Tabulka1[[#This Row],[z2Label]]</f>
        <v>Dynamic viscosity (mPa.s)</v>
      </c>
      <c r="AD539" s="2">
        <f>Tabulka1[[#This Row],[y2]]</f>
        <v>1.887</v>
      </c>
      <c r="AE539" s="2">
        <f>Tabulka1[[#This Row],[x3]]</f>
        <v>16.937731732434802</v>
      </c>
      <c r="AF539" s="2">
        <f>Tabulka1[[#This Row],[x2]]-Tabulka1[[#This Row],[x3]]</f>
        <v>30.9822682675652</v>
      </c>
      <c r="AG539" s="2">
        <f>100-Tabulka1[[#This Row],[Na2O_proc]]-Tabulka1[[#This Row],[SiO2_proc]]</f>
        <v>52.08</v>
      </c>
      <c r="AH539" s="2" t="str">
        <f>Tabulka1[[#This Row],[z2]]</f>
        <v>chyběl vzorek</v>
      </c>
      <c r="AI539" s="2" t="str">
        <f>Tabulka1[[#This Row],[std2]]</f>
        <v>chybel vzorek</v>
      </c>
      <c r="AJ539" s="2" t="str">
        <f>Tabulka1[[#This Row],[z2Label]]</f>
        <v>Dynamic viscosity (mPa.s)</v>
      </c>
      <c r="AK539" s="2">
        <v>20</v>
      </c>
      <c r="AL539" s="2" t="s">
        <v>82</v>
      </c>
      <c r="AM539" s="2" t="s">
        <v>79</v>
      </c>
      <c r="AN539" s="2">
        <f t="shared" si="60"/>
        <v>2166.489643211778</v>
      </c>
      <c r="AO539" s="2" t="e">
        <f>Tabulka1[[#This Row],[Interpolated_z2]]-Tabulka1[[#This Row],[z2]]</f>
        <v>#VALUE!</v>
      </c>
      <c r="AP539" s="2" t="e">
        <f>Tabulka1[[#This Row],[Interpolated_z2 - measured]]/Tabulka1[[#This Row],[z2]]*100</f>
        <v>#VALUE!</v>
      </c>
      <c r="AQ539" s="1">
        <v>1</v>
      </c>
    </row>
    <row r="540" spans="1:43" x14ac:dyDescent="0.35">
      <c r="A540" s="1">
        <f t="shared" si="65"/>
        <v>0</v>
      </c>
      <c r="B540" s="1">
        <f t="shared" si="65"/>
        <v>0</v>
      </c>
      <c r="C540" s="1">
        <f>Tabulka1[[#This Row],[z2]]</f>
        <v>0.97254957836955058</v>
      </c>
      <c r="D540" s="1">
        <f>Tabulka1[[#This Row],[std2]]</f>
        <v>2.0417207929571625E-3</v>
      </c>
      <c r="E540" s="1">
        <f t="shared" si="64"/>
        <v>7</v>
      </c>
      <c r="F540" s="1" t="s">
        <v>75</v>
      </c>
      <c r="G540" s="1" t="s">
        <v>27</v>
      </c>
      <c r="H540" s="1" t="str">
        <f>Tabulka1[[#This Row],[z2Label]]</f>
        <v>Dynamic viscosity (mPa.s)</v>
      </c>
      <c r="I540" s="1">
        <f t="shared" si="66"/>
        <v>0</v>
      </c>
      <c r="J540" s="1">
        <f t="shared" si="66"/>
        <v>2</v>
      </c>
      <c r="K540" s="1">
        <v>0.97254957836955058</v>
      </c>
      <c r="L540" s="1">
        <v>2.0417207929571625E-3</v>
      </c>
      <c r="M540" s="1" t="s">
        <v>29</v>
      </c>
      <c r="N540" s="1" t="s">
        <v>28</v>
      </c>
      <c r="O540" s="1" t="s">
        <v>81</v>
      </c>
      <c r="P540" s="1">
        <f t="shared" si="67"/>
        <v>0</v>
      </c>
      <c r="Q540" s="1">
        <f t="shared" si="67"/>
        <v>2</v>
      </c>
      <c r="R540" s="1">
        <f>Tabulka1[[#This Row],[z2]]</f>
        <v>0.97254957836955058</v>
      </c>
      <c r="S540" s="1">
        <f>Tabulka1[[#This Row],[std2]]</f>
        <v>2.0417207929571625E-3</v>
      </c>
      <c r="T540" s="1" t="s">
        <v>44</v>
      </c>
      <c r="U540" s="1" t="s">
        <v>28</v>
      </c>
      <c r="V540" s="1" t="str">
        <f>Tabulka1[[#This Row],[z2Label]]</f>
        <v>Dynamic viscosity (mPa.s)</v>
      </c>
      <c r="W540" s="1">
        <f>2*Tabulka1[[#This Row],[x3]]/61.9789*1000/(100-Tabulka1[[#This Row],[x2]])</f>
        <v>0</v>
      </c>
      <c r="X540" s="1">
        <f>(Tabulka1[[#This Row],[x2]]-Tabulka1[[#This Row],[x3]])/60.08*1000/(100-Tabulka1[[#This Row],[x2]])</f>
        <v>0</v>
      </c>
      <c r="Y540" s="1">
        <f>Tabulka1[[#This Row],[z3]]</f>
        <v>0.97254957836955058</v>
      </c>
      <c r="Z540" s="1">
        <f>Tabulka1[[#This Row],[std3]]</f>
        <v>2.0417207929571625E-3</v>
      </c>
      <c r="AA540" s="1" t="s">
        <v>36</v>
      </c>
      <c r="AB540" s="1" t="s">
        <v>37</v>
      </c>
      <c r="AC540" s="1" t="str">
        <f>Tabulka1[[#This Row],[z2Label]]</f>
        <v>Dynamic viscosity (mPa.s)</v>
      </c>
      <c r="AD540" s="1">
        <f>Tabulka1[[#This Row],[y2]]</f>
        <v>2</v>
      </c>
      <c r="AE540" s="1">
        <f>Tabulka1[[#This Row],[x3]]</f>
        <v>0</v>
      </c>
      <c r="AF540" s="1">
        <f>Tabulka1[[#This Row],[x2]]-Tabulka1[[#This Row],[x3]]</f>
        <v>0</v>
      </c>
      <c r="AG540" s="1">
        <f>100-Tabulka1[[#This Row],[Na2O_proc]]-Tabulka1[[#This Row],[SiO2_proc]]</f>
        <v>100</v>
      </c>
      <c r="AH540" s="1">
        <f>Tabulka1[[#This Row],[z2]]</f>
        <v>0.97254957836955058</v>
      </c>
      <c r="AI540" s="1">
        <f>Tabulka1[[#This Row],[std2]]</f>
        <v>2.0417207929571625E-3</v>
      </c>
      <c r="AJ540" s="1" t="str">
        <f>Tabulka1[[#This Row],[z2Label]]</f>
        <v>Dynamic viscosity (mPa.s)</v>
      </c>
      <c r="AK540" s="1">
        <v>20</v>
      </c>
      <c r="AL540" s="1" t="s">
        <v>82</v>
      </c>
      <c r="AM540" s="1" t="s">
        <v>79</v>
      </c>
      <c r="AN540" s="1">
        <f t="shared" si="60"/>
        <v>1.1015317004037157</v>
      </c>
      <c r="AO540" s="1">
        <f>Tabulka1[[#This Row],[Interpolated_z2]]-Tabulka1[[#This Row],[z2]]</f>
        <v>0.12898212203416515</v>
      </c>
      <c r="AP540" s="1">
        <f>Tabulka1[[#This Row],[Interpolated_z2 - measured]]/Tabulka1[[#This Row],[z2]]*100</f>
        <v>13.262267025029169</v>
      </c>
      <c r="AQ540" s="1">
        <v>100</v>
      </c>
    </row>
    <row r="541" spans="1:43" x14ac:dyDescent="0.35">
      <c r="A541" s="1">
        <f t="shared" si="65"/>
        <v>0.57450659908454482</v>
      </c>
      <c r="B541" s="1">
        <f t="shared" si="65"/>
        <v>0.57450659908454482</v>
      </c>
      <c r="C541" s="1">
        <f>Tabulka1[[#This Row],[z2]]</f>
        <v>1.196818395618348</v>
      </c>
      <c r="D541" s="1">
        <f>Tabulka1[[#This Row],[std2]]</f>
        <v>4.6120599119195063E-5</v>
      </c>
      <c r="E541" s="1">
        <f t="shared" si="64"/>
        <v>7</v>
      </c>
      <c r="F541" s="1" t="s">
        <v>75</v>
      </c>
      <c r="G541" s="1" t="s">
        <v>27</v>
      </c>
      <c r="H541" s="1" t="str">
        <f>Tabulka1[[#This Row],[z2Label]]</f>
        <v>Dynamic viscosity (mPa.s)</v>
      </c>
      <c r="I541" s="1">
        <f t="shared" si="66"/>
        <v>5</v>
      </c>
      <c r="J541" s="1">
        <f t="shared" si="66"/>
        <v>2</v>
      </c>
      <c r="K541">
        <v>1.196818395618348</v>
      </c>
      <c r="L541">
        <v>4.6120599119195063E-5</v>
      </c>
      <c r="M541" s="1" t="s">
        <v>29</v>
      </c>
      <c r="N541" s="1" t="s">
        <v>28</v>
      </c>
      <c r="O541" s="1" t="s">
        <v>81</v>
      </c>
      <c r="P541" s="1">
        <f t="shared" si="67"/>
        <v>1.7014185327791043</v>
      </c>
      <c r="Q541" s="1">
        <f t="shared" si="67"/>
        <v>2</v>
      </c>
      <c r="R541" s="1">
        <f>Tabulka1[[#This Row],[z2]]</f>
        <v>1.196818395618348</v>
      </c>
      <c r="S541" s="1">
        <f>Tabulka1[[#This Row],[std2]]</f>
        <v>4.6120599119195063E-5</v>
      </c>
      <c r="T541" s="1" t="s">
        <v>44</v>
      </c>
      <c r="U541" s="1" t="s">
        <v>28</v>
      </c>
      <c r="V541" s="1" t="str">
        <f>Tabulka1[[#This Row],[z2Label]]</f>
        <v>Dynamic viscosity (mPa.s)</v>
      </c>
      <c r="W541" s="1">
        <f>2*Tabulka1[[#This Row],[x3]]/61.9789*1000/(100-Tabulka1[[#This Row],[x2]])</f>
        <v>0.57792793244461693</v>
      </c>
      <c r="X541" s="1">
        <f>(Tabulka1[[#This Row],[x2]]-Tabulka1[[#This Row],[x3]])/60.08*1000/(100-Tabulka1[[#This Row],[x2]])</f>
        <v>0.57792793244461704</v>
      </c>
      <c r="Y541" s="1">
        <f>Tabulka1[[#This Row],[z3]]</f>
        <v>1.196818395618348</v>
      </c>
      <c r="Z541" s="1">
        <f>Tabulka1[[#This Row],[std3]]</f>
        <v>4.6120599119195063E-5</v>
      </c>
      <c r="AA541" s="1" t="s">
        <v>36</v>
      </c>
      <c r="AB541" s="1" t="s">
        <v>37</v>
      </c>
      <c r="AC541" s="1" t="str">
        <f>Tabulka1[[#This Row],[z2Label]]</f>
        <v>Dynamic viscosity (mPa.s)</v>
      </c>
      <c r="AD541" s="1">
        <f>Tabulka1[[#This Row],[y2]]</f>
        <v>2</v>
      </c>
      <c r="AE541" s="1">
        <f>Tabulka1[[#This Row],[x3]]</f>
        <v>1.7014185327791043</v>
      </c>
      <c r="AF541" s="1">
        <f>Tabulka1[[#This Row],[x2]]-Tabulka1[[#This Row],[x3]]</f>
        <v>3.2985814672208957</v>
      </c>
      <c r="AG541" s="1">
        <f>100-Tabulka1[[#This Row],[Na2O_proc]]-Tabulka1[[#This Row],[SiO2_proc]]</f>
        <v>95</v>
      </c>
      <c r="AH541" s="1">
        <f>Tabulka1[[#This Row],[z2]]</f>
        <v>1.196818395618348</v>
      </c>
      <c r="AI541" s="1">
        <f>Tabulka1[[#This Row],[std2]]</f>
        <v>4.6120599119195063E-5</v>
      </c>
      <c r="AJ541" s="1" t="str">
        <f>Tabulka1[[#This Row],[z2Label]]</f>
        <v>Dynamic viscosity (mPa.s)</v>
      </c>
      <c r="AK541" s="1">
        <v>20</v>
      </c>
      <c r="AL541" s="1" t="s">
        <v>82</v>
      </c>
      <c r="AM541" s="1" t="s">
        <v>79</v>
      </c>
      <c r="AN541" s="1">
        <f t="shared" si="60"/>
        <v>1.2301028154225522</v>
      </c>
      <c r="AO541" s="1">
        <f>Tabulka1[[#This Row],[Interpolated_z2]]-Tabulka1[[#This Row],[z2]]</f>
        <v>3.3284419804204157E-2</v>
      </c>
      <c r="AP541" s="1">
        <f>Tabulka1[[#This Row],[Interpolated_z2 - measured]]/Tabulka1[[#This Row],[z2]]*100</f>
        <v>2.7810752179329121</v>
      </c>
      <c r="AQ541" s="1">
        <v>1</v>
      </c>
    </row>
    <row r="542" spans="1:43" x14ac:dyDescent="0.35">
      <c r="A542" s="1">
        <f t="shared" si="65"/>
        <v>1.201873954438069</v>
      </c>
      <c r="B542" s="1">
        <f t="shared" si="65"/>
        <v>1.201873954438069</v>
      </c>
      <c r="C542" s="1">
        <f>Tabulka1[[#This Row],[z2]]</f>
        <v>1.5649219167225819</v>
      </c>
      <c r="D542" s="1">
        <f>Tabulka1[[#This Row],[std2]]</f>
        <v>4.922883506030014E-4</v>
      </c>
      <c r="E542" s="1">
        <f t="shared" si="64"/>
        <v>7</v>
      </c>
      <c r="F542" s="1" t="s">
        <v>75</v>
      </c>
      <c r="G542" s="1" t="s">
        <v>27</v>
      </c>
      <c r="H542" s="1" t="str">
        <f>Tabulka1[[#This Row],[z2Label]]</f>
        <v>Dynamic viscosity (mPa.s)</v>
      </c>
      <c r="I542" s="1">
        <f t="shared" si="66"/>
        <v>10</v>
      </c>
      <c r="J542" s="1">
        <f t="shared" si="66"/>
        <v>2</v>
      </c>
      <c r="K542">
        <v>1.5649219167225819</v>
      </c>
      <c r="L542">
        <v>4.922883506030014E-4</v>
      </c>
      <c r="M542" s="1" t="s">
        <v>29</v>
      </c>
      <c r="N542" s="1" t="s">
        <v>28</v>
      </c>
      <c r="O542" s="1" t="s">
        <v>81</v>
      </c>
      <c r="P542" s="1">
        <f t="shared" si="67"/>
        <v>3.4028370655582085</v>
      </c>
      <c r="Q542" s="1">
        <f t="shared" si="67"/>
        <v>2</v>
      </c>
      <c r="R542" s="1">
        <f>Tabulka1[[#This Row],[z2]]</f>
        <v>1.5649219167225819</v>
      </c>
      <c r="S542" s="1">
        <f>Tabulka1[[#This Row],[std2]]</f>
        <v>4.922883506030014E-4</v>
      </c>
      <c r="T542" s="1" t="s">
        <v>44</v>
      </c>
      <c r="U542" s="1" t="s">
        <v>28</v>
      </c>
      <c r="V542" s="1" t="str">
        <f>Tabulka1[[#This Row],[z2Label]]</f>
        <v>Dynamic viscosity (mPa.s)</v>
      </c>
      <c r="W542" s="1">
        <f>2*Tabulka1[[#This Row],[x3]]/61.9789*1000/(100-Tabulka1[[#This Row],[x2]])</f>
        <v>1.2200700796053023</v>
      </c>
      <c r="X542" s="1">
        <f>(Tabulka1[[#This Row],[x2]]-Tabulka1[[#This Row],[x3]])/60.08*1000/(100-Tabulka1[[#This Row],[x2]])</f>
        <v>1.2200700796053026</v>
      </c>
      <c r="Y542" s="1">
        <f>Tabulka1[[#This Row],[z3]]</f>
        <v>1.5649219167225819</v>
      </c>
      <c r="Z542" s="1">
        <f>Tabulka1[[#This Row],[std3]]</f>
        <v>4.922883506030014E-4</v>
      </c>
      <c r="AA542" s="1" t="s">
        <v>36</v>
      </c>
      <c r="AB542" s="1" t="s">
        <v>37</v>
      </c>
      <c r="AC542" s="1" t="str">
        <f>Tabulka1[[#This Row],[z2Label]]</f>
        <v>Dynamic viscosity (mPa.s)</v>
      </c>
      <c r="AD542" s="1">
        <f>Tabulka1[[#This Row],[y2]]</f>
        <v>2</v>
      </c>
      <c r="AE542" s="1">
        <f>Tabulka1[[#This Row],[x3]]</f>
        <v>3.4028370655582085</v>
      </c>
      <c r="AF542" s="1">
        <f>Tabulka1[[#This Row],[x2]]-Tabulka1[[#This Row],[x3]]</f>
        <v>6.5971629344417915</v>
      </c>
      <c r="AG542" s="1">
        <f>100-Tabulka1[[#This Row],[Na2O_proc]]-Tabulka1[[#This Row],[SiO2_proc]]</f>
        <v>90</v>
      </c>
      <c r="AH542" s="1">
        <f>Tabulka1[[#This Row],[z2]]</f>
        <v>1.5649219167225819</v>
      </c>
      <c r="AI542" s="1">
        <f>Tabulka1[[#This Row],[std2]]</f>
        <v>4.922883506030014E-4</v>
      </c>
      <c r="AJ542" s="1" t="str">
        <f>Tabulka1[[#This Row],[z2Label]]</f>
        <v>Dynamic viscosity (mPa.s)</v>
      </c>
      <c r="AK542" s="1">
        <v>20</v>
      </c>
      <c r="AL542" s="1" t="s">
        <v>82</v>
      </c>
      <c r="AM542" s="1" t="s">
        <v>79</v>
      </c>
      <c r="AN542" s="1">
        <f t="shared" si="60"/>
        <v>1.5494215784658409</v>
      </c>
      <c r="AO542" s="1">
        <f>Tabulka1[[#This Row],[Interpolated_z2]]-Tabulka1[[#This Row],[z2]]</f>
        <v>-1.5500338256740909E-2</v>
      </c>
      <c r="AP542" s="1">
        <f>Tabulka1[[#This Row],[Interpolated_z2 - measured]]/Tabulka1[[#This Row],[z2]]*100</f>
        <v>-0.99048636811242885</v>
      </c>
      <c r="AQ542" s="1">
        <v>1</v>
      </c>
    </row>
    <row r="543" spans="1:43" x14ac:dyDescent="0.35">
      <c r="A543" s="1">
        <f t="shared" ref="A543:B562" si="68">A158</f>
        <v>1.8878174843484836</v>
      </c>
      <c r="B543" s="1">
        <f t="shared" si="68"/>
        <v>1.8878174843484836</v>
      </c>
      <c r="C543" s="1">
        <f>Tabulka1[[#This Row],[z2]]</f>
        <v>2.1891883563525347</v>
      </c>
      <c r="D543" s="1">
        <f>Tabulka1[[#This Row],[std2]]</f>
        <v>1.249721236725889E-4</v>
      </c>
      <c r="E543" s="1">
        <f t="shared" si="64"/>
        <v>7</v>
      </c>
      <c r="F543" s="1" t="s">
        <v>75</v>
      </c>
      <c r="G543" s="1" t="s">
        <v>27</v>
      </c>
      <c r="H543" s="1" t="str">
        <f>Tabulka1[[#This Row],[z2Label]]</f>
        <v>Dynamic viscosity (mPa.s)</v>
      </c>
      <c r="I543" s="1">
        <f t="shared" ref="I543:J562" si="69">I158</f>
        <v>15</v>
      </c>
      <c r="J543" s="1">
        <f t="shared" si="69"/>
        <v>2</v>
      </c>
      <c r="K543">
        <v>2.1891883563525347</v>
      </c>
      <c r="L543">
        <v>1.249721236725889E-4</v>
      </c>
      <c r="M543" s="1" t="s">
        <v>29</v>
      </c>
      <c r="N543" s="1" t="s">
        <v>28</v>
      </c>
      <c r="O543" s="1" t="s">
        <v>81</v>
      </c>
      <c r="P543" s="1">
        <f t="shared" ref="P543:Q562" si="70">P158</f>
        <v>5.1042555983373132</v>
      </c>
      <c r="Q543" s="1">
        <f t="shared" si="70"/>
        <v>2</v>
      </c>
      <c r="R543" s="1">
        <f>Tabulka1[[#This Row],[z2]]</f>
        <v>2.1891883563525347</v>
      </c>
      <c r="S543" s="1">
        <f>Tabulka1[[#This Row],[std2]]</f>
        <v>1.249721236725889E-4</v>
      </c>
      <c r="T543" s="1" t="s">
        <v>44</v>
      </c>
      <c r="U543" s="1" t="s">
        <v>28</v>
      </c>
      <c r="V543" s="1" t="str">
        <f>Tabulka1[[#This Row],[z2Label]]</f>
        <v>Dynamic viscosity (mPa.s)</v>
      </c>
      <c r="W543" s="1">
        <f>2*Tabulka1[[#This Row],[x3]]/61.9789*1000/(100-Tabulka1[[#This Row],[x2]])</f>
        <v>1.9377583617260685</v>
      </c>
      <c r="X543" s="1">
        <f>(Tabulka1[[#This Row],[x2]]-Tabulka1[[#This Row],[x3]])/60.08*1000/(100-Tabulka1[[#This Row],[x2]])</f>
        <v>1.9377583617260681</v>
      </c>
      <c r="Y543" s="1">
        <f>Tabulka1[[#This Row],[z3]]</f>
        <v>2.1891883563525347</v>
      </c>
      <c r="Z543" s="1">
        <f>Tabulka1[[#This Row],[std3]]</f>
        <v>1.249721236725889E-4</v>
      </c>
      <c r="AA543" s="1" t="s">
        <v>36</v>
      </c>
      <c r="AB543" s="1" t="s">
        <v>37</v>
      </c>
      <c r="AC543" s="1" t="str">
        <f>Tabulka1[[#This Row],[z2Label]]</f>
        <v>Dynamic viscosity (mPa.s)</v>
      </c>
      <c r="AD543" s="1">
        <f>Tabulka1[[#This Row],[y2]]</f>
        <v>2</v>
      </c>
      <c r="AE543" s="1">
        <f>Tabulka1[[#This Row],[x3]]</f>
        <v>5.1042555983373132</v>
      </c>
      <c r="AF543" s="1">
        <f>Tabulka1[[#This Row],[x2]]-Tabulka1[[#This Row],[x3]]</f>
        <v>9.8957444016626859</v>
      </c>
      <c r="AG543" s="1">
        <f>100-Tabulka1[[#This Row],[Na2O_proc]]-Tabulka1[[#This Row],[SiO2_proc]]</f>
        <v>85</v>
      </c>
      <c r="AH543" s="1">
        <f>Tabulka1[[#This Row],[z2]]</f>
        <v>2.1891883563525347</v>
      </c>
      <c r="AI543" s="1">
        <f>Tabulka1[[#This Row],[std2]]</f>
        <v>1.249721236725889E-4</v>
      </c>
      <c r="AJ543" s="1" t="str">
        <f>Tabulka1[[#This Row],[z2Label]]</f>
        <v>Dynamic viscosity (mPa.s)</v>
      </c>
      <c r="AK543" s="1">
        <v>20</v>
      </c>
      <c r="AL543" s="1" t="s">
        <v>82</v>
      </c>
      <c r="AM543" s="1" t="s">
        <v>79</v>
      </c>
      <c r="AN543" s="1">
        <f t="shared" si="60"/>
        <v>2.1377499871711767</v>
      </c>
      <c r="AO543" s="1">
        <f>Tabulka1[[#This Row],[Interpolated_z2]]-Tabulka1[[#This Row],[z2]]</f>
        <v>-5.1438369181358023E-2</v>
      </c>
      <c r="AP543" s="1">
        <f>Tabulka1[[#This Row],[Interpolated_z2 - measured]]/Tabulka1[[#This Row],[z2]]*100</f>
        <v>-2.3496547947596826</v>
      </c>
      <c r="AQ543" s="1">
        <v>1</v>
      </c>
    </row>
    <row r="544" spans="1:43" x14ac:dyDescent="0.35">
      <c r="A544" s="1">
        <f t="shared" si="68"/>
        <v>2.640995416135707</v>
      </c>
      <c r="B544" s="1">
        <f t="shared" si="68"/>
        <v>2.640995416135707</v>
      </c>
      <c r="C544" s="1">
        <f>Tabulka1[[#This Row],[z2]]</f>
        <v>3.3674575551512067</v>
      </c>
      <c r="D544" s="1">
        <f>Tabulka1[[#This Row],[std2]]</f>
        <v>5.8580529493967653E-4</v>
      </c>
      <c r="E544" s="1">
        <f t="shared" si="64"/>
        <v>7</v>
      </c>
      <c r="F544" s="1" t="s">
        <v>75</v>
      </c>
      <c r="G544" s="1" t="s">
        <v>27</v>
      </c>
      <c r="H544" s="1" t="str">
        <f>Tabulka1[[#This Row],[z2Label]]</f>
        <v>Dynamic viscosity (mPa.s)</v>
      </c>
      <c r="I544" s="1">
        <f t="shared" si="69"/>
        <v>20</v>
      </c>
      <c r="J544" s="1">
        <f t="shared" si="69"/>
        <v>2</v>
      </c>
      <c r="K544">
        <v>3.3674575551512067</v>
      </c>
      <c r="L544">
        <v>5.8580529493967653E-4</v>
      </c>
      <c r="M544" s="1" t="s">
        <v>29</v>
      </c>
      <c r="N544" s="1" t="s">
        <v>28</v>
      </c>
      <c r="O544" s="1" t="s">
        <v>81</v>
      </c>
      <c r="P544" s="1">
        <f t="shared" si="70"/>
        <v>6.8056741311164171</v>
      </c>
      <c r="Q544" s="1">
        <f t="shared" si="70"/>
        <v>2</v>
      </c>
      <c r="R544" s="1">
        <f>Tabulka1[[#This Row],[z2]]</f>
        <v>3.3674575551512067</v>
      </c>
      <c r="S544" s="1">
        <f>Tabulka1[[#This Row],[std2]]</f>
        <v>5.8580529493967653E-4</v>
      </c>
      <c r="T544" s="1" t="s">
        <v>44</v>
      </c>
      <c r="U544" s="1" t="s">
        <v>28</v>
      </c>
      <c r="V544" s="1" t="str">
        <f>Tabulka1[[#This Row],[z2Label]]</f>
        <v>Dynamic viscosity (mPa.s)</v>
      </c>
      <c r="W544" s="1">
        <f>2*Tabulka1[[#This Row],[x3]]/61.9789*1000/(100-Tabulka1[[#This Row],[x2]])</f>
        <v>2.7451576791119305</v>
      </c>
      <c r="X544" s="1">
        <f>(Tabulka1[[#This Row],[x2]]-Tabulka1[[#This Row],[x3]])/60.08*1000/(100-Tabulka1[[#This Row],[x2]])</f>
        <v>2.745157679111931</v>
      </c>
      <c r="Y544" s="1">
        <f>Tabulka1[[#This Row],[z3]]</f>
        <v>3.3674575551512067</v>
      </c>
      <c r="Z544" s="1">
        <f>Tabulka1[[#This Row],[std3]]</f>
        <v>5.8580529493967653E-4</v>
      </c>
      <c r="AA544" s="1" t="s">
        <v>36</v>
      </c>
      <c r="AB544" s="1" t="s">
        <v>37</v>
      </c>
      <c r="AC544" s="1" t="str">
        <f>Tabulka1[[#This Row],[z2Label]]</f>
        <v>Dynamic viscosity (mPa.s)</v>
      </c>
      <c r="AD544" s="1">
        <f>Tabulka1[[#This Row],[y2]]</f>
        <v>2</v>
      </c>
      <c r="AE544" s="1">
        <f>Tabulka1[[#This Row],[x3]]</f>
        <v>6.8056741311164171</v>
      </c>
      <c r="AF544" s="1">
        <f>Tabulka1[[#This Row],[x2]]-Tabulka1[[#This Row],[x3]]</f>
        <v>13.194325868883583</v>
      </c>
      <c r="AG544" s="1">
        <f>100-Tabulka1[[#This Row],[Na2O_proc]]-Tabulka1[[#This Row],[SiO2_proc]]</f>
        <v>80</v>
      </c>
      <c r="AH544" s="1">
        <f>Tabulka1[[#This Row],[z2]]</f>
        <v>3.3674575551512067</v>
      </c>
      <c r="AI544" s="1">
        <f>Tabulka1[[#This Row],[std2]]</f>
        <v>5.8580529493967653E-4</v>
      </c>
      <c r="AJ544" s="1" t="str">
        <f>Tabulka1[[#This Row],[z2Label]]</f>
        <v>Dynamic viscosity (mPa.s)</v>
      </c>
      <c r="AK544" s="1">
        <v>20</v>
      </c>
      <c r="AL544" s="1" t="s">
        <v>82</v>
      </c>
      <c r="AM544" s="1" t="s">
        <v>79</v>
      </c>
      <c r="AN544" s="1">
        <f t="shared" si="60"/>
        <v>3.2220969217311564</v>
      </c>
      <c r="AO544" s="1">
        <f>Tabulka1[[#This Row],[Interpolated_z2]]-Tabulka1[[#This Row],[z2]]</f>
        <v>-0.14536063342005034</v>
      </c>
      <c r="AP544" s="1">
        <f>Tabulka1[[#This Row],[Interpolated_z2 - measured]]/Tabulka1[[#This Row],[z2]]*100</f>
        <v>-4.3166285258055259</v>
      </c>
      <c r="AQ544" s="1">
        <v>1</v>
      </c>
    </row>
    <row r="545" spans="1:43" x14ac:dyDescent="0.35">
      <c r="A545" s="1">
        <f t="shared" si="68"/>
        <v>3.4643615394624647</v>
      </c>
      <c r="B545" s="1">
        <f t="shared" si="68"/>
        <v>3.4643615394624647</v>
      </c>
      <c r="C545" s="1">
        <f>Tabulka1[[#This Row],[z2]]</f>
        <v>5.7499441627711176</v>
      </c>
      <c r="D545" s="1">
        <f>Tabulka1[[#This Row],[std2]]</f>
        <v>4.1533006118805293E-3</v>
      </c>
      <c r="E545" s="1">
        <f t="shared" si="64"/>
        <v>7</v>
      </c>
      <c r="F545" s="1" t="s">
        <v>75</v>
      </c>
      <c r="G545" s="1" t="s">
        <v>27</v>
      </c>
      <c r="H545" s="1" t="str">
        <f>Tabulka1[[#This Row],[z2Label]]</f>
        <v>Dynamic viscosity (mPa.s)</v>
      </c>
      <c r="I545" s="1">
        <f t="shared" si="69"/>
        <v>25</v>
      </c>
      <c r="J545" s="1">
        <f t="shared" si="69"/>
        <v>2</v>
      </c>
      <c r="K545">
        <v>5.7499441627711176</v>
      </c>
      <c r="L545">
        <v>4.1533006118805293E-3</v>
      </c>
      <c r="M545" s="1" t="s">
        <v>29</v>
      </c>
      <c r="N545" s="1" t="s">
        <v>28</v>
      </c>
      <c r="O545" s="1" t="s">
        <v>81</v>
      </c>
      <c r="P545" s="1">
        <f t="shared" si="70"/>
        <v>8.5070926638955218</v>
      </c>
      <c r="Q545" s="1">
        <f t="shared" si="70"/>
        <v>2</v>
      </c>
      <c r="R545" s="1">
        <f>Tabulka1[[#This Row],[z2]]</f>
        <v>5.7499441627711176</v>
      </c>
      <c r="S545" s="1">
        <f>Tabulka1[[#This Row],[std2]]</f>
        <v>4.1533006118805293E-3</v>
      </c>
      <c r="T545" s="1" t="s">
        <v>44</v>
      </c>
      <c r="U545" s="1" t="s">
        <v>28</v>
      </c>
      <c r="V545" s="1" t="str">
        <f>Tabulka1[[#This Row],[z2Label]]</f>
        <v>Dynamic viscosity (mPa.s)</v>
      </c>
      <c r="W545" s="1">
        <f>2*Tabulka1[[#This Row],[x3]]/61.9789*1000/(100-Tabulka1[[#This Row],[x2]])</f>
        <v>3.6602102388159072</v>
      </c>
      <c r="X545" s="1">
        <f>(Tabulka1[[#This Row],[x2]]-Tabulka1[[#This Row],[x3]])/60.08*1000/(100-Tabulka1[[#This Row],[x2]])</f>
        <v>3.6602102388159081</v>
      </c>
      <c r="Y545" s="1">
        <f>Tabulka1[[#This Row],[z3]]</f>
        <v>5.7499441627711176</v>
      </c>
      <c r="Z545" s="1">
        <f>Tabulka1[[#This Row],[std3]]</f>
        <v>4.1533006118805293E-3</v>
      </c>
      <c r="AA545" s="1" t="s">
        <v>36</v>
      </c>
      <c r="AB545" s="1" t="s">
        <v>37</v>
      </c>
      <c r="AC545" s="1" t="str">
        <f>Tabulka1[[#This Row],[z2Label]]</f>
        <v>Dynamic viscosity (mPa.s)</v>
      </c>
      <c r="AD545" s="1">
        <f>Tabulka1[[#This Row],[y2]]</f>
        <v>2</v>
      </c>
      <c r="AE545" s="1">
        <f>Tabulka1[[#This Row],[x3]]</f>
        <v>8.5070926638955218</v>
      </c>
      <c r="AF545" s="1">
        <f>Tabulka1[[#This Row],[x2]]-Tabulka1[[#This Row],[x3]]</f>
        <v>16.49290733610448</v>
      </c>
      <c r="AG545" s="1">
        <f>100-Tabulka1[[#This Row],[Na2O_proc]]-Tabulka1[[#This Row],[SiO2_proc]]</f>
        <v>75</v>
      </c>
      <c r="AH545" s="1">
        <f>Tabulka1[[#This Row],[z2]]</f>
        <v>5.7499441627711176</v>
      </c>
      <c r="AI545" s="1">
        <f>Tabulka1[[#This Row],[std2]]</f>
        <v>4.1533006118805293E-3</v>
      </c>
      <c r="AJ545" s="1" t="str">
        <f>Tabulka1[[#This Row],[z2Label]]</f>
        <v>Dynamic viscosity (mPa.s)</v>
      </c>
      <c r="AK545" s="1">
        <v>20</v>
      </c>
      <c r="AL545" s="1" t="s">
        <v>82</v>
      </c>
      <c r="AM545" s="1" t="s">
        <v>79</v>
      </c>
      <c r="AN545" s="1">
        <f t="shared" si="60"/>
        <v>5.4338771113273738</v>
      </c>
      <c r="AO545" s="1">
        <f>Tabulka1[[#This Row],[Interpolated_z2]]-Tabulka1[[#This Row],[z2]]</f>
        <v>-0.31606705144374381</v>
      </c>
      <c r="AP545" s="1">
        <f>Tabulka1[[#This Row],[Interpolated_z2 - measured]]/Tabulka1[[#This Row],[z2]]*100</f>
        <v>-5.4968716651227272</v>
      </c>
      <c r="AQ545" s="1">
        <v>1</v>
      </c>
    </row>
    <row r="546" spans="1:43" x14ac:dyDescent="0.35">
      <c r="A546" s="1">
        <f t="shared" si="68"/>
        <v>4.3699561159093419</v>
      </c>
      <c r="B546" s="1">
        <f t="shared" si="68"/>
        <v>4.3699561159093419</v>
      </c>
      <c r="C546" s="1">
        <f>Tabulka1[[#This Row],[z2]]</f>
        <v>13.156511879885343</v>
      </c>
      <c r="D546" s="1">
        <f>Tabulka1[[#This Row],[std2]]</f>
        <v>5.0263596375328762E-2</v>
      </c>
      <c r="E546" s="1">
        <f t="shared" si="64"/>
        <v>7</v>
      </c>
      <c r="F546" s="1" t="s">
        <v>75</v>
      </c>
      <c r="G546" s="1" t="s">
        <v>27</v>
      </c>
      <c r="H546" s="1" t="str">
        <f>Tabulka1[[#This Row],[z2Label]]</f>
        <v>Dynamic viscosity (mPa.s)</v>
      </c>
      <c r="I546" s="1">
        <f t="shared" si="69"/>
        <v>30</v>
      </c>
      <c r="J546" s="1">
        <f t="shared" si="69"/>
        <v>2</v>
      </c>
      <c r="K546">
        <v>13.156511879885343</v>
      </c>
      <c r="L546">
        <v>5.0263596375328762E-2</v>
      </c>
      <c r="M546" s="1" t="s">
        <v>29</v>
      </c>
      <c r="N546" s="1" t="s">
        <v>28</v>
      </c>
      <c r="O546" s="1" t="s">
        <v>81</v>
      </c>
      <c r="P546" s="1">
        <f t="shared" si="70"/>
        <v>10.208511196674626</v>
      </c>
      <c r="Q546" s="1">
        <f t="shared" si="70"/>
        <v>2</v>
      </c>
      <c r="R546" s="1">
        <f>Tabulka1[[#This Row],[z2]]</f>
        <v>13.156511879885343</v>
      </c>
      <c r="S546" s="1">
        <f>Tabulka1[[#This Row],[std2]]</f>
        <v>5.0263596375328762E-2</v>
      </c>
      <c r="T546" s="1" t="s">
        <v>44</v>
      </c>
      <c r="U546" s="1" t="s">
        <v>28</v>
      </c>
      <c r="V546" s="1" t="str">
        <f>Tabulka1[[#This Row],[z2Label]]</f>
        <v>Dynamic viscosity (mPa.s)</v>
      </c>
      <c r="W546" s="1">
        <f>2*Tabulka1[[#This Row],[x3]]/61.9789*1000/(100-Tabulka1[[#This Row],[x2]])</f>
        <v>4.7059845927633095</v>
      </c>
      <c r="X546" s="1">
        <f>(Tabulka1[[#This Row],[x2]]-Tabulka1[[#This Row],[x3]])/60.08*1000/(100-Tabulka1[[#This Row],[x2]])</f>
        <v>4.7059845927633086</v>
      </c>
      <c r="Y546" s="1">
        <f>Tabulka1[[#This Row],[z3]]</f>
        <v>13.156511879885343</v>
      </c>
      <c r="Z546" s="1">
        <f>Tabulka1[[#This Row],[std3]]</f>
        <v>5.0263596375328762E-2</v>
      </c>
      <c r="AA546" s="1" t="s">
        <v>36</v>
      </c>
      <c r="AB546" s="1" t="s">
        <v>37</v>
      </c>
      <c r="AC546" s="1" t="str">
        <f>Tabulka1[[#This Row],[z2Label]]</f>
        <v>Dynamic viscosity (mPa.s)</v>
      </c>
      <c r="AD546" s="1">
        <f>Tabulka1[[#This Row],[y2]]</f>
        <v>2</v>
      </c>
      <c r="AE546" s="1">
        <f>Tabulka1[[#This Row],[x3]]</f>
        <v>10.208511196674626</v>
      </c>
      <c r="AF546" s="1">
        <f>Tabulka1[[#This Row],[x2]]-Tabulka1[[#This Row],[x3]]</f>
        <v>19.791488803325372</v>
      </c>
      <c r="AG546" s="1">
        <f>100-Tabulka1[[#This Row],[Na2O_proc]]-Tabulka1[[#This Row],[SiO2_proc]]</f>
        <v>70</v>
      </c>
      <c r="AH546" s="1">
        <f>Tabulka1[[#This Row],[z2]]</f>
        <v>13.156511879885343</v>
      </c>
      <c r="AI546" s="1">
        <f>Tabulka1[[#This Row],[std2]]</f>
        <v>5.0263596375328762E-2</v>
      </c>
      <c r="AJ546" s="1" t="str">
        <f>Tabulka1[[#This Row],[z2Label]]</f>
        <v>Dynamic viscosity (mPa.s)</v>
      </c>
      <c r="AK546" s="1">
        <v>20</v>
      </c>
      <c r="AL546" s="1" t="s">
        <v>82</v>
      </c>
      <c r="AM546" s="1" t="s">
        <v>79</v>
      </c>
      <c r="AN546" s="1">
        <f t="shared" si="60"/>
        <v>10.785135356713994</v>
      </c>
      <c r="AO546" s="1">
        <f>Tabulka1[[#This Row],[Interpolated_z2]]-Tabulka1[[#This Row],[z2]]</f>
        <v>-2.3713765231713495</v>
      </c>
      <c r="AP546" s="1">
        <f>Tabulka1[[#This Row],[Interpolated_z2 - measured]]/Tabulka1[[#This Row],[z2]]*100</f>
        <v>-18.024355884152598</v>
      </c>
      <c r="AQ546" s="1">
        <v>1</v>
      </c>
    </row>
    <row r="547" spans="1:43" x14ac:dyDescent="0.35">
      <c r="A547" s="1">
        <f t="shared" si="68"/>
        <v>5.3601399810803727</v>
      </c>
      <c r="B547" s="1">
        <f t="shared" si="68"/>
        <v>5.3601399810803727</v>
      </c>
      <c r="C547" s="1">
        <f>Tabulka1[[#This Row],[z2]]</f>
        <v>26.46706773493144</v>
      </c>
      <c r="D547" s="1">
        <f>Tabulka1[[#This Row],[std2]]</f>
        <v>0.27784117946172232</v>
      </c>
      <c r="E547" s="1">
        <f t="shared" ref="E547:E569" si="71">E162</f>
        <v>7</v>
      </c>
      <c r="F547" s="1" t="s">
        <v>75</v>
      </c>
      <c r="G547" s="1" t="s">
        <v>27</v>
      </c>
      <c r="H547" s="1" t="str">
        <f>Tabulka1[[#This Row],[z2Label]]</f>
        <v>Dynamic viscosity (mPa.s)</v>
      </c>
      <c r="I547" s="1">
        <f t="shared" si="69"/>
        <v>35</v>
      </c>
      <c r="J547" s="1">
        <f t="shared" si="69"/>
        <v>2</v>
      </c>
      <c r="K547">
        <v>26.46706773493144</v>
      </c>
      <c r="L547">
        <v>0.27784117946172232</v>
      </c>
      <c r="M547" s="1" t="s">
        <v>29</v>
      </c>
      <c r="N547" s="1" t="s">
        <v>28</v>
      </c>
      <c r="O547" s="1" t="s">
        <v>81</v>
      </c>
      <c r="P547" s="1">
        <f t="shared" si="70"/>
        <v>11.909929729453731</v>
      </c>
      <c r="Q547" s="1">
        <f t="shared" si="70"/>
        <v>2</v>
      </c>
      <c r="R547" s="1">
        <f>Tabulka1[[#This Row],[z2]]</f>
        <v>26.46706773493144</v>
      </c>
      <c r="S547" s="1">
        <f>Tabulka1[[#This Row],[std2]]</f>
        <v>0.27784117946172232</v>
      </c>
      <c r="T547" s="1" t="s">
        <v>44</v>
      </c>
      <c r="U547" s="1" t="s">
        <v>28</v>
      </c>
      <c r="V547" s="1" t="str">
        <f>Tabulka1[[#This Row],[z2Label]]</f>
        <v>Dynamic viscosity (mPa.s)</v>
      </c>
      <c r="W547" s="1">
        <f>2*Tabulka1[[#This Row],[x3]]/61.9789*1000/(100-Tabulka1[[#This Row],[x2]])</f>
        <v>5.9126473088564655</v>
      </c>
      <c r="X547" s="1">
        <f>(Tabulka1[[#This Row],[x2]]-Tabulka1[[#This Row],[x3]])/60.08*1000/(100-Tabulka1[[#This Row],[x2]])</f>
        <v>5.9126473088564655</v>
      </c>
      <c r="Y547" s="1">
        <f>Tabulka1[[#This Row],[z3]]</f>
        <v>26.46706773493144</v>
      </c>
      <c r="Z547" s="1">
        <f>Tabulka1[[#This Row],[std3]]</f>
        <v>0.27784117946172232</v>
      </c>
      <c r="AA547" s="1" t="s">
        <v>36</v>
      </c>
      <c r="AB547" s="1" t="s">
        <v>37</v>
      </c>
      <c r="AC547" s="1" t="str">
        <f>Tabulka1[[#This Row],[z2Label]]</f>
        <v>Dynamic viscosity (mPa.s)</v>
      </c>
      <c r="AD547" s="1">
        <f>Tabulka1[[#This Row],[y2]]</f>
        <v>2</v>
      </c>
      <c r="AE547" s="1">
        <f>Tabulka1[[#This Row],[x3]]</f>
        <v>11.909929729453731</v>
      </c>
      <c r="AF547" s="1">
        <f>Tabulka1[[#This Row],[x2]]-Tabulka1[[#This Row],[x3]]</f>
        <v>23.090070270546271</v>
      </c>
      <c r="AG547" s="1">
        <f>100-Tabulka1[[#This Row],[Na2O_proc]]-Tabulka1[[#This Row],[SiO2_proc]]</f>
        <v>65</v>
      </c>
      <c r="AH547" s="1">
        <f>Tabulka1[[#This Row],[z2]]</f>
        <v>26.46706773493144</v>
      </c>
      <c r="AI547" s="1">
        <f>Tabulka1[[#This Row],[std2]]</f>
        <v>0.27784117946172232</v>
      </c>
      <c r="AJ547" s="1" t="str">
        <f>Tabulka1[[#This Row],[z2Label]]</f>
        <v>Dynamic viscosity (mPa.s)</v>
      </c>
      <c r="AK547" s="1">
        <v>20</v>
      </c>
      <c r="AL547" s="1" t="s">
        <v>82</v>
      </c>
      <c r="AM547" s="1" t="s">
        <v>79</v>
      </c>
      <c r="AN547" s="1">
        <f t="shared" si="60"/>
        <v>27.214534645184486</v>
      </c>
      <c r="AO547" s="1">
        <f>Tabulka1[[#This Row],[Interpolated_z2]]-Tabulka1[[#This Row],[z2]]</f>
        <v>0.74746691025304557</v>
      </c>
      <c r="AP547" s="1">
        <f>Tabulka1[[#This Row],[Interpolated_z2 - measured]]/Tabulka1[[#This Row],[z2]]*100</f>
        <v>2.8241394843544869</v>
      </c>
      <c r="AQ547" s="1">
        <v>1</v>
      </c>
    </row>
    <row r="548" spans="1:43" x14ac:dyDescent="0.35">
      <c r="A548" s="1">
        <f t="shared" si="68"/>
        <v>6.4286102529443188</v>
      </c>
      <c r="B548" s="1">
        <f t="shared" si="68"/>
        <v>6.4286102529443188</v>
      </c>
      <c r="C548" s="1">
        <f>Tabulka1[[#This Row],[z2]]</f>
        <v>85.611402209869837</v>
      </c>
      <c r="D548" s="1">
        <f>Tabulka1[[#This Row],[std2]]</f>
        <v>0.384318943641761</v>
      </c>
      <c r="E548" s="1">
        <f t="shared" si="71"/>
        <v>7</v>
      </c>
      <c r="F548" s="1" t="s">
        <v>75</v>
      </c>
      <c r="G548" s="1" t="s">
        <v>27</v>
      </c>
      <c r="H548" s="1" t="str">
        <f>Tabulka1[[#This Row],[z2Label]]</f>
        <v>Dynamic viscosity (mPa.s)</v>
      </c>
      <c r="I548" s="1">
        <f t="shared" si="69"/>
        <v>40</v>
      </c>
      <c r="J548" s="1">
        <f t="shared" si="69"/>
        <v>2</v>
      </c>
      <c r="K548">
        <v>85.611402209869837</v>
      </c>
      <c r="L548">
        <v>0.384318943641761</v>
      </c>
      <c r="M548" s="1" t="s">
        <v>29</v>
      </c>
      <c r="N548" s="1" t="s">
        <v>28</v>
      </c>
      <c r="O548" s="1" t="s">
        <v>81</v>
      </c>
      <c r="P548" s="1">
        <f t="shared" si="70"/>
        <v>13.611348262232834</v>
      </c>
      <c r="Q548" s="1">
        <f t="shared" si="70"/>
        <v>2</v>
      </c>
      <c r="R548" s="1">
        <f>Tabulka1[[#This Row],[z2]]</f>
        <v>85.611402209869837</v>
      </c>
      <c r="S548" s="1">
        <f>Tabulka1[[#This Row],[std2]]</f>
        <v>0.384318943641761</v>
      </c>
      <c r="T548" s="1" t="s">
        <v>44</v>
      </c>
      <c r="U548" s="1" t="s">
        <v>28</v>
      </c>
      <c r="V548" s="1" t="str">
        <f>Tabulka1[[#This Row],[z2Label]]</f>
        <v>Dynamic viscosity (mPa.s)</v>
      </c>
      <c r="W548" s="1">
        <f>2*Tabulka1[[#This Row],[x3]]/61.9789*1000/(100-Tabulka1[[#This Row],[x2]])</f>
        <v>7.3204204776318145</v>
      </c>
      <c r="X548" s="1">
        <f>(Tabulka1[[#This Row],[x2]]-Tabulka1[[#This Row],[x3]])/60.08*1000/(100-Tabulka1[[#This Row],[x2]])</f>
        <v>7.3204204776318154</v>
      </c>
      <c r="Y548" s="1">
        <f>Tabulka1[[#This Row],[z3]]</f>
        <v>85.611402209869837</v>
      </c>
      <c r="Z548" s="1">
        <f>Tabulka1[[#This Row],[std3]]</f>
        <v>0.384318943641761</v>
      </c>
      <c r="AA548" s="1" t="s">
        <v>36</v>
      </c>
      <c r="AB548" s="1" t="s">
        <v>37</v>
      </c>
      <c r="AC548" s="1" t="str">
        <f>Tabulka1[[#This Row],[z2Label]]</f>
        <v>Dynamic viscosity (mPa.s)</v>
      </c>
      <c r="AD548" s="1">
        <f>Tabulka1[[#This Row],[y2]]</f>
        <v>2</v>
      </c>
      <c r="AE548" s="1">
        <f>Tabulka1[[#This Row],[x3]]</f>
        <v>13.611348262232834</v>
      </c>
      <c r="AF548" s="1">
        <f>Tabulka1[[#This Row],[x2]]-Tabulka1[[#This Row],[x3]]</f>
        <v>26.388651737767166</v>
      </c>
      <c r="AG548" s="1">
        <f>100-Tabulka1[[#This Row],[Na2O_proc]]-Tabulka1[[#This Row],[SiO2_proc]]</f>
        <v>60</v>
      </c>
      <c r="AH548" s="1">
        <f>Tabulka1[[#This Row],[z2]]</f>
        <v>85.611402209869837</v>
      </c>
      <c r="AI548" s="1">
        <f>Tabulka1[[#This Row],[std2]]</f>
        <v>0.384318943641761</v>
      </c>
      <c r="AJ548" s="1" t="str">
        <f>Tabulka1[[#This Row],[z2Label]]</f>
        <v>Dynamic viscosity (mPa.s)</v>
      </c>
      <c r="AK548" s="1">
        <v>20</v>
      </c>
      <c r="AL548" s="1" t="s">
        <v>82</v>
      </c>
      <c r="AM548" s="1" t="s">
        <v>79</v>
      </c>
      <c r="AN548" s="1">
        <f t="shared" ref="AN548:AN578" si="72">POWER(10,0.031929 + 0.015013*I548 + -0.29299*J548 + 0.0023945*I548^2 + 0.020033*I548*J548 + 0.21245*J548^2 + -0.000066562*I548^3 + -0.00020468*I548^2*J548 + -0.026936*I548*J548^2 + -0.010501*J548^3 + 0.00000077066*I548^4 + 0.000013238*I548^3*J548 + -0.00011826*I548^2*J548^2 + 0.0069499*I548*J548^3 + -0.010609*J548^4)</f>
        <v>96.852447502525308</v>
      </c>
      <c r="AO548" s="1">
        <f>Tabulka1[[#This Row],[Interpolated_z2]]-Tabulka1[[#This Row],[z2]]</f>
        <v>11.241045292655471</v>
      </c>
      <c r="AP548" s="1">
        <f>Tabulka1[[#This Row],[Interpolated_z2 - measured]]/Tabulka1[[#This Row],[z2]]*100</f>
        <v>13.130313255585868</v>
      </c>
      <c r="AQ548" s="1">
        <v>1</v>
      </c>
    </row>
    <row r="549" spans="1:43" x14ac:dyDescent="0.35">
      <c r="A549" s="1">
        <f t="shared" si="68"/>
        <v>6.9964886688126473</v>
      </c>
      <c r="B549" s="1">
        <f t="shared" si="68"/>
        <v>6.9964886688126473</v>
      </c>
      <c r="C549" s="1">
        <f>Tabulka1[[#This Row],[z2]]</f>
        <v>171.34804225463924</v>
      </c>
      <c r="D549" s="1">
        <f>Tabulka1[[#This Row],[std2]]</f>
        <v>0.15878939741989032</v>
      </c>
      <c r="E549" s="1">
        <f t="shared" si="71"/>
        <v>7</v>
      </c>
      <c r="F549" s="1" t="s">
        <v>75</v>
      </c>
      <c r="G549" s="1" t="s">
        <v>27</v>
      </c>
      <c r="H549" s="1" t="str">
        <f>Tabulka1[[#This Row],[z2Label]]</f>
        <v>Dynamic viscosity (mPa.s)</v>
      </c>
      <c r="I549" s="1">
        <f t="shared" si="69"/>
        <v>42.5</v>
      </c>
      <c r="J549" s="1">
        <f t="shared" si="69"/>
        <v>2</v>
      </c>
      <c r="K549">
        <v>171.34804225463924</v>
      </c>
      <c r="L549">
        <v>0.15878939741989032</v>
      </c>
      <c r="M549" s="1" t="s">
        <v>29</v>
      </c>
      <c r="N549" s="1" t="s">
        <v>28</v>
      </c>
      <c r="O549" s="1" t="s">
        <v>81</v>
      </c>
      <c r="P549" s="1">
        <f t="shared" si="70"/>
        <v>14.462057528622386</v>
      </c>
      <c r="Q549" s="1">
        <f t="shared" si="70"/>
        <v>2</v>
      </c>
      <c r="R549" s="1">
        <f>Tabulka1[[#This Row],[z2]]</f>
        <v>171.34804225463924</v>
      </c>
      <c r="S549" s="1">
        <f>Tabulka1[[#This Row],[std2]]</f>
        <v>0.15878939741989032</v>
      </c>
      <c r="T549" s="1" t="s">
        <v>44</v>
      </c>
      <c r="U549" s="1" t="s">
        <v>28</v>
      </c>
      <c r="V549" s="1" t="str">
        <f>Tabulka1[[#This Row],[z2Label]]</f>
        <v>Dynamic viscosity (mPa.s)</v>
      </c>
      <c r="W549" s="1">
        <f>2*Tabulka1[[#This Row],[x3]]/61.9789*1000/(100-Tabulka1[[#This Row],[x2]])</f>
        <v>8.1161183556352725</v>
      </c>
      <c r="X549" s="1">
        <f>(Tabulka1[[#This Row],[x2]]-Tabulka1[[#This Row],[x3]])/60.08*1000/(100-Tabulka1[[#This Row],[x2]])</f>
        <v>8.1161183556352725</v>
      </c>
      <c r="Y549" s="1">
        <f>Tabulka1[[#This Row],[z3]]</f>
        <v>171.34804225463924</v>
      </c>
      <c r="Z549" s="1">
        <f>Tabulka1[[#This Row],[std3]]</f>
        <v>0.15878939741989032</v>
      </c>
      <c r="AA549" s="1" t="s">
        <v>36</v>
      </c>
      <c r="AB549" s="1" t="s">
        <v>37</v>
      </c>
      <c r="AC549" s="1" t="str">
        <f>Tabulka1[[#This Row],[z2Label]]</f>
        <v>Dynamic viscosity (mPa.s)</v>
      </c>
      <c r="AD549" s="1">
        <f>Tabulka1[[#This Row],[y2]]</f>
        <v>2</v>
      </c>
      <c r="AE549" s="1">
        <f>Tabulka1[[#This Row],[x3]]</f>
        <v>14.462057528622386</v>
      </c>
      <c r="AF549" s="1">
        <f>Tabulka1[[#This Row],[x2]]-Tabulka1[[#This Row],[x3]]</f>
        <v>28.037942471377612</v>
      </c>
      <c r="AG549" s="1">
        <f>100-Tabulka1[[#This Row],[Na2O_proc]]-Tabulka1[[#This Row],[SiO2_proc]]</f>
        <v>57.500000000000007</v>
      </c>
      <c r="AH549" s="1">
        <f>Tabulka1[[#This Row],[z2]]</f>
        <v>171.34804225463924</v>
      </c>
      <c r="AI549" s="1">
        <f>Tabulka1[[#This Row],[std2]]</f>
        <v>0.15878939741989032</v>
      </c>
      <c r="AJ549" s="1" t="str">
        <f>Tabulka1[[#This Row],[z2Label]]</f>
        <v>Dynamic viscosity (mPa.s)</v>
      </c>
      <c r="AK549" s="1">
        <v>20</v>
      </c>
      <c r="AL549" s="1" t="s">
        <v>82</v>
      </c>
      <c r="AM549" s="1" t="s">
        <v>79</v>
      </c>
      <c r="AN549" s="1">
        <f t="shared" si="72"/>
        <v>216.27814457422019</v>
      </c>
      <c r="AO549" s="1">
        <f>Tabulka1[[#This Row],[Interpolated_z2]]-Tabulka1[[#This Row],[z2]]</f>
        <v>44.930102319580953</v>
      </c>
      <c r="AP549" s="1">
        <f>Tabulka1[[#This Row],[Interpolated_z2 - measured]]/Tabulka1[[#This Row],[z2]]*100</f>
        <v>26.221544015548549</v>
      </c>
      <c r="AQ549" s="1">
        <v>1</v>
      </c>
    </row>
    <row r="550" spans="1:43" x14ac:dyDescent="0.35">
      <c r="A550" s="1">
        <f t="shared" si="68"/>
        <v>0</v>
      </c>
      <c r="B550" s="1">
        <f t="shared" si="68"/>
        <v>0</v>
      </c>
      <c r="C550" s="1">
        <f>Tabulka1[[#This Row],[z2]]</f>
        <v>0.97254957836955058</v>
      </c>
      <c r="D550" s="1">
        <f>Tabulka1[[#This Row],[std2]]</f>
        <v>2.0417207929571625E-3</v>
      </c>
      <c r="E550" s="1">
        <f t="shared" si="71"/>
        <v>8</v>
      </c>
      <c r="F550" s="1" t="s">
        <v>75</v>
      </c>
      <c r="G550" s="1" t="s">
        <v>27</v>
      </c>
      <c r="H550" s="1" t="str">
        <f>Tabulka1[[#This Row],[z2Label]]</f>
        <v>Dynamic viscosity (mPa.s)</v>
      </c>
      <c r="I550" s="1">
        <f t="shared" si="69"/>
        <v>0</v>
      </c>
      <c r="J550" s="1">
        <f t="shared" si="69"/>
        <v>2.5</v>
      </c>
      <c r="K550" s="1">
        <v>0.97254957836955058</v>
      </c>
      <c r="L550" s="1">
        <v>2.0417207929571625E-3</v>
      </c>
      <c r="M550" s="1" t="s">
        <v>29</v>
      </c>
      <c r="N550" s="1" t="s">
        <v>28</v>
      </c>
      <c r="O550" s="1" t="s">
        <v>81</v>
      </c>
      <c r="P550" s="1">
        <f t="shared" si="70"/>
        <v>0</v>
      </c>
      <c r="Q550" s="1">
        <f t="shared" si="70"/>
        <v>2.5</v>
      </c>
      <c r="R550" s="1">
        <f>Tabulka1[[#This Row],[z2]]</f>
        <v>0.97254957836955058</v>
      </c>
      <c r="S550" s="1">
        <f>Tabulka1[[#This Row],[std2]]</f>
        <v>2.0417207929571625E-3</v>
      </c>
      <c r="T550" s="1" t="s">
        <v>44</v>
      </c>
      <c r="U550" s="1" t="s">
        <v>28</v>
      </c>
      <c r="V550" s="1" t="str">
        <f>Tabulka1[[#This Row],[z2Label]]</f>
        <v>Dynamic viscosity (mPa.s)</v>
      </c>
      <c r="W550" s="1">
        <f>2*Tabulka1[[#This Row],[x3]]/61.9789*1000/(100-Tabulka1[[#This Row],[x2]])</f>
        <v>0</v>
      </c>
      <c r="X550" s="1">
        <f>(Tabulka1[[#This Row],[x2]]-Tabulka1[[#This Row],[x3]])/60.08*1000/(100-Tabulka1[[#This Row],[x2]])</f>
        <v>0</v>
      </c>
      <c r="Y550" s="1">
        <f>Tabulka1[[#This Row],[z3]]</f>
        <v>0.97254957836955058</v>
      </c>
      <c r="Z550" s="1">
        <f>Tabulka1[[#This Row],[std3]]</f>
        <v>2.0417207929571625E-3</v>
      </c>
      <c r="AA550" s="1" t="s">
        <v>36</v>
      </c>
      <c r="AB550" s="1" t="s">
        <v>37</v>
      </c>
      <c r="AC550" s="1" t="str">
        <f>Tabulka1[[#This Row],[z2Label]]</f>
        <v>Dynamic viscosity (mPa.s)</v>
      </c>
      <c r="AD550" s="1">
        <f>Tabulka1[[#This Row],[y2]]</f>
        <v>2.5</v>
      </c>
      <c r="AE550" s="1">
        <f>Tabulka1[[#This Row],[x3]]</f>
        <v>0</v>
      </c>
      <c r="AF550" s="1">
        <f>Tabulka1[[#This Row],[x2]]-Tabulka1[[#This Row],[x3]]</f>
        <v>0</v>
      </c>
      <c r="AG550" s="1">
        <f>100-Tabulka1[[#This Row],[Na2O_proc]]-Tabulka1[[#This Row],[SiO2_proc]]</f>
        <v>100</v>
      </c>
      <c r="AH550" s="1">
        <f>Tabulka1[[#This Row],[z2]]</f>
        <v>0.97254957836955058</v>
      </c>
      <c r="AI550" s="1">
        <f>Tabulka1[[#This Row],[std2]]</f>
        <v>2.0417207929571625E-3</v>
      </c>
      <c r="AJ550" s="1" t="str">
        <f>Tabulka1[[#This Row],[z2Label]]</f>
        <v>Dynamic viscosity (mPa.s)</v>
      </c>
      <c r="AK550" s="1">
        <v>20</v>
      </c>
      <c r="AL550" s="1" t="s">
        <v>82</v>
      </c>
      <c r="AM550" s="1" t="s">
        <v>79</v>
      </c>
      <c r="AN550" s="1">
        <f t="shared" si="72"/>
        <v>1.1188563022719888</v>
      </c>
      <c r="AO550" s="1">
        <f>Tabulka1[[#This Row],[Interpolated_z2]]-Tabulka1[[#This Row],[z2]]</f>
        <v>0.14630672390243826</v>
      </c>
      <c r="AP550" s="1">
        <f>Tabulka1[[#This Row],[Interpolated_z2 - measured]]/Tabulka1[[#This Row],[z2]]*100</f>
        <v>15.043626274324954</v>
      </c>
      <c r="AQ550" s="1">
        <v>100</v>
      </c>
    </row>
    <row r="551" spans="1:43" x14ac:dyDescent="0.35">
      <c r="A551" s="1">
        <f t="shared" si="68"/>
        <v>0.49184202576222236</v>
      </c>
      <c r="B551" s="1">
        <f t="shared" si="68"/>
        <v>0.61480253220277792</v>
      </c>
      <c r="C551" s="1">
        <f>Tabulka1[[#This Row],[z2]]</f>
        <v>1.1819052346486683</v>
      </c>
      <c r="D551" s="1">
        <f>Tabulka1[[#This Row],[std2]]</f>
        <v>5.1907103655903376E-4</v>
      </c>
      <c r="E551" s="1">
        <f t="shared" si="71"/>
        <v>8</v>
      </c>
      <c r="F551" s="1" t="s">
        <v>75</v>
      </c>
      <c r="G551" s="1" t="s">
        <v>27</v>
      </c>
      <c r="H551" s="1" t="str">
        <f>Tabulka1[[#This Row],[z2Label]]</f>
        <v>Dynamic viscosity (mPa.s)</v>
      </c>
      <c r="I551" s="1">
        <f t="shared" si="69"/>
        <v>5</v>
      </c>
      <c r="J551" s="1">
        <f t="shared" si="69"/>
        <v>2.5</v>
      </c>
      <c r="K551">
        <v>1.1819052346486683</v>
      </c>
      <c r="L551">
        <v>5.1907103655903376E-4</v>
      </c>
      <c r="M551" s="1" t="s">
        <v>29</v>
      </c>
      <c r="N551" s="1" t="s">
        <v>28</v>
      </c>
      <c r="O551" s="1" t="s">
        <v>81</v>
      </c>
      <c r="P551" s="1">
        <f t="shared" si="70"/>
        <v>1.4605340116288661</v>
      </c>
      <c r="Q551" s="1">
        <f t="shared" si="70"/>
        <v>2.5</v>
      </c>
      <c r="R551" s="1">
        <f>Tabulka1[[#This Row],[z2]]</f>
        <v>1.1819052346486683</v>
      </c>
      <c r="S551" s="1">
        <f>Tabulka1[[#This Row],[std2]]</f>
        <v>5.1907103655903376E-4</v>
      </c>
      <c r="T551" s="1" t="s">
        <v>44</v>
      </c>
      <c r="U551" s="1" t="s">
        <v>28</v>
      </c>
      <c r="V551" s="1" t="str">
        <f>Tabulka1[[#This Row],[z2Label]]</f>
        <v>Dynamic viscosity (mPa.s)</v>
      </c>
      <c r="W551" s="1">
        <f>2*Tabulka1[[#This Row],[x3]]/61.9789*1000/(100-Tabulka1[[#This Row],[x2]])</f>
        <v>0.49610568201992211</v>
      </c>
      <c r="X551" s="1">
        <f>(Tabulka1[[#This Row],[x2]]-Tabulka1[[#This Row],[x3]])/60.08*1000/(100-Tabulka1[[#This Row],[x2]])</f>
        <v>0.62013210252490258</v>
      </c>
      <c r="Y551" s="1">
        <f>Tabulka1[[#This Row],[z3]]</f>
        <v>1.1819052346486683</v>
      </c>
      <c r="Z551" s="1">
        <f>Tabulka1[[#This Row],[std3]]</f>
        <v>5.1907103655903376E-4</v>
      </c>
      <c r="AA551" s="1" t="s">
        <v>36</v>
      </c>
      <c r="AB551" s="1" t="s">
        <v>37</v>
      </c>
      <c r="AC551" s="1" t="str">
        <f>Tabulka1[[#This Row],[z2Label]]</f>
        <v>Dynamic viscosity (mPa.s)</v>
      </c>
      <c r="AD551" s="1">
        <f>Tabulka1[[#This Row],[y2]]</f>
        <v>2.5</v>
      </c>
      <c r="AE551" s="1">
        <f>Tabulka1[[#This Row],[x3]]</f>
        <v>1.4605340116288661</v>
      </c>
      <c r="AF551" s="1">
        <f>Tabulka1[[#This Row],[x2]]-Tabulka1[[#This Row],[x3]]</f>
        <v>3.5394659883711341</v>
      </c>
      <c r="AG551" s="1">
        <f>100-Tabulka1[[#This Row],[Na2O_proc]]-Tabulka1[[#This Row],[SiO2_proc]]</f>
        <v>95</v>
      </c>
      <c r="AH551" s="1">
        <f>Tabulka1[[#This Row],[z2]]</f>
        <v>1.1819052346486683</v>
      </c>
      <c r="AI551" s="1">
        <f>Tabulka1[[#This Row],[std2]]</f>
        <v>5.1907103655903376E-4</v>
      </c>
      <c r="AJ551" s="1" t="str">
        <f>Tabulka1[[#This Row],[z2Label]]</f>
        <v>Dynamic viscosity (mPa.s)</v>
      </c>
      <c r="AK551" s="1">
        <v>20</v>
      </c>
      <c r="AL551" s="1" t="s">
        <v>82</v>
      </c>
      <c r="AM551" s="1" t="s">
        <v>79</v>
      </c>
      <c r="AN551" s="1">
        <f t="shared" si="72"/>
        <v>1.2599488442795221</v>
      </c>
      <c r="AO551" s="1">
        <f>Tabulka1[[#This Row],[Interpolated_z2]]-Tabulka1[[#This Row],[z2]]</f>
        <v>7.8043609630853883E-2</v>
      </c>
      <c r="AP551" s="1">
        <f>Tabulka1[[#This Row],[Interpolated_z2 - measured]]/Tabulka1[[#This Row],[z2]]*100</f>
        <v>6.6032036531298575</v>
      </c>
      <c r="AQ551" s="1">
        <v>1</v>
      </c>
    </row>
    <row r="552" spans="1:43" x14ac:dyDescent="0.35">
      <c r="A552" s="1">
        <f t="shared" si="68"/>
        <v>1.0266807868265881</v>
      </c>
      <c r="B552" s="1">
        <f t="shared" si="68"/>
        <v>1.2833509835332353</v>
      </c>
      <c r="C552" s="1">
        <f>Tabulka1[[#This Row],[z2]]</f>
        <v>1.517515988112784</v>
      </c>
      <c r="D552" s="1">
        <f>Tabulka1[[#This Row],[std2]]</f>
        <v>3.4372848182307493E-5</v>
      </c>
      <c r="E552" s="1">
        <f t="shared" si="71"/>
        <v>8</v>
      </c>
      <c r="F552" s="1" t="s">
        <v>75</v>
      </c>
      <c r="G552" s="1" t="s">
        <v>27</v>
      </c>
      <c r="H552" s="1" t="str">
        <f>Tabulka1[[#This Row],[z2Label]]</f>
        <v>Dynamic viscosity (mPa.s)</v>
      </c>
      <c r="I552" s="1">
        <f t="shared" si="69"/>
        <v>10</v>
      </c>
      <c r="J552" s="1">
        <f t="shared" si="69"/>
        <v>2.5</v>
      </c>
      <c r="K552">
        <v>1.517515988112784</v>
      </c>
      <c r="L552">
        <v>3.4372848182307493E-5</v>
      </c>
      <c r="M552" s="1" t="s">
        <v>29</v>
      </c>
      <c r="N552" s="1" t="s">
        <v>28</v>
      </c>
      <c r="O552" s="1" t="s">
        <v>81</v>
      </c>
      <c r="P552" s="1">
        <f t="shared" si="70"/>
        <v>2.9210680232577322</v>
      </c>
      <c r="Q552" s="1">
        <f t="shared" si="70"/>
        <v>2.5</v>
      </c>
      <c r="R552" s="1">
        <f>Tabulka1[[#This Row],[z2]]</f>
        <v>1.517515988112784</v>
      </c>
      <c r="S552" s="1">
        <f>Tabulka1[[#This Row],[std2]]</f>
        <v>3.4372848182307493E-5</v>
      </c>
      <c r="T552" s="1" t="s">
        <v>44</v>
      </c>
      <c r="U552" s="1" t="s">
        <v>28</v>
      </c>
      <c r="V552" s="1" t="str">
        <f>Tabulka1[[#This Row],[z2Label]]</f>
        <v>Dynamic viscosity (mPa.s)</v>
      </c>
      <c r="W552" s="1">
        <f>2*Tabulka1[[#This Row],[x3]]/61.9789*1000/(100-Tabulka1[[#This Row],[x2]])</f>
        <v>1.0473342175976132</v>
      </c>
      <c r="X552" s="1">
        <f>(Tabulka1[[#This Row],[x2]]-Tabulka1[[#This Row],[x3]])/60.08*1000/(100-Tabulka1[[#This Row],[x2]])</f>
        <v>1.3091677719970165</v>
      </c>
      <c r="Y552" s="1">
        <f>Tabulka1[[#This Row],[z3]]</f>
        <v>1.517515988112784</v>
      </c>
      <c r="Z552" s="1">
        <f>Tabulka1[[#This Row],[std3]]</f>
        <v>3.4372848182307493E-5</v>
      </c>
      <c r="AA552" s="1" t="s">
        <v>36</v>
      </c>
      <c r="AB552" s="1" t="s">
        <v>37</v>
      </c>
      <c r="AC552" s="1" t="str">
        <f>Tabulka1[[#This Row],[z2Label]]</f>
        <v>Dynamic viscosity (mPa.s)</v>
      </c>
      <c r="AD552" s="1">
        <f>Tabulka1[[#This Row],[y2]]</f>
        <v>2.5</v>
      </c>
      <c r="AE552" s="1">
        <f>Tabulka1[[#This Row],[x3]]</f>
        <v>2.9210680232577322</v>
      </c>
      <c r="AF552" s="1">
        <f>Tabulka1[[#This Row],[x2]]-Tabulka1[[#This Row],[x3]]</f>
        <v>7.0789319767422683</v>
      </c>
      <c r="AG552" s="1">
        <f>100-Tabulka1[[#This Row],[Na2O_proc]]-Tabulka1[[#This Row],[SiO2_proc]]</f>
        <v>90</v>
      </c>
      <c r="AH552" s="1">
        <f>Tabulka1[[#This Row],[z2]]</f>
        <v>1.517515988112784</v>
      </c>
      <c r="AI552" s="1">
        <f>Tabulka1[[#This Row],[std2]]</f>
        <v>3.4372848182307493E-5</v>
      </c>
      <c r="AJ552" s="1" t="str">
        <f>Tabulka1[[#This Row],[z2Label]]</f>
        <v>Dynamic viscosity (mPa.s)</v>
      </c>
      <c r="AK552" s="1">
        <v>20</v>
      </c>
      <c r="AL552" s="1" t="s">
        <v>82</v>
      </c>
      <c r="AM552" s="1" t="s">
        <v>79</v>
      </c>
      <c r="AN552" s="1">
        <f t="shared" si="72"/>
        <v>1.551523248247789</v>
      </c>
      <c r="AO552" s="1">
        <f>Tabulka1[[#This Row],[Interpolated_z2]]-Tabulka1[[#This Row],[z2]]</f>
        <v>3.4007260135004991E-2</v>
      </c>
      <c r="AP552" s="1">
        <f>Tabulka1[[#This Row],[Interpolated_z2 - measured]]/Tabulka1[[#This Row],[z2]]*100</f>
        <v>2.2409819996227625</v>
      </c>
      <c r="AQ552" s="1">
        <v>1</v>
      </c>
    </row>
    <row r="553" spans="1:43" x14ac:dyDescent="0.35">
      <c r="A553" s="1">
        <f t="shared" si="68"/>
        <v>1.6100446368606869</v>
      </c>
      <c r="B553" s="1">
        <f t="shared" si="68"/>
        <v>2.0125557960758584</v>
      </c>
      <c r="C553" s="1">
        <f>Tabulka1[[#This Row],[z2]]</f>
        <v>2.0891511804507865</v>
      </c>
      <c r="D553" s="1">
        <f>Tabulka1[[#This Row],[std2]]</f>
        <v>2.8434192307342626E-4</v>
      </c>
      <c r="E553" s="1">
        <f t="shared" si="71"/>
        <v>8</v>
      </c>
      <c r="F553" s="1" t="s">
        <v>75</v>
      </c>
      <c r="G553" s="1" t="s">
        <v>27</v>
      </c>
      <c r="H553" s="1" t="str">
        <f>Tabulka1[[#This Row],[z2Label]]</f>
        <v>Dynamic viscosity (mPa.s)</v>
      </c>
      <c r="I553" s="1">
        <f t="shared" si="69"/>
        <v>15</v>
      </c>
      <c r="J553" s="1">
        <f t="shared" si="69"/>
        <v>2.5</v>
      </c>
      <c r="K553">
        <v>2.0891511804507865</v>
      </c>
      <c r="L553">
        <v>2.8434192307342626E-4</v>
      </c>
      <c r="M553" s="1" t="s">
        <v>29</v>
      </c>
      <c r="N553" s="1" t="s">
        <v>28</v>
      </c>
      <c r="O553" s="1" t="s">
        <v>81</v>
      </c>
      <c r="P553" s="1">
        <f t="shared" si="70"/>
        <v>4.3816020348865985</v>
      </c>
      <c r="Q553" s="1">
        <f t="shared" si="70"/>
        <v>2.5</v>
      </c>
      <c r="R553" s="1">
        <f>Tabulka1[[#This Row],[z2]]</f>
        <v>2.0891511804507865</v>
      </c>
      <c r="S553" s="1">
        <f>Tabulka1[[#This Row],[std2]]</f>
        <v>2.8434192307342626E-4</v>
      </c>
      <c r="T553" s="1" t="s">
        <v>44</v>
      </c>
      <c r="U553" s="1" t="s">
        <v>28</v>
      </c>
      <c r="V553" s="1" t="str">
        <f>Tabulka1[[#This Row],[z2Label]]</f>
        <v>Dynamic viscosity (mPa.s)</v>
      </c>
      <c r="W553" s="1">
        <f>2*Tabulka1[[#This Row],[x3]]/61.9789*1000/(100-Tabulka1[[#This Row],[x2]])</f>
        <v>1.6634131691256213</v>
      </c>
      <c r="X553" s="1">
        <f>(Tabulka1[[#This Row],[x2]]-Tabulka1[[#This Row],[x3]])/60.08*1000/(100-Tabulka1[[#This Row],[x2]])</f>
        <v>2.0792664614070264</v>
      </c>
      <c r="Y553" s="1">
        <f>Tabulka1[[#This Row],[z3]]</f>
        <v>2.0891511804507865</v>
      </c>
      <c r="Z553" s="1">
        <f>Tabulka1[[#This Row],[std3]]</f>
        <v>2.8434192307342626E-4</v>
      </c>
      <c r="AA553" s="1" t="s">
        <v>36</v>
      </c>
      <c r="AB553" s="1" t="s">
        <v>37</v>
      </c>
      <c r="AC553" s="1" t="str">
        <f>Tabulka1[[#This Row],[z2Label]]</f>
        <v>Dynamic viscosity (mPa.s)</v>
      </c>
      <c r="AD553" s="1">
        <f>Tabulka1[[#This Row],[y2]]</f>
        <v>2.5</v>
      </c>
      <c r="AE553" s="1">
        <f>Tabulka1[[#This Row],[x3]]</f>
        <v>4.3816020348865985</v>
      </c>
      <c r="AF553" s="1">
        <f>Tabulka1[[#This Row],[x2]]-Tabulka1[[#This Row],[x3]]</f>
        <v>10.618397965113402</v>
      </c>
      <c r="AG553" s="1">
        <f>100-Tabulka1[[#This Row],[Na2O_proc]]-Tabulka1[[#This Row],[SiO2_proc]]</f>
        <v>85</v>
      </c>
      <c r="AH553" s="1">
        <f>Tabulka1[[#This Row],[z2]]</f>
        <v>2.0891511804507865</v>
      </c>
      <c r="AI553" s="1">
        <f>Tabulka1[[#This Row],[std2]]</f>
        <v>2.8434192307342626E-4</v>
      </c>
      <c r="AJ553" s="1" t="str">
        <f>Tabulka1[[#This Row],[z2Label]]</f>
        <v>Dynamic viscosity (mPa.s)</v>
      </c>
      <c r="AK553" s="1">
        <v>20</v>
      </c>
      <c r="AL553" s="1" t="s">
        <v>82</v>
      </c>
      <c r="AM553" s="1" t="s">
        <v>79</v>
      </c>
      <c r="AN553" s="1">
        <f t="shared" si="72"/>
        <v>2.0522489280818514</v>
      </c>
      <c r="AO553" s="1">
        <f>Tabulka1[[#This Row],[Interpolated_z2]]-Tabulka1[[#This Row],[z2]]</f>
        <v>-3.6902252368935073E-2</v>
      </c>
      <c r="AP553" s="1">
        <f>Tabulka1[[#This Row],[Interpolated_z2 - measured]]/Tabulka1[[#This Row],[z2]]*100</f>
        <v>-1.7663753927550849</v>
      </c>
      <c r="AQ553" s="1">
        <v>1</v>
      </c>
    </row>
    <row r="554" spans="1:43" x14ac:dyDescent="0.35">
      <c r="A554" s="1">
        <f t="shared" si="68"/>
        <v>2.2461328624099757</v>
      </c>
      <c r="B554" s="1">
        <f t="shared" si="68"/>
        <v>2.8076660780124696</v>
      </c>
      <c r="C554" s="1">
        <f>Tabulka1[[#This Row],[z2]]</f>
        <v>3.1328554235880643</v>
      </c>
      <c r="D554" s="1">
        <f>Tabulka1[[#This Row],[std2]]</f>
        <v>7.5604908511794065E-4</v>
      </c>
      <c r="E554" s="1">
        <f t="shared" si="71"/>
        <v>8</v>
      </c>
      <c r="F554" s="1" t="s">
        <v>75</v>
      </c>
      <c r="G554" s="1" t="s">
        <v>27</v>
      </c>
      <c r="H554" s="1" t="str">
        <f>Tabulka1[[#This Row],[z2Label]]</f>
        <v>Dynamic viscosity (mPa.s)</v>
      </c>
      <c r="I554" s="1">
        <f t="shared" si="69"/>
        <v>20</v>
      </c>
      <c r="J554" s="1">
        <f t="shared" si="69"/>
        <v>2.5</v>
      </c>
      <c r="K554">
        <v>3.1328554235880643</v>
      </c>
      <c r="L554">
        <v>7.5604908511794065E-4</v>
      </c>
      <c r="M554" s="1" t="s">
        <v>29</v>
      </c>
      <c r="N554" s="1" t="s">
        <v>28</v>
      </c>
      <c r="O554" s="1" t="s">
        <v>81</v>
      </c>
      <c r="P554" s="1">
        <f t="shared" si="70"/>
        <v>5.8421360465154644</v>
      </c>
      <c r="Q554" s="1">
        <f t="shared" si="70"/>
        <v>2.5</v>
      </c>
      <c r="R554" s="1">
        <f>Tabulka1[[#This Row],[z2]]</f>
        <v>3.1328554235880643</v>
      </c>
      <c r="S554" s="1">
        <f>Tabulka1[[#This Row],[std2]]</f>
        <v>7.5604908511794065E-4</v>
      </c>
      <c r="T554" s="1" t="s">
        <v>44</v>
      </c>
      <c r="U554" s="1" t="s">
        <v>28</v>
      </c>
      <c r="V554" s="1" t="str">
        <f>Tabulka1[[#This Row],[z2Label]]</f>
        <v>Dynamic viscosity (mPa.s)</v>
      </c>
      <c r="W554" s="1">
        <f>2*Tabulka1[[#This Row],[x3]]/61.9789*1000/(100-Tabulka1[[#This Row],[x2]])</f>
        <v>2.35650198959463</v>
      </c>
      <c r="X554" s="1">
        <f>(Tabulka1[[#This Row],[x2]]-Tabulka1[[#This Row],[x3]])/60.08*1000/(100-Tabulka1[[#This Row],[x2]])</f>
        <v>2.9456274869932875</v>
      </c>
      <c r="Y554" s="1">
        <f>Tabulka1[[#This Row],[z3]]</f>
        <v>3.1328554235880643</v>
      </c>
      <c r="Z554" s="1">
        <f>Tabulka1[[#This Row],[std3]]</f>
        <v>7.5604908511794065E-4</v>
      </c>
      <c r="AA554" s="1" t="s">
        <v>36</v>
      </c>
      <c r="AB554" s="1" t="s">
        <v>37</v>
      </c>
      <c r="AC554" s="1" t="str">
        <f>Tabulka1[[#This Row],[z2Label]]</f>
        <v>Dynamic viscosity (mPa.s)</v>
      </c>
      <c r="AD554" s="1">
        <f>Tabulka1[[#This Row],[y2]]</f>
        <v>2.5</v>
      </c>
      <c r="AE554" s="1">
        <f>Tabulka1[[#This Row],[x3]]</f>
        <v>5.8421360465154644</v>
      </c>
      <c r="AF554" s="1">
        <f>Tabulka1[[#This Row],[x2]]-Tabulka1[[#This Row],[x3]]</f>
        <v>14.157863953484537</v>
      </c>
      <c r="AG554" s="1">
        <f>100-Tabulka1[[#This Row],[Na2O_proc]]-Tabulka1[[#This Row],[SiO2_proc]]</f>
        <v>80</v>
      </c>
      <c r="AH554" s="1">
        <f>Tabulka1[[#This Row],[z2]]</f>
        <v>3.1328554235880643</v>
      </c>
      <c r="AI554" s="1">
        <f>Tabulka1[[#This Row],[std2]]</f>
        <v>7.5604908511794065E-4</v>
      </c>
      <c r="AJ554" s="1" t="str">
        <f>Tabulka1[[#This Row],[z2Label]]</f>
        <v>Dynamic viscosity (mPa.s)</v>
      </c>
      <c r="AK554" s="1">
        <v>20</v>
      </c>
      <c r="AL554" s="1" t="s">
        <v>82</v>
      </c>
      <c r="AM554" s="1" t="s">
        <v>79</v>
      </c>
      <c r="AN554" s="1">
        <f t="shared" si="72"/>
        <v>2.941491938563181</v>
      </c>
      <c r="AO554" s="1">
        <f>Tabulka1[[#This Row],[Interpolated_z2]]-Tabulka1[[#This Row],[z2]]</f>
        <v>-0.19136348502488332</v>
      </c>
      <c r="AP554" s="1">
        <f>Tabulka1[[#This Row],[Interpolated_z2 - measured]]/Tabulka1[[#This Row],[z2]]*100</f>
        <v>-6.1082769279443605</v>
      </c>
      <c r="AQ554" s="1">
        <v>1</v>
      </c>
    </row>
    <row r="555" spans="1:43" x14ac:dyDescent="0.35">
      <c r="A555" s="1">
        <f t="shared" si="68"/>
        <v>2.9415271735313926</v>
      </c>
      <c r="B555" s="1">
        <f t="shared" si="68"/>
        <v>3.6769089669142407</v>
      </c>
      <c r="C555" s="1">
        <f>Tabulka1[[#This Row],[z2]]</f>
        <v>5.2755500839380911</v>
      </c>
      <c r="D555" s="1">
        <f>Tabulka1[[#This Row],[std2]]</f>
        <v>7.1156029808901837E-3</v>
      </c>
      <c r="E555" s="1">
        <f t="shared" si="71"/>
        <v>8</v>
      </c>
      <c r="F555" s="1" t="s">
        <v>75</v>
      </c>
      <c r="G555" s="1" t="s">
        <v>27</v>
      </c>
      <c r="H555" s="1" t="str">
        <f>Tabulka1[[#This Row],[z2Label]]</f>
        <v>Dynamic viscosity (mPa.s)</v>
      </c>
      <c r="I555" s="1">
        <f t="shared" si="69"/>
        <v>25</v>
      </c>
      <c r="J555" s="1">
        <f t="shared" si="69"/>
        <v>2.5</v>
      </c>
      <c r="K555">
        <v>5.2755500839380911</v>
      </c>
      <c r="L555">
        <v>7.1156029808901837E-3</v>
      </c>
      <c r="M555" s="1" t="s">
        <v>29</v>
      </c>
      <c r="N555" s="1" t="s">
        <v>28</v>
      </c>
      <c r="O555" s="1" t="s">
        <v>81</v>
      </c>
      <c r="P555" s="1">
        <f t="shared" si="70"/>
        <v>7.3026700581443302</v>
      </c>
      <c r="Q555" s="1">
        <f t="shared" si="70"/>
        <v>2.5</v>
      </c>
      <c r="R555" s="1">
        <f>Tabulka1[[#This Row],[z2]]</f>
        <v>5.2755500839380911</v>
      </c>
      <c r="S555" s="1">
        <f>Tabulka1[[#This Row],[std2]]</f>
        <v>7.1156029808901837E-3</v>
      </c>
      <c r="T555" s="1" t="s">
        <v>44</v>
      </c>
      <c r="U555" s="1" t="s">
        <v>28</v>
      </c>
      <c r="V555" s="1" t="str">
        <f>Tabulka1[[#This Row],[z2Label]]</f>
        <v>Dynamic viscosity (mPa.s)</v>
      </c>
      <c r="W555" s="1">
        <f>2*Tabulka1[[#This Row],[x3]]/61.9789*1000/(100-Tabulka1[[#This Row],[x2]])</f>
        <v>3.14200265279284</v>
      </c>
      <c r="X555" s="1">
        <f>(Tabulka1[[#This Row],[x2]]-Tabulka1[[#This Row],[x3]])/60.08*1000/(100-Tabulka1[[#This Row],[x2]])</f>
        <v>3.9275033159910495</v>
      </c>
      <c r="Y555" s="1">
        <f>Tabulka1[[#This Row],[z3]]</f>
        <v>5.2755500839380911</v>
      </c>
      <c r="Z555" s="1">
        <f>Tabulka1[[#This Row],[std3]]</f>
        <v>7.1156029808901837E-3</v>
      </c>
      <c r="AA555" s="1" t="s">
        <v>36</v>
      </c>
      <c r="AB555" s="1" t="s">
        <v>37</v>
      </c>
      <c r="AC555" s="1" t="str">
        <f>Tabulka1[[#This Row],[z2Label]]</f>
        <v>Dynamic viscosity (mPa.s)</v>
      </c>
      <c r="AD555" s="1">
        <f>Tabulka1[[#This Row],[y2]]</f>
        <v>2.5</v>
      </c>
      <c r="AE555" s="1">
        <f>Tabulka1[[#This Row],[x3]]</f>
        <v>7.3026700581443302</v>
      </c>
      <c r="AF555" s="1">
        <f>Tabulka1[[#This Row],[x2]]-Tabulka1[[#This Row],[x3]]</f>
        <v>17.697329941855671</v>
      </c>
      <c r="AG555" s="1">
        <f>100-Tabulka1[[#This Row],[Na2O_proc]]-Tabulka1[[#This Row],[SiO2_proc]]</f>
        <v>75</v>
      </c>
      <c r="AH555" s="1">
        <f>Tabulka1[[#This Row],[z2]]</f>
        <v>5.2755500839380911</v>
      </c>
      <c r="AI555" s="1">
        <f>Tabulka1[[#This Row],[std2]]</f>
        <v>7.1156029808901837E-3</v>
      </c>
      <c r="AJ555" s="1" t="str">
        <f>Tabulka1[[#This Row],[z2Label]]</f>
        <v>Dynamic viscosity (mPa.s)</v>
      </c>
      <c r="AK555" s="1">
        <v>20</v>
      </c>
      <c r="AL555" s="1" t="s">
        <v>82</v>
      </c>
      <c r="AM555" s="1" t="s">
        <v>79</v>
      </c>
      <c r="AN555" s="1">
        <f t="shared" si="72"/>
        <v>4.7329352440721655</v>
      </c>
      <c r="AO555" s="1">
        <f>Tabulka1[[#This Row],[Interpolated_z2]]-Tabulka1[[#This Row],[z2]]</f>
        <v>-0.54261483986592562</v>
      </c>
      <c r="AP555" s="1">
        <f>Tabulka1[[#This Row],[Interpolated_z2 - measured]]/Tabulka1[[#This Row],[z2]]*100</f>
        <v>-10.285464666859436</v>
      </c>
      <c r="AQ555" s="1">
        <v>1</v>
      </c>
    </row>
    <row r="556" spans="1:43" x14ac:dyDescent="0.35">
      <c r="A556" s="1">
        <f t="shared" si="68"/>
        <v>3.7052836073709496</v>
      </c>
      <c r="B556" s="1">
        <f t="shared" si="68"/>
        <v>4.6316045092136875</v>
      </c>
      <c r="C556" s="1">
        <f>Tabulka1[[#This Row],[z2]]</f>
        <v>10.592538623548487</v>
      </c>
      <c r="D556" s="1">
        <f>Tabulka1[[#This Row],[std2]]</f>
        <v>0.26925430725306154</v>
      </c>
      <c r="E556" s="1">
        <f t="shared" si="71"/>
        <v>8</v>
      </c>
      <c r="F556" s="1" t="s">
        <v>75</v>
      </c>
      <c r="G556" s="1" t="s">
        <v>27</v>
      </c>
      <c r="H556" s="1" t="str">
        <f>Tabulka1[[#This Row],[z2Label]]</f>
        <v>Dynamic viscosity (mPa.s)</v>
      </c>
      <c r="I556" s="1">
        <f t="shared" si="69"/>
        <v>30</v>
      </c>
      <c r="J556" s="1">
        <f t="shared" si="69"/>
        <v>2.5</v>
      </c>
      <c r="K556">
        <v>10.592538623548487</v>
      </c>
      <c r="L556">
        <v>0.26925430725306154</v>
      </c>
      <c r="M556" s="1" t="s">
        <v>29</v>
      </c>
      <c r="N556" s="1" t="s">
        <v>28</v>
      </c>
      <c r="O556" s="1" t="s">
        <v>81</v>
      </c>
      <c r="P556" s="1">
        <f t="shared" si="70"/>
        <v>8.763204069773197</v>
      </c>
      <c r="Q556" s="1">
        <f t="shared" si="70"/>
        <v>2.5</v>
      </c>
      <c r="R556" s="1">
        <f>Tabulka1[[#This Row],[z2]]</f>
        <v>10.592538623548487</v>
      </c>
      <c r="S556" s="1">
        <f>Tabulka1[[#This Row],[std2]]</f>
        <v>0.26925430725306154</v>
      </c>
      <c r="T556" s="1" t="s">
        <v>44</v>
      </c>
      <c r="U556" s="1" t="s">
        <v>28</v>
      </c>
      <c r="V556" s="1" t="str">
        <f>Tabulka1[[#This Row],[z2Label]]</f>
        <v>Dynamic viscosity (mPa.s)</v>
      </c>
      <c r="W556" s="1">
        <f>2*Tabulka1[[#This Row],[x3]]/61.9789*1000/(100-Tabulka1[[#This Row],[x2]])</f>
        <v>4.0397176964479371</v>
      </c>
      <c r="X556" s="1">
        <f>(Tabulka1[[#This Row],[x2]]-Tabulka1[[#This Row],[x3]])/60.08*1000/(100-Tabulka1[[#This Row],[x2]])</f>
        <v>5.0496471205599214</v>
      </c>
      <c r="Y556" s="1">
        <f>Tabulka1[[#This Row],[z3]]</f>
        <v>10.592538623548487</v>
      </c>
      <c r="Z556" s="1">
        <f>Tabulka1[[#This Row],[std3]]</f>
        <v>0.26925430725306154</v>
      </c>
      <c r="AA556" s="1" t="s">
        <v>36</v>
      </c>
      <c r="AB556" s="1" t="s">
        <v>37</v>
      </c>
      <c r="AC556" s="1" t="str">
        <f>Tabulka1[[#This Row],[z2Label]]</f>
        <v>Dynamic viscosity (mPa.s)</v>
      </c>
      <c r="AD556" s="1">
        <f>Tabulka1[[#This Row],[y2]]</f>
        <v>2.5</v>
      </c>
      <c r="AE556" s="1">
        <f>Tabulka1[[#This Row],[x3]]</f>
        <v>8.763204069773197</v>
      </c>
      <c r="AF556" s="1">
        <f>Tabulka1[[#This Row],[x2]]-Tabulka1[[#This Row],[x3]]</f>
        <v>21.236795930226805</v>
      </c>
      <c r="AG556" s="1">
        <f>100-Tabulka1[[#This Row],[Na2O_proc]]-Tabulka1[[#This Row],[SiO2_proc]]</f>
        <v>70</v>
      </c>
      <c r="AH556" s="1">
        <f>Tabulka1[[#This Row],[z2]]</f>
        <v>10.592538623548487</v>
      </c>
      <c r="AI556" s="1">
        <f>Tabulka1[[#This Row],[std2]]</f>
        <v>0.26925430725306154</v>
      </c>
      <c r="AJ556" s="1" t="str">
        <f>Tabulka1[[#This Row],[z2Label]]</f>
        <v>Dynamic viscosity (mPa.s)</v>
      </c>
      <c r="AK556" s="1">
        <v>20</v>
      </c>
      <c r="AL556" s="1" t="s">
        <v>82</v>
      </c>
      <c r="AM556" s="1" t="s">
        <v>79</v>
      </c>
      <c r="AN556" s="1">
        <f t="shared" si="72"/>
        <v>9.0957399972387698</v>
      </c>
      <c r="AO556" s="1">
        <f>Tabulka1[[#This Row],[Interpolated_z2]]-Tabulka1[[#This Row],[z2]]</f>
        <v>-1.4967986263097171</v>
      </c>
      <c r="AP556" s="1">
        <f>Tabulka1[[#This Row],[Interpolated_z2 - measured]]/Tabulka1[[#This Row],[z2]]*100</f>
        <v>-14.13068839779497</v>
      </c>
      <c r="AQ556" s="1">
        <v>1</v>
      </c>
    </row>
    <row r="557" spans="1:43" x14ac:dyDescent="0.35">
      <c r="A557" s="1">
        <f t="shared" si="68"/>
        <v>4.5601848251640478</v>
      </c>
      <c r="B557" s="1">
        <f t="shared" si="68"/>
        <v>5.7002310314550595</v>
      </c>
      <c r="C557" s="1">
        <f>Tabulka1[[#This Row],[z2]]</f>
        <v>20.288691313655534</v>
      </c>
      <c r="D557" s="1">
        <f>Tabulka1[[#This Row],[std2]]</f>
        <v>0.84279825059874935</v>
      </c>
      <c r="E557" s="1">
        <f t="shared" si="71"/>
        <v>8</v>
      </c>
      <c r="F557" s="1" t="s">
        <v>75</v>
      </c>
      <c r="G557" s="1" t="s">
        <v>27</v>
      </c>
      <c r="H557" s="1" t="str">
        <f>Tabulka1[[#This Row],[z2Label]]</f>
        <v>Dynamic viscosity (mPa.s)</v>
      </c>
      <c r="I557" s="1">
        <f t="shared" si="69"/>
        <v>35</v>
      </c>
      <c r="J557" s="1">
        <f t="shared" si="69"/>
        <v>2.5</v>
      </c>
      <c r="K557">
        <v>20.288691313655534</v>
      </c>
      <c r="L557">
        <v>0.84279825059874935</v>
      </c>
      <c r="M557" s="1" t="s">
        <v>29</v>
      </c>
      <c r="N557" s="1" t="s">
        <v>28</v>
      </c>
      <c r="O557" s="1" t="s">
        <v>81</v>
      </c>
      <c r="P557" s="1">
        <f t="shared" si="70"/>
        <v>10.223738081402063</v>
      </c>
      <c r="Q557" s="1">
        <f t="shared" si="70"/>
        <v>2.5</v>
      </c>
      <c r="R557" s="1">
        <f>Tabulka1[[#This Row],[z2]]</f>
        <v>20.288691313655534</v>
      </c>
      <c r="S557" s="1">
        <f>Tabulka1[[#This Row],[std2]]</f>
        <v>0.84279825059874935</v>
      </c>
      <c r="T557" s="1" t="s">
        <v>44</v>
      </c>
      <c r="U557" s="1" t="s">
        <v>28</v>
      </c>
      <c r="V557" s="1" t="str">
        <f>Tabulka1[[#This Row],[z2Label]]</f>
        <v>Dynamic viscosity (mPa.s)</v>
      </c>
      <c r="W557" s="1">
        <f>2*Tabulka1[[#This Row],[x3]]/61.9789*1000/(100-Tabulka1[[#This Row],[x2]])</f>
        <v>5.0755427468192025</v>
      </c>
      <c r="X557" s="1">
        <f>(Tabulka1[[#This Row],[x2]]-Tabulka1[[#This Row],[x3]])/60.08*1000/(100-Tabulka1[[#This Row],[x2]])</f>
        <v>6.344428433524004</v>
      </c>
      <c r="Y557" s="1">
        <f>Tabulka1[[#This Row],[z3]]</f>
        <v>20.288691313655534</v>
      </c>
      <c r="Z557" s="1">
        <f>Tabulka1[[#This Row],[std3]]</f>
        <v>0.84279825059874935</v>
      </c>
      <c r="AA557" s="1" t="s">
        <v>36</v>
      </c>
      <c r="AB557" s="1" t="s">
        <v>37</v>
      </c>
      <c r="AC557" s="1" t="str">
        <f>Tabulka1[[#This Row],[z2Label]]</f>
        <v>Dynamic viscosity (mPa.s)</v>
      </c>
      <c r="AD557" s="1">
        <f>Tabulka1[[#This Row],[y2]]</f>
        <v>2.5</v>
      </c>
      <c r="AE557" s="1">
        <f>Tabulka1[[#This Row],[x3]]</f>
        <v>10.223738081402063</v>
      </c>
      <c r="AF557" s="1">
        <f>Tabulka1[[#This Row],[x2]]-Tabulka1[[#This Row],[x3]]</f>
        <v>24.776261918597939</v>
      </c>
      <c r="AG557" s="1">
        <f>100-Tabulka1[[#This Row],[Na2O_proc]]-Tabulka1[[#This Row],[SiO2_proc]]</f>
        <v>65</v>
      </c>
      <c r="AH557" s="1">
        <f>Tabulka1[[#This Row],[z2]]</f>
        <v>20.288691313655534</v>
      </c>
      <c r="AI557" s="1">
        <f>Tabulka1[[#This Row],[std2]]</f>
        <v>0.84279825059874935</v>
      </c>
      <c r="AJ557" s="1" t="str">
        <f>Tabulka1[[#This Row],[z2Label]]</f>
        <v>Dynamic viscosity (mPa.s)</v>
      </c>
      <c r="AK557" s="1">
        <v>20</v>
      </c>
      <c r="AL557" s="1" t="s">
        <v>82</v>
      </c>
      <c r="AM557" s="1" t="s">
        <v>79</v>
      </c>
      <c r="AN557" s="1">
        <f t="shared" si="72"/>
        <v>22.812311200359598</v>
      </c>
      <c r="AO557" s="1">
        <f>Tabulka1[[#This Row],[Interpolated_z2]]-Tabulka1[[#This Row],[z2]]</f>
        <v>2.5236198867040649</v>
      </c>
      <c r="AP557" s="1">
        <f>Tabulka1[[#This Row],[Interpolated_z2 - measured]]/Tabulka1[[#This Row],[z2]]*100</f>
        <v>12.438554304414469</v>
      </c>
      <c r="AQ557" s="1">
        <v>1</v>
      </c>
    </row>
    <row r="558" spans="1:43" x14ac:dyDescent="0.35">
      <c r="A558" s="1">
        <f t="shared" si="68"/>
        <v>5.4469506628604449</v>
      </c>
      <c r="B558" s="1">
        <f t="shared" si="68"/>
        <v>6.8086883285755562</v>
      </c>
      <c r="C558" s="1">
        <f>Tabulka1[[#This Row],[z2]]</f>
        <v>85.830183372939842</v>
      </c>
      <c r="D558" s="1">
        <f>Tabulka1[[#This Row],[std2]]</f>
        <v>1.0792166595170511</v>
      </c>
      <c r="E558" s="1">
        <f t="shared" si="71"/>
        <v>8</v>
      </c>
      <c r="F558" s="1" t="s">
        <v>75</v>
      </c>
      <c r="G558" s="1" t="s">
        <v>27</v>
      </c>
      <c r="H558" s="1" t="str">
        <f>Tabulka1[[#This Row],[z2Label]]</f>
        <v>Dynamic viscosity (mPa.s)</v>
      </c>
      <c r="I558" s="1">
        <f t="shared" si="69"/>
        <v>40</v>
      </c>
      <c r="J558" s="1">
        <f t="shared" si="69"/>
        <v>2.5</v>
      </c>
      <c r="K558">
        <v>85.830183372939842</v>
      </c>
      <c r="L558">
        <v>1.0792166595170511</v>
      </c>
      <c r="M558" s="1" t="s">
        <v>29</v>
      </c>
      <c r="N558" s="1" t="s">
        <v>28</v>
      </c>
      <c r="O558" s="1" t="s">
        <v>81</v>
      </c>
      <c r="P558" s="1">
        <f t="shared" si="70"/>
        <v>11.684272093030929</v>
      </c>
      <c r="Q558" s="1">
        <f t="shared" si="70"/>
        <v>2.5</v>
      </c>
      <c r="R558" s="1">
        <f>Tabulka1[[#This Row],[z2]]</f>
        <v>85.830183372939842</v>
      </c>
      <c r="S558" s="1">
        <f>Tabulka1[[#This Row],[std2]]</f>
        <v>1.0792166595170511</v>
      </c>
      <c r="T558" s="1" t="s">
        <v>44</v>
      </c>
      <c r="U558" s="1" t="s">
        <v>28</v>
      </c>
      <c r="V558" s="1" t="str">
        <f>Tabulka1[[#This Row],[z2Label]]</f>
        <v>Dynamic viscosity (mPa.s)</v>
      </c>
      <c r="W558" s="1">
        <f>2*Tabulka1[[#This Row],[x3]]/61.9789*1000/(100-Tabulka1[[#This Row],[x2]])</f>
        <v>6.2840053055856799</v>
      </c>
      <c r="X558" s="1">
        <f>(Tabulka1[[#This Row],[x2]]-Tabulka1[[#This Row],[x3]])/60.08*1000/(100-Tabulka1[[#This Row],[x2]])</f>
        <v>7.855006631982099</v>
      </c>
      <c r="Y558" s="1">
        <f>Tabulka1[[#This Row],[z3]]</f>
        <v>85.830183372939842</v>
      </c>
      <c r="Z558" s="1">
        <f>Tabulka1[[#This Row],[std3]]</f>
        <v>1.0792166595170511</v>
      </c>
      <c r="AA558" s="1" t="s">
        <v>36</v>
      </c>
      <c r="AB558" s="1" t="s">
        <v>37</v>
      </c>
      <c r="AC558" s="1" t="str">
        <f>Tabulka1[[#This Row],[z2Label]]</f>
        <v>Dynamic viscosity (mPa.s)</v>
      </c>
      <c r="AD558" s="1">
        <f>Tabulka1[[#This Row],[y2]]</f>
        <v>2.5</v>
      </c>
      <c r="AE558" s="1">
        <f>Tabulka1[[#This Row],[x3]]</f>
        <v>11.684272093030929</v>
      </c>
      <c r="AF558" s="1">
        <f>Tabulka1[[#This Row],[x2]]-Tabulka1[[#This Row],[x3]]</f>
        <v>28.315727906969073</v>
      </c>
      <c r="AG558" s="1">
        <f>100-Tabulka1[[#This Row],[Na2O_proc]]-Tabulka1[[#This Row],[SiO2_proc]]</f>
        <v>60</v>
      </c>
      <c r="AH558" s="1">
        <f>Tabulka1[[#This Row],[z2]]</f>
        <v>85.830183372939842</v>
      </c>
      <c r="AI558" s="1">
        <f>Tabulka1[[#This Row],[std2]]</f>
        <v>1.0792166595170511</v>
      </c>
      <c r="AJ558" s="1" t="str">
        <f>Tabulka1[[#This Row],[z2Label]]</f>
        <v>Dynamic viscosity (mPa.s)</v>
      </c>
      <c r="AK558" s="1">
        <v>20</v>
      </c>
      <c r="AL558" s="1" t="s">
        <v>82</v>
      </c>
      <c r="AM558" s="1" t="s">
        <v>79</v>
      </c>
      <c r="AN558" s="1">
        <f t="shared" si="72"/>
        <v>83.784447955974301</v>
      </c>
      <c r="AO558" s="1">
        <f>Tabulka1[[#This Row],[Interpolated_z2]]-Tabulka1[[#This Row],[z2]]</f>
        <v>-2.0457354169655417</v>
      </c>
      <c r="AP558" s="1">
        <f>Tabulka1[[#This Row],[Interpolated_z2 - measured]]/Tabulka1[[#This Row],[z2]]*100</f>
        <v>-2.3834685381908574</v>
      </c>
      <c r="AQ558" s="1">
        <v>1</v>
      </c>
    </row>
    <row r="559" spans="1:43" x14ac:dyDescent="0.35">
      <c r="A559" s="1">
        <f t="shared" si="68"/>
        <v>5.9659764001038749</v>
      </c>
      <c r="B559" s="1">
        <f t="shared" si="68"/>
        <v>7.457470500129844</v>
      </c>
      <c r="C559" s="1">
        <f>Tabulka1[[#This Row],[z2]]</f>
        <v>190.49092420905106</v>
      </c>
      <c r="D559" s="1">
        <f>Tabulka1[[#This Row],[std2]]</f>
        <v>0.31457357053694035</v>
      </c>
      <c r="E559" s="1">
        <f t="shared" si="71"/>
        <v>8</v>
      </c>
      <c r="F559" s="1" t="s">
        <v>75</v>
      </c>
      <c r="G559" s="1" t="s">
        <v>27</v>
      </c>
      <c r="H559" s="1" t="str">
        <f>Tabulka1[[#This Row],[z2Label]]</f>
        <v>Dynamic viscosity (mPa.s)</v>
      </c>
      <c r="I559" s="1">
        <f t="shared" si="69"/>
        <v>42.7</v>
      </c>
      <c r="J559" s="1">
        <f t="shared" si="69"/>
        <v>2.5</v>
      </c>
      <c r="K559">
        <v>190.49092420905106</v>
      </c>
      <c r="L559">
        <v>0.31457357053694035</v>
      </c>
      <c r="M559" s="1" t="s">
        <v>29</v>
      </c>
      <c r="N559" s="1" t="s">
        <v>28</v>
      </c>
      <c r="O559" s="1" t="s">
        <v>81</v>
      </c>
      <c r="P559" s="1">
        <f t="shared" si="70"/>
        <v>12.472960459310517</v>
      </c>
      <c r="Q559" s="1">
        <f t="shared" si="70"/>
        <v>2.5</v>
      </c>
      <c r="R559" s="1">
        <f>Tabulka1[[#This Row],[z2]]</f>
        <v>190.49092420905106</v>
      </c>
      <c r="S559" s="1">
        <f>Tabulka1[[#This Row],[std2]]</f>
        <v>0.31457357053694035</v>
      </c>
      <c r="T559" s="1" t="s">
        <v>44</v>
      </c>
      <c r="U559" s="1" t="s">
        <v>28</v>
      </c>
      <c r="V559" s="1" t="str">
        <f>Tabulka1[[#This Row],[z2Label]]</f>
        <v>Dynamic viscosity (mPa.s)</v>
      </c>
      <c r="W559" s="1">
        <f>2*Tabulka1[[#This Row],[x3]]/61.9789*1000/(100-Tabulka1[[#This Row],[x2]])</f>
        <v>7.0242677106939411</v>
      </c>
      <c r="X559" s="1">
        <f>(Tabulka1[[#This Row],[x2]]-Tabulka1[[#This Row],[x3]])/60.08*1000/(100-Tabulka1[[#This Row],[x2]])</f>
        <v>8.7803346383674263</v>
      </c>
      <c r="Y559" s="1">
        <f>Tabulka1[[#This Row],[z3]]</f>
        <v>190.49092420905106</v>
      </c>
      <c r="Z559" s="1">
        <f>Tabulka1[[#This Row],[std3]]</f>
        <v>0.31457357053694035</v>
      </c>
      <c r="AA559" s="1" t="s">
        <v>36</v>
      </c>
      <c r="AB559" s="1" t="s">
        <v>37</v>
      </c>
      <c r="AC559" s="1" t="str">
        <f>Tabulka1[[#This Row],[z2Label]]</f>
        <v>Dynamic viscosity (mPa.s)</v>
      </c>
      <c r="AD559" s="1">
        <f>Tabulka1[[#This Row],[y2]]</f>
        <v>2.5</v>
      </c>
      <c r="AE559" s="1">
        <f>Tabulka1[[#This Row],[x3]]</f>
        <v>12.472960459310517</v>
      </c>
      <c r="AF559" s="1">
        <f>Tabulka1[[#This Row],[x2]]-Tabulka1[[#This Row],[x3]]</f>
        <v>30.227039540689486</v>
      </c>
      <c r="AG559" s="1">
        <f>100-Tabulka1[[#This Row],[Na2O_proc]]-Tabulka1[[#This Row],[SiO2_proc]]</f>
        <v>57.3</v>
      </c>
      <c r="AH559" s="1">
        <f>Tabulka1[[#This Row],[z2]]</f>
        <v>190.49092420905106</v>
      </c>
      <c r="AI559" s="1">
        <f>Tabulka1[[#This Row],[std2]]</f>
        <v>0.31457357053694035</v>
      </c>
      <c r="AJ559" s="1" t="str">
        <f>Tabulka1[[#This Row],[z2Label]]</f>
        <v>Dynamic viscosity (mPa.s)</v>
      </c>
      <c r="AK559" s="1">
        <v>20</v>
      </c>
      <c r="AL559" s="1" t="s">
        <v>82</v>
      </c>
      <c r="AM559" s="1" t="s">
        <v>79</v>
      </c>
      <c r="AN559" s="1">
        <f t="shared" si="72"/>
        <v>208.14233319972348</v>
      </c>
      <c r="AO559" s="1">
        <f>Tabulka1[[#This Row],[Interpolated_z2]]-Tabulka1[[#This Row],[z2]]</f>
        <v>17.651408990672422</v>
      </c>
      <c r="AP559" s="1">
        <f>Tabulka1[[#This Row],[Interpolated_z2 - measured]]/Tabulka1[[#This Row],[z2]]*100</f>
        <v>9.2662729544538198</v>
      </c>
      <c r="AQ559" s="1">
        <v>1</v>
      </c>
    </row>
    <row r="560" spans="1:43" x14ac:dyDescent="0.35">
      <c r="A560" s="1">
        <f t="shared" si="68"/>
        <v>0</v>
      </c>
      <c r="B560" s="1">
        <f t="shared" si="68"/>
        <v>0</v>
      </c>
      <c r="C560" s="1">
        <f>Tabulka1[[#This Row],[z2]]</f>
        <v>0.97254957836955058</v>
      </c>
      <c r="D560" s="1">
        <f>Tabulka1[[#This Row],[std2]]</f>
        <v>2.0417207929571625E-3</v>
      </c>
      <c r="E560" s="1">
        <f t="shared" si="71"/>
        <v>9</v>
      </c>
      <c r="F560" s="1" t="s">
        <v>75</v>
      </c>
      <c r="G560" s="1" t="s">
        <v>27</v>
      </c>
      <c r="H560" s="1" t="str">
        <f>Tabulka1[[#This Row],[z2Label]]</f>
        <v>Dynamic viscosity (mPa.s)</v>
      </c>
      <c r="I560" s="1">
        <f t="shared" si="69"/>
        <v>0</v>
      </c>
      <c r="J560" s="1">
        <f t="shared" si="69"/>
        <v>3</v>
      </c>
      <c r="K560" s="1">
        <v>0.97254957836955058</v>
      </c>
      <c r="L560" s="1">
        <v>2.0417207929571625E-3</v>
      </c>
      <c r="M560" s="1" t="s">
        <v>29</v>
      </c>
      <c r="N560" s="1" t="s">
        <v>28</v>
      </c>
      <c r="O560" s="1" t="s">
        <v>81</v>
      </c>
      <c r="P560" s="1">
        <f t="shared" si="70"/>
        <v>0</v>
      </c>
      <c r="Q560" s="1">
        <f t="shared" si="70"/>
        <v>3</v>
      </c>
      <c r="R560" s="1">
        <f>Tabulka1[[#This Row],[z2]]</f>
        <v>0.97254957836955058</v>
      </c>
      <c r="S560" s="1">
        <f>Tabulka1[[#This Row],[std2]]</f>
        <v>2.0417207929571625E-3</v>
      </c>
      <c r="T560" s="1" t="s">
        <v>44</v>
      </c>
      <c r="U560" s="1" t="s">
        <v>28</v>
      </c>
      <c r="V560" s="1" t="str">
        <f>Tabulka1[[#This Row],[z2Label]]</f>
        <v>Dynamic viscosity (mPa.s)</v>
      </c>
      <c r="W560" s="1">
        <f>2*Tabulka1[[#This Row],[x3]]/61.9789*1000/(100-Tabulka1[[#This Row],[x2]])</f>
        <v>0</v>
      </c>
      <c r="X560" s="1">
        <f>(Tabulka1[[#This Row],[x2]]-Tabulka1[[#This Row],[x3]])/60.08*1000/(100-Tabulka1[[#This Row],[x2]])</f>
        <v>0</v>
      </c>
      <c r="Y560" s="1">
        <f>Tabulka1[[#This Row],[z3]]</f>
        <v>0.97254957836955058</v>
      </c>
      <c r="Z560" s="1">
        <f>Tabulka1[[#This Row],[std3]]</f>
        <v>2.0417207929571625E-3</v>
      </c>
      <c r="AA560" s="1" t="s">
        <v>36</v>
      </c>
      <c r="AB560" s="1" t="s">
        <v>37</v>
      </c>
      <c r="AC560" s="1" t="str">
        <f>Tabulka1[[#This Row],[z2Label]]</f>
        <v>Dynamic viscosity (mPa.s)</v>
      </c>
      <c r="AD560" s="1">
        <f>Tabulka1[[#This Row],[y2]]</f>
        <v>3</v>
      </c>
      <c r="AE560" s="1">
        <f>Tabulka1[[#This Row],[x3]]</f>
        <v>0</v>
      </c>
      <c r="AF560" s="1">
        <f>Tabulka1[[#This Row],[x2]]-Tabulka1[[#This Row],[x3]]</f>
        <v>0</v>
      </c>
      <c r="AG560" s="1">
        <f>100-Tabulka1[[#This Row],[Na2O_proc]]-Tabulka1[[#This Row],[SiO2_proc]]</f>
        <v>100</v>
      </c>
      <c r="AH560" s="1">
        <f>Tabulka1[[#This Row],[z2]]</f>
        <v>0.97254957836955058</v>
      </c>
      <c r="AI560" s="1">
        <f>Tabulka1[[#This Row],[std2]]</f>
        <v>2.0417207929571625E-3</v>
      </c>
      <c r="AJ560" s="1" t="str">
        <f>Tabulka1[[#This Row],[z2Label]]</f>
        <v>Dynamic viscosity (mPa.s)</v>
      </c>
      <c r="AK560" s="1">
        <v>20</v>
      </c>
      <c r="AL560" s="1" t="s">
        <v>82</v>
      </c>
      <c r="AM560" s="1" t="s">
        <v>79</v>
      </c>
      <c r="AN560" s="1">
        <f t="shared" si="72"/>
        <v>0.83589744929075072</v>
      </c>
      <c r="AO560" s="1">
        <f>Tabulka1[[#This Row],[Interpolated_z2]]-Tabulka1[[#This Row],[z2]]</f>
        <v>-0.13665212907879987</v>
      </c>
      <c r="AP560" s="1">
        <f>Tabulka1[[#This Row],[Interpolated_z2 - measured]]/Tabulka1[[#This Row],[z2]]*100</f>
        <v>-14.050916489819773</v>
      </c>
      <c r="AQ560" s="1">
        <v>100</v>
      </c>
    </row>
    <row r="561" spans="1:43" x14ac:dyDescent="0.35">
      <c r="A561" s="1">
        <f t="shared" si="68"/>
        <v>0.42995406221397264</v>
      </c>
      <c r="B561" s="1">
        <f t="shared" si="68"/>
        <v>0.64493109332095899</v>
      </c>
      <c r="C561" s="1">
        <f>Tabulka1[[#This Row],[z2]]</f>
        <v>1.1664871999323725</v>
      </c>
      <c r="D561" s="1">
        <f>Tabulka1[[#This Row],[std2]]</f>
        <v>9.3847056363803008E-4</v>
      </c>
      <c r="E561" s="1">
        <f t="shared" si="71"/>
        <v>9</v>
      </c>
      <c r="F561" s="1" t="s">
        <v>75</v>
      </c>
      <c r="G561" s="1" t="s">
        <v>27</v>
      </c>
      <c r="H561" s="1" t="str">
        <f>Tabulka1[[#This Row],[z2Label]]</f>
        <v>Dynamic viscosity (mPa.s)</v>
      </c>
      <c r="I561" s="1">
        <f t="shared" si="69"/>
        <v>5</v>
      </c>
      <c r="J561" s="1">
        <f t="shared" si="69"/>
        <v>3</v>
      </c>
      <c r="K561">
        <v>1.1664871999323725</v>
      </c>
      <c r="L561">
        <v>9.3847056363803008E-4</v>
      </c>
      <c r="M561" s="1" t="s">
        <v>29</v>
      </c>
      <c r="N561" s="1" t="s">
        <v>28</v>
      </c>
      <c r="O561" s="1" t="s">
        <v>81</v>
      </c>
      <c r="P561" s="1">
        <f t="shared" si="70"/>
        <v>1.2793985110162751</v>
      </c>
      <c r="Q561" s="1">
        <f t="shared" si="70"/>
        <v>3</v>
      </c>
      <c r="R561" s="1">
        <f>Tabulka1[[#This Row],[z2]]</f>
        <v>1.1664871999323725</v>
      </c>
      <c r="S561" s="1">
        <f>Tabulka1[[#This Row],[std2]]</f>
        <v>9.3847056363803008E-4</v>
      </c>
      <c r="T561" s="1" t="s">
        <v>44</v>
      </c>
      <c r="U561" s="1" t="s">
        <v>28</v>
      </c>
      <c r="V561" s="1" t="str">
        <f>Tabulka1[[#This Row],[z2Label]]</f>
        <v>Dynamic viscosity (mPa.s)</v>
      </c>
      <c r="W561" s="1">
        <f>2*Tabulka1[[#This Row],[x3]]/61.9789*1000/(100-Tabulka1[[#This Row],[x2]])</f>
        <v>0.43457863071270186</v>
      </c>
      <c r="X561" s="1">
        <f>(Tabulka1[[#This Row],[x2]]-Tabulka1[[#This Row],[x3]])/60.08*1000/(100-Tabulka1[[#This Row],[x2]])</f>
        <v>0.65186794606905274</v>
      </c>
      <c r="Y561" s="1">
        <f>Tabulka1[[#This Row],[z3]]</f>
        <v>1.1664871999323725</v>
      </c>
      <c r="Z561" s="1">
        <f>Tabulka1[[#This Row],[std3]]</f>
        <v>9.3847056363803008E-4</v>
      </c>
      <c r="AA561" s="1" t="s">
        <v>36</v>
      </c>
      <c r="AB561" s="1" t="s">
        <v>37</v>
      </c>
      <c r="AC561" s="1" t="str">
        <f>Tabulka1[[#This Row],[z2Label]]</f>
        <v>Dynamic viscosity (mPa.s)</v>
      </c>
      <c r="AD561" s="1">
        <f>Tabulka1[[#This Row],[y2]]</f>
        <v>3</v>
      </c>
      <c r="AE561" s="1">
        <f>Tabulka1[[#This Row],[x3]]</f>
        <v>1.2793985110162751</v>
      </c>
      <c r="AF561" s="1">
        <f>Tabulka1[[#This Row],[x2]]-Tabulka1[[#This Row],[x3]]</f>
        <v>3.7206014889837249</v>
      </c>
      <c r="AG561" s="1">
        <f>100-Tabulka1[[#This Row],[Na2O_proc]]-Tabulka1[[#This Row],[SiO2_proc]]</f>
        <v>95</v>
      </c>
      <c r="AH561" s="1">
        <f>Tabulka1[[#This Row],[z2]]</f>
        <v>1.1664871999323725</v>
      </c>
      <c r="AI561" s="1">
        <f>Tabulka1[[#This Row],[std2]]</f>
        <v>9.3847056363803008E-4</v>
      </c>
      <c r="AJ561" s="1" t="str">
        <f>Tabulka1[[#This Row],[z2Label]]</f>
        <v>Dynamic viscosity (mPa.s)</v>
      </c>
      <c r="AK561" s="1">
        <v>20</v>
      </c>
      <c r="AL561" s="1" t="s">
        <v>82</v>
      </c>
      <c r="AM561" s="1" t="s">
        <v>79</v>
      </c>
      <c r="AN561" s="1">
        <f t="shared" si="72"/>
        <v>1.0935991462115446</v>
      </c>
      <c r="AO561" s="1">
        <f>Tabulka1[[#This Row],[Interpolated_z2]]-Tabulka1[[#This Row],[z2]]</f>
        <v>-7.288805372082785E-2</v>
      </c>
      <c r="AP561" s="1">
        <f>Tabulka1[[#This Row],[Interpolated_z2 - measured]]/Tabulka1[[#This Row],[z2]]*100</f>
        <v>-6.2485086613083762</v>
      </c>
      <c r="AQ561" s="1">
        <v>1</v>
      </c>
    </row>
    <row r="562" spans="1:43" x14ac:dyDescent="0.35">
      <c r="A562" s="1">
        <f t="shared" si="68"/>
        <v>0.89625128344650229</v>
      </c>
      <c r="B562" s="1">
        <f t="shared" si="68"/>
        <v>1.3443769251697535</v>
      </c>
      <c r="C562" s="1">
        <f>Tabulka1[[#This Row],[z2]]</f>
        <v>1.4882429803673101</v>
      </c>
      <c r="D562" s="1">
        <f>Tabulka1[[#This Row],[std2]]</f>
        <v>1.375676548176811E-4</v>
      </c>
      <c r="E562" s="1">
        <f t="shared" si="71"/>
        <v>9</v>
      </c>
      <c r="F562" s="1" t="s">
        <v>75</v>
      </c>
      <c r="G562" s="1" t="s">
        <v>27</v>
      </c>
      <c r="H562" s="1" t="str">
        <f>Tabulka1[[#This Row],[z2Label]]</f>
        <v>Dynamic viscosity (mPa.s)</v>
      </c>
      <c r="I562" s="1">
        <f t="shared" si="69"/>
        <v>10</v>
      </c>
      <c r="J562" s="1">
        <f t="shared" si="69"/>
        <v>3</v>
      </c>
      <c r="K562">
        <v>1.4882429803673101</v>
      </c>
      <c r="L562">
        <v>1.375676548176811E-4</v>
      </c>
      <c r="M562" s="1" t="s">
        <v>29</v>
      </c>
      <c r="N562" s="1" t="s">
        <v>28</v>
      </c>
      <c r="O562" s="1" t="s">
        <v>81</v>
      </c>
      <c r="P562" s="1">
        <f t="shared" si="70"/>
        <v>2.5587970220325502</v>
      </c>
      <c r="Q562" s="1">
        <f t="shared" si="70"/>
        <v>3</v>
      </c>
      <c r="R562" s="1">
        <f>Tabulka1[[#This Row],[z2]]</f>
        <v>1.4882429803673101</v>
      </c>
      <c r="S562" s="1">
        <f>Tabulka1[[#This Row],[std2]]</f>
        <v>1.375676548176811E-4</v>
      </c>
      <c r="T562" s="1" t="s">
        <v>44</v>
      </c>
      <c r="U562" s="1" t="s">
        <v>28</v>
      </c>
      <c r="V562" s="1" t="str">
        <f>Tabulka1[[#This Row],[z2Label]]</f>
        <v>Dynamic viscosity (mPa.s)</v>
      </c>
      <c r="W562" s="1">
        <f>2*Tabulka1[[#This Row],[x3]]/61.9789*1000/(100-Tabulka1[[#This Row],[x2]])</f>
        <v>0.91744377594903725</v>
      </c>
      <c r="X562" s="1">
        <f>(Tabulka1[[#This Row],[x2]]-Tabulka1[[#This Row],[x3]])/60.08*1000/(100-Tabulka1[[#This Row],[x2]])</f>
        <v>1.3761656639235558</v>
      </c>
      <c r="Y562" s="1">
        <f>Tabulka1[[#This Row],[z3]]</f>
        <v>1.4882429803673101</v>
      </c>
      <c r="Z562" s="1">
        <f>Tabulka1[[#This Row],[std3]]</f>
        <v>1.375676548176811E-4</v>
      </c>
      <c r="AA562" s="1" t="s">
        <v>36</v>
      </c>
      <c r="AB562" s="1" t="s">
        <v>37</v>
      </c>
      <c r="AC562" s="1" t="str">
        <f>Tabulka1[[#This Row],[z2Label]]</f>
        <v>Dynamic viscosity (mPa.s)</v>
      </c>
      <c r="AD562" s="1">
        <f>Tabulka1[[#This Row],[y2]]</f>
        <v>3</v>
      </c>
      <c r="AE562" s="1">
        <f>Tabulka1[[#This Row],[x3]]</f>
        <v>2.5587970220325502</v>
      </c>
      <c r="AF562" s="1">
        <f>Tabulka1[[#This Row],[x2]]-Tabulka1[[#This Row],[x3]]</f>
        <v>7.4412029779674498</v>
      </c>
      <c r="AG562" s="1">
        <f>100-Tabulka1[[#This Row],[Na2O_proc]]-Tabulka1[[#This Row],[SiO2_proc]]</f>
        <v>90</v>
      </c>
      <c r="AH562" s="1">
        <f>Tabulka1[[#This Row],[z2]]</f>
        <v>1.4882429803673101</v>
      </c>
      <c r="AI562" s="1">
        <f>Tabulka1[[#This Row],[std2]]</f>
        <v>1.375676548176811E-4</v>
      </c>
      <c r="AJ562" s="1" t="str">
        <f>Tabulka1[[#This Row],[z2Label]]</f>
        <v>Dynamic viscosity (mPa.s)</v>
      </c>
      <c r="AK562" s="1">
        <v>20</v>
      </c>
      <c r="AL562" s="1" t="s">
        <v>82</v>
      </c>
      <c r="AM562" s="1" t="s">
        <v>79</v>
      </c>
      <c r="AN562" s="1">
        <f t="shared" si="72"/>
        <v>1.5065258916448891</v>
      </c>
      <c r="AO562" s="1">
        <f>Tabulka1[[#This Row],[Interpolated_z2]]-Tabulka1[[#This Row],[z2]]</f>
        <v>1.8282911277579084E-2</v>
      </c>
      <c r="AP562" s="1">
        <f>Tabulka1[[#This Row],[Interpolated_z2 - measured]]/Tabulka1[[#This Row],[z2]]*100</f>
        <v>1.2284896699507171</v>
      </c>
      <c r="AQ562" s="1">
        <v>1</v>
      </c>
    </row>
    <row r="563" spans="1:43" x14ac:dyDescent="0.35">
      <c r="A563" s="1">
        <f t="shared" ref="A563:B569" si="73">A178</f>
        <v>1.4019570727139785</v>
      </c>
      <c r="B563" s="1">
        <f t="shared" si="73"/>
        <v>2.1029356090709679</v>
      </c>
      <c r="C563" s="1">
        <f>Tabulka1[[#This Row],[z2]]</f>
        <v>2.0192527517780445</v>
      </c>
      <c r="D563" s="1">
        <f>Tabulka1[[#This Row],[std2]]</f>
        <v>3.8709625683697478E-4</v>
      </c>
      <c r="E563" s="1">
        <f t="shared" si="71"/>
        <v>9</v>
      </c>
      <c r="F563" s="1" t="s">
        <v>75</v>
      </c>
      <c r="G563" s="1" t="s">
        <v>27</v>
      </c>
      <c r="H563" s="1" t="str">
        <f>Tabulka1[[#This Row],[z2Label]]</f>
        <v>Dynamic viscosity (mPa.s)</v>
      </c>
      <c r="I563" s="1">
        <f t="shared" ref="I563:J569" si="74">I178</f>
        <v>15</v>
      </c>
      <c r="J563" s="1">
        <f t="shared" si="74"/>
        <v>3</v>
      </c>
      <c r="K563">
        <v>2.0192527517780445</v>
      </c>
      <c r="L563">
        <v>3.8709625683697478E-4</v>
      </c>
      <c r="M563" s="1" t="s">
        <v>29</v>
      </c>
      <c r="N563" s="1" t="s">
        <v>28</v>
      </c>
      <c r="O563" s="1" t="s">
        <v>81</v>
      </c>
      <c r="P563" s="1">
        <f t="shared" ref="P563:Q569" si="75">P178</f>
        <v>3.8381955330488249</v>
      </c>
      <c r="Q563" s="1">
        <f t="shared" si="75"/>
        <v>3</v>
      </c>
      <c r="R563" s="1">
        <f>Tabulka1[[#This Row],[z2]]</f>
        <v>2.0192527517780445</v>
      </c>
      <c r="S563" s="1">
        <f>Tabulka1[[#This Row],[std2]]</f>
        <v>3.8709625683697478E-4</v>
      </c>
      <c r="T563" s="1" t="s">
        <v>44</v>
      </c>
      <c r="U563" s="1" t="s">
        <v>28</v>
      </c>
      <c r="V563" s="1" t="str">
        <f>Tabulka1[[#This Row],[z2Label]]</f>
        <v>Dynamic viscosity (mPa.s)</v>
      </c>
      <c r="W563" s="1">
        <f>2*Tabulka1[[#This Row],[x3]]/61.9789*1000/(100-Tabulka1[[#This Row],[x2]])</f>
        <v>1.4571165853308237</v>
      </c>
      <c r="X563" s="1">
        <f>(Tabulka1[[#This Row],[x2]]-Tabulka1[[#This Row],[x3]])/60.08*1000/(100-Tabulka1[[#This Row],[x2]])</f>
        <v>2.1856748779962354</v>
      </c>
      <c r="Y563" s="1">
        <f>Tabulka1[[#This Row],[z3]]</f>
        <v>2.0192527517780445</v>
      </c>
      <c r="Z563" s="1">
        <f>Tabulka1[[#This Row],[std3]]</f>
        <v>3.8709625683697478E-4</v>
      </c>
      <c r="AA563" s="1" t="s">
        <v>36</v>
      </c>
      <c r="AB563" s="1" t="s">
        <v>37</v>
      </c>
      <c r="AC563" s="1" t="str">
        <f>Tabulka1[[#This Row],[z2Label]]</f>
        <v>Dynamic viscosity (mPa.s)</v>
      </c>
      <c r="AD563" s="1">
        <f>Tabulka1[[#This Row],[y2]]</f>
        <v>3</v>
      </c>
      <c r="AE563" s="1">
        <f>Tabulka1[[#This Row],[x3]]</f>
        <v>3.8381955330488249</v>
      </c>
      <c r="AF563" s="1">
        <f>Tabulka1[[#This Row],[x2]]-Tabulka1[[#This Row],[x3]]</f>
        <v>11.161804466951175</v>
      </c>
      <c r="AG563" s="1">
        <f>100-Tabulka1[[#This Row],[Na2O_proc]]-Tabulka1[[#This Row],[SiO2_proc]]</f>
        <v>85</v>
      </c>
      <c r="AH563" s="1">
        <f>Tabulka1[[#This Row],[z2]]</f>
        <v>2.0192527517780445</v>
      </c>
      <c r="AI563" s="1">
        <f>Tabulka1[[#This Row],[std2]]</f>
        <v>3.8709625683697478E-4</v>
      </c>
      <c r="AJ563" s="1" t="str">
        <f>Tabulka1[[#This Row],[z2Label]]</f>
        <v>Dynamic viscosity (mPa.s)</v>
      </c>
      <c r="AK563" s="1">
        <v>20</v>
      </c>
      <c r="AL563" s="1" t="s">
        <v>82</v>
      </c>
      <c r="AM563" s="1" t="s">
        <v>79</v>
      </c>
      <c r="AN563" s="1">
        <f t="shared" si="72"/>
        <v>2.1712616540617362</v>
      </c>
      <c r="AO563" s="1">
        <f>Tabulka1[[#This Row],[Interpolated_z2]]-Tabulka1[[#This Row],[z2]]</f>
        <v>0.15200890228369168</v>
      </c>
      <c r="AP563" s="1">
        <f>Tabulka1[[#This Row],[Interpolated_z2 - measured]]/Tabulka1[[#This Row],[z2]]*100</f>
        <v>7.5279779685748043</v>
      </c>
      <c r="AQ563" s="1">
        <v>1</v>
      </c>
    </row>
    <row r="564" spans="1:43" x14ac:dyDescent="0.35">
      <c r="A564" s="1">
        <f t="shared" si="73"/>
        <v>1.9548020406334929</v>
      </c>
      <c r="B564" s="1">
        <f t="shared" si="73"/>
        <v>2.9322030609502394</v>
      </c>
      <c r="C564" s="1">
        <f>Tabulka1[[#This Row],[z2]]</f>
        <v>3.0579496809424986</v>
      </c>
      <c r="D564" s="1">
        <f>Tabulka1[[#This Row],[std2]]</f>
        <v>1.6155303214350494E-3</v>
      </c>
      <c r="E564" s="1">
        <f t="shared" si="71"/>
        <v>9</v>
      </c>
      <c r="F564" s="1" t="s">
        <v>75</v>
      </c>
      <c r="G564" s="1" t="s">
        <v>27</v>
      </c>
      <c r="H564" s="1" t="str">
        <f>Tabulka1[[#This Row],[z2Label]]</f>
        <v>Dynamic viscosity (mPa.s)</v>
      </c>
      <c r="I564" s="1">
        <f t="shared" si="74"/>
        <v>20</v>
      </c>
      <c r="J564" s="1">
        <f t="shared" si="74"/>
        <v>3</v>
      </c>
      <c r="K564">
        <v>3.0579496809424986</v>
      </c>
      <c r="L564">
        <v>1.6155303214350494E-3</v>
      </c>
      <c r="M564" s="1" t="s">
        <v>29</v>
      </c>
      <c r="N564" s="1" t="s">
        <v>28</v>
      </c>
      <c r="O564" s="1" t="s">
        <v>81</v>
      </c>
      <c r="P564" s="1">
        <f t="shared" si="75"/>
        <v>5.1175940440651004</v>
      </c>
      <c r="Q564" s="1">
        <f t="shared" si="75"/>
        <v>3</v>
      </c>
      <c r="R564" s="1">
        <f>Tabulka1[[#This Row],[z2]]</f>
        <v>3.0579496809424986</v>
      </c>
      <c r="S564" s="1">
        <f>Tabulka1[[#This Row],[std2]]</f>
        <v>1.6155303214350494E-3</v>
      </c>
      <c r="T564" s="1" t="s">
        <v>44</v>
      </c>
      <c r="U564" s="1" t="s">
        <v>28</v>
      </c>
      <c r="V564" s="1" t="str">
        <f>Tabulka1[[#This Row],[z2Label]]</f>
        <v>Dynamic viscosity (mPa.s)</v>
      </c>
      <c r="W564" s="1">
        <f>2*Tabulka1[[#This Row],[x3]]/61.9789*1000/(100-Tabulka1[[#This Row],[x2]])</f>
        <v>2.0642484958853338</v>
      </c>
      <c r="X564" s="1">
        <f>(Tabulka1[[#This Row],[x2]]-Tabulka1[[#This Row],[x3]])/60.08*1000/(100-Tabulka1[[#This Row],[x2]])</f>
        <v>3.0963727438280002</v>
      </c>
      <c r="Y564" s="1">
        <f>Tabulka1[[#This Row],[z3]]</f>
        <v>3.0579496809424986</v>
      </c>
      <c r="Z564" s="1">
        <f>Tabulka1[[#This Row],[std3]]</f>
        <v>1.6155303214350494E-3</v>
      </c>
      <c r="AA564" s="1" t="s">
        <v>36</v>
      </c>
      <c r="AB564" s="1" t="s">
        <v>37</v>
      </c>
      <c r="AC564" s="1" t="str">
        <f>Tabulka1[[#This Row],[z2Label]]</f>
        <v>Dynamic viscosity (mPa.s)</v>
      </c>
      <c r="AD564" s="1">
        <f>Tabulka1[[#This Row],[y2]]</f>
        <v>3</v>
      </c>
      <c r="AE564" s="1">
        <f>Tabulka1[[#This Row],[x3]]</f>
        <v>5.1175940440651004</v>
      </c>
      <c r="AF564" s="1">
        <f>Tabulka1[[#This Row],[x2]]-Tabulka1[[#This Row],[x3]]</f>
        <v>14.8824059559349</v>
      </c>
      <c r="AG564" s="1">
        <f>100-Tabulka1[[#This Row],[Na2O_proc]]-Tabulka1[[#This Row],[SiO2_proc]]</f>
        <v>80</v>
      </c>
      <c r="AH564" s="1">
        <f>Tabulka1[[#This Row],[z2]]</f>
        <v>3.0579496809424986</v>
      </c>
      <c r="AI564" s="1">
        <f>Tabulka1[[#This Row],[std2]]</f>
        <v>1.6155303214350494E-3</v>
      </c>
      <c r="AJ564" s="1" t="str">
        <f>Tabulka1[[#This Row],[z2Label]]</f>
        <v>Dynamic viscosity (mPa.s)</v>
      </c>
      <c r="AK564" s="1">
        <v>20</v>
      </c>
      <c r="AL564" s="1" t="s">
        <v>82</v>
      </c>
      <c r="AM564" s="1" t="s">
        <v>79</v>
      </c>
      <c r="AN564" s="1">
        <f t="shared" si="72"/>
        <v>3.3406317160415702</v>
      </c>
      <c r="AO564" s="1">
        <f>Tabulka1[[#This Row],[Interpolated_z2]]-Tabulka1[[#This Row],[z2]]</f>
        <v>0.28268203509907153</v>
      </c>
      <c r="AP564" s="1">
        <f>Tabulka1[[#This Row],[Interpolated_z2 - measured]]/Tabulka1[[#This Row],[z2]]*100</f>
        <v>9.2441689561073925</v>
      </c>
      <c r="AQ564" s="1">
        <v>1</v>
      </c>
    </row>
    <row r="565" spans="1:43" x14ac:dyDescent="0.35">
      <c r="A565" s="1">
        <f t="shared" si="73"/>
        <v>2.5573148916125037</v>
      </c>
      <c r="B565" s="1">
        <f t="shared" si="73"/>
        <v>3.8359723374187555</v>
      </c>
      <c r="C565" s="1">
        <f>Tabulka1[[#This Row],[z2]]</f>
        <v>5.2891778694226925</v>
      </c>
      <c r="D565" s="1">
        <f>Tabulka1[[#This Row],[std2]]</f>
        <v>9.2544918612452176E-3</v>
      </c>
      <c r="E565" s="1">
        <f t="shared" si="71"/>
        <v>9</v>
      </c>
      <c r="F565" s="1" t="s">
        <v>75</v>
      </c>
      <c r="G565" s="1" t="s">
        <v>27</v>
      </c>
      <c r="H565" s="1" t="str">
        <f>Tabulka1[[#This Row],[z2Label]]</f>
        <v>Dynamic viscosity (mPa.s)</v>
      </c>
      <c r="I565" s="1">
        <f t="shared" si="74"/>
        <v>25</v>
      </c>
      <c r="J565" s="1">
        <f t="shared" si="74"/>
        <v>3</v>
      </c>
      <c r="K565">
        <v>5.2891778694226925</v>
      </c>
      <c r="L565">
        <v>9.2544918612452176E-3</v>
      </c>
      <c r="M565" s="1" t="s">
        <v>29</v>
      </c>
      <c r="N565" s="1" t="s">
        <v>28</v>
      </c>
      <c r="O565" s="1" t="s">
        <v>81</v>
      </c>
      <c r="P565" s="1">
        <f t="shared" si="75"/>
        <v>6.3969925550813747</v>
      </c>
      <c r="Q565" s="1">
        <f t="shared" si="75"/>
        <v>3</v>
      </c>
      <c r="R565" s="1">
        <f>Tabulka1[[#This Row],[z2]]</f>
        <v>5.2891778694226925</v>
      </c>
      <c r="S565" s="1">
        <f>Tabulka1[[#This Row],[std2]]</f>
        <v>9.2544918612452176E-3</v>
      </c>
      <c r="T565" s="1" t="s">
        <v>44</v>
      </c>
      <c r="U565" s="1" t="s">
        <v>28</v>
      </c>
      <c r="V565" s="1" t="str">
        <f>Tabulka1[[#This Row],[z2Label]]</f>
        <v>Dynamic viscosity (mPa.s)</v>
      </c>
      <c r="W565" s="1">
        <f>2*Tabulka1[[#This Row],[x3]]/61.9789*1000/(100-Tabulka1[[#This Row],[x2]])</f>
        <v>2.7523313278471111</v>
      </c>
      <c r="X565" s="1">
        <f>(Tabulka1[[#This Row],[x2]]-Tabulka1[[#This Row],[x3]])/60.08*1000/(100-Tabulka1[[#This Row],[x2]])</f>
        <v>4.1284969917706675</v>
      </c>
      <c r="Y565" s="1">
        <f>Tabulka1[[#This Row],[z3]]</f>
        <v>5.2891778694226925</v>
      </c>
      <c r="Z565" s="1">
        <f>Tabulka1[[#This Row],[std3]]</f>
        <v>9.2544918612452176E-3</v>
      </c>
      <c r="AA565" s="1" t="s">
        <v>36</v>
      </c>
      <c r="AB565" s="1" t="s">
        <v>37</v>
      </c>
      <c r="AC565" s="1" t="str">
        <f>Tabulka1[[#This Row],[z2Label]]</f>
        <v>Dynamic viscosity (mPa.s)</v>
      </c>
      <c r="AD565" s="1">
        <f>Tabulka1[[#This Row],[y2]]</f>
        <v>3</v>
      </c>
      <c r="AE565" s="1">
        <f>Tabulka1[[#This Row],[x3]]</f>
        <v>6.3969925550813747</v>
      </c>
      <c r="AF565" s="1">
        <f>Tabulka1[[#This Row],[x2]]-Tabulka1[[#This Row],[x3]]</f>
        <v>18.603007444918624</v>
      </c>
      <c r="AG565" s="1">
        <f>100-Tabulka1[[#This Row],[Na2O_proc]]-Tabulka1[[#This Row],[SiO2_proc]]</f>
        <v>75</v>
      </c>
      <c r="AH565" s="1">
        <f>Tabulka1[[#This Row],[z2]]</f>
        <v>5.2891778694226925</v>
      </c>
      <c r="AI565" s="1">
        <f>Tabulka1[[#This Row],[std2]]</f>
        <v>9.2544918612452176E-3</v>
      </c>
      <c r="AJ565" s="1" t="str">
        <f>Tabulka1[[#This Row],[z2Label]]</f>
        <v>Dynamic viscosity (mPa.s)</v>
      </c>
      <c r="AK565" s="1">
        <v>20</v>
      </c>
      <c r="AL565" s="1" t="s">
        <v>82</v>
      </c>
      <c r="AM565" s="1" t="s">
        <v>79</v>
      </c>
      <c r="AN565" s="1">
        <f t="shared" si="72"/>
        <v>5.7497579513851784</v>
      </c>
      <c r="AO565" s="1">
        <f>Tabulka1[[#This Row],[Interpolated_z2]]-Tabulka1[[#This Row],[z2]]</f>
        <v>0.4605800819624859</v>
      </c>
      <c r="AP565" s="1">
        <f>Tabulka1[[#This Row],[Interpolated_z2 - measured]]/Tabulka1[[#This Row],[z2]]*100</f>
        <v>8.7079711314899999</v>
      </c>
      <c r="AQ565" s="1">
        <v>1</v>
      </c>
    </row>
    <row r="566" spans="1:43" x14ac:dyDescent="0.35">
      <c r="A566" s="1">
        <f t="shared" si="73"/>
        <v>3.2162023690141441</v>
      </c>
      <c r="B566" s="1">
        <f t="shared" si="73"/>
        <v>4.824303553521216</v>
      </c>
      <c r="C566" s="1">
        <f>Tabulka1[[#This Row],[z2]]</f>
        <v>11.593576165005349</v>
      </c>
      <c r="D566" s="1">
        <f>Tabulka1[[#This Row],[std2]]</f>
        <v>0.19730082897148279</v>
      </c>
      <c r="E566" s="1">
        <f t="shared" si="71"/>
        <v>9</v>
      </c>
      <c r="F566" s="1" t="s">
        <v>75</v>
      </c>
      <c r="G566" s="1" t="s">
        <v>27</v>
      </c>
      <c r="H566" s="1" t="str">
        <f>Tabulka1[[#This Row],[z2Label]]</f>
        <v>Dynamic viscosity (mPa.s)</v>
      </c>
      <c r="I566" s="1">
        <f t="shared" si="74"/>
        <v>30</v>
      </c>
      <c r="J566" s="1">
        <f t="shared" si="74"/>
        <v>3</v>
      </c>
      <c r="K566">
        <v>11.593576165005349</v>
      </c>
      <c r="L566">
        <v>0.19730082897148279</v>
      </c>
      <c r="M566" s="1" t="s">
        <v>29</v>
      </c>
      <c r="N566" s="1" t="s">
        <v>28</v>
      </c>
      <c r="O566" s="1" t="s">
        <v>81</v>
      </c>
      <c r="P566" s="1">
        <f t="shared" si="75"/>
        <v>7.6763910660976498</v>
      </c>
      <c r="Q566" s="1">
        <f t="shared" si="75"/>
        <v>3</v>
      </c>
      <c r="R566" s="1">
        <f>Tabulka1[[#This Row],[z2]]</f>
        <v>11.593576165005349</v>
      </c>
      <c r="S566" s="1">
        <f>Tabulka1[[#This Row],[std2]]</f>
        <v>0.19730082897148279</v>
      </c>
      <c r="T566" s="1" t="s">
        <v>44</v>
      </c>
      <c r="U566" s="1" t="s">
        <v>28</v>
      </c>
      <c r="V566" s="1" t="str">
        <f>Tabulka1[[#This Row],[z2Label]]</f>
        <v>Dynamic viscosity (mPa.s)</v>
      </c>
      <c r="W566" s="1">
        <f>2*Tabulka1[[#This Row],[x3]]/61.9789*1000/(100-Tabulka1[[#This Row],[x2]])</f>
        <v>3.5387117072320002</v>
      </c>
      <c r="X566" s="1">
        <f>(Tabulka1[[#This Row],[x2]]-Tabulka1[[#This Row],[x3]])/60.08*1000/(100-Tabulka1[[#This Row],[x2]])</f>
        <v>5.3080675608480004</v>
      </c>
      <c r="Y566" s="1">
        <f>Tabulka1[[#This Row],[z3]]</f>
        <v>11.593576165005349</v>
      </c>
      <c r="Z566" s="1">
        <f>Tabulka1[[#This Row],[std3]]</f>
        <v>0.19730082897148279</v>
      </c>
      <c r="AA566" s="1" t="s">
        <v>36</v>
      </c>
      <c r="AB566" s="1" t="s">
        <v>37</v>
      </c>
      <c r="AC566" s="1" t="str">
        <f>Tabulka1[[#This Row],[z2Label]]</f>
        <v>Dynamic viscosity (mPa.s)</v>
      </c>
      <c r="AD566" s="1">
        <f>Tabulka1[[#This Row],[y2]]</f>
        <v>3</v>
      </c>
      <c r="AE566" s="1">
        <f>Tabulka1[[#This Row],[x3]]</f>
        <v>7.6763910660976498</v>
      </c>
      <c r="AF566" s="1">
        <f>Tabulka1[[#This Row],[x2]]-Tabulka1[[#This Row],[x3]]</f>
        <v>22.323608933902349</v>
      </c>
      <c r="AG566" s="1">
        <f>100-Tabulka1[[#This Row],[Na2O_proc]]-Tabulka1[[#This Row],[SiO2_proc]]</f>
        <v>70</v>
      </c>
      <c r="AH566" s="1">
        <f>Tabulka1[[#This Row],[z2]]</f>
        <v>11.593576165005349</v>
      </c>
      <c r="AI566" s="1">
        <f>Tabulka1[[#This Row],[std2]]</f>
        <v>0.19730082897148279</v>
      </c>
      <c r="AJ566" s="1" t="str">
        <f>Tabulka1[[#This Row],[z2Label]]</f>
        <v>Dynamic viscosity (mPa.s)</v>
      </c>
      <c r="AK566" s="1">
        <v>20</v>
      </c>
      <c r="AL566" s="1" t="s">
        <v>82</v>
      </c>
      <c r="AM566" s="1" t="s">
        <v>79</v>
      </c>
      <c r="AN566" s="1">
        <f t="shared" si="72"/>
        <v>11.914027549269044</v>
      </c>
      <c r="AO566" s="1">
        <f>Tabulka1[[#This Row],[Interpolated_z2]]-Tabulka1[[#This Row],[z2]]</f>
        <v>0.32045138426369491</v>
      </c>
      <c r="AP566" s="1">
        <f>Tabulka1[[#This Row],[Interpolated_z2 - measured]]/Tabulka1[[#This Row],[z2]]*100</f>
        <v>2.7640426017207873</v>
      </c>
      <c r="AQ566" s="1">
        <v>1</v>
      </c>
    </row>
    <row r="567" spans="1:43" x14ac:dyDescent="0.35">
      <c r="A567" s="1">
        <f t="shared" si="73"/>
        <v>3.9319186075075065</v>
      </c>
      <c r="B567" s="1">
        <f t="shared" si="73"/>
        <v>5.8978779112612596</v>
      </c>
      <c r="C567" s="1">
        <f>Tabulka1[[#This Row],[z2]]</f>
        <v>29.820855049591074</v>
      </c>
      <c r="D567" s="1">
        <f>Tabulka1[[#This Row],[std2]]</f>
        <v>0.83725172398418746</v>
      </c>
      <c r="E567" s="1">
        <f t="shared" si="71"/>
        <v>9</v>
      </c>
      <c r="F567" s="1" t="s">
        <v>75</v>
      </c>
      <c r="G567" s="1" t="s">
        <v>27</v>
      </c>
      <c r="H567" s="1" t="str">
        <f>Tabulka1[[#This Row],[z2Label]]</f>
        <v>Dynamic viscosity (mPa.s)</v>
      </c>
      <c r="I567" s="1">
        <f t="shared" si="74"/>
        <v>35</v>
      </c>
      <c r="J567" s="1">
        <f t="shared" si="74"/>
        <v>3</v>
      </c>
      <c r="K567">
        <v>29.820855049591074</v>
      </c>
      <c r="L567">
        <v>0.83725172398418746</v>
      </c>
      <c r="M567" s="1" t="s">
        <v>29</v>
      </c>
      <c r="N567" s="1" t="s">
        <v>28</v>
      </c>
      <c r="O567" s="1" t="s">
        <v>81</v>
      </c>
      <c r="P567" s="1">
        <f t="shared" si="75"/>
        <v>8.9557895771139258</v>
      </c>
      <c r="Q567" s="1">
        <f t="shared" si="75"/>
        <v>3</v>
      </c>
      <c r="R567" s="1">
        <f>Tabulka1[[#This Row],[z2]]</f>
        <v>29.820855049591074</v>
      </c>
      <c r="S567" s="1">
        <f>Tabulka1[[#This Row],[std2]]</f>
        <v>0.83725172398418746</v>
      </c>
      <c r="T567" s="1" t="s">
        <v>44</v>
      </c>
      <c r="U567" s="1" t="s">
        <v>28</v>
      </c>
      <c r="V567" s="1" t="str">
        <f>Tabulka1[[#This Row],[z2Label]]</f>
        <v>Dynamic viscosity (mPa.s)</v>
      </c>
      <c r="W567" s="1">
        <f>2*Tabulka1[[#This Row],[x3]]/61.9789*1000/(100-Tabulka1[[#This Row],[x2]])</f>
        <v>4.4460736834453343</v>
      </c>
      <c r="X567" s="1">
        <f>(Tabulka1[[#This Row],[x2]]-Tabulka1[[#This Row],[x3]])/60.08*1000/(100-Tabulka1[[#This Row],[x2]])</f>
        <v>6.6691105251680005</v>
      </c>
      <c r="Y567" s="1">
        <f>Tabulka1[[#This Row],[z3]]</f>
        <v>29.820855049591074</v>
      </c>
      <c r="Z567" s="1">
        <f>Tabulka1[[#This Row],[std3]]</f>
        <v>0.83725172398418746</v>
      </c>
      <c r="AA567" s="1" t="s">
        <v>36</v>
      </c>
      <c r="AB567" s="1" t="s">
        <v>37</v>
      </c>
      <c r="AC567" s="1" t="str">
        <f>Tabulka1[[#This Row],[z2Label]]</f>
        <v>Dynamic viscosity (mPa.s)</v>
      </c>
      <c r="AD567" s="1">
        <f>Tabulka1[[#This Row],[y2]]</f>
        <v>3</v>
      </c>
      <c r="AE567" s="1">
        <f>Tabulka1[[#This Row],[x3]]</f>
        <v>8.9557895771139258</v>
      </c>
      <c r="AF567" s="1">
        <f>Tabulka1[[#This Row],[x2]]-Tabulka1[[#This Row],[x3]]</f>
        <v>26.044210422886074</v>
      </c>
      <c r="AG567" s="1">
        <f>100-Tabulka1[[#This Row],[Na2O_proc]]-Tabulka1[[#This Row],[SiO2_proc]]</f>
        <v>65</v>
      </c>
      <c r="AH567" s="1">
        <f>Tabulka1[[#This Row],[z2]]</f>
        <v>29.820855049591074</v>
      </c>
      <c r="AI567" s="1">
        <f>Tabulka1[[#This Row],[std2]]</f>
        <v>0.83725172398418746</v>
      </c>
      <c r="AJ567" s="1" t="str">
        <f>Tabulka1[[#This Row],[z2Label]]</f>
        <v>Dynamic viscosity (mPa.s)</v>
      </c>
      <c r="AK567" s="1">
        <v>20</v>
      </c>
      <c r="AL567" s="1" t="s">
        <v>82</v>
      </c>
      <c r="AM567" s="1" t="s">
        <v>79</v>
      </c>
      <c r="AN567" s="1">
        <f t="shared" si="72"/>
        <v>32.847261087094182</v>
      </c>
      <c r="AO567" s="1">
        <f>Tabulka1[[#This Row],[Interpolated_z2]]-Tabulka1[[#This Row],[z2]]</f>
        <v>3.0264060375031079</v>
      </c>
      <c r="AP567" s="1">
        <f>Tabulka1[[#This Row],[Interpolated_z2 - measured]]/Tabulka1[[#This Row],[z2]]*100</f>
        <v>10.148622608138824</v>
      </c>
      <c r="AQ567" s="1">
        <v>1</v>
      </c>
    </row>
    <row r="568" spans="1:43" x14ac:dyDescent="0.35">
      <c r="A568" s="1">
        <f t="shared" si="73"/>
        <v>4.7109288333817059</v>
      </c>
      <c r="B568" s="1">
        <f t="shared" si="73"/>
        <v>7.0663932500725588</v>
      </c>
      <c r="C568" s="1">
        <f>Tabulka1[[#This Row],[z2]]</f>
        <v>127.97799341308612</v>
      </c>
      <c r="D568" s="1">
        <f>Tabulka1[[#This Row],[std2]]</f>
        <v>0.73698719907223265</v>
      </c>
      <c r="E568" s="1">
        <f t="shared" si="71"/>
        <v>9</v>
      </c>
      <c r="F568" s="1" t="s">
        <v>75</v>
      </c>
      <c r="G568" s="1" t="s">
        <v>27</v>
      </c>
      <c r="H568" s="1" t="str">
        <f>Tabulka1[[#This Row],[z2Label]]</f>
        <v>Dynamic viscosity (mPa.s)</v>
      </c>
      <c r="I568" s="1">
        <f t="shared" si="74"/>
        <v>40</v>
      </c>
      <c r="J568" s="1">
        <f t="shared" si="74"/>
        <v>3</v>
      </c>
      <c r="K568">
        <v>127.97799341308612</v>
      </c>
      <c r="L568">
        <v>0.73698719907223265</v>
      </c>
      <c r="M568" s="1" t="s">
        <v>29</v>
      </c>
      <c r="N568" s="1" t="s">
        <v>28</v>
      </c>
      <c r="O568" s="1" t="s">
        <v>81</v>
      </c>
      <c r="P568" s="1">
        <f t="shared" si="75"/>
        <v>10.235188088130201</v>
      </c>
      <c r="Q568" s="1">
        <f t="shared" si="75"/>
        <v>3</v>
      </c>
      <c r="R568" s="1">
        <f>Tabulka1[[#This Row],[z2]]</f>
        <v>127.97799341308612</v>
      </c>
      <c r="S568" s="1">
        <f>Tabulka1[[#This Row],[std2]]</f>
        <v>0.73698719907223265</v>
      </c>
      <c r="T568" s="1" t="s">
        <v>44</v>
      </c>
      <c r="U568" s="1" t="s">
        <v>28</v>
      </c>
      <c r="V568" s="1" t="str">
        <f>Tabulka1[[#This Row],[z2Label]]</f>
        <v>Dynamic viscosity (mPa.s)</v>
      </c>
      <c r="W568" s="1">
        <f>2*Tabulka1[[#This Row],[x3]]/61.9789*1000/(100-Tabulka1[[#This Row],[x2]])</f>
        <v>5.5046626556942231</v>
      </c>
      <c r="X568" s="1">
        <f>(Tabulka1[[#This Row],[x2]]-Tabulka1[[#This Row],[x3]])/60.08*1000/(100-Tabulka1[[#This Row],[x2]])</f>
        <v>8.2569939835413333</v>
      </c>
      <c r="Y568" s="1">
        <f>Tabulka1[[#This Row],[z3]]</f>
        <v>127.97799341308612</v>
      </c>
      <c r="Z568" s="1">
        <f>Tabulka1[[#This Row],[std3]]</f>
        <v>0.73698719907223265</v>
      </c>
      <c r="AA568" s="1" t="s">
        <v>36</v>
      </c>
      <c r="AB568" s="1" t="s">
        <v>37</v>
      </c>
      <c r="AC568" s="1" t="str">
        <f>Tabulka1[[#This Row],[z2Label]]</f>
        <v>Dynamic viscosity (mPa.s)</v>
      </c>
      <c r="AD568" s="1">
        <f>Tabulka1[[#This Row],[y2]]</f>
        <v>3</v>
      </c>
      <c r="AE568" s="1">
        <f>Tabulka1[[#This Row],[x3]]</f>
        <v>10.235188088130201</v>
      </c>
      <c r="AF568" s="1">
        <f>Tabulka1[[#This Row],[x2]]-Tabulka1[[#This Row],[x3]]</f>
        <v>29.764811911869799</v>
      </c>
      <c r="AG568" s="1">
        <f>100-Tabulka1[[#This Row],[Na2O_proc]]-Tabulka1[[#This Row],[SiO2_proc]]</f>
        <v>60</v>
      </c>
      <c r="AH568" s="1">
        <f>Tabulka1[[#This Row],[z2]]</f>
        <v>127.97799341308612</v>
      </c>
      <c r="AI568" s="1">
        <f>Tabulka1[[#This Row],[std2]]</f>
        <v>0.73698719907223265</v>
      </c>
      <c r="AJ568" s="1" t="str">
        <f>Tabulka1[[#This Row],[z2Label]]</f>
        <v>Dynamic viscosity (mPa.s)</v>
      </c>
      <c r="AK568" s="1">
        <v>20</v>
      </c>
      <c r="AL568" s="1" t="s">
        <v>82</v>
      </c>
      <c r="AM568" s="1" t="s">
        <v>79</v>
      </c>
      <c r="AN568" s="1">
        <f t="shared" si="72"/>
        <v>136.76488354100738</v>
      </c>
      <c r="AO568" s="1">
        <f>Tabulka1[[#This Row],[Interpolated_z2]]-Tabulka1[[#This Row],[z2]]</f>
        <v>8.7868901279212537</v>
      </c>
      <c r="AP568" s="1">
        <f>Tabulka1[[#This Row],[Interpolated_z2 - measured]]/Tabulka1[[#This Row],[z2]]*100</f>
        <v>6.8659383489152042</v>
      </c>
      <c r="AQ568" s="1">
        <v>1</v>
      </c>
    </row>
    <row r="569" spans="1:43" x14ac:dyDescent="0.35">
      <c r="A569" s="1">
        <f t="shared" si="73"/>
        <v>5.2038138229510569</v>
      </c>
      <c r="B569" s="1">
        <f t="shared" si="73"/>
        <v>7.8057207344265853</v>
      </c>
      <c r="C569" s="1">
        <f>Tabulka1[[#This Row],[z2]]</f>
        <v>517.58647411006712</v>
      </c>
      <c r="D569" s="1">
        <f>Tabulka1[[#This Row],[std2]]</f>
        <v>0.96179629345104578</v>
      </c>
      <c r="E569" s="1">
        <f t="shared" si="71"/>
        <v>9</v>
      </c>
      <c r="F569" s="1" t="s">
        <v>75</v>
      </c>
      <c r="G569" s="1" t="s">
        <v>27</v>
      </c>
      <c r="H569" s="1" t="str">
        <f>Tabulka1[[#This Row],[z2Label]]</f>
        <v>Dynamic viscosity (mPa.s)</v>
      </c>
      <c r="I569" s="1">
        <f t="shared" si="74"/>
        <v>42.9</v>
      </c>
      <c r="J569" s="1">
        <f t="shared" si="74"/>
        <v>3</v>
      </c>
      <c r="K569">
        <v>517.58647411006712</v>
      </c>
      <c r="L569">
        <v>0.96179629345104578</v>
      </c>
      <c r="M569" s="1" t="s">
        <v>29</v>
      </c>
      <c r="N569" s="1" t="s">
        <v>28</v>
      </c>
      <c r="O569" s="1" t="s">
        <v>81</v>
      </c>
      <c r="P569" s="1">
        <f t="shared" si="75"/>
        <v>10.977239224519639</v>
      </c>
      <c r="Q569" s="1">
        <f t="shared" si="75"/>
        <v>3</v>
      </c>
      <c r="R569" s="1">
        <f>Tabulka1[[#This Row],[z2]]</f>
        <v>517.58647411006712</v>
      </c>
      <c r="S569" s="1">
        <f>Tabulka1[[#This Row],[std2]]</f>
        <v>0.96179629345104578</v>
      </c>
      <c r="T569" s="1" t="s">
        <v>44</v>
      </c>
      <c r="U569" s="1" t="s">
        <v>28</v>
      </c>
      <c r="V569" s="1" t="str">
        <f>Tabulka1[[#This Row],[z2Label]]</f>
        <v>Dynamic viscosity (mPa.s)</v>
      </c>
      <c r="W569" s="1">
        <f>2*Tabulka1[[#This Row],[x3]]/61.9789*1000/(100-Tabulka1[[#This Row],[x2]])</f>
        <v>6.2035909263384097</v>
      </c>
      <c r="X569" s="1">
        <f>(Tabulka1[[#This Row],[x2]]-Tabulka1[[#This Row],[x3]])/60.08*1000/(100-Tabulka1[[#This Row],[x2]])</f>
        <v>9.3053863895076159</v>
      </c>
      <c r="Y569" s="1">
        <f>Tabulka1[[#This Row],[z3]]</f>
        <v>517.58647411006712</v>
      </c>
      <c r="Z569" s="1">
        <f>Tabulka1[[#This Row],[std3]]</f>
        <v>0.96179629345104578</v>
      </c>
      <c r="AA569" s="1" t="s">
        <v>36</v>
      </c>
      <c r="AB569" s="1" t="s">
        <v>37</v>
      </c>
      <c r="AC569" s="1" t="str">
        <f>Tabulka1[[#This Row],[z2Label]]</f>
        <v>Dynamic viscosity (mPa.s)</v>
      </c>
      <c r="AD569" s="1">
        <f>Tabulka1[[#This Row],[y2]]</f>
        <v>3</v>
      </c>
      <c r="AE569" s="1">
        <f>Tabulka1[[#This Row],[x3]]</f>
        <v>10.977239224519639</v>
      </c>
      <c r="AF569" s="1">
        <f>Tabulka1[[#This Row],[x2]]-Tabulka1[[#This Row],[x3]]</f>
        <v>31.922760775480359</v>
      </c>
      <c r="AG569" s="1">
        <f>100-Tabulka1[[#This Row],[Na2O_proc]]-Tabulka1[[#This Row],[SiO2_proc]]</f>
        <v>57.100000000000009</v>
      </c>
      <c r="AH569" s="1">
        <f>Tabulka1[[#This Row],[z2]]</f>
        <v>517.58647411006712</v>
      </c>
      <c r="AI569" s="1">
        <f>Tabulka1[[#This Row],[std2]]</f>
        <v>0.96179629345104578</v>
      </c>
      <c r="AJ569" s="1" t="str">
        <f>Tabulka1[[#This Row],[z2Label]]</f>
        <v>Dynamic viscosity (mPa.s)</v>
      </c>
      <c r="AK569" s="1">
        <v>20</v>
      </c>
      <c r="AL569" s="1" t="s">
        <v>82</v>
      </c>
      <c r="AM569" s="1" t="s">
        <v>79</v>
      </c>
      <c r="AN569" s="1">
        <f t="shared" si="72"/>
        <v>400.91768972375212</v>
      </c>
      <c r="AO569" s="1">
        <f>Tabulka1[[#This Row],[Interpolated_z2]]-Tabulka1[[#This Row],[z2]]</f>
        <v>-116.668784386315</v>
      </c>
      <c r="AP569" s="1">
        <f>Tabulka1[[#This Row],[Interpolated_z2 - measured]]/Tabulka1[[#This Row],[z2]]*100</f>
        <v>-22.540926052388464</v>
      </c>
      <c r="AQ569" s="1">
        <v>1</v>
      </c>
    </row>
    <row r="570" spans="1:43" x14ac:dyDescent="0.35">
      <c r="A570" s="1">
        <f t="shared" ref="A570:B570" si="76">A185</f>
        <v>0</v>
      </c>
      <c r="B570" s="1">
        <f t="shared" si="76"/>
        <v>0</v>
      </c>
      <c r="C570" s="1">
        <f>Tabulka1[[#This Row],[z2]]</f>
        <v>0.97254957836955058</v>
      </c>
      <c r="D570" s="1">
        <f>Tabulka1[[#This Row],[std2]]</f>
        <v>2.0417207929571625E-3</v>
      </c>
      <c r="E570" s="1">
        <f t="shared" ref="E570:E578" si="77">E185</f>
        <v>10</v>
      </c>
      <c r="F570" s="1" t="s">
        <v>75</v>
      </c>
      <c r="G570" s="1" t="s">
        <v>27</v>
      </c>
      <c r="H570" s="1" t="str">
        <f>Tabulka1[[#This Row],[z2Label]]</f>
        <v>Dynamic viscosity (mPa.s)</v>
      </c>
      <c r="I570" s="1">
        <f t="shared" ref="I570:J570" si="78">I185</f>
        <v>0</v>
      </c>
      <c r="J570" s="1">
        <f t="shared" si="78"/>
        <v>3.3460000000000001</v>
      </c>
      <c r="K570" s="1">
        <v>0.97254957836955058</v>
      </c>
      <c r="L570" s="1">
        <v>2.0417207929571625E-3</v>
      </c>
      <c r="M570" s="1" t="s">
        <v>29</v>
      </c>
      <c r="N570" s="1" t="s">
        <v>28</v>
      </c>
      <c r="O570" s="1" t="s">
        <v>81</v>
      </c>
      <c r="P570" s="1">
        <f t="shared" ref="P570:Q570" si="79">P185</f>
        <v>0</v>
      </c>
      <c r="Q570" s="1">
        <f t="shared" si="79"/>
        <v>3.3460000000000001</v>
      </c>
      <c r="R570" s="1">
        <f>Tabulka1[[#This Row],[z2]]</f>
        <v>0.97254957836955058</v>
      </c>
      <c r="S570" s="1">
        <f>Tabulka1[[#This Row],[std2]]</f>
        <v>2.0417207929571625E-3</v>
      </c>
      <c r="T570" s="1" t="s">
        <v>44</v>
      </c>
      <c r="U570" s="1" t="s">
        <v>28</v>
      </c>
      <c r="V570" s="1" t="str">
        <f>Tabulka1[[#This Row],[z2Label]]</f>
        <v>Dynamic viscosity (mPa.s)</v>
      </c>
      <c r="W570" s="1">
        <f>2*Tabulka1[[#This Row],[x3]]/61.9789*1000/(100-Tabulka1[[#This Row],[x2]])</f>
        <v>0</v>
      </c>
      <c r="X570" s="1">
        <f>(Tabulka1[[#This Row],[x2]]-Tabulka1[[#This Row],[x3]])/60.08*1000/(100-Tabulka1[[#This Row],[x2]])</f>
        <v>0</v>
      </c>
      <c r="Y570" s="1">
        <f>Tabulka1[[#This Row],[z3]]</f>
        <v>0.97254957836955058</v>
      </c>
      <c r="Z570" s="1">
        <f>Tabulka1[[#This Row],[std3]]</f>
        <v>2.0417207929571625E-3</v>
      </c>
      <c r="AA570" s="1" t="s">
        <v>36</v>
      </c>
      <c r="AB570" s="1" t="s">
        <v>37</v>
      </c>
      <c r="AC570" s="1" t="str">
        <f>Tabulka1[[#This Row],[z2Label]]</f>
        <v>Dynamic viscosity (mPa.s)</v>
      </c>
      <c r="AD570" s="1">
        <f>Tabulka1[[#This Row],[y2]]</f>
        <v>3.3460000000000001</v>
      </c>
      <c r="AE570" s="1">
        <f>Tabulka1[[#This Row],[x3]]</f>
        <v>0</v>
      </c>
      <c r="AF570" s="1">
        <f>Tabulka1[[#This Row],[x2]]-Tabulka1[[#This Row],[x3]]</f>
        <v>0</v>
      </c>
      <c r="AG570" s="1">
        <f>100-Tabulka1[[#This Row],[Na2O_proc]]-Tabulka1[[#This Row],[SiO2_proc]]</f>
        <v>100</v>
      </c>
      <c r="AH570" s="1">
        <f>Tabulka1[[#This Row],[z2]]</f>
        <v>0.97254957836955058</v>
      </c>
      <c r="AI570" s="1">
        <f>Tabulka1[[#This Row],[std2]]</f>
        <v>2.0417207929571625E-3</v>
      </c>
      <c r="AJ570" s="1" t="str">
        <f>Tabulka1[[#This Row],[z2Label]]</f>
        <v>Dynamic viscosity (mPa.s)</v>
      </c>
      <c r="AK570" s="1">
        <v>20</v>
      </c>
      <c r="AL570" s="1" t="s">
        <v>82</v>
      </c>
      <c r="AM570" s="1" t="s">
        <v>79</v>
      </c>
      <c r="AN570" s="1">
        <f t="shared" si="72"/>
        <v>0.50928709903195091</v>
      </c>
      <c r="AO570" s="1">
        <f>Tabulka1[[#This Row],[Interpolated_z2]]-Tabulka1[[#This Row],[z2]]</f>
        <v>-0.46326247933759968</v>
      </c>
      <c r="AP570" s="1">
        <f>Tabulka1[[#This Row],[Interpolated_z2 - measured]]/Tabulka1[[#This Row],[z2]]*100</f>
        <v>-47.633816274358473</v>
      </c>
      <c r="AQ570" s="1">
        <v>100</v>
      </c>
    </row>
    <row r="571" spans="1:43" x14ac:dyDescent="0.35">
      <c r="A571" s="1">
        <f t="shared" ref="A571:B571" si="80">A186</f>
        <v>0.39509848004563225</v>
      </c>
      <c r="B571" s="1">
        <f t="shared" si="80"/>
        <v>0.66099975711634273</v>
      </c>
      <c r="C571" s="1">
        <f>Tabulka1[[#This Row],[z2]]</f>
        <v>1.1709250431543572</v>
      </c>
      <c r="D571" s="1">
        <f>Tabulka1[[#This Row],[std2]]</f>
        <v>2.8740708957672423E-3</v>
      </c>
      <c r="E571" s="1">
        <f t="shared" si="77"/>
        <v>10</v>
      </c>
      <c r="F571" s="1" t="s">
        <v>75</v>
      </c>
      <c r="G571" s="1" t="s">
        <v>27</v>
      </c>
      <c r="H571" s="1" t="str">
        <f>Tabulka1[[#This Row],[z2Label]]</f>
        <v>Dynamic viscosity (mPa.s)</v>
      </c>
      <c r="I571" s="1">
        <f t="shared" ref="I571:J571" si="81">I186</f>
        <v>5</v>
      </c>
      <c r="J571" s="1">
        <f t="shared" si="81"/>
        <v>3.3460000000000001</v>
      </c>
      <c r="K571" s="1">
        <v>1.1709250431543572</v>
      </c>
      <c r="L571" s="1">
        <v>2.8740708957672423E-3</v>
      </c>
      <c r="M571" s="1" t="s">
        <v>29</v>
      </c>
      <c r="N571" s="1" t="s">
        <v>28</v>
      </c>
      <c r="O571" s="1" t="s">
        <v>81</v>
      </c>
      <c r="P571" s="1">
        <f t="shared" ref="P571:Q571" si="82">P186</f>
        <v>1.1782766043343857</v>
      </c>
      <c r="Q571" s="1">
        <f t="shared" si="82"/>
        <v>3.3460000000000001</v>
      </c>
      <c r="R571" s="1">
        <f>Tabulka1[[#This Row],[z2]]</f>
        <v>1.1709250431543572</v>
      </c>
      <c r="S571" s="1">
        <f>Tabulka1[[#This Row],[std2]]</f>
        <v>2.8740708957672423E-3</v>
      </c>
      <c r="T571" s="1" t="s">
        <v>44</v>
      </c>
      <c r="U571" s="1" t="s">
        <v>28</v>
      </c>
      <c r="V571" s="1" t="str">
        <f>Tabulka1[[#This Row],[z2Label]]</f>
        <v>Dynamic viscosity (mPa.s)</v>
      </c>
      <c r="W571" s="1">
        <f>2*Tabulka1[[#This Row],[x3]]/61.9789*1000/(100-Tabulka1[[#This Row],[x2]])</f>
        <v>0.4002301307242459</v>
      </c>
      <c r="X571" s="1">
        <f>(Tabulka1[[#This Row],[x2]]-Tabulka1[[#This Row],[x3]])/60.08*1000/(100-Tabulka1[[#This Row],[x2]])</f>
        <v>0.66958500870166349</v>
      </c>
      <c r="Y571" s="1">
        <f>Tabulka1[[#This Row],[z3]]</f>
        <v>1.1709250431543572</v>
      </c>
      <c r="Z571" s="1">
        <f>Tabulka1[[#This Row],[std3]]</f>
        <v>2.8740708957672423E-3</v>
      </c>
      <c r="AA571" s="1" t="s">
        <v>36</v>
      </c>
      <c r="AB571" s="1" t="s">
        <v>37</v>
      </c>
      <c r="AC571" s="1" t="str">
        <f>Tabulka1[[#This Row],[z2Label]]</f>
        <v>Dynamic viscosity (mPa.s)</v>
      </c>
      <c r="AD571" s="1">
        <f>Tabulka1[[#This Row],[y2]]</f>
        <v>3.3460000000000001</v>
      </c>
      <c r="AE571" s="1">
        <f>Tabulka1[[#This Row],[x3]]</f>
        <v>1.1782766043343857</v>
      </c>
      <c r="AF571" s="1">
        <f>Tabulka1[[#This Row],[x2]]-Tabulka1[[#This Row],[x3]]</f>
        <v>3.8217233956656145</v>
      </c>
      <c r="AG571" s="1">
        <f>100-Tabulka1[[#This Row],[Na2O_proc]]-Tabulka1[[#This Row],[SiO2_proc]]</f>
        <v>95</v>
      </c>
      <c r="AH571" s="1">
        <f>Tabulka1[[#This Row],[z2]]</f>
        <v>1.1709250431543572</v>
      </c>
      <c r="AI571" s="1">
        <f>Tabulka1[[#This Row],[std2]]</f>
        <v>2.8740708957672423E-3</v>
      </c>
      <c r="AJ571" s="1" t="str">
        <f>Tabulka1[[#This Row],[z2Label]]</f>
        <v>Dynamic viscosity (mPa.s)</v>
      </c>
      <c r="AK571" s="1">
        <v>20</v>
      </c>
      <c r="AL571" s="1" t="s">
        <v>82</v>
      </c>
      <c r="AM571" s="1" t="s">
        <v>79</v>
      </c>
      <c r="AN571" s="1">
        <f t="shared" si="72"/>
        <v>0.82875503071121748</v>
      </c>
      <c r="AO571" s="1">
        <f>Tabulka1[[#This Row],[Interpolated_z2]]-Tabulka1[[#This Row],[z2]]</f>
        <v>-0.34217001244313971</v>
      </c>
      <c r="AP571" s="1">
        <f>Tabulka1[[#This Row],[Interpolated_z2 - measured]]/Tabulka1[[#This Row],[z2]]*100</f>
        <v>-29.222196112687733</v>
      </c>
      <c r="AQ571" s="1">
        <v>1</v>
      </c>
    </row>
    <row r="572" spans="1:43" x14ac:dyDescent="0.35">
      <c r="A572" s="1">
        <f t="shared" ref="A572:B572" si="83">A187</f>
        <v>0.82280450930163052</v>
      </c>
      <c r="B572" s="1">
        <f t="shared" si="83"/>
        <v>1.3765519440616278</v>
      </c>
      <c r="C572" s="1">
        <f>Tabulka1[[#This Row],[z2]]</f>
        <v>1.4809115706237326</v>
      </c>
      <c r="D572" s="1">
        <f>Tabulka1[[#This Row],[std2]]</f>
        <v>8.0288488704348908E-5</v>
      </c>
      <c r="E572" s="1">
        <f t="shared" si="77"/>
        <v>10</v>
      </c>
      <c r="F572" s="1" t="s">
        <v>75</v>
      </c>
      <c r="G572" s="1" t="s">
        <v>27</v>
      </c>
      <c r="H572" s="1" t="str">
        <f>Tabulka1[[#This Row],[z2Label]]</f>
        <v>Dynamic viscosity (mPa.s)</v>
      </c>
      <c r="I572" s="1">
        <f t="shared" ref="I572:J572" si="84">I187</f>
        <v>10</v>
      </c>
      <c r="J572" s="1">
        <f t="shared" si="84"/>
        <v>3.3460000000000001</v>
      </c>
      <c r="K572" s="1">
        <v>1.4809115706237326</v>
      </c>
      <c r="L572" s="1">
        <v>8.0288488704348908E-5</v>
      </c>
      <c r="M572" s="1" t="s">
        <v>29</v>
      </c>
      <c r="N572" s="1" t="s">
        <v>28</v>
      </c>
      <c r="O572" s="1" t="s">
        <v>81</v>
      </c>
      <c r="P572" s="1">
        <f t="shared" ref="P572:Q572" si="85">P187</f>
        <v>2.3565532086687715</v>
      </c>
      <c r="Q572" s="1">
        <f t="shared" si="85"/>
        <v>3.3460000000000001</v>
      </c>
      <c r="R572" s="1">
        <f>Tabulka1[[#This Row],[z2]]</f>
        <v>1.4809115706237326</v>
      </c>
      <c r="S572" s="1">
        <f>Tabulka1[[#This Row],[std2]]</f>
        <v>8.0288488704348908E-5</v>
      </c>
      <c r="T572" s="1" t="s">
        <v>44</v>
      </c>
      <c r="U572" s="1" t="s">
        <v>28</v>
      </c>
      <c r="V572" s="1" t="str">
        <f>Tabulka1[[#This Row],[z2Label]]</f>
        <v>Dynamic viscosity (mPa.s)</v>
      </c>
      <c r="W572" s="1">
        <f>2*Tabulka1[[#This Row],[x3]]/61.9789*1000/(100-Tabulka1[[#This Row],[x2]])</f>
        <v>0.84493027597340797</v>
      </c>
      <c r="X572" s="1">
        <f>(Tabulka1[[#This Row],[x2]]-Tabulka1[[#This Row],[x3]])/60.08*1000/(100-Tabulka1[[#This Row],[x2]])</f>
        <v>1.4135683517035118</v>
      </c>
      <c r="Y572" s="1">
        <f>Tabulka1[[#This Row],[z3]]</f>
        <v>1.4809115706237326</v>
      </c>
      <c r="Z572" s="1">
        <f>Tabulka1[[#This Row],[std3]]</f>
        <v>8.0288488704348908E-5</v>
      </c>
      <c r="AA572" s="1" t="s">
        <v>36</v>
      </c>
      <c r="AB572" s="1" t="s">
        <v>37</v>
      </c>
      <c r="AC572" s="1" t="str">
        <f>Tabulka1[[#This Row],[z2Label]]</f>
        <v>Dynamic viscosity (mPa.s)</v>
      </c>
      <c r="AD572" s="1">
        <f>Tabulka1[[#This Row],[y2]]</f>
        <v>3.3460000000000001</v>
      </c>
      <c r="AE572" s="1">
        <f>Tabulka1[[#This Row],[x3]]</f>
        <v>2.3565532086687715</v>
      </c>
      <c r="AF572" s="1">
        <f>Tabulka1[[#This Row],[x2]]-Tabulka1[[#This Row],[x3]]</f>
        <v>7.643446791331229</v>
      </c>
      <c r="AG572" s="1">
        <f>100-Tabulka1[[#This Row],[Na2O_proc]]-Tabulka1[[#This Row],[SiO2_proc]]</f>
        <v>90</v>
      </c>
      <c r="AH572" s="1">
        <f>Tabulka1[[#This Row],[z2]]</f>
        <v>1.4809115706237326</v>
      </c>
      <c r="AI572" s="1">
        <f>Tabulka1[[#This Row],[std2]]</f>
        <v>8.0288488704348908E-5</v>
      </c>
      <c r="AJ572" s="1" t="str">
        <f>Tabulka1[[#This Row],[z2Label]]</f>
        <v>Dynamic viscosity (mPa.s)</v>
      </c>
      <c r="AK572" s="1">
        <v>20</v>
      </c>
      <c r="AL572" s="1" t="s">
        <v>82</v>
      </c>
      <c r="AM572" s="1" t="s">
        <v>79</v>
      </c>
      <c r="AN572" s="1">
        <f t="shared" si="72"/>
        <v>1.3778882085602964</v>
      </c>
      <c r="AO572" s="1">
        <f>Tabulka1[[#This Row],[Interpolated_z2]]-Tabulka1[[#This Row],[z2]]</f>
        <v>-0.10302336206343621</v>
      </c>
      <c r="AP572" s="1">
        <f>Tabulka1[[#This Row],[Interpolated_z2 - measured]]/Tabulka1[[#This Row],[z2]]*100</f>
        <v>-6.9567531314543434</v>
      </c>
      <c r="AQ572" s="1">
        <v>1</v>
      </c>
    </row>
    <row r="573" spans="1:43" x14ac:dyDescent="0.35">
      <c r="A573" s="1">
        <f t="shared" ref="A573:B573" si="86">A188</f>
        <v>1.2861522323890144</v>
      </c>
      <c r="B573" s="1">
        <f t="shared" si="86"/>
        <v>2.151732684786821</v>
      </c>
      <c r="C573" s="1">
        <f>Tabulka1[[#This Row],[z2]]</f>
        <v>2.0131418139511972</v>
      </c>
      <c r="D573" s="1">
        <f>Tabulka1[[#This Row],[std2]]</f>
        <v>1.594964961496612E-4</v>
      </c>
      <c r="E573" s="1">
        <f t="shared" si="77"/>
        <v>10</v>
      </c>
      <c r="F573" s="1" t="s">
        <v>75</v>
      </c>
      <c r="G573" s="1" t="s">
        <v>27</v>
      </c>
      <c r="H573" s="1" t="str">
        <f>Tabulka1[[#This Row],[z2Label]]</f>
        <v>Dynamic viscosity (mPa.s)</v>
      </c>
      <c r="I573" s="1">
        <f t="shared" ref="I573:J573" si="87">I188</f>
        <v>15</v>
      </c>
      <c r="J573" s="1">
        <f t="shared" si="87"/>
        <v>3.3460000000000001</v>
      </c>
      <c r="K573" s="1">
        <v>2.0131418139511972</v>
      </c>
      <c r="L573" s="1">
        <v>1.594964961496612E-4</v>
      </c>
      <c r="M573" s="1" t="s">
        <v>29</v>
      </c>
      <c r="N573" s="1" t="s">
        <v>28</v>
      </c>
      <c r="O573" s="1" t="s">
        <v>81</v>
      </c>
      <c r="P573" s="1">
        <f t="shared" ref="P573:Q573" si="88">P188</f>
        <v>3.534829813003157</v>
      </c>
      <c r="Q573" s="1">
        <f t="shared" si="88"/>
        <v>3.3460000000000001</v>
      </c>
      <c r="R573" s="1">
        <f>Tabulka1[[#This Row],[z2]]</f>
        <v>2.0131418139511972</v>
      </c>
      <c r="S573" s="1">
        <f>Tabulka1[[#This Row],[std2]]</f>
        <v>1.594964961496612E-4</v>
      </c>
      <c r="T573" s="1" t="s">
        <v>44</v>
      </c>
      <c r="U573" s="1" t="s">
        <v>28</v>
      </c>
      <c r="V573" s="1" t="str">
        <f>Tabulka1[[#This Row],[z2Label]]</f>
        <v>Dynamic viscosity (mPa.s)</v>
      </c>
      <c r="W573" s="1">
        <f>2*Tabulka1[[#This Row],[x3]]/61.9789*1000/(100-Tabulka1[[#This Row],[x2]])</f>
        <v>1.3419480853695303</v>
      </c>
      <c r="X573" s="1">
        <f>(Tabulka1[[#This Row],[x2]]-Tabulka1[[#This Row],[x3]])/60.08*1000/(100-Tabulka1[[#This Row],[x2]])</f>
        <v>2.2450791468232247</v>
      </c>
      <c r="Y573" s="1">
        <f>Tabulka1[[#This Row],[z3]]</f>
        <v>2.0131418139511972</v>
      </c>
      <c r="Z573" s="1">
        <f>Tabulka1[[#This Row],[std3]]</f>
        <v>1.594964961496612E-4</v>
      </c>
      <c r="AA573" s="1" t="s">
        <v>36</v>
      </c>
      <c r="AB573" s="1" t="s">
        <v>37</v>
      </c>
      <c r="AC573" s="1" t="str">
        <f>Tabulka1[[#This Row],[z2Label]]</f>
        <v>Dynamic viscosity (mPa.s)</v>
      </c>
      <c r="AD573" s="1">
        <f>Tabulka1[[#This Row],[y2]]</f>
        <v>3.3460000000000001</v>
      </c>
      <c r="AE573" s="1">
        <f>Tabulka1[[#This Row],[x3]]</f>
        <v>3.534829813003157</v>
      </c>
      <c r="AF573" s="1">
        <f>Tabulka1[[#This Row],[x2]]-Tabulka1[[#This Row],[x3]]</f>
        <v>11.465170186996843</v>
      </c>
      <c r="AG573" s="1">
        <f>100-Tabulka1[[#This Row],[Na2O_proc]]-Tabulka1[[#This Row],[SiO2_proc]]</f>
        <v>85</v>
      </c>
      <c r="AH573" s="1">
        <f>Tabulka1[[#This Row],[z2]]</f>
        <v>2.0131418139511972</v>
      </c>
      <c r="AI573" s="1">
        <f>Tabulka1[[#This Row],[std2]]</f>
        <v>1.594964961496612E-4</v>
      </c>
      <c r="AJ573" s="1" t="str">
        <f>Tabulka1[[#This Row],[z2Label]]</f>
        <v>Dynamic viscosity (mPa.s)</v>
      </c>
      <c r="AK573" s="1">
        <v>20</v>
      </c>
      <c r="AL573" s="1" t="s">
        <v>82</v>
      </c>
      <c r="AM573" s="1" t="s">
        <v>79</v>
      </c>
      <c r="AN573" s="1">
        <f t="shared" si="72"/>
        <v>2.3440410007732582</v>
      </c>
      <c r="AO573" s="1">
        <f>Tabulka1[[#This Row],[Interpolated_z2]]-Tabulka1[[#This Row],[z2]]</f>
        <v>0.33089918682206099</v>
      </c>
      <c r="AP573" s="1">
        <f>Tabulka1[[#This Row],[Interpolated_z2 - measured]]/Tabulka1[[#This Row],[z2]]*100</f>
        <v>16.436953647721644</v>
      </c>
      <c r="AQ573" s="1">
        <v>1</v>
      </c>
    </row>
    <row r="574" spans="1:43" x14ac:dyDescent="0.35">
      <c r="A574" s="1">
        <f t="shared" ref="A574:B574" si="89">A189</f>
        <v>1.7888297699624089</v>
      </c>
      <c r="B574" s="1">
        <f t="shared" si="89"/>
        <v>2.9927122051471104</v>
      </c>
      <c r="C574" s="1">
        <f>Tabulka1[[#This Row],[z2]]</f>
        <v>3.021652785003305</v>
      </c>
      <c r="D574" s="1">
        <f>Tabulka1[[#This Row],[std2]]</f>
        <v>2.5108628397141159E-3</v>
      </c>
      <c r="E574" s="1">
        <f t="shared" si="77"/>
        <v>10</v>
      </c>
      <c r="F574" s="1" t="s">
        <v>75</v>
      </c>
      <c r="G574" s="1" t="s">
        <v>27</v>
      </c>
      <c r="H574" s="1" t="str">
        <f>Tabulka1[[#This Row],[z2Label]]</f>
        <v>Dynamic viscosity (mPa.s)</v>
      </c>
      <c r="I574" s="1">
        <f t="shared" ref="I574:J574" si="90">I189</f>
        <v>20</v>
      </c>
      <c r="J574" s="1">
        <f t="shared" si="90"/>
        <v>3.3460000000000001</v>
      </c>
      <c r="K574" s="1">
        <v>3.021652785003305</v>
      </c>
      <c r="L574" s="1">
        <v>2.5108628397141159E-3</v>
      </c>
      <c r="M574" s="1" t="s">
        <v>29</v>
      </c>
      <c r="N574" s="1" t="s">
        <v>28</v>
      </c>
      <c r="O574" s="1" t="s">
        <v>81</v>
      </c>
      <c r="P574" s="1">
        <f t="shared" ref="P574:Q574" si="91">P189</f>
        <v>4.713106417337543</v>
      </c>
      <c r="Q574" s="1">
        <f t="shared" si="91"/>
        <v>3.3460000000000001</v>
      </c>
      <c r="R574" s="1">
        <f>Tabulka1[[#This Row],[z2]]</f>
        <v>3.021652785003305</v>
      </c>
      <c r="S574" s="1">
        <f>Tabulka1[[#This Row],[std2]]</f>
        <v>2.5108628397141159E-3</v>
      </c>
      <c r="T574" s="1" t="s">
        <v>44</v>
      </c>
      <c r="U574" s="1" t="s">
        <v>28</v>
      </c>
      <c r="V574" s="1" t="str">
        <f>Tabulka1[[#This Row],[z2Label]]</f>
        <v>Dynamic viscosity (mPa.s)</v>
      </c>
      <c r="W574" s="1">
        <f>2*Tabulka1[[#This Row],[x3]]/61.9789*1000/(100-Tabulka1[[#This Row],[x2]])</f>
        <v>1.901093120940168</v>
      </c>
      <c r="X574" s="1">
        <f>(Tabulka1[[#This Row],[x2]]-Tabulka1[[#This Row],[x3]])/60.08*1000/(100-Tabulka1[[#This Row],[x2]])</f>
        <v>3.1805287913329017</v>
      </c>
      <c r="Y574" s="1">
        <f>Tabulka1[[#This Row],[z3]]</f>
        <v>3.021652785003305</v>
      </c>
      <c r="Z574" s="1">
        <f>Tabulka1[[#This Row],[std3]]</f>
        <v>2.5108628397141159E-3</v>
      </c>
      <c r="AA574" s="1" t="s">
        <v>36</v>
      </c>
      <c r="AB574" s="1" t="s">
        <v>37</v>
      </c>
      <c r="AC574" s="1" t="str">
        <f>Tabulka1[[#This Row],[z2Label]]</f>
        <v>Dynamic viscosity (mPa.s)</v>
      </c>
      <c r="AD574" s="1">
        <f>Tabulka1[[#This Row],[y2]]</f>
        <v>3.3460000000000001</v>
      </c>
      <c r="AE574" s="1">
        <f>Tabulka1[[#This Row],[x3]]</f>
        <v>4.713106417337543</v>
      </c>
      <c r="AF574" s="1">
        <f>Tabulka1[[#This Row],[x2]]-Tabulka1[[#This Row],[x3]]</f>
        <v>15.286893582662458</v>
      </c>
      <c r="AG574" s="1">
        <f>100-Tabulka1[[#This Row],[Na2O_proc]]-Tabulka1[[#This Row],[SiO2_proc]]</f>
        <v>80</v>
      </c>
      <c r="AH574" s="1">
        <f>Tabulka1[[#This Row],[z2]]</f>
        <v>3.021652785003305</v>
      </c>
      <c r="AI574" s="1">
        <f>Tabulka1[[#This Row],[std2]]</f>
        <v>2.5108628397141159E-3</v>
      </c>
      <c r="AJ574" s="1" t="str">
        <f>Tabulka1[[#This Row],[z2Label]]</f>
        <v>Dynamic viscosity (mPa.s)</v>
      </c>
      <c r="AK574" s="1">
        <v>20</v>
      </c>
      <c r="AL574" s="1" t="s">
        <v>82</v>
      </c>
      <c r="AM574" s="1" t="s">
        <v>79</v>
      </c>
      <c r="AN574" s="1">
        <f t="shared" si="72"/>
        <v>4.1964190454383283</v>
      </c>
      <c r="AO574" s="1">
        <f>Tabulka1[[#This Row],[Interpolated_z2]]-Tabulka1[[#This Row],[z2]]</f>
        <v>1.1747662604350233</v>
      </c>
      <c r="AP574" s="1">
        <f>Tabulka1[[#This Row],[Interpolated_z2 - measured]]/Tabulka1[[#This Row],[z2]]*100</f>
        <v>38.878267756820989</v>
      </c>
      <c r="AQ574" s="1">
        <v>1</v>
      </c>
    </row>
    <row r="575" spans="1:43" x14ac:dyDescent="0.35">
      <c r="A575" s="1">
        <f t="shared" ref="A575:B575" si="92">A190</f>
        <v>2.3352362515036691</v>
      </c>
      <c r="B575" s="1">
        <f t="shared" si="92"/>
        <v>3.9068502487656387</v>
      </c>
      <c r="C575" s="1">
        <f>Tabulka1[[#This Row],[z2]]</f>
        <v>5.1987003831162379</v>
      </c>
      <c r="D575" s="1">
        <f>Tabulka1[[#This Row],[std2]]</f>
        <v>3.4114159046298863E-3</v>
      </c>
      <c r="E575" s="1">
        <f t="shared" si="77"/>
        <v>10</v>
      </c>
      <c r="F575" s="1" t="s">
        <v>75</v>
      </c>
      <c r="G575" s="1" t="s">
        <v>27</v>
      </c>
      <c r="H575" s="1" t="str">
        <f>Tabulka1[[#This Row],[z2Label]]</f>
        <v>Dynamic viscosity (mPa.s)</v>
      </c>
      <c r="I575" s="1">
        <f t="shared" ref="I575:J575" si="93">I190</f>
        <v>25</v>
      </c>
      <c r="J575" s="1">
        <f t="shared" si="93"/>
        <v>3.3460000000000001</v>
      </c>
      <c r="K575" s="1">
        <v>5.1987003831162379</v>
      </c>
      <c r="L575" s="1">
        <v>3.4114159046298863E-3</v>
      </c>
      <c r="M575" s="1" t="s">
        <v>29</v>
      </c>
      <c r="N575" s="1" t="s">
        <v>28</v>
      </c>
      <c r="O575" s="1" t="s">
        <v>81</v>
      </c>
      <c r="P575" s="1">
        <f t="shared" ref="P575:Q575" si="94">P190</f>
        <v>5.8913830216719285</v>
      </c>
      <c r="Q575" s="1">
        <f t="shared" si="94"/>
        <v>3.3460000000000001</v>
      </c>
      <c r="R575" s="1">
        <f>Tabulka1[[#This Row],[z2]]</f>
        <v>5.1987003831162379</v>
      </c>
      <c r="S575" s="1">
        <f>Tabulka1[[#This Row],[std2]]</f>
        <v>3.4114159046298863E-3</v>
      </c>
      <c r="T575" s="1" t="s">
        <v>44</v>
      </c>
      <c r="U575" s="1" t="s">
        <v>28</v>
      </c>
      <c r="V575" s="1" t="str">
        <f>Tabulka1[[#This Row],[z2Label]]</f>
        <v>Dynamic viscosity (mPa.s)</v>
      </c>
      <c r="W575" s="1">
        <f>2*Tabulka1[[#This Row],[x3]]/61.9789*1000/(100-Tabulka1[[#This Row],[x2]])</f>
        <v>2.5347908279202236</v>
      </c>
      <c r="X575" s="1">
        <f>(Tabulka1[[#This Row],[x2]]-Tabulka1[[#This Row],[x3]])/60.08*1000/(100-Tabulka1[[#This Row],[x2]])</f>
        <v>4.2407050551105359</v>
      </c>
      <c r="Y575" s="1">
        <f>Tabulka1[[#This Row],[z3]]</f>
        <v>5.1987003831162379</v>
      </c>
      <c r="Z575" s="1">
        <f>Tabulka1[[#This Row],[std3]]</f>
        <v>3.4114159046298863E-3</v>
      </c>
      <c r="AA575" s="1" t="s">
        <v>36</v>
      </c>
      <c r="AB575" s="1" t="s">
        <v>37</v>
      </c>
      <c r="AC575" s="1" t="str">
        <f>Tabulka1[[#This Row],[z2Label]]</f>
        <v>Dynamic viscosity (mPa.s)</v>
      </c>
      <c r="AD575" s="1">
        <f>Tabulka1[[#This Row],[y2]]</f>
        <v>3.3460000000000001</v>
      </c>
      <c r="AE575" s="1">
        <f>Tabulka1[[#This Row],[x3]]</f>
        <v>5.8913830216719285</v>
      </c>
      <c r="AF575" s="1">
        <f>Tabulka1[[#This Row],[x2]]-Tabulka1[[#This Row],[x3]]</f>
        <v>19.108616978328072</v>
      </c>
      <c r="AG575" s="1">
        <f>100-Tabulka1[[#This Row],[Na2O_proc]]-Tabulka1[[#This Row],[SiO2_proc]]</f>
        <v>75</v>
      </c>
      <c r="AH575" s="1">
        <f>Tabulka1[[#This Row],[z2]]</f>
        <v>5.1987003831162379</v>
      </c>
      <c r="AI575" s="1">
        <f>Tabulka1[[#This Row],[std2]]</f>
        <v>3.4114159046298863E-3</v>
      </c>
      <c r="AJ575" s="1" t="str">
        <f>Tabulka1[[#This Row],[z2Label]]</f>
        <v>Dynamic viscosity (mPa.s)</v>
      </c>
      <c r="AK575" s="1">
        <v>20</v>
      </c>
      <c r="AL575" s="1" t="s">
        <v>82</v>
      </c>
      <c r="AM575" s="1" t="s">
        <v>79</v>
      </c>
      <c r="AN575" s="1">
        <f t="shared" si="72"/>
        <v>8.3505259742204831</v>
      </c>
      <c r="AO575" s="1">
        <f>Tabulka1[[#This Row],[Interpolated_z2]]-Tabulka1[[#This Row],[z2]]</f>
        <v>3.1518255911042452</v>
      </c>
      <c r="AP575" s="1">
        <f>Tabulka1[[#This Row],[Interpolated_z2 - measured]]/Tabulka1[[#This Row],[z2]]*100</f>
        <v>60.627182927109914</v>
      </c>
      <c r="AQ575" s="1">
        <v>1</v>
      </c>
    </row>
    <row r="576" spans="1:43" x14ac:dyDescent="0.35">
      <c r="A576" s="1">
        <f t="shared" ref="A576:B576" si="95">A191</f>
        <v>2.9304475956457052</v>
      </c>
      <c r="B576" s="1">
        <f t="shared" si="95"/>
        <v>4.9026388275152648</v>
      </c>
      <c r="C576" s="1">
        <f>Tabulka1[[#This Row],[z2]]</f>
        <v>12.4344250976323</v>
      </c>
      <c r="D576" s="1" t="e">
        <f>Tabulka1[[#This Row],[std2]]</f>
        <v>#DIV/0!</v>
      </c>
      <c r="E576" s="1">
        <f t="shared" si="77"/>
        <v>10</v>
      </c>
      <c r="F576" s="1" t="s">
        <v>75</v>
      </c>
      <c r="G576" s="1" t="s">
        <v>27</v>
      </c>
      <c r="H576" s="1" t="str">
        <f>Tabulka1[[#This Row],[z2Label]]</f>
        <v>Dynamic viscosity (mPa.s)</v>
      </c>
      <c r="I576" s="1">
        <f t="shared" ref="I576:J576" si="96">I191</f>
        <v>30</v>
      </c>
      <c r="J576" s="1">
        <f t="shared" si="96"/>
        <v>3.3460000000000001</v>
      </c>
      <c r="K576" s="1">
        <v>12.4344250976323</v>
      </c>
      <c r="L576" s="1" t="e">
        <v>#DIV/0!</v>
      </c>
      <c r="M576" s="1" t="s">
        <v>29</v>
      </c>
      <c r="N576" s="1" t="s">
        <v>28</v>
      </c>
      <c r="O576" s="1" t="s">
        <v>81</v>
      </c>
      <c r="P576" s="1">
        <f t="shared" ref="P576:Q576" si="97">P191</f>
        <v>7.069659626006314</v>
      </c>
      <c r="Q576" s="1">
        <f t="shared" si="97"/>
        <v>3.3460000000000001</v>
      </c>
      <c r="R576" s="1">
        <f>Tabulka1[[#This Row],[z2]]</f>
        <v>12.4344250976323</v>
      </c>
      <c r="S576" s="1" t="e">
        <f>Tabulka1[[#This Row],[std2]]</f>
        <v>#DIV/0!</v>
      </c>
      <c r="T576" s="1" t="s">
        <v>44</v>
      </c>
      <c r="U576" s="1" t="s">
        <v>28</v>
      </c>
      <c r="V576" s="1" t="str">
        <f>Tabulka1[[#This Row],[z2Label]]</f>
        <v>Dynamic viscosity (mPa.s)</v>
      </c>
      <c r="W576" s="1">
        <f>2*Tabulka1[[#This Row],[x3]]/61.9789*1000/(100-Tabulka1[[#This Row],[x2]])</f>
        <v>3.2590167787545732</v>
      </c>
      <c r="X576" s="1">
        <f>(Tabulka1[[#This Row],[x2]]-Tabulka1[[#This Row],[x3]])/60.08*1000/(100-Tabulka1[[#This Row],[x2]])</f>
        <v>5.4523350708564022</v>
      </c>
      <c r="Y576" s="1">
        <f>Tabulka1[[#This Row],[z3]]</f>
        <v>12.4344250976323</v>
      </c>
      <c r="Z576" s="1" t="e">
        <f>Tabulka1[[#This Row],[std3]]</f>
        <v>#DIV/0!</v>
      </c>
      <c r="AA576" s="1" t="s">
        <v>36</v>
      </c>
      <c r="AB576" s="1" t="s">
        <v>37</v>
      </c>
      <c r="AC576" s="1" t="str">
        <f>Tabulka1[[#This Row],[z2Label]]</f>
        <v>Dynamic viscosity (mPa.s)</v>
      </c>
      <c r="AD576" s="1">
        <f>Tabulka1[[#This Row],[y2]]</f>
        <v>3.3460000000000001</v>
      </c>
      <c r="AE576" s="1">
        <f>Tabulka1[[#This Row],[x3]]</f>
        <v>7.069659626006314</v>
      </c>
      <c r="AF576" s="1">
        <f>Tabulka1[[#This Row],[x2]]-Tabulka1[[#This Row],[x3]]</f>
        <v>22.930340373993687</v>
      </c>
      <c r="AG576" s="1">
        <f>100-Tabulka1[[#This Row],[Na2O_proc]]-Tabulka1[[#This Row],[SiO2_proc]]</f>
        <v>70</v>
      </c>
      <c r="AH576" s="1">
        <f>Tabulka1[[#This Row],[z2]]</f>
        <v>12.4344250976323</v>
      </c>
      <c r="AI576" s="1" t="e">
        <f>Tabulka1[[#This Row],[std2]]</f>
        <v>#DIV/0!</v>
      </c>
      <c r="AJ576" s="1" t="str">
        <f>Tabulka1[[#This Row],[z2Label]]</f>
        <v>Dynamic viscosity (mPa.s)</v>
      </c>
      <c r="AK576" s="1">
        <v>20</v>
      </c>
      <c r="AL576" s="1" t="s">
        <v>82</v>
      </c>
      <c r="AM576" s="1" t="s">
        <v>79</v>
      </c>
      <c r="AN576" s="1">
        <f t="shared" si="72"/>
        <v>20.034982173724842</v>
      </c>
      <c r="AO576" s="1">
        <f>Tabulka1[[#This Row],[Interpolated_z2]]-Tabulka1[[#This Row],[z2]]</f>
        <v>7.6005570760925423</v>
      </c>
      <c r="AP576" s="1">
        <f>Tabulka1[[#This Row],[Interpolated_z2 - measured]]/Tabulka1[[#This Row],[z2]]*100</f>
        <v>61.125118502984122</v>
      </c>
      <c r="AQ576" s="1">
        <v>1</v>
      </c>
    </row>
    <row r="577" spans="1:43" x14ac:dyDescent="0.35">
      <c r="A577" s="1">
        <f t="shared" ref="A577:B577" si="98">A192</f>
        <v>3.5795853472563306</v>
      </c>
      <c r="B577" s="1">
        <f t="shared" si="98"/>
        <v>5.9886462859598408</v>
      </c>
      <c r="C577" s="1">
        <f>Tabulka1[[#This Row],[z2]]</f>
        <v>33.757686010738048</v>
      </c>
      <c r="D577" s="1" t="e">
        <f>Tabulka1[[#This Row],[std2]]</f>
        <v>#DIV/0!</v>
      </c>
      <c r="E577" s="1">
        <f t="shared" si="77"/>
        <v>10</v>
      </c>
      <c r="F577" s="1" t="s">
        <v>75</v>
      </c>
      <c r="G577" s="1" t="s">
        <v>27</v>
      </c>
      <c r="H577" s="1" t="str">
        <f>Tabulka1[[#This Row],[z2Label]]</f>
        <v>Dynamic viscosity (mPa.s)</v>
      </c>
      <c r="I577" s="1">
        <f t="shared" ref="I577:J577" si="99">I192</f>
        <v>35</v>
      </c>
      <c r="J577" s="1">
        <f t="shared" si="99"/>
        <v>3.3460000000000001</v>
      </c>
      <c r="K577" s="1">
        <v>33.757686010738048</v>
      </c>
      <c r="L577" s="1" t="e">
        <v>#DIV/0!</v>
      </c>
      <c r="M577" s="1" t="s">
        <v>29</v>
      </c>
      <c r="N577" s="1" t="s">
        <v>28</v>
      </c>
      <c r="O577" s="1" t="s">
        <v>81</v>
      </c>
      <c r="P577" s="1">
        <f t="shared" ref="P577:Q577" si="100">P192</f>
        <v>8.2479362303407004</v>
      </c>
      <c r="Q577" s="1">
        <f t="shared" si="100"/>
        <v>3.3460000000000001</v>
      </c>
      <c r="R577" s="1">
        <f>Tabulka1[[#This Row],[z2]]</f>
        <v>33.757686010738048</v>
      </c>
      <c r="S577" s="1" t="e">
        <f>Tabulka1[[#This Row],[std2]]</f>
        <v>#DIV/0!</v>
      </c>
      <c r="T577" s="1" t="s">
        <v>44</v>
      </c>
      <c r="U577" s="1" t="s">
        <v>28</v>
      </c>
      <c r="V577" s="1" t="str">
        <f>Tabulka1[[#This Row],[z2Label]]</f>
        <v>Dynamic viscosity (mPa.s)</v>
      </c>
      <c r="W577" s="1">
        <f>2*Tabulka1[[#This Row],[x3]]/61.9789*1000/(100-Tabulka1[[#This Row],[x2]])</f>
        <v>4.094662106640361</v>
      </c>
      <c r="X577" s="1">
        <f>(Tabulka1[[#This Row],[x2]]-Tabulka1[[#This Row],[x3]])/60.08*1000/(100-Tabulka1[[#This Row],[x2]])</f>
        <v>6.8503697044093261</v>
      </c>
      <c r="Y577" s="1">
        <f>Tabulka1[[#This Row],[z3]]</f>
        <v>33.757686010738048</v>
      </c>
      <c r="Z577" s="1" t="e">
        <f>Tabulka1[[#This Row],[std3]]</f>
        <v>#DIV/0!</v>
      </c>
      <c r="AA577" s="1" t="s">
        <v>36</v>
      </c>
      <c r="AB577" s="1" t="s">
        <v>37</v>
      </c>
      <c r="AC577" s="1" t="str">
        <f>Tabulka1[[#This Row],[z2Label]]</f>
        <v>Dynamic viscosity (mPa.s)</v>
      </c>
      <c r="AD577" s="1">
        <f>Tabulka1[[#This Row],[y2]]</f>
        <v>3.3460000000000001</v>
      </c>
      <c r="AE577" s="1">
        <f>Tabulka1[[#This Row],[x3]]</f>
        <v>8.2479362303407004</v>
      </c>
      <c r="AF577" s="1">
        <f>Tabulka1[[#This Row],[x2]]-Tabulka1[[#This Row],[x3]]</f>
        <v>26.752063769659301</v>
      </c>
      <c r="AG577" s="1">
        <f>100-Tabulka1[[#This Row],[Na2O_proc]]-Tabulka1[[#This Row],[SiO2_proc]]</f>
        <v>65</v>
      </c>
      <c r="AH577" s="1">
        <f>Tabulka1[[#This Row],[z2]]</f>
        <v>33.757686010738048</v>
      </c>
      <c r="AI577" s="1" t="e">
        <f>Tabulka1[[#This Row],[std2]]</f>
        <v>#DIV/0!</v>
      </c>
      <c r="AJ577" s="1" t="str">
        <f>Tabulka1[[#This Row],[z2Label]]</f>
        <v>Dynamic viscosity (mPa.s)</v>
      </c>
      <c r="AK577" s="1">
        <v>20</v>
      </c>
      <c r="AL577" s="1" t="s">
        <v>82</v>
      </c>
      <c r="AM577" s="1" t="s">
        <v>79</v>
      </c>
      <c r="AN577" s="1">
        <f t="shared" si="72"/>
        <v>64.562887841870207</v>
      </c>
      <c r="AO577" s="1">
        <f>Tabulka1[[#This Row],[Interpolated_z2]]-Tabulka1[[#This Row],[z2]]</f>
        <v>30.805201831132159</v>
      </c>
      <c r="AP577" s="1">
        <f>Tabulka1[[#This Row],[Interpolated_z2 - measured]]/Tabulka1[[#This Row],[z2]]*100</f>
        <v>91.253890510544096</v>
      </c>
      <c r="AQ577" s="1">
        <v>1</v>
      </c>
    </row>
    <row r="578" spans="1:43" x14ac:dyDescent="0.35">
      <c r="A578" s="1">
        <f t="shared" ref="A578:B578" si="101">A193</f>
        <v>4.1464192720957778</v>
      </c>
      <c r="B578" s="1">
        <f t="shared" si="101"/>
        <v>6.9369594422162359</v>
      </c>
      <c r="C578" s="1">
        <f>Tabulka1[[#This Row],[z2]]</f>
        <v>131.84728881075546</v>
      </c>
      <c r="D578" s="1">
        <f>Tabulka1[[#This Row],[std2]]</f>
        <v>0.18335564619689468</v>
      </c>
      <c r="E578" s="1">
        <f t="shared" si="77"/>
        <v>10</v>
      </c>
      <c r="F578" s="1" t="s">
        <v>75</v>
      </c>
      <c r="G578" s="1" t="s">
        <v>27</v>
      </c>
      <c r="H578" s="1" t="str">
        <f>Tabulka1[[#This Row],[z2Label]]</f>
        <v>Dynamic viscosity (mPa.s)</v>
      </c>
      <c r="I578" s="1">
        <f t="shared" ref="I578:J578" si="102">I193</f>
        <v>39.04</v>
      </c>
      <c r="J578" s="1">
        <f t="shared" si="102"/>
        <v>3.3460000000000001</v>
      </c>
      <c r="K578" s="1">
        <v>131.84728881075546</v>
      </c>
      <c r="L578" s="1">
        <v>0.18335564619689468</v>
      </c>
      <c r="M578" s="1" t="s">
        <v>29</v>
      </c>
      <c r="N578" s="1" t="s">
        <v>28</v>
      </c>
      <c r="O578" s="1" t="s">
        <v>81</v>
      </c>
      <c r="P578" s="1">
        <f t="shared" ref="P578:Q578" si="103">P193</f>
        <v>9.1999837266428841</v>
      </c>
      <c r="Q578" s="1">
        <f t="shared" si="103"/>
        <v>3.3460000000000001</v>
      </c>
      <c r="R578" s="1">
        <f>Tabulka1[[#This Row],[z2]]</f>
        <v>131.84728881075546</v>
      </c>
      <c r="S578" s="1">
        <f>Tabulka1[[#This Row],[std2]]</f>
        <v>0.18335564619689468</v>
      </c>
      <c r="T578" s="1" t="s">
        <v>44</v>
      </c>
      <c r="U578" s="1" t="s">
        <v>28</v>
      </c>
      <c r="V578" s="1" t="str">
        <f>Tabulka1[[#This Row],[z2Label]]</f>
        <v>Dynamic viscosity (mPa.s)</v>
      </c>
      <c r="W578" s="1">
        <f>2*Tabulka1[[#This Row],[x3]]/61.9789*1000/(100-Tabulka1[[#This Row],[x2]])</f>
        <v>4.8699918268703506</v>
      </c>
      <c r="X578" s="1">
        <f>(Tabulka1[[#This Row],[x2]]-Tabulka1[[#This Row],[x3]])/60.08*1000/(100-Tabulka1[[#This Row],[x2]])</f>
        <v>8.1474963263540996</v>
      </c>
      <c r="Y578" s="1">
        <f>Tabulka1[[#This Row],[z3]]</f>
        <v>131.84728881075546</v>
      </c>
      <c r="Z578" s="1">
        <f>Tabulka1[[#This Row],[std3]]</f>
        <v>0.18335564619689468</v>
      </c>
      <c r="AA578" s="1" t="s">
        <v>36</v>
      </c>
      <c r="AB578" s="1" t="s">
        <v>37</v>
      </c>
      <c r="AC578" s="1" t="str">
        <f>Tabulka1[[#This Row],[z2Label]]</f>
        <v>Dynamic viscosity (mPa.s)</v>
      </c>
      <c r="AD578" s="1">
        <f>Tabulka1[[#This Row],[y2]]</f>
        <v>3.3460000000000001</v>
      </c>
      <c r="AE578" s="1">
        <f>Tabulka1[[#This Row],[x3]]</f>
        <v>9.1999837266428841</v>
      </c>
      <c r="AF578" s="1">
        <f>Tabulka1[[#This Row],[x2]]-Tabulka1[[#This Row],[x3]]</f>
        <v>29.840016273357115</v>
      </c>
      <c r="AG578" s="1">
        <f>100-Tabulka1[[#This Row],[Na2O_proc]]-Tabulka1[[#This Row],[SiO2_proc]]</f>
        <v>60.96</v>
      </c>
      <c r="AH578" s="1">
        <f>Tabulka1[[#This Row],[z2]]</f>
        <v>131.84728881075546</v>
      </c>
      <c r="AI578" s="1">
        <f>Tabulka1[[#This Row],[std2]]</f>
        <v>0.18335564619689468</v>
      </c>
      <c r="AJ578" s="1" t="str">
        <f>Tabulka1[[#This Row],[z2Label]]</f>
        <v>Dynamic viscosity (mPa.s)</v>
      </c>
      <c r="AK578" s="1">
        <v>20</v>
      </c>
      <c r="AL578" s="1" t="s">
        <v>82</v>
      </c>
      <c r="AM578" s="1" t="s">
        <v>79</v>
      </c>
      <c r="AN578" s="1">
        <f t="shared" si="72"/>
        <v>225.81875458534844</v>
      </c>
      <c r="AO578" s="1">
        <f>Tabulka1[[#This Row],[Interpolated_z2]]-Tabulka1[[#This Row],[z2]]</f>
        <v>93.971465774592986</v>
      </c>
      <c r="AP578" s="1">
        <f>Tabulka1[[#This Row],[Interpolated_z2 - measured]]/Tabulka1[[#This Row],[z2]]*100</f>
        <v>71.272960272602319</v>
      </c>
      <c r="AQ578" s="1">
        <v>1</v>
      </c>
    </row>
    <row r="579" spans="1:43" x14ac:dyDescent="0.35">
      <c r="A579" s="1">
        <f t="shared" ref="A579:B598" si="104">A194</f>
        <v>0</v>
      </c>
      <c r="B579" s="1">
        <f t="shared" si="104"/>
        <v>0</v>
      </c>
      <c r="C579" s="1">
        <f>Tabulka1[[#This Row],[z2]]</f>
        <v>0.85630634428904007</v>
      </c>
      <c r="D579" s="1">
        <f>Tabulka1[[#This Row],[std2]]</f>
        <v>1.7616965743173559E-3</v>
      </c>
      <c r="E579" s="1">
        <f t="shared" ref="E579:E610" si="105">E194</f>
        <v>1</v>
      </c>
      <c r="F579" s="1" t="s">
        <v>75</v>
      </c>
      <c r="G579" s="1" t="s">
        <v>27</v>
      </c>
      <c r="H579" s="1" t="str">
        <f>Tabulka1[[#This Row],[z2Label]]</f>
        <v>Dynamic viscosity (mPa.s)</v>
      </c>
      <c r="I579" s="1">
        <f t="shared" ref="I579:J598" si="106">I194</f>
        <v>0</v>
      </c>
      <c r="J579" s="1">
        <f t="shared" si="106"/>
        <v>0</v>
      </c>
      <c r="K579" s="1">
        <v>0.85630634428904007</v>
      </c>
      <c r="L579" s="1">
        <v>1.7616965743173559E-3</v>
      </c>
      <c r="M579" s="1" t="s">
        <v>29</v>
      </c>
      <c r="N579" s="1" t="s">
        <v>28</v>
      </c>
      <c r="O579" s="1" t="s">
        <v>81</v>
      </c>
      <c r="P579" s="1">
        <f t="shared" ref="P579:Q598" si="107">P194</f>
        <v>0</v>
      </c>
      <c r="Q579" s="1">
        <f t="shared" si="107"/>
        <v>0</v>
      </c>
      <c r="R579" s="1">
        <f>Tabulka1[[#This Row],[z2]]</f>
        <v>0.85630634428904007</v>
      </c>
      <c r="S579" s="1">
        <f>Tabulka1[[#This Row],[std2]]</f>
        <v>1.7616965743173559E-3</v>
      </c>
      <c r="T579" s="1" t="s">
        <v>44</v>
      </c>
      <c r="U579" s="1" t="s">
        <v>28</v>
      </c>
      <c r="V579" s="1" t="str">
        <f>Tabulka1[[#This Row],[z2Label]]</f>
        <v>Dynamic viscosity (mPa.s)</v>
      </c>
      <c r="W579" s="1">
        <f>2*Tabulka1[[#This Row],[x3]]/61.9789*1000/(100-Tabulka1[[#This Row],[x2]])</f>
        <v>0</v>
      </c>
      <c r="X579" s="1">
        <f>(Tabulka1[[#This Row],[x2]]-Tabulka1[[#This Row],[x3]])/60.08*1000/(100-Tabulka1[[#This Row],[x2]])</f>
        <v>0</v>
      </c>
      <c r="Y579" s="1">
        <f>Tabulka1[[#This Row],[z3]]</f>
        <v>0.85630634428904007</v>
      </c>
      <c r="Z579" s="1">
        <f>Tabulka1[[#This Row],[std3]]</f>
        <v>1.7616965743173559E-3</v>
      </c>
      <c r="AA579" s="1" t="s">
        <v>36</v>
      </c>
      <c r="AB579" s="1" t="s">
        <v>37</v>
      </c>
      <c r="AC579" s="1" t="str">
        <f>Tabulka1[[#This Row],[z2Label]]</f>
        <v>Dynamic viscosity (mPa.s)</v>
      </c>
      <c r="AD579" s="1">
        <f>Tabulka1[[#This Row],[y2]]</f>
        <v>0</v>
      </c>
      <c r="AE579" s="1">
        <f>Tabulka1[[#This Row],[x3]]</f>
        <v>0</v>
      </c>
      <c r="AF579" s="1">
        <f>Tabulka1[[#This Row],[x2]]-Tabulka1[[#This Row],[x3]]</f>
        <v>0</v>
      </c>
      <c r="AG579" s="1">
        <f>100-Tabulka1[[#This Row],[Na2O_proc]]-Tabulka1[[#This Row],[SiO2_proc]]</f>
        <v>100</v>
      </c>
      <c r="AH579" s="1">
        <f>Tabulka1[[#This Row],[z2]]</f>
        <v>0.85630634428904007</v>
      </c>
      <c r="AI579" s="1">
        <f>Tabulka1[[#This Row],[std2]]</f>
        <v>1.7616965743173559E-3</v>
      </c>
      <c r="AJ579" s="1" t="str">
        <f>Tabulka1[[#This Row],[z2Label]]</f>
        <v>Dynamic viscosity (mPa.s)</v>
      </c>
      <c r="AK579" s="1">
        <v>25</v>
      </c>
      <c r="AL579" s="1" t="s">
        <v>82</v>
      </c>
      <c r="AM579" s="1" t="s">
        <v>79</v>
      </c>
      <c r="AN579" s="1">
        <f>POWER(10,-0.030041 + 0.0181*I579 + -0.2328*J579 + 0.0020085*I579^2 + 0.015574*I579*J579 + 0.13917*J579^2 + -0.000055149*I579^3 + -0.00011767*I579^2*J579 + -0.023576*I579*J579^2 + 0.019645*J579^3 + 0.00000063139*I579^4 + 0.000011985*I579^3*J579 + -0.0001209*I579^2*J579^2 + 0.0062203*I579*J579^3 + -0.014593*J579^4)</f>
        <v>0.93316620016058982</v>
      </c>
      <c r="AO579" s="1">
        <f>Tabulka1[[#This Row],[Interpolated_z2]]-Tabulka1[[#This Row],[z2]]</f>
        <v>7.6859855871549754E-2</v>
      </c>
      <c r="AP579" s="1">
        <f>Tabulka1[[#This Row],[Interpolated_z2 - measured]]/Tabulka1[[#This Row],[z2]]*100</f>
        <v>8.9757428967040624</v>
      </c>
      <c r="AQ579" s="1">
        <v>100</v>
      </c>
    </row>
    <row r="580" spans="1:43" x14ac:dyDescent="0.35">
      <c r="A580" s="1">
        <f t="shared" si="104"/>
        <v>1.7270393633962526</v>
      </c>
      <c r="B580" s="1">
        <f t="shared" si="104"/>
        <v>0</v>
      </c>
      <c r="C580" s="1">
        <f>Tabulka1[[#This Row],[z2]]</f>
        <v>1.2601662596192611</v>
      </c>
      <c r="D580" s="1">
        <f>Tabulka1[[#This Row],[std2]]</f>
        <v>6.0894226331797844E-4</v>
      </c>
      <c r="E580" s="1">
        <f t="shared" si="105"/>
        <v>1</v>
      </c>
      <c r="F580" s="1" t="s">
        <v>75</v>
      </c>
      <c r="G580" s="1" t="s">
        <v>27</v>
      </c>
      <c r="H580" s="1" t="str">
        <f>Tabulka1[[#This Row],[z2Label]]</f>
        <v>Dynamic viscosity (mPa.s)</v>
      </c>
      <c r="I580" s="1">
        <f t="shared" si="106"/>
        <v>5</v>
      </c>
      <c r="J580" s="1">
        <f t="shared" si="106"/>
        <v>0</v>
      </c>
      <c r="K580">
        <v>1.2601662596192611</v>
      </c>
      <c r="L580">
        <v>6.0894226331797844E-4</v>
      </c>
      <c r="M580" s="1" t="s">
        <v>29</v>
      </c>
      <c r="N580" s="1" t="s">
        <v>28</v>
      </c>
      <c r="O580" s="1" t="s">
        <v>81</v>
      </c>
      <c r="P580" s="1">
        <f t="shared" si="107"/>
        <v>5</v>
      </c>
      <c r="Q580" s="1">
        <f t="shared" si="107"/>
        <v>0</v>
      </c>
      <c r="R580" s="1">
        <f>Tabulka1[[#This Row],[z2]]</f>
        <v>1.2601662596192611</v>
      </c>
      <c r="S580" s="1">
        <f>Tabulka1[[#This Row],[std2]]</f>
        <v>6.0894226331797844E-4</v>
      </c>
      <c r="T580" s="1" t="s">
        <v>44</v>
      </c>
      <c r="U580" s="1" t="s">
        <v>28</v>
      </c>
      <c r="V580" s="1" t="str">
        <f>Tabulka1[[#This Row],[z2Label]]</f>
        <v>Dynamic viscosity (mPa.s)</v>
      </c>
      <c r="W580" s="1">
        <f>2*Tabulka1[[#This Row],[x3]]/61.9789*1000/(100-Tabulka1[[#This Row],[x2]])</f>
        <v>1.6983708632250141</v>
      </c>
      <c r="X580" s="1">
        <f>(Tabulka1[[#This Row],[x2]]-Tabulka1[[#This Row],[x3]])/60.08*1000/(100-Tabulka1[[#This Row],[x2]])</f>
        <v>0</v>
      </c>
      <c r="Y580" s="1">
        <f>Tabulka1[[#This Row],[z3]]</f>
        <v>1.2601662596192611</v>
      </c>
      <c r="Z580" s="1">
        <f>Tabulka1[[#This Row],[std3]]</f>
        <v>6.0894226331797844E-4</v>
      </c>
      <c r="AA580" s="1" t="s">
        <v>36</v>
      </c>
      <c r="AB580" s="1" t="s">
        <v>37</v>
      </c>
      <c r="AC580" s="1" t="str">
        <f>Tabulka1[[#This Row],[z2Label]]</f>
        <v>Dynamic viscosity (mPa.s)</v>
      </c>
      <c r="AD580" s="1">
        <f>Tabulka1[[#This Row],[y2]]</f>
        <v>0</v>
      </c>
      <c r="AE580" s="1">
        <f>Tabulka1[[#This Row],[x3]]</f>
        <v>5</v>
      </c>
      <c r="AF580" s="1">
        <f>Tabulka1[[#This Row],[x2]]-Tabulka1[[#This Row],[x3]]</f>
        <v>0</v>
      </c>
      <c r="AG580" s="1">
        <f>100-Tabulka1[[#This Row],[Na2O_proc]]-Tabulka1[[#This Row],[SiO2_proc]]</f>
        <v>95</v>
      </c>
      <c r="AH580" s="1">
        <f>Tabulka1[[#This Row],[z2]]</f>
        <v>1.2601662596192611</v>
      </c>
      <c r="AI580" s="1">
        <f>Tabulka1[[#This Row],[std2]]</f>
        <v>6.0894226331797844E-4</v>
      </c>
      <c r="AJ580" s="1" t="str">
        <f>Tabulka1[[#This Row],[z2Label]]</f>
        <v>Dynamic viscosity (mPa.s)</v>
      </c>
      <c r="AK580" s="1">
        <v>25</v>
      </c>
      <c r="AL580" s="1" t="s">
        <v>82</v>
      </c>
      <c r="AM580" s="1" t="s">
        <v>79</v>
      </c>
      <c r="AN580" s="1">
        <f t="shared" ref="AN580:AN643" si="108">POWER(10,-0.030041 + 0.0181*I580 + -0.2328*J580 + 0.0020085*I580^2 + 0.015574*I580*J580 + 0.13917*J580^2 + -0.000055149*I580^3 + -0.00011767*I580^2*J580 + -0.023576*I580*J580^2 + 0.019645*J580^3 + 0.00000063139*I580^4 + 0.000011985*I580^3*J580 + -0.0001209*I580^2*J580^2 + 0.0062203*I580*J580^3 + -0.014593*J580^4)</f>
        <v>1.2710788540168279</v>
      </c>
      <c r="AO580" s="1">
        <f>Tabulka1[[#This Row],[Interpolated_z2]]-Tabulka1[[#This Row],[z2]]</f>
        <v>1.0912594397566755E-2</v>
      </c>
      <c r="AP580" s="1">
        <f>Tabulka1[[#This Row],[Interpolated_z2 - measured]]/Tabulka1[[#This Row],[z2]]*100</f>
        <v>0.865964654605482</v>
      </c>
      <c r="AQ580" s="1">
        <v>1</v>
      </c>
    </row>
    <row r="581" spans="1:43" x14ac:dyDescent="0.35">
      <c r="A581" s="1">
        <f t="shared" si="104"/>
        <v>3.6848024085616231</v>
      </c>
      <c r="B581" s="1">
        <f t="shared" si="104"/>
        <v>0</v>
      </c>
      <c r="C581" s="1">
        <f>Tabulka1[[#This Row],[z2]]</f>
        <v>2.0125854238502496</v>
      </c>
      <c r="D581" s="1">
        <f>Tabulka1[[#This Row],[std2]]</f>
        <v>3.5241744515912744E-4</v>
      </c>
      <c r="E581" s="1">
        <f t="shared" si="105"/>
        <v>1</v>
      </c>
      <c r="F581" s="1" t="s">
        <v>75</v>
      </c>
      <c r="G581" s="1" t="s">
        <v>27</v>
      </c>
      <c r="H581" s="1" t="str">
        <f>Tabulka1[[#This Row],[z2Label]]</f>
        <v>Dynamic viscosity (mPa.s)</v>
      </c>
      <c r="I581" s="1">
        <f t="shared" si="106"/>
        <v>10</v>
      </c>
      <c r="J581" s="1">
        <f t="shared" si="106"/>
        <v>0</v>
      </c>
      <c r="K581">
        <v>2.0125854238502496</v>
      </c>
      <c r="L581">
        <v>3.5241744515912744E-4</v>
      </c>
      <c r="M581" s="1" t="s">
        <v>29</v>
      </c>
      <c r="N581" s="1" t="s">
        <v>28</v>
      </c>
      <c r="O581" s="1" t="s">
        <v>81</v>
      </c>
      <c r="P581" s="1">
        <f t="shared" si="107"/>
        <v>10</v>
      </c>
      <c r="Q581" s="1">
        <f t="shared" si="107"/>
        <v>0</v>
      </c>
      <c r="R581" s="1">
        <f>Tabulka1[[#This Row],[z2]]</f>
        <v>2.0125854238502496</v>
      </c>
      <c r="S581" s="1">
        <f>Tabulka1[[#This Row],[std2]]</f>
        <v>3.5241744515912744E-4</v>
      </c>
      <c r="T581" s="1" t="s">
        <v>44</v>
      </c>
      <c r="U581" s="1" t="s">
        <v>28</v>
      </c>
      <c r="V581" s="1" t="str">
        <f>Tabulka1[[#This Row],[z2Label]]</f>
        <v>Dynamic viscosity (mPa.s)</v>
      </c>
      <c r="W581" s="1">
        <f>2*Tabulka1[[#This Row],[x3]]/61.9789*1000/(100-Tabulka1[[#This Row],[x2]])</f>
        <v>3.5854496001416964</v>
      </c>
      <c r="X581" s="1">
        <f>(Tabulka1[[#This Row],[x2]]-Tabulka1[[#This Row],[x3]])/60.08*1000/(100-Tabulka1[[#This Row],[x2]])</f>
        <v>0</v>
      </c>
      <c r="Y581" s="1">
        <f>Tabulka1[[#This Row],[z3]]</f>
        <v>2.0125854238502496</v>
      </c>
      <c r="Z581" s="1">
        <f>Tabulka1[[#This Row],[std3]]</f>
        <v>3.5241744515912744E-4</v>
      </c>
      <c r="AA581" s="1" t="s">
        <v>36</v>
      </c>
      <c r="AB581" s="1" t="s">
        <v>37</v>
      </c>
      <c r="AC581" s="1" t="str">
        <f>Tabulka1[[#This Row],[z2Label]]</f>
        <v>Dynamic viscosity (mPa.s)</v>
      </c>
      <c r="AD581" s="1">
        <f>Tabulka1[[#This Row],[y2]]</f>
        <v>0</v>
      </c>
      <c r="AE581" s="1">
        <f>Tabulka1[[#This Row],[x3]]</f>
        <v>10</v>
      </c>
      <c r="AF581" s="1">
        <f>Tabulka1[[#This Row],[x2]]-Tabulka1[[#This Row],[x3]]</f>
        <v>0</v>
      </c>
      <c r="AG581" s="1">
        <f>100-Tabulka1[[#This Row],[Na2O_proc]]-Tabulka1[[#This Row],[SiO2_proc]]</f>
        <v>90</v>
      </c>
      <c r="AH581" s="1">
        <f>Tabulka1[[#This Row],[z2]]</f>
        <v>2.0125854238502496</v>
      </c>
      <c r="AI581" s="1">
        <f>Tabulka1[[#This Row],[std2]]</f>
        <v>3.5241744515912744E-4</v>
      </c>
      <c r="AJ581" s="1" t="str">
        <f>Tabulka1[[#This Row],[z2Label]]</f>
        <v>Dynamic viscosity (mPa.s)</v>
      </c>
      <c r="AK581" s="1">
        <v>25</v>
      </c>
      <c r="AL581" s="1" t="s">
        <v>82</v>
      </c>
      <c r="AM581" s="1" t="s">
        <v>79</v>
      </c>
      <c r="AN581" s="1">
        <f t="shared" si="108"/>
        <v>2.0089720748398858</v>
      </c>
      <c r="AO581" s="1">
        <f>Tabulka1[[#This Row],[Interpolated_z2]]-Tabulka1[[#This Row],[z2]]</f>
        <v>-3.6133490103638088E-3</v>
      </c>
      <c r="AP581" s="1">
        <f>Tabulka1[[#This Row],[Interpolated_z2 - measured]]/Tabulka1[[#This Row],[z2]]*100</f>
        <v>-0.17953767167065934</v>
      </c>
      <c r="AQ581" s="1">
        <v>1</v>
      </c>
    </row>
    <row r="582" spans="1:43" x14ac:dyDescent="0.35">
      <c r="A582" s="1">
        <f t="shared" si="104"/>
        <v>5.8769678067858573</v>
      </c>
      <c r="B582" s="1">
        <f t="shared" si="104"/>
        <v>0</v>
      </c>
      <c r="C582" s="1">
        <f>Tabulka1[[#This Row],[z2]]</f>
        <v>3.6342687684719532</v>
      </c>
      <c r="D582" s="1">
        <f>Tabulka1[[#This Row],[std2]]</f>
        <v>1.5631724156311927E-3</v>
      </c>
      <c r="E582" s="1">
        <f t="shared" si="105"/>
        <v>1</v>
      </c>
      <c r="F582" s="1" t="s">
        <v>75</v>
      </c>
      <c r="G582" s="1" t="s">
        <v>27</v>
      </c>
      <c r="H582" s="1" t="str">
        <f>Tabulka1[[#This Row],[z2Label]]</f>
        <v>Dynamic viscosity (mPa.s)</v>
      </c>
      <c r="I582" s="1">
        <f t="shared" si="106"/>
        <v>15</v>
      </c>
      <c r="J582" s="1">
        <f t="shared" si="106"/>
        <v>0</v>
      </c>
      <c r="K582">
        <v>3.6342687684719532</v>
      </c>
      <c r="L582">
        <v>1.5631724156311927E-3</v>
      </c>
      <c r="M582" s="1" t="s">
        <v>29</v>
      </c>
      <c r="N582" s="1" t="s">
        <v>28</v>
      </c>
      <c r="O582" s="1" t="s">
        <v>81</v>
      </c>
      <c r="P582" s="1">
        <f t="shared" si="107"/>
        <v>15</v>
      </c>
      <c r="Q582" s="1">
        <f t="shared" si="107"/>
        <v>0</v>
      </c>
      <c r="R582" s="1">
        <f>Tabulka1[[#This Row],[z2]]</f>
        <v>3.6342687684719532</v>
      </c>
      <c r="S582" s="1">
        <f>Tabulka1[[#This Row],[std2]]</f>
        <v>1.5631724156311927E-3</v>
      </c>
      <c r="T582" s="1" t="s">
        <v>44</v>
      </c>
      <c r="U582" s="1" t="s">
        <v>28</v>
      </c>
      <c r="V582" s="1" t="str">
        <f>Tabulka1[[#This Row],[z2Label]]</f>
        <v>Dynamic viscosity (mPa.s)</v>
      </c>
      <c r="W582" s="1">
        <f>2*Tabulka1[[#This Row],[x3]]/61.9789*1000/(100-Tabulka1[[#This Row],[x2]])</f>
        <v>5.6945376002250478</v>
      </c>
      <c r="X582" s="1">
        <f>(Tabulka1[[#This Row],[x2]]-Tabulka1[[#This Row],[x3]])/60.08*1000/(100-Tabulka1[[#This Row],[x2]])</f>
        <v>0</v>
      </c>
      <c r="Y582" s="1">
        <f>Tabulka1[[#This Row],[z3]]</f>
        <v>3.6342687684719532</v>
      </c>
      <c r="Z582" s="1">
        <f>Tabulka1[[#This Row],[std3]]</f>
        <v>1.5631724156311927E-3</v>
      </c>
      <c r="AA582" s="1" t="s">
        <v>36</v>
      </c>
      <c r="AB582" s="1" t="s">
        <v>37</v>
      </c>
      <c r="AC582" s="1" t="str">
        <f>Tabulka1[[#This Row],[z2Label]]</f>
        <v>Dynamic viscosity (mPa.s)</v>
      </c>
      <c r="AD582" s="1">
        <f>Tabulka1[[#This Row],[y2]]</f>
        <v>0</v>
      </c>
      <c r="AE582" s="1">
        <f>Tabulka1[[#This Row],[x3]]</f>
        <v>15</v>
      </c>
      <c r="AF582" s="1">
        <f>Tabulka1[[#This Row],[x2]]-Tabulka1[[#This Row],[x3]]</f>
        <v>0</v>
      </c>
      <c r="AG582" s="1">
        <f>100-Tabulka1[[#This Row],[Na2O_proc]]-Tabulka1[[#This Row],[SiO2_proc]]</f>
        <v>85</v>
      </c>
      <c r="AH582" s="1">
        <f>Tabulka1[[#This Row],[z2]]</f>
        <v>3.6342687684719532</v>
      </c>
      <c r="AI582" s="1">
        <f>Tabulka1[[#This Row],[std2]]</f>
        <v>1.5631724156311927E-3</v>
      </c>
      <c r="AJ582" s="1" t="str">
        <f>Tabulka1[[#This Row],[z2Label]]</f>
        <v>Dynamic viscosity (mPa.s)</v>
      </c>
      <c r="AK582" s="1">
        <v>25</v>
      </c>
      <c r="AL582" s="1" t="s">
        <v>82</v>
      </c>
      <c r="AM582" s="1" t="s">
        <v>79</v>
      </c>
      <c r="AN582" s="1">
        <f t="shared" si="108"/>
        <v>3.4610489670329661</v>
      </c>
      <c r="AO582" s="1">
        <f>Tabulka1[[#This Row],[Interpolated_z2]]-Tabulka1[[#This Row],[z2]]</f>
        <v>-0.17321980143898719</v>
      </c>
      <c r="AP582" s="1">
        <f>Tabulka1[[#This Row],[Interpolated_z2 - measured]]/Tabulka1[[#This Row],[z2]]*100</f>
        <v>-4.7662903454391001</v>
      </c>
      <c r="AQ582" s="1">
        <v>1</v>
      </c>
    </row>
    <row r="583" spans="1:43" x14ac:dyDescent="0.35">
      <c r="A583" s="1">
        <f t="shared" si="104"/>
        <v>8.3021157200272988</v>
      </c>
      <c r="B583" s="1">
        <f t="shared" si="104"/>
        <v>0</v>
      </c>
      <c r="C583" s="1">
        <f>Tabulka1[[#This Row],[z2]]</f>
        <v>7.0531595583686775</v>
      </c>
      <c r="D583" s="1">
        <f>Tabulka1[[#This Row],[std2]]</f>
        <v>1.3570591422726482E-3</v>
      </c>
      <c r="E583" s="1">
        <f t="shared" si="105"/>
        <v>1</v>
      </c>
      <c r="F583" s="1" t="s">
        <v>75</v>
      </c>
      <c r="G583" s="1" t="s">
        <v>27</v>
      </c>
      <c r="H583" s="1" t="str">
        <f>Tabulka1[[#This Row],[z2Label]]</f>
        <v>Dynamic viscosity (mPa.s)</v>
      </c>
      <c r="I583" s="1">
        <f t="shared" si="106"/>
        <v>20</v>
      </c>
      <c r="J583" s="1">
        <f t="shared" si="106"/>
        <v>0</v>
      </c>
      <c r="K583">
        <v>7.0531595583686775</v>
      </c>
      <c r="L583">
        <v>1.3570591422726482E-3</v>
      </c>
      <c r="M583" s="1" t="s">
        <v>29</v>
      </c>
      <c r="N583" s="1" t="s">
        <v>28</v>
      </c>
      <c r="O583" s="1" t="s">
        <v>81</v>
      </c>
      <c r="P583" s="1">
        <f t="shared" si="107"/>
        <v>20</v>
      </c>
      <c r="Q583" s="1">
        <f t="shared" si="107"/>
        <v>0</v>
      </c>
      <c r="R583" s="1">
        <f>Tabulka1[[#This Row],[z2]]</f>
        <v>7.0531595583686775</v>
      </c>
      <c r="S583" s="1">
        <f>Tabulka1[[#This Row],[std2]]</f>
        <v>1.3570591422726482E-3</v>
      </c>
      <c r="T583" s="1" t="s">
        <v>44</v>
      </c>
      <c r="U583" s="1" t="s">
        <v>28</v>
      </c>
      <c r="V583" s="1" t="str">
        <f>Tabulka1[[#This Row],[z2Label]]</f>
        <v>Dynamic viscosity (mPa.s)</v>
      </c>
      <c r="W583" s="1">
        <f>2*Tabulka1[[#This Row],[x3]]/61.9789*1000/(100-Tabulka1[[#This Row],[x2]])</f>
        <v>8.0672616003188171</v>
      </c>
      <c r="X583" s="1">
        <f>(Tabulka1[[#This Row],[x2]]-Tabulka1[[#This Row],[x3]])/60.08*1000/(100-Tabulka1[[#This Row],[x2]])</f>
        <v>0</v>
      </c>
      <c r="Y583" s="1">
        <f>Tabulka1[[#This Row],[z3]]</f>
        <v>7.0531595583686775</v>
      </c>
      <c r="Z583" s="1">
        <f>Tabulka1[[#This Row],[std3]]</f>
        <v>1.3570591422726482E-3</v>
      </c>
      <c r="AA583" s="1" t="s">
        <v>36</v>
      </c>
      <c r="AB583" s="1" t="s">
        <v>37</v>
      </c>
      <c r="AC583" s="1" t="str">
        <f>Tabulka1[[#This Row],[z2Label]]</f>
        <v>Dynamic viscosity (mPa.s)</v>
      </c>
      <c r="AD583" s="1">
        <f>Tabulka1[[#This Row],[y2]]</f>
        <v>0</v>
      </c>
      <c r="AE583" s="1">
        <f>Tabulka1[[#This Row],[x3]]</f>
        <v>20</v>
      </c>
      <c r="AF583" s="1">
        <f>Tabulka1[[#This Row],[x2]]-Tabulka1[[#This Row],[x3]]</f>
        <v>0</v>
      </c>
      <c r="AG583" s="1">
        <f>100-Tabulka1[[#This Row],[Na2O_proc]]-Tabulka1[[#This Row],[SiO2_proc]]</f>
        <v>80</v>
      </c>
      <c r="AH583" s="1">
        <f>Tabulka1[[#This Row],[z2]]</f>
        <v>7.0531595583686775</v>
      </c>
      <c r="AI583" s="1">
        <f>Tabulka1[[#This Row],[std2]]</f>
        <v>1.3570591422726482E-3</v>
      </c>
      <c r="AJ583" s="1" t="str">
        <f>Tabulka1[[#This Row],[z2Label]]</f>
        <v>Dynamic viscosity (mPa.s)</v>
      </c>
      <c r="AK583" s="1">
        <v>25</v>
      </c>
      <c r="AL583" s="1" t="s">
        <v>82</v>
      </c>
      <c r="AM583" s="1" t="s">
        <v>79</v>
      </c>
      <c r="AN583" s="1">
        <f t="shared" si="108"/>
        <v>6.2400691156557571</v>
      </c>
      <c r="AO583" s="1">
        <f>Tabulka1[[#This Row],[Interpolated_z2]]-Tabulka1[[#This Row],[z2]]</f>
        <v>-0.81309044271292041</v>
      </c>
      <c r="AP583" s="1">
        <f>Tabulka1[[#This Row],[Interpolated_z2 - measured]]/Tabulka1[[#This Row],[z2]]*100</f>
        <v>-11.528031316804348</v>
      </c>
      <c r="AQ583" s="1">
        <v>1</v>
      </c>
    </row>
    <row r="584" spans="1:43" x14ac:dyDescent="0.35">
      <c r="A584" s="1">
        <f t="shared" si="104"/>
        <v>10.946063902392588</v>
      </c>
      <c r="B584" s="1">
        <f t="shared" si="104"/>
        <v>0</v>
      </c>
      <c r="C584" s="1">
        <f>Tabulka1[[#This Row],[z2]]</f>
        <v>13.830026488693681</v>
      </c>
      <c r="D584" s="1">
        <f>Tabulka1[[#This Row],[std2]]</f>
        <v>5.8618447088705616E-2</v>
      </c>
      <c r="E584" s="1">
        <f t="shared" si="105"/>
        <v>1</v>
      </c>
      <c r="F584" s="1" t="s">
        <v>75</v>
      </c>
      <c r="G584" s="1" t="s">
        <v>27</v>
      </c>
      <c r="H584" s="1" t="str">
        <f>Tabulka1[[#This Row],[z2Label]]</f>
        <v>Dynamic viscosity (mPa.s)</v>
      </c>
      <c r="I584" s="1">
        <f t="shared" si="106"/>
        <v>25</v>
      </c>
      <c r="J584" s="1">
        <f t="shared" si="106"/>
        <v>0</v>
      </c>
      <c r="K584">
        <v>13.830026488693681</v>
      </c>
      <c r="L584">
        <v>5.8618447088705616E-2</v>
      </c>
      <c r="M584" s="1" t="s">
        <v>29</v>
      </c>
      <c r="N584" s="1" t="s">
        <v>28</v>
      </c>
      <c r="O584" s="1" t="s">
        <v>81</v>
      </c>
      <c r="P584" s="1">
        <f t="shared" si="107"/>
        <v>25</v>
      </c>
      <c r="Q584" s="1">
        <f t="shared" si="107"/>
        <v>0</v>
      </c>
      <c r="R584" s="1">
        <f>Tabulka1[[#This Row],[z2]]</f>
        <v>13.830026488693681</v>
      </c>
      <c r="S584" s="1">
        <f>Tabulka1[[#This Row],[std2]]</f>
        <v>5.8618447088705616E-2</v>
      </c>
      <c r="T584" s="1" t="s">
        <v>44</v>
      </c>
      <c r="U584" s="1" t="s">
        <v>28</v>
      </c>
      <c r="V584" s="1" t="str">
        <f>Tabulka1[[#This Row],[z2Label]]</f>
        <v>Dynamic viscosity (mPa.s)</v>
      </c>
      <c r="W584" s="1">
        <f>2*Tabulka1[[#This Row],[x3]]/61.9789*1000/(100-Tabulka1[[#This Row],[x2]])</f>
        <v>10.756348800425091</v>
      </c>
      <c r="X584" s="1">
        <f>(Tabulka1[[#This Row],[x2]]-Tabulka1[[#This Row],[x3]])/60.08*1000/(100-Tabulka1[[#This Row],[x2]])</f>
        <v>0</v>
      </c>
      <c r="Y584" s="1">
        <f>Tabulka1[[#This Row],[z3]]</f>
        <v>13.830026488693681</v>
      </c>
      <c r="Z584" s="1">
        <f>Tabulka1[[#This Row],[std3]]</f>
        <v>5.8618447088705616E-2</v>
      </c>
      <c r="AA584" s="1" t="s">
        <v>36</v>
      </c>
      <c r="AB584" s="1" t="s">
        <v>37</v>
      </c>
      <c r="AC584" s="1" t="str">
        <f>Tabulka1[[#This Row],[z2Label]]</f>
        <v>Dynamic viscosity (mPa.s)</v>
      </c>
      <c r="AD584" s="1">
        <f>Tabulka1[[#This Row],[y2]]</f>
        <v>0</v>
      </c>
      <c r="AE584" s="1">
        <f>Tabulka1[[#This Row],[x3]]</f>
        <v>25</v>
      </c>
      <c r="AF584" s="1">
        <f>Tabulka1[[#This Row],[x2]]-Tabulka1[[#This Row],[x3]]</f>
        <v>0</v>
      </c>
      <c r="AG584" s="1">
        <f>100-Tabulka1[[#This Row],[Na2O_proc]]-Tabulka1[[#This Row],[SiO2_proc]]</f>
        <v>75</v>
      </c>
      <c r="AH584" s="1">
        <f>Tabulka1[[#This Row],[z2]]</f>
        <v>13.830026488693681</v>
      </c>
      <c r="AI584" s="1">
        <f>Tabulka1[[#This Row],[std2]]</f>
        <v>5.8618447088705616E-2</v>
      </c>
      <c r="AJ584" s="1" t="str">
        <f>Tabulka1[[#This Row],[z2Label]]</f>
        <v>Dynamic viscosity (mPa.s)</v>
      </c>
      <c r="AK584" s="1">
        <v>25</v>
      </c>
      <c r="AL584" s="1" t="s">
        <v>82</v>
      </c>
      <c r="AM584" s="1" t="s">
        <v>79</v>
      </c>
      <c r="AN584" s="1">
        <f t="shared" si="108"/>
        <v>11.553274544325904</v>
      </c>
      <c r="AO584" s="1">
        <f>Tabulka1[[#This Row],[Interpolated_z2]]-Tabulka1[[#This Row],[z2]]</f>
        <v>-2.2767519443677777</v>
      </c>
      <c r="AP584" s="1">
        <f>Tabulka1[[#This Row],[Interpolated_z2 - measured]]/Tabulka1[[#This Row],[z2]]*100</f>
        <v>-16.462383106995979</v>
      </c>
      <c r="AQ584" s="1">
        <v>1</v>
      </c>
    </row>
    <row r="585" spans="1:43" x14ac:dyDescent="0.35">
      <c r="A585" s="1">
        <f t="shared" si="104"/>
        <v>13.779382983563762</v>
      </c>
      <c r="B585" s="1">
        <f t="shared" si="104"/>
        <v>0</v>
      </c>
      <c r="C585" s="1">
        <f>Tabulka1[[#This Row],[z2]]</f>
        <v>25.760443840999081</v>
      </c>
      <c r="D585" s="1">
        <f>Tabulka1[[#This Row],[std2]]</f>
        <v>4.805130842878047E-2</v>
      </c>
      <c r="E585" s="1">
        <f t="shared" si="105"/>
        <v>1</v>
      </c>
      <c r="F585" s="1" t="s">
        <v>75</v>
      </c>
      <c r="G585" s="1" t="s">
        <v>27</v>
      </c>
      <c r="H585" s="1" t="str">
        <f>Tabulka1[[#This Row],[z2Label]]</f>
        <v>Dynamic viscosity (mPa.s)</v>
      </c>
      <c r="I585" s="1">
        <f t="shared" si="106"/>
        <v>30</v>
      </c>
      <c r="J585" s="1">
        <f t="shared" si="106"/>
        <v>0</v>
      </c>
      <c r="K585">
        <v>25.760443840999081</v>
      </c>
      <c r="L585">
        <v>4.805130842878047E-2</v>
      </c>
      <c r="M585" s="1" t="s">
        <v>29</v>
      </c>
      <c r="N585" s="1" t="s">
        <v>28</v>
      </c>
      <c r="O585" s="1" t="s">
        <v>81</v>
      </c>
      <c r="P585" s="1">
        <f t="shared" si="107"/>
        <v>30</v>
      </c>
      <c r="Q585" s="1">
        <f t="shared" si="107"/>
        <v>0</v>
      </c>
      <c r="R585" s="1">
        <f>Tabulka1[[#This Row],[z2]]</f>
        <v>25.760443840999081</v>
      </c>
      <c r="S585" s="1">
        <f>Tabulka1[[#This Row],[std2]]</f>
        <v>4.805130842878047E-2</v>
      </c>
      <c r="T585" s="1" t="s">
        <v>44</v>
      </c>
      <c r="U585" s="1" t="s">
        <v>28</v>
      </c>
      <c r="V585" s="1" t="str">
        <f>Tabulka1[[#This Row],[z2Label]]</f>
        <v>Dynamic viscosity (mPa.s)</v>
      </c>
      <c r="W585" s="1">
        <f>2*Tabulka1[[#This Row],[x3]]/61.9789*1000/(100-Tabulka1[[#This Row],[x2]])</f>
        <v>13.829591314832259</v>
      </c>
      <c r="X585" s="1">
        <f>(Tabulka1[[#This Row],[x2]]-Tabulka1[[#This Row],[x3]])/60.08*1000/(100-Tabulka1[[#This Row],[x2]])</f>
        <v>0</v>
      </c>
      <c r="Y585" s="1">
        <f>Tabulka1[[#This Row],[z3]]</f>
        <v>25.760443840999081</v>
      </c>
      <c r="Z585" s="1">
        <f>Tabulka1[[#This Row],[std3]]</f>
        <v>4.805130842878047E-2</v>
      </c>
      <c r="AA585" s="1" t="s">
        <v>36</v>
      </c>
      <c r="AB585" s="1" t="s">
        <v>37</v>
      </c>
      <c r="AC585" s="1" t="str">
        <f>Tabulka1[[#This Row],[z2Label]]</f>
        <v>Dynamic viscosity (mPa.s)</v>
      </c>
      <c r="AD585" s="1">
        <f>Tabulka1[[#This Row],[y2]]</f>
        <v>0</v>
      </c>
      <c r="AE585" s="1">
        <f>Tabulka1[[#This Row],[x3]]</f>
        <v>30</v>
      </c>
      <c r="AF585" s="1">
        <f>Tabulka1[[#This Row],[x2]]-Tabulka1[[#This Row],[x3]]</f>
        <v>0</v>
      </c>
      <c r="AG585" s="1">
        <f>100-Tabulka1[[#This Row],[Na2O_proc]]-Tabulka1[[#This Row],[SiO2_proc]]</f>
        <v>70</v>
      </c>
      <c r="AH585" s="1">
        <f>Tabulka1[[#This Row],[z2]]</f>
        <v>25.760443840999081</v>
      </c>
      <c r="AI585" s="1">
        <f>Tabulka1[[#This Row],[std2]]</f>
        <v>4.805130842878047E-2</v>
      </c>
      <c r="AJ585" s="1" t="str">
        <f>Tabulka1[[#This Row],[z2Label]]</f>
        <v>Dynamic viscosity (mPa.s)</v>
      </c>
      <c r="AK585" s="1">
        <v>25</v>
      </c>
      <c r="AL585" s="1" t="s">
        <v>82</v>
      </c>
      <c r="AM585" s="1" t="s">
        <v>79</v>
      </c>
      <c r="AN585" s="1">
        <f t="shared" si="108"/>
        <v>22.029868257454986</v>
      </c>
      <c r="AO585" s="1">
        <f>Tabulka1[[#This Row],[Interpolated_z2]]-Tabulka1[[#This Row],[z2]]</f>
        <v>-3.7305755835440948</v>
      </c>
      <c r="AP585" s="1">
        <f>Tabulka1[[#This Row],[Interpolated_z2 - measured]]/Tabulka1[[#This Row],[z2]]*100</f>
        <v>-14.481798553512073</v>
      </c>
      <c r="AQ585" s="1">
        <v>1</v>
      </c>
    </row>
    <row r="586" spans="1:43" x14ac:dyDescent="0.35">
      <c r="A586" s="1">
        <f t="shared" si="104"/>
        <v>16.791319303827596</v>
      </c>
      <c r="B586" s="1">
        <f t="shared" si="104"/>
        <v>0</v>
      </c>
      <c r="C586" s="1">
        <f>Tabulka1[[#This Row],[z2]]</f>
        <v>41.034974501537221</v>
      </c>
      <c r="D586" s="1">
        <f>Tabulka1[[#This Row],[std2]]</f>
        <v>0.14280559468120024</v>
      </c>
      <c r="E586" s="1">
        <f t="shared" si="105"/>
        <v>1</v>
      </c>
      <c r="F586" s="1" t="s">
        <v>75</v>
      </c>
      <c r="G586" s="1" t="s">
        <v>27</v>
      </c>
      <c r="H586" s="1" t="str">
        <f>Tabulka1[[#This Row],[z2Label]]</f>
        <v>Dynamic viscosity (mPa.s)</v>
      </c>
      <c r="I586" s="1">
        <f t="shared" si="106"/>
        <v>35</v>
      </c>
      <c r="J586" s="1">
        <f t="shared" si="106"/>
        <v>0</v>
      </c>
      <c r="K586">
        <v>41.034974501537221</v>
      </c>
      <c r="L586">
        <v>0.14280559468120024</v>
      </c>
      <c r="M586" s="1" t="s">
        <v>29</v>
      </c>
      <c r="N586" s="1" t="s">
        <v>28</v>
      </c>
      <c r="O586" s="1" t="s">
        <v>81</v>
      </c>
      <c r="P586" s="1">
        <f t="shared" si="107"/>
        <v>35</v>
      </c>
      <c r="Q586" s="1">
        <f t="shared" si="107"/>
        <v>0</v>
      </c>
      <c r="R586" s="1">
        <f>Tabulka1[[#This Row],[z2]]</f>
        <v>41.034974501537221</v>
      </c>
      <c r="S586" s="1">
        <f>Tabulka1[[#This Row],[std2]]</f>
        <v>0.14280559468120024</v>
      </c>
      <c r="T586" s="1" t="s">
        <v>44</v>
      </c>
      <c r="U586" s="1" t="s">
        <v>28</v>
      </c>
      <c r="V586" s="1" t="str">
        <f>Tabulka1[[#This Row],[z2Label]]</f>
        <v>Dynamic viscosity (mPa.s)</v>
      </c>
      <c r="W586" s="1">
        <f>2*Tabulka1[[#This Row],[x3]]/61.9789*1000/(100-Tabulka1[[#This Row],[x2]])</f>
        <v>17.375640369917452</v>
      </c>
      <c r="X586" s="1">
        <f>(Tabulka1[[#This Row],[x2]]-Tabulka1[[#This Row],[x3]])/60.08*1000/(100-Tabulka1[[#This Row],[x2]])</f>
        <v>0</v>
      </c>
      <c r="Y586" s="1">
        <f>Tabulka1[[#This Row],[z3]]</f>
        <v>41.034974501537221</v>
      </c>
      <c r="Z586" s="1">
        <f>Tabulka1[[#This Row],[std3]]</f>
        <v>0.14280559468120024</v>
      </c>
      <c r="AA586" s="1" t="s">
        <v>36</v>
      </c>
      <c r="AB586" s="1" t="s">
        <v>37</v>
      </c>
      <c r="AC586" s="1" t="str">
        <f>Tabulka1[[#This Row],[z2Label]]</f>
        <v>Dynamic viscosity (mPa.s)</v>
      </c>
      <c r="AD586" s="1">
        <f>Tabulka1[[#This Row],[y2]]</f>
        <v>0</v>
      </c>
      <c r="AE586" s="1">
        <f>Tabulka1[[#This Row],[x3]]</f>
        <v>35</v>
      </c>
      <c r="AF586" s="1">
        <f>Tabulka1[[#This Row],[x2]]-Tabulka1[[#This Row],[x3]]</f>
        <v>0</v>
      </c>
      <c r="AG586" s="1">
        <f>100-Tabulka1[[#This Row],[Na2O_proc]]-Tabulka1[[#This Row],[SiO2_proc]]</f>
        <v>65</v>
      </c>
      <c r="AH586" s="1">
        <f>Tabulka1[[#This Row],[z2]]</f>
        <v>41.034974501537221</v>
      </c>
      <c r="AI586" s="1">
        <f>Tabulka1[[#This Row],[std2]]</f>
        <v>0.14280559468120024</v>
      </c>
      <c r="AJ586" s="1" t="str">
        <f>Tabulka1[[#This Row],[z2Label]]</f>
        <v>Dynamic viscosity (mPa.s)</v>
      </c>
      <c r="AK586" s="1">
        <v>25</v>
      </c>
      <c r="AL586" s="1" t="s">
        <v>82</v>
      </c>
      <c r="AM586" s="1" t="s">
        <v>79</v>
      </c>
      <c r="AN586" s="1">
        <f t="shared" si="108"/>
        <v>44.344293878470459</v>
      </c>
      <c r="AO586" s="1">
        <f>Tabulka1[[#This Row],[Interpolated_z2]]-Tabulka1[[#This Row],[z2]]</f>
        <v>3.3093193769332387</v>
      </c>
      <c r="AP586" s="1">
        <f>Tabulka1[[#This Row],[Interpolated_z2 - measured]]/Tabulka1[[#This Row],[z2]]*100</f>
        <v>8.0646312496411277</v>
      </c>
      <c r="AQ586" s="1">
        <v>1</v>
      </c>
    </row>
    <row r="587" spans="1:43" x14ac:dyDescent="0.35">
      <c r="A587" s="1">
        <f t="shared" si="104"/>
        <v>18.827835731192391</v>
      </c>
      <c r="B587" s="1">
        <f t="shared" si="104"/>
        <v>0</v>
      </c>
      <c r="C587" s="1">
        <f>Tabulka1[[#This Row],[z2]]</f>
        <v>51.476953816137438</v>
      </c>
      <c r="D587" s="1">
        <f>Tabulka1[[#This Row],[std2]]</f>
        <v>5.4922466472842157E-2</v>
      </c>
      <c r="E587" s="1">
        <f t="shared" si="105"/>
        <v>1</v>
      </c>
      <c r="F587" s="1" t="s">
        <v>75</v>
      </c>
      <c r="G587" s="1" t="s">
        <v>27</v>
      </c>
      <c r="H587" s="1" t="str">
        <f>Tabulka1[[#This Row],[z2Label]]</f>
        <v>Dynamic viscosity (mPa.s)</v>
      </c>
      <c r="I587" s="1">
        <f t="shared" si="106"/>
        <v>38.380000000000003</v>
      </c>
      <c r="J587" s="1">
        <f t="shared" si="106"/>
        <v>0</v>
      </c>
      <c r="K587">
        <v>51.476953816137438</v>
      </c>
      <c r="L587">
        <v>5.4922466472842157E-2</v>
      </c>
      <c r="M587" s="1" t="s">
        <v>29</v>
      </c>
      <c r="N587" s="1" t="s">
        <v>28</v>
      </c>
      <c r="O587" s="1" t="s">
        <v>81</v>
      </c>
      <c r="P587" s="1">
        <f t="shared" si="107"/>
        <v>38.380000000000003</v>
      </c>
      <c r="Q587" s="1">
        <f t="shared" si="107"/>
        <v>0</v>
      </c>
      <c r="R587" s="1">
        <f>Tabulka1[[#This Row],[z2]]</f>
        <v>51.476953816137438</v>
      </c>
      <c r="S587" s="1">
        <f>Tabulka1[[#This Row],[std2]]</f>
        <v>5.4922466472842157E-2</v>
      </c>
      <c r="T587" s="1" t="s">
        <v>44</v>
      </c>
      <c r="U587" s="1" t="s">
        <v>28</v>
      </c>
      <c r="V587" s="1" t="str">
        <f>Tabulka1[[#This Row],[z2Label]]</f>
        <v>Dynamic viscosity (mPa.s)</v>
      </c>
      <c r="W587" s="1">
        <f>2*Tabulka1[[#This Row],[x3]]/61.9789*1000/(100-Tabulka1[[#This Row],[x2]])</f>
        <v>20.098766648506089</v>
      </c>
      <c r="X587" s="1">
        <f>(Tabulka1[[#This Row],[x2]]-Tabulka1[[#This Row],[x3]])/60.08*1000/(100-Tabulka1[[#This Row],[x2]])</f>
        <v>0</v>
      </c>
      <c r="Y587" s="1">
        <f>Tabulka1[[#This Row],[z3]]</f>
        <v>51.476953816137438</v>
      </c>
      <c r="Z587" s="1">
        <f>Tabulka1[[#This Row],[std3]]</f>
        <v>5.4922466472842157E-2</v>
      </c>
      <c r="AA587" s="1" t="s">
        <v>36</v>
      </c>
      <c r="AB587" s="1" t="s">
        <v>37</v>
      </c>
      <c r="AC587" s="1" t="str">
        <f>Tabulka1[[#This Row],[z2Label]]</f>
        <v>Dynamic viscosity (mPa.s)</v>
      </c>
      <c r="AD587" s="1">
        <f>Tabulka1[[#This Row],[y2]]</f>
        <v>0</v>
      </c>
      <c r="AE587" s="1">
        <f>Tabulka1[[#This Row],[x3]]</f>
        <v>38.380000000000003</v>
      </c>
      <c r="AF587" s="1">
        <f>Tabulka1[[#This Row],[x2]]-Tabulka1[[#This Row],[x3]]</f>
        <v>0</v>
      </c>
      <c r="AG587" s="1">
        <f>100-Tabulka1[[#This Row],[Na2O_proc]]-Tabulka1[[#This Row],[SiO2_proc]]</f>
        <v>61.62</v>
      </c>
      <c r="AH587" s="1">
        <f>Tabulka1[[#This Row],[z2]]</f>
        <v>51.476953816137438</v>
      </c>
      <c r="AI587" s="1">
        <f>Tabulka1[[#This Row],[std2]]</f>
        <v>5.4922466472842157E-2</v>
      </c>
      <c r="AJ587" s="1" t="str">
        <f>Tabulka1[[#This Row],[z2Label]]</f>
        <v>Dynamic viscosity (mPa.s)</v>
      </c>
      <c r="AK587" s="1">
        <v>25</v>
      </c>
      <c r="AL587" s="1" t="s">
        <v>82</v>
      </c>
      <c r="AM587" s="1" t="s">
        <v>79</v>
      </c>
      <c r="AN587" s="1">
        <f t="shared" si="108"/>
        <v>75.052681625706597</v>
      </c>
      <c r="AO587" s="1">
        <f>Tabulka1[[#This Row],[Interpolated_z2]]-Tabulka1[[#This Row],[z2]]</f>
        <v>23.575727809569159</v>
      </c>
      <c r="AP587" s="1">
        <f>Tabulka1[[#This Row],[Interpolated_z2 - measured]]/Tabulka1[[#This Row],[z2]]*100</f>
        <v>45.798607069438589</v>
      </c>
      <c r="AQ587" s="1">
        <v>1</v>
      </c>
    </row>
    <row r="588" spans="1:43" x14ac:dyDescent="0.35">
      <c r="A588" s="1">
        <f t="shared" si="104"/>
        <v>0</v>
      </c>
      <c r="B588" s="1">
        <f t="shared" si="104"/>
        <v>0</v>
      </c>
      <c r="C588" s="1">
        <f>Tabulka1[[#This Row],[z2]]</f>
        <v>0.85630634428904007</v>
      </c>
      <c r="D588" s="1">
        <f>Tabulka1[[#This Row],[std2]]</f>
        <v>1.7616965743173559E-3</v>
      </c>
      <c r="E588" s="1">
        <f t="shared" si="105"/>
        <v>2</v>
      </c>
      <c r="F588" s="1" t="s">
        <v>75</v>
      </c>
      <c r="G588" s="1" t="s">
        <v>27</v>
      </c>
      <c r="H588" s="1" t="str">
        <f>Tabulka1[[#This Row],[z2Label]]</f>
        <v>Dynamic viscosity (mPa.s)</v>
      </c>
      <c r="I588" s="1">
        <f t="shared" si="106"/>
        <v>0</v>
      </c>
      <c r="J588" s="1">
        <f t="shared" si="106"/>
        <v>0.1</v>
      </c>
      <c r="K588" s="1">
        <v>0.85630634428904007</v>
      </c>
      <c r="L588" s="1">
        <v>1.7616965743173559E-3</v>
      </c>
      <c r="M588" s="1" t="s">
        <v>29</v>
      </c>
      <c r="N588" s="1" t="s">
        <v>28</v>
      </c>
      <c r="O588" s="1" t="s">
        <v>81</v>
      </c>
      <c r="P588" s="1">
        <f t="shared" si="107"/>
        <v>0</v>
      </c>
      <c r="Q588" s="1">
        <f t="shared" si="107"/>
        <v>0.1</v>
      </c>
      <c r="R588" s="1">
        <f>Tabulka1[[#This Row],[z2]]</f>
        <v>0.85630634428904007</v>
      </c>
      <c r="S588" s="1">
        <f>Tabulka1[[#This Row],[std2]]</f>
        <v>1.7616965743173559E-3</v>
      </c>
      <c r="T588" s="1" t="s">
        <v>44</v>
      </c>
      <c r="U588" s="1" t="s">
        <v>28</v>
      </c>
      <c r="V588" s="1" t="str">
        <f>Tabulka1[[#This Row],[z2Label]]</f>
        <v>Dynamic viscosity (mPa.s)</v>
      </c>
      <c r="W588" s="1">
        <f>2*Tabulka1[[#This Row],[x3]]/61.9789*1000/(100-Tabulka1[[#This Row],[x2]])</f>
        <v>0</v>
      </c>
      <c r="X588" s="1">
        <f>(Tabulka1[[#This Row],[x2]]-Tabulka1[[#This Row],[x3]])/60.08*1000/(100-Tabulka1[[#This Row],[x2]])</f>
        <v>0</v>
      </c>
      <c r="Y588" s="1">
        <f>Tabulka1[[#This Row],[z3]]</f>
        <v>0.85630634428904007</v>
      </c>
      <c r="Z588" s="1">
        <f>Tabulka1[[#This Row],[std3]]</f>
        <v>1.7616965743173559E-3</v>
      </c>
      <c r="AA588" s="1" t="s">
        <v>36</v>
      </c>
      <c r="AB588" s="1" t="s">
        <v>37</v>
      </c>
      <c r="AC588" s="1" t="str">
        <f>Tabulka1[[#This Row],[z2Label]]</f>
        <v>Dynamic viscosity (mPa.s)</v>
      </c>
      <c r="AD588" s="1">
        <f>Tabulka1[[#This Row],[y2]]</f>
        <v>0.1</v>
      </c>
      <c r="AE588" s="1">
        <f>Tabulka1[[#This Row],[x3]]</f>
        <v>0</v>
      </c>
      <c r="AF588" s="1">
        <f>Tabulka1[[#This Row],[x2]]-Tabulka1[[#This Row],[x3]]</f>
        <v>0</v>
      </c>
      <c r="AG588" s="1">
        <f>100-Tabulka1[[#This Row],[Na2O_proc]]-Tabulka1[[#This Row],[SiO2_proc]]</f>
        <v>100</v>
      </c>
      <c r="AH588" s="1">
        <f>Tabulka1[[#This Row],[z2]]</f>
        <v>0.85630634428904007</v>
      </c>
      <c r="AI588" s="1">
        <f>Tabulka1[[#This Row],[std2]]</f>
        <v>1.7616965743173559E-3</v>
      </c>
      <c r="AJ588" s="1" t="str">
        <f>Tabulka1[[#This Row],[z2Label]]</f>
        <v>Dynamic viscosity (mPa.s)</v>
      </c>
      <c r="AK588" s="1">
        <v>25</v>
      </c>
      <c r="AL588" s="1" t="s">
        <v>82</v>
      </c>
      <c r="AM588" s="1" t="s">
        <v>79</v>
      </c>
      <c r="AN588" s="1">
        <f t="shared" si="108"/>
        <v>0.88733760208003865</v>
      </c>
      <c r="AO588" s="1">
        <f>Tabulka1[[#This Row],[Interpolated_z2]]-Tabulka1[[#This Row],[z2]]</f>
        <v>3.1031257790998579E-2</v>
      </c>
      <c r="AP588" s="1">
        <f>Tabulka1[[#This Row],[Interpolated_z2 - measured]]/Tabulka1[[#This Row],[z2]]*100</f>
        <v>3.6238500389440298</v>
      </c>
      <c r="AQ588" s="1">
        <v>100</v>
      </c>
    </row>
    <row r="589" spans="1:43" x14ac:dyDescent="0.35">
      <c r="A589" s="1">
        <f t="shared" si="104"/>
        <v>1.5692067148230022</v>
      </c>
      <c r="B589" s="1">
        <f t="shared" si="104"/>
        <v>7.846033574115012E-2</v>
      </c>
      <c r="C589" s="1">
        <f>Tabulka1[[#This Row],[z2]]</f>
        <v>1.208525305782888</v>
      </c>
      <c r="D589" s="1">
        <f>Tabulka1[[#This Row],[std2]]</f>
        <v>1.9542309116050958E-4</v>
      </c>
      <c r="E589" s="1">
        <f t="shared" si="105"/>
        <v>2</v>
      </c>
      <c r="F589" s="1" t="s">
        <v>75</v>
      </c>
      <c r="G589" s="1" t="s">
        <v>27</v>
      </c>
      <c r="H589" s="1" t="str">
        <f>Tabulka1[[#This Row],[z2Label]]</f>
        <v>Dynamic viscosity (mPa.s)</v>
      </c>
      <c r="I589" s="1">
        <f t="shared" si="106"/>
        <v>5</v>
      </c>
      <c r="J589" s="1">
        <f t="shared" si="106"/>
        <v>0.1</v>
      </c>
      <c r="K589" s="1">
        <v>1.208525305782888</v>
      </c>
      <c r="L589" s="1">
        <v>1.9542309116050958E-4</v>
      </c>
      <c r="M589" s="1" t="s">
        <v>29</v>
      </c>
      <c r="N589" s="1" t="s">
        <v>28</v>
      </c>
      <c r="O589" s="1" t="s">
        <v>81</v>
      </c>
      <c r="P589" s="1">
        <f t="shared" si="107"/>
        <v>4.5581501730480429</v>
      </c>
      <c r="Q589" s="1">
        <f t="shared" si="107"/>
        <v>0.1</v>
      </c>
      <c r="R589" s="1">
        <f>Tabulka1[[#This Row],[z2]]</f>
        <v>1.208525305782888</v>
      </c>
      <c r="S589" s="1">
        <f>Tabulka1[[#This Row],[std2]]</f>
        <v>1.9542309116050958E-4</v>
      </c>
      <c r="T589" s="1" t="s">
        <v>44</v>
      </c>
      <c r="U589" s="1" t="s">
        <v>28</v>
      </c>
      <c r="V589" s="1" t="str">
        <f>Tabulka1[[#This Row],[z2Label]]</f>
        <v>Dynamic viscosity (mPa.s)</v>
      </c>
      <c r="W589" s="1">
        <f>2*Tabulka1[[#This Row],[x3]]/61.9789*1000/(100-Tabulka1[[#This Row],[x2]])</f>
        <v>1.5482858888217708</v>
      </c>
      <c r="X589" s="1">
        <f>(Tabulka1[[#This Row],[x2]]-Tabulka1[[#This Row],[x3]])/60.08*1000/(100-Tabulka1[[#This Row],[x2]])</f>
        <v>7.7414294441088563E-2</v>
      </c>
      <c r="Y589" s="1">
        <f>Tabulka1[[#This Row],[z3]]</f>
        <v>1.208525305782888</v>
      </c>
      <c r="Z589" s="1">
        <f>Tabulka1[[#This Row],[std3]]</f>
        <v>1.9542309116050958E-4</v>
      </c>
      <c r="AA589" s="1" t="s">
        <v>36</v>
      </c>
      <c r="AB589" s="1" t="s">
        <v>37</v>
      </c>
      <c r="AC589" s="1" t="str">
        <f>Tabulka1[[#This Row],[z2Label]]</f>
        <v>Dynamic viscosity (mPa.s)</v>
      </c>
      <c r="AD589" s="1">
        <f>Tabulka1[[#This Row],[y2]]</f>
        <v>0.1</v>
      </c>
      <c r="AE589" s="1">
        <f>Tabulka1[[#This Row],[x3]]</f>
        <v>4.5581501730480429</v>
      </c>
      <c r="AF589" s="1">
        <f>Tabulka1[[#This Row],[x2]]-Tabulka1[[#This Row],[x3]]</f>
        <v>0.44184982695195707</v>
      </c>
      <c r="AG589" s="1">
        <f>100-Tabulka1[[#This Row],[Na2O_proc]]-Tabulka1[[#This Row],[SiO2_proc]]</f>
        <v>95</v>
      </c>
      <c r="AH589" s="1">
        <f>Tabulka1[[#This Row],[z2]]</f>
        <v>1.208525305782888</v>
      </c>
      <c r="AI589" s="1">
        <f>Tabulka1[[#This Row],[std2]]</f>
        <v>1.9542309116050958E-4</v>
      </c>
      <c r="AJ589" s="1" t="str">
        <f>Tabulka1[[#This Row],[z2Label]]</f>
        <v>Dynamic viscosity (mPa.s)</v>
      </c>
      <c r="AK589" s="1">
        <v>25</v>
      </c>
      <c r="AL589" s="1" t="s">
        <v>82</v>
      </c>
      <c r="AM589" s="1" t="s">
        <v>79</v>
      </c>
      <c r="AN589" s="1">
        <f t="shared" si="108"/>
        <v>1.2267811477478305</v>
      </c>
      <c r="AO589" s="1">
        <f>Tabulka1[[#This Row],[Interpolated_z2]]-Tabulka1[[#This Row],[z2]]</f>
        <v>1.8255841964942565E-2</v>
      </c>
      <c r="AP589" s="1">
        <f>Tabulka1[[#This Row],[Interpolated_z2 - measured]]/Tabulka1[[#This Row],[z2]]*100</f>
        <v>1.5105883077157702</v>
      </c>
      <c r="AQ589" s="1">
        <v>1</v>
      </c>
    </row>
    <row r="590" spans="1:43" x14ac:dyDescent="0.35">
      <c r="A590" s="1">
        <f t="shared" si="104"/>
        <v>3.3426145330938755</v>
      </c>
      <c r="B590" s="1">
        <f t="shared" si="104"/>
        <v>0.16713072665469378</v>
      </c>
      <c r="C590" s="1">
        <f>Tabulka1[[#This Row],[z2]]</f>
        <v>1.9070139213875792</v>
      </c>
      <c r="D590" s="1">
        <f>Tabulka1[[#This Row],[std2]]</f>
        <v>1.7464993482700919E-2</v>
      </c>
      <c r="E590" s="1">
        <f t="shared" si="105"/>
        <v>2</v>
      </c>
      <c r="F590" s="1" t="s">
        <v>75</v>
      </c>
      <c r="G590" s="1" t="s">
        <v>27</v>
      </c>
      <c r="H590" s="1" t="str">
        <f>Tabulka1[[#This Row],[z2Label]]</f>
        <v>Dynamic viscosity (mPa.s)</v>
      </c>
      <c r="I590" s="1">
        <f t="shared" si="106"/>
        <v>10</v>
      </c>
      <c r="J590" s="1">
        <f t="shared" si="106"/>
        <v>0.1</v>
      </c>
      <c r="K590" s="1">
        <v>1.9070139213875792</v>
      </c>
      <c r="L590" s="1">
        <v>1.7464993482700919E-2</v>
      </c>
      <c r="M590" s="1" t="s">
        <v>29</v>
      </c>
      <c r="N590" s="1" t="s">
        <v>28</v>
      </c>
      <c r="O590" s="1" t="s">
        <v>81</v>
      </c>
      <c r="P590" s="1">
        <f t="shared" si="107"/>
        <v>9.1163003460960859</v>
      </c>
      <c r="Q590" s="1">
        <f t="shared" si="107"/>
        <v>0.1</v>
      </c>
      <c r="R590" s="1">
        <f>Tabulka1[[#This Row],[z2]]</f>
        <v>1.9070139213875792</v>
      </c>
      <c r="S590" s="1">
        <f>Tabulka1[[#This Row],[std2]]</f>
        <v>1.7464993482700919E-2</v>
      </c>
      <c r="T590" s="1" t="s">
        <v>44</v>
      </c>
      <c r="U590" s="1" t="s">
        <v>28</v>
      </c>
      <c r="V590" s="1" t="str">
        <f>Tabulka1[[#This Row],[z2Label]]</f>
        <v>Dynamic viscosity (mPa.s)</v>
      </c>
      <c r="W590" s="1">
        <f>2*Tabulka1[[#This Row],[x3]]/61.9789*1000/(100-Tabulka1[[#This Row],[x2]])</f>
        <v>3.268603543068183</v>
      </c>
      <c r="X590" s="1">
        <f>(Tabulka1[[#This Row],[x2]]-Tabulka1[[#This Row],[x3]])/60.08*1000/(100-Tabulka1[[#This Row],[x2]])</f>
        <v>0.16343017715340918</v>
      </c>
      <c r="Y590" s="1">
        <f>Tabulka1[[#This Row],[z3]]</f>
        <v>1.9070139213875792</v>
      </c>
      <c r="Z590" s="1">
        <f>Tabulka1[[#This Row],[std3]]</f>
        <v>1.7464993482700919E-2</v>
      </c>
      <c r="AA590" s="1" t="s">
        <v>36</v>
      </c>
      <c r="AB590" s="1" t="s">
        <v>37</v>
      </c>
      <c r="AC590" s="1" t="str">
        <f>Tabulka1[[#This Row],[z2Label]]</f>
        <v>Dynamic viscosity (mPa.s)</v>
      </c>
      <c r="AD590" s="1">
        <f>Tabulka1[[#This Row],[y2]]</f>
        <v>0.1</v>
      </c>
      <c r="AE590" s="1">
        <f>Tabulka1[[#This Row],[x3]]</f>
        <v>9.1163003460960859</v>
      </c>
      <c r="AF590" s="1">
        <f>Tabulka1[[#This Row],[x2]]-Tabulka1[[#This Row],[x3]]</f>
        <v>0.88369965390391414</v>
      </c>
      <c r="AG590" s="1">
        <f>100-Tabulka1[[#This Row],[Na2O_proc]]-Tabulka1[[#This Row],[SiO2_proc]]</f>
        <v>90</v>
      </c>
      <c r="AH590" s="1">
        <f>Tabulka1[[#This Row],[z2]]</f>
        <v>1.9070139213875792</v>
      </c>
      <c r="AI590" s="1">
        <f>Tabulka1[[#This Row],[std2]]</f>
        <v>1.7464993482700919E-2</v>
      </c>
      <c r="AJ590" s="1" t="str">
        <f>Tabulka1[[#This Row],[z2Label]]</f>
        <v>Dynamic viscosity (mPa.s)</v>
      </c>
      <c r="AK590" s="1">
        <v>25</v>
      </c>
      <c r="AL590" s="1" t="s">
        <v>82</v>
      </c>
      <c r="AM590" s="1" t="s">
        <v>79</v>
      </c>
      <c r="AN590" s="1">
        <f t="shared" si="108"/>
        <v>1.9691703534760172</v>
      </c>
      <c r="AO590" s="1">
        <f>Tabulka1[[#This Row],[Interpolated_z2]]-Tabulka1[[#This Row],[z2]]</f>
        <v>6.2156432088438018E-2</v>
      </c>
      <c r="AP590" s="1">
        <f>Tabulka1[[#This Row],[Interpolated_z2 - measured]]/Tabulka1[[#This Row],[z2]]*100</f>
        <v>3.2593591159110065</v>
      </c>
      <c r="AQ590" s="1">
        <v>1</v>
      </c>
    </row>
    <row r="591" spans="1:43" x14ac:dyDescent="0.35">
      <c r="A591" s="1">
        <f t="shared" si="104"/>
        <v>5.3266658723960054</v>
      </c>
      <c r="B591" s="1">
        <f t="shared" si="104"/>
        <v>0.26633329361980029</v>
      </c>
      <c r="C591" s="1">
        <f>Tabulka1[[#This Row],[z2]]</f>
        <v>3.3105847037170921</v>
      </c>
      <c r="D591" s="1">
        <f>Tabulka1[[#This Row],[std2]]</f>
        <v>5.8652745454243812E-3</v>
      </c>
      <c r="E591" s="1">
        <f t="shared" si="105"/>
        <v>2</v>
      </c>
      <c r="F591" s="1" t="s">
        <v>75</v>
      </c>
      <c r="G591" s="1" t="s">
        <v>27</v>
      </c>
      <c r="H591" s="1" t="str">
        <f>Tabulka1[[#This Row],[z2Label]]</f>
        <v>Dynamic viscosity (mPa.s)</v>
      </c>
      <c r="I591" s="1">
        <f t="shared" si="106"/>
        <v>15</v>
      </c>
      <c r="J591" s="1">
        <f t="shared" si="106"/>
        <v>0.1</v>
      </c>
      <c r="K591" s="1">
        <v>3.3105847037170921</v>
      </c>
      <c r="L591" s="1">
        <v>5.8652745454243812E-3</v>
      </c>
      <c r="M591" s="1" t="s">
        <v>29</v>
      </c>
      <c r="N591" s="1" t="s">
        <v>28</v>
      </c>
      <c r="O591" s="1" t="s">
        <v>81</v>
      </c>
      <c r="P591" s="1">
        <f t="shared" si="107"/>
        <v>13.674450519144131</v>
      </c>
      <c r="Q591" s="1">
        <f t="shared" si="107"/>
        <v>0.1</v>
      </c>
      <c r="R591" s="1">
        <f>Tabulka1[[#This Row],[z2]]</f>
        <v>3.3105847037170921</v>
      </c>
      <c r="S591" s="1">
        <f>Tabulka1[[#This Row],[std2]]</f>
        <v>5.8652745454243812E-3</v>
      </c>
      <c r="T591" s="1" t="s">
        <v>44</v>
      </c>
      <c r="U591" s="1" t="s">
        <v>28</v>
      </c>
      <c r="V591" s="1" t="str">
        <f>Tabulka1[[#This Row],[z2Label]]</f>
        <v>Dynamic viscosity (mPa.s)</v>
      </c>
      <c r="W591" s="1">
        <f>2*Tabulka1[[#This Row],[x3]]/61.9789*1000/(100-Tabulka1[[#This Row],[x2]])</f>
        <v>5.1913115095788775</v>
      </c>
      <c r="X591" s="1">
        <f>(Tabulka1[[#This Row],[x2]]-Tabulka1[[#This Row],[x3]])/60.08*1000/(100-Tabulka1[[#This Row],[x2]])</f>
        <v>0.25956557547894366</v>
      </c>
      <c r="Y591" s="1">
        <f>Tabulka1[[#This Row],[z3]]</f>
        <v>3.3105847037170921</v>
      </c>
      <c r="Z591" s="1">
        <f>Tabulka1[[#This Row],[std3]]</f>
        <v>5.8652745454243812E-3</v>
      </c>
      <c r="AA591" s="1" t="s">
        <v>36</v>
      </c>
      <c r="AB591" s="1" t="s">
        <v>37</v>
      </c>
      <c r="AC591" s="1" t="str">
        <f>Tabulka1[[#This Row],[z2Label]]</f>
        <v>Dynamic viscosity (mPa.s)</v>
      </c>
      <c r="AD591" s="1">
        <f>Tabulka1[[#This Row],[y2]]</f>
        <v>0.1</v>
      </c>
      <c r="AE591" s="1">
        <f>Tabulka1[[#This Row],[x3]]</f>
        <v>13.674450519144131</v>
      </c>
      <c r="AF591" s="1">
        <f>Tabulka1[[#This Row],[x2]]-Tabulka1[[#This Row],[x3]]</f>
        <v>1.3255494808558694</v>
      </c>
      <c r="AG591" s="1">
        <f>100-Tabulka1[[#This Row],[Na2O_proc]]-Tabulka1[[#This Row],[SiO2_proc]]</f>
        <v>85</v>
      </c>
      <c r="AH591" s="1">
        <f>Tabulka1[[#This Row],[z2]]</f>
        <v>3.3105847037170921</v>
      </c>
      <c r="AI591" s="1">
        <f>Tabulka1[[#This Row],[std2]]</f>
        <v>5.8652745454243812E-3</v>
      </c>
      <c r="AJ591" s="1" t="str">
        <f>Tabulka1[[#This Row],[z2Label]]</f>
        <v>Dynamic viscosity (mPa.s)</v>
      </c>
      <c r="AK591" s="1">
        <v>25</v>
      </c>
      <c r="AL591" s="1" t="s">
        <v>82</v>
      </c>
      <c r="AM591" s="1" t="s">
        <v>79</v>
      </c>
      <c r="AN591" s="1">
        <f t="shared" si="108"/>
        <v>3.4544655933762218</v>
      </c>
      <c r="AO591" s="1">
        <f>Tabulka1[[#This Row],[Interpolated_z2]]-Tabulka1[[#This Row],[z2]]</f>
        <v>0.14388088965912971</v>
      </c>
      <c r="AP591" s="1">
        <f>Tabulka1[[#This Row],[Interpolated_z2 - measured]]/Tabulka1[[#This Row],[z2]]*100</f>
        <v>4.3460869464412628</v>
      </c>
      <c r="AQ591" s="1">
        <v>1</v>
      </c>
    </row>
    <row r="592" spans="1:43" x14ac:dyDescent="0.35">
      <c r="A592" s="1">
        <f t="shared" si="104"/>
        <v>7.5176835537434403</v>
      </c>
      <c r="B592" s="1">
        <f t="shared" si="104"/>
        <v>0.37588417768717203</v>
      </c>
      <c r="C592" s="1">
        <f>Tabulka1[[#This Row],[z2]]</f>
        <v>6.2576526428472876</v>
      </c>
      <c r="D592" s="1">
        <f>Tabulka1[[#This Row],[std2]]</f>
        <v>4.1032616599147947E-2</v>
      </c>
      <c r="E592" s="1">
        <f t="shared" si="105"/>
        <v>2</v>
      </c>
      <c r="F592" s="1" t="s">
        <v>75</v>
      </c>
      <c r="G592" s="1" t="s">
        <v>27</v>
      </c>
      <c r="H592" s="1" t="str">
        <f>Tabulka1[[#This Row],[z2Label]]</f>
        <v>Dynamic viscosity (mPa.s)</v>
      </c>
      <c r="I592" s="1">
        <f t="shared" si="106"/>
        <v>20</v>
      </c>
      <c r="J592" s="1">
        <f t="shared" si="106"/>
        <v>0.1</v>
      </c>
      <c r="K592" s="1">
        <v>6.2576526428472876</v>
      </c>
      <c r="L592" s="1">
        <v>4.1032616599147947E-2</v>
      </c>
      <c r="M592" s="1" t="s">
        <v>29</v>
      </c>
      <c r="N592" s="1" t="s">
        <v>28</v>
      </c>
      <c r="O592" s="1" t="s">
        <v>81</v>
      </c>
      <c r="P592" s="1">
        <f t="shared" si="107"/>
        <v>18.232600692192172</v>
      </c>
      <c r="Q592" s="1">
        <f t="shared" si="107"/>
        <v>0.1</v>
      </c>
      <c r="R592" s="1">
        <f>Tabulka1[[#This Row],[z2]]</f>
        <v>6.2576526428472876</v>
      </c>
      <c r="S592" s="1">
        <f>Tabulka1[[#This Row],[std2]]</f>
        <v>4.1032616599147947E-2</v>
      </c>
      <c r="T592" s="1" t="s">
        <v>44</v>
      </c>
      <c r="U592" s="1" t="s">
        <v>28</v>
      </c>
      <c r="V592" s="1" t="str">
        <f>Tabulka1[[#This Row],[z2Label]]</f>
        <v>Dynamic viscosity (mPa.s)</v>
      </c>
      <c r="W592" s="1">
        <f>2*Tabulka1[[#This Row],[x3]]/61.9789*1000/(100-Tabulka1[[#This Row],[x2]])</f>
        <v>7.3543579719034113</v>
      </c>
      <c r="X592" s="1">
        <f>(Tabulka1[[#This Row],[x2]]-Tabulka1[[#This Row],[x3]])/60.08*1000/(100-Tabulka1[[#This Row],[x2]])</f>
        <v>0.36771789859517068</v>
      </c>
      <c r="Y592" s="1">
        <f>Tabulka1[[#This Row],[z3]]</f>
        <v>6.2576526428472876</v>
      </c>
      <c r="Z592" s="1">
        <f>Tabulka1[[#This Row],[std3]]</f>
        <v>4.1032616599147947E-2</v>
      </c>
      <c r="AA592" s="1" t="s">
        <v>36</v>
      </c>
      <c r="AB592" s="1" t="s">
        <v>37</v>
      </c>
      <c r="AC592" s="1" t="str">
        <f>Tabulka1[[#This Row],[z2Label]]</f>
        <v>Dynamic viscosity (mPa.s)</v>
      </c>
      <c r="AD592" s="1">
        <f>Tabulka1[[#This Row],[y2]]</f>
        <v>0.1</v>
      </c>
      <c r="AE592" s="1">
        <f>Tabulka1[[#This Row],[x3]]</f>
        <v>18.232600692192172</v>
      </c>
      <c r="AF592" s="1">
        <f>Tabulka1[[#This Row],[x2]]-Tabulka1[[#This Row],[x3]]</f>
        <v>1.7673993078078283</v>
      </c>
      <c r="AG592" s="1">
        <f>100-Tabulka1[[#This Row],[Na2O_proc]]-Tabulka1[[#This Row],[SiO2_proc]]</f>
        <v>80</v>
      </c>
      <c r="AH592" s="1">
        <f>Tabulka1[[#This Row],[z2]]</f>
        <v>6.2576526428472876</v>
      </c>
      <c r="AI592" s="1">
        <f>Tabulka1[[#This Row],[std2]]</f>
        <v>4.1032616599147947E-2</v>
      </c>
      <c r="AJ592" s="1" t="str">
        <f>Tabulka1[[#This Row],[z2Label]]</f>
        <v>Dynamic viscosity (mPa.s)</v>
      </c>
      <c r="AK592" s="1">
        <v>25</v>
      </c>
      <c r="AL592" s="1" t="s">
        <v>82</v>
      </c>
      <c r="AM592" s="1" t="s">
        <v>79</v>
      </c>
      <c r="AN592" s="1">
        <f t="shared" si="108"/>
        <v>6.3719754180307664</v>
      </c>
      <c r="AO592" s="1">
        <f>Tabulka1[[#This Row],[Interpolated_z2]]-Tabulka1[[#This Row],[z2]]</f>
        <v>0.11432277518347878</v>
      </c>
      <c r="AP592" s="1">
        <f>Tabulka1[[#This Row],[Interpolated_z2 - measured]]/Tabulka1[[#This Row],[z2]]*100</f>
        <v>1.8269274711844807</v>
      </c>
      <c r="AQ592" s="1">
        <v>1</v>
      </c>
    </row>
    <row r="593" spans="1:43" x14ac:dyDescent="0.35">
      <c r="A593" s="1">
        <f t="shared" si="104"/>
        <v>9.9214701655760145</v>
      </c>
      <c r="B593" s="1">
        <f t="shared" si="104"/>
        <v>0.49607350827880076</v>
      </c>
      <c r="C593" s="1">
        <f>Tabulka1[[#This Row],[z2]]</f>
        <v>13.572721151840163</v>
      </c>
      <c r="D593" s="1">
        <f>Tabulka1[[#This Row],[std2]]</f>
        <v>0.113867583607608</v>
      </c>
      <c r="E593" s="1">
        <f t="shared" si="105"/>
        <v>2</v>
      </c>
      <c r="F593" s="1" t="s">
        <v>75</v>
      </c>
      <c r="G593" s="1" t="s">
        <v>27</v>
      </c>
      <c r="H593" s="1" t="str">
        <f>Tabulka1[[#This Row],[z2Label]]</f>
        <v>Dynamic viscosity (mPa.s)</v>
      </c>
      <c r="I593" s="1">
        <f t="shared" si="106"/>
        <v>25</v>
      </c>
      <c r="J593" s="1">
        <f t="shared" si="106"/>
        <v>0.1</v>
      </c>
      <c r="K593" s="1">
        <v>13.572721151840163</v>
      </c>
      <c r="L593" s="1">
        <v>0.113867583607608</v>
      </c>
      <c r="M593" s="1" t="s">
        <v>29</v>
      </c>
      <c r="N593" s="1" t="s">
        <v>28</v>
      </c>
      <c r="O593" s="1" t="s">
        <v>81</v>
      </c>
      <c r="P593" s="1">
        <f t="shared" si="107"/>
        <v>22.790750865240216</v>
      </c>
      <c r="Q593" s="1">
        <f t="shared" si="107"/>
        <v>0.1</v>
      </c>
      <c r="R593" s="1">
        <f>Tabulka1[[#This Row],[z2]]</f>
        <v>13.572721151840163</v>
      </c>
      <c r="S593" s="1">
        <f>Tabulka1[[#This Row],[std2]]</f>
        <v>0.113867583607608</v>
      </c>
      <c r="T593" s="1" t="s">
        <v>44</v>
      </c>
      <c r="U593" s="1" t="s">
        <v>28</v>
      </c>
      <c r="V593" s="1" t="str">
        <f>Tabulka1[[#This Row],[z2Label]]</f>
        <v>Dynamic viscosity (mPa.s)</v>
      </c>
      <c r="W593" s="1">
        <f>2*Tabulka1[[#This Row],[x3]]/61.9789*1000/(100-Tabulka1[[#This Row],[x2]])</f>
        <v>9.8058106292045473</v>
      </c>
      <c r="X593" s="1">
        <f>(Tabulka1[[#This Row],[x2]]-Tabulka1[[#This Row],[x3]])/60.08*1000/(100-Tabulka1[[#This Row],[x2]])</f>
        <v>0.49029053146022722</v>
      </c>
      <c r="Y593" s="1">
        <f>Tabulka1[[#This Row],[z3]]</f>
        <v>13.572721151840163</v>
      </c>
      <c r="Z593" s="1">
        <f>Tabulka1[[#This Row],[std3]]</f>
        <v>0.113867583607608</v>
      </c>
      <c r="AA593" s="1" t="s">
        <v>36</v>
      </c>
      <c r="AB593" s="1" t="s">
        <v>37</v>
      </c>
      <c r="AC593" s="1" t="str">
        <f>Tabulka1[[#This Row],[z2Label]]</f>
        <v>Dynamic viscosity (mPa.s)</v>
      </c>
      <c r="AD593" s="1">
        <f>Tabulka1[[#This Row],[y2]]</f>
        <v>0.1</v>
      </c>
      <c r="AE593" s="1">
        <f>Tabulka1[[#This Row],[x3]]</f>
        <v>22.790750865240216</v>
      </c>
      <c r="AF593" s="1">
        <f>Tabulka1[[#This Row],[x2]]-Tabulka1[[#This Row],[x3]]</f>
        <v>2.2092491347597836</v>
      </c>
      <c r="AG593" s="1">
        <f>100-Tabulka1[[#This Row],[Na2O_proc]]-Tabulka1[[#This Row],[SiO2_proc]]</f>
        <v>75</v>
      </c>
      <c r="AH593" s="1">
        <f>Tabulka1[[#This Row],[z2]]</f>
        <v>13.572721151840163</v>
      </c>
      <c r="AI593" s="1">
        <f>Tabulka1[[#This Row],[std2]]</f>
        <v>0.113867583607608</v>
      </c>
      <c r="AJ593" s="1" t="str">
        <f>Tabulka1[[#This Row],[z2Label]]</f>
        <v>Dynamic viscosity (mPa.s)</v>
      </c>
      <c r="AK593" s="1">
        <v>25</v>
      </c>
      <c r="AL593" s="1" t="s">
        <v>82</v>
      </c>
      <c r="AM593" s="1" t="s">
        <v>79</v>
      </c>
      <c r="AN593" s="1">
        <f t="shared" si="108"/>
        <v>12.152008075190984</v>
      </c>
      <c r="AO593" s="1">
        <f>Tabulka1[[#This Row],[Interpolated_z2]]-Tabulka1[[#This Row],[z2]]</f>
        <v>-1.4207130766491787</v>
      </c>
      <c r="AP593" s="1">
        <f>Tabulka1[[#This Row],[Interpolated_z2 - measured]]/Tabulka1[[#This Row],[z2]]*100</f>
        <v>-10.467415198142204</v>
      </c>
      <c r="AQ593" s="1">
        <v>1</v>
      </c>
    </row>
    <row r="594" spans="1:43" x14ac:dyDescent="0.35">
      <c r="A594" s="1">
        <f t="shared" si="104"/>
        <v>12.510248297833845</v>
      </c>
      <c r="B594" s="1">
        <f t="shared" si="104"/>
        <v>0.62551241489169229</v>
      </c>
      <c r="C594" s="1">
        <f>Tabulka1[[#This Row],[z2]]</f>
        <v>25.697133188029298</v>
      </c>
      <c r="D594" s="1">
        <f>Tabulka1[[#This Row],[std2]]</f>
        <v>7.6875814233279285E-2</v>
      </c>
      <c r="E594" s="1">
        <f t="shared" si="105"/>
        <v>2</v>
      </c>
      <c r="F594" s="1" t="s">
        <v>75</v>
      </c>
      <c r="G594" s="1" t="s">
        <v>27</v>
      </c>
      <c r="H594" s="1" t="str">
        <f>Tabulka1[[#This Row],[z2Label]]</f>
        <v>Dynamic viscosity (mPa.s)</v>
      </c>
      <c r="I594" s="1">
        <f t="shared" si="106"/>
        <v>30</v>
      </c>
      <c r="J594" s="1">
        <f t="shared" si="106"/>
        <v>0.1</v>
      </c>
      <c r="K594" s="1">
        <v>25.697133188029298</v>
      </c>
      <c r="L594" s="1">
        <v>7.6875814233279285E-2</v>
      </c>
      <c r="M594" s="1" t="s">
        <v>29</v>
      </c>
      <c r="N594" s="1" t="s">
        <v>28</v>
      </c>
      <c r="O594" s="1" t="s">
        <v>81</v>
      </c>
      <c r="P594" s="1">
        <f t="shared" si="107"/>
        <v>27.348901038288261</v>
      </c>
      <c r="Q594" s="1">
        <f t="shared" si="107"/>
        <v>0.1</v>
      </c>
      <c r="R594" s="1">
        <f>Tabulka1[[#This Row],[z2]]</f>
        <v>25.697133188029298</v>
      </c>
      <c r="S594" s="1">
        <f>Tabulka1[[#This Row],[std2]]</f>
        <v>7.6875814233279285E-2</v>
      </c>
      <c r="T594" s="1" t="s">
        <v>44</v>
      </c>
      <c r="U594" s="1" t="s">
        <v>28</v>
      </c>
      <c r="V594" s="1" t="str">
        <f>Tabulka1[[#This Row],[z2Label]]</f>
        <v>Dynamic viscosity (mPa.s)</v>
      </c>
      <c r="W594" s="1">
        <f>2*Tabulka1[[#This Row],[x3]]/61.9789*1000/(100-Tabulka1[[#This Row],[x2]])</f>
        <v>12.607470808977276</v>
      </c>
      <c r="X594" s="1">
        <f>(Tabulka1[[#This Row],[x2]]-Tabulka1[[#This Row],[x3]])/60.08*1000/(100-Tabulka1[[#This Row],[x2]])</f>
        <v>0.63037354044886318</v>
      </c>
      <c r="Y594" s="1">
        <f>Tabulka1[[#This Row],[z3]]</f>
        <v>25.697133188029298</v>
      </c>
      <c r="Z594" s="1">
        <f>Tabulka1[[#This Row],[std3]]</f>
        <v>7.6875814233279285E-2</v>
      </c>
      <c r="AA594" s="1" t="s">
        <v>36</v>
      </c>
      <c r="AB594" s="1" t="s">
        <v>37</v>
      </c>
      <c r="AC594" s="1" t="str">
        <f>Tabulka1[[#This Row],[z2Label]]</f>
        <v>Dynamic viscosity (mPa.s)</v>
      </c>
      <c r="AD594" s="1">
        <f>Tabulka1[[#This Row],[y2]]</f>
        <v>0.1</v>
      </c>
      <c r="AE594" s="1">
        <f>Tabulka1[[#This Row],[x3]]</f>
        <v>27.348901038288261</v>
      </c>
      <c r="AF594" s="1">
        <f>Tabulka1[[#This Row],[x2]]-Tabulka1[[#This Row],[x3]]</f>
        <v>2.6510989617117389</v>
      </c>
      <c r="AG594" s="1">
        <f>100-Tabulka1[[#This Row],[Na2O_proc]]-Tabulka1[[#This Row],[SiO2_proc]]</f>
        <v>70</v>
      </c>
      <c r="AH594" s="1">
        <f>Tabulka1[[#This Row],[z2]]</f>
        <v>25.697133188029298</v>
      </c>
      <c r="AI594" s="1">
        <f>Tabulka1[[#This Row],[std2]]</f>
        <v>7.6875814233279285E-2</v>
      </c>
      <c r="AJ594" s="1" t="str">
        <f>Tabulka1[[#This Row],[z2Label]]</f>
        <v>Dynamic viscosity (mPa.s)</v>
      </c>
      <c r="AK594" s="1">
        <v>25</v>
      </c>
      <c r="AL594" s="1" t="s">
        <v>82</v>
      </c>
      <c r="AM594" s="1" t="s">
        <v>79</v>
      </c>
      <c r="AN594" s="1">
        <f t="shared" si="108"/>
        <v>24.080122653747946</v>
      </c>
      <c r="AO594" s="1">
        <f>Tabulka1[[#This Row],[Interpolated_z2]]-Tabulka1[[#This Row],[z2]]</f>
        <v>-1.6170105342813521</v>
      </c>
      <c r="AP594" s="1">
        <f>Tabulka1[[#This Row],[Interpolated_z2 - measured]]/Tabulka1[[#This Row],[z2]]*100</f>
        <v>-6.2925717139319532</v>
      </c>
      <c r="AQ594" s="1">
        <v>1</v>
      </c>
    </row>
    <row r="595" spans="1:43" x14ac:dyDescent="0.35">
      <c r="A595" s="1">
        <f t="shared" si="104"/>
        <v>0</v>
      </c>
      <c r="B595" s="1">
        <f t="shared" si="104"/>
        <v>0</v>
      </c>
      <c r="C595" s="1">
        <f>Tabulka1[[#This Row],[z2]]</f>
        <v>0.85630634428904007</v>
      </c>
      <c r="D595" s="1">
        <f>Tabulka1[[#This Row],[std2]]</f>
        <v>1.7616965743173559E-3</v>
      </c>
      <c r="E595" s="1">
        <f t="shared" si="105"/>
        <v>3</v>
      </c>
      <c r="F595" s="1" t="s">
        <v>75</v>
      </c>
      <c r="G595" s="1" t="s">
        <v>27</v>
      </c>
      <c r="H595" s="1" t="str">
        <f>Tabulka1[[#This Row],[z2Label]]</f>
        <v>Dynamic viscosity (mPa.s)</v>
      </c>
      <c r="I595" s="1">
        <f t="shared" si="106"/>
        <v>0</v>
      </c>
      <c r="J595" s="1">
        <f t="shared" si="106"/>
        <v>0.5</v>
      </c>
      <c r="K595" s="1">
        <v>0.85630634428904007</v>
      </c>
      <c r="L595" s="1">
        <v>1.7616965743173559E-3</v>
      </c>
      <c r="M595" s="1" t="s">
        <v>29</v>
      </c>
      <c r="N595" s="1" t="s">
        <v>28</v>
      </c>
      <c r="O595" s="1" t="s">
        <v>81</v>
      </c>
      <c r="P595" s="1">
        <f t="shared" si="107"/>
        <v>0</v>
      </c>
      <c r="Q595" s="1">
        <f t="shared" si="107"/>
        <v>0.5</v>
      </c>
      <c r="R595" s="1">
        <f>Tabulka1[[#This Row],[z2]]</f>
        <v>0.85630634428904007</v>
      </c>
      <c r="S595" s="1">
        <f>Tabulka1[[#This Row],[std2]]</f>
        <v>1.7616965743173559E-3</v>
      </c>
      <c r="T595" s="1" t="s">
        <v>44</v>
      </c>
      <c r="U595" s="1" t="s">
        <v>28</v>
      </c>
      <c r="V595" s="1" t="str">
        <f>Tabulka1[[#This Row],[z2Label]]</f>
        <v>Dynamic viscosity (mPa.s)</v>
      </c>
      <c r="W595" s="1">
        <f>2*Tabulka1[[#This Row],[x3]]/61.9789*1000/(100-Tabulka1[[#This Row],[x2]])</f>
        <v>0</v>
      </c>
      <c r="X595" s="1">
        <f>(Tabulka1[[#This Row],[x2]]-Tabulka1[[#This Row],[x3]])/60.08*1000/(100-Tabulka1[[#This Row],[x2]])</f>
        <v>0</v>
      </c>
      <c r="Y595" s="1">
        <f>Tabulka1[[#This Row],[z3]]</f>
        <v>0.85630634428904007</v>
      </c>
      <c r="Z595" s="1">
        <f>Tabulka1[[#This Row],[std3]]</f>
        <v>1.7616965743173559E-3</v>
      </c>
      <c r="AA595" s="1" t="s">
        <v>36</v>
      </c>
      <c r="AB595" s="1" t="s">
        <v>37</v>
      </c>
      <c r="AC595" s="1" t="str">
        <f>Tabulka1[[#This Row],[z2Label]]</f>
        <v>Dynamic viscosity (mPa.s)</v>
      </c>
      <c r="AD595" s="1">
        <f>Tabulka1[[#This Row],[y2]]</f>
        <v>0.5</v>
      </c>
      <c r="AE595" s="1">
        <f>Tabulka1[[#This Row],[x3]]</f>
        <v>0</v>
      </c>
      <c r="AF595" s="1">
        <f>Tabulka1[[#This Row],[x2]]-Tabulka1[[#This Row],[x3]]</f>
        <v>0</v>
      </c>
      <c r="AG595" s="1">
        <f>100-Tabulka1[[#This Row],[Na2O_proc]]-Tabulka1[[#This Row],[SiO2_proc]]</f>
        <v>100</v>
      </c>
      <c r="AH595" s="1">
        <f>Tabulka1[[#This Row],[z2]]</f>
        <v>0.85630634428904007</v>
      </c>
      <c r="AI595" s="1">
        <f>Tabulka1[[#This Row],[std2]]</f>
        <v>1.7616965743173559E-3</v>
      </c>
      <c r="AJ595" s="1" t="str">
        <f>Tabulka1[[#This Row],[z2Label]]</f>
        <v>Dynamic viscosity (mPa.s)</v>
      </c>
      <c r="AK595" s="1">
        <v>25</v>
      </c>
      <c r="AL595" s="1" t="s">
        <v>82</v>
      </c>
      <c r="AM595" s="1" t="s">
        <v>79</v>
      </c>
      <c r="AN595" s="1">
        <f t="shared" si="108"/>
        <v>0.77605957661883906</v>
      </c>
      <c r="AO595" s="1">
        <f>Tabulka1[[#This Row],[Interpolated_z2]]-Tabulka1[[#This Row],[z2]]</f>
        <v>-8.0246767670201002E-2</v>
      </c>
      <c r="AP595" s="1">
        <f>Tabulka1[[#This Row],[Interpolated_z2 - measured]]/Tabulka1[[#This Row],[z2]]*100</f>
        <v>-9.3712686126163138</v>
      </c>
      <c r="AQ595" s="1">
        <v>100</v>
      </c>
    </row>
    <row r="596" spans="1:43" x14ac:dyDescent="0.35">
      <c r="A596" s="1">
        <f t="shared" si="104"/>
        <v>1.1501160812253426</v>
      </c>
      <c r="B596" s="1">
        <f t="shared" si="104"/>
        <v>0.28752902030633565</v>
      </c>
      <c r="C596" s="1">
        <f>Tabulka1[[#This Row],[z2]]</f>
        <v>1.1519031805713329</v>
      </c>
      <c r="D596" s="1">
        <f>Tabulka1[[#This Row],[std2]]</f>
        <v>1.841578250320364E-4</v>
      </c>
      <c r="E596" s="1">
        <f t="shared" si="105"/>
        <v>3</v>
      </c>
      <c r="F596" s="1" t="s">
        <v>75</v>
      </c>
      <c r="G596" s="1" t="s">
        <v>27</v>
      </c>
      <c r="H596" s="1" t="str">
        <f>Tabulka1[[#This Row],[z2Label]]</f>
        <v>Dynamic viscosity (mPa.s)</v>
      </c>
      <c r="I596" s="1">
        <f t="shared" si="106"/>
        <v>5</v>
      </c>
      <c r="J596" s="1">
        <f t="shared" si="106"/>
        <v>0.5</v>
      </c>
      <c r="K596" s="1">
        <v>1.1519031805713329</v>
      </c>
      <c r="L596" s="1">
        <v>1.841578250320364E-4</v>
      </c>
      <c r="M596" s="1" t="s">
        <v>29</v>
      </c>
      <c r="N596" s="1" t="s">
        <v>28</v>
      </c>
      <c r="O596" s="1" t="s">
        <v>81</v>
      </c>
      <c r="P596" s="1">
        <f t="shared" si="107"/>
        <v>3.3677266300727351</v>
      </c>
      <c r="Q596" s="1">
        <f t="shared" si="107"/>
        <v>0.5</v>
      </c>
      <c r="R596" s="1">
        <f>Tabulka1[[#This Row],[z2]]</f>
        <v>1.1519031805713329</v>
      </c>
      <c r="S596" s="1">
        <f>Tabulka1[[#This Row],[std2]]</f>
        <v>1.841578250320364E-4</v>
      </c>
      <c r="T596" s="1" t="s">
        <v>44</v>
      </c>
      <c r="U596" s="1" t="s">
        <v>28</v>
      </c>
      <c r="V596" s="1" t="str">
        <f>Tabulka1[[#This Row],[z2Label]]</f>
        <v>Dynamic viscosity (mPa.s)</v>
      </c>
      <c r="W596" s="1">
        <f>2*Tabulka1[[#This Row],[x3]]/61.9789*1000/(100-Tabulka1[[#This Row],[x2]])</f>
        <v>1.1439297567644999</v>
      </c>
      <c r="X596" s="1">
        <f>(Tabulka1[[#This Row],[x2]]-Tabulka1[[#This Row],[x3]])/60.08*1000/(100-Tabulka1[[#This Row],[x2]])</f>
        <v>0.28598243919112498</v>
      </c>
      <c r="Y596" s="1">
        <f>Tabulka1[[#This Row],[z3]]</f>
        <v>1.1519031805713329</v>
      </c>
      <c r="Z596" s="1">
        <f>Tabulka1[[#This Row],[std3]]</f>
        <v>1.841578250320364E-4</v>
      </c>
      <c r="AA596" s="1" t="s">
        <v>36</v>
      </c>
      <c r="AB596" s="1" t="s">
        <v>37</v>
      </c>
      <c r="AC596" s="1" t="str">
        <f>Tabulka1[[#This Row],[z2Label]]</f>
        <v>Dynamic viscosity (mPa.s)</v>
      </c>
      <c r="AD596" s="1">
        <f>Tabulka1[[#This Row],[y2]]</f>
        <v>0.5</v>
      </c>
      <c r="AE596" s="1">
        <f>Tabulka1[[#This Row],[x3]]</f>
        <v>3.3677266300727351</v>
      </c>
      <c r="AF596" s="1">
        <f>Tabulka1[[#This Row],[x2]]-Tabulka1[[#This Row],[x3]]</f>
        <v>1.6322733699272649</v>
      </c>
      <c r="AG596" s="1">
        <f>100-Tabulka1[[#This Row],[Na2O_proc]]-Tabulka1[[#This Row],[SiO2_proc]]</f>
        <v>95</v>
      </c>
      <c r="AH596" s="1">
        <f>Tabulka1[[#This Row],[z2]]</f>
        <v>1.1519031805713329</v>
      </c>
      <c r="AI596" s="1">
        <f>Tabulka1[[#This Row],[std2]]</f>
        <v>1.841578250320364E-4</v>
      </c>
      <c r="AJ596" s="1" t="str">
        <f>Tabulka1[[#This Row],[z2Label]]</f>
        <v>Dynamic viscosity (mPa.s)</v>
      </c>
      <c r="AK596" s="1">
        <v>25</v>
      </c>
      <c r="AL596" s="1" t="s">
        <v>82</v>
      </c>
      <c r="AM596" s="1" t="s">
        <v>79</v>
      </c>
      <c r="AN596" s="1">
        <f t="shared" si="108"/>
        <v>1.0863851142906187</v>
      </c>
      <c r="AO596" s="1">
        <f>Tabulka1[[#This Row],[Interpolated_z2]]-Tabulka1[[#This Row],[z2]]</f>
        <v>-6.5518066280714216E-2</v>
      </c>
      <c r="AP596" s="1">
        <f>Tabulka1[[#This Row],[Interpolated_z2 - measured]]/Tabulka1[[#This Row],[z2]]*100</f>
        <v>-5.6878101723981596</v>
      </c>
      <c r="AQ596" s="1">
        <v>1</v>
      </c>
    </row>
    <row r="597" spans="1:43" x14ac:dyDescent="0.35">
      <c r="A597" s="1">
        <f t="shared" si="104"/>
        <v>2.4381042010572469</v>
      </c>
      <c r="B597" s="1">
        <f t="shared" si="104"/>
        <v>0.60952605026431173</v>
      </c>
      <c r="C597" s="1">
        <f>Tabulka1[[#This Row],[z2]]</f>
        <v>1.6989122944426502</v>
      </c>
      <c r="D597" s="1">
        <f>Tabulka1[[#This Row],[std2]]</f>
        <v>4.4466659160167772E-4</v>
      </c>
      <c r="E597" s="1">
        <f t="shared" si="105"/>
        <v>3</v>
      </c>
      <c r="F597" s="1" t="s">
        <v>75</v>
      </c>
      <c r="G597" s="1" t="s">
        <v>27</v>
      </c>
      <c r="H597" s="1" t="str">
        <f>Tabulka1[[#This Row],[z2Label]]</f>
        <v>Dynamic viscosity (mPa.s)</v>
      </c>
      <c r="I597" s="1">
        <f t="shared" si="106"/>
        <v>10</v>
      </c>
      <c r="J597" s="1">
        <f t="shared" si="106"/>
        <v>0.5</v>
      </c>
      <c r="K597" s="1">
        <v>1.6989122944426502</v>
      </c>
      <c r="L597" s="1">
        <v>4.4466659160167772E-4</v>
      </c>
      <c r="M597" s="1" t="s">
        <v>29</v>
      </c>
      <c r="N597" s="1" t="s">
        <v>28</v>
      </c>
      <c r="O597" s="1" t="s">
        <v>81</v>
      </c>
      <c r="P597" s="1">
        <f t="shared" si="107"/>
        <v>6.7354532601454702</v>
      </c>
      <c r="Q597" s="1">
        <f t="shared" si="107"/>
        <v>0.5</v>
      </c>
      <c r="R597" s="1">
        <f>Tabulka1[[#This Row],[z2]]</f>
        <v>1.6989122944426502</v>
      </c>
      <c r="S597" s="1">
        <f>Tabulka1[[#This Row],[std2]]</f>
        <v>4.4466659160167772E-4</v>
      </c>
      <c r="T597" s="1" t="s">
        <v>44</v>
      </c>
      <c r="U597" s="1" t="s">
        <v>28</v>
      </c>
      <c r="V597" s="1" t="str">
        <f>Tabulka1[[#This Row],[z2Label]]</f>
        <v>Dynamic viscosity (mPa.s)</v>
      </c>
      <c r="W597" s="1">
        <f>2*Tabulka1[[#This Row],[x3]]/61.9789*1000/(100-Tabulka1[[#This Row],[x2]])</f>
        <v>2.4149628198361666</v>
      </c>
      <c r="X597" s="1">
        <f>(Tabulka1[[#This Row],[x2]]-Tabulka1[[#This Row],[x3]])/60.08*1000/(100-Tabulka1[[#This Row],[x2]])</f>
        <v>0.60374070495904164</v>
      </c>
      <c r="Y597" s="1">
        <f>Tabulka1[[#This Row],[z3]]</f>
        <v>1.6989122944426502</v>
      </c>
      <c r="Z597" s="1">
        <f>Tabulka1[[#This Row],[std3]]</f>
        <v>4.4466659160167772E-4</v>
      </c>
      <c r="AA597" s="1" t="s">
        <v>36</v>
      </c>
      <c r="AB597" s="1" t="s">
        <v>37</v>
      </c>
      <c r="AC597" s="1" t="str">
        <f>Tabulka1[[#This Row],[z2Label]]</f>
        <v>Dynamic viscosity (mPa.s)</v>
      </c>
      <c r="AD597" s="1">
        <f>Tabulka1[[#This Row],[y2]]</f>
        <v>0.5</v>
      </c>
      <c r="AE597" s="1">
        <f>Tabulka1[[#This Row],[x3]]</f>
        <v>6.7354532601454702</v>
      </c>
      <c r="AF597" s="1">
        <f>Tabulka1[[#This Row],[x2]]-Tabulka1[[#This Row],[x3]]</f>
        <v>3.2645467398545298</v>
      </c>
      <c r="AG597" s="1">
        <f>100-Tabulka1[[#This Row],[Na2O_proc]]-Tabulka1[[#This Row],[SiO2_proc]]</f>
        <v>90</v>
      </c>
      <c r="AH597" s="1">
        <f>Tabulka1[[#This Row],[z2]]</f>
        <v>1.6989122944426502</v>
      </c>
      <c r="AI597" s="1">
        <f>Tabulka1[[#This Row],[std2]]</f>
        <v>4.4466659160167772E-4</v>
      </c>
      <c r="AJ597" s="1" t="str">
        <f>Tabulka1[[#This Row],[z2Label]]</f>
        <v>Dynamic viscosity (mPa.s)</v>
      </c>
      <c r="AK597" s="1">
        <v>25</v>
      </c>
      <c r="AL597" s="1" t="s">
        <v>82</v>
      </c>
      <c r="AM597" s="1" t="s">
        <v>79</v>
      </c>
      <c r="AN597" s="1">
        <f t="shared" si="108"/>
        <v>1.7648257731943966</v>
      </c>
      <c r="AO597" s="1">
        <f>Tabulka1[[#This Row],[Interpolated_z2]]-Tabulka1[[#This Row],[z2]]</f>
        <v>6.5913478751746357E-2</v>
      </c>
      <c r="AP597" s="1">
        <f>Tabulka1[[#This Row],[Interpolated_z2 - measured]]/Tabulka1[[#This Row],[z2]]*100</f>
        <v>3.8797458213327078</v>
      </c>
      <c r="AQ597" s="1">
        <v>1</v>
      </c>
    </row>
    <row r="598" spans="1:43" x14ac:dyDescent="0.35">
      <c r="A598" s="1">
        <f t="shared" si="104"/>
        <v>3.8779533334999661</v>
      </c>
      <c r="B598" s="1">
        <f t="shared" si="104"/>
        <v>0.96948833337499152</v>
      </c>
      <c r="C598" s="1">
        <f>Tabulka1[[#This Row],[z2]]</f>
        <v>2.8374713843275678</v>
      </c>
      <c r="D598" s="1">
        <f>Tabulka1[[#This Row],[std2]]</f>
        <v>6.3186088486609233E-4</v>
      </c>
      <c r="E598" s="1">
        <f t="shared" si="105"/>
        <v>3</v>
      </c>
      <c r="F598" s="1" t="s">
        <v>75</v>
      </c>
      <c r="G598" s="1" t="s">
        <v>27</v>
      </c>
      <c r="H598" s="1" t="str">
        <f>Tabulka1[[#This Row],[z2Label]]</f>
        <v>Dynamic viscosity (mPa.s)</v>
      </c>
      <c r="I598" s="1">
        <f t="shared" si="106"/>
        <v>15</v>
      </c>
      <c r="J598" s="1">
        <f t="shared" si="106"/>
        <v>0.5</v>
      </c>
      <c r="K598" s="1">
        <v>2.8374713843275678</v>
      </c>
      <c r="L598" s="1">
        <v>6.3186088486609233E-4</v>
      </c>
      <c r="M598" s="1" t="s">
        <v>29</v>
      </c>
      <c r="N598" s="1" t="s">
        <v>28</v>
      </c>
      <c r="O598" s="1" t="s">
        <v>81</v>
      </c>
      <c r="P598" s="1">
        <f t="shared" si="107"/>
        <v>10.103179890218206</v>
      </c>
      <c r="Q598" s="1">
        <f t="shared" si="107"/>
        <v>0.5</v>
      </c>
      <c r="R598" s="1">
        <f>Tabulka1[[#This Row],[z2]]</f>
        <v>2.8374713843275678</v>
      </c>
      <c r="S598" s="1">
        <f>Tabulka1[[#This Row],[std2]]</f>
        <v>6.3186088486609233E-4</v>
      </c>
      <c r="T598" s="1" t="s">
        <v>44</v>
      </c>
      <c r="U598" s="1" t="s">
        <v>28</v>
      </c>
      <c r="V598" s="1" t="str">
        <f>Tabulka1[[#This Row],[z2Label]]</f>
        <v>Dynamic viscosity (mPa.s)</v>
      </c>
      <c r="W598" s="1">
        <f>2*Tabulka1[[#This Row],[x3]]/61.9789*1000/(100-Tabulka1[[#This Row],[x2]])</f>
        <v>3.8355291844456763</v>
      </c>
      <c r="X598" s="1">
        <f>(Tabulka1[[#This Row],[x2]]-Tabulka1[[#This Row],[x3]])/60.08*1000/(100-Tabulka1[[#This Row],[x2]])</f>
        <v>0.95888229611141906</v>
      </c>
      <c r="Y598" s="1">
        <f>Tabulka1[[#This Row],[z3]]</f>
        <v>2.8374713843275678</v>
      </c>
      <c r="Z598" s="1">
        <f>Tabulka1[[#This Row],[std3]]</f>
        <v>6.3186088486609233E-4</v>
      </c>
      <c r="AA598" s="1" t="s">
        <v>36</v>
      </c>
      <c r="AB598" s="1" t="s">
        <v>37</v>
      </c>
      <c r="AC598" s="1" t="str">
        <f>Tabulka1[[#This Row],[z2Label]]</f>
        <v>Dynamic viscosity (mPa.s)</v>
      </c>
      <c r="AD598" s="1">
        <f>Tabulka1[[#This Row],[y2]]</f>
        <v>0.5</v>
      </c>
      <c r="AE598" s="1">
        <f>Tabulka1[[#This Row],[x3]]</f>
        <v>10.103179890218206</v>
      </c>
      <c r="AF598" s="1">
        <f>Tabulka1[[#This Row],[x2]]-Tabulka1[[#This Row],[x3]]</f>
        <v>4.8968201097817943</v>
      </c>
      <c r="AG598" s="1">
        <f>100-Tabulka1[[#This Row],[Na2O_proc]]-Tabulka1[[#This Row],[SiO2_proc]]</f>
        <v>85</v>
      </c>
      <c r="AH598" s="1">
        <f>Tabulka1[[#This Row],[z2]]</f>
        <v>2.8374713843275678</v>
      </c>
      <c r="AI598" s="1">
        <f>Tabulka1[[#This Row],[std2]]</f>
        <v>6.3186088486609233E-4</v>
      </c>
      <c r="AJ598" s="1" t="str">
        <f>Tabulka1[[#This Row],[z2Label]]</f>
        <v>Dynamic viscosity (mPa.s)</v>
      </c>
      <c r="AK598" s="1">
        <v>25</v>
      </c>
      <c r="AL598" s="1" t="s">
        <v>82</v>
      </c>
      <c r="AM598" s="1" t="s">
        <v>79</v>
      </c>
      <c r="AN598" s="1">
        <f t="shared" si="108"/>
        <v>3.157824982512079</v>
      </c>
      <c r="AO598" s="1">
        <f>Tabulka1[[#This Row],[Interpolated_z2]]-Tabulka1[[#This Row],[z2]]</f>
        <v>0.32035359818451115</v>
      </c>
      <c r="AP598" s="1">
        <f>Tabulka1[[#This Row],[Interpolated_z2 - measured]]/Tabulka1[[#This Row],[z2]]*100</f>
        <v>11.290108508369309</v>
      </c>
      <c r="AQ598" s="1">
        <v>1</v>
      </c>
    </row>
    <row r="599" spans="1:43" x14ac:dyDescent="0.35">
      <c r="A599" s="1">
        <f t="shared" ref="A599:B618" si="109">A214</f>
        <v>5.467724565279525</v>
      </c>
      <c r="B599" s="1">
        <f t="shared" si="109"/>
        <v>1.3669311413198812</v>
      </c>
      <c r="C599" s="1">
        <f>Tabulka1[[#This Row],[z2]]</f>
        <v>5.107746008097342</v>
      </c>
      <c r="D599" s="1">
        <f>Tabulka1[[#This Row],[std2]]</f>
        <v>2.5798212564628101E-3</v>
      </c>
      <c r="E599" s="1">
        <f t="shared" si="105"/>
        <v>3</v>
      </c>
      <c r="F599" s="1" t="s">
        <v>75</v>
      </c>
      <c r="G599" s="1" t="s">
        <v>27</v>
      </c>
      <c r="H599" s="1" t="str">
        <f>Tabulka1[[#This Row],[z2Label]]</f>
        <v>Dynamic viscosity (mPa.s)</v>
      </c>
      <c r="I599" s="1">
        <f t="shared" ref="I599:J618" si="110">I214</f>
        <v>20</v>
      </c>
      <c r="J599" s="1">
        <f t="shared" si="110"/>
        <v>0.5</v>
      </c>
      <c r="K599" s="1">
        <v>5.107746008097342</v>
      </c>
      <c r="L599" s="1">
        <v>2.5798212564628101E-3</v>
      </c>
      <c r="M599" s="1" t="s">
        <v>29</v>
      </c>
      <c r="N599" s="1" t="s">
        <v>28</v>
      </c>
      <c r="O599" s="1" t="s">
        <v>81</v>
      </c>
      <c r="P599" s="1">
        <f t="shared" ref="P599:Q618" si="111">P214</f>
        <v>13.47090652029094</v>
      </c>
      <c r="Q599" s="1">
        <f t="shared" si="111"/>
        <v>0.5</v>
      </c>
      <c r="R599" s="1">
        <f>Tabulka1[[#This Row],[z2]]</f>
        <v>5.107746008097342</v>
      </c>
      <c r="S599" s="1">
        <f>Tabulka1[[#This Row],[std2]]</f>
        <v>2.5798212564628101E-3</v>
      </c>
      <c r="T599" s="1" t="s">
        <v>44</v>
      </c>
      <c r="U599" s="1" t="s">
        <v>28</v>
      </c>
      <c r="V599" s="1" t="str">
        <f>Tabulka1[[#This Row],[z2Label]]</f>
        <v>Dynamic viscosity (mPa.s)</v>
      </c>
      <c r="W599" s="1">
        <f>2*Tabulka1[[#This Row],[x3]]/61.9789*1000/(100-Tabulka1[[#This Row],[x2]])</f>
        <v>5.4336663446313747</v>
      </c>
      <c r="X599" s="1">
        <f>(Tabulka1[[#This Row],[x2]]-Tabulka1[[#This Row],[x3]])/60.08*1000/(100-Tabulka1[[#This Row],[x2]])</f>
        <v>1.3584165861578437</v>
      </c>
      <c r="Y599" s="1">
        <f>Tabulka1[[#This Row],[z3]]</f>
        <v>5.107746008097342</v>
      </c>
      <c r="Z599" s="1">
        <f>Tabulka1[[#This Row],[std3]]</f>
        <v>2.5798212564628101E-3</v>
      </c>
      <c r="AA599" s="1" t="s">
        <v>36</v>
      </c>
      <c r="AB599" s="1" t="s">
        <v>37</v>
      </c>
      <c r="AC599" s="1" t="str">
        <f>Tabulka1[[#This Row],[z2Label]]</f>
        <v>Dynamic viscosity (mPa.s)</v>
      </c>
      <c r="AD599" s="1">
        <f>Tabulka1[[#This Row],[y2]]</f>
        <v>0.5</v>
      </c>
      <c r="AE599" s="1">
        <f>Tabulka1[[#This Row],[x3]]</f>
        <v>13.47090652029094</v>
      </c>
      <c r="AF599" s="1">
        <f>Tabulka1[[#This Row],[x2]]-Tabulka1[[#This Row],[x3]]</f>
        <v>6.5290934797090596</v>
      </c>
      <c r="AG599" s="1">
        <f>100-Tabulka1[[#This Row],[Na2O_proc]]-Tabulka1[[#This Row],[SiO2_proc]]</f>
        <v>80</v>
      </c>
      <c r="AH599" s="1">
        <f>Tabulka1[[#This Row],[z2]]</f>
        <v>5.107746008097342</v>
      </c>
      <c r="AI599" s="1">
        <f>Tabulka1[[#This Row],[std2]]</f>
        <v>2.5798212564628101E-3</v>
      </c>
      <c r="AJ599" s="1" t="str">
        <f>Tabulka1[[#This Row],[z2Label]]</f>
        <v>Dynamic viscosity (mPa.s)</v>
      </c>
      <c r="AK599" s="1">
        <v>25</v>
      </c>
      <c r="AL599" s="1" t="s">
        <v>82</v>
      </c>
      <c r="AM599" s="1" t="s">
        <v>79</v>
      </c>
      <c r="AN599" s="1">
        <f t="shared" si="108"/>
        <v>6.0374314467213877</v>
      </c>
      <c r="AO599" s="1">
        <f>Tabulka1[[#This Row],[Interpolated_z2]]-Tabulka1[[#This Row],[z2]]</f>
        <v>0.92968543862404562</v>
      </c>
      <c r="AP599" s="1">
        <f>Tabulka1[[#This Row],[Interpolated_z2 - measured]]/Tabulka1[[#This Row],[z2]]*100</f>
        <v>18.201481380440793</v>
      </c>
      <c r="AQ599" s="1">
        <v>1</v>
      </c>
    </row>
    <row r="600" spans="1:43" x14ac:dyDescent="0.35">
      <c r="A600" s="1">
        <f t="shared" si="109"/>
        <v>7.2288002790731039</v>
      </c>
      <c r="B600" s="1">
        <f t="shared" si="109"/>
        <v>1.807200069768276</v>
      </c>
      <c r="C600" s="1">
        <f>Tabulka1[[#This Row],[z2]]</f>
        <v>11.137747760422865</v>
      </c>
      <c r="D600" s="1">
        <f>Tabulka1[[#This Row],[std2]]</f>
        <v>0.15086648382020768</v>
      </c>
      <c r="E600" s="1">
        <f t="shared" si="105"/>
        <v>3</v>
      </c>
      <c r="F600" s="1" t="s">
        <v>75</v>
      </c>
      <c r="G600" s="1" t="s">
        <v>27</v>
      </c>
      <c r="H600" s="1" t="str">
        <f>Tabulka1[[#This Row],[z2Label]]</f>
        <v>Dynamic viscosity (mPa.s)</v>
      </c>
      <c r="I600" s="1">
        <f t="shared" si="110"/>
        <v>25</v>
      </c>
      <c r="J600" s="1">
        <f t="shared" si="110"/>
        <v>0.5</v>
      </c>
      <c r="K600" s="1">
        <v>11.137747760422865</v>
      </c>
      <c r="L600" s="1">
        <v>0.15086648382020768</v>
      </c>
      <c r="M600" s="1" t="s">
        <v>29</v>
      </c>
      <c r="N600" s="1" t="s">
        <v>28</v>
      </c>
      <c r="O600" s="1" t="s">
        <v>81</v>
      </c>
      <c r="P600" s="1">
        <f t="shared" si="111"/>
        <v>16.838633150363677</v>
      </c>
      <c r="Q600" s="1">
        <f t="shared" si="111"/>
        <v>0.5</v>
      </c>
      <c r="R600" s="1">
        <f>Tabulka1[[#This Row],[z2]]</f>
        <v>11.137747760422865</v>
      </c>
      <c r="S600" s="1">
        <f>Tabulka1[[#This Row],[std2]]</f>
        <v>0.15086648382020768</v>
      </c>
      <c r="T600" s="1" t="s">
        <v>44</v>
      </c>
      <c r="U600" s="1" t="s">
        <v>28</v>
      </c>
      <c r="V600" s="1" t="str">
        <f>Tabulka1[[#This Row],[z2Label]]</f>
        <v>Dynamic viscosity (mPa.s)</v>
      </c>
      <c r="W600" s="1">
        <f>2*Tabulka1[[#This Row],[x3]]/61.9789*1000/(100-Tabulka1[[#This Row],[x2]])</f>
        <v>7.2448884595085001</v>
      </c>
      <c r="X600" s="1">
        <f>(Tabulka1[[#This Row],[x2]]-Tabulka1[[#This Row],[x3]])/60.08*1000/(100-Tabulka1[[#This Row],[x2]])</f>
        <v>1.8112221148771248</v>
      </c>
      <c r="Y600" s="1">
        <f>Tabulka1[[#This Row],[z3]]</f>
        <v>11.137747760422865</v>
      </c>
      <c r="Z600" s="1">
        <f>Tabulka1[[#This Row],[std3]]</f>
        <v>0.15086648382020768</v>
      </c>
      <c r="AA600" s="1" t="s">
        <v>36</v>
      </c>
      <c r="AB600" s="1" t="s">
        <v>37</v>
      </c>
      <c r="AC600" s="1" t="str">
        <f>Tabulka1[[#This Row],[z2Label]]</f>
        <v>Dynamic viscosity (mPa.s)</v>
      </c>
      <c r="AD600" s="1">
        <f>Tabulka1[[#This Row],[y2]]</f>
        <v>0.5</v>
      </c>
      <c r="AE600" s="1">
        <f>Tabulka1[[#This Row],[x3]]</f>
        <v>16.838633150363677</v>
      </c>
      <c r="AF600" s="1">
        <f>Tabulka1[[#This Row],[x2]]-Tabulka1[[#This Row],[x3]]</f>
        <v>8.1613668496363232</v>
      </c>
      <c r="AG600" s="1">
        <f>100-Tabulka1[[#This Row],[Na2O_proc]]-Tabulka1[[#This Row],[SiO2_proc]]</f>
        <v>75</v>
      </c>
      <c r="AH600" s="1">
        <f>Tabulka1[[#This Row],[z2]]</f>
        <v>11.137747760422865</v>
      </c>
      <c r="AI600" s="1">
        <f>Tabulka1[[#This Row],[std2]]</f>
        <v>0.15086648382020768</v>
      </c>
      <c r="AJ600" s="1" t="str">
        <f>Tabulka1[[#This Row],[z2Label]]</f>
        <v>Dynamic viscosity (mPa.s)</v>
      </c>
      <c r="AK600" s="1">
        <v>25</v>
      </c>
      <c r="AL600" s="1" t="s">
        <v>82</v>
      </c>
      <c r="AM600" s="1" t="s">
        <v>79</v>
      </c>
      <c r="AN600" s="1">
        <f t="shared" si="108"/>
        <v>12.228548384274189</v>
      </c>
      <c r="AO600" s="1">
        <f>Tabulka1[[#This Row],[Interpolated_z2]]-Tabulka1[[#This Row],[z2]]</f>
        <v>1.0908006238513241</v>
      </c>
      <c r="AP600" s="1">
        <f>Tabulka1[[#This Row],[Interpolated_z2 - measured]]/Tabulka1[[#This Row],[z2]]*100</f>
        <v>9.7937271279154015</v>
      </c>
      <c r="AQ600" s="1">
        <v>1</v>
      </c>
    </row>
    <row r="601" spans="1:43" x14ac:dyDescent="0.35">
      <c r="A601" s="1">
        <f t="shared" si="109"/>
        <v>9.1609332430620238</v>
      </c>
      <c r="B601" s="1">
        <f t="shared" si="109"/>
        <v>2.290233310765506</v>
      </c>
      <c r="C601" s="1">
        <f>Tabulka1[[#This Row],[z2]]</f>
        <v>24.851684049881428</v>
      </c>
      <c r="D601" s="1">
        <f>Tabulka1[[#This Row],[std2]]</f>
        <v>0.47997089040045782</v>
      </c>
      <c r="E601" s="1">
        <f t="shared" si="105"/>
        <v>3</v>
      </c>
      <c r="F601" s="1" t="s">
        <v>75</v>
      </c>
      <c r="G601" s="1" t="s">
        <v>27</v>
      </c>
      <c r="H601" s="1" t="str">
        <f>Tabulka1[[#This Row],[z2Label]]</f>
        <v>Dynamic viscosity (mPa.s)</v>
      </c>
      <c r="I601" s="1">
        <f t="shared" si="110"/>
        <v>30</v>
      </c>
      <c r="J601" s="1">
        <f t="shared" si="110"/>
        <v>0.5</v>
      </c>
      <c r="K601" s="1">
        <v>24.851684049881428</v>
      </c>
      <c r="L601" s="1">
        <v>0.47997089040045782</v>
      </c>
      <c r="M601" s="1" t="s">
        <v>29</v>
      </c>
      <c r="N601" s="1" t="s">
        <v>28</v>
      </c>
      <c r="O601" s="1" t="s">
        <v>81</v>
      </c>
      <c r="P601" s="1">
        <f t="shared" si="111"/>
        <v>20.206359780436411</v>
      </c>
      <c r="Q601" s="1">
        <f t="shared" si="111"/>
        <v>0.5</v>
      </c>
      <c r="R601" s="1">
        <f>Tabulka1[[#This Row],[z2]]</f>
        <v>24.851684049881428</v>
      </c>
      <c r="S601" s="1">
        <f>Tabulka1[[#This Row],[std2]]</f>
        <v>0.47997089040045782</v>
      </c>
      <c r="T601" s="1" t="s">
        <v>44</v>
      </c>
      <c r="U601" s="1" t="s">
        <v>28</v>
      </c>
      <c r="V601" s="1" t="str">
        <f>Tabulka1[[#This Row],[z2Label]]</f>
        <v>Dynamic viscosity (mPa.s)</v>
      </c>
      <c r="W601" s="1">
        <f>2*Tabulka1[[#This Row],[x3]]/61.9789*1000/(100-Tabulka1[[#This Row],[x2]])</f>
        <v>9.3148565907966425</v>
      </c>
      <c r="X601" s="1">
        <f>(Tabulka1[[#This Row],[x2]]-Tabulka1[[#This Row],[x3]])/60.08*1000/(100-Tabulka1[[#This Row],[x2]])</f>
        <v>2.3287141476991606</v>
      </c>
      <c r="Y601" s="1">
        <f>Tabulka1[[#This Row],[z3]]</f>
        <v>24.851684049881428</v>
      </c>
      <c r="Z601" s="1">
        <f>Tabulka1[[#This Row],[std3]]</f>
        <v>0.47997089040045782</v>
      </c>
      <c r="AA601" s="1" t="s">
        <v>36</v>
      </c>
      <c r="AB601" s="1" t="s">
        <v>37</v>
      </c>
      <c r="AC601" s="1" t="str">
        <f>Tabulka1[[#This Row],[z2Label]]</f>
        <v>Dynamic viscosity (mPa.s)</v>
      </c>
      <c r="AD601" s="1">
        <f>Tabulka1[[#This Row],[y2]]</f>
        <v>0.5</v>
      </c>
      <c r="AE601" s="1">
        <f>Tabulka1[[#This Row],[x3]]</f>
        <v>20.206359780436411</v>
      </c>
      <c r="AF601" s="1">
        <f>Tabulka1[[#This Row],[x2]]-Tabulka1[[#This Row],[x3]]</f>
        <v>9.7936402195635885</v>
      </c>
      <c r="AG601" s="1">
        <f>100-Tabulka1[[#This Row],[Na2O_proc]]-Tabulka1[[#This Row],[SiO2_proc]]</f>
        <v>70</v>
      </c>
      <c r="AH601" s="1">
        <f>Tabulka1[[#This Row],[z2]]</f>
        <v>24.851684049881428</v>
      </c>
      <c r="AI601" s="1">
        <f>Tabulka1[[#This Row],[std2]]</f>
        <v>0.47997089040045782</v>
      </c>
      <c r="AJ601" s="1" t="str">
        <f>Tabulka1[[#This Row],[z2Label]]</f>
        <v>Dynamic viscosity (mPa.s)</v>
      </c>
      <c r="AK601" s="1">
        <v>25</v>
      </c>
      <c r="AL601" s="1" t="s">
        <v>82</v>
      </c>
      <c r="AM601" s="1" t="s">
        <v>79</v>
      </c>
      <c r="AN601" s="1">
        <f t="shared" si="108"/>
        <v>26.589341841778538</v>
      </c>
      <c r="AO601" s="1">
        <f>Tabulka1[[#This Row],[Interpolated_z2]]-Tabulka1[[#This Row],[z2]]</f>
        <v>1.7376577918971101</v>
      </c>
      <c r="AP601" s="1">
        <f>Tabulka1[[#This Row],[Interpolated_z2 - measured]]/Tabulka1[[#This Row],[z2]]*100</f>
        <v>6.9921128419681509</v>
      </c>
      <c r="AQ601" s="1">
        <v>1</v>
      </c>
    </row>
    <row r="602" spans="1:43" x14ac:dyDescent="0.35">
      <c r="A602" s="1">
        <f t="shared" si="109"/>
        <v>11.254600956977317</v>
      </c>
      <c r="B602" s="1">
        <f t="shared" si="109"/>
        <v>2.8136502392443292</v>
      </c>
      <c r="C602" s="1">
        <f>Tabulka1[[#This Row],[z2]]</f>
        <v>68.461670396023493</v>
      </c>
      <c r="D602" s="1">
        <f>Tabulka1[[#This Row],[std2]]</f>
        <v>0.14335466333996294</v>
      </c>
      <c r="E602" s="1">
        <f t="shared" si="105"/>
        <v>3</v>
      </c>
      <c r="F602" s="1" t="s">
        <v>75</v>
      </c>
      <c r="G602" s="1" t="s">
        <v>27</v>
      </c>
      <c r="H602" s="1" t="str">
        <f>Tabulka1[[#This Row],[z2Label]]</f>
        <v>Dynamic viscosity (mPa.s)</v>
      </c>
      <c r="I602" s="1">
        <f t="shared" si="110"/>
        <v>35</v>
      </c>
      <c r="J602" s="1">
        <f t="shared" si="110"/>
        <v>0.5</v>
      </c>
      <c r="K602" s="1">
        <v>68.461670396023493</v>
      </c>
      <c r="L602" s="1">
        <v>0.14335466333996294</v>
      </c>
      <c r="M602" s="1" t="s">
        <v>29</v>
      </c>
      <c r="N602" s="1" t="s">
        <v>28</v>
      </c>
      <c r="O602" s="1" t="s">
        <v>81</v>
      </c>
      <c r="P602" s="1">
        <f t="shared" si="111"/>
        <v>23.574086410509146</v>
      </c>
      <c r="Q602" s="1">
        <f t="shared" si="111"/>
        <v>0.5</v>
      </c>
      <c r="R602" s="1">
        <f>Tabulka1[[#This Row],[z2]]</f>
        <v>68.461670396023493</v>
      </c>
      <c r="S602" s="1">
        <f>Tabulka1[[#This Row],[std2]]</f>
        <v>0.14335466333996294</v>
      </c>
      <c r="T602" s="1" t="s">
        <v>44</v>
      </c>
      <c r="U602" s="1" t="s">
        <v>28</v>
      </c>
      <c r="V602" s="1" t="str">
        <f>Tabulka1[[#This Row],[z2Label]]</f>
        <v>Dynamic viscosity (mPa.s)</v>
      </c>
      <c r="W602" s="1">
        <f>2*Tabulka1[[#This Row],[x3]]/61.9789*1000/(100-Tabulka1[[#This Row],[x2]])</f>
        <v>11.703281357667576</v>
      </c>
      <c r="X602" s="1">
        <f>(Tabulka1[[#This Row],[x2]]-Tabulka1[[#This Row],[x3]])/60.08*1000/(100-Tabulka1[[#This Row],[x2]])</f>
        <v>2.925820339416894</v>
      </c>
      <c r="Y602" s="1">
        <f>Tabulka1[[#This Row],[z3]]</f>
        <v>68.461670396023493</v>
      </c>
      <c r="Z602" s="1">
        <f>Tabulka1[[#This Row],[std3]]</f>
        <v>0.14335466333996294</v>
      </c>
      <c r="AA602" s="1" t="s">
        <v>36</v>
      </c>
      <c r="AB602" s="1" t="s">
        <v>37</v>
      </c>
      <c r="AC602" s="1" t="str">
        <f>Tabulka1[[#This Row],[z2Label]]</f>
        <v>Dynamic viscosity (mPa.s)</v>
      </c>
      <c r="AD602" s="1">
        <f>Tabulka1[[#This Row],[y2]]</f>
        <v>0.5</v>
      </c>
      <c r="AE602" s="1">
        <f>Tabulka1[[#This Row],[x3]]</f>
        <v>23.574086410509146</v>
      </c>
      <c r="AF602" s="1">
        <f>Tabulka1[[#This Row],[x2]]-Tabulka1[[#This Row],[x3]]</f>
        <v>11.425913589490854</v>
      </c>
      <c r="AG602" s="1">
        <f>100-Tabulka1[[#This Row],[Na2O_proc]]-Tabulka1[[#This Row],[SiO2_proc]]</f>
        <v>65</v>
      </c>
      <c r="AH602" s="1">
        <f>Tabulka1[[#This Row],[z2]]</f>
        <v>68.461670396023493</v>
      </c>
      <c r="AI602" s="1">
        <f>Tabulka1[[#This Row],[std2]]</f>
        <v>0.14335466333996294</v>
      </c>
      <c r="AJ602" s="1" t="str">
        <f>Tabulka1[[#This Row],[z2Label]]</f>
        <v>Dynamic viscosity (mPa.s)</v>
      </c>
      <c r="AK602" s="1">
        <v>25</v>
      </c>
      <c r="AL602" s="1" t="s">
        <v>82</v>
      </c>
      <c r="AM602" s="1" t="s">
        <v>79</v>
      </c>
      <c r="AN602" s="1">
        <f t="shared" si="108"/>
        <v>64.279509815674942</v>
      </c>
      <c r="AO602" s="1">
        <f>Tabulka1[[#This Row],[Interpolated_z2]]-Tabulka1[[#This Row],[z2]]</f>
        <v>-4.1821605803485511</v>
      </c>
      <c r="AP602" s="1">
        <f>Tabulka1[[#This Row],[Interpolated_z2 - measured]]/Tabulka1[[#This Row],[z2]]*100</f>
        <v>-6.1087621090113897</v>
      </c>
      <c r="AQ602" s="1">
        <v>1</v>
      </c>
    </row>
    <row r="603" spans="1:43" x14ac:dyDescent="0.35">
      <c r="A603" s="1">
        <f t="shared" si="109"/>
        <v>13.505312495585146</v>
      </c>
      <c r="B603" s="1">
        <f t="shared" si="109"/>
        <v>3.3763281238962866</v>
      </c>
      <c r="C603" s="1">
        <f>Tabulka1[[#This Row],[z2]]</f>
        <v>209.20910017271549</v>
      </c>
      <c r="D603" s="1">
        <f>Tabulka1[[#This Row],[std2]]</f>
        <v>0.64548049487986137</v>
      </c>
      <c r="E603" s="1">
        <f t="shared" si="105"/>
        <v>3</v>
      </c>
      <c r="F603" s="1" t="s">
        <v>75</v>
      </c>
      <c r="G603" s="1" t="s">
        <v>27</v>
      </c>
      <c r="H603" s="1" t="str">
        <f>Tabulka1[[#This Row],[z2Label]]</f>
        <v>Dynamic viscosity (mPa.s)</v>
      </c>
      <c r="I603" s="1">
        <f t="shared" si="110"/>
        <v>40</v>
      </c>
      <c r="J603" s="1">
        <f t="shared" si="110"/>
        <v>0.5</v>
      </c>
      <c r="K603" s="1">
        <v>209.20910017271549</v>
      </c>
      <c r="L603" s="1">
        <v>0.64548049487986137</v>
      </c>
      <c r="M603" s="1" t="s">
        <v>29</v>
      </c>
      <c r="N603" s="1" t="s">
        <v>28</v>
      </c>
      <c r="O603" s="1" t="s">
        <v>81</v>
      </c>
      <c r="P603" s="1">
        <f t="shared" si="111"/>
        <v>26.941813040581881</v>
      </c>
      <c r="Q603" s="1">
        <f t="shared" si="111"/>
        <v>0.5</v>
      </c>
      <c r="R603" s="1">
        <f>Tabulka1[[#This Row],[z2]]</f>
        <v>209.20910017271549</v>
      </c>
      <c r="S603" s="1">
        <f>Tabulka1[[#This Row],[std2]]</f>
        <v>0.64548049487986137</v>
      </c>
      <c r="T603" s="1" t="s">
        <v>44</v>
      </c>
      <c r="U603" s="1" t="s">
        <v>28</v>
      </c>
      <c r="V603" s="1" t="str">
        <f>Tabulka1[[#This Row],[z2Label]]</f>
        <v>Dynamic viscosity (mPa.s)</v>
      </c>
      <c r="W603" s="1">
        <f>2*Tabulka1[[#This Row],[x3]]/61.9789*1000/(100-Tabulka1[[#This Row],[x2]])</f>
        <v>14.489776919016998</v>
      </c>
      <c r="X603" s="1">
        <f>(Tabulka1[[#This Row],[x2]]-Tabulka1[[#This Row],[x3]])/60.08*1000/(100-Tabulka1[[#This Row],[x2]])</f>
        <v>3.6224442297542501</v>
      </c>
      <c r="Y603" s="1">
        <f>Tabulka1[[#This Row],[z3]]</f>
        <v>209.20910017271549</v>
      </c>
      <c r="Z603" s="1">
        <f>Tabulka1[[#This Row],[std3]]</f>
        <v>0.64548049487986137</v>
      </c>
      <c r="AA603" s="1" t="s">
        <v>36</v>
      </c>
      <c r="AB603" s="1" t="s">
        <v>37</v>
      </c>
      <c r="AC603" s="1" t="str">
        <f>Tabulka1[[#This Row],[z2Label]]</f>
        <v>Dynamic viscosity (mPa.s)</v>
      </c>
      <c r="AD603" s="1">
        <f>Tabulka1[[#This Row],[y2]]</f>
        <v>0.5</v>
      </c>
      <c r="AE603" s="1">
        <f>Tabulka1[[#This Row],[x3]]</f>
        <v>26.941813040581881</v>
      </c>
      <c r="AF603" s="1">
        <f>Tabulka1[[#This Row],[x2]]-Tabulka1[[#This Row],[x3]]</f>
        <v>13.058186959418119</v>
      </c>
      <c r="AG603" s="1">
        <f>100-Tabulka1[[#This Row],[Na2O_proc]]-Tabulka1[[#This Row],[SiO2_proc]]</f>
        <v>60</v>
      </c>
      <c r="AH603" s="1">
        <f>Tabulka1[[#This Row],[z2]]</f>
        <v>209.20910017271549</v>
      </c>
      <c r="AI603" s="1">
        <f>Tabulka1[[#This Row],[std2]]</f>
        <v>0.64548049487986137</v>
      </c>
      <c r="AJ603" s="1" t="str">
        <f>Tabulka1[[#This Row],[z2Label]]</f>
        <v>Dynamic viscosity (mPa.s)</v>
      </c>
      <c r="AK603" s="1">
        <v>25</v>
      </c>
      <c r="AL603" s="1" t="s">
        <v>82</v>
      </c>
      <c r="AM603" s="1" t="s">
        <v>79</v>
      </c>
      <c r="AN603" s="1">
        <f t="shared" si="108"/>
        <v>182.87863120853567</v>
      </c>
      <c r="AO603" s="1">
        <f>Tabulka1[[#This Row],[Interpolated_z2]]-Tabulka1[[#This Row],[z2]]</f>
        <v>-26.330468964179829</v>
      </c>
      <c r="AP603" s="1">
        <f>Tabulka1[[#This Row],[Interpolated_z2 - measured]]/Tabulka1[[#This Row],[z2]]*100</f>
        <v>-12.585718758143095</v>
      </c>
      <c r="AQ603" s="1">
        <v>1</v>
      </c>
    </row>
    <row r="604" spans="1:43" x14ac:dyDescent="0.35">
      <c r="A604" s="1">
        <f t="shared" si="109"/>
        <v>14.616214658075679</v>
      </c>
      <c r="B604" s="1">
        <f t="shared" si="109"/>
        <v>3.6540536645189197</v>
      </c>
      <c r="C604" s="1">
        <f>Tabulka1[[#This Row],[z2]]</f>
        <v>383.36431803440109</v>
      </c>
      <c r="D604" s="1">
        <f>Tabulka1[[#This Row],[std2]]</f>
        <v>1.7936948100044512</v>
      </c>
      <c r="E604" s="1">
        <f t="shared" si="105"/>
        <v>3</v>
      </c>
      <c r="F604" s="1" t="s">
        <v>75</v>
      </c>
      <c r="G604" s="1" t="s">
        <v>27</v>
      </c>
      <c r="H604" s="1" t="str">
        <f>Tabulka1[[#This Row],[z2Label]]</f>
        <v>Dynamic viscosity (mPa.s)</v>
      </c>
      <c r="I604" s="1">
        <f t="shared" si="110"/>
        <v>42.27</v>
      </c>
      <c r="J604" s="1">
        <f t="shared" si="110"/>
        <v>0.5</v>
      </c>
      <c r="K604" s="1">
        <v>383.36431803440109</v>
      </c>
      <c r="L604" s="1">
        <v>1.7936948100044512</v>
      </c>
      <c r="M604" s="1" t="s">
        <v>29</v>
      </c>
      <c r="N604" s="1" t="s">
        <v>28</v>
      </c>
      <c r="O604" s="1" t="s">
        <v>81</v>
      </c>
      <c r="P604" s="1">
        <f t="shared" si="111"/>
        <v>28.470760930634906</v>
      </c>
      <c r="Q604" s="1">
        <f t="shared" si="111"/>
        <v>0.5</v>
      </c>
      <c r="R604" s="1">
        <f>Tabulka1[[#This Row],[z2]]</f>
        <v>383.36431803440109</v>
      </c>
      <c r="S604" s="1">
        <f>Tabulka1[[#This Row],[std2]]</f>
        <v>1.7936948100044512</v>
      </c>
      <c r="T604" s="1" t="s">
        <v>44</v>
      </c>
      <c r="U604" s="1" t="s">
        <v>28</v>
      </c>
      <c r="V604" s="1" t="str">
        <f>Tabulka1[[#This Row],[z2Label]]</f>
        <v>Dynamic viscosity (mPa.s)</v>
      </c>
      <c r="W604" s="1">
        <f>2*Tabulka1[[#This Row],[x3]]/61.9789*1000/(100-Tabulka1[[#This Row],[x2]])</f>
        <v>15.914157380049765</v>
      </c>
      <c r="X604" s="1">
        <f>(Tabulka1[[#This Row],[x2]]-Tabulka1[[#This Row],[x3]])/60.08*1000/(100-Tabulka1[[#This Row],[x2]])</f>
        <v>3.9785393450124409</v>
      </c>
      <c r="Y604" s="1">
        <f>Tabulka1[[#This Row],[z3]]</f>
        <v>383.36431803440109</v>
      </c>
      <c r="Z604" s="1">
        <f>Tabulka1[[#This Row],[std3]]</f>
        <v>1.7936948100044512</v>
      </c>
      <c r="AA604" s="1" t="s">
        <v>36</v>
      </c>
      <c r="AB604" s="1" t="s">
        <v>37</v>
      </c>
      <c r="AC604" s="1" t="str">
        <f>Tabulka1[[#This Row],[z2Label]]</f>
        <v>Dynamic viscosity (mPa.s)</v>
      </c>
      <c r="AD604" s="1">
        <f>Tabulka1[[#This Row],[y2]]</f>
        <v>0.5</v>
      </c>
      <c r="AE604" s="1">
        <f>Tabulka1[[#This Row],[x3]]</f>
        <v>28.470760930634906</v>
      </c>
      <c r="AF604" s="1">
        <f>Tabulka1[[#This Row],[x2]]-Tabulka1[[#This Row],[x3]]</f>
        <v>13.799239069365097</v>
      </c>
      <c r="AG604" s="1">
        <f>100-Tabulka1[[#This Row],[Na2O_proc]]-Tabulka1[[#This Row],[SiO2_proc]]</f>
        <v>57.72999999999999</v>
      </c>
      <c r="AH604" s="1">
        <f>Tabulka1[[#This Row],[z2]]</f>
        <v>383.36431803440109</v>
      </c>
      <c r="AI604" s="1">
        <f>Tabulka1[[#This Row],[std2]]</f>
        <v>1.7936948100044512</v>
      </c>
      <c r="AJ604" s="1" t="str">
        <f>Tabulka1[[#This Row],[z2Label]]</f>
        <v>Dynamic viscosity (mPa.s)</v>
      </c>
      <c r="AK604" s="1">
        <v>25</v>
      </c>
      <c r="AL604" s="1" t="s">
        <v>82</v>
      </c>
      <c r="AM604" s="1" t="s">
        <v>79</v>
      </c>
      <c r="AN604" s="1">
        <f t="shared" si="108"/>
        <v>316.61998390211988</v>
      </c>
      <c r="AO604" s="1">
        <f>Tabulka1[[#This Row],[Interpolated_z2]]-Tabulka1[[#This Row],[z2]]</f>
        <v>-66.74433413228121</v>
      </c>
      <c r="AP604" s="1">
        <f>Tabulka1[[#This Row],[Interpolated_z2 - measured]]/Tabulka1[[#This Row],[z2]]*100</f>
        <v>-17.410158168734924</v>
      </c>
      <c r="AQ604" s="1">
        <v>1</v>
      </c>
    </row>
    <row r="605" spans="1:43" x14ac:dyDescent="0.35">
      <c r="A605" s="1">
        <f t="shared" si="109"/>
        <v>0</v>
      </c>
      <c r="B605" s="1">
        <f t="shared" si="109"/>
        <v>0</v>
      </c>
      <c r="C605" s="1">
        <f>Tabulka1[[#This Row],[z2]]</f>
        <v>0.85630634428903996</v>
      </c>
      <c r="D605" s="1">
        <f>Tabulka1[[#This Row],[std2]]</f>
        <v>1.7616965743173559E-3</v>
      </c>
      <c r="E605" s="1">
        <f t="shared" si="105"/>
        <v>4</v>
      </c>
      <c r="F605" s="1" t="s">
        <v>75</v>
      </c>
      <c r="G605" s="1" t="s">
        <v>27</v>
      </c>
      <c r="H605" s="1" t="str">
        <f>Tabulka1[[#This Row],[z2Label]]</f>
        <v>Dynamic viscosity (mPa.s)</v>
      </c>
      <c r="I605" s="1">
        <f t="shared" si="110"/>
        <v>0</v>
      </c>
      <c r="J605" s="1">
        <f t="shared" si="110"/>
        <v>1</v>
      </c>
      <c r="K605" s="1">
        <v>0.85630634428903996</v>
      </c>
      <c r="L605" s="1">
        <v>1.7616965743173559E-3</v>
      </c>
      <c r="M605" s="1" t="s">
        <v>29</v>
      </c>
      <c r="N605" s="1" t="s">
        <v>28</v>
      </c>
      <c r="O605" s="1" t="s">
        <v>81</v>
      </c>
      <c r="P605" s="1">
        <f t="shared" si="111"/>
        <v>0</v>
      </c>
      <c r="Q605" s="1">
        <f t="shared" si="111"/>
        <v>1</v>
      </c>
      <c r="R605" s="1">
        <f>Tabulka1[[#This Row],[z2]]</f>
        <v>0.85630634428903996</v>
      </c>
      <c r="S605" s="1">
        <f>Tabulka1[[#This Row],[std2]]</f>
        <v>1.7616965743173559E-3</v>
      </c>
      <c r="T605" s="1" t="s">
        <v>44</v>
      </c>
      <c r="U605" s="1" t="s">
        <v>28</v>
      </c>
      <c r="V605" s="1" t="str">
        <f>Tabulka1[[#This Row],[z2Label]]</f>
        <v>Dynamic viscosity (mPa.s)</v>
      </c>
      <c r="W605" s="1">
        <f>2*Tabulka1[[#This Row],[x3]]/61.9789*1000/(100-Tabulka1[[#This Row],[x2]])</f>
        <v>0</v>
      </c>
      <c r="X605" s="1">
        <f>(Tabulka1[[#This Row],[x2]]-Tabulka1[[#This Row],[x3]])/60.08*1000/(100-Tabulka1[[#This Row],[x2]])</f>
        <v>0</v>
      </c>
      <c r="Y605" s="1">
        <f>Tabulka1[[#This Row],[z3]]</f>
        <v>0.85630634428903996</v>
      </c>
      <c r="Z605" s="1">
        <f>Tabulka1[[#This Row],[std3]]</f>
        <v>1.7616965743173559E-3</v>
      </c>
      <c r="AA605" s="1" t="s">
        <v>36</v>
      </c>
      <c r="AB605" s="1" t="s">
        <v>37</v>
      </c>
      <c r="AC605" s="1" t="str">
        <f>Tabulka1[[#This Row],[z2Label]]</f>
        <v>Dynamic viscosity (mPa.s)</v>
      </c>
      <c r="AD605" s="1">
        <f>Tabulka1[[#This Row],[y2]]</f>
        <v>1</v>
      </c>
      <c r="AE605" s="1">
        <f>Tabulka1[[#This Row],[x3]]</f>
        <v>0</v>
      </c>
      <c r="AF605" s="1">
        <f>Tabulka1[[#This Row],[x2]]-Tabulka1[[#This Row],[x3]]</f>
        <v>0</v>
      </c>
      <c r="AG605" s="1">
        <f>100-Tabulka1[[#This Row],[Na2O_proc]]-Tabulka1[[#This Row],[SiO2_proc]]</f>
        <v>100</v>
      </c>
      <c r="AH605" s="1">
        <f>Tabulka1[[#This Row],[z2]]</f>
        <v>0.85630634428903996</v>
      </c>
      <c r="AI605" s="1">
        <f>Tabulka1[[#This Row],[std2]]</f>
        <v>1.7616965743173559E-3</v>
      </c>
      <c r="AJ605" s="1" t="str">
        <f>Tabulka1[[#This Row],[z2Label]]</f>
        <v>Dynamic viscosity (mPa.s)</v>
      </c>
      <c r="AK605" s="1">
        <v>25</v>
      </c>
      <c r="AL605" s="1" t="s">
        <v>82</v>
      </c>
      <c r="AM605" s="1" t="s">
        <v>79</v>
      </c>
      <c r="AN605" s="1">
        <f t="shared" si="108"/>
        <v>0.76099359238763953</v>
      </c>
      <c r="AO605" s="1">
        <f>Tabulka1[[#This Row],[Interpolated_z2]]-Tabulka1[[#This Row],[z2]]</f>
        <v>-9.5312751901400428E-2</v>
      </c>
      <c r="AP605" s="1">
        <f>Tabulka1[[#This Row],[Interpolated_z2 - measured]]/Tabulka1[[#This Row],[z2]]*100</f>
        <v>-11.130683841953214</v>
      </c>
      <c r="AQ605" s="1">
        <v>100</v>
      </c>
    </row>
    <row r="606" spans="1:43" x14ac:dyDescent="0.35">
      <c r="A606" s="1">
        <f t="shared" si="109"/>
        <v>0.86183801427015971</v>
      </c>
      <c r="B606" s="1">
        <f t="shared" si="109"/>
        <v>0.43091900713507986</v>
      </c>
      <c r="C606" s="1">
        <f>Tabulka1[[#This Row],[z2]]</f>
        <v>1.1228422402843941</v>
      </c>
      <c r="D606" s="1">
        <f>Tabulka1[[#This Row],[std2]]</f>
        <v>3.1106009130372353E-4</v>
      </c>
      <c r="E606" s="1">
        <f t="shared" si="105"/>
        <v>3</v>
      </c>
      <c r="F606" s="1" t="s">
        <v>75</v>
      </c>
      <c r="G606" s="1" t="s">
        <v>27</v>
      </c>
      <c r="H606" s="1" t="str">
        <f>Tabulka1[[#This Row],[z2Label]]</f>
        <v>Dynamic viscosity (mPa.s)</v>
      </c>
      <c r="I606" s="1">
        <f t="shared" si="110"/>
        <v>5</v>
      </c>
      <c r="J606" s="1">
        <f t="shared" si="110"/>
        <v>1</v>
      </c>
      <c r="K606" s="1">
        <v>1.1228422402843941</v>
      </c>
      <c r="L606" s="1">
        <v>3.1106009130372353E-4</v>
      </c>
      <c r="M606" s="1" t="s">
        <v>29</v>
      </c>
      <c r="N606" s="1" t="s">
        <v>28</v>
      </c>
      <c r="O606" s="1" t="s">
        <v>81</v>
      </c>
      <c r="P606" s="1">
        <f t="shared" si="111"/>
        <v>2.5388931081633541</v>
      </c>
      <c r="Q606" s="1">
        <f t="shared" si="111"/>
        <v>1</v>
      </c>
      <c r="R606" s="1">
        <f>Tabulka1[[#This Row],[z2]]</f>
        <v>1.1228422402843941</v>
      </c>
      <c r="S606" s="1">
        <f>Tabulka1[[#This Row],[std2]]</f>
        <v>3.1106009130372353E-4</v>
      </c>
      <c r="T606" s="1" t="s">
        <v>44</v>
      </c>
      <c r="U606" s="1" t="s">
        <v>28</v>
      </c>
      <c r="V606" s="1" t="str">
        <f>Tabulka1[[#This Row],[z2Label]]</f>
        <v>Dynamic viscosity (mPa.s)</v>
      </c>
      <c r="W606" s="1">
        <f>2*Tabulka1[[#This Row],[x3]]/61.9789*1000/(100-Tabulka1[[#This Row],[x2]])</f>
        <v>0.86239641594948702</v>
      </c>
      <c r="X606" s="1">
        <f>(Tabulka1[[#This Row],[x2]]-Tabulka1[[#This Row],[x3]])/60.08*1000/(100-Tabulka1[[#This Row],[x2]])</f>
        <v>0.43119820797474345</v>
      </c>
      <c r="Y606" s="1">
        <f>Tabulka1[[#This Row],[z3]]</f>
        <v>1.1228422402843941</v>
      </c>
      <c r="Z606" s="1">
        <f>Tabulka1[[#This Row],[std3]]</f>
        <v>3.1106009130372353E-4</v>
      </c>
      <c r="AA606" s="1" t="s">
        <v>36</v>
      </c>
      <c r="AB606" s="1" t="s">
        <v>37</v>
      </c>
      <c r="AC606" s="1" t="str">
        <f>Tabulka1[[#This Row],[z2Label]]</f>
        <v>Dynamic viscosity (mPa.s)</v>
      </c>
      <c r="AD606" s="1">
        <f>Tabulka1[[#This Row],[y2]]</f>
        <v>1</v>
      </c>
      <c r="AE606" s="1">
        <f>Tabulka1[[#This Row],[x3]]</f>
        <v>2.5388931081633541</v>
      </c>
      <c r="AF606" s="1">
        <f>Tabulka1[[#This Row],[x2]]-Tabulka1[[#This Row],[x3]]</f>
        <v>2.4611068918366459</v>
      </c>
      <c r="AG606" s="1">
        <f>100-Tabulka1[[#This Row],[Na2O_proc]]-Tabulka1[[#This Row],[SiO2_proc]]</f>
        <v>95</v>
      </c>
      <c r="AH606" s="1">
        <f>Tabulka1[[#This Row],[z2]]</f>
        <v>1.1228422402843941</v>
      </c>
      <c r="AI606" s="1">
        <f>Tabulka1[[#This Row],[std2]]</f>
        <v>3.1106009130372353E-4</v>
      </c>
      <c r="AJ606" s="1" t="str">
        <f>Tabulka1[[#This Row],[z2Label]]</f>
        <v>Dynamic viscosity (mPa.s)</v>
      </c>
      <c r="AK606" s="1">
        <v>25</v>
      </c>
      <c r="AL606" s="1" t="s">
        <v>82</v>
      </c>
      <c r="AM606" s="1" t="s">
        <v>79</v>
      </c>
      <c r="AN606" s="1">
        <f t="shared" si="108"/>
        <v>1.0051245223707213</v>
      </c>
      <c r="AO606" s="1">
        <f>Tabulka1[[#This Row],[Interpolated_z2]]-Tabulka1[[#This Row],[z2]]</f>
        <v>-0.1177177179136728</v>
      </c>
      <c r="AP606" s="1">
        <f>Tabulka1[[#This Row],[Interpolated_z2 - measured]]/Tabulka1[[#This Row],[z2]]*100</f>
        <v>-10.48390536891961</v>
      </c>
      <c r="AQ606" s="1">
        <v>1</v>
      </c>
    </row>
    <row r="607" spans="1:43" x14ac:dyDescent="0.35">
      <c r="A607" s="1">
        <f t="shared" si="109"/>
        <v>1.8168605484729092</v>
      </c>
      <c r="B607" s="1">
        <f t="shared" si="109"/>
        <v>0.90843027423645462</v>
      </c>
      <c r="C607" s="1">
        <f>Tabulka1[[#This Row],[z2]]</f>
        <v>1.565782288479862</v>
      </c>
      <c r="D607" s="1">
        <f>Tabulka1[[#This Row],[std2]]</f>
        <v>3.7700407108924794E-4</v>
      </c>
      <c r="E607" s="1">
        <f t="shared" si="105"/>
        <v>4</v>
      </c>
      <c r="F607" s="1" t="s">
        <v>75</v>
      </c>
      <c r="G607" s="1" t="s">
        <v>27</v>
      </c>
      <c r="H607" s="1" t="str">
        <f>Tabulka1[[#This Row],[z2Label]]</f>
        <v>Dynamic viscosity (mPa.s)</v>
      </c>
      <c r="I607" s="1">
        <f t="shared" si="110"/>
        <v>10</v>
      </c>
      <c r="J607" s="1">
        <f t="shared" si="110"/>
        <v>1</v>
      </c>
      <c r="K607" s="1">
        <v>1.565782288479862</v>
      </c>
      <c r="L607" s="1">
        <v>3.7700407108924794E-4</v>
      </c>
      <c r="M607" s="1" t="s">
        <v>29</v>
      </c>
      <c r="N607" s="1" t="s">
        <v>28</v>
      </c>
      <c r="O607" s="1" t="s">
        <v>81</v>
      </c>
      <c r="P607" s="1">
        <f t="shared" si="111"/>
        <v>5.0777862163267082</v>
      </c>
      <c r="Q607" s="1">
        <f t="shared" si="111"/>
        <v>1</v>
      </c>
      <c r="R607" s="1">
        <f>Tabulka1[[#This Row],[z2]]</f>
        <v>1.565782288479862</v>
      </c>
      <c r="S607" s="1">
        <f>Tabulka1[[#This Row],[std2]]</f>
        <v>3.7700407108924794E-4</v>
      </c>
      <c r="T607" s="1" t="s">
        <v>44</v>
      </c>
      <c r="U607" s="1" t="s">
        <v>28</v>
      </c>
      <c r="V607" s="1" t="str">
        <f>Tabulka1[[#This Row],[z2Label]]</f>
        <v>Dynamic viscosity (mPa.s)</v>
      </c>
      <c r="W607" s="1">
        <f>2*Tabulka1[[#This Row],[x3]]/61.9789*1000/(100-Tabulka1[[#This Row],[x2]])</f>
        <v>1.8206146558933616</v>
      </c>
      <c r="X607" s="1">
        <f>(Tabulka1[[#This Row],[x2]]-Tabulka1[[#This Row],[x3]])/60.08*1000/(100-Tabulka1[[#This Row],[x2]])</f>
        <v>0.91030732794668068</v>
      </c>
      <c r="Y607" s="1">
        <f>Tabulka1[[#This Row],[z3]]</f>
        <v>1.565782288479862</v>
      </c>
      <c r="Z607" s="1">
        <f>Tabulka1[[#This Row],[std3]]</f>
        <v>3.7700407108924794E-4</v>
      </c>
      <c r="AA607" s="1" t="s">
        <v>36</v>
      </c>
      <c r="AB607" s="1" t="s">
        <v>37</v>
      </c>
      <c r="AC607" s="1" t="str">
        <f>Tabulka1[[#This Row],[z2Label]]</f>
        <v>Dynamic viscosity (mPa.s)</v>
      </c>
      <c r="AD607" s="1">
        <f>Tabulka1[[#This Row],[y2]]</f>
        <v>1</v>
      </c>
      <c r="AE607" s="1">
        <f>Tabulka1[[#This Row],[x3]]</f>
        <v>5.0777862163267082</v>
      </c>
      <c r="AF607" s="1">
        <f>Tabulka1[[#This Row],[x2]]-Tabulka1[[#This Row],[x3]]</f>
        <v>4.9222137836732918</v>
      </c>
      <c r="AG607" s="1">
        <f>100-Tabulka1[[#This Row],[Na2O_proc]]-Tabulka1[[#This Row],[SiO2_proc]]</f>
        <v>90</v>
      </c>
      <c r="AH607" s="1">
        <f>Tabulka1[[#This Row],[z2]]</f>
        <v>1.565782288479862</v>
      </c>
      <c r="AI607" s="1">
        <f>Tabulka1[[#This Row],[std2]]</f>
        <v>3.7700407108924794E-4</v>
      </c>
      <c r="AJ607" s="1" t="str">
        <f>Tabulka1[[#This Row],[z2Label]]</f>
        <v>Dynamic viscosity (mPa.s)</v>
      </c>
      <c r="AK607" s="1">
        <v>25</v>
      </c>
      <c r="AL607" s="1" t="s">
        <v>82</v>
      </c>
      <c r="AM607" s="1" t="s">
        <v>79</v>
      </c>
      <c r="AN607" s="1">
        <f t="shared" si="108"/>
        <v>1.5300544982070436</v>
      </c>
      <c r="AO607" s="1">
        <f>Tabulka1[[#This Row],[Interpolated_z2]]-Tabulka1[[#This Row],[z2]]</f>
        <v>-3.5727790272818361E-2</v>
      </c>
      <c r="AP607" s="1">
        <f>Tabulka1[[#This Row],[Interpolated_z2 - measured]]/Tabulka1[[#This Row],[z2]]*100</f>
        <v>-2.2817853117692786</v>
      </c>
      <c r="AQ607" s="1">
        <v>1</v>
      </c>
    </row>
    <row r="608" spans="1:43" x14ac:dyDescent="0.35">
      <c r="A608" s="1">
        <f t="shared" si="109"/>
        <v>2.8756526562176137</v>
      </c>
      <c r="B608" s="1">
        <f t="shared" si="109"/>
        <v>1.4378263281088068</v>
      </c>
      <c r="C608" s="1">
        <f>Tabulka1[[#This Row],[z2]]</f>
        <v>2.3770725298396558</v>
      </c>
      <c r="D608" s="1">
        <f>Tabulka1[[#This Row],[std2]]</f>
        <v>2.1509298166499629E-4</v>
      </c>
      <c r="E608" s="1">
        <f t="shared" si="105"/>
        <v>4</v>
      </c>
      <c r="F608" s="1" t="s">
        <v>75</v>
      </c>
      <c r="G608" s="1" t="s">
        <v>27</v>
      </c>
      <c r="H608" s="1" t="str">
        <f>Tabulka1[[#This Row],[z2Label]]</f>
        <v>Dynamic viscosity (mPa.s)</v>
      </c>
      <c r="I608" s="1">
        <f t="shared" si="110"/>
        <v>15</v>
      </c>
      <c r="J608" s="1">
        <f t="shared" si="110"/>
        <v>1</v>
      </c>
      <c r="K608" s="1">
        <v>2.3770725298396558</v>
      </c>
      <c r="L608" s="1">
        <v>2.1509298166499629E-4</v>
      </c>
      <c r="M608" s="1" t="s">
        <v>29</v>
      </c>
      <c r="N608" s="1" t="s">
        <v>28</v>
      </c>
      <c r="O608" s="1" t="s">
        <v>81</v>
      </c>
      <c r="P608" s="1">
        <f t="shared" si="111"/>
        <v>7.6166793244900619</v>
      </c>
      <c r="Q608" s="1">
        <f t="shared" si="111"/>
        <v>1</v>
      </c>
      <c r="R608" s="1">
        <f>Tabulka1[[#This Row],[z2]]</f>
        <v>2.3770725298396558</v>
      </c>
      <c r="S608" s="1">
        <f>Tabulka1[[#This Row],[std2]]</f>
        <v>2.1509298166499629E-4</v>
      </c>
      <c r="T608" s="1" t="s">
        <v>44</v>
      </c>
      <c r="U608" s="1" t="s">
        <v>28</v>
      </c>
      <c r="V608" s="1" t="str">
        <f>Tabulka1[[#This Row],[z2Label]]</f>
        <v>Dynamic viscosity (mPa.s)</v>
      </c>
      <c r="W608" s="1">
        <f>2*Tabulka1[[#This Row],[x3]]/61.9789*1000/(100-Tabulka1[[#This Row],[x2]])</f>
        <v>2.8915644534776921</v>
      </c>
      <c r="X608" s="1">
        <f>(Tabulka1[[#This Row],[x2]]-Tabulka1[[#This Row],[x3]])/60.08*1000/(100-Tabulka1[[#This Row],[x2]])</f>
        <v>1.445782226738846</v>
      </c>
      <c r="Y608" s="1">
        <f>Tabulka1[[#This Row],[z3]]</f>
        <v>2.3770725298396558</v>
      </c>
      <c r="Z608" s="1">
        <f>Tabulka1[[#This Row],[std3]]</f>
        <v>2.1509298166499629E-4</v>
      </c>
      <c r="AA608" s="1" t="s">
        <v>36</v>
      </c>
      <c r="AB608" s="1" t="s">
        <v>37</v>
      </c>
      <c r="AC608" s="1" t="str">
        <f>Tabulka1[[#This Row],[z2Label]]</f>
        <v>Dynamic viscosity (mPa.s)</v>
      </c>
      <c r="AD608" s="1">
        <f>Tabulka1[[#This Row],[y2]]</f>
        <v>1</v>
      </c>
      <c r="AE608" s="1">
        <f>Tabulka1[[#This Row],[x3]]</f>
        <v>7.6166793244900619</v>
      </c>
      <c r="AF608" s="1">
        <f>Tabulka1[[#This Row],[x2]]-Tabulka1[[#This Row],[x3]]</f>
        <v>7.3833206755099381</v>
      </c>
      <c r="AG608" s="1">
        <f>100-Tabulka1[[#This Row],[Na2O_proc]]-Tabulka1[[#This Row],[SiO2_proc]]</f>
        <v>85</v>
      </c>
      <c r="AH608" s="1">
        <f>Tabulka1[[#This Row],[z2]]</f>
        <v>2.3770725298396558</v>
      </c>
      <c r="AI608" s="1">
        <f>Tabulka1[[#This Row],[std2]]</f>
        <v>2.1509298166499629E-4</v>
      </c>
      <c r="AJ608" s="1" t="str">
        <f>Tabulka1[[#This Row],[z2Label]]</f>
        <v>Dynamic viscosity (mPa.s)</v>
      </c>
      <c r="AK608" s="1">
        <v>25</v>
      </c>
      <c r="AL608" s="1" t="s">
        <v>82</v>
      </c>
      <c r="AM608" s="1" t="s">
        <v>79</v>
      </c>
      <c r="AN608" s="1">
        <f t="shared" si="108"/>
        <v>2.5743960994975956</v>
      </c>
      <c r="AO608" s="1">
        <f>Tabulka1[[#This Row],[Interpolated_z2]]-Tabulka1[[#This Row],[z2]]</f>
        <v>0.19732356965793985</v>
      </c>
      <c r="AP608" s="1">
        <f>Tabulka1[[#This Row],[Interpolated_z2 - measured]]/Tabulka1[[#This Row],[z2]]*100</f>
        <v>8.3011169066536734</v>
      </c>
      <c r="AQ608" s="1">
        <v>1</v>
      </c>
    </row>
    <row r="609" spans="1:43" x14ac:dyDescent="0.35">
      <c r="A609" s="1">
        <f t="shared" si="109"/>
        <v>4.0445610001947152</v>
      </c>
      <c r="B609" s="1">
        <f t="shared" si="109"/>
        <v>2.0222805000973576</v>
      </c>
      <c r="C609" s="1">
        <f>Tabulka1[[#This Row],[z2]]</f>
        <v>4.014926733396754</v>
      </c>
      <c r="D609" s="1">
        <f>Tabulka1[[#This Row],[std2]]</f>
        <v>7.568032239561478E-3</v>
      </c>
      <c r="E609" s="1">
        <f t="shared" si="105"/>
        <v>4</v>
      </c>
      <c r="F609" s="1" t="s">
        <v>75</v>
      </c>
      <c r="G609" s="1" t="s">
        <v>27</v>
      </c>
      <c r="H609" s="1" t="str">
        <f>Tabulka1[[#This Row],[z2Label]]</f>
        <v>Dynamic viscosity (mPa.s)</v>
      </c>
      <c r="I609" s="1">
        <f t="shared" si="110"/>
        <v>20</v>
      </c>
      <c r="J609" s="1">
        <f t="shared" si="110"/>
        <v>1</v>
      </c>
      <c r="K609" s="1">
        <v>4.014926733396754</v>
      </c>
      <c r="L609" s="1">
        <v>7.568032239561478E-3</v>
      </c>
      <c r="M609" s="1" t="s">
        <v>29</v>
      </c>
      <c r="N609" s="1" t="s">
        <v>28</v>
      </c>
      <c r="O609" s="1" t="s">
        <v>81</v>
      </c>
      <c r="P609" s="1">
        <f t="shared" si="111"/>
        <v>10.155572432653416</v>
      </c>
      <c r="Q609" s="1">
        <f t="shared" si="111"/>
        <v>1</v>
      </c>
      <c r="R609" s="1">
        <f>Tabulka1[[#This Row],[z2]]</f>
        <v>4.014926733396754</v>
      </c>
      <c r="S609" s="1">
        <f>Tabulka1[[#This Row],[std2]]</f>
        <v>7.568032239561478E-3</v>
      </c>
      <c r="T609" s="1" t="s">
        <v>44</v>
      </c>
      <c r="U609" s="1" t="s">
        <v>28</v>
      </c>
      <c r="V609" s="1" t="str">
        <f>Tabulka1[[#This Row],[z2Label]]</f>
        <v>Dynamic viscosity (mPa.s)</v>
      </c>
      <c r="W609" s="1">
        <f>2*Tabulka1[[#This Row],[x3]]/61.9789*1000/(100-Tabulka1[[#This Row],[x2]])</f>
        <v>4.0963829757600632</v>
      </c>
      <c r="X609" s="1">
        <f>(Tabulka1[[#This Row],[x2]]-Tabulka1[[#This Row],[x3]])/60.08*1000/(100-Tabulka1[[#This Row],[x2]])</f>
        <v>2.0481914878800316</v>
      </c>
      <c r="Y609" s="1">
        <f>Tabulka1[[#This Row],[z3]]</f>
        <v>4.014926733396754</v>
      </c>
      <c r="Z609" s="1">
        <f>Tabulka1[[#This Row],[std3]]</f>
        <v>7.568032239561478E-3</v>
      </c>
      <c r="AA609" s="1" t="s">
        <v>36</v>
      </c>
      <c r="AB609" s="1" t="s">
        <v>37</v>
      </c>
      <c r="AC609" s="1" t="str">
        <f>Tabulka1[[#This Row],[z2Label]]</f>
        <v>Dynamic viscosity (mPa.s)</v>
      </c>
      <c r="AD609" s="1">
        <f>Tabulka1[[#This Row],[y2]]</f>
        <v>1</v>
      </c>
      <c r="AE609" s="1">
        <f>Tabulka1[[#This Row],[x3]]</f>
        <v>10.155572432653416</v>
      </c>
      <c r="AF609" s="1">
        <f>Tabulka1[[#This Row],[x2]]-Tabulka1[[#This Row],[x3]]</f>
        <v>9.8444275673465835</v>
      </c>
      <c r="AG609" s="1">
        <f>100-Tabulka1[[#This Row],[Na2O_proc]]-Tabulka1[[#This Row],[SiO2_proc]]</f>
        <v>80</v>
      </c>
      <c r="AH609" s="1">
        <f>Tabulka1[[#This Row],[z2]]</f>
        <v>4.014926733396754</v>
      </c>
      <c r="AI609" s="1">
        <f>Tabulka1[[#This Row],[std2]]</f>
        <v>7.568032239561478E-3</v>
      </c>
      <c r="AJ609" s="1" t="str">
        <f>Tabulka1[[#This Row],[z2Label]]</f>
        <v>Dynamic viscosity (mPa.s)</v>
      </c>
      <c r="AK609" s="1">
        <v>25</v>
      </c>
      <c r="AL609" s="1" t="s">
        <v>82</v>
      </c>
      <c r="AM609" s="1" t="s">
        <v>79</v>
      </c>
      <c r="AN609" s="1">
        <f t="shared" si="108"/>
        <v>4.6927714124734248</v>
      </c>
      <c r="AO609" s="1">
        <f>Tabulka1[[#This Row],[Interpolated_z2]]-Tabulka1[[#This Row],[z2]]</f>
        <v>0.67784467907667079</v>
      </c>
      <c r="AP609" s="1">
        <f>Tabulka1[[#This Row],[Interpolated_z2 - measured]]/Tabulka1[[#This Row],[z2]]*100</f>
        <v>16.88311453950725</v>
      </c>
      <c r="AQ609" s="1">
        <v>1</v>
      </c>
    </row>
    <row r="610" spans="1:43" x14ac:dyDescent="0.35">
      <c r="A610" s="1">
        <f t="shared" si="109"/>
        <v>5.3356753720266736</v>
      </c>
      <c r="B610" s="1">
        <f t="shared" si="109"/>
        <v>2.6678376860133368</v>
      </c>
      <c r="C610" s="1">
        <f>Tabulka1[[#This Row],[z2]]</f>
        <v>7.7188122562216259</v>
      </c>
      <c r="D610" s="1">
        <f>Tabulka1[[#This Row],[std2]]</f>
        <v>6.9350518272463055E-3</v>
      </c>
      <c r="E610" s="1">
        <f t="shared" si="105"/>
        <v>4</v>
      </c>
      <c r="F610" s="1" t="s">
        <v>75</v>
      </c>
      <c r="G610" s="1" t="s">
        <v>27</v>
      </c>
      <c r="H610" s="1" t="str">
        <f>Tabulka1[[#This Row],[z2Label]]</f>
        <v>Dynamic viscosity (mPa.s)</v>
      </c>
      <c r="I610" s="1">
        <f t="shared" si="110"/>
        <v>25</v>
      </c>
      <c r="J610" s="1">
        <f t="shared" si="110"/>
        <v>1</v>
      </c>
      <c r="K610" s="1">
        <v>7.7188122562216259</v>
      </c>
      <c r="L610" s="1">
        <v>6.9350518272463055E-3</v>
      </c>
      <c r="M610" s="1" t="s">
        <v>29</v>
      </c>
      <c r="N610" s="1" t="s">
        <v>28</v>
      </c>
      <c r="O610" s="1" t="s">
        <v>81</v>
      </c>
      <c r="P610" s="1">
        <f t="shared" si="111"/>
        <v>12.69446554081677</v>
      </c>
      <c r="Q610" s="1">
        <f t="shared" si="111"/>
        <v>1</v>
      </c>
      <c r="R610" s="1">
        <f>Tabulka1[[#This Row],[z2]]</f>
        <v>7.7188122562216259</v>
      </c>
      <c r="S610" s="1">
        <f>Tabulka1[[#This Row],[std2]]</f>
        <v>6.9350518272463055E-3</v>
      </c>
      <c r="T610" s="1" t="s">
        <v>44</v>
      </c>
      <c r="U610" s="1" t="s">
        <v>28</v>
      </c>
      <c r="V610" s="1" t="str">
        <f>Tabulka1[[#This Row],[z2Label]]</f>
        <v>Dynamic viscosity (mPa.s)</v>
      </c>
      <c r="W610" s="1">
        <f>2*Tabulka1[[#This Row],[x3]]/61.9789*1000/(100-Tabulka1[[#This Row],[x2]])</f>
        <v>5.4618439676800845</v>
      </c>
      <c r="X610" s="1">
        <f>(Tabulka1[[#This Row],[x2]]-Tabulka1[[#This Row],[x3]])/60.08*1000/(100-Tabulka1[[#This Row],[x2]])</f>
        <v>2.7309219838400423</v>
      </c>
      <c r="Y610" s="1">
        <f>Tabulka1[[#This Row],[z3]]</f>
        <v>7.7188122562216259</v>
      </c>
      <c r="Z610" s="1">
        <f>Tabulka1[[#This Row],[std3]]</f>
        <v>6.9350518272463055E-3</v>
      </c>
      <c r="AA610" s="1" t="s">
        <v>36</v>
      </c>
      <c r="AB610" s="1" t="s">
        <v>37</v>
      </c>
      <c r="AC610" s="1" t="str">
        <f>Tabulka1[[#This Row],[z2Label]]</f>
        <v>Dynamic viscosity (mPa.s)</v>
      </c>
      <c r="AD610" s="1">
        <f>Tabulka1[[#This Row],[y2]]</f>
        <v>1</v>
      </c>
      <c r="AE610" s="1">
        <f>Tabulka1[[#This Row],[x3]]</f>
        <v>12.69446554081677</v>
      </c>
      <c r="AF610" s="1">
        <f>Tabulka1[[#This Row],[x2]]-Tabulka1[[#This Row],[x3]]</f>
        <v>12.30553445918323</v>
      </c>
      <c r="AG610" s="1">
        <f>100-Tabulka1[[#This Row],[Na2O_proc]]-Tabulka1[[#This Row],[SiO2_proc]]</f>
        <v>75</v>
      </c>
      <c r="AH610" s="1">
        <f>Tabulka1[[#This Row],[z2]]</f>
        <v>7.7188122562216259</v>
      </c>
      <c r="AI610" s="1">
        <f>Tabulka1[[#This Row],[std2]]</f>
        <v>6.9350518272463055E-3</v>
      </c>
      <c r="AJ610" s="1" t="str">
        <f>Tabulka1[[#This Row],[z2Label]]</f>
        <v>Dynamic viscosity (mPa.s)</v>
      </c>
      <c r="AK610" s="1">
        <v>25</v>
      </c>
      <c r="AL610" s="1" t="s">
        <v>82</v>
      </c>
      <c r="AM610" s="1" t="s">
        <v>79</v>
      </c>
      <c r="AN610" s="1">
        <f t="shared" si="108"/>
        <v>9.2841889115141321</v>
      </c>
      <c r="AO610" s="1">
        <f>Tabulka1[[#This Row],[Interpolated_z2]]-Tabulka1[[#This Row],[z2]]</f>
        <v>1.5653766552925061</v>
      </c>
      <c r="AP610" s="1">
        <f>Tabulka1[[#This Row],[Interpolated_z2 - measured]]/Tabulka1[[#This Row],[z2]]*100</f>
        <v>20.280019818214377</v>
      </c>
      <c r="AQ610" s="1">
        <v>1</v>
      </c>
    </row>
    <row r="611" spans="1:43" x14ac:dyDescent="0.35">
      <c r="A611" s="1">
        <f t="shared" si="109"/>
        <v>6.7613586555343357</v>
      </c>
      <c r="B611" s="1">
        <f t="shared" si="109"/>
        <v>3.3806793277671678</v>
      </c>
      <c r="C611" s="1">
        <f>Tabulka1[[#This Row],[z2]]</f>
        <v>18.138007192983373</v>
      </c>
      <c r="D611" s="1">
        <f>Tabulka1[[#This Row],[std2]]</f>
        <v>0.19554870795373536</v>
      </c>
      <c r="E611" s="1">
        <f t="shared" ref="E611:E642" si="112">E226</f>
        <v>4</v>
      </c>
      <c r="F611" s="1" t="s">
        <v>75</v>
      </c>
      <c r="G611" s="1" t="s">
        <v>27</v>
      </c>
      <c r="H611" s="1" t="str">
        <f>Tabulka1[[#This Row],[z2Label]]</f>
        <v>Dynamic viscosity (mPa.s)</v>
      </c>
      <c r="I611" s="1">
        <f t="shared" si="110"/>
        <v>30</v>
      </c>
      <c r="J611" s="1">
        <f t="shared" si="110"/>
        <v>1</v>
      </c>
      <c r="K611" s="1">
        <v>18.138007192983373</v>
      </c>
      <c r="L611" s="1">
        <v>0.19554870795373536</v>
      </c>
      <c r="M611" s="1" t="s">
        <v>29</v>
      </c>
      <c r="N611" s="1" t="s">
        <v>28</v>
      </c>
      <c r="O611" s="1" t="s">
        <v>81</v>
      </c>
      <c r="P611" s="1">
        <f t="shared" si="111"/>
        <v>15.233358648980124</v>
      </c>
      <c r="Q611" s="1">
        <f t="shared" si="111"/>
        <v>1</v>
      </c>
      <c r="R611" s="1">
        <f>Tabulka1[[#This Row],[z2]]</f>
        <v>18.138007192983373</v>
      </c>
      <c r="S611" s="1">
        <f>Tabulka1[[#This Row],[std2]]</f>
        <v>0.19554870795373536</v>
      </c>
      <c r="T611" s="1" t="s">
        <v>44</v>
      </c>
      <c r="U611" s="1" t="s">
        <v>28</v>
      </c>
      <c r="V611" s="1" t="str">
        <f>Tabulka1[[#This Row],[z2Label]]</f>
        <v>Dynamic viscosity (mPa.s)</v>
      </c>
      <c r="W611" s="1">
        <f>2*Tabulka1[[#This Row],[x3]]/61.9789*1000/(100-Tabulka1[[#This Row],[x2]])</f>
        <v>7.0223708155886806</v>
      </c>
      <c r="X611" s="1">
        <f>(Tabulka1[[#This Row],[x2]]-Tabulka1[[#This Row],[x3]])/60.08*1000/(100-Tabulka1[[#This Row],[x2]])</f>
        <v>3.5111854077943403</v>
      </c>
      <c r="Y611" s="1">
        <f>Tabulka1[[#This Row],[z3]]</f>
        <v>18.138007192983373</v>
      </c>
      <c r="Z611" s="1">
        <f>Tabulka1[[#This Row],[std3]]</f>
        <v>0.19554870795373536</v>
      </c>
      <c r="AA611" s="1" t="s">
        <v>36</v>
      </c>
      <c r="AB611" s="1" t="s">
        <v>37</v>
      </c>
      <c r="AC611" s="1" t="str">
        <f>Tabulka1[[#This Row],[z2Label]]</f>
        <v>Dynamic viscosity (mPa.s)</v>
      </c>
      <c r="AD611" s="1">
        <f>Tabulka1[[#This Row],[y2]]</f>
        <v>1</v>
      </c>
      <c r="AE611" s="1">
        <f>Tabulka1[[#This Row],[x3]]</f>
        <v>15.233358648980124</v>
      </c>
      <c r="AF611" s="1">
        <f>Tabulka1[[#This Row],[x2]]-Tabulka1[[#This Row],[x3]]</f>
        <v>14.766641351019876</v>
      </c>
      <c r="AG611" s="1">
        <f>100-Tabulka1[[#This Row],[Na2O_proc]]-Tabulka1[[#This Row],[SiO2_proc]]</f>
        <v>70</v>
      </c>
      <c r="AH611" s="1">
        <f>Tabulka1[[#This Row],[z2]]</f>
        <v>18.138007192983373</v>
      </c>
      <c r="AI611" s="1">
        <f>Tabulka1[[#This Row],[std2]]</f>
        <v>0.19554870795373536</v>
      </c>
      <c r="AJ611" s="1" t="str">
        <f>Tabulka1[[#This Row],[z2Label]]</f>
        <v>Dynamic viscosity (mPa.s)</v>
      </c>
      <c r="AK611" s="1">
        <v>25</v>
      </c>
      <c r="AL611" s="1" t="s">
        <v>82</v>
      </c>
      <c r="AM611" s="1" t="s">
        <v>79</v>
      </c>
      <c r="AN611" s="1">
        <f t="shared" si="108"/>
        <v>20.41102901148594</v>
      </c>
      <c r="AO611" s="1">
        <f>Tabulka1[[#This Row],[Interpolated_z2]]-Tabulka1[[#This Row],[z2]]</f>
        <v>2.273021818502567</v>
      </c>
      <c r="AP611" s="1">
        <f>Tabulka1[[#This Row],[Interpolated_z2 - measured]]/Tabulka1[[#This Row],[z2]]*100</f>
        <v>12.531816722301652</v>
      </c>
      <c r="AQ611" s="1">
        <v>1</v>
      </c>
    </row>
    <row r="612" spans="1:43" x14ac:dyDescent="0.35">
      <c r="A612" s="1">
        <f t="shared" si="109"/>
        <v>8.3391993537546227</v>
      </c>
      <c r="B612" s="1">
        <f t="shared" si="109"/>
        <v>4.1695996768773114</v>
      </c>
      <c r="C612" s="1">
        <f>Tabulka1[[#This Row],[z2]]</f>
        <v>51.756074902307518</v>
      </c>
      <c r="D612" s="1">
        <f>Tabulka1[[#This Row],[std2]]</f>
        <v>0.29366629389103416</v>
      </c>
      <c r="E612" s="1">
        <f t="shared" si="112"/>
        <v>4</v>
      </c>
      <c r="F612" s="1" t="s">
        <v>75</v>
      </c>
      <c r="G612" s="1" t="s">
        <v>27</v>
      </c>
      <c r="H612" s="1" t="str">
        <f>Tabulka1[[#This Row],[z2Label]]</f>
        <v>Dynamic viscosity (mPa.s)</v>
      </c>
      <c r="I612" s="1">
        <f t="shared" si="110"/>
        <v>35</v>
      </c>
      <c r="J612" s="1">
        <f t="shared" si="110"/>
        <v>1</v>
      </c>
      <c r="K612" s="1">
        <v>51.756074902307518</v>
      </c>
      <c r="L612" s="1">
        <v>0.29366629389103416</v>
      </c>
      <c r="M612" s="1" t="s">
        <v>29</v>
      </c>
      <c r="N612" s="1" t="s">
        <v>28</v>
      </c>
      <c r="O612" s="1" t="s">
        <v>81</v>
      </c>
      <c r="P612" s="1">
        <f t="shared" si="111"/>
        <v>17.772251757143479</v>
      </c>
      <c r="Q612" s="1">
        <f t="shared" si="111"/>
        <v>1</v>
      </c>
      <c r="R612" s="1">
        <f>Tabulka1[[#This Row],[z2]]</f>
        <v>51.756074902307518</v>
      </c>
      <c r="S612" s="1">
        <f>Tabulka1[[#This Row],[std2]]</f>
        <v>0.29366629389103416</v>
      </c>
      <c r="T612" s="1" t="s">
        <v>44</v>
      </c>
      <c r="U612" s="1" t="s">
        <v>28</v>
      </c>
      <c r="V612" s="1" t="str">
        <f>Tabulka1[[#This Row],[z2Label]]</f>
        <v>Dynamic viscosity (mPa.s)</v>
      </c>
      <c r="W612" s="1">
        <f>2*Tabulka1[[#This Row],[x3]]/61.9789*1000/(100-Tabulka1[[#This Row],[x2]])</f>
        <v>8.8229787170216749</v>
      </c>
      <c r="X612" s="1">
        <f>(Tabulka1[[#This Row],[x2]]-Tabulka1[[#This Row],[x3]])/60.08*1000/(100-Tabulka1[[#This Row],[x2]])</f>
        <v>4.4114893585108375</v>
      </c>
      <c r="Y612" s="1">
        <f>Tabulka1[[#This Row],[z3]]</f>
        <v>51.756074902307518</v>
      </c>
      <c r="Z612" s="1">
        <f>Tabulka1[[#This Row],[std3]]</f>
        <v>0.29366629389103416</v>
      </c>
      <c r="AA612" s="1" t="s">
        <v>36</v>
      </c>
      <c r="AB612" s="1" t="s">
        <v>37</v>
      </c>
      <c r="AC612" s="1" t="str">
        <f>Tabulka1[[#This Row],[z2Label]]</f>
        <v>Dynamic viscosity (mPa.s)</v>
      </c>
      <c r="AD612" s="1">
        <f>Tabulka1[[#This Row],[y2]]</f>
        <v>1</v>
      </c>
      <c r="AE612" s="1">
        <f>Tabulka1[[#This Row],[x3]]</f>
        <v>17.772251757143479</v>
      </c>
      <c r="AF612" s="1">
        <f>Tabulka1[[#This Row],[x2]]-Tabulka1[[#This Row],[x3]]</f>
        <v>17.227748242856521</v>
      </c>
      <c r="AG612" s="1">
        <f>100-Tabulka1[[#This Row],[Na2O_proc]]-Tabulka1[[#This Row],[SiO2_proc]]</f>
        <v>65</v>
      </c>
      <c r="AH612" s="1">
        <f>Tabulka1[[#This Row],[z2]]</f>
        <v>51.756074902307518</v>
      </c>
      <c r="AI612" s="1">
        <f>Tabulka1[[#This Row],[std2]]</f>
        <v>0.29366629389103416</v>
      </c>
      <c r="AJ612" s="1" t="str">
        <f>Tabulka1[[#This Row],[z2Label]]</f>
        <v>Dynamic viscosity (mPa.s)</v>
      </c>
      <c r="AK612" s="1">
        <v>25</v>
      </c>
      <c r="AL612" s="1" t="s">
        <v>82</v>
      </c>
      <c r="AM612" s="1" t="s">
        <v>79</v>
      </c>
      <c r="AN612" s="1">
        <f t="shared" si="108"/>
        <v>52.180575995252163</v>
      </c>
      <c r="AO612" s="1">
        <f>Tabulka1[[#This Row],[Interpolated_z2]]-Tabulka1[[#This Row],[z2]]</f>
        <v>0.42450109294464511</v>
      </c>
      <c r="AP612" s="1">
        <f>Tabulka1[[#This Row],[Interpolated_z2 - measured]]/Tabulka1[[#This Row],[z2]]*100</f>
        <v>0.82019568474988613</v>
      </c>
      <c r="AQ612" s="1">
        <v>1</v>
      </c>
    </row>
    <row r="613" spans="1:43" x14ac:dyDescent="0.35">
      <c r="A613" s="1">
        <f t="shared" si="109"/>
        <v>10.054031291450276</v>
      </c>
      <c r="B613" s="1">
        <f t="shared" si="109"/>
        <v>5.0270156457251378</v>
      </c>
      <c r="C613" s="1">
        <f>Tabulka1[[#This Row],[z2]]</f>
        <v>191.16366966705652</v>
      </c>
      <c r="D613" s="1">
        <f>Tabulka1[[#This Row],[std2]]</f>
        <v>0.12095258461222898</v>
      </c>
      <c r="E613" s="1">
        <f t="shared" si="112"/>
        <v>4</v>
      </c>
      <c r="F613" s="1" t="s">
        <v>75</v>
      </c>
      <c r="G613" s="1" t="s">
        <v>27</v>
      </c>
      <c r="H613" s="1" t="str">
        <f>Tabulka1[[#This Row],[z2Label]]</f>
        <v>Dynamic viscosity (mPa.s)</v>
      </c>
      <c r="I613" s="1">
        <f t="shared" si="110"/>
        <v>40</v>
      </c>
      <c r="J613" s="1">
        <f t="shared" si="110"/>
        <v>1</v>
      </c>
      <c r="K613" s="1">
        <v>191.16366966705652</v>
      </c>
      <c r="L613" s="1">
        <v>0.12095258461222898</v>
      </c>
      <c r="M613" s="1" t="s">
        <v>29</v>
      </c>
      <c r="N613" s="1" t="s">
        <v>28</v>
      </c>
      <c r="O613" s="1" t="s">
        <v>81</v>
      </c>
      <c r="P613" s="1">
        <f t="shared" si="111"/>
        <v>20.311144865306833</v>
      </c>
      <c r="Q613" s="1">
        <f t="shared" si="111"/>
        <v>1</v>
      </c>
      <c r="R613" s="1">
        <f>Tabulka1[[#This Row],[z2]]</f>
        <v>191.16366966705652</v>
      </c>
      <c r="S613" s="1">
        <f>Tabulka1[[#This Row],[std2]]</f>
        <v>0.12095258461222898</v>
      </c>
      <c r="T613" s="1" t="s">
        <v>44</v>
      </c>
      <c r="U613" s="1" t="s">
        <v>28</v>
      </c>
      <c r="V613" s="1" t="str">
        <f>Tabulka1[[#This Row],[z2Label]]</f>
        <v>Dynamic viscosity (mPa.s)</v>
      </c>
      <c r="W613" s="1">
        <f>2*Tabulka1[[#This Row],[x3]]/61.9789*1000/(100-Tabulka1[[#This Row],[x2]])</f>
        <v>10.923687935360169</v>
      </c>
      <c r="X613" s="1">
        <f>(Tabulka1[[#This Row],[x2]]-Tabulka1[[#This Row],[x3]])/60.08*1000/(100-Tabulka1[[#This Row],[x2]])</f>
        <v>5.4618439676800836</v>
      </c>
      <c r="Y613" s="1">
        <f>Tabulka1[[#This Row],[z3]]</f>
        <v>191.16366966705652</v>
      </c>
      <c r="Z613" s="1">
        <f>Tabulka1[[#This Row],[std3]]</f>
        <v>0.12095258461222898</v>
      </c>
      <c r="AA613" s="1" t="s">
        <v>36</v>
      </c>
      <c r="AB613" s="1" t="s">
        <v>37</v>
      </c>
      <c r="AC613" s="1" t="str">
        <f>Tabulka1[[#This Row],[z2Label]]</f>
        <v>Dynamic viscosity (mPa.s)</v>
      </c>
      <c r="AD613" s="1">
        <f>Tabulka1[[#This Row],[y2]]</f>
        <v>1</v>
      </c>
      <c r="AE613" s="1">
        <f>Tabulka1[[#This Row],[x3]]</f>
        <v>20.311144865306833</v>
      </c>
      <c r="AF613" s="1">
        <f>Tabulka1[[#This Row],[x2]]-Tabulka1[[#This Row],[x3]]</f>
        <v>19.688855134693167</v>
      </c>
      <c r="AG613" s="1">
        <f>100-Tabulka1[[#This Row],[Na2O_proc]]-Tabulka1[[#This Row],[SiO2_proc]]</f>
        <v>60</v>
      </c>
      <c r="AH613" s="1">
        <f>Tabulka1[[#This Row],[z2]]</f>
        <v>191.16366966705652</v>
      </c>
      <c r="AI613" s="1">
        <f>Tabulka1[[#This Row],[std2]]</f>
        <v>0.12095258461222898</v>
      </c>
      <c r="AJ613" s="1" t="str">
        <f>Tabulka1[[#This Row],[z2Label]]</f>
        <v>Dynamic viscosity (mPa.s)</v>
      </c>
      <c r="AK613" s="1">
        <v>25</v>
      </c>
      <c r="AL613" s="1" t="s">
        <v>82</v>
      </c>
      <c r="AM613" s="1" t="s">
        <v>79</v>
      </c>
      <c r="AN613" s="1">
        <f t="shared" si="108"/>
        <v>165.90649944672694</v>
      </c>
      <c r="AO613" s="1">
        <f>Tabulka1[[#This Row],[Interpolated_z2]]-Tabulka1[[#This Row],[z2]]</f>
        <v>-25.257170220329584</v>
      </c>
      <c r="AP613" s="1">
        <f>Tabulka1[[#This Row],[Interpolated_z2 - measured]]/Tabulka1[[#This Row],[z2]]*100</f>
        <v>-13.212327564290415</v>
      </c>
      <c r="AQ613" s="1">
        <v>1</v>
      </c>
    </row>
    <row r="614" spans="1:43" x14ac:dyDescent="0.35">
      <c r="A614" s="1">
        <f t="shared" si="109"/>
        <v>0</v>
      </c>
      <c r="B614" s="1">
        <f t="shared" si="109"/>
        <v>0</v>
      </c>
      <c r="C614" s="1">
        <f>Tabulka1[[#This Row],[z2]]</f>
        <v>0.85630634428904007</v>
      </c>
      <c r="D614" s="1">
        <f>Tabulka1[[#This Row],[std2]]</f>
        <v>1.7616965743173559E-3</v>
      </c>
      <c r="E614" s="1">
        <f t="shared" si="112"/>
        <v>5</v>
      </c>
      <c r="F614" s="1" t="s">
        <v>75</v>
      </c>
      <c r="G614" s="1" t="s">
        <v>27</v>
      </c>
      <c r="H614" s="1" t="str">
        <f>Tabulka1[[#This Row],[z2Label]]</f>
        <v>Dynamic viscosity (mPa.s)</v>
      </c>
      <c r="I614" s="1">
        <f t="shared" si="110"/>
        <v>0</v>
      </c>
      <c r="J614" s="1">
        <f t="shared" si="110"/>
        <v>1.5</v>
      </c>
      <c r="K614" s="1">
        <v>0.85630634428904007</v>
      </c>
      <c r="L614" s="1">
        <v>1.7616965743173559E-3</v>
      </c>
      <c r="M614" s="1" t="s">
        <v>29</v>
      </c>
      <c r="N614" s="1" t="s">
        <v>28</v>
      </c>
      <c r="O614" s="1" t="s">
        <v>81</v>
      </c>
      <c r="P614" s="1">
        <f t="shared" si="111"/>
        <v>0</v>
      </c>
      <c r="Q614" s="1">
        <f t="shared" si="111"/>
        <v>1.5</v>
      </c>
      <c r="R614" s="1">
        <f>Tabulka1[[#This Row],[z2]]</f>
        <v>0.85630634428904007</v>
      </c>
      <c r="S614" s="1">
        <f>Tabulka1[[#This Row],[std2]]</f>
        <v>1.7616965743173559E-3</v>
      </c>
      <c r="T614" s="1" t="s">
        <v>44</v>
      </c>
      <c r="U614" s="1" t="s">
        <v>28</v>
      </c>
      <c r="V614" s="1" t="str">
        <f>Tabulka1[[#This Row],[z2Label]]</f>
        <v>Dynamic viscosity (mPa.s)</v>
      </c>
      <c r="W614" s="1">
        <f>2*Tabulka1[[#This Row],[x3]]/61.9789*1000/(100-Tabulka1[[#This Row],[x2]])</f>
        <v>0</v>
      </c>
      <c r="X614" s="1">
        <f>(Tabulka1[[#This Row],[x2]]-Tabulka1[[#This Row],[x3]])/60.08*1000/(100-Tabulka1[[#This Row],[x2]])</f>
        <v>0</v>
      </c>
      <c r="Y614" s="1">
        <f>Tabulka1[[#This Row],[z3]]</f>
        <v>0.85630634428904007</v>
      </c>
      <c r="Z614" s="1">
        <f>Tabulka1[[#This Row],[std3]]</f>
        <v>1.7616965743173559E-3</v>
      </c>
      <c r="AA614" s="1" t="s">
        <v>36</v>
      </c>
      <c r="AB614" s="1" t="s">
        <v>37</v>
      </c>
      <c r="AC614" s="1" t="str">
        <f>Tabulka1[[#This Row],[z2Label]]</f>
        <v>Dynamic viscosity (mPa.s)</v>
      </c>
      <c r="AD614" s="1">
        <f>Tabulka1[[#This Row],[y2]]</f>
        <v>1.5</v>
      </c>
      <c r="AE614" s="1">
        <f>Tabulka1[[#This Row],[x3]]</f>
        <v>0</v>
      </c>
      <c r="AF614" s="1">
        <f>Tabulka1[[#This Row],[x2]]-Tabulka1[[#This Row],[x3]]</f>
        <v>0</v>
      </c>
      <c r="AG614" s="1">
        <f>100-Tabulka1[[#This Row],[Na2O_proc]]-Tabulka1[[#This Row],[SiO2_proc]]</f>
        <v>100</v>
      </c>
      <c r="AH614" s="1">
        <f>Tabulka1[[#This Row],[z2]]</f>
        <v>0.85630634428904007</v>
      </c>
      <c r="AI614" s="1">
        <f>Tabulka1[[#This Row],[std2]]</f>
        <v>1.7616965743173559E-3</v>
      </c>
      <c r="AJ614" s="1" t="str">
        <f>Tabulka1[[#This Row],[z2Label]]</f>
        <v>Dynamic viscosity (mPa.s)</v>
      </c>
      <c r="AK614" s="1">
        <v>25</v>
      </c>
      <c r="AL614" s="1" t="s">
        <v>82</v>
      </c>
      <c r="AM614" s="1" t="s">
        <v>79</v>
      </c>
      <c r="AN614" s="1">
        <f t="shared" si="108"/>
        <v>0.84394921294345737</v>
      </c>
      <c r="AO614" s="1">
        <f>Tabulka1[[#This Row],[Interpolated_z2]]-Tabulka1[[#This Row],[z2]]</f>
        <v>-1.2357131345582695E-2</v>
      </c>
      <c r="AP614" s="1">
        <f>Tabulka1[[#This Row],[Interpolated_z2 - measured]]/Tabulka1[[#This Row],[z2]]*100</f>
        <v>-1.4430736649326557</v>
      </c>
      <c r="AQ614" s="1">
        <v>100</v>
      </c>
    </row>
    <row r="615" spans="1:43" x14ac:dyDescent="0.35">
      <c r="A615" s="1">
        <f t="shared" si="109"/>
        <v>0.68878867631521346</v>
      </c>
      <c r="B615" s="1">
        <f t="shared" si="109"/>
        <v>0.51659150723641012</v>
      </c>
      <c r="C615" s="1">
        <f>Tabulka1[[#This Row],[z2]]</f>
        <v>1.1022704020926379</v>
      </c>
      <c r="D615" s="1">
        <f>Tabulka1[[#This Row],[std2]]</f>
        <v>8.3001948016605733E-3</v>
      </c>
      <c r="E615" s="1">
        <f t="shared" si="112"/>
        <v>5</v>
      </c>
      <c r="F615" s="1" t="s">
        <v>75</v>
      </c>
      <c r="G615" s="1" t="s">
        <v>27</v>
      </c>
      <c r="H615" s="1" t="str">
        <f>Tabulka1[[#This Row],[z2Label]]</f>
        <v>Dynamic viscosity (mPa.s)</v>
      </c>
      <c r="I615" s="1">
        <f t="shared" si="110"/>
        <v>5</v>
      </c>
      <c r="J615" s="1">
        <f t="shared" si="110"/>
        <v>1.5</v>
      </c>
      <c r="K615" s="1">
        <v>1.1022704020926379</v>
      </c>
      <c r="L615" s="1">
        <v>8.3001948016605733E-3</v>
      </c>
      <c r="M615" s="1" t="s">
        <v>29</v>
      </c>
      <c r="N615" s="1" t="s">
        <v>28</v>
      </c>
      <c r="O615" s="1" t="s">
        <v>81</v>
      </c>
      <c r="P615" s="1">
        <f t="shared" si="111"/>
        <v>2.0374539197850874</v>
      </c>
      <c r="Q615" s="1">
        <f t="shared" si="111"/>
        <v>1.5</v>
      </c>
      <c r="R615" s="1">
        <f>Tabulka1[[#This Row],[z2]]</f>
        <v>1.1022704020926379</v>
      </c>
      <c r="S615" s="1">
        <f>Tabulka1[[#This Row],[std2]]</f>
        <v>8.3001948016605733E-3</v>
      </c>
      <c r="T615" s="1" t="s">
        <v>44</v>
      </c>
      <c r="U615" s="1" t="s">
        <v>28</v>
      </c>
      <c r="V615" s="1" t="str">
        <f>Tabulka1[[#This Row],[z2Label]]</f>
        <v>Dynamic viscosity (mPa.s)</v>
      </c>
      <c r="W615" s="1">
        <f>2*Tabulka1[[#This Row],[x3]]/61.9789*1000/(100-Tabulka1[[#This Row],[x2]])</f>
        <v>0.69207047450531745</v>
      </c>
      <c r="X615" s="1">
        <f>(Tabulka1[[#This Row],[x2]]-Tabulka1[[#This Row],[x3]])/60.08*1000/(100-Tabulka1[[#This Row],[x2]])</f>
        <v>0.51905285587898808</v>
      </c>
      <c r="Y615" s="1">
        <f>Tabulka1[[#This Row],[z3]]</f>
        <v>1.1022704020926379</v>
      </c>
      <c r="Z615" s="1">
        <f>Tabulka1[[#This Row],[std3]]</f>
        <v>8.3001948016605733E-3</v>
      </c>
      <c r="AA615" s="1" t="s">
        <v>36</v>
      </c>
      <c r="AB615" s="1" t="s">
        <v>37</v>
      </c>
      <c r="AC615" s="1" t="str">
        <f>Tabulka1[[#This Row],[z2Label]]</f>
        <v>Dynamic viscosity (mPa.s)</v>
      </c>
      <c r="AD615" s="1">
        <f>Tabulka1[[#This Row],[y2]]</f>
        <v>1.5</v>
      </c>
      <c r="AE615" s="1">
        <f>Tabulka1[[#This Row],[x3]]</f>
        <v>2.0374539197850874</v>
      </c>
      <c r="AF615" s="1">
        <f>Tabulka1[[#This Row],[x2]]-Tabulka1[[#This Row],[x3]]</f>
        <v>2.9625460802149126</v>
      </c>
      <c r="AG615" s="1">
        <f>100-Tabulka1[[#This Row],[Na2O_proc]]-Tabulka1[[#This Row],[SiO2_proc]]</f>
        <v>95</v>
      </c>
      <c r="AH615" s="1">
        <f>Tabulka1[[#This Row],[z2]]</f>
        <v>1.1022704020926379</v>
      </c>
      <c r="AI615" s="1">
        <f>Tabulka1[[#This Row],[std2]]</f>
        <v>8.3001948016605733E-3</v>
      </c>
      <c r="AJ615" s="1" t="str">
        <f>Tabulka1[[#This Row],[z2Label]]</f>
        <v>Dynamic viscosity (mPa.s)</v>
      </c>
      <c r="AK615" s="1">
        <v>25</v>
      </c>
      <c r="AL615" s="1" t="s">
        <v>82</v>
      </c>
      <c r="AM615" s="1" t="s">
        <v>79</v>
      </c>
      <c r="AN615" s="1">
        <f t="shared" si="108"/>
        <v>1.0188407485433872</v>
      </c>
      <c r="AO615" s="1">
        <f>Tabulka1[[#This Row],[Interpolated_z2]]-Tabulka1[[#This Row],[z2]]</f>
        <v>-8.3429653549250693E-2</v>
      </c>
      <c r="AP615" s="1">
        <f>Tabulka1[[#This Row],[Interpolated_z2 - measured]]/Tabulka1[[#This Row],[z2]]*100</f>
        <v>-7.5688917520475183</v>
      </c>
      <c r="AQ615" s="1">
        <v>1</v>
      </c>
    </row>
    <row r="616" spans="1:43" x14ac:dyDescent="0.35">
      <c r="A616" s="1">
        <f t="shared" si="109"/>
        <v>1.4470146288588108</v>
      </c>
      <c r="B616" s="1">
        <f t="shared" si="109"/>
        <v>1.0852609716441082</v>
      </c>
      <c r="C616" s="1">
        <f>Tabulka1[[#This Row],[z2]]</f>
        <v>1.4700119285768185</v>
      </c>
      <c r="D616" s="1">
        <f>Tabulka1[[#This Row],[std2]]</f>
        <v>2.9740231401134627E-4</v>
      </c>
      <c r="E616" s="1">
        <f t="shared" si="112"/>
        <v>5</v>
      </c>
      <c r="F616" s="1" t="s">
        <v>75</v>
      </c>
      <c r="G616" s="1" t="s">
        <v>27</v>
      </c>
      <c r="H616" s="1" t="str">
        <f>Tabulka1[[#This Row],[z2Label]]</f>
        <v>Dynamic viscosity (mPa.s)</v>
      </c>
      <c r="I616" s="1">
        <f t="shared" si="110"/>
        <v>10</v>
      </c>
      <c r="J616" s="1">
        <f t="shared" si="110"/>
        <v>1.5</v>
      </c>
      <c r="K616" s="1">
        <v>1.4700119285768185</v>
      </c>
      <c r="L616" s="1">
        <v>2.9740231401134627E-4</v>
      </c>
      <c r="M616" s="1" t="s">
        <v>29</v>
      </c>
      <c r="N616" s="1" t="s">
        <v>28</v>
      </c>
      <c r="O616" s="1" t="s">
        <v>81</v>
      </c>
      <c r="P616" s="1">
        <f t="shared" si="111"/>
        <v>4.0749078395701748</v>
      </c>
      <c r="Q616" s="1">
        <f t="shared" si="111"/>
        <v>1.5</v>
      </c>
      <c r="R616" s="1">
        <f>Tabulka1[[#This Row],[z2]]</f>
        <v>1.4700119285768185</v>
      </c>
      <c r="S616" s="1">
        <f>Tabulka1[[#This Row],[std2]]</f>
        <v>2.9740231401134627E-4</v>
      </c>
      <c r="T616" s="1" t="s">
        <v>44</v>
      </c>
      <c r="U616" s="1" t="s">
        <v>28</v>
      </c>
      <c r="V616" s="1" t="str">
        <f>Tabulka1[[#This Row],[z2Label]]</f>
        <v>Dynamic viscosity (mPa.s)</v>
      </c>
      <c r="W616" s="1">
        <f>2*Tabulka1[[#This Row],[x3]]/61.9789*1000/(100-Tabulka1[[#This Row],[x2]])</f>
        <v>1.4610376684001147</v>
      </c>
      <c r="X616" s="1">
        <f>(Tabulka1[[#This Row],[x2]]-Tabulka1[[#This Row],[x3]])/60.08*1000/(100-Tabulka1[[#This Row],[x2]])</f>
        <v>1.095778251300086</v>
      </c>
      <c r="Y616" s="1">
        <f>Tabulka1[[#This Row],[z3]]</f>
        <v>1.4700119285768185</v>
      </c>
      <c r="Z616" s="1">
        <f>Tabulka1[[#This Row],[std3]]</f>
        <v>2.9740231401134627E-4</v>
      </c>
      <c r="AA616" s="1" t="s">
        <v>36</v>
      </c>
      <c r="AB616" s="1" t="s">
        <v>37</v>
      </c>
      <c r="AC616" s="1" t="str">
        <f>Tabulka1[[#This Row],[z2Label]]</f>
        <v>Dynamic viscosity (mPa.s)</v>
      </c>
      <c r="AD616" s="1">
        <f>Tabulka1[[#This Row],[y2]]</f>
        <v>1.5</v>
      </c>
      <c r="AE616" s="1">
        <f>Tabulka1[[#This Row],[x3]]</f>
        <v>4.0749078395701748</v>
      </c>
      <c r="AF616" s="1">
        <f>Tabulka1[[#This Row],[x2]]-Tabulka1[[#This Row],[x3]]</f>
        <v>5.9250921604298252</v>
      </c>
      <c r="AG616" s="1">
        <f>100-Tabulka1[[#This Row],[Na2O_proc]]-Tabulka1[[#This Row],[SiO2_proc]]</f>
        <v>90</v>
      </c>
      <c r="AH616" s="1">
        <f>Tabulka1[[#This Row],[z2]]</f>
        <v>1.4700119285768185</v>
      </c>
      <c r="AI616" s="1">
        <f>Tabulka1[[#This Row],[std2]]</f>
        <v>2.9740231401134627E-4</v>
      </c>
      <c r="AJ616" s="1" t="str">
        <f>Tabulka1[[#This Row],[z2Label]]</f>
        <v>Dynamic viscosity (mPa.s)</v>
      </c>
      <c r="AK616" s="1">
        <v>25</v>
      </c>
      <c r="AL616" s="1" t="s">
        <v>82</v>
      </c>
      <c r="AM616" s="1" t="s">
        <v>79</v>
      </c>
      <c r="AN616" s="1">
        <f t="shared" si="108"/>
        <v>1.3981083758153148</v>
      </c>
      <c r="AO616" s="1">
        <f>Tabulka1[[#This Row],[Interpolated_z2]]-Tabulka1[[#This Row],[z2]]</f>
        <v>-7.1903552761503731E-2</v>
      </c>
      <c r="AP616" s="1">
        <f>Tabulka1[[#This Row],[Interpolated_z2 - measured]]/Tabulka1[[#This Row],[z2]]*100</f>
        <v>-4.8913584552416953</v>
      </c>
      <c r="AQ616" s="1">
        <v>1</v>
      </c>
    </row>
    <row r="617" spans="1:43" x14ac:dyDescent="0.35">
      <c r="A617" s="1">
        <f t="shared" si="109"/>
        <v>2.281219653791053</v>
      </c>
      <c r="B617" s="1">
        <f t="shared" si="109"/>
        <v>1.7109147403432896</v>
      </c>
      <c r="C617" s="1">
        <f>Tabulka1[[#This Row],[z2]]</f>
        <v>2.128555615707671</v>
      </c>
      <c r="D617" s="1">
        <f>Tabulka1[[#This Row],[std2]]</f>
        <v>4.3105084319362466E-4</v>
      </c>
      <c r="E617" s="1">
        <f t="shared" si="112"/>
        <v>5</v>
      </c>
      <c r="F617" s="1" t="s">
        <v>75</v>
      </c>
      <c r="G617" s="1" t="s">
        <v>27</v>
      </c>
      <c r="H617" s="1" t="str">
        <f>Tabulka1[[#This Row],[z2Label]]</f>
        <v>Dynamic viscosity (mPa.s)</v>
      </c>
      <c r="I617" s="1">
        <f t="shared" si="110"/>
        <v>15</v>
      </c>
      <c r="J617" s="1">
        <f t="shared" si="110"/>
        <v>1.5</v>
      </c>
      <c r="K617" s="1">
        <v>2.128555615707671</v>
      </c>
      <c r="L617" s="1">
        <v>4.3105084319362466E-4</v>
      </c>
      <c r="M617" s="1" t="s">
        <v>29</v>
      </c>
      <c r="N617" s="1" t="s">
        <v>28</v>
      </c>
      <c r="O617" s="1" t="s">
        <v>81</v>
      </c>
      <c r="P617" s="1">
        <f t="shared" si="111"/>
        <v>6.1123617593552622</v>
      </c>
      <c r="Q617" s="1">
        <f t="shared" si="111"/>
        <v>1.5</v>
      </c>
      <c r="R617" s="1">
        <f>Tabulka1[[#This Row],[z2]]</f>
        <v>2.128555615707671</v>
      </c>
      <c r="S617" s="1">
        <f>Tabulka1[[#This Row],[std2]]</f>
        <v>4.3105084319362466E-4</v>
      </c>
      <c r="T617" s="1" t="s">
        <v>44</v>
      </c>
      <c r="U617" s="1" t="s">
        <v>28</v>
      </c>
      <c r="V617" s="1" t="str">
        <f>Tabulka1[[#This Row],[z2Label]]</f>
        <v>Dynamic viscosity (mPa.s)</v>
      </c>
      <c r="W617" s="1">
        <f>2*Tabulka1[[#This Row],[x3]]/61.9789*1000/(100-Tabulka1[[#This Row],[x2]])</f>
        <v>2.3204715909884177</v>
      </c>
      <c r="X617" s="1">
        <f>(Tabulka1[[#This Row],[x2]]-Tabulka1[[#This Row],[x3]])/60.08*1000/(100-Tabulka1[[#This Row],[x2]])</f>
        <v>1.7403536932413131</v>
      </c>
      <c r="Y617" s="1">
        <f>Tabulka1[[#This Row],[z3]]</f>
        <v>2.128555615707671</v>
      </c>
      <c r="Z617" s="1">
        <f>Tabulka1[[#This Row],[std3]]</f>
        <v>4.3105084319362466E-4</v>
      </c>
      <c r="AA617" s="1" t="s">
        <v>36</v>
      </c>
      <c r="AB617" s="1" t="s">
        <v>37</v>
      </c>
      <c r="AC617" s="1" t="str">
        <f>Tabulka1[[#This Row],[z2Label]]</f>
        <v>Dynamic viscosity (mPa.s)</v>
      </c>
      <c r="AD617" s="1">
        <f>Tabulka1[[#This Row],[y2]]</f>
        <v>1.5</v>
      </c>
      <c r="AE617" s="1">
        <f>Tabulka1[[#This Row],[x3]]</f>
        <v>6.1123617593552622</v>
      </c>
      <c r="AF617" s="1">
        <f>Tabulka1[[#This Row],[x2]]-Tabulka1[[#This Row],[x3]]</f>
        <v>8.887638240644737</v>
      </c>
      <c r="AG617" s="1">
        <f>100-Tabulka1[[#This Row],[Na2O_proc]]-Tabulka1[[#This Row],[SiO2_proc]]</f>
        <v>85</v>
      </c>
      <c r="AH617" s="1">
        <f>Tabulka1[[#This Row],[z2]]</f>
        <v>2.128555615707671</v>
      </c>
      <c r="AI617" s="1">
        <f>Tabulka1[[#This Row],[std2]]</f>
        <v>4.3105084319362466E-4</v>
      </c>
      <c r="AJ617" s="1" t="str">
        <f>Tabulka1[[#This Row],[z2Label]]</f>
        <v>Dynamic viscosity (mPa.s)</v>
      </c>
      <c r="AK617" s="1">
        <v>25</v>
      </c>
      <c r="AL617" s="1" t="s">
        <v>82</v>
      </c>
      <c r="AM617" s="1" t="s">
        <v>79</v>
      </c>
      <c r="AN617" s="1">
        <f t="shared" si="108"/>
        <v>2.1132338383467482</v>
      </c>
      <c r="AO617" s="1">
        <f>Tabulka1[[#This Row],[Interpolated_z2]]-Tabulka1[[#This Row],[z2]]</f>
        <v>-1.5321777360922884E-2</v>
      </c>
      <c r="AP617" s="1">
        <f>Tabulka1[[#This Row],[Interpolated_z2 - measured]]/Tabulka1[[#This Row],[z2]]*100</f>
        <v>-0.71982039124821851</v>
      </c>
      <c r="AQ617" s="1">
        <v>1</v>
      </c>
    </row>
    <row r="618" spans="1:43" x14ac:dyDescent="0.35">
      <c r="A618" s="1">
        <f t="shared" si="109"/>
        <v>3.1994095070159401</v>
      </c>
      <c r="B618" s="1">
        <f t="shared" si="109"/>
        <v>2.3995571302619552</v>
      </c>
      <c r="C618" s="1">
        <f>Tabulka1[[#This Row],[z2]]</f>
        <v>3.3926945215468027</v>
      </c>
      <c r="D618" s="1">
        <f>Tabulka1[[#This Row],[std2]]</f>
        <v>1.000516680788511E-3</v>
      </c>
      <c r="E618" s="1">
        <f t="shared" si="112"/>
        <v>5</v>
      </c>
      <c r="F618" s="1" t="s">
        <v>75</v>
      </c>
      <c r="G618" s="1" t="s">
        <v>27</v>
      </c>
      <c r="H618" s="1" t="str">
        <f>Tabulka1[[#This Row],[z2Label]]</f>
        <v>Dynamic viscosity (mPa.s)</v>
      </c>
      <c r="I618" s="1">
        <f t="shared" si="110"/>
        <v>20</v>
      </c>
      <c r="J618" s="1">
        <f t="shared" si="110"/>
        <v>1.5</v>
      </c>
      <c r="K618" s="1">
        <v>3.3926945215468027</v>
      </c>
      <c r="L618" s="1">
        <v>1.000516680788511E-3</v>
      </c>
      <c r="M618" s="1" t="s">
        <v>29</v>
      </c>
      <c r="N618" s="1" t="s">
        <v>28</v>
      </c>
      <c r="O618" s="1" t="s">
        <v>81</v>
      </c>
      <c r="P618" s="1">
        <f t="shared" si="111"/>
        <v>8.1498156791403495</v>
      </c>
      <c r="Q618" s="1">
        <f t="shared" si="111"/>
        <v>1.5</v>
      </c>
      <c r="R618" s="1">
        <f>Tabulka1[[#This Row],[z2]]</f>
        <v>3.3926945215468027</v>
      </c>
      <c r="S618" s="1">
        <f>Tabulka1[[#This Row],[std2]]</f>
        <v>1.000516680788511E-3</v>
      </c>
      <c r="T618" s="1" t="s">
        <v>44</v>
      </c>
      <c r="U618" s="1" t="s">
        <v>28</v>
      </c>
      <c r="V618" s="1" t="str">
        <f>Tabulka1[[#This Row],[z2Label]]</f>
        <v>Dynamic viscosity (mPa.s)</v>
      </c>
      <c r="W618" s="1">
        <f>2*Tabulka1[[#This Row],[x3]]/61.9789*1000/(100-Tabulka1[[#This Row],[x2]])</f>
        <v>3.2873347539002582</v>
      </c>
      <c r="X618" s="1">
        <f>(Tabulka1[[#This Row],[x2]]-Tabulka1[[#This Row],[x3]])/60.08*1000/(100-Tabulka1[[#This Row],[x2]])</f>
        <v>2.4655010654251934</v>
      </c>
      <c r="Y618" s="1">
        <f>Tabulka1[[#This Row],[z3]]</f>
        <v>3.3926945215468027</v>
      </c>
      <c r="Z618" s="1">
        <f>Tabulka1[[#This Row],[std3]]</f>
        <v>1.000516680788511E-3</v>
      </c>
      <c r="AA618" s="1" t="s">
        <v>36</v>
      </c>
      <c r="AB618" s="1" t="s">
        <v>37</v>
      </c>
      <c r="AC618" s="1" t="str">
        <f>Tabulka1[[#This Row],[z2Label]]</f>
        <v>Dynamic viscosity (mPa.s)</v>
      </c>
      <c r="AD618" s="1">
        <f>Tabulka1[[#This Row],[y2]]</f>
        <v>1.5</v>
      </c>
      <c r="AE618" s="1">
        <f>Tabulka1[[#This Row],[x3]]</f>
        <v>8.1498156791403495</v>
      </c>
      <c r="AF618" s="1">
        <f>Tabulka1[[#This Row],[x2]]-Tabulka1[[#This Row],[x3]]</f>
        <v>11.85018432085965</v>
      </c>
      <c r="AG618" s="1">
        <f>100-Tabulka1[[#This Row],[Na2O_proc]]-Tabulka1[[#This Row],[SiO2_proc]]</f>
        <v>80</v>
      </c>
      <c r="AH618" s="1">
        <f>Tabulka1[[#This Row],[z2]]</f>
        <v>3.3926945215468027</v>
      </c>
      <c r="AI618" s="1">
        <f>Tabulka1[[#This Row],[std2]]</f>
        <v>1.000516680788511E-3</v>
      </c>
      <c r="AJ618" s="1" t="str">
        <f>Tabulka1[[#This Row],[z2Label]]</f>
        <v>Dynamic viscosity (mPa.s)</v>
      </c>
      <c r="AK618" s="1">
        <v>25</v>
      </c>
      <c r="AL618" s="1" t="s">
        <v>82</v>
      </c>
      <c r="AM618" s="1" t="s">
        <v>79</v>
      </c>
      <c r="AN618" s="1">
        <f t="shared" si="108"/>
        <v>3.4843755891800159</v>
      </c>
      <c r="AO618" s="1">
        <f>Tabulka1[[#This Row],[Interpolated_z2]]-Tabulka1[[#This Row],[z2]]</f>
        <v>9.1681067633213154E-2</v>
      </c>
      <c r="AP618" s="1">
        <f>Tabulka1[[#This Row],[Interpolated_z2 - measured]]/Tabulka1[[#This Row],[z2]]*100</f>
        <v>2.7023083584729513</v>
      </c>
      <c r="AQ618" s="1">
        <v>1</v>
      </c>
    </row>
    <row r="619" spans="1:43" x14ac:dyDescent="0.35">
      <c r="A619" s="1">
        <f t="shared" ref="A619:B638" si="113">A234</f>
        <v>4.2112401864839262</v>
      </c>
      <c r="B619" s="1">
        <f t="shared" si="113"/>
        <v>3.1584301398629444</v>
      </c>
      <c r="C619" s="1">
        <f>Tabulka1[[#This Row],[z2]]</f>
        <v>6.0439007460637182</v>
      </c>
      <c r="D619" s="1">
        <f>Tabulka1[[#This Row],[std2]]</f>
        <v>1.9815823941040462E-3</v>
      </c>
      <c r="E619" s="1">
        <f t="shared" si="112"/>
        <v>5</v>
      </c>
      <c r="F619" s="1" t="s">
        <v>75</v>
      </c>
      <c r="G619" s="1" t="s">
        <v>27</v>
      </c>
      <c r="H619" s="1" t="str">
        <f>Tabulka1[[#This Row],[z2Label]]</f>
        <v>Dynamic viscosity (mPa.s)</v>
      </c>
      <c r="I619" s="1">
        <f t="shared" ref="I619:J638" si="114">I234</f>
        <v>25</v>
      </c>
      <c r="J619" s="1">
        <f t="shared" si="114"/>
        <v>1.5</v>
      </c>
      <c r="K619" s="1">
        <v>6.0439007460637182</v>
      </c>
      <c r="L619" s="1">
        <v>1.9815823941040462E-3</v>
      </c>
      <c r="M619" s="1" t="s">
        <v>29</v>
      </c>
      <c r="N619" s="1" t="s">
        <v>28</v>
      </c>
      <c r="O619" s="1" t="s">
        <v>81</v>
      </c>
      <c r="P619" s="1">
        <f t="shared" ref="P619:Q638" si="115">P234</f>
        <v>10.187269598925436</v>
      </c>
      <c r="Q619" s="1">
        <f t="shared" si="115"/>
        <v>1.5</v>
      </c>
      <c r="R619" s="1">
        <f>Tabulka1[[#This Row],[z2]]</f>
        <v>6.0439007460637182</v>
      </c>
      <c r="S619" s="1">
        <f>Tabulka1[[#This Row],[std2]]</f>
        <v>1.9815823941040462E-3</v>
      </c>
      <c r="T619" s="1" t="s">
        <v>44</v>
      </c>
      <c r="U619" s="1" t="s">
        <v>28</v>
      </c>
      <c r="V619" s="1" t="str">
        <f>Tabulka1[[#This Row],[z2Label]]</f>
        <v>Dynamic viscosity (mPa.s)</v>
      </c>
      <c r="W619" s="1">
        <f>2*Tabulka1[[#This Row],[x3]]/61.9789*1000/(100-Tabulka1[[#This Row],[x2]])</f>
        <v>4.383113005200344</v>
      </c>
      <c r="X619" s="1">
        <f>(Tabulka1[[#This Row],[x2]]-Tabulka1[[#This Row],[x3]])/60.08*1000/(100-Tabulka1[[#This Row],[x2]])</f>
        <v>3.2873347539002586</v>
      </c>
      <c r="Y619" s="1">
        <f>Tabulka1[[#This Row],[z3]]</f>
        <v>6.0439007460637182</v>
      </c>
      <c r="Z619" s="1">
        <f>Tabulka1[[#This Row],[std3]]</f>
        <v>1.9815823941040462E-3</v>
      </c>
      <c r="AA619" s="1" t="s">
        <v>36</v>
      </c>
      <c r="AB619" s="1" t="s">
        <v>37</v>
      </c>
      <c r="AC619" s="1" t="str">
        <f>Tabulka1[[#This Row],[z2Label]]</f>
        <v>Dynamic viscosity (mPa.s)</v>
      </c>
      <c r="AD619" s="1">
        <f>Tabulka1[[#This Row],[y2]]</f>
        <v>1.5</v>
      </c>
      <c r="AE619" s="1">
        <f>Tabulka1[[#This Row],[x3]]</f>
        <v>10.187269598925436</v>
      </c>
      <c r="AF619" s="1">
        <f>Tabulka1[[#This Row],[x2]]-Tabulka1[[#This Row],[x3]]</f>
        <v>14.812730401074564</v>
      </c>
      <c r="AG619" s="1">
        <f>100-Tabulka1[[#This Row],[Na2O_proc]]-Tabulka1[[#This Row],[SiO2_proc]]</f>
        <v>75</v>
      </c>
      <c r="AH619" s="1">
        <f>Tabulka1[[#This Row],[z2]]</f>
        <v>6.0439007460637182</v>
      </c>
      <c r="AI619" s="1">
        <f>Tabulka1[[#This Row],[std2]]</f>
        <v>1.9815823941040462E-3</v>
      </c>
      <c r="AJ619" s="1" t="str">
        <f>Tabulka1[[#This Row],[z2Label]]</f>
        <v>Dynamic viscosity (mPa.s)</v>
      </c>
      <c r="AK619" s="1">
        <v>25</v>
      </c>
      <c r="AL619" s="1" t="s">
        <v>82</v>
      </c>
      <c r="AM619" s="1" t="s">
        <v>79</v>
      </c>
      <c r="AN619" s="1">
        <f t="shared" si="108"/>
        <v>6.3436966357504136</v>
      </c>
      <c r="AO619" s="1">
        <f>Tabulka1[[#This Row],[Interpolated_z2]]-Tabulka1[[#This Row],[z2]]</f>
        <v>0.29979588968669546</v>
      </c>
      <c r="AP619" s="1">
        <f>Tabulka1[[#This Row],[Interpolated_z2 - measured]]/Tabulka1[[#This Row],[z2]]*100</f>
        <v>4.9603046489793368</v>
      </c>
      <c r="AQ619" s="1">
        <v>1</v>
      </c>
    </row>
    <row r="620" spans="1:43" x14ac:dyDescent="0.35">
      <c r="A620" s="1">
        <f t="shared" si="113"/>
        <v>5.3249826264358253</v>
      </c>
      <c r="B620" s="1">
        <f t="shared" si="113"/>
        <v>3.9937369698268688</v>
      </c>
      <c r="C620" s="1">
        <f>Tabulka1[[#This Row],[z2]]</f>
        <v>13.23296825688643</v>
      </c>
      <c r="D620" s="1">
        <f>Tabulka1[[#This Row],[std2]]</f>
        <v>4.8756112125752177E-2</v>
      </c>
      <c r="E620" s="1">
        <f t="shared" si="112"/>
        <v>5</v>
      </c>
      <c r="F620" s="1" t="s">
        <v>75</v>
      </c>
      <c r="G620" s="1" t="s">
        <v>27</v>
      </c>
      <c r="H620" s="1" t="str">
        <f>Tabulka1[[#This Row],[z2Label]]</f>
        <v>Dynamic viscosity (mPa.s)</v>
      </c>
      <c r="I620" s="1">
        <f t="shared" si="114"/>
        <v>30</v>
      </c>
      <c r="J620" s="1">
        <f t="shared" si="114"/>
        <v>1.5</v>
      </c>
      <c r="K620" s="1">
        <v>13.23296825688643</v>
      </c>
      <c r="L620" s="1">
        <v>4.8756112125752177E-2</v>
      </c>
      <c r="M620" s="1" t="s">
        <v>29</v>
      </c>
      <c r="N620" s="1" t="s">
        <v>28</v>
      </c>
      <c r="O620" s="1" t="s">
        <v>81</v>
      </c>
      <c r="P620" s="1">
        <f t="shared" si="115"/>
        <v>12.224723518710524</v>
      </c>
      <c r="Q620" s="1">
        <f t="shared" si="115"/>
        <v>1.5</v>
      </c>
      <c r="R620" s="1">
        <f>Tabulka1[[#This Row],[z2]]</f>
        <v>13.23296825688643</v>
      </c>
      <c r="S620" s="1">
        <f>Tabulka1[[#This Row],[std2]]</f>
        <v>4.8756112125752177E-2</v>
      </c>
      <c r="T620" s="1" t="s">
        <v>44</v>
      </c>
      <c r="U620" s="1" t="s">
        <v>28</v>
      </c>
      <c r="V620" s="1" t="str">
        <f>Tabulka1[[#This Row],[z2Label]]</f>
        <v>Dynamic viscosity (mPa.s)</v>
      </c>
      <c r="W620" s="1">
        <f>2*Tabulka1[[#This Row],[x3]]/61.9789*1000/(100-Tabulka1[[#This Row],[x2]])</f>
        <v>5.635431006686157</v>
      </c>
      <c r="X620" s="1">
        <f>(Tabulka1[[#This Row],[x2]]-Tabulka1[[#This Row],[x3]])/60.08*1000/(100-Tabulka1[[#This Row],[x2]])</f>
        <v>4.2265732550146176</v>
      </c>
      <c r="Y620" s="1">
        <f>Tabulka1[[#This Row],[z3]]</f>
        <v>13.23296825688643</v>
      </c>
      <c r="Z620" s="1">
        <f>Tabulka1[[#This Row],[std3]]</f>
        <v>4.8756112125752177E-2</v>
      </c>
      <c r="AA620" s="1" t="s">
        <v>36</v>
      </c>
      <c r="AB620" s="1" t="s">
        <v>37</v>
      </c>
      <c r="AC620" s="1" t="str">
        <f>Tabulka1[[#This Row],[z2Label]]</f>
        <v>Dynamic viscosity (mPa.s)</v>
      </c>
      <c r="AD620" s="1">
        <f>Tabulka1[[#This Row],[y2]]</f>
        <v>1.5</v>
      </c>
      <c r="AE620" s="1">
        <f>Tabulka1[[#This Row],[x3]]</f>
        <v>12.224723518710524</v>
      </c>
      <c r="AF620" s="1">
        <f>Tabulka1[[#This Row],[x2]]-Tabulka1[[#This Row],[x3]]</f>
        <v>17.775276481289474</v>
      </c>
      <c r="AG620" s="1">
        <f>100-Tabulka1[[#This Row],[Na2O_proc]]-Tabulka1[[#This Row],[SiO2_proc]]</f>
        <v>70</v>
      </c>
      <c r="AH620" s="1">
        <f>Tabulka1[[#This Row],[z2]]</f>
        <v>13.23296825688643</v>
      </c>
      <c r="AI620" s="1">
        <f>Tabulka1[[#This Row],[std2]]</f>
        <v>4.8756112125752177E-2</v>
      </c>
      <c r="AJ620" s="1" t="str">
        <f>Tabulka1[[#This Row],[z2Label]]</f>
        <v>Dynamic viscosity (mPa.s)</v>
      </c>
      <c r="AK620" s="1">
        <v>25</v>
      </c>
      <c r="AL620" s="1" t="s">
        <v>82</v>
      </c>
      <c r="AM620" s="1" t="s">
        <v>79</v>
      </c>
      <c r="AN620" s="1">
        <f t="shared" si="108"/>
        <v>13.192894438737172</v>
      </c>
      <c r="AO620" s="1">
        <f>Tabulka1[[#This Row],[Interpolated_z2]]-Tabulka1[[#This Row],[z2]]</f>
        <v>-4.0073818149258145E-2</v>
      </c>
      <c r="AP620" s="1">
        <f>Tabulka1[[#This Row],[Interpolated_z2 - measured]]/Tabulka1[[#This Row],[z2]]*100</f>
        <v>-0.30283317673949495</v>
      </c>
      <c r="AQ620" s="1">
        <v>1</v>
      </c>
    </row>
    <row r="621" spans="1:43" x14ac:dyDescent="0.35">
      <c r="A621" s="1">
        <f t="shared" si="113"/>
        <v>6.5497646597049686</v>
      </c>
      <c r="B621" s="1">
        <f t="shared" si="113"/>
        <v>4.9123234947787262</v>
      </c>
      <c r="C621" s="1">
        <f>Tabulka1[[#This Row],[z2]]</f>
        <v>32.515453124320089</v>
      </c>
      <c r="D621" s="1">
        <f>Tabulka1[[#This Row],[std2]]</f>
        <v>0.11383069871536237</v>
      </c>
      <c r="E621" s="1">
        <f t="shared" si="112"/>
        <v>5</v>
      </c>
      <c r="F621" s="1" t="s">
        <v>75</v>
      </c>
      <c r="G621" s="1" t="s">
        <v>27</v>
      </c>
      <c r="H621" s="1" t="str">
        <f>Tabulka1[[#This Row],[z2Label]]</f>
        <v>Dynamic viscosity (mPa.s)</v>
      </c>
      <c r="I621" s="1">
        <f t="shared" si="114"/>
        <v>35</v>
      </c>
      <c r="J621" s="1">
        <f t="shared" si="114"/>
        <v>1.5</v>
      </c>
      <c r="K621" s="1">
        <v>32.515453124320089</v>
      </c>
      <c r="L621" s="1">
        <v>0.11383069871536237</v>
      </c>
      <c r="M621" s="1" t="s">
        <v>29</v>
      </c>
      <c r="N621" s="1" t="s">
        <v>28</v>
      </c>
      <c r="O621" s="1" t="s">
        <v>81</v>
      </c>
      <c r="P621" s="1">
        <f t="shared" si="115"/>
        <v>14.262177438495611</v>
      </c>
      <c r="Q621" s="1">
        <f t="shared" si="115"/>
        <v>1.5</v>
      </c>
      <c r="R621" s="1">
        <f>Tabulka1[[#This Row],[z2]]</f>
        <v>32.515453124320089</v>
      </c>
      <c r="S621" s="1">
        <f>Tabulka1[[#This Row],[std2]]</f>
        <v>0.11383069871536237</v>
      </c>
      <c r="T621" s="1" t="s">
        <v>44</v>
      </c>
      <c r="U621" s="1" t="s">
        <v>28</v>
      </c>
      <c r="V621" s="1" t="str">
        <f>Tabulka1[[#This Row],[z2Label]]</f>
        <v>Dynamic viscosity (mPa.s)</v>
      </c>
      <c r="W621" s="1">
        <f>2*Tabulka1[[#This Row],[x3]]/61.9789*1000/(100-Tabulka1[[#This Row],[x2]])</f>
        <v>7.080413316092864</v>
      </c>
      <c r="X621" s="1">
        <f>(Tabulka1[[#This Row],[x2]]-Tabulka1[[#This Row],[x3]])/60.08*1000/(100-Tabulka1[[#This Row],[x2]])</f>
        <v>5.3103099870696475</v>
      </c>
      <c r="Y621" s="1">
        <f>Tabulka1[[#This Row],[z3]]</f>
        <v>32.515453124320089</v>
      </c>
      <c r="Z621" s="1">
        <f>Tabulka1[[#This Row],[std3]]</f>
        <v>0.11383069871536237</v>
      </c>
      <c r="AA621" s="1" t="s">
        <v>36</v>
      </c>
      <c r="AB621" s="1" t="s">
        <v>37</v>
      </c>
      <c r="AC621" s="1" t="str">
        <f>Tabulka1[[#This Row],[z2Label]]</f>
        <v>Dynamic viscosity (mPa.s)</v>
      </c>
      <c r="AD621" s="1">
        <f>Tabulka1[[#This Row],[y2]]</f>
        <v>1.5</v>
      </c>
      <c r="AE621" s="1">
        <f>Tabulka1[[#This Row],[x3]]</f>
        <v>14.262177438495611</v>
      </c>
      <c r="AF621" s="1">
        <f>Tabulka1[[#This Row],[x2]]-Tabulka1[[#This Row],[x3]]</f>
        <v>20.737822561504387</v>
      </c>
      <c r="AG621" s="1">
        <f>100-Tabulka1[[#This Row],[Na2O_proc]]-Tabulka1[[#This Row],[SiO2_proc]]</f>
        <v>65</v>
      </c>
      <c r="AH621" s="1">
        <f>Tabulka1[[#This Row],[z2]]</f>
        <v>32.515453124320089</v>
      </c>
      <c r="AI621" s="1">
        <f>Tabulka1[[#This Row],[std2]]</f>
        <v>0.11383069871536237</v>
      </c>
      <c r="AJ621" s="1" t="str">
        <f>Tabulka1[[#This Row],[z2Label]]</f>
        <v>Dynamic viscosity (mPa.s)</v>
      </c>
      <c r="AK621" s="1">
        <v>25</v>
      </c>
      <c r="AL621" s="1" t="s">
        <v>82</v>
      </c>
      <c r="AM621" s="1" t="s">
        <v>79</v>
      </c>
      <c r="AN621" s="1">
        <f t="shared" si="108"/>
        <v>33.138210798773869</v>
      </c>
      <c r="AO621" s="1">
        <f>Tabulka1[[#This Row],[Interpolated_z2]]-Tabulka1[[#This Row],[z2]]</f>
        <v>0.62275767445377994</v>
      </c>
      <c r="AP621" s="1">
        <f>Tabulka1[[#This Row],[Interpolated_z2 - measured]]/Tabulka1[[#This Row],[z2]]*100</f>
        <v>1.9152667873725104</v>
      </c>
      <c r="AQ621" s="1">
        <v>1</v>
      </c>
    </row>
    <row r="622" spans="1:43" x14ac:dyDescent="0.35">
      <c r="A622" s="1">
        <f t="shared" si="113"/>
        <v>7.8933904189971145</v>
      </c>
      <c r="B622" s="1">
        <f t="shared" si="113"/>
        <v>5.9200428142478358</v>
      </c>
      <c r="C622" s="1">
        <f>Tabulka1[[#This Row],[z2]]</f>
        <v>110.26942038071984</v>
      </c>
      <c r="D622" s="1">
        <f>Tabulka1[[#This Row],[std2]]</f>
        <v>0.19447106858235966</v>
      </c>
      <c r="E622" s="1">
        <f t="shared" si="112"/>
        <v>5</v>
      </c>
      <c r="F622" s="1" t="s">
        <v>75</v>
      </c>
      <c r="G622" s="1" t="s">
        <v>27</v>
      </c>
      <c r="H622" s="1" t="str">
        <f>Tabulka1[[#This Row],[z2Label]]</f>
        <v>Dynamic viscosity (mPa.s)</v>
      </c>
      <c r="I622" s="1">
        <f t="shared" si="114"/>
        <v>40</v>
      </c>
      <c r="J622" s="1">
        <f t="shared" si="114"/>
        <v>1.5</v>
      </c>
      <c r="K622" s="1">
        <v>110.26942038071984</v>
      </c>
      <c r="L622" s="1">
        <v>0.19447106858235966</v>
      </c>
      <c r="M622" s="1" t="s">
        <v>29</v>
      </c>
      <c r="N622" s="1" t="s">
        <v>28</v>
      </c>
      <c r="O622" s="1" t="s">
        <v>81</v>
      </c>
      <c r="P622" s="1">
        <f t="shared" si="115"/>
        <v>16.299631358280699</v>
      </c>
      <c r="Q622" s="1">
        <f t="shared" si="115"/>
        <v>1.5</v>
      </c>
      <c r="R622" s="1">
        <f>Tabulka1[[#This Row],[z2]]</f>
        <v>110.26942038071984</v>
      </c>
      <c r="S622" s="1">
        <f>Tabulka1[[#This Row],[std2]]</f>
        <v>0.19447106858235966</v>
      </c>
      <c r="T622" s="1" t="s">
        <v>44</v>
      </c>
      <c r="U622" s="1" t="s">
        <v>28</v>
      </c>
      <c r="V622" s="1" t="str">
        <f>Tabulka1[[#This Row],[z2Label]]</f>
        <v>Dynamic viscosity (mPa.s)</v>
      </c>
      <c r="W622" s="1">
        <f>2*Tabulka1[[#This Row],[x3]]/61.9789*1000/(100-Tabulka1[[#This Row],[x2]])</f>
        <v>8.7662260104006879</v>
      </c>
      <c r="X622" s="1">
        <f>(Tabulka1[[#This Row],[x2]]-Tabulka1[[#This Row],[x3]])/60.08*1000/(100-Tabulka1[[#This Row],[x2]])</f>
        <v>6.5746695078005164</v>
      </c>
      <c r="Y622" s="1">
        <f>Tabulka1[[#This Row],[z3]]</f>
        <v>110.26942038071984</v>
      </c>
      <c r="Z622" s="1">
        <f>Tabulka1[[#This Row],[std3]]</f>
        <v>0.19447106858235966</v>
      </c>
      <c r="AA622" s="1" t="s">
        <v>36</v>
      </c>
      <c r="AB622" s="1" t="s">
        <v>37</v>
      </c>
      <c r="AC622" s="1" t="str">
        <f>Tabulka1[[#This Row],[z2Label]]</f>
        <v>Dynamic viscosity (mPa.s)</v>
      </c>
      <c r="AD622" s="1">
        <f>Tabulka1[[#This Row],[y2]]</f>
        <v>1.5</v>
      </c>
      <c r="AE622" s="1">
        <f>Tabulka1[[#This Row],[x3]]</f>
        <v>16.299631358280699</v>
      </c>
      <c r="AF622" s="1">
        <f>Tabulka1[[#This Row],[x2]]-Tabulka1[[#This Row],[x3]]</f>
        <v>23.700368641719301</v>
      </c>
      <c r="AG622" s="1">
        <f>100-Tabulka1[[#This Row],[Na2O_proc]]-Tabulka1[[#This Row],[SiO2_proc]]</f>
        <v>60.000000000000007</v>
      </c>
      <c r="AH622" s="1">
        <f>Tabulka1[[#This Row],[z2]]</f>
        <v>110.26942038071984</v>
      </c>
      <c r="AI622" s="1">
        <f>Tabulka1[[#This Row],[std2]]</f>
        <v>0.19447106858235966</v>
      </c>
      <c r="AJ622" s="1" t="str">
        <f>Tabulka1[[#This Row],[z2Label]]</f>
        <v>Dynamic viscosity (mPa.s)</v>
      </c>
      <c r="AK622" s="1">
        <v>25</v>
      </c>
      <c r="AL622" s="1" t="s">
        <v>82</v>
      </c>
      <c r="AM622" s="1" t="s">
        <v>79</v>
      </c>
      <c r="AN622" s="1">
        <f t="shared" si="108"/>
        <v>108.64036411397851</v>
      </c>
      <c r="AO622" s="1">
        <f>Tabulka1[[#This Row],[Interpolated_z2]]-Tabulka1[[#This Row],[z2]]</f>
        <v>-1.6290562667413298</v>
      </c>
      <c r="AP622" s="1">
        <f>Tabulka1[[#This Row],[Interpolated_z2 - measured]]/Tabulka1[[#This Row],[z2]]*100</f>
        <v>-1.4773418243396912</v>
      </c>
      <c r="AQ622" s="1">
        <v>1</v>
      </c>
    </row>
    <row r="623" spans="1:43" x14ac:dyDescent="0.35">
      <c r="A623" s="1">
        <f t="shared" si="113"/>
        <v>9.3438742817995397</v>
      </c>
      <c r="B623" s="1">
        <f t="shared" si="113"/>
        <v>7.0079057113496548</v>
      </c>
      <c r="C623" s="1">
        <f>Tabulka1[[#This Row],[z2]]</f>
        <v>519.93626678534156</v>
      </c>
      <c r="D623" s="1">
        <f>Tabulka1[[#This Row],[std2]]</f>
        <v>1.317245484614757</v>
      </c>
      <c r="E623" s="1">
        <f t="shared" si="112"/>
        <v>5</v>
      </c>
      <c r="F623" s="1" t="s">
        <v>75</v>
      </c>
      <c r="G623" s="1" t="s">
        <v>27</v>
      </c>
      <c r="H623" s="1" t="str">
        <f>Tabulka1[[#This Row],[z2Label]]</f>
        <v>Dynamic viscosity (mPa.s)</v>
      </c>
      <c r="I623" s="1">
        <f t="shared" si="114"/>
        <v>45</v>
      </c>
      <c r="J623" s="1">
        <f t="shared" si="114"/>
        <v>1.5</v>
      </c>
      <c r="K623" s="1">
        <v>519.93626678534156</v>
      </c>
      <c r="L623" s="1">
        <v>1.317245484614757</v>
      </c>
      <c r="M623" s="1" t="s">
        <v>29</v>
      </c>
      <c r="N623" s="1" t="s">
        <v>28</v>
      </c>
      <c r="O623" s="1" t="s">
        <v>81</v>
      </c>
      <c r="P623" s="1">
        <f t="shared" si="115"/>
        <v>18.337085278065786</v>
      </c>
      <c r="Q623" s="1">
        <f t="shared" si="115"/>
        <v>1.5</v>
      </c>
      <c r="R623" s="1">
        <f>Tabulka1[[#This Row],[z2]]</f>
        <v>519.93626678534156</v>
      </c>
      <c r="S623" s="1">
        <f>Tabulka1[[#This Row],[std2]]</f>
        <v>1.317245484614757</v>
      </c>
      <c r="T623" s="1" t="s">
        <v>44</v>
      </c>
      <c r="U623" s="1" t="s">
        <v>28</v>
      </c>
      <c r="V623" s="1" t="str">
        <f>Tabulka1[[#This Row],[z2Label]]</f>
        <v>Dynamic viscosity (mPa.s)</v>
      </c>
      <c r="W623" s="1">
        <f>2*Tabulka1[[#This Row],[x3]]/61.9789*1000/(100-Tabulka1[[#This Row],[x2]])</f>
        <v>10.758550103673571</v>
      </c>
      <c r="X623" s="1">
        <f>(Tabulka1[[#This Row],[x2]]-Tabulka1[[#This Row],[x3]])/60.08*1000/(100-Tabulka1[[#This Row],[x2]])</f>
        <v>8.0689125777551798</v>
      </c>
      <c r="Y623" s="1">
        <f>Tabulka1[[#This Row],[z3]]</f>
        <v>519.93626678534156</v>
      </c>
      <c r="Z623" s="1">
        <f>Tabulka1[[#This Row],[std3]]</f>
        <v>1.317245484614757</v>
      </c>
      <c r="AA623" s="1" t="s">
        <v>36</v>
      </c>
      <c r="AB623" s="1" t="s">
        <v>37</v>
      </c>
      <c r="AC623" s="1" t="str">
        <f>Tabulka1[[#This Row],[z2Label]]</f>
        <v>Dynamic viscosity (mPa.s)</v>
      </c>
      <c r="AD623" s="1">
        <f>Tabulka1[[#This Row],[y2]]</f>
        <v>1.5</v>
      </c>
      <c r="AE623" s="1">
        <f>Tabulka1[[#This Row],[x3]]</f>
        <v>18.337085278065786</v>
      </c>
      <c r="AF623" s="1">
        <f>Tabulka1[[#This Row],[x2]]-Tabulka1[[#This Row],[x3]]</f>
        <v>26.662914721934214</v>
      </c>
      <c r="AG623" s="1">
        <f>100-Tabulka1[[#This Row],[Na2O_proc]]-Tabulka1[[#This Row],[SiO2_proc]]</f>
        <v>55</v>
      </c>
      <c r="AH623" s="1">
        <f>Tabulka1[[#This Row],[z2]]</f>
        <v>519.93626678534156</v>
      </c>
      <c r="AI623" s="1">
        <f>Tabulka1[[#This Row],[std2]]</f>
        <v>1.317245484614757</v>
      </c>
      <c r="AJ623" s="1" t="str">
        <f>Tabulka1[[#This Row],[z2Label]]</f>
        <v>Dynamic viscosity (mPa.s)</v>
      </c>
      <c r="AK623" s="1">
        <v>25</v>
      </c>
      <c r="AL623" s="1" t="s">
        <v>82</v>
      </c>
      <c r="AM623" s="1" t="s">
        <v>79</v>
      </c>
      <c r="AN623" s="1">
        <f t="shared" si="108"/>
        <v>513.42771254128149</v>
      </c>
      <c r="AO623" s="1">
        <f>Tabulka1[[#This Row],[Interpolated_z2]]-Tabulka1[[#This Row],[z2]]</f>
        <v>-6.5085542440600648</v>
      </c>
      <c r="AP623" s="1">
        <f>Tabulka1[[#This Row],[Interpolated_z2 - measured]]/Tabulka1[[#This Row],[z2]]*100</f>
        <v>-1.2517984722052782</v>
      </c>
      <c r="AQ623" s="1">
        <v>1</v>
      </c>
    </row>
    <row r="624" spans="1:43" s="6" customFormat="1" x14ac:dyDescent="0.35">
      <c r="A624" s="2">
        <f t="shared" si="113"/>
        <v>9.9361376840989646</v>
      </c>
      <c r="B624" s="2">
        <f t="shared" si="113"/>
        <v>7.452103263074223</v>
      </c>
      <c r="C624" s="2" t="str">
        <f>Tabulka1[[#This Row],[z2]]</f>
        <v>chybel vzorek</v>
      </c>
      <c r="D624" s="2" t="str">
        <f>Tabulka1[[#This Row],[std2]]</f>
        <v>chybel vzorek</v>
      </c>
      <c r="E624" s="2">
        <f t="shared" si="112"/>
        <v>5</v>
      </c>
      <c r="F624" s="2" t="s">
        <v>75</v>
      </c>
      <c r="G624" s="2" t="s">
        <v>27</v>
      </c>
      <c r="H624" s="2" t="str">
        <f>Tabulka1[[#This Row],[z2Label]]</f>
        <v>Dynamic viscosity (mPa.s)</v>
      </c>
      <c r="I624" s="2">
        <f t="shared" si="114"/>
        <v>46.86</v>
      </c>
      <c r="J624" s="2">
        <f t="shared" si="114"/>
        <v>1.5</v>
      </c>
      <c r="K624" s="2" t="s">
        <v>45</v>
      </c>
      <c r="L624" s="2" t="s">
        <v>45</v>
      </c>
      <c r="M624" s="2" t="s">
        <v>29</v>
      </c>
      <c r="N624" s="2" t="s">
        <v>28</v>
      </c>
      <c r="O624" s="2" t="s">
        <v>81</v>
      </c>
      <c r="P624" s="2">
        <f t="shared" si="115"/>
        <v>19.095018136225839</v>
      </c>
      <c r="Q624" s="2">
        <f t="shared" si="115"/>
        <v>1.5</v>
      </c>
      <c r="R624" s="2" t="str">
        <f>Tabulka1[[#This Row],[z2]]</f>
        <v>chybel vzorek</v>
      </c>
      <c r="S624" s="2" t="str">
        <f>Tabulka1[[#This Row],[std2]]</f>
        <v>chybel vzorek</v>
      </c>
      <c r="T624" s="2" t="s">
        <v>44</v>
      </c>
      <c r="U624" s="2" t="s">
        <v>28</v>
      </c>
      <c r="V624" s="2" t="str">
        <f>Tabulka1[[#This Row],[z2Label]]</f>
        <v>Dynamic viscosity (mPa.s)</v>
      </c>
      <c r="W624" s="2">
        <f>2*Tabulka1[[#This Row],[x3]]/61.9789*1000/(100-Tabulka1[[#This Row],[x2]])</f>
        <v>11.595371213230418</v>
      </c>
      <c r="X624" s="2">
        <f>(Tabulka1[[#This Row],[x2]]-Tabulka1[[#This Row],[x3]])/60.08*1000/(100-Tabulka1[[#This Row],[x2]])</f>
        <v>8.6965284099228128</v>
      </c>
      <c r="Y624" s="2" t="str">
        <f>Tabulka1[[#This Row],[z3]]</f>
        <v>chybel vzorek</v>
      </c>
      <c r="Z624" s="2" t="str">
        <f>Tabulka1[[#This Row],[std3]]</f>
        <v>chybel vzorek</v>
      </c>
      <c r="AA624" s="2" t="s">
        <v>36</v>
      </c>
      <c r="AB624" s="2" t="s">
        <v>37</v>
      </c>
      <c r="AC624" s="2" t="str">
        <f>Tabulka1[[#This Row],[z2Label]]</f>
        <v>Dynamic viscosity (mPa.s)</v>
      </c>
      <c r="AD624" s="2">
        <f>Tabulka1[[#This Row],[y2]]</f>
        <v>1.5</v>
      </c>
      <c r="AE624" s="2">
        <f>Tabulka1[[#This Row],[x3]]</f>
        <v>19.095018136225839</v>
      </c>
      <c r="AF624" s="2">
        <f>Tabulka1[[#This Row],[x2]]-Tabulka1[[#This Row],[x3]]</f>
        <v>27.76498186377416</v>
      </c>
      <c r="AG624" s="2">
        <f>100-Tabulka1[[#This Row],[Na2O_proc]]-Tabulka1[[#This Row],[SiO2_proc]]</f>
        <v>53.140000000000008</v>
      </c>
      <c r="AH624" s="2" t="str">
        <f>Tabulka1[[#This Row],[z2]]</f>
        <v>chybel vzorek</v>
      </c>
      <c r="AI624" s="2" t="str">
        <f>Tabulka1[[#This Row],[std2]]</f>
        <v>chybel vzorek</v>
      </c>
      <c r="AJ624" s="2" t="str">
        <f>Tabulka1[[#This Row],[z2Label]]</f>
        <v>Dynamic viscosity (mPa.s)</v>
      </c>
      <c r="AK624" s="2">
        <v>25</v>
      </c>
      <c r="AL624" s="2" t="s">
        <v>82</v>
      </c>
      <c r="AM624" s="2" t="s">
        <v>79</v>
      </c>
      <c r="AN624" s="2">
        <f t="shared" si="108"/>
        <v>1028.5796445693832</v>
      </c>
      <c r="AO624" s="2" t="e">
        <f>Tabulka1[[#This Row],[Interpolated_z2]]-Tabulka1[[#This Row],[z2]]</f>
        <v>#VALUE!</v>
      </c>
      <c r="AP624" s="2" t="e">
        <f>Tabulka1[[#This Row],[Interpolated_z2 - measured]]/Tabulka1[[#This Row],[z2]]*100</f>
        <v>#VALUE!</v>
      </c>
      <c r="AQ624" s="1">
        <v>1</v>
      </c>
    </row>
    <row r="625" spans="1:43" x14ac:dyDescent="0.35">
      <c r="A625" s="1">
        <f t="shared" si="113"/>
        <v>0</v>
      </c>
      <c r="B625" s="1">
        <f t="shared" si="113"/>
        <v>0</v>
      </c>
      <c r="C625" s="1">
        <f>Tabulka1[[#This Row],[z2]]</f>
        <v>0.85630634428904007</v>
      </c>
      <c r="D625" s="1">
        <f>Tabulka1[[#This Row],[std2]]</f>
        <v>1.7616965743173559E-3</v>
      </c>
      <c r="E625" s="1">
        <f t="shared" si="112"/>
        <v>6</v>
      </c>
      <c r="F625" s="1" t="s">
        <v>75</v>
      </c>
      <c r="G625" s="1" t="s">
        <v>27</v>
      </c>
      <c r="H625" s="1" t="str">
        <f>Tabulka1[[#This Row],[z2Label]]</f>
        <v>Dynamic viscosity (mPa.s)</v>
      </c>
      <c r="I625" s="1">
        <f t="shared" si="114"/>
        <v>0</v>
      </c>
      <c r="J625" s="1">
        <f t="shared" si="114"/>
        <v>1.887</v>
      </c>
      <c r="K625" s="1">
        <v>0.85630634428904007</v>
      </c>
      <c r="L625" s="1">
        <v>1.7616965743173559E-3</v>
      </c>
      <c r="M625" s="1" t="s">
        <v>29</v>
      </c>
      <c r="N625" s="1" t="s">
        <v>28</v>
      </c>
      <c r="O625" s="1" t="s">
        <v>81</v>
      </c>
      <c r="P625" s="1">
        <f t="shared" si="115"/>
        <v>0</v>
      </c>
      <c r="Q625" s="1">
        <f t="shared" si="115"/>
        <v>1.887</v>
      </c>
      <c r="R625" s="1">
        <f>Tabulka1[[#This Row],[z2]]</f>
        <v>0.85630634428904007</v>
      </c>
      <c r="S625" s="1">
        <f>Tabulka1[[#This Row],[std2]]</f>
        <v>1.7616965743173559E-3</v>
      </c>
      <c r="T625" s="1" t="s">
        <v>44</v>
      </c>
      <c r="U625" s="1" t="s">
        <v>28</v>
      </c>
      <c r="V625" s="1" t="str">
        <f>Tabulka1[[#This Row],[z2Label]]</f>
        <v>Dynamic viscosity (mPa.s)</v>
      </c>
      <c r="W625" s="1">
        <f>2*Tabulka1[[#This Row],[x3]]/61.9789*1000/(100-Tabulka1[[#This Row],[x2]])</f>
        <v>0</v>
      </c>
      <c r="X625" s="1">
        <f>(Tabulka1[[#This Row],[x2]]-Tabulka1[[#This Row],[x3]])/60.08*1000/(100-Tabulka1[[#This Row],[x2]])</f>
        <v>0</v>
      </c>
      <c r="Y625" s="1">
        <f>Tabulka1[[#This Row],[z3]]</f>
        <v>0.85630634428904007</v>
      </c>
      <c r="Z625" s="1">
        <f>Tabulka1[[#This Row],[std3]]</f>
        <v>1.7616965743173559E-3</v>
      </c>
      <c r="AA625" s="1" t="s">
        <v>36</v>
      </c>
      <c r="AB625" s="1" t="s">
        <v>37</v>
      </c>
      <c r="AC625" s="1" t="str">
        <f>Tabulka1[[#This Row],[z2Label]]</f>
        <v>Dynamic viscosity (mPa.s)</v>
      </c>
      <c r="AD625" s="1">
        <f>Tabulka1[[#This Row],[y2]]</f>
        <v>1.887</v>
      </c>
      <c r="AE625" s="1">
        <f>Tabulka1[[#This Row],[x3]]</f>
        <v>0</v>
      </c>
      <c r="AF625" s="1">
        <f>Tabulka1[[#This Row],[x2]]-Tabulka1[[#This Row],[x3]]</f>
        <v>0</v>
      </c>
      <c r="AG625" s="1">
        <f>100-Tabulka1[[#This Row],[Na2O_proc]]-Tabulka1[[#This Row],[SiO2_proc]]</f>
        <v>100</v>
      </c>
      <c r="AH625" s="1">
        <f>Tabulka1[[#This Row],[z2]]</f>
        <v>0.85630634428904007</v>
      </c>
      <c r="AI625" s="1">
        <f>Tabulka1[[#This Row],[std2]]</f>
        <v>1.7616965743173559E-3</v>
      </c>
      <c r="AJ625" s="1" t="str">
        <f>Tabulka1[[#This Row],[z2Label]]</f>
        <v>Dynamic viscosity (mPa.s)</v>
      </c>
      <c r="AK625" s="1">
        <v>25</v>
      </c>
      <c r="AL625" s="1" t="s">
        <v>82</v>
      </c>
      <c r="AM625" s="1" t="s">
        <v>79</v>
      </c>
      <c r="AN625" s="1">
        <f t="shared" si="108"/>
        <v>0.94013448621304907</v>
      </c>
      <c r="AO625" s="1">
        <f>Tabulka1[[#This Row],[Interpolated_z2]]-Tabulka1[[#This Row],[z2]]</f>
        <v>8.3828141924009003E-2</v>
      </c>
      <c r="AP625" s="1">
        <f>Tabulka1[[#This Row],[Interpolated_z2 - measured]]/Tabulka1[[#This Row],[z2]]*100</f>
        <v>9.7895037778341418</v>
      </c>
      <c r="AQ625" s="1">
        <v>100</v>
      </c>
    </row>
    <row r="626" spans="1:43" x14ac:dyDescent="0.35">
      <c r="A626" s="1">
        <f t="shared" si="113"/>
        <v>0.59600560844474004</v>
      </c>
      <c r="B626" s="1">
        <f t="shared" si="113"/>
        <v>0.56233129156761219</v>
      </c>
      <c r="C626" s="1">
        <f>Tabulka1[[#This Row],[z2]]</f>
        <v>1.084546148268219</v>
      </c>
      <c r="D626" s="1">
        <f>Tabulka1[[#This Row],[std2]]</f>
        <v>3.2290588139088108E-4</v>
      </c>
      <c r="E626" s="1">
        <f t="shared" si="112"/>
        <v>6</v>
      </c>
      <c r="F626" s="1" t="s">
        <v>75</v>
      </c>
      <c r="G626" s="1" t="s">
        <v>27</v>
      </c>
      <c r="H626" s="1" t="str">
        <f>Tabulka1[[#This Row],[z2Label]]</f>
        <v>Dynamic viscosity (mPa.s)</v>
      </c>
      <c r="I626" s="1">
        <f t="shared" si="114"/>
        <v>5</v>
      </c>
      <c r="J626" s="1">
        <f t="shared" si="114"/>
        <v>1.887</v>
      </c>
      <c r="K626" s="1">
        <v>1.084546148268219</v>
      </c>
      <c r="L626" s="1">
        <v>3.2290588139088108E-4</v>
      </c>
      <c r="M626" s="1" t="s">
        <v>29</v>
      </c>
      <c r="N626" s="1" t="s">
        <v>28</v>
      </c>
      <c r="O626" s="1" t="s">
        <v>81</v>
      </c>
      <c r="P626" s="1">
        <f t="shared" si="115"/>
        <v>1.7672925430336814</v>
      </c>
      <c r="Q626" s="1">
        <f t="shared" si="115"/>
        <v>1.887</v>
      </c>
      <c r="R626" s="1">
        <f>Tabulka1[[#This Row],[z2]]</f>
        <v>1.084546148268219</v>
      </c>
      <c r="S626" s="1">
        <f>Tabulka1[[#This Row],[std2]]</f>
        <v>3.2290588139088108E-4</v>
      </c>
      <c r="T626" s="1" t="s">
        <v>44</v>
      </c>
      <c r="U626" s="1" t="s">
        <v>28</v>
      </c>
      <c r="V626" s="1" t="str">
        <f>Tabulka1[[#This Row],[z2Label]]</f>
        <v>Dynamic viscosity (mPa.s)</v>
      </c>
      <c r="W626" s="1">
        <f>2*Tabulka1[[#This Row],[x3]]/61.9789*1000/(100-Tabulka1[[#This Row],[x2]])</f>
        <v>0.60030363237664885</v>
      </c>
      <c r="X626" s="1">
        <f>(Tabulka1[[#This Row],[x2]]-Tabulka1[[#This Row],[x3]])/60.08*1000/(100-Tabulka1[[#This Row],[x2]])</f>
        <v>0.56638647714736823</v>
      </c>
      <c r="Y626" s="1">
        <f>Tabulka1[[#This Row],[z3]]</f>
        <v>1.084546148268219</v>
      </c>
      <c r="Z626" s="1">
        <f>Tabulka1[[#This Row],[std3]]</f>
        <v>3.2290588139088108E-4</v>
      </c>
      <c r="AA626" s="1" t="s">
        <v>36</v>
      </c>
      <c r="AB626" s="1" t="s">
        <v>37</v>
      </c>
      <c r="AC626" s="1" t="str">
        <f>Tabulka1[[#This Row],[z2Label]]</f>
        <v>Dynamic viscosity (mPa.s)</v>
      </c>
      <c r="AD626" s="1">
        <f>Tabulka1[[#This Row],[y2]]</f>
        <v>1.887</v>
      </c>
      <c r="AE626" s="1">
        <f>Tabulka1[[#This Row],[x3]]</f>
        <v>1.7672925430336814</v>
      </c>
      <c r="AF626" s="1">
        <f>Tabulka1[[#This Row],[x2]]-Tabulka1[[#This Row],[x3]]</f>
        <v>3.2327074569663186</v>
      </c>
      <c r="AG626" s="1">
        <f>100-Tabulka1[[#This Row],[Na2O_proc]]-Tabulka1[[#This Row],[SiO2_proc]]</f>
        <v>95</v>
      </c>
      <c r="AH626" s="1">
        <f>Tabulka1[[#This Row],[z2]]</f>
        <v>1.084546148268219</v>
      </c>
      <c r="AI626" s="1">
        <f>Tabulka1[[#This Row],[std2]]</f>
        <v>3.2290588139088108E-4</v>
      </c>
      <c r="AJ626" s="1" t="str">
        <f>Tabulka1[[#This Row],[z2Label]]</f>
        <v>Dynamic viscosity (mPa.s)</v>
      </c>
      <c r="AK626" s="1">
        <v>25</v>
      </c>
      <c r="AL626" s="1" t="s">
        <v>82</v>
      </c>
      <c r="AM626" s="1" t="s">
        <v>79</v>
      </c>
      <c r="AN626" s="1">
        <f t="shared" si="108"/>
        <v>1.0717425499668616</v>
      </c>
      <c r="AO626" s="1">
        <f>Tabulka1[[#This Row],[Interpolated_z2]]-Tabulka1[[#This Row],[z2]]</f>
        <v>-1.2803598301357466E-2</v>
      </c>
      <c r="AP626" s="1">
        <f>Tabulka1[[#This Row],[Interpolated_z2 - measured]]/Tabulka1[[#This Row],[z2]]*100</f>
        <v>-1.1805489625132124</v>
      </c>
      <c r="AQ626" s="1">
        <v>1</v>
      </c>
    </row>
    <row r="627" spans="1:43" x14ac:dyDescent="0.35">
      <c r="A627" s="1">
        <f t="shared" si="113"/>
        <v>1.2490400619652617</v>
      </c>
      <c r="B627" s="1">
        <f t="shared" si="113"/>
        <v>1.1784692984642244</v>
      </c>
      <c r="C627" s="1">
        <f>Tabulka1[[#This Row],[z2]]</f>
        <v>1.4293761590821141</v>
      </c>
      <c r="D627" s="1">
        <f>Tabulka1[[#This Row],[std2]]</f>
        <v>6.8685703522564692E-5</v>
      </c>
      <c r="E627" s="1">
        <f t="shared" si="112"/>
        <v>6</v>
      </c>
      <c r="F627" s="1" t="s">
        <v>75</v>
      </c>
      <c r="G627" s="1" t="s">
        <v>27</v>
      </c>
      <c r="H627" s="1" t="str">
        <f>Tabulka1[[#This Row],[z2Label]]</f>
        <v>Dynamic viscosity (mPa.s)</v>
      </c>
      <c r="I627" s="1">
        <f t="shared" si="114"/>
        <v>10</v>
      </c>
      <c r="J627" s="1">
        <f t="shared" si="114"/>
        <v>1.887</v>
      </c>
      <c r="K627" s="1">
        <v>1.4293761590821141</v>
      </c>
      <c r="L627" s="1">
        <v>6.8685703522564692E-5</v>
      </c>
      <c r="M627" s="1" t="s">
        <v>29</v>
      </c>
      <c r="N627" s="1" t="s">
        <v>28</v>
      </c>
      <c r="O627" s="1" t="s">
        <v>81</v>
      </c>
      <c r="P627" s="1">
        <f t="shared" si="115"/>
        <v>3.5345850860673629</v>
      </c>
      <c r="Q627" s="1">
        <f t="shared" si="115"/>
        <v>1.887</v>
      </c>
      <c r="R627" s="1">
        <f>Tabulka1[[#This Row],[z2]]</f>
        <v>1.4293761590821141</v>
      </c>
      <c r="S627" s="1">
        <f>Tabulka1[[#This Row],[std2]]</f>
        <v>6.8685703522564692E-5</v>
      </c>
      <c r="T627" s="1" t="s">
        <v>44</v>
      </c>
      <c r="U627" s="1" t="s">
        <v>28</v>
      </c>
      <c r="V627" s="1" t="str">
        <f>Tabulka1[[#This Row],[z2Label]]</f>
        <v>Dynamic viscosity (mPa.s)</v>
      </c>
      <c r="W627" s="1">
        <f>2*Tabulka1[[#This Row],[x3]]/61.9789*1000/(100-Tabulka1[[#This Row],[x2]])</f>
        <v>1.2673076683507032</v>
      </c>
      <c r="X627" s="1">
        <f>(Tabulka1[[#This Row],[x2]]-Tabulka1[[#This Row],[x3]])/60.08*1000/(100-Tabulka1[[#This Row],[x2]])</f>
        <v>1.1957047850888884</v>
      </c>
      <c r="Y627" s="1">
        <f>Tabulka1[[#This Row],[z3]]</f>
        <v>1.4293761590821141</v>
      </c>
      <c r="Z627" s="1">
        <f>Tabulka1[[#This Row],[std3]]</f>
        <v>6.8685703522564692E-5</v>
      </c>
      <c r="AA627" s="1" t="s">
        <v>36</v>
      </c>
      <c r="AB627" s="1" t="s">
        <v>37</v>
      </c>
      <c r="AC627" s="1" t="str">
        <f>Tabulka1[[#This Row],[z2Label]]</f>
        <v>Dynamic viscosity (mPa.s)</v>
      </c>
      <c r="AD627" s="1">
        <f>Tabulka1[[#This Row],[y2]]</f>
        <v>1.887</v>
      </c>
      <c r="AE627" s="1">
        <f>Tabulka1[[#This Row],[x3]]</f>
        <v>3.5345850860673629</v>
      </c>
      <c r="AF627" s="1">
        <f>Tabulka1[[#This Row],[x2]]-Tabulka1[[#This Row],[x3]]</f>
        <v>6.4654149139326371</v>
      </c>
      <c r="AG627" s="1">
        <f>100-Tabulka1[[#This Row],[Na2O_proc]]-Tabulka1[[#This Row],[SiO2_proc]]</f>
        <v>90</v>
      </c>
      <c r="AH627" s="1">
        <f>Tabulka1[[#This Row],[z2]]</f>
        <v>1.4293761590821141</v>
      </c>
      <c r="AI627" s="1">
        <f>Tabulka1[[#This Row],[std2]]</f>
        <v>6.8685703522564692E-5</v>
      </c>
      <c r="AJ627" s="1" t="str">
        <f>Tabulka1[[#This Row],[z2Label]]</f>
        <v>Dynamic viscosity (mPa.s)</v>
      </c>
      <c r="AK627" s="1">
        <v>25</v>
      </c>
      <c r="AL627" s="1" t="s">
        <v>82</v>
      </c>
      <c r="AM627" s="1" t="s">
        <v>79</v>
      </c>
      <c r="AN627" s="1">
        <f t="shared" si="108"/>
        <v>1.3674568570411645</v>
      </c>
      <c r="AO627" s="1">
        <f>Tabulka1[[#This Row],[Interpolated_z2]]-Tabulka1[[#This Row],[z2]]</f>
        <v>-6.1919302040949642E-2</v>
      </c>
      <c r="AP627" s="1">
        <f>Tabulka1[[#This Row],[Interpolated_z2 - measured]]/Tabulka1[[#This Row],[z2]]*100</f>
        <v>-4.3319109282410055</v>
      </c>
      <c r="AQ627" s="1">
        <v>1</v>
      </c>
    </row>
    <row r="628" spans="1:43" x14ac:dyDescent="0.35">
      <c r="A628" s="1">
        <f t="shared" si="113"/>
        <v>1.9660067022579886</v>
      </c>
      <c r="B628" s="1">
        <f t="shared" si="113"/>
        <v>1.8549273235804122</v>
      </c>
      <c r="C628" s="1">
        <f>Tabulka1[[#This Row],[z2]]</f>
        <v>2.0095008430247399</v>
      </c>
      <c r="D628" s="1">
        <f>Tabulka1[[#This Row],[std2]]</f>
        <v>1.1696733464320712E-3</v>
      </c>
      <c r="E628" s="1">
        <f t="shared" si="112"/>
        <v>6</v>
      </c>
      <c r="F628" s="1" t="s">
        <v>75</v>
      </c>
      <c r="G628" s="1" t="s">
        <v>27</v>
      </c>
      <c r="H628" s="1" t="str">
        <f>Tabulka1[[#This Row],[z2Label]]</f>
        <v>Dynamic viscosity (mPa.s)</v>
      </c>
      <c r="I628" s="1">
        <f t="shared" si="114"/>
        <v>15</v>
      </c>
      <c r="J628" s="1">
        <f t="shared" si="114"/>
        <v>1.887</v>
      </c>
      <c r="K628" s="1">
        <v>2.0095008430247399</v>
      </c>
      <c r="L628" s="1">
        <v>1.1696733464320712E-3</v>
      </c>
      <c r="M628" s="1" t="s">
        <v>29</v>
      </c>
      <c r="N628" s="1" t="s">
        <v>28</v>
      </c>
      <c r="O628" s="1" t="s">
        <v>81</v>
      </c>
      <c r="P628" s="1">
        <f t="shared" si="115"/>
        <v>5.3018776291010443</v>
      </c>
      <c r="Q628" s="1">
        <f t="shared" si="115"/>
        <v>1.887</v>
      </c>
      <c r="R628" s="1">
        <f>Tabulka1[[#This Row],[z2]]</f>
        <v>2.0095008430247399</v>
      </c>
      <c r="S628" s="1">
        <f>Tabulka1[[#This Row],[std2]]</f>
        <v>1.1696733464320712E-3</v>
      </c>
      <c r="T628" s="1" t="s">
        <v>44</v>
      </c>
      <c r="U628" s="1" t="s">
        <v>28</v>
      </c>
      <c r="V628" s="1" t="str">
        <f>Tabulka1[[#This Row],[z2Label]]</f>
        <v>Dynamic viscosity (mPa.s)</v>
      </c>
      <c r="W628" s="1">
        <f>2*Tabulka1[[#This Row],[x3]]/61.9789*1000/(100-Tabulka1[[#This Row],[x2]])</f>
        <v>2.0127827673805285</v>
      </c>
      <c r="X628" s="1">
        <f>(Tabulka1[[#This Row],[x2]]-Tabulka1[[#This Row],[x3]])/60.08*1000/(100-Tabulka1[[#This Row],[x2]])</f>
        <v>1.8990605410235288</v>
      </c>
      <c r="Y628" s="1">
        <f>Tabulka1[[#This Row],[z3]]</f>
        <v>2.0095008430247399</v>
      </c>
      <c r="Z628" s="1">
        <f>Tabulka1[[#This Row],[std3]]</f>
        <v>1.1696733464320712E-3</v>
      </c>
      <c r="AA628" s="1" t="s">
        <v>36</v>
      </c>
      <c r="AB628" s="1" t="s">
        <v>37</v>
      </c>
      <c r="AC628" s="1" t="str">
        <f>Tabulka1[[#This Row],[z2Label]]</f>
        <v>Dynamic viscosity (mPa.s)</v>
      </c>
      <c r="AD628" s="1">
        <f>Tabulka1[[#This Row],[y2]]</f>
        <v>1.887</v>
      </c>
      <c r="AE628" s="1">
        <f>Tabulka1[[#This Row],[x3]]</f>
        <v>5.3018776291010443</v>
      </c>
      <c r="AF628" s="1">
        <f>Tabulka1[[#This Row],[x2]]-Tabulka1[[#This Row],[x3]]</f>
        <v>9.6981223708989557</v>
      </c>
      <c r="AG628" s="1">
        <f>100-Tabulka1[[#This Row],[Na2O_proc]]-Tabulka1[[#This Row],[SiO2_proc]]</f>
        <v>85</v>
      </c>
      <c r="AH628" s="1">
        <f>Tabulka1[[#This Row],[z2]]</f>
        <v>2.0095008430247399</v>
      </c>
      <c r="AI628" s="1">
        <f>Tabulka1[[#This Row],[std2]]</f>
        <v>1.1696733464320712E-3</v>
      </c>
      <c r="AJ628" s="1" t="str">
        <f>Tabulka1[[#This Row],[z2Label]]</f>
        <v>Dynamic viscosity (mPa.s)</v>
      </c>
      <c r="AK628" s="1">
        <v>25</v>
      </c>
      <c r="AL628" s="1" t="s">
        <v>82</v>
      </c>
      <c r="AM628" s="1" t="s">
        <v>79</v>
      </c>
      <c r="AN628" s="1">
        <f t="shared" si="108"/>
        <v>1.9075053305916538</v>
      </c>
      <c r="AO628" s="1">
        <f>Tabulka1[[#This Row],[Interpolated_z2]]-Tabulka1[[#This Row],[z2]]</f>
        <v>-0.10199551243308602</v>
      </c>
      <c r="AP628" s="1">
        <f>Tabulka1[[#This Row],[Interpolated_z2 - measured]]/Tabulka1[[#This Row],[z2]]*100</f>
        <v>-5.0756640778294173</v>
      </c>
      <c r="AQ628" s="1">
        <v>1</v>
      </c>
    </row>
    <row r="629" spans="1:43" x14ac:dyDescent="0.35">
      <c r="A629" s="1">
        <f t="shared" si="113"/>
        <v>2.7507749364613123</v>
      </c>
      <c r="B629" s="1">
        <f t="shared" si="113"/>
        <v>2.5953561525512483</v>
      </c>
      <c r="C629" s="1">
        <f>Tabulka1[[#This Row],[z2]]</f>
        <v>3.0823644010462097</v>
      </c>
      <c r="D629" s="1">
        <f>Tabulka1[[#This Row],[std2]]</f>
        <v>9.3457119270748293E-4</v>
      </c>
      <c r="E629" s="1">
        <f t="shared" si="112"/>
        <v>6</v>
      </c>
      <c r="F629" s="1" t="s">
        <v>75</v>
      </c>
      <c r="G629" s="1" t="s">
        <v>27</v>
      </c>
      <c r="H629" s="1" t="str">
        <f>Tabulka1[[#This Row],[z2Label]]</f>
        <v>Dynamic viscosity (mPa.s)</v>
      </c>
      <c r="I629" s="1">
        <f t="shared" si="114"/>
        <v>20</v>
      </c>
      <c r="J629" s="1">
        <f t="shared" si="114"/>
        <v>1.887</v>
      </c>
      <c r="K629" s="1">
        <v>3.0823644010462097</v>
      </c>
      <c r="L629" s="1">
        <v>9.3457119270748293E-4</v>
      </c>
      <c r="M629" s="1" t="s">
        <v>29</v>
      </c>
      <c r="N629" s="1" t="s">
        <v>28</v>
      </c>
      <c r="O629" s="1" t="s">
        <v>81</v>
      </c>
      <c r="P629" s="1">
        <f t="shared" si="115"/>
        <v>7.0691701721347258</v>
      </c>
      <c r="Q629" s="1">
        <f t="shared" si="115"/>
        <v>1.887</v>
      </c>
      <c r="R629" s="1">
        <f>Tabulka1[[#This Row],[z2]]</f>
        <v>3.0823644010462097</v>
      </c>
      <c r="S629" s="1">
        <f>Tabulka1[[#This Row],[std2]]</f>
        <v>9.3457119270748293E-4</v>
      </c>
      <c r="T629" s="1" t="s">
        <v>44</v>
      </c>
      <c r="U629" s="1" t="s">
        <v>28</v>
      </c>
      <c r="V629" s="1" t="str">
        <f>Tabulka1[[#This Row],[z2Label]]</f>
        <v>Dynamic viscosity (mPa.s)</v>
      </c>
      <c r="W629" s="1">
        <f>2*Tabulka1[[#This Row],[x3]]/61.9789*1000/(100-Tabulka1[[#This Row],[x2]])</f>
        <v>2.8514422537890818</v>
      </c>
      <c r="X629" s="1">
        <f>(Tabulka1[[#This Row],[x2]]-Tabulka1[[#This Row],[x3]])/60.08*1000/(100-Tabulka1[[#This Row],[x2]])</f>
        <v>2.6903357664499987</v>
      </c>
      <c r="Y629" s="1">
        <f>Tabulka1[[#This Row],[z3]]</f>
        <v>3.0823644010462097</v>
      </c>
      <c r="Z629" s="1">
        <f>Tabulka1[[#This Row],[std3]]</f>
        <v>9.3457119270748293E-4</v>
      </c>
      <c r="AA629" s="1" t="s">
        <v>36</v>
      </c>
      <c r="AB629" s="1" t="s">
        <v>37</v>
      </c>
      <c r="AC629" s="1" t="str">
        <f>Tabulka1[[#This Row],[z2Label]]</f>
        <v>Dynamic viscosity (mPa.s)</v>
      </c>
      <c r="AD629" s="1">
        <f>Tabulka1[[#This Row],[y2]]</f>
        <v>1.887</v>
      </c>
      <c r="AE629" s="1">
        <f>Tabulka1[[#This Row],[x3]]</f>
        <v>7.0691701721347258</v>
      </c>
      <c r="AF629" s="1">
        <f>Tabulka1[[#This Row],[x2]]-Tabulka1[[#This Row],[x3]]</f>
        <v>12.930829827865274</v>
      </c>
      <c r="AG629" s="1">
        <f>100-Tabulka1[[#This Row],[Na2O_proc]]-Tabulka1[[#This Row],[SiO2_proc]]</f>
        <v>80</v>
      </c>
      <c r="AH629" s="1">
        <f>Tabulka1[[#This Row],[z2]]</f>
        <v>3.0823644010462097</v>
      </c>
      <c r="AI629" s="1">
        <f>Tabulka1[[#This Row],[std2]]</f>
        <v>9.3457119270748293E-4</v>
      </c>
      <c r="AJ629" s="1" t="str">
        <f>Tabulka1[[#This Row],[z2Label]]</f>
        <v>Dynamic viscosity (mPa.s)</v>
      </c>
      <c r="AK629" s="1">
        <v>25</v>
      </c>
      <c r="AL629" s="1" t="s">
        <v>82</v>
      </c>
      <c r="AM629" s="1" t="s">
        <v>79</v>
      </c>
      <c r="AN629" s="1">
        <f t="shared" si="108"/>
        <v>2.9041831436456613</v>
      </c>
      <c r="AO629" s="1">
        <f>Tabulka1[[#This Row],[Interpolated_z2]]-Tabulka1[[#This Row],[z2]]</f>
        <v>-0.17818125740054835</v>
      </c>
      <c r="AP629" s="1">
        <f>Tabulka1[[#This Row],[Interpolated_z2 - measured]]/Tabulka1[[#This Row],[z2]]*100</f>
        <v>-5.7806681565641771</v>
      </c>
      <c r="AQ629" s="1">
        <v>1</v>
      </c>
    </row>
    <row r="630" spans="1:43" x14ac:dyDescent="0.35">
      <c r="A630" s="1">
        <f t="shared" si="113"/>
        <v>3.6136042538043656</v>
      </c>
      <c r="B630" s="1">
        <f t="shared" si="113"/>
        <v>3.409435613464419</v>
      </c>
      <c r="C630" s="1">
        <f>Tabulka1[[#This Row],[z2]]</f>
        <v>5.2765850262314498</v>
      </c>
      <c r="D630" s="1">
        <f>Tabulka1[[#This Row],[std2]]</f>
        <v>7.4186100668827328E-3</v>
      </c>
      <c r="E630" s="1">
        <f t="shared" si="112"/>
        <v>6</v>
      </c>
      <c r="F630" s="1" t="s">
        <v>75</v>
      </c>
      <c r="G630" s="1" t="s">
        <v>27</v>
      </c>
      <c r="H630" s="1" t="str">
        <f>Tabulka1[[#This Row],[z2Label]]</f>
        <v>Dynamic viscosity (mPa.s)</v>
      </c>
      <c r="I630" s="1">
        <f t="shared" si="114"/>
        <v>25</v>
      </c>
      <c r="J630" s="1">
        <f t="shared" si="114"/>
        <v>1.887</v>
      </c>
      <c r="K630" s="1">
        <v>5.2765850262314498</v>
      </c>
      <c r="L630" s="1">
        <v>7.4186100668827328E-3</v>
      </c>
      <c r="M630" s="1" t="s">
        <v>29</v>
      </c>
      <c r="N630" s="1" t="s">
        <v>28</v>
      </c>
      <c r="O630" s="1" t="s">
        <v>81</v>
      </c>
      <c r="P630" s="1">
        <f t="shared" si="115"/>
        <v>8.8364627151684072</v>
      </c>
      <c r="Q630" s="1">
        <f t="shared" si="115"/>
        <v>1.887</v>
      </c>
      <c r="R630" s="1">
        <f>Tabulka1[[#This Row],[z2]]</f>
        <v>5.2765850262314498</v>
      </c>
      <c r="S630" s="1">
        <f>Tabulka1[[#This Row],[std2]]</f>
        <v>7.4186100668827328E-3</v>
      </c>
      <c r="T630" s="1" t="s">
        <v>44</v>
      </c>
      <c r="U630" s="1" t="s">
        <v>28</v>
      </c>
      <c r="V630" s="1" t="str">
        <f>Tabulka1[[#This Row],[z2Label]]</f>
        <v>Dynamic viscosity (mPa.s)</v>
      </c>
      <c r="W630" s="1">
        <f>2*Tabulka1[[#This Row],[x3]]/61.9789*1000/(100-Tabulka1[[#This Row],[x2]])</f>
        <v>3.8019230050521098</v>
      </c>
      <c r="X630" s="1">
        <f>(Tabulka1[[#This Row],[x2]]-Tabulka1[[#This Row],[x3]])/60.08*1000/(100-Tabulka1[[#This Row],[x2]])</f>
        <v>3.5871143552666651</v>
      </c>
      <c r="Y630" s="1">
        <f>Tabulka1[[#This Row],[z3]]</f>
        <v>5.2765850262314498</v>
      </c>
      <c r="Z630" s="1">
        <f>Tabulka1[[#This Row],[std3]]</f>
        <v>7.4186100668827328E-3</v>
      </c>
      <c r="AA630" s="1" t="s">
        <v>36</v>
      </c>
      <c r="AB630" s="1" t="s">
        <v>37</v>
      </c>
      <c r="AC630" s="1" t="str">
        <f>Tabulka1[[#This Row],[z2Label]]</f>
        <v>Dynamic viscosity (mPa.s)</v>
      </c>
      <c r="AD630" s="1">
        <f>Tabulka1[[#This Row],[y2]]</f>
        <v>1.887</v>
      </c>
      <c r="AE630" s="1">
        <f>Tabulka1[[#This Row],[x3]]</f>
        <v>8.8364627151684072</v>
      </c>
      <c r="AF630" s="1">
        <f>Tabulka1[[#This Row],[x2]]-Tabulka1[[#This Row],[x3]]</f>
        <v>16.163537284831591</v>
      </c>
      <c r="AG630" s="1">
        <f>100-Tabulka1[[#This Row],[Na2O_proc]]-Tabulka1[[#This Row],[SiO2_proc]]</f>
        <v>75</v>
      </c>
      <c r="AH630" s="1">
        <f>Tabulka1[[#This Row],[z2]]</f>
        <v>5.2765850262314498</v>
      </c>
      <c r="AI630" s="1">
        <f>Tabulka1[[#This Row],[std2]]</f>
        <v>7.4186100668827328E-3</v>
      </c>
      <c r="AJ630" s="1" t="str">
        <f>Tabulka1[[#This Row],[z2Label]]</f>
        <v>Dynamic viscosity (mPa.s)</v>
      </c>
      <c r="AK630" s="1">
        <v>25</v>
      </c>
      <c r="AL630" s="1" t="s">
        <v>82</v>
      </c>
      <c r="AM630" s="1" t="s">
        <v>79</v>
      </c>
      <c r="AN630" s="1">
        <f t="shared" si="108"/>
        <v>4.9242075520880517</v>
      </c>
      <c r="AO630" s="1">
        <f>Tabulka1[[#This Row],[Interpolated_z2]]-Tabulka1[[#This Row],[z2]]</f>
        <v>-0.35237747414339804</v>
      </c>
      <c r="AP630" s="1">
        <f>Tabulka1[[#This Row],[Interpolated_z2 - measured]]/Tabulka1[[#This Row],[z2]]*100</f>
        <v>-6.6781350512050199</v>
      </c>
      <c r="AQ630" s="1">
        <v>1</v>
      </c>
    </row>
    <row r="631" spans="1:43" x14ac:dyDescent="0.35">
      <c r="A631" s="1">
        <f t="shared" si="113"/>
        <v>4.5614749849244243</v>
      </c>
      <c r="B631" s="1">
        <f t="shared" si="113"/>
        <v>4.3037516482761946</v>
      </c>
      <c r="C631" s="1">
        <f>Tabulka1[[#This Row],[z2]]</f>
        <v>10.982840772483495</v>
      </c>
      <c r="D631" s="1">
        <f>Tabulka1[[#This Row],[std2]]</f>
        <v>0.13920143121116316</v>
      </c>
      <c r="E631" s="1">
        <f t="shared" si="112"/>
        <v>6</v>
      </c>
      <c r="F631" s="1" t="s">
        <v>75</v>
      </c>
      <c r="G631" s="1" t="s">
        <v>27</v>
      </c>
      <c r="H631" s="1" t="str">
        <f>Tabulka1[[#This Row],[z2Label]]</f>
        <v>Dynamic viscosity (mPa.s)</v>
      </c>
      <c r="I631" s="1">
        <f t="shared" si="114"/>
        <v>30</v>
      </c>
      <c r="J631" s="1">
        <f t="shared" si="114"/>
        <v>1.887</v>
      </c>
      <c r="K631" s="1">
        <v>10.982840772483495</v>
      </c>
      <c r="L631" s="1">
        <v>0.13920143121116316</v>
      </c>
      <c r="M631" s="1" t="s">
        <v>29</v>
      </c>
      <c r="N631" s="1" t="s">
        <v>28</v>
      </c>
      <c r="O631" s="1" t="s">
        <v>81</v>
      </c>
      <c r="P631" s="1">
        <f t="shared" si="115"/>
        <v>10.603755258202089</v>
      </c>
      <c r="Q631" s="1">
        <f t="shared" si="115"/>
        <v>1.887</v>
      </c>
      <c r="R631" s="1">
        <f>Tabulka1[[#This Row],[z2]]</f>
        <v>10.982840772483495</v>
      </c>
      <c r="S631" s="1">
        <f>Tabulka1[[#This Row],[std2]]</f>
        <v>0.13920143121116316</v>
      </c>
      <c r="T631" s="1" t="s">
        <v>44</v>
      </c>
      <c r="U631" s="1" t="s">
        <v>28</v>
      </c>
      <c r="V631" s="1" t="str">
        <f>Tabulka1[[#This Row],[z2Label]]</f>
        <v>Dynamic viscosity (mPa.s)</v>
      </c>
      <c r="W631" s="1">
        <f>2*Tabulka1[[#This Row],[x3]]/61.9789*1000/(100-Tabulka1[[#This Row],[x2]])</f>
        <v>4.8881867207812837</v>
      </c>
      <c r="X631" s="1">
        <f>(Tabulka1[[#This Row],[x2]]-Tabulka1[[#This Row],[x3]])/60.08*1000/(100-Tabulka1[[#This Row],[x2]])</f>
        <v>4.6120041710571416</v>
      </c>
      <c r="Y631" s="1">
        <f>Tabulka1[[#This Row],[z3]]</f>
        <v>10.982840772483495</v>
      </c>
      <c r="Z631" s="1">
        <f>Tabulka1[[#This Row],[std3]]</f>
        <v>0.13920143121116316</v>
      </c>
      <c r="AA631" s="1" t="s">
        <v>36</v>
      </c>
      <c r="AB631" s="1" t="s">
        <v>37</v>
      </c>
      <c r="AC631" s="1" t="str">
        <f>Tabulka1[[#This Row],[z2Label]]</f>
        <v>Dynamic viscosity (mPa.s)</v>
      </c>
      <c r="AD631" s="1">
        <f>Tabulka1[[#This Row],[y2]]</f>
        <v>1.887</v>
      </c>
      <c r="AE631" s="1">
        <f>Tabulka1[[#This Row],[x3]]</f>
        <v>10.603755258202089</v>
      </c>
      <c r="AF631" s="1">
        <f>Tabulka1[[#This Row],[x2]]-Tabulka1[[#This Row],[x3]]</f>
        <v>19.396244741797911</v>
      </c>
      <c r="AG631" s="1">
        <f>100-Tabulka1[[#This Row],[Na2O_proc]]-Tabulka1[[#This Row],[SiO2_proc]]</f>
        <v>70</v>
      </c>
      <c r="AH631" s="1">
        <f>Tabulka1[[#This Row],[z2]]</f>
        <v>10.982840772483495</v>
      </c>
      <c r="AI631" s="1">
        <f>Tabulka1[[#This Row],[std2]]</f>
        <v>0.13920143121116316</v>
      </c>
      <c r="AJ631" s="1" t="str">
        <f>Tabulka1[[#This Row],[z2Label]]</f>
        <v>Dynamic viscosity (mPa.s)</v>
      </c>
      <c r="AK631" s="1">
        <v>25</v>
      </c>
      <c r="AL631" s="1" t="s">
        <v>82</v>
      </c>
      <c r="AM631" s="1" t="s">
        <v>79</v>
      </c>
      <c r="AN631" s="1">
        <f t="shared" si="108"/>
        <v>9.6966485475517104</v>
      </c>
      <c r="AO631" s="1">
        <f>Tabulka1[[#This Row],[Interpolated_z2]]-Tabulka1[[#This Row],[z2]]</f>
        <v>-1.286192224931785</v>
      </c>
      <c r="AP631" s="1">
        <f>Tabulka1[[#This Row],[Interpolated_z2 - measured]]/Tabulka1[[#This Row],[z2]]*100</f>
        <v>-11.710924810584727</v>
      </c>
      <c r="AQ631" s="1">
        <v>1</v>
      </c>
    </row>
    <row r="632" spans="1:43" x14ac:dyDescent="0.35">
      <c r="A632" s="1">
        <f t="shared" si="113"/>
        <v>5.6017609594897877</v>
      </c>
      <c r="B632" s="1">
        <f t="shared" si="113"/>
        <v>5.285261465278615</v>
      </c>
      <c r="C632" s="1">
        <f>Tabulka1[[#This Row],[z2]]</f>
        <v>25.590683190572104</v>
      </c>
      <c r="D632" s="1">
        <f>Tabulka1[[#This Row],[std2]]</f>
        <v>7.362926013444844E-2</v>
      </c>
      <c r="E632" s="1">
        <f t="shared" si="112"/>
        <v>6</v>
      </c>
      <c r="F632" s="1" t="s">
        <v>75</v>
      </c>
      <c r="G632" s="1" t="s">
        <v>27</v>
      </c>
      <c r="H632" s="1" t="str">
        <f>Tabulka1[[#This Row],[z2Label]]</f>
        <v>Dynamic viscosity (mPa.s)</v>
      </c>
      <c r="I632" s="1">
        <f t="shared" si="114"/>
        <v>35</v>
      </c>
      <c r="J632" s="1">
        <f t="shared" si="114"/>
        <v>1.887</v>
      </c>
      <c r="K632" s="1">
        <v>25.590683190572104</v>
      </c>
      <c r="L632" s="1">
        <v>7.362926013444844E-2</v>
      </c>
      <c r="M632" s="1" t="s">
        <v>29</v>
      </c>
      <c r="N632" s="1" t="s">
        <v>28</v>
      </c>
      <c r="O632" s="1" t="s">
        <v>81</v>
      </c>
      <c r="P632" s="1">
        <f t="shared" si="115"/>
        <v>12.37104780123577</v>
      </c>
      <c r="Q632" s="1">
        <f t="shared" si="115"/>
        <v>1.887</v>
      </c>
      <c r="R632" s="1">
        <f>Tabulka1[[#This Row],[z2]]</f>
        <v>25.590683190572104</v>
      </c>
      <c r="S632" s="1">
        <f>Tabulka1[[#This Row],[std2]]</f>
        <v>7.362926013444844E-2</v>
      </c>
      <c r="T632" s="1" t="s">
        <v>44</v>
      </c>
      <c r="U632" s="1" t="s">
        <v>28</v>
      </c>
      <c r="V632" s="1" t="str">
        <f>Tabulka1[[#This Row],[z2Label]]</f>
        <v>Dynamic viscosity (mPa.s)</v>
      </c>
      <c r="W632" s="1">
        <f>2*Tabulka1[[#This Row],[x3]]/61.9789*1000/(100-Tabulka1[[#This Row],[x2]])</f>
        <v>6.1415679312380229</v>
      </c>
      <c r="X632" s="1">
        <f>(Tabulka1[[#This Row],[x2]]-Tabulka1[[#This Row],[x3]])/60.08*1000/(100-Tabulka1[[#This Row],[x2]])</f>
        <v>5.7945693431230749</v>
      </c>
      <c r="Y632" s="1">
        <f>Tabulka1[[#This Row],[z3]]</f>
        <v>25.590683190572104</v>
      </c>
      <c r="Z632" s="1">
        <f>Tabulka1[[#This Row],[std3]]</f>
        <v>7.362926013444844E-2</v>
      </c>
      <c r="AA632" s="1" t="s">
        <v>36</v>
      </c>
      <c r="AB632" s="1" t="s">
        <v>37</v>
      </c>
      <c r="AC632" s="1" t="str">
        <f>Tabulka1[[#This Row],[z2Label]]</f>
        <v>Dynamic viscosity (mPa.s)</v>
      </c>
      <c r="AD632" s="1">
        <f>Tabulka1[[#This Row],[y2]]</f>
        <v>1.887</v>
      </c>
      <c r="AE632" s="1">
        <f>Tabulka1[[#This Row],[x3]]</f>
        <v>12.37104780123577</v>
      </c>
      <c r="AF632" s="1">
        <f>Tabulka1[[#This Row],[x2]]-Tabulka1[[#This Row],[x3]]</f>
        <v>22.628952198764232</v>
      </c>
      <c r="AG632" s="1">
        <f>100-Tabulka1[[#This Row],[Na2O_proc]]-Tabulka1[[#This Row],[SiO2_proc]]</f>
        <v>65</v>
      </c>
      <c r="AH632" s="1">
        <f>Tabulka1[[#This Row],[z2]]</f>
        <v>25.590683190572104</v>
      </c>
      <c r="AI632" s="1">
        <f>Tabulka1[[#This Row],[std2]]</f>
        <v>7.362926013444844E-2</v>
      </c>
      <c r="AJ632" s="1" t="str">
        <f>Tabulka1[[#This Row],[z2Label]]</f>
        <v>Dynamic viscosity (mPa.s)</v>
      </c>
      <c r="AK632" s="1">
        <v>25</v>
      </c>
      <c r="AL632" s="1" t="s">
        <v>82</v>
      </c>
      <c r="AM632" s="1" t="s">
        <v>79</v>
      </c>
      <c r="AN632" s="1">
        <f t="shared" si="108"/>
        <v>23.635762208597722</v>
      </c>
      <c r="AO632" s="1">
        <f>Tabulka1[[#This Row],[Interpolated_z2]]-Tabulka1[[#This Row],[z2]]</f>
        <v>-1.9549209819743822</v>
      </c>
      <c r="AP632" s="1">
        <f>Tabulka1[[#This Row],[Interpolated_z2 - measured]]/Tabulka1[[#This Row],[z2]]*100</f>
        <v>-7.6391902764620099</v>
      </c>
      <c r="AQ632" s="1">
        <v>1</v>
      </c>
    </row>
    <row r="633" spans="1:43" x14ac:dyDescent="0.35">
      <c r="A633" s="1">
        <f t="shared" si="113"/>
        <v>6.7438662340534519</v>
      </c>
      <c r="B633" s="1">
        <f t="shared" si="113"/>
        <v>6.3628377918294321</v>
      </c>
      <c r="C633" s="1">
        <f>Tabulka1[[#This Row],[z2]]</f>
        <v>76.246772518940702</v>
      </c>
      <c r="D633" s="1">
        <f>Tabulka1[[#This Row],[std2]]</f>
        <v>1.1586597336074507E-2</v>
      </c>
      <c r="E633" s="1">
        <f t="shared" si="112"/>
        <v>6</v>
      </c>
      <c r="F633" s="1" t="s">
        <v>75</v>
      </c>
      <c r="G633" s="1" t="s">
        <v>27</v>
      </c>
      <c r="H633" s="1" t="str">
        <f>Tabulka1[[#This Row],[z2Label]]</f>
        <v>Dynamic viscosity (mPa.s)</v>
      </c>
      <c r="I633" s="1">
        <f t="shared" si="114"/>
        <v>40</v>
      </c>
      <c r="J633" s="1">
        <f t="shared" si="114"/>
        <v>1.887</v>
      </c>
      <c r="K633" s="1">
        <v>76.246772518940702</v>
      </c>
      <c r="L633" s="1">
        <v>1.1586597336074507E-2</v>
      </c>
      <c r="M633" s="1" t="s">
        <v>29</v>
      </c>
      <c r="N633" s="1" t="s">
        <v>28</v>
      </c>
      <c r="O633" s="1" t="s">
        <v>81</v>
      </c>
      <c r="P633" s="1">
        <f t="shared" si="115"/>
        <v>14.138340344269452</v>
      </c>
      <c r="Q633" s="1">
        <f t="shared" si="115"/>
        <v>1.887</v>
      </c>
      <c r="R633" s="1">
        <f>Tabulka1[[#This Row],[z2]]</f>
        <v>76.246772518940702</v>
      </c>
      <c r="S633" s="1">
        <f>Tabulka1[[#This Row],[std2]]</f>
        <v>1.1586597336074507E-2</v>
      </c>
      <c r="T633" s="1" t="s">
        <v>44</v>
      </c>
      <c r="U633" s="1" t="s">
        <v>28</v>
      </c>
      <c r="V633" s="1" t="str">
        <f>Tabulka1[[#This Row],[z2Label]]</f>
        <v>Dynamic viscosity (mPa.s)</v>
      </c>
      <c r="W633" s="1">
        <f>2*Tabulka1[[#This Row],[x3]]/61.9789*1000/(100-Tabulka1[[#This Row],[x2]])</f>
        <v>7.6038460101042187</v>
      </c>
      <c r="X633" s="1">
        <f>(Tabulka1[[#This Row],[x2]]-Tabulka1[[#This Row],[x3]])/60.08*1000/(100-Tabulka1[[#This Row],[x2]])</f>
        <v>7.1742287105333302</v>
      </c>
      <c r="Y633" s="1">
        <f>Tabulka1[[#This Row],[z3]]</f>
        <v>76.246772518940702</v>
      </c>
      <c r="Z633" s="1">
        <f>Tabulka1[[#This Row],[std3]]</f>
        <v>1.1586597336074507E-2</v>
      </c>
      <c r="AA633" s="1" t="s">
        <v>36</v>
      </c>
      <c r="AB633" s="1" t="s">
        <v>37</v>
      </c>
      <c r="AC633" s="1" t="str">
        <f>Tabulka1[[#This Row],[z2Label]]</f>
        <v>Dynamic viscosity (mPa.s)</v>
      </c>
      <c r="AD633" s="1">
        <f>Tabulka1[[#This Row],[y2]]</f>
        <v>1.887</v>
      </c>
      <c r="AE633" s="1">
        <f>Tabulka1[[#This Row],[x3]]</f>
        <v>14.138340344269452</v>
      </c>
      <c r="AF633" s="1">
        <f>Tabulka1[[#This Row],[x2]]-Tabulka1[[#This Row],[x3]]</f>
        <v>25.861659655730548</v>
      </c>
      <c r="AG633" s="1">
        <f>100-Tabulka1[[#This Row],[Na2O_proc]]-Tabulka1[[#This Row],[SiO2_proc]]</f>
        <v>60</v>
      </c>
      <c r="AH633" s="1">
        <f>Tabulka1[[#This Row],[z2]]</f>
        <v>76.246772518940702</v>
      </c>
      <c r="AI633" s="1">
        <f>Tabulka1[[#This Row],[std2]]</f>
        <v>1.1586597336074507E-2</v>
      </c>
      <c r="AJ633" s="1" t="str">
        <f>Tabulka1[[#This Row],[z2Label]]</f>
        <v>Dynamic viscosity (mPa.s)</v>
      </c>
      <c r="AK633" s="1">
        <v>25</v>
      </c>
      <c r="AL633" s="1" t="s">
        <v>82</v>
      </c>
      <c r="AM633" s="1" t="s">
        <v>79</v>
      </c>
      <c r="AN633" s="1">
        <f t="shared" si="108"/>
        <v>77.685643446507129</v>
      </c>
      <c r="AO633" s="1">
        <f>Tabulka1[[#This Row],[Interpolated_z2]]-Tabulka1[[#This Row],[z2]]</f>
        <v>1.4388709275664269</v>
      </c>
      <c r="AP633" s="1">
        <f>Tabulka1[[#This Row],[Interpolated_z2 - measured]]/Tabulka1[[#This Row],[z2]]*100</f>
        <v>1.8871237168878099</v>
      </c>
      <c r="AQ633" s="1">
        <v>1</v>
      </c>
    </row>
    <row r="634" spans="1:43" x14ac:dyDescent="0.35">
      <c r="A634" s="1">
        <f t="shared" si="113"/>
        <v>7.9926582205426326</v>
      </c>
      <c r="B634" s="1">
        <f t="shared" si="113"/>
        <v>7.5410730310819742</v>
      </c>
      <c r="C634" s="1">
        <f>Tabulka1[[#This Row],[z2]]</f>
        <v>376.68171939457898</v>
      </c>
      <c r="D634" s="1">
        <f>Tabulka1[[#This Row],[std2]]</f>
        <v>1.6661524933291523</v>
      </c>
      <c r="E634" s="1">
        <f t="shared" si="112"/>
        <v>6</v>
      </c>
      <c r="F634" s="1" t="s">
        <v>75</v>
      </c>
      <c r="G634" s="1" t="s">
        <v>27</v>
      </c>
      <c r="H634" s="1" t="str">
        <f>Tabulka1[[#This Row],[z2Label]]</f>
        <v>Dynamic viscosity (mPa.s)</v>
      </c>
      <c r="I634" s="1">
        <f t="shared" si="114"/>
        <v>45</v>
      </c>
      <c r="J634" s="1">
        <f t="shared" si="114"/>
        <v>1.887</v>
      </c>
      <c r="K634" s="1">
        <v>376.68171939457898</v>
      </c>
      <c r="L634" s="1">
        <v>1.6661524933291523</v>
      </c>
      <c r="M634" s="1" t="s">
        <v>29</v>
      </c>
      <c r="N634" s="1" t="s">
        <v>28</v>
      </c>
      <c r="O634" s="1" t="s">
        <v>81</v>
      </c>
      <c r="P634" s="1">
        <f t="shared" si="115"/>
        <v>15.905632887303133</v>
      </c>
      <c r="Q634" s="1">
        <f t="shared" si="115"/>
        <v>1.887</v>
      </c>
      <c r="R634" s="1">
        <f>Tabulka1[[#This Row],[z2]]</f>
        <v>376.68171939457898</v>
      </c>
      <c r="S634" s="1">
        <f>Tabulka1[[#This Row],[std2]]</f>
        <v>1.6661524933291523</v>
      </c>
      <c r="T634" s="1" t="s">
        <v>44</v>
      </c>
      <c r="U634" s="1" t="s">
        <v>28</v>
      </c>
      <c r="V634" s="1" t="str">
        <f>Tabulka1[[#This Row],[z2Label]]</f>
        <v>Dynamic viscosity (mPa.s)</v>
      </c>
      <c r="W634" s="1">
        <f>2*Tabulka1[[#This Row],[x3]]/61.9789*1000/(100-Tabulka1[[#This Row],[x2]])</f>
        <v>9.3319928305824504</v>
      </c>
      <c r="X634" s="1">
        <f>(Tabulka1[[#This Row],[x2]]-Tabulka1[[#This Row],[x3]])/60.08*1000/(100-Tabulka1[[#This Row],[x2]])</f>
        <v>8.8047352356545403</v>
      </c>
      <c r="Y634" s="1">
        <f>Tabulka1[[#This Row],[z3]]</f>
        <v>376.68171939457898</v>
      </c>
      <c r="Z634" s="1">
        <f>Tabulka1[[#This Row],[std3]]</f>
        <v>1.6661524933291523</v>
      </c>
      <c r="AA634" s="1" t="s">
        <v>36</v>
      </c>
      <c r="AB634" s="1" t="s">
        <v>37</v>
      </c>
      <c r="AC634" s="1" t="str">
        <f>Tabulka1[[#This Row],[z2Label]]</f>
        <v>Dynamic viscosity (mPa.s)</v>
      </c>
      <c r="AD634" s="1">
        <f>Tabulka1[[#This Row],[y2]]</f>
        <v>1.887</v>
      </c>
      <c r="AE634" s="1">
        <f>Tabulka1[[#This Row],[x3]]</f>
        <v>15.905632887303133</v>
      </c>
      <c r="AF634" s="1">
        <f>Tabulka1[[#This Row],[x2]]-Tabulka1[[#This Row],[x3]]</f>
        <v>29.094367112696865</v>
      </c>
      <c r="AG634" s="1">
        <f>100-Tabulka1[[#This Row],[Na2O_proc]]-Tabulka1[[#This Row],[SiO2_proc]]</f>
        <v>55.000000000000007</v>
      </c>
      <c r="AH634" s="1">
        <f>Tabulka1[[#This Row],[z2]]</f>
        <v>376.68171939457898</v>
      </c>
      <c r="AI634" s="1">
        <f>Tabulka1[[#This Row],[std2]]</f>
        <v>1.6661524933291523</v>
      </c>
      <c r="AJ634" s="1" t="str">
        <f>Tabulka1[[#This Row],[z2Label]]</f>
        <v>Dynamic viscosity (mPa.s)</v>
      </c>
      <c r="AK634" s="1">
        <v>25</v>
      </c>
      <c r="AL634" s="1" t="s">
        <v>82</v>
      </c>
      <c r="AM634" s="1" t="s">
        <v>79</v>
      </c>
      <c r="AN634" s="1">
        <f t="shared" si="108"/>
        <v>383.3244460943136</v>
      </c>
      <c r="AO634" s="1">
        <f>Tabulka1[[#This Row],[Interpolated_z2]]-Tabulka1[[#This Row],[z2]]</f>
        <v>6.6427266997346237</v>
      </c>
      <c r="AP634" s="1">
        <f>Tabulka1[[#This Row],[Interpolated_z2 - measured]]/Tabulka1[[#This Row],[z2]]*100</f>
        <v>1.7634852868387494</v>
      </c>
      <c r="AQ634" s="1">
        <v>1</v>
      </c>
    </row>
    <row r="635" spans="1:43" x14ac:dyDescent="0.35">
      <c r="A635" s="1">
        <f t="shared" si="113"/>
        <v>8.7675633388016401</v>
      </c>
      <c r="B635" s="1">
        <f t="shared" si="113"/>
        <v>8.2721960101593481</v>
      </c>
      <c r="C635" s="1">
        <f>Tabulka1[[#This Row],[z2]]</f>
        <v>1298.6408134819994</v>
      </c>
      <c r="D635" s="1">
        <f>Tabulka1[[#This Row],[std2]]</f>
        <v>10.44007603061384</v>
      </c>
      <c r="E635" s="1">
        <f t="shared" si="112"/>
        <v>6</v>
      </c>
      <c r="F635" s="1" t="s">
        <v>75</v>
      </c>
      <c r="G635" s="1" t="s">
        <v>27</v>
      </c>
      <c r="H635" s="1" t="str">
        <f>Tabulka1[[#This Row],[z2Label]]</f>
        <v>Dynamic viscosity (mPa.s)</v>
      </c>
      <c r="I635" s="1">
        <f t="shared" si="114"/>
        <v>47.92</v>
      </c>
      <c r="J635" s="1">
        <f t="shared" si="114"/>
        <v>1.887</v>
      </c>
      <c r="K635" s="1">
        <v>1298.6408134819994</v>
      </c>
      <c r="L635" s="1">
        <v>10.44007603061384</v>
      </c>
      <c r="M635" s="1" t="s">
        <v>29</v>
      </c>
      <c r="N635" s="1" t="s">
        <v>28</v>
      </c>
      <c r="O635" s="1" t="s">
        <v>81</v>
      </c>
      <c r="P635" s="1">
        <f t="shared" si="115"/>
        <v>16.937731732434802</v>
      </c>
      <c r="Q635" s="1">
        <f t="shared" si="115"/>
        <v>1.887</v>
      </c>
      <c r="R635" s="1">
        <f>Tabulka1[[#This Row],[z2]]</f>
        <v>1298.6408134819994</v>
      </c>
      <c r="S635" s="1">
        <f>Tabulka1[[#This Row],[std2]]</f>
        <v>10.44007603061384</v>
      </c>
      <c r="T635" s="1" t="s">
        <v>44</v>
      </c>
      <c r="U635" s="1" t="s">
        <v>28</v>
      </c>
      <c r="V635" s="1" t="str">
        <f>Tabulka1[[#This Row],[z2Label]]</f>
        <v>Dynamic viscosity (mPa.s)</v>
      </c>
      <c r="W635" s="1">
        <f>2*Tabulka1[[#This Row],[x3]]/61.9789*1000/(100-Tabulka1[[#This Row],[x2]])</f>
        <v>10.494709124544762</v>
      </c>
      <c r="X635" s="1">
        <f>(Tabulka1[[#This Row],[x2]]-Tabulka1[[#This Row],[x3]])/60.08*1000/(100-Tabulka1[[#This Row],[x2]])</f>
        <v>9.9017580590079852</v>
      </c>
      <c r="Y635" s="1">
        <f>Tabulka1[[#This Row],[z3]]</f>
        <v>1298.6408134819994</v>
      </c>
      <c r="Z635" s="1">
        <f>Tabulka1[[#This Row],[std3]]</f>
        <v>10.44007603061384</v>
      </c>
      <c r="AA635" s="1" t="s">
        <v>36</v>
      </c>
      <c r="AB635" s="1" t="s">
        <v>37</v>
      </c>
      <c r="AC635" s="1" t="str">
        <f>Tabulka1[[#This Row],[z2Label]]</f>
        <v>Dynamic viscosity (mPa.s)</v>
      </c>
      <c r="AD635" s="1">
        <f>Tabulka1[[#This Row],[y2]]</f>
        <v>1.887</v>
      </c>
      <c r="AE635" s="1">
        <f>Tabulka1[[#This Row],[x3]]</f>
        <v>16.937731732434802</v>
      </c>
      <c r="AF635" s="1">
        <f>Tabulka1[[#This Row],[x2]]-Tabulka1[[#This Row],[x3]]</f>
        <v>30.9822682675652</v>
      </c>
      <c r="AG635" s="1">
        <f>100-Tabulka1[[#This Row],[Na2O_proc]]-Tabulka1[[#This Row],[SiO2_proc]]</f>
        <v>52.08</v>
      </c>
      <c r="AH635" s="1">
        <f>Tabulka1[[#This Row],[z2]]</f>
        <v>1298.6408134819994</v>
      </c>
      <c r="AI635" s="1">
        <f>Tabulka1[[#This Row],[std2]]</f>
        <v>10.44007603061384</v>
      </c>
      <c r="AJ635" s="1" t="str">
        <f>Tabulka1[[#This Row],[z2Label]]</f>
        <v>Dynamic viscosity (mPa.s)</v>
      </c>
      <c r="AK635" s="1">
        <v>25</v>
      </c>
      <c r="AL635" s="1" t="s">
        <v>82</v>
      </c>
      <c r="AM635" s="1" t="s">
        <v>79</v>
      </c>
      <c r="AN635" s="1">
        <f t="shared" si="108"/>
        <v>1235.9012193360109</v>
      </c>
      <c r="AO635" s="1">
        <f>Tabulka1[[#This Row],[Interpolated_z2]]-Tabulka1[[#This Row],[z2]]</f>
        <v>-62.739594145988576</v>
      </c>
      <c r="AP635" s="1">
        <f>Tabulka1[[#This Row],[Interpolated_z2 - measured]]/Tabulka1[[#This Row],[z2]]*100</f>
        <v>-4.8311737544862101</v>
      </c>
      <c r="AQ635" s="1">
        <v>1</v>
      </c>
    </row>
    <row r="636" spans="1:43" x14ac:dyDescent="0.35">
      <c r="A636" s="1">
        <f t="shared" si="113"/>
        <v>0</v>
      </c>
      <c r="B636" s="1">
        <f t="shared" si="113"/>
        <v>0</v>
      </c>
      <c r="C636" s="1">
        <f>Tabulka1[[#This Row],[z2]]</f>
        <v>0.85630634428904007</v>
      </c>
      <c r="D636" s="1">
        <f>Tabulka1[[#This Row],[std2]]</f>
        <v>1.7616965743173559E-3</v>
      </c>
      <c r="E636" s="1">
        <f t="shared" si="112"/>
        <v>7</v>
      </c>
      <c r="F636" s="1" t="s">
        <v>75</v>
      </c>
      <c r="G636" s="1" t="s">
        <v>27</v>
      </c>
      <c r="H636" s="1" t="str">
        <f>Tabulka1[[#This Row],[z2Label]]</f>
        <v>Dynamic viscosity (mPa.s)</v>
      </c>
      <c r="I636" s="1">
        <f t="shared" si="114"/>
        <v>0</v>
      </c>
      <c r="J636" s="1">
        <f t="shared" si="114"/>
        <v>2</v>
      </c>
      <c r="K636" s="1">
        <v>0.85630634428904007</v>
      </c>
      <c r="L636" s="1">
        <v>1.7616965743173559E-3</v>
      </c>
      <c r="M636" s="1" t="s">
        <v>29</v>
      </c>
      <c r="N636" s="1" t="s">
        <v>28</v>
      </c>
      <c r="O636" s="1" t="s">
        <v>81</v>
      </c>
      <c r="P636" s="1">
        <f t="shared" si="115"/>
        <v>0</v>
      </c>
      <c r="Q636" s="1">
        <f t="shared" si="115"/>
        <v>2</v>
      </c>
      <c r="R636" s="1">
        <f>Tabulka1[[#This Row],[z2]]</f>
        <v>0.85630634428904007</v>
      </c>
      <c r="S636" s="1">
        <f>Tabulka1[[#This Row],[std2]]</f>
        <v>1.7616965743173559E-3</v>
      </c>
      <c r="T636" s="1" t="s">
        <v>44</v>
      </c>
      <c r="U636" s="1" t="s">
        <v>28</v>
      </c>
      <c r="V636" s="1" t="str">
        <f>Tabulka1[[#This Row],[z2Label]]</f>
        <v>Dynamic viscosity (mPa.s)</v>
      </c>
      <c r="W636" s="1">
        <f>2*Tabulka1[[#This Row],[x3]]/61.9789*1000/(100-Tabulka1[[#This Row],[x2]])</f>
        <v>0</v>
      </c>
      <c r="X636" s="1">
        <f>(Tabulka1[[#This Row],[x2]]-Tabulka1[[#This Row],[x3]])/60.08*1000/(100-Tabulka1[[#This Row],[x2]])</f>
        <v>0</v>
      </c>
      <c r="Y636" s="1">
        <f>Tabulka1[[#This Row],[z3]]</f>
        <v>0.85630634428904007</v>
      </c>
      <c r="Z636" s="1">
        <f>Tabulka1[[#This Row],[std3]]</f>
        <v>1.7616965743173559E-3</v>
      </c>
      <c r="AA636" s="1" t="s">
        <v>36</v>
      </c>
      <c r="AB636" s="1" t="s">
        <v>37</v>
      </c>
      <c r="AC636" s="1" t="str">
        <f>Tabulka1[[#This Row],[z2Label]]</f>
        <v>Dynamic viscosity (mPa.s)</v>
      </c>
      <c r="AD636" s="1">
        <f>Tabulka1[[#This Row],[y2]]</f>
        <v>2</v>
      </c>
      <c r="AE636" s="1">
        <f>Tabulka1[[#This Row],[x3]]</f>
        <v>0</v>
      </c>
      <c r="AF636" s="1">
        <f>Tabulka1[[#This Row],[x2]]-Tabulka1[[#This Row],[x3]]</f>
        <v>0</v>
      </c>
      <c r="AG636" s="1">
        <f>100-Tabulka1[[#This Row],[Na2O_proc]]-Tabulka1[[#This Row],[SiO2_proc]]</f>
        <v>100</v>
      </c>
      <c r="AH636" s="1">
        <f>Tabulka1[[#This Row],[z2]]</f>
        <v>0.85630634428904007</v>
      </c>
      <c r="AI636" s="1">
        <f>Tabulka1[[#This Row],[std2]]</f>
        <v>1.7616965743173559E-3</v>
      </c>
      <c r="AJ636" s="1" t="str">
        <f>Tabulka1[[#This Row],[z2Label]]</f>
        <v>Dynamic viscosity (mPa.s)</v>
      </c>
      <c r="AK636" s="1">
        <v>25</v>
      </c>
      <c r="AL636" s="1" t="s">
        <v>82</v>
      </c>
      <c r="AM636" s="1" t="s">
        <v>79</v>
      </c>
      <c r="AN636" s="1">
        <f t="shared" si="108"/>
        <v>0.96540823708759294</v>
      </c>
      <c r="AO636" s="1">
        <f>Tabulka1[[#This Row],[Interpolated_z2]]-Tabulka1[[#This Row],[z2]]</f>
        <v>0.10910189279855287</v>
      </c>
      <c r="AP636" s="1">
        <f>Tabulka1[[#This Row],[Interpolated_z2 - measured]]/Tabulka1[[#This Row],[z2]]*100</f>
        <v>12.740988493917582</v>
      </c>
      <c r="AQ636" s="1">
        <v>100</v>
      </c>
    </row>
    <row r="637" spans="1:43" x14ac:dyDescent="0.35">
      <c r="A637" s="1">
        <f t="shared" si="113"/>
        <v>0.57372697430367703</v>
      </c>
      <c r="B637" s="1">
        <f t="shared" si="113"/>
        <v>0.57372697430367703</v>
      </c>
      <c r="C637" s="1">
        <f>Tabulka1[[#This Row],[z2]]</f>
        <v>1.0708163671530284</v>
      </c>
      <c r="D637" s="1">
        <f>Tabulka1[[#This Row],[std2]]</f>
        <v>2.0758601290287303E-4</v>
      </c>
      <c r="E637" s="1">
        <f t="shared" si="112"/>
        <v>7</v>
      </c>
      <c r="F637" s="1" t="s">
        <v>75</v>
      </c>
      <c r="G637" s="1" t="s">
        <v>27</v>
      </c>
      <c r="H637" s="1" t="str">
        <f>Tabulka1[[#This Row],[z2Label]]</f>
        <v>Dynamic viscosity (mPa.s)</v>
      </c>
      <c r="I637" s="1">
        <f t="shared" si="114"/>
        <v>5</v>
      </c>
      <c r="J637" s="1">
        <f t="shared" si="114"/>
        <v>2</v>
      </c>
      <c r="K637" s="1">
        <v>1.0708163671530284</v>
      </c>
      <c r="L637" s="1">
        <v>2.0758601290287303E-4</v>
      </c>
      <c r="M637" s="1" t="s">
        <v>29</v>
      </c>
      <c r="N637" s="1" t="s">
        <v>28</v>
      </c>
      <c r="O637" s="1" t="s">
        <v>81</v>
      </c>
      <c r="P637" s="1">
        <f t="shared" si="115"/>
        <v>1.7014185327791043</v>
      </c>
      <c r="Q637" s="1">
        <f t="shared" si="115"/>
        <v>2</v>
      </c>
      <c r="R637" s="1">
        <f>Tabulka1[[#This Row],[z2]]</f>
        <v>1.0708163671530284</v>
      </c>
      <c r="S637" s="1">
        <f>Tabulka1[[#This Row],[std2]]</f>
        <v>2.0758601290287303E-4</v>
      </c>
      <c r="T637" s="1" t="s">
        <v>44</v>
      </c>
      <c r="U637" s="1" t="s">
        <v>28</v>
      </c>
      <c r="V637" s="1" t="str">
        <f>Tabulka1[[#This Row],[z2Label]]</f>
        <v>Dynamic viscosity (mPa.s)</v>
      </c>
      <c r="W637" s="1">
        <f>2*Tabulka1[[#This Row],[x3]]/61.9789*1000/(100-Tabulka1[[#This Row],[x2]])</f>
        <v>0.57792793244461693</v>
      </c>
      <c r="X637" s="1">
        <f>(Tabulka1[[#This Row],[x2]]-Tabulka1[[#This Row],[x3]])/60.08*1000/(100-Tabulka1[[#This Row],[x2]])</f>
        <v>0.57792793244461704</v>
      </c>
      <c r="Y637" s="1">
        <f>Tabulka1[[#This Row],[z3]]</f>
        <v>1.0708163671530284</v>
      </c>
      <c r="Z637" s="1">
        <f>Tabulka1[[#This Row],[std3]]</f>
        <v>2.0758601290287303E-4</v>
      </c>
      <c r="AA637" s="1" t="s">
        <v>36</v>
      </c>
      <c r="AB637" s="1" t="s">
        <v>37</v>
      </c>
      <c r="AC637" s="1" t="str">
        <f>Tabulka1[[#This Row],[z2Label]]</f>
        <v>Dynamic viscosity (mPa.s)</v>
      </c>
      <c r="AD637" s="1">
        <f>Tabulka1[[#This Row],[y2]]</f>
        <v>2</v>
      </c>
      <c r="AE637" s="1">
        <f>Tabulka1[[#This Row],[x3]]</f>
        <v>1.7014185327791043</v>
      </c>
      <c r="AF637" s="1">
        <f>Tabulka1[[#This Row],[x2]]-Tabulka1[[#This Row],[x3]]</f>
        <v>3.2985814672208957</v>
      </c>
      <c r="AG637" s="1">
        <f>100-Tabulka1[[#This Row],[Na2O_proc]]-Tabulka1[[#This Row],[SiO2_proc]]</f>
        <v>95</v>
      </c>
      <c r="AH637" s="1">
        <f>Tabulka1[[#This Row],[z2]]</f>
        <v>1.0708163671530284</v>
      </c>
      <c r="AI637" s="1">
        <f>Tabulka1[[#This Row],[std2]]</f>
        <v>2.0758601290287303E-4</v>
      </c>
      <c r="AJ637" s="1" t="str">
        <f>Tabulka1[[#This Row],[z2Label]]</f>
        <v>Dynamic viscosity (mPa.s)</v>
      </c>
      <c r="AK637" s="1">
        <v>25</v>
      </c>
      <c r="AL637" s="1" t="s">
        <v>82</v>
      </c>
      <c r="AM637" s="1" t="s">
        <v>79</v>
      </c>
      <c r="AN637" s="1">
        <f t="shared" si="108"/>
        <v>1.088878051306448</v>
      </c>
      <c r="AO637" s="1">
        <f>Tabulka1[[#This Row],[Interpolated_z2]]-Tabulka1[[#This Row],[z2]]</f>
        <v>1.8061684153419577E-2</v>
      </c>
      <c r="AP637" s="1">
        <f>Tabulka1[[#This Row],[Interpolated_z2 - measured]]/Tabulka1[[#This Row],[z2]]*100</f>
        <v>1.6867209642527266</v>
      </c>
      <c r="AQ637" s="1">
        <v>1</v>
      </c>
    </row>
    <row r="638" spans="1:43" x14ac:dyDescent="0.35">
      <c r="A638" s="1">
        <f t="shared" si="113"/>
        <v>1.1987444746838816</v>
      </c>
      <c r="B638" s="1">
        <f t="shared" si="113"/>
        <v>1.1987444746838816</v>
      </c>
      <c r="C638" s="1">
        <f>Tabulka1[[#This Row],[z2]]</f>
        <v>1.3806142249446625</v>
      </c>
      <c r="D638" s="1">
        <f>Tabulka1[[#This Row],[std2]]</f>
        <v>1.8325433960502652E-4</v>
      </c>
      <c r="E638" s="1">
        <f t="shared" si="112"/>
        <v>7</v>
      </c>
      <c r="F638" s="1" t="s">
        <v>75</v>
      </c>
      <c r="G638" s="1" t="s">
        <v>27</v>
      </c>
      <c r="H638" s="1" t="str">
        <f>Tabulka1[[#This Row],[z2Label]]</f>
        <v>Dynamic viscosity (mPa.s)</v>
      </c>
      <c r="I638" s="1">
        <f t="shared" si="114"/>
        <v>10</v>
      </c>
      <c r="J638" s="1">
        <f t="shared" si="114"/>
        <v>2</v>
      </c>
      <c r="K638" s="1">
        <v>1.3806142249446625</v>
      </c>
      <c r="L638" s="1">
        <v>1.8325433960502652E-4</v>
      </c>
      <c r="M638" s="1" t="s">
        <v>29</v>
      </c>
      <c r="N638" s="1" t="s">
        <v>28</v>
      </c>
      <c r="O638" s="1" t="s">
        <v>81</v>
      </c>
      <c r="P638" s="1">
        <f t="shared" si="115"/>
        <v>3.4028370655582085</v>
      </c>
      <c r="Q638" s="1">
        <f t="shared" si="115"/>
        <v>2</v>
      </c>
      <c r="R638" s="1">
        <f>Tabulka1[[#This Row],[z2]]</f>
        <v>1.3806142249446625</v>
      </c>
      <c r="S638" s="1">
        <f>Tabulka1[[#This Row],[std2]]</f>
        <v>1.8325433960502652E-4</v>
      </c>
      <c r="T638" s="1" t="s">
        <v>44</v>
      </c>
      <c r="U638" s="1" t="s">
        <v>28</v>
      </c>
      <c r="V638" s="1" t="str">
        <f>Tabulka1[[#This Row],[z2Label]]</f>
        <v>Dynamic viscosity (mPa.s)</v>
      </c>
      <c r="W638" s="1">
        <f>2*Tabulka1[[#This Row],[x3]]/61.9789*1000/(100-Tabulka1[[#This Row],[x2]])</f>
        <v>1.2200700796053023</v>
      </c>
      <c r="X638" s="1">
        <f>(Tabulka1[[#This Row],[x2]]-Tabulka1[[#This Row],[x3]])/60.08*1000/(100-Tabulka1[[#This Row],[x2]])</f>
        <v>1.2200700796053026</v>
      </c>
      <c r="Y638" s="1">
        <f>Tabulka1[[#This Row],[z3]]</f>
        <v>1.3806142249446625</v>
      </c>
      <c r="Z638" s="1">
        <f>Tabulka1[[#This Row],[std3]]</f>
        <v>1.8325433960502652E-4</v>
      </c>
      <c r="AA638" s="1" t="s">
        <v>36</v>
      </c>
      <c r="AB638" s="1" t="s">
        <v>37</v>
      </c>
      <c r="AC638" s="1" t="str">
        <f>Tabulka1[[#This Row],[z2Label]]</f>
        <v>Dynamic viscosity (mPa.s)</v>
      </c>
      <c r="AD638" s="1">
        <f>Tabulka1[[#This Row],[y2]]</f>
        <v>2</v>
      </c>
      <c r="AE638" s="1">
        <f>Tabulka1[[#This Row],[x3]]</f>
        <v>3.4028370655582085</v>
      </c>
      <c r="AF638" s="1">
        <f>Tabulka1[[#This Row],[x2]]-Tabulka1[[#This Row],[x3]]</f>
        <v>6.5971629344417915</v>
      </c>
      <c r="AG638" s="1">
        <f>100-Tabulka1[[#This Row],[Na2O_proc]]-Tabulka1[[#This Row],[SiO2_proc]]</f>
        <v>90</v>
      </c>
      <c r="AH638" s="1">
        <f>Tabulka1[[#This Row],[z2]]</f>
        <v>1.3806142249446625</v>
      </c>
      <c r="AI638" s="1">
        <f>Tabulka1[[#This Row],[std2]]</f>
        <v>1.8325433960502652E-4</v>
      </c>
      <c r="AJ638" s="1" t="str">
        <f>Tabulka1[[#This Row],[z2Label]]</f>
        <v>Dynamic viscosity (mPa.s)</v>
      </c>
      <c r="AK638" s="1">
        <v>25</v>
      </c>
      <c r="AL638" s="1" t="s">
        <v>82</v>
      </c>
      <c r="AM638" s="1" t="s">
        <v>79</v>
      </c>
      <c r="AN638" s="1">
        <f t="shared" si="108"/>
        <v>1.36730656805096</v>
      </c>
      <c r="AO638" s="1">
        <f>Tabulka1[[#This Row],[Interpolated_z2]]-Tabulka1[[#This Row],[z2]]</f>
        <v>-1.3307656893702502E-2</v>
      </c>
      <c r="AP638" s="1">
        <f>Tabulka1[[#This Row],[Interpolated_z2 - measured]]/Tabulka1[[#This Row],[z2]]*100</f>
        <v>-0.96389394323645305</v>
      </c>
      <c r="AQ638" s="1">
        <v>1</v>
      </c>
    </row>
    <row r="639" spans="1:43" x14ac:dyDescent="0.35">
      <c r="A639" s="1">
        <f t="shared" ref="A639:B658" si="116">A254</f>
        <v>1.8839468120209355</v>
      </c>
      <c r="B639" s="1">
        <f t="shared" si="116"/>
        <v>1.8839468120209355</v>
      </c>
      <c r="C639" s="1">
        <f>Tabulka1[[#This Row],[z2]]</f>
        <v>1.918086772556945</v>
      </c>
      <c r="D639" s="1">
        <f>Tabulka1[[#This Row],[std2]]</f>
        <v>4.6596847383671323E-4</v>
      </c>
      <c r="E639" s="1">
        <f t="shared" si="112"/>
        <v>7</v>
      </c>
      <c r="F639" s="1" t="s">
        <v>75</v>
      </c>
      <c r="G639" s="1" t="s">
        <v>27</v>
      </c>
      <c r="H639" s="1" t="str">
        <f>Tabulka1[[#This Row],[z2Label]]</f>
        <v>Dynamic viscosity (mPa.s)</v>
      </c>
      <c r="I639" s="1">
        <f t="shared" ref="I639:J658" si="117">I254</f>
        <v>15</v>
      </c>
      <c r="J639" s="1">
        <f t="shared" si="117"/>
        <v>2</v>
      </c>
      <c r="K639" s="1">
        <v>1.918086772556945</v>
      </c>
      <c r="L639" s="1">
        <v>4.6596847383671323E-4</v>
      </c>
      <c r="M639" s="1" t="s">
        <v>29</v>
      </c>
      <c r="N639" s="1" t="s">
        <v>28</v>
      </c>
      <c r="O639" s="1" t="s">
        <v>81</v>
      </c>
      <c r="P639" s="1">
        <f t="shared" ref="P639:Q658" si="118">P254</f>
        <v>5.1042555983373132</v>
      </c>
      <c r="Q639" s="1">
        <f t="shared" si="118"/>
        <v>2</v>
      </c>
      <c r="R639" s="1">
        <f>Tabulka1[[#This Row],[z2]]</f>
        <v>1.918086772556945</v>
      </c>
      <c r="S639" s="1">
        <f>Tabulka1[[#This Row],[std2]]</f>
        <v>4.6596847383671323E-4</v>
      </c>
      <c r="T639" s="1" t="s">
        <v>44</v>
      </c>
      <c r="U639" s="1" t="s">
        <v>28</v>
      </c>
      <c r="V639" s="1" t="str">
        <f>Tabulka1[[#This Row],[z2Label]]</f>
        <v>Dynamic viscosity (mPa.s)</v>
      </c>
      <c r="W639" s="1">
        <f>2*Tabulka1[[#This Row],[x3]]/61.9789*1000/(100-Tabulka1[[#This Row],[x2]])</f>
        <v>1.9377583617260685</v>
      </c>
      <c r="X639" s="1">
        <f>(Tabulka1[[#This Row],[x2]]-Tabulka1[[#This Row],[x3]])/60.08*1000/(100-Tabulka1[[#This Row],[x2]])</f>
        <v>1.9377583617260681</v>
      </c>
      <c r="Y639" s="1">
        <f>Tabulka1[[#This Row],[z3]]</f>
        <v>1.918086772556945</v>
      </c>
      <c r="Z639" s="1">
        <f>Tabulka1[[#This Row],[std3]]</f>
        <v>4.6596847383671323E-4</v>
      </c>
      <c r="AA639" s="1" t="s">
        <v>36</v>
      </c>
      <c r="AB639" s="1" t="s">
        <v>37</v>
      </c>
      <c r="AC639" s="1" t="str">
        <f>Tabulka1[[#This Row],[z2Label]]</f>
        <v>Dynamic viscosity (mPa.s)</v>
      </c>
      <c r="AD639" s="1">
        <f>Tabulka1[[#This Row],[y2]]</f>
        <v>2</v>
      </c>
      <c r="AE639" s="1">
        <f>Tabulka1[[#This Row],[x3]]</f>
        <v>5.1042555983373132</v>
      </c>
      <c r="AF639" s="1">
        <f>Tabulka1[[#This Row],[x2]]-Tabulka1[[#This Row],[x3]]</f>
        <v>9.8957444016626859</v>
      </c>
      <c r="AG639" s="1">
        <f>100-Tabulka1[[#This Row],[Na2O_proc]]-Tabulka1[[#This Row],[SiO2_proc]]</f>
        <v>85</v>
      </c>
      <c r="AH639" s="1">
        <f>Tabulka1[[#This Row],[z2]]</f>
        <v>1.918086772556945</v>
      </c>
      <c r="AI639" s="1">
        <f>Tabulka1[[#This Row],[std2]]</f>
        <v>4.6596847383671323E-4</v>
      </c>
      <c r="AJ639" s="1" t="str">
        <f>Tabulka1[[#This Row],[z2Label]]</f>
        <v>Dynamic viscosity (mPa.s)</v>
      </c>
      <c r="AK639" s="1">
        <v>25</v>
      </c>
      <c r="AL639" s="1" t="s">
        <v>82</v>
      </c>
      <c r="AM639" s="1" t="s">
        <v>79</v>
      </c>
      <c r="AN639" s="1">
        <f t="shared" si="108"/>
        <v>1.8715136273091613</v>
      </c>
      <c r="AO639" s="1">
        <f>Tabulka1[[#This Row],[Interpolated_z2]]-Tabulka1[[#This Row],[z2]]</f>
        <v>-4.6573145247783776E-2</v>
      </c>
      <c r="AP639" s="1">
        <f>Tabulka1[[#This Row],[Interpolated_z2 - measured]]/Tabulka1[[#This Row],[z2]]*100</f>
        <v>-2.4281041876796055</v>
      </c>
      <c r="AQ639" s="1">
        <v>1</v>
      </c>
    </row>
    <row r="640" spans="1:43" x14ac:dyDescent="0.35">
      <c r="A640" s="1">
        <f t="shared" si="116"/>
        <v>2.6327819043598044</v>
      </c>
      <c r="B640" s="1">
        <f t="shared" si="116"/>
        <v>2.6327819043598044</v>
      </c>
      <c r="C640" s="1">
        <f>Tabulka1[[#This Row],[z2]]</f>
        <v>2.8807995289713872</v>
      </c>
      <c r="D640" s="1" t="str">
        <f>Tabulka1[[#This Row],[std2]]</f>
        <v>–</v>
      </c>
      <c r="E640" s="1">
        <f t="shared" si="112"/>
        <v>7</v>
      </c>
      <c r="F640" s="1" t="s">
        <v>75</v>
      </c>
      <c r="G640" s="1" t="s">
        <v>27</v>
      </c>
      <c r="H640" s="1" t="str">
        <f>Tabulka1[[#This Row],[z2Label]]</f>
        <v>Dynamic viscosity (mPa.s)</v>
      </c>
      <c r="I640" s="1">
        <f t="shared" si="117"/>
        <v>20</v>
      </c>
      <c r="J640" s="1">
        <f t="shared" si="117"/>
        <v>2</v>
      </c>
      <c r="K640" s="1">
        <v>2.8807995289713872</v>
      </c>
      <c r="L640" s="1" t="s">
        <v>46</v>
      </c>
      <c r="M640" s="1" t="s">
        <v>29</v>
      </c>
      <c r="N640" s="1" t="s">
        <v>28</v>
      </c>
      <c r="O640" s="1" t="s">
        <v>81</v>
      </c>
      <c r="P640" s="1">
        <f t="shared" si="118"/>
        <v>6.8056741311164171</v>
      </c>
      <c r="Q640" s="1">
        <f t="shared" si="118"/>
        <v>2</v>
      </c>
      <c r="R640" s="1">
        <f>Tabulka1[[#This Row],[z2]]</f>
        <v>2.8807995289713872</v>
      </c>
      <c r="S640" s="1" t="str">
        <f>Tabulka1[[#This Row],[std2]]</f>
        <v>–</v>
      </c>
      <c r="T640" s="1" t="s">
        <v>44</v>
      </c>
      <c r="U640" s="1" t="s">
        <v>28</v>
      </c>
      <c r="V640" s="1" t="str">
        <f>Tabulka1[[#This Row],[z2Label]]</f>
        <v>Dynamic viscosity (mPa.s)</v>
      </c>
      <c r="W640" s="1">
        <f>2*Tabulka1[[#This Row],[x3]]/61.9789*1000/(100-Tabulka1[[#This Row],[x2]])</f>
        <v>2.7451576791119305</v>
      </c>
      <c r="X640" s="1">
        <f>(Tabulka1[[#This Row],[x2]]-Tabulka1[[#This Row],[x3]])/60.08*1000/(100-Tabulka1[[#This Row],[x2]])</f>
        <v>2.745157679111931</v>
      </c>
      <c r="Y640" s="1">
        <f>Tabulka1[[#This Row],[z3]]</f>
        <v>2.8807995289713872</v>
      </c>
      <c r="Z640" s="1" t="str">
        <f>Tabulka1[[#This Row],[std3]]</f>
        <v>–</v>
      </c>
      <c r="AA640" s="1" t="s">
        <v>36</v>
      </c>
      <c r="AB640" s="1" t="s">
        <v>37</v>
      </c>
      <c r="AC640" s="1" t="str">
        <f>Tabulka1[[#This Row],[z2Label]]</f>
        <v>Dynamic viscosity (mPa.s)</v>
      </c>
      <c r="AD640" s="1">
        <f>Tabulka1[[#This Row],[y2]]</f>
        <v>2</v>
      </c>
      <c r="AE640" s="1">
        <f>Tabulka1[[#This Row],[x3]]</f>
        <v>6.8056741311164171</v>
      </c>
      <c r="AF640" s="1">
        <f>Tabulka1[[#This Row],[x2]]-Tabulka1[[#This Row],[x3]]</f>
        <v>13.194325868883583</v>
      </c>
      <c r="AG640" s="1">
        <f>100-Tabulka1[[#This Row],[Na2O_proc]]-Tabulka1[[#This Row],[SiO2_proc]]</f>
        <v>80</v>
      </c>
      <c r="AH640" s="1">
        <f>Tabulka1[[#This Row],[z2]]</f>
        <v>2.8807995289713872</v>
      </c>
      <c r="AI640" s="1" t="str">
        <f>Tabulka1[[#This Row],[std2]]</f>
        <v>–</v>
      </c>
      <c r="AJ640" s="1" t="str">
        <f>Tabulka1[[#This Row],[z2Label]]</f>
        <v>Dynamic viscosity (mPa.s)</v>
      </c>
      <c r="AK640" s="1">
        <v>25</v>
      </c>
      <c r="AL640" s="1" t="s">
        <v>82</v>
      </c>
      <c r="AM640" s="1" t="s">
        <v>79</v>
      </c>
      <c r="AN640" s="1">
        <f t="shared" si="108"/>
        <v>2.7941736963734929</v>
      </c>
      <c r="AO640" s="1">
        <f>Tabulka1[[#This Row],[Interpolated_z2]]-Tabulka1[[#This Row],[z2]]</f>
        <v>-8.6625832597894359E-2</v>
      </c>
      <c r="AP640" s="1">
        <f>Tabulka1[[#This Row],[Interpolated_z2 - measured]]/Tabulka1[[#This Row],[z2]]*100</f>
        <v>-3.0070066218326832</v>
      </c>
      <c r="AQ640" s="1">
        <v>1</v>
      </c>
    </row>
    <row r="641" spans="1:43" x14ac:dyDescent="0.35">
      <c r="A641" s="1">
        <f t="shared" si="116"/>
        <v>3.452790699845008</v>
      </c>
      <c r="B641" s="1">
        <f t="shared" si="116"/>
        <v>3.452790699845008</v>
      </c>
      <c r="C641" s="1">
        <f>Tabulka1[[#This Row],[z2]]</f>
        <v>4.7872274486128941</v>
      </c>
      <c r="D641" s="1">
        <f>Tabulka1[[#This Row],[std2]]</f>
        <v>7.3734680798179643E-4</v>
      </c>
      <c r="E641" s="1">
        <f t="shared" si="112"/>
        <v>7</v>
      </c>
      <c r="F641" s="1" t="s">
        <v>75</v>
      </c>
      <c r="G641" s="1" t="s">
        <v>27</v>
      </c>
      <c r="H641" s="1" t="str">
        <f>Tabulka1[[#This Row],[z2Label]]</f>
        <v>Dynamic viscosity (mPa.s)</v>
      </c>
      <c r="I641" s="1">
        <f t="shared" si="117"/>
        <v>25</v>
      </c>
      <c r="J641" s="1">
        <f t="shared" si="117"/>
        <v>2</v>
      </c>
      <c r="K641" s="1">
        <v>4.7872274486128941</v>
      </c>
      <c r="L641" s="1">
        <v>7.3734680798179643E-4</v>
      </c>
      <c r="M641" s="1" t="s">
        <v>29</v>
      </c>
      <c r="N641" s="1" t="s">
        <v>28</v>
      </c>
      <c r="O641" s="1" t="s">
        <v>81</v>
      </c>
      <c r="P641" s="1">
        <f t="shared" si="118"/>
        <v>8.5070926638955218</v>
      </c>
      <c r="Q641" s="1">
        <f t="shared" si="118"/>
        <v>2</v>
      </c>
      <c r="R641" s="1">
        <f>Tabulka1[[#This Row],[z2]]</f>
        <v>4.7872274486128941</v>
      </c>
      <c r="S641" s="1">
        <f>Tabulka1[[#This Row],[std2]]</f>
        <v>7.3734680798179643E-4</v>
      </c>
      <c r="T641" s="1" t="s">
        <v>44</v>
      </c>
      <c r="U641" s="1" t="s">
        <v>28</v>
      </c>
      <c r="V641" s="1" t="str">
        <f>Tabulka1[[#This Row],[z2Label]]</f>
        <v>Dynamic viscosity (mPa.s)</v>
      </c>
      <c r="W641" s="1">
        <f>2*Tabulka1[[#This Row],[x3]]/61.9789*1000/(100-Tabulka1[[#This Row],[x2]])</f>
        <v>3.6602102388159072</v>
      </c>
      <c r="X641" s="1">
        <f>(Tabulka1[[#This Row],[x2]]-Tabulka1[[#This Row],[x3]])/60.08*1000/(100-Tabulka1[[#This Row],[x2]])</f>
        <v>3.6602102388159081</v>
      </c>
      <c r="Y641" s="1">
        <f>Tabulka1[[#This Row],[z3]]</f>
        <v>4.7872274486128941</v>
      </c>
      <c r="Z641" s="1">
        <f>Tabulka1[[#This Row],[std3]]</f>
        <v>7.3734680798179643E-4</v>
      </c>
      <c r="AA641" s="1" t="s">
        <v>36</v>
      </c>
      <c r="AB641" s="1" t="s">
        <v>37</v>
      </c>
      <c r="AC641" s="1" t="str">
        <f>Tabulka1[[#This Row],[z2Label]]</f>
        <v>Dynamic viscosity (mPa.s)</v>
      </c>
      <c r="AD641" s="1">
        <f>Tabulka1[[#This Row],[y2]]</f>
        <v>2</v>
      </c>
      <c r="AE641" s="1">
        <f>Tabulka1[[#This Row],[x3]]</f>
        <v>8.5070926638955218</v>
      </c>
      <c r="AF641" s="1">
        <f>Tabulka1[[#This Row],[x2]]-Tabulka1[[#This Row],[x3]]</f>
        <v>16.49290733610448</v>
      </c>
      <c r="AG641" s="1">
        <f>100-Tabulka1[[#This Row],[Na2O_proc]]-Tabulka1[[#This Row],[SiO2_proc]]</f>
        <v>75</v>
      </c>
      <c r="AH641" s="1">
        <f>Tabulka1[[#This Row],[z2]]</f>
        <v>4.7872274486128941</v>
      </c>
      <c r="AI641" s="1">
        <f>Tabulka1[[#This Row],[std2]]</f>
        <v>7.3734680798179643E-4</v>
      </c>
      <c r="AJ641" s="1" t="str">
        <f>Tabulka1[[#This Row],[z2Label]]</f>
        <v>Dynamic viscosity (mPa.s)</v>
      </c>
      <c r="AK641" s="1">
        <v>25</v>
      </c>
      <c r="AL641" s="1" t="s">
        <v>82</v>
      </c>
      <c r="AM641" s="1" t="s">
        <v>79</v>
      </c>
      <c r="AN641" s="1">
        <f t="shared" si="108"/>
        <v>4.6538335241777178</v>
      </c>
      <c r="AO641" s="1">
        <f>Tabulka1[[#This Row],[Interpolated_z2]]-Tabulka1[[#This Row],[z2]]</f>
        <v>-0.13339392443517628</v>
      </c>
      <c r="AP641" s="1">
        <f>Tabulka1[[#This Row],[Interpolated_z2 - measured]]/Tabulka1[[#This Row],[z2]]*100</f>
        <v>-2.7864547040443495</v>
      </c>
      <c r="AQ641" s="1">
        <v>1</v>
      </c>
    </row>
    <row r="642" spans="1:43" x14ac:dyDescent="0.35">
      <c r="A642" s="1">
        <f t="shared" si="116"/>
        <v>4.3500427421050629</v>
      </c>
      <c r="B642" s="1">
        <f t="shared" si="116"/>
        <v>4.3500427421050629</v>
      </c>
      <c r="C642" s="1">
        <f>Tabulka1[[#This Row],[z2]]</f>
        <v>9.8655075135745278</v>
      </c>
      <c r="D642" s="1">
        <f>Tabulka1[[#This Row],[std2]]</f>
        <v>0.13948063770851457</v>
      </c>
      <c r="E642" s="1">
        <f t="shared" si="112"/>
        <v>7</v>
      </c>
      <c r="F642" s="1" t="s">
        <v>75</v>
      </c>
      <c r="G642" s="1" t="s">
        <v>27</v>
      </c>
      <c r="H642" s="1" t="str">
        <f>Tabulka1[[#This Row],[z2Label]]</f>
        <v>Dynamic viscosity (mPa.s)</v>
      </c>
      <c r="I642" s="1">
        <f t="shared" si="117"/>
        <v>30</v>
      </c>
      <c r="J642" s="1">
        <f t="shared" si="117"/>
        <v>2</v>
      </c>
      <c r="K642" s="1">
        <v>9.8655075135745278</v>
      </c>
      <c r="L642" s="1">
        <v>0.13948063770851457</v>
      </c>
      <c r="M642" s="1" t="s">
        <v>29</v>
      </c>
      <c r="N642" s="1" t="s">
        <v>28</v>
      </c>
      <c r="O642" s="1" t="s">
        <v>81</v>
      </c>
      <c r="P642" s="1">
        <f t="shared" si="118"/>
        <v>10.208511196674626</v>
      </c>
      <c r="Q642" s="1">
        <f t="shared" si="118"/>
        <v>2</v>
      </c>
      <c r="R642" s="1">
        <f>Tabulka1[[#This Row],[z2]]</f>
        <v>9.8655075135745278</v>
      </c>
      <c r="S642" s="1">
        <f>Tabulka1[[#This Row],[std2]]</f>
        <v>0.13948063770851457</v>
      </c>
      <c r="T642" s="1" t="s">
        <v>44</v>
      </c>
      <c r="U642" s="1" t="s">
        <v>28</v>
      </c>
      <c r="V642" s="1" t="str">
        <f>Tabulka1[[#This Row],[z2Label]]</f>
        <v>Dynamic viscosity (mPa.s)</v>
      </c>
      <c r="W642" s="1">
        <f>2*Tabulka1[[#This Row],[x3]]/61.9789*1000/(100-Tabulka1[[#This Row],[x2]])</f>
        <v>4.7059845927633095</v>
      </c>
      <c r="X642" s="1">
        <f>(Tabulka1[[#This Row],[x2]]-Tabulka1[[#This Row],[x3]])/60.08*1000/(100-Tabulka1[[#This Row],[x2]])</f>
        <v>4.7059845927633086</v>
      </c>
      <c r="Y642" s="1">
        <f>Tabulka1[[#This Row],[z3]]</f>
        <v>9.8655075135745278</v>
      </c>
      <c r="Z642" s="1">
        <f>Tabulka1[[#This Row],[std3]]</f>
        <v>0.13948063770851457</v>
      </c>
      <c r="AA642" s="1" t="s">
        <v>36</v>
      </c>
      <c r="AB642" s="1" t="s">
        <v>37</v>
      </c>
      <c r="AC642" s="1" t="str">
        <f>Tabulka1[[#This Row],[z2Label]]</f>
        <v>Dynamic viscosity (mPa.s)</v>
      </c>
      <c r="AD642" s="1">
        <f>Tabulka1[[#This Row],[y2]]</f>
        <v>2</v>
      </c>
      <c r="AE642" s="1">
        <f>Tabulka1[[#This Row],[x3]]</f>
        <v>10.208511196674626</v>
      </c>
      <c r="AF642" s="1">
        <f>Tabulka1[[#This Row],[x2]]-Tabulka1[[#This Row],[x3]]</f>
        <v>19.791488803325372</v>
      </c>
      <c r="AG642" s="1">
        <f>100-Tabulka1[[#This Row],[Na2O_proc]]-Tabulka1[[#This Row],[SiO2_proc]]</f>
        <v>70</v>
      </c>
      <c r="AH642" s="1">
        <f>Tabulka1[[#This Row],[z2]]</f>
        <v>9.8655075135745278</v>
      </c>
      <c r="AI642" s="1">
        <f>Tabulka1[[#This Row],[std2]]</f>
        <v>0.13948063770851457</v>
      </c>
      <c r="AJ642" s="1" t="str">
        <f>Tabulka1[[#This Row],[z2Label]]</f>
        <v>Dynamic viscosity (mPa.s)</v>
      </c>
      <c r="AK642" s="1">
        <v>25</v>
      </c>
      <c r="AL642" s="1" t="s">
        <v>82</v>
      </c>
      <c r="AM642" s="1" t="s">
        <v>79</v>
      </c>
      <c r="AN642" s="1">
        <f t="shared" si="108"/>
        <v>9.0385736253930276</v>
      </c>
      <c r="AO642" s="1">
        <f>Tabulka1[[#This Row],[Interpolated_z2]]-Tabulka1[[#This Row],[z2]]</f>
        <v>-0.82693388818150027</v>
      </c>
      <c r="AP642" s="1">
        <f>Tabulka1[[#This Row],[Interpolated_z2 - measured]]/Tabulka1[[#This Row],[z2]]*100</f>
        <v>-8.3820714448159261</v>
      </c>
      <c r="AQ642" s="1">
        <v>1</v>
      </c>
    </row>
    <row r="643" spans="1:43" x14ac:dyDescent="0.35">
      <c r="A643" s="1">
        <f t="shared" si="116"/>
        <v>5.3343904020503032</v>
      </c>
      <c r="B643" s="1">
        <f t="shared" si="116"/>
        <v>5.3343904020503032</v>
      </c>
      <c r="C643" s="1">
        <f>Tabulka1[[#This Row],[z2]]</f>
        <v>22.030538248272819</v>
      </c>
      <c r="D643" s="1">
        <f>Tabulka1[[#This Row],[std2]]</f>
        <v>0.62666167219273372</v>
      </c>
      <c r="E643" s="1">
        <f t="shared" ref="E643:E665" si="119">E258</f>
        <v>7</v>
      </c>
      <c r="F643" s="1" t="s">
        <v>75</v>
      </c>
      <c r="G643" s="1" t="s">
        <v>27</v>
      </c>
      <c r="H643" s="1" t="str">
        <f>Tabulka1[[#This Row],[z2Label]]</f>
        <v>Dynamic viscosity (mPa.s)</v>
      </c>
      <c r="I643" s="1">
        <f t="shared" si="117"/>
        <v>35</v>
      </c>
      <c r="J643" s="1">
        <f t="shared" si="117"/>
        <v>2</v>
      </c>
      <c r="K643" s="1">
        <v>22.030538248272819</v>
      </c>
      <c r="L643" s="1">
        <v>0.62666167219273372</v>
      </c>
      <c r="M643" s="1" t="s">
        <v>29</v>
      </c>
      <c r="N643" s="1" t="s">
        <v>28</v>
      </c>
      <c r="O643" s="1" t="s">
        <v>81</v>
      </c>
      <c r="P643" s="1">
        <f t="shared" si="118"/>
        <v>11.909929729453731</v>
      </c>
      <c r="Q643" s="1">
        <f t="shared" si="118"/>
        <v>2</v>
      </c>
      <c r="R643" s="1">
        <f>Tabulka1[[#This Row],[z2]]</f>
        <v>22.030538248272819</v>
      </c>
      <c r="S643" s="1">
        <f>Tabulka1[[#This Row],[std2]]</f>
        <v>0.62666167219273372</v>
      </c>
      <c r="T643" s="1" t="s">
        <v>44</v>
      </c>
      <c r="U643" s="1" t="s">
        <v>28</v>
      </c>
      <c r="V643" s="1" t="str">
        <f>Tabulka1[[#This Row],[z2Label]]</f>
        <v>Dynamic viscosity (mPa.s)</v>
      </c>
      <c r="W643" s="1">
        <f>2*Tabulka1[[#This Row],[x3]]/61.9789*1000/(100-Tabulka1[[#This Row],[x2]])</f>
        <v>5.9126473088564655</v>
      </c>
      <c r="X643" s="1">
        <f>(Tabulka1[[#This Row],[x2]]-Tabulka1[[#This Row],[x3]])/60.08*1000/(100-Tabulka1[[#This Row],[x2]])</f>
        <v>5.9126473088564655</v>
      </c>
      <c r="Y643" s="1">
        <f>Tabulka1[[#This Row],[z3]]</f>
        <v>22.030538248272819</v>
      </c>
      <c r="Z643" s="1">
        <f>Tabulka1[[#This Row],[std3]]</f>
        <v>0.62666167219273372</v>
      </c>
      <c r="AA643" s="1" t="s">
        <v>36</v>
      </c>
      <c r="AB643" s="1" t="s">
        <v>37</v>
      </c>
      <c r="AC643" s="1" t="str">
        <f>Tabulka1[[#This Row],[z2Label]]</f>
        <v>Dynamic viscosity (mPa.s)</v>
      </c>
      <c r="AD643" s="1">
        <f>Tabulka1[[#This Row],[y2]]</f>
        <v>2</v>
      </c>
      <c r="AE643" s="1">
        <f>Tabulka1[[#This Row],[x3]]</f>
        <v>11.909929729453731</v>
      </c>
      <c r="AF643" s="1">
        <f>Tabulka1[[#This Row],[x2]]-Tabulka1[[#This Row],[x3]]</f>
        <v>23.090070270546271</v>
      </c>
      <c r="AG643" s="1">
        <f>100-Tabulka1[[#This Row],[Na2O_proc]]-Tabulka1[[#This Row],[SiO2_proc]]</f>
        <v>65</v>
      </c>
      <c r="AH643" s="1">
        <f>Tabulka1[[#This Row],[z2]]</f>
        <v>22.030538248272819</v>
      </c>
      <c r="AI643" s="1">
        <f>Tabulka1[[#This Row],[std2]]</f>
        <v>0.62666167219273372</v>
      </c>
      <c r="AJ643" s="1" t="str">
        <f>Tabulka1[[#This Row],[z2Label]]</f>
        <v>Dynamic viscosity (mPa.s)</v>
      </c>
      <c r="AK643" s="1">
        <v>25</v>
      </c>
      <c r="AL643" s="1" t="s">
        <v>82</v>
      </c>
      <c r="AM643" s="1" t="s">
        <v>79</v>
      </c>
      <c r="AN643" s="1">
        <f t="shared" si="108"/>
        <v>21.868852417737337</v>
      </c>
      <c r="AO643" s="1">
        <f>Tabulka1[[#This Row],[Interpolated_z2]]-Tabulka1[[#This Row],[z2]]</f>
        <v>-0.16168583053548247</v>
      </c>
      <c r="AP643" s="1">
        <f>Tabulka1[[#This Row],[Interpolated_z2 - measured]]/Tabulka1[[#This Row],[z2]]*100</f>
        <v>-0.73391684176467431</v>
      </c>
      <c r="AQ643" s="1">
        <v>1</v>
      </c>
    </row>
    <row r="644" spans="1:43" x14ac:dyDescent="0.35">
      <c r="A644" s="1">
        <f t="shared" si="116"/>
        <v>6.409811413157759</v>
      </c>
      <c r="B644" s="1">
        <f t="shared" si="116"/>
        <v>6.409811413157759</v>
      </c>
      <c r="C644" s="1">
        <f>Tabulka1[[#This Row],[z2]]</f>
        <v>62.321513002979358</v>
      </c>
      <c r="D644" s="1">
        <f>Tabulka1[[#This Row],[std2]]</f>
        <v>0.20481694908430834</v>
      </c>
      <c r="E644" s="1">
        <f t="shared" si="119"/>
        <v>7</v>
      </c>
      <c r="F644" s="1" t="s">
        <v>75</v>
      </c>
      <c r="G644" s="1" t="s">
        <v>27</v>
      </c>
      <c r="H644" s="1" t="str">
        <f>Tabulka1[[#This Row],[z2Label]]</f>
        <v>Dynamic viscosity (mPa.s)</v>
      </c>
      <c r="I644" s="1">
        <f t="shared" si="117"/>
        <v>40</v>
      </c>
      <c r="J644" s="1">
        <f t="shared" si="117"/>
        <v>2</v>
      </c>
      <c r="K644" s="1">
        <v>62.321513002979358</v>
      </c>
      <c r="L644" s="1">
        <v>0.20481694908430834</v>
      </c>
      <c r="M644" s="1" t="s">
        <v>29</v>
      </c>
      <c r="N644" s="1" t="s">
        <v>28</v>
      </c>
      <c r="O644" s="1" t="s">
        <v>81</v>
      </c>
      <c r="P644" s="1">
        <f t="shared" si="118"/>
        <v>13.611348262232834</v>
      </c>
      <c r="Q644" s="1">
        <f t="shared" si="118"/>
        <v>2</v>
      </c>
      <c r="R644" s="1">
        <f>Tabulka1[[#This Row],[z2]]</f>
        <v>62.321513002979358</v>
      </c>
      <c r="S644" s="1">
        <f>Tabulka1[[#This Row],[std2]]</f>
        <v>0.20481694908430834</v>
      </c>
      <c r="T644" s="1" t="s">
        <v>44</v>
      </c>
      <c r="U644" s="1" t="s">
        <v>28</v>
      </c>
      <c r="V644" s="1" t="str">
        <f>Tabulka1[[#This Row],[z2Label]]</f>
        <v>Dynamic viscosity (mPa.s)</v>
      </c>
      <c r="W644" s="1">
        <f>2*Tabulka1[[#This Row],[x3]]/61.9789*1000/(100-Tabulka1[[#This Row],[x2]])</f>
        <v>7.3204204776318145</v>
      </c>
      <c r="X644" s="1">
        <f>(Tabulka1[[#This Row],[x2]]-Tabulka1[[#This Row],[x3]])/60.08*1000/(100-Tabulka1[[#This Row],[x2]])</f>
        <v>7.3204204776318154</v>
      </c>
      <c r="Y644" s="1">
        <f>Tabulka1[[#This Row],[z3]]</f>
        <v>62.321513002979358</v>
      </c>
      <c r="Z644" s="1">
        <f>Tabulka1[[#This Row],[std3]]</f>
        <v>0.20481694908430834</v>
      </c>
      <c r="AA644" s="1" t="s">
        <v>36</v>
      </c>
      <c r="AB644" s="1" t="s">
        <v>37</v>
      </c>
      <c r="AC644" s="1" t="str">
        <f>Tabulka1[[#This Row],[z2Label]]</f>
        <v>Dynamic viscosity (mPa.s)</v>
      </c>
      <c r="AD644" s="1">
        <f>Tabulka1[[#This Row],[y2]]</f>
        <v>2</v>
      </c>
      <c r="AE644" s="1">
        <f>Tabulka1[[#This Row],[x3]]</f>
        <v>13.611348262232834</v>
      </c>
      <c r="AF644" s="1">
        <f>Tabulka1[[#This Row],[x2]]-Tabulka1[[#This Row],[x3]]</f>
        <v>26.388651737767166</v>
      </c>
      <c r="AG644" s="1">
        <f>100-Tabulka1[[#This Row],[Na2O_proc]]-Tabulka1[[#This Row],[SiO2_proc]]</f>
        <v>60</v>
      </c>
      <c r="AH644" s="1">
        <f>Tabulka1[[#This Row],[z2]]</f>
        <v>62.321513002979358</v>
      </c>
      <c r="AI644" s="1">
        <f>Tabulka1[[#This Row],[std2]]</f>
        <v>0.20481694908430834</v>
      </c>
      <c r="AJ644" s="1" t="str">
        <f>Tabulka1[[#This Row],[z2Label]]</f>
        <v>Dynamic viscosity (mPa.s)</v>
      </c>
      <c r="AK644" s="1">
        <v>25</v>
      </c>
      <c r="AL644" s="1" t="s">
        <v>82</v>
      </c>
      <c r="AM644" s="1" t="s">
        <v>79</v>
      </c>
      <c r="AN644" s="1">
        <f t="shared" ref="AN644:AN675" si="120">POWER(10,-0.030041 + 0.0181*I644 + -0.2328*J644 + 0.0020085*I644^2 + 0.015574*I644*J644 + 0.13917*J644^2 + -0.000055149*I644^3 + -0.00011767*I644^2*J644 + -0.023576*I644*J644^2 + 0.019645*J644^3 + 0.00000063139*I644^4 + 0.000011985*I644^3*J644 + -0.0001209*I644^2*J644^2 + 0.0062203*I644*J644^3 + -0.014593*J644^4)</f>
        <v>71.972303058468142</v>
      </c>
      <c r="AO644" s="1">
        <f>Tabulka1[[#This Row],[Interpolated_z2]]-Tabulka1[[#This Row],[z2]]</f>
        <v>9.650790055488784</v>
      </c>
      <c r="AP644" s="1">
        <f>Tabulka1[[#This Row],[Interpolated_z2 - measured]]/Tabulka1[[#This Row],[z2]]*100</f>
        <v>15.485487419131521</v>
      </c>
      <c r="AQ644" s="1">
        <v>1</v>
      </c>
    </row>
    <row r="645" spans="1:43" x14ac:dyDescent="0.35">
      <c r="A645" s="1">
        <f t="shared" si="116"/>
        <v>6.9949486353546666</v>
      </c>
      <c r="B645" s="1">
        <f t="shared" si="116"/>
        <v>6.9949486353546666</v>
      </c>
      <c r="C645" s="1">
        <f>Tabulka1[[#This Row],[z2]]</f>
        <v>115.7445648026933</v>
      </c>
      <c r="D645" s="1">
        <f>Tabulka1[[#This Row],[std2]]</f>
        <v>3.2355020872462292</v>
      </c>
      <c r="E645" s="1">
        <f t="shared" si="119"/>
        <v>7</v>
      </c>
      <c r="F645" s="1" t="s">
        <v>75</v>
      </c>
      <c r="G645" s="1" t="s">
        <v>27</v>
      </c>
      <c r="H645" s="1" t="str">
        <f>Tabulka1[[#This Row],[z2Label]]</f>
        <v>Dynamic viscosity (mPa.s)</v>
      </c>
      <c r="I645" s="1">
        <f t="shared" si="117"/>
        <v>42.5</v>
      </c>
      <c r="J645" s="1">
        <f t="shared" si="117"/>
        <v>2</v>
      </c>
      <c r="K645" s="1">
        <v>115.7445648026933</v>
      </c>
      <c r="L645" s="1">
        <v>3.2355020872462292</v>
      </c>
      <c r="M645" s="1" t="s">
        <v>29</v>
      </c>
      <c r="N645" s="1" t="s">
        <v>28</v>
      </c>
      <c r="O645" s="1" t="s">
        <v>81</v>
      </c>
      <c r="P645" s="1">
        <f t="shared" si="118"/>
        <v>14.462057528622386</v>
      </c>
      <c r="Q645" s="1">
        <f t="shared" si="118"/>
        <v>2</v>
      </c>
      <c r="R645" s="1">
        <f>Tabulka1[[#This Row],[z2]]</f>
        <v>115.7445648026933</v>
      </c>
      <c r="S645" s="1">
        <f>Tabulka1[[#This Row],[std2]]</f>
        <v>3.2355020872462292</v>
      </c>
      <c r="T645" s="1" t="s">
        <v>44</v>
      </c>
      <c r="U645" s="1" t="s">
        <v>28</v>
      </c>
      <c r="V645" s="1" t="str">
        <f>Tabulka1[[#This Row],[z2Label]]</f>
        <v>Dynamic viscosity (mPa.s)</v>
      </c>
      <c r="W645" s="1">
        <f>2*Tabulka1[[#This Row],[x3]]/61.9789*1000/(100-Tabulka1[[#This Row],[x2]])</f>
        <v>8.1161183556352725</v>
      </c>
      <c r="X645" s="1">
        <f>(Tabulka1[[#This Row],[x2]]-Tabulka1[[#This Row],[x3]])/60.08*1000/(100-Tabulka1[[#This Row],[x2]])</f>
        <v>8.1161183556352725</v>
      </c>
      <c r="Y645" s="1">
        <f>Tabulka1[[#This Row],[z3]]</f>
        <v>115.7445648026933</v>
      </c>
      <c r="Z645" s="1">
        <f>Tabulka1[[#This Row],[std3]]</f>
        <v>3.2355020872462292</v>
      </c>
      <c r="AA645" s="1" t="s">
        <v>36</v>
      </c>
      <c r="AB645" s="1" t="s">
        <v>37</v>
      </c>
      <c r="AC645" s="1" t="str">
        <f>Tabulka1[[#This Row],[z2Label]]</f>
        <v>Dynamic viscosity (mPa.s)</v>
      </c>
      <c r="AD645" s="1">
        <f>Tabulka1[[#This Row],[y2]]</f>
        <v>2</v>
      </c>
      <c r="AE645" s="1">
        <f>Tabulka1[[#This Row],[x3]]</f>
        <v>14.462057528622386</v>
      </c>
      <c r="AF645" s="1">
        <f>Tabulka1[[#This Row],[x2]]-Tabulka1[[#This Row],[x3]]</f>
        <v>28.037942471377612</v>
      </c>
      <c r="AG645" s="1">
        <f>100-Tabulka1[[#This Row],[Na2O_proc]]-Tabulka1[[#This Row],[SiO2_proc]]</f>
        <v>57.500000000000007</v>
      </c>
      <c r="AH645" s="1">
        <f>Tabulka1[[#This Row],[z2]]</f>
        <v>115.7445648026933</v>
      </c>
      <c r="AI645" s="1">
        <f>Tabulka1[[#This Row],[std2]]</f>
        <v>3.2355020872462292</v>
      </c>
      <c r="AJ645" s="1" t="str">
        <f>Tabulka1[[#This Row],[z2Label]]</f>
        <v>Dynamic viscosity (mPa.s)</v>
      </c>
      <c r="AK645" s="1">
        <v>25</v>
      </c>
      <c r="AL645" s="1" t="s">
        <v>82</v>
      </c>
      <c r="AM645" s="1" t="s">
        <v>79</v>
      </c>
      <c r="AN645" s="1">
        <f t="shared" si="120"/>
        <v>151.51647806770265</v>
      </c>
      <c r="AO645" s="1">
        <f>Tabulka1[[#This Row],[Interpolated_z2]]-Tabulka1[[#This Row],[z2]]</f>
        <v>35.771913265009346</v>
      </c>
      <c r="AP645" s="1">
        <f>Tabulka1[[#This Row],[Interpolated_z2 - measured]]/Tabulka1[[#This Row],[z2]]*100</f>
        <v>30.905911932874584</v>
      </c>
      <c r="AQ645" s="1">
        <v>1</v>
      </c>
    </row>
    <row r="646" spans="1:43" x14ac:dyDescent="0.35">
      <c r="A646" s="1">
        <f t="shared" si="116"/>
        <v>0</v>
      </c>
      <c r="B646" s="1">
        <f t="shared" si="116"/>
        <v>0</v>
      </c>
      <c r="C646" s="1">
        <f>Tabulka1[[#This Row],[z2]]</f>
        <v>0.85630634428904007</v>
      </c>
      <c r="D646" s="1">
        <f>Tabulka1[[#This Row],[std2]]</f>
        <v>1.7616965743173559E-3</v>
      </c>
      <c r="E646" s="1">
        <f t="shared" si="119"/>
        <v>8</v>
      </c>
      <c r="F646" s="1" t="s">
        <v>75</v>
      </c>
      <c r="G646" s="1" t="s">
        <v>27</v>
      </c>
      <c r="H646" s="1" t="str">
        <f>Tabulka1[[#This Row],[z2Label]]</f>
        <v>Dynamic viscosity (mPa.s)</v>
      </c>
      <c r="I646" s="1">
        <f t="shared" si="117"/>
        <v>0</v>
      </c>
      <c r="J646" s="1">
        <f t="shared" si="117"/>
        <v>2.5</v>
      </c>
      <c r="K646" s="1">
        <v>0.85630634428904007</v>
      </c>
      <c r="L646" s="1">
        <v>1.7616965743173559E-3</v>
      </c>
      <c r="M646" s="1" t="s">
        <v>29</v>
      </c>
      <c r="N646" s="1" t="s">
        <v>28</v>
      </c>
      <c r="O646" s="1" t="s">
        <v>81</v>
      </c>
      <c r="P646" s="1">
        <f t="shared" si="118"/>
        <v>0</v>
      </c>
      <c r="Q646" s="1">
        <f t="shared" si="118"/>
        <v>2.5</v>
      </c>
      <c r="R646" s="1">
        <f>Tabulka1[[#This Row],[z2]]</f>
        <v>0.85630634428904007</v>
      </c>
      <c r="S646" s="1">
        <f>Tabulka1[[#This Row],[std2]]</f>
        <v>1.7616965743173559E-3</v>
      </c>
      <c r="T646" s="1" t="s">
        <v>44</v>
      </c>
      <c r="U646" s="1" t="s">
        <v>28</v>
      </c>
      <c r="V646" s="1" t="str">
        <f>Tabulka1[[#This Row],[z2Label]]</f>
        <v>Dynamic viscosity (mPa.s)</v>
      </c>
      <c r="W646" s="1">
        <f>2*Tabulka1[[#This Row],[x3]]/61.9789*1000/(100-Tabulka1[[#This Row],[x2]])</f>
        <v>0</v>
      </c>
      <c r="X646" s="1">
        <f>(Tabulka1[[#This Row],[x2]]-Tabulka1[[#This Row],[x3]])/60.08*1000/(100-Tabulka1[[#This Row],[x2]])</f>
        <v>0</v>
      </c>
      <c r="Y646" s="1">
        <f>Tabulka1[[#This Row],[z3]]</f>
        <v>0.85630634428904007</v>
      </c>
      <c r="Z646" s="1">
        <f>Tabulka1[[#This Row],[std3]]</f>
        <v>1.7616965743173559E-3</v>
      </c>
      <c r="AA646" s="1" t="s">
        <v>36</v>
      </c>
      <c r="AB646" s="1" t="s">
        <v>37</v>
      </c>
      <c r="AC646" s="1" t="str">
        <f>Tabulka1[[#This Row],[z2Label]]</f>
        <v>Dynamic viscosity (mPa.s)</v>
      </c>
      <c r="AD646" s="1">
        <f>Tabulka1[[#This Row],[y2]]</f>
        <v>2.5</v>
      </c>
      <c r="AE646" s="1">
        <f>Tabulka1[[#This Row],[x3]]</f>
        <v>0</v>
      </c>
      <c r="AF646" s="1">
        <f>Tabulka1[[#This Row],[x2]]-Tabulka1[[#This Row],[x3]]</f>
        <v>0</v>
      </c>
      <c r="AG646" s="1">
        <f>100-Tabulka1[[#This Row],[Na2O_proc]]-Tabulka1[[#This Row],[SiO2_proc]]</f>
        <v>100</v>
      </c>
      <c r="AH646" s="1">
        <f>Tabulka1[[#This Row],[z2]]</f>
        <v>0.85630634428904007</v>
      </c>
      <c r="AI646" s="1">
        <f>Tabulka1[[#This Row],[std2]]</f>
        <v>1.7616965743173559E-3</v>
      </c>
      <c r="AJ646" s="1" t="str">
        <f>Tabulka1[[#This Row],[z2Label]]</f>
        <v>Dynamic viscosity (mPa.s)</v>
      </c>
      <c r="AK646" s="1">
        <v>25</v>
      </c>
      <c r="AL646" s="1" t="s">
        <v>82</v>
      </c>
      <c r="AM646" s="1" t="s">
        <v>79</v>
      </c>
      <c r="AN646" s="1">
        <f t="shared" si="120"/>
        <v>0.98783762237391992</v>
      </c>
      <c r="AO646" s="1">
        <f>Tabulka1[[#This Row],[Interpolated_z2]]-Tabulka1[[#This Row],[z2]]</f>
        <v>0.13153127808487985</v>
      </c>
      <c r="AP646" s="1">
        <f>Tabulka1[[#This Row],[Interpolated_z2 - measured]]/Tabulka1[[#This Row],[z2]]*100</f>
        <v>15.36030638592144</v>
      </c>
      <c r="AQ646" s="1">
        <v>100</v>
      </c>
    </row>
    <row r="647" spans="1:43" x14ac:dyDescent="0.35">
      <c r="A647" s="1">
        <f t="shared" si="116"/>
        <v>0.49062607073559161</v>
      </c>
      <c r="B647" s="1">
        <f t="shared" si="116"/>
        <v>0.61328258841948946</v>
      </c>
      <c r="C647" s="1">
        <f>Tabulka1[[#This Row],[z2]]</f>
        <v>1.0502508362484302</v>
      </c>
      <c r="D647" s="1">
        <f>Tabulka1[[#This Row],[std2]]</f>
        <v>1.0039177326412446E-3</v>
      </c>
      <c r="E647" s="1">
        <f t="shared" si="119"/>
        <v>8</v>
      </c>
      <c r="F647" s="1" t="s">
        <v>75</v>
      </c>
      <c r="G647" s="1" t="s">
        <v>27</v>
      </c>
      <c r="H647" s="1" t="str">
        <f>Tabulka1[[#This Row],[z2Label]]</f>
        <v>Dynamic viscosity (mPa.s)</v>
      </c>
      <c r="I647" s="1">
        <f t="shared" si="117"/>
        <v>5</v>
      </c>
      <c r="J647" s="1">
        <f t="shared" si="117"/>
        <v>2.5</v>
      </c>
      <c r="K647" s="1">
        <v>1.0502508362484302</v>
      </c>
      <c r="L647" s="1">
        <v>1.0039177326412446E-3</v>
      </c>
      <c r="M647" s="1" t="s">
        <v>29</v>
      </c>
      <c r="N647" s="1" t="s">
        <v>28</v>
      </c>
      <c r="O647" s="1" t="s">
        <v>81</v>
      </c>
      <c r="P647" s="1">
        <f t="shared" si="118"/>
        <v>1.4605340116288661</v>
      </c>
      <c r="Q647" s="1">
        <f t="shared" si="118"/>
        <v>2.5</v>
      </c>
      <c r="R647" s="1">
        <f>Tabulka1[[#This Row],[z2]]</f>
        <v>1.0502508362484302</v>
      </c>
      <c r="S647" s="1">
        <f>Tabulka1[[#This Row],[std2]]</f>
        <v>1.0039177326412446E-3</v>
      </c>
      <c r="T647" s="1" t="s">
        <v>44</v>
      </c>
      <c r="U647" s="1" t="s">
        <v>28</v>
      </c>
      <c r="V647" s="1" t="str">
        <f>Tabulka1[[#This Row],[z2Label]]</f>
        <v>Dynamic viscosity (mPa.s)</v>
      </c>
      <c r="W647" s="1">
        <f>2*Tabulka1[[#This Row],[x3]]/61.9789*1000/(100-Tabulka1[[#This Row],[x2]])</f>
        <v>0.49610568201992211</v>
      </c>
      <c r="X647" s="1">
        <f>(Tabulka1[[#This Row],[x2]]-Tabulka1[[#This Row],[x3]])/60.08*1000/(100-Tabulka1[[#This Row],[x2]])</f>
        <v>0.62013210252490258</v>
      </c>
      <c r="Y647" s="1">
        <f>Tabulka1[[#This Row],[z3]]</f>
        <v>1.0502508362484302</v>
      </c>
      <c r="Z647" s="1">
        <f>Tabulka1[[#This Row],[std3]]</f>
        <v>1.0039177326412446E-3</v>
      </c>
      <c r="AA647" s="1" t="s">
        <v>36</v>
      </c>
      <c r="AB647" s="1" t="s">
        <v>37</v>
      </c>
      <c r="AC647" s="1" t="str">
        <f>Tabulka1[[#This Row],[z2Label]]</f>
        <v>Dynamic viscosity (mPa.s)</v>
      </c>
      <c r="AD647" s="1">
        <f>Tabulka1[[#This Row],[y2]]</f>
        <v>2.5</v>
      </c>
      <c r="AE647" s="1">
        <f>Tabulka1[[#This Row],[x3]]</f>
        <v>1.4605340116288661</v>
      </c>
      <c r="AF647" s="1">
        <f>Tabulka1[[#This Row],[x2]]-Tabulka1[[#This Row],[x3]]</f>
        <v>3.5394659883711341</v>
      </c>
      <c r="AG647" s="1">
        <f>100-Tabulka1[[#This Row],[Na2O_proc]]-Tabulka1[[#This Row],[SiO2_proc]]</f>
        <v>95</v>
      </c>
      <c r="AH647" s="1">
        <f>Tabulka1[[#This Row],[z2]]</f>
        <v>1.0502508362484302</v>
      </c>
      <c r="AI647" s="1">
        <f>Tabulka1[[#This Row],[std2]]</f>
        <v>1.0039177326412446E-3</v>
      </c>
      <c r="AJ647" s="1" t="str">
        <f>Tabulka1[[#This Row],[z2Label]]</f>
        <v>Dynamic viscosity (mPa.s)</v>
      </c>
      <c r="AK647" s="1">
        <v>25</v>
      </c>
      <c r="AL647" s="1" t="s">
        <v>82</v>
      </c>
      <c r="AM647" s="1" t="s">
        <v>79</v>
      </c>
      <c r="AN647" s="1">
        <f t="shared" si="120"/>
        <v>1.1227557974268592</v>
      </c>
      <c r="AO647" s="1">
        <f>Tabulka1[[#This Row],[Interpolated_z2]]-Tabulka1[[#This Row],[z2]]</f>
        <v>7.2504961178428973E-2</v>
      </c>
      <c r="AP647" s="1">
        <f>Tabulka1[[#This Row],[Interpolated_z2 - measured]]/Tabulka1[[#This Row],[z2]]*100</f>
        <v>6.9035851889841657</v>
      </c>
      <c r="AQ647" s="1">
        <v>1</v>
      </c>
    </row>
    <row r="648" spans="1:43" x14ac:dyDescent="0.35">
      <c r="A648" s="1">
        <f t="shared" si="116"/>
        <v>1.0253705717203738</v>
      </c>
      <c r="B648" s="1">
        <f t="shared" si="116"/>
        <v>1.2817132146504673</v>
      </c>
      <c r="C648" s="1">
        <f>Tabulka1[[#This Row],[z2]]</f>
        <v>1.3564888187418211</v>
      </c>
      <c r="D648" s="1">
        <f>Tabulka1[[#This Row],[std2]]</f>
        <v>1.6846158416626636E-3</v>
      </c>
      <c r="E648" s="1">
        <f t="shared" si="119"/>
        <v>8</v>
      </c>
      <c r="F648" s="1" t="s">
        <v>75</v>
      </c>
      <c r="G648" s="1" t="s">
        <v>27</v>
      </c>
      <c r="H648" s="1" t="str">
        <f>Tabulka1[[#This Row],[z2Label]]</f>
        <v>Dynamic viscosity (mPa.s)</v>
      </c>
      <c r="I648" s="1">
        <f t="shared" si="117"/>
        <v>10</v>
      </c>
      <c r="J648" s="1">
        <f t="shared" si="117"/>
        <v>2.5</v>
      </c>
      <c r="K648" s="1">
        <v>1.3564888187418211</v>
      </c>
      <c r="L648" s="1">
        <v>1.6846158416626636E-3</v>
      </c>
      <c r="M648" s="1" t="s">
        <v>29</v>
      </c>
      <c r="N648" s="1" t="s">
        <v>28</v>
      </c>
      <c r="O648" s="1" t="s">
        <v>81</v>
      </c>
      <c r="P648" s="1">
        <f t="shared" si="118"/>
        <v>2.9210680232577322</v>
      </c>
      <c r="Q648" s="1">
        <f t="shared" si="118"/>
        <v>2.5</v>
      </c>
      <c r="R648" s="1">
        <f>Tabulka1[[#This Row],[z2]]</f>
        <v>1.3564888187418211</v>
      </c>
      <c r="S648" s="1">
        <f>Tabulka1[[#This Row],[std2]]</f>
        <v>1.6846158416626636E-3</v>
      </c>
      <c r="T648" s="1" t="s">
        <v>44</v>
      </c>
      <c r="U648" s="1" t="s">
        <v>28</v>
      </c>
      <c r="V648" s="1" t="str">
        <f>Tabulka1[[#This Row],[z2Label]]</f>
        <v>Dynamic viscosity (mPa.s)</v>
      </c>
      <c r="W648" s="1">
        <f>2*Tabulka1[[#This Row],[x3]]/61.9789*1000/(100-Tabulka1[[#This Row],[x2]])</f>
        <v>1.0473342175976132</v>
      </c>
      <c r="X648" s="1">
        <f>(Tabulka1[[#This Row],[x2]]-Tabulka1[[#This Row],[x3]])/60.08*1000/(100-Tabulka1[[#This Row],[x2]])</f>
        <v>1.3091677719970165</v>
      </c>
      <c r="Y648" s="1">
        <f>Tabulka1[[#This Row],[z3]]</f>
        <v>1.3564888187418211</v>
      </c>
      <c r="Z648" s="1">
        <f>Tabulka1[[#This Row],[std3]]</f>
        <v>1.6846158416626636E-3</v>
      </c>
      <c r="AA648" s="1" t="s">
        <v>36</v>
      </c>
      <c r="AB648" s="1" t="s">
        <v>37</v>
      </c>
      <c r="AC648" s="1" t="str">
        <f>Tabulka1[[#This Row],[z2Label]]</f>
        <v>Dynamic viscosity (mPa.s)</v>
      </c>
      <c r="AD648" s="1">
        <f>Tabulka1[[#This Row],[y2]]</f>
        <v>2.5</v>
      </c>
      <c r="AE648" s="1">
        <f>Tabulka1[[#This Row],[x3]]</f>
        <v>2.9210680232577322</v>
      </c>
      <c r="AF648" s="1">
        <f>Tabulka1[[#This Row],[x2]]-Tabulka1[[#This Row],[x3]]</f>
        <v>7.0789319767422683</v>
      </c>
      <c r="AG648" s="1">
        <f>100-Tabulka1[[#This Row],[Na2O_proc]]-Tabulka1[[#This Row],[SiO2_proc]]</f>
        <v>90</v>
      </c>
      <c r="AH648" s="1">
        <f>Tabulka1[[#This Row],[z2]]</f>
        <v>1.3564888187418211</v>
      </c>
      <c r="AI648" s="1">
        <f>Tabulka1[[#This Row],[std2]]</f>
        <v>1.6846158416626636E-3</v>
      </c>
      <c r="AJ648" s="1" t="str">
        <f>Tabulka1[[#This Row],[z2Label]]</f>
        <v>Dynamic viscosity (mPa.s)</v>
      </c>
      <c r="AK648" s="1">
        <v>25</v>
      </c>
      <c r="AL648" s="1" t="s">
        <v>82</v>
      </c>
      <c r="AM648" s="1" t="s">
        <v>79</v>
      </c>
      <c r="AN648" s="1">
        <f t="shared" si="120"/>
        <v>1.38183070116495</v>
      </c>
      <c r="AO648" s="1">
        <f>Tabulka1[[#This Row],[Interpolated_z2]]-Tabulka1[[#This Row],[z2]]</f>
        <v>2.5341882423128848E-2</v>
      </c>
      <c r="AP648" s="1">
        <f>Tabulka1[[#This Row],[Interpolated_z2 - measured]]/Tabulka1[[#This Row],[z2]]*100</f>
        <v>1.8681969267269085</v>
      </c>
      <c r="AQ648" s="1">
        <v>1</v>
      </c>
    </row>
    <row r="649" spans="1:43" x14ac:dyDescent="0.35">
      <c r="A649" s="1">
        <f t="shared" si="116"/>
        <v>1.6052444423078829</v>
      </c>
      <c r="B649" s="1">
        <f t="shared" si="116"/>
        <v>2.0065555528848535</v>
      </c>
      <c r="C649" s="1">
        <f>Tabulka1[[#This Row],[z2]]</f>
        <v>1.8307589154161779</v>
      </c>
      <c r="D649" s="1">
        <f>Tabulka1[[#This Row],[std2]]</f>
        <v>1.1038055778924208E-3</v>
      </c>
      <c r="E649" s="1">
        <f t="shared" si="119"/>
        <v>8</v>
      </c>
      <c r="F649" s="1" t="s">
        <v>75</v>
      </c>
      <c r="G649" s="1" t="s">
        <v>27</v>
      </c>
      <c r="H649" s="1" t="str">
        <f>Tabulka1[[#This Row],[z2Label]]</f>
        <v>Dynamic viscosity (mPa.s)</v>
      </c>
      <c r="I649" s="1">
        <f t="shared" si="117"/>
        <v>15</v>
      </c>
      <c r="J649" s="1">
        <f t="shared" si="117"/>
        <v>2.5</v>
      </c>
      <c r="K649" s="1">
        <v>1.8307589154161779</v>
      </c>
      <c r="L649" s="1">
        <v>1.1038055778924208E-3</v>
      </c>
      <c r="M649" s="1" t="s">
        <v>29</v>
      </c>
      <c r="N649" s="1" t="s">
        <v>28</v>
      </c>
      <c r="O649" s="1" t="s">
        <v>81</v>
      </c>
      <c r="P649" s="1">
        <f t="shared" si="118"/>
        <v>4.3816020348865985</v>
      </c>
      <c r="Q649" s="1">
        <f t="shared" si="118"/>
        <v>2.5</v>
      </c>
      <c r="R649" s="1">
        <f>Tabulka1[[#This Row],[z2]]</f>
        <v>1.8307589154161779</v>
      </c>
      <c r="S649" s="1">
        <f>Tabulka1[[#This Row],[std2]]</f>
        <v>1.1038055778924208E-3</v>
      </c>
      <c r="T649" s="1" t="s">
        <v>44</v>
      </c>
      <c r="U649" s="1" t="s">
        <v>28</v>
      </c>
      <c r="V649" s="1" t="str">
        <f>Tabulka1[[#This Row],[z2Label]]</f>
        <v>Dynamic viscosity (mPa.s)</v>
      </c>
      <c r="W649" s="1">
        <f>2*Tabulka1[[#This Row],[x3]]/61.9789*1000/(100-Tabulka1[[#This Row],[x2]])</f>
        <v>1.6634131691256213</v>
      </c>
      <c r="X649" s="1">
        <f>(Tabulka1[[#This Row],[x2]]-Tabulka1[[#This Row],[x3]])/60.08*1000/(100-Tabulka1[[#This Row],[x2]])</f>
        <v>2.0792664614070264</v>
      </c>
      <c r="Y649" s="1">
        <f>Tabulka1[[#This Row],[z3]]</f>
        <v>1.8307589154161779</v>
      </c>
      <c r="Z649" s="1">
        <f>Tabulka1[[#This Row],[std3]]</f>
        <v>1.1038055778924208E-3</v>
      </c>
      <c r="AA649" s="1" t="s">
        <v>36</v>
      </c>
      <c r="AB649" s="1" t="s">
        <v>37</v>
      </c>
      <c r="AC649" s="1" t="str">
        <f>Tabulka1[[#This Row],[z2Label]]</f>
        <v>Dynamic viscosity (mPa.s)</v>
      </c>
      <c r="AD649" s="1">
        <f>Tabulka1[[#This Row],[y2]]</f>
        <v>2.5</v>
      </c>
      <c r="AE649" s="1">
        <f>Tabulka1[[#This Row],[x3]]</f>
        <v>4.3816020348865985</v>
      </c>
      <c r="AF649" s="1">
        <f>Tabulka1[[#This Row],[x2]]-Tabulka1[[#This Row],[x3]]</f>
        <v>10.618397965113402</v>
      </c>
      <c r="AG649" s="1">
        <f>100-Tabulka1[[#This Row],[Na2O_proc]]-Tabulka1[[#This Row],[SiO2_proc]]</f>
        <v>85</v>
      </c>
      <c r="AH649" s="1">
        <f>Tabulka1[[#This Row],[z2]]</f>
        <v>1.8307589154161779</v>
      </c>
      <c r="AI649" s="1">
        <f>Tabulka1[[#This Row],[std2]]</f>
        <v>1.1038055778924208E-3</v>
      </c>
      <c r="AJ649" s="1" t="str">
        <f>Tabulka1[[#This Row],[z2Label]]</f>
        <v>Dynamic viscosity (mPa.s)</v>
      </c>
      <c r="AK649" s="1">
        <v>25</v>
      </c>
      <c r="AL649" s="1" t="s">
        <v>82</v>
      </c>
      <c r="AM649" s="1" t="s">
        <v>79</v>
      </c>
      <c r="AN649" s="1">
        <f t="shared" si="120"/>
        <v>1.8218413554391721</v>
      </c>
      <c r="AO649" s="1">
        <f>Tabulka1[[#This Row],[Interpolated_z2]]-Tabulka1[[#This Row],[z2]]</f>
        <v>-8.9175599770057179E-3</v>
      </c>
      <c r="AP649" s="1">
        <f>Tabulka1[[#This Row],[Interpolated_z2 - measured]]/Tabulka1[[#This Row],[z2]]*100</f>
        <v>-0.48709635670289941</v>
      </c>
      <c r="AQ649" s="1">
        <v>1</v>
      </c>
    </row>
    <row r="650" spans="1:43" x14ac:dyDescent="0.35">
      <c r="A650" s="1">
        <f t="shared" si="116"/>
        <v>2.2404207015871984</v>
      </c>
      <c r="B650" s="1">
        <f t="shared" si="116"/>
        <v>2.8005258769839978</v>
      </c>
      <c r="C650" s="1">
        <f>Tabulka1[[#This Row],[z2]]</f>
        <v>2.7162113939657475</v>
      </c>
      <c r="D650" s="1">
        <f>Tabulka1[[#This Row],[std2]]</f>
        <v>1.9417853456173157E-3</v>
      </c>
      <c r="E650" s="1">
        <f t="shared" si="119"/>
        <v>8</v>
      </c>
      <c r="F650" s="1" t="s">
        <v>75</v>
      </c>
      <c r="G650" s="1" t="s">
        <v>27</v>
      </c>
      <c r="H650" s="1" t="str">
        <f>Tabulka1[[#This Row],[z2Label]]</f>
        <v>Dynamic viscosity (mPa.s)</v>
      </c>
      <c r="I650" s="1">
        <f t="shared" si="117"/>
        <v>20</v>
      </c>
      <c r="J650" s="1">
        <f t="shared" si="117"/>
        <v>2.5</v>
      </c>
      <c r="K650" s="1">
        <v>2.7162113939657475</v>
      </c>
      <c r="L650" s="1">
        <v>1.9417853456173157E-3</v>
      </c>
      <c r="M650" s="1" t="s">
        <v>29</v>
      </c>
      <c r="N650" s="1" t="s">
        <v>28</v>
      </c>
      <c r="O650" s="1" t="s">
        <v>81</v>
      </c>
      <c r="P650" s="1">
        <f t="shared" si="118"/>
        <v>5.8421360465154644</v>
      </c>
      <c r="Q650" s="1">
        <f t="shared" si="118"/>
        <v>2.5</v>
      </c>
      <c r="R650" s="1">
        <f>Tabulka1[[#This Row],[z2]]</f>
        <v>2.7162113939657475</v>
      </c>
      <c r="S650" s="1">
        <f>Tabulka1[[#This Row],[std2]]</f>
        <v>1.9417853456173157E-3</v>
      </c>
      <c r="T650" s="1" t="s">
        <v>44</v>
      </c>
      <c r="U650" s="1" t="s">
        <v>28</v>
      </c>
      <c r="V650" s="1" t="str">
        <f>Tabulka1[[#This Row],[z2Label]]</f>
        <v>Dynamic viscosity (mPa.s)</v>
      </c>
      <c r="W650" s="1">
        <f>2*Tabulka1[[#This Row],[x3]]/61.9789*1000/(100-Tabulka1[[#This Row],[x2]])</f>
        <v>2.35650198959463</v>
      </c>
      <c r="X650" s="1">
        <f>(Tabulka1[[#This Row],[x2]]-Tabulka1[[#This Row],[x3]])/60.08*1000/(100-Tabulka1[[#This Row],[x2]])</f>
        <v>2.9456274869932875</v>
      </c>
      <c r="Y650" s="1">
        <f>Tabulka1[[#This Row],[z3]]</f>
        <v>2.7162113939657475</v>
      </c>
      <c r="Z650" s="1">
        <f>Tabulka1[[#This Row],[std3]]</f>
        <v>1.9417853456173157E-3</v>
      </c>
      <c r="AA650" s="1" t="s">
        <v>36</v>
      </c>
      <c r="AB650" s="1" t="s">
        <v>37</v>
      </c>
      <c r="AC650" s="1" t="str">
        <f>Tabulka1[[#This Row],[z2Label]]</f>
        <v>Dynamic viscosity (mPa.s)</v>
      </c>
      <c r="AD650" s="1">
        <f>Tabulka1[[#This Row],[y2]]</f>
        <v>2.5</v>
      </c>
      <c r="AE650" s="1">
        <f>Tabulka1[[#This Row],[x3]]</f>
        <v>5.8421360465154644</v>
      </c>
      <c r="AF650" s="1">
        <f>Tabulka1[[#This Row],[x2]]-Tabulka1[[#This Row],[x3]]</f>
        <v>14.157863953484537</v>
      </c>
      <c r="AG650" s="1">
        <f>100-Tabulka1[[#This Row],[Na2O_proc]]-Tabulka1[[#This Row],[SiO2_proc]]</f>
        <v>80</v>
      </c>
      <c r="AH650" s="1">
        <f>Tabulka1[[#This Row],[z2]]</f>
        <v>2.7162113939657475</v>
      </c>
      <c r="AI650" s="1">
        <f>Tabulka1[[#This Row],[std2]]</f>
        <v>1.9417853456173157E-3</v>
      </c>
      <c r="AJ650" s="1" t="str">
        <f>Tabulka1[[#This Row],[z2Label]]</f>
        <v>Dynamic viscosity (mPa.s)</v>
      </c>
      <c r="AK650" s="1">
        <v>25</v>
      </c>
      <c r="AL650" s="1" t="s">
        <v>82</v>
      </c>
      <c r="AM650" s="1" t="s">
        <v>79</v>
      </c>
      <c r="AN650" s="1">
        <f t="shared" si="120"/>
        <v>2.6015951393059034</v>
      </c>
      <c r="AO650" s="1">
        <f>Tabulka1[[#This Row],[Interpolated_z2]]-Tabulka1[[#This Row],[z2]]</f>
        <v>-0.11461625465984415</v>
      </c>
      <c r="AP650" s="1">
        <f>Tabulka1[[#This Row],[Interpolated_z2 - measured]]/Tabulka1[[#This Row],[z2]]*100</f>
        <v>-4.2197103993625875</v>
      </c>
      <c r="AQ650" s="1">
        <v>1</v>
      </c>
    </row>
    <row r="651" spans="1:43" x14ac:dyDescent="0.35">
      <c r="A651" s="1">
        <f t="shared" si="116"/>
        <v>2.9326667260505164</v>
      </c>
      <c r="B651" s="1">
        <f t="shared" si="116"/>
        <v>3.6658334075631456</v>
      </c>
      <c r="C651" s="1">
        <f>Tabulka1[[#This Row],[z2]]</f>
        <v>4.4564465263601454</v>
      </c>
      <c r="D651" s="1">
        <f>Tabulka1[[#This Row],[std2]]</f>
        <v>1.279057307869602E-2</v>
      </c>
      <c r="E651" s="1">
        <f t="shared" si="119"/>
        <v>8</v>
      </c>
      <c r="F651" s="1" t="s">
        <v>75</v>
      </c>
      <c r="G651" s="1" t="s">
        <v>27</v>
      </c>
      <c r="H651" s="1" t="str">
        <f>Tabulka1[[#This Row],[z2Label]]</f>
        <v>Dynamic viscosity (mPa.s)</v>
      </c>
      <c r="I651" s="1">
        <f t="shared" si="117"/>
        <v>25</v>
      </c>
      <c r="J651" s="1">
        <f t="shared" si="117"/>
        <v>2.5</v>
      </c>
      <c r="K651" s="1">
        <v>4.4564465263601454</v>
      </c>
      <c r="L651" s="1">
        <v>1.279057307869602E-2</v>
      </c>
      <c r="M651" s="1" t="s">
        <v>29</v>
      </c>
      <c r="N651" s="1" t="s">
        <v>28</v>
      </c>
      <c r="O651" s="1" t="s">
        <v>81</v>
      </c>
      <c r="P651" s="1">
        <f t="shared" si="118"/>
        <v>7.3026700581443302</v>
      </c>
      <c r="Q651" s="1">
        <f t="shared" si="118"/>
        <v>2.5</v>
      </c>
      <c r="R651" s="1">
        <f>Tabulka1[[#This Row],[z2]]</f>
        <v>4.4564465263601454</v>
      </c>
      <c r="S651" s="1">
        <f>Tabulka1[[#This Row],[std2]]</f>
        <v>1.279057307869602E-2</v>
      </c>
      <c r="T651" s="1" t="s">
        <v>44</v>
      </c>
      <c r="U651" s="1" t="s">
        <v>28</v>
      </c>
      <c r="V651" s="1" t="str">
        <f>Tabulka1[[#This Row],[z2Label]]</f>
        <v>Dynamic viscosity (mPa.s)</v>
      </c>
      <c r="W651" s="1">
        <f>2*Tabulka1[[#This Row],[x3]]/61.9789*1000/(100-Tabulka1[[#This Row],[x2]])</f>
        <v>3.14200265279284</v>
      </c>
      <c r="X651" s="1">
        <f>(Tabulka1[[#This Row],[x2]]-Tabulka1[[#This Row],[x3]])/60.08*1000/(100-Tabulka1[[#This Row],[x2]])</f>
        <v>3.9275033159910495</v>
      </c>
      <c r="Y651" s="1">
        <f>Tabulka1[[#This Row],[z3]]</f>
        <v>4.4564465263601454</v>
      </c>
      <c r="Z651" s="1">
        <f>Tabulka1[[#This Row],[std3]]</f>
        <v>1.279057307869602E-2</v>
      </c>
      <c r="AA651" s="1" t="s">
        <v>36</v>
      </c>
      <c r="AB651" s="1" t="s">
        <v>37</v>
      </c>
      <c r="AC651" s="1" t="str">
        <f>Tabulka1[[#This Row],[z2Label]]</f>
        <v>Dynamic viscosity (mPa.s)</v>
      </c>
      <c r="AD651" s="1">
        <f>Tabulka1[[#This Row],[y2]]</f>
        <v>2.5</v>
      </c>
      <c r="AE651" s="1">
        <f>Tabulka1[[#This Row],[x3]]</f>
        <v>7.3026700581443302</v>
      </c>
      <c r="AF651" s="1">
        <f>Tabulka1[[#This Row],[x2]]-Tabulka1[[#This Row],[x3]]</f>
        <v>17.697329941855671</v>
      </c>
      <c r="AG651" s="1">
        <f>100-Tabulka1[[#This Row],[Na2O_proc]]-Tabulka1[[#This Row],[SiO2_proc]]</f>
        <v>75</v>
      </c>
      <c r="AH651" s="1">
        <f>Tabulka1[[#This Row],[z2]]</f>
        <v>4.4564465263601454</v>
      </c>
      <c r="AI651" s="1">
        <f>Tabulka1[[#This Row],[std2]]</f>
        <v>1.279057307869602E-2</v>
      </c>
      <c r="AJ651" s="1" t="str">
        <f>Tabulka1[[#This Row],[z2Label]]</f>
        <v>Dynamic viscosity (mPa.s)</v>
      </c>
      <c r="AK651" s="1">
        <v>25</v>
      </c>
      <c r="AL651" s="1" t="s">
        <v>82</v>
      </c>
      <c r="AM651" s="1" t="s">
        <v>79</v>
      </c>
      <c r="AN651" s="1">
        <f t="shared" si="120"/>
        <v>4.1581524352545234</v>
      </c>
      <c r="AO651" s="1">
        <f>Tabulka1[[#This Row],[Interpolated_z2]]-Tabulka1[[#This Row],[z2]]</f>
        <v>-0.29829409110562199</v>
      </c>
      <c r="AP651" s="1">
        <f>Tabulka1[[#This Row],[Interpolated_z2 - measured]]/Tabulka1[[#This Row],[z2]]*100</f>
        <v>-6.6935413527615504</v>
      </c>
      <c r="AQ651" s="1">
        <v>1</v>
      </c>
    </row>
    <row r="652" spans="1:43" x14ac:dyDescent="0.35">
      <c r="A652" s="1">
        <f t="shared" si="116"/>
        <v>3.6892358288218108</v>
      </c>
      <c r="B652" s="1">
        <f t="shared" si="116"/>
        <v>4.6115447860272631</v>
      </c>
      <c r="C652" s="1">
        <f>Tabulka1[[#This Row],[z2]]</f>
        <v>9.2784735140000087</v>
      </c>
      <c r="D652" s="1">
        <f>Tabulka1[[#This Row],[std2]]</f>
        <v>0.25330620382724672</v>
      </c>
      <c r="E652" s="1">
        <f t="shared" si="119"/>
        <v>8</v>
      </c>
      <c r="F652" s="1" t="s">
        <v>75</v>
      </c>
      <c r="G652" s="1" t="s">
        <v>27</v>
      </c>
      <c r="H652" s="1" t="str">
        <f>Tabulka1[[#This Row],[z2Label]]</f>
        <v>Dynamic viscosity (mPa.s)</v>
      </c>
      <c r="I652" s="1">
        <f t="shared" si="117"/>
        <v>30</v>
      </c>
      <c r="J652" s="1">
        <f t="shared" si="117"/>
        <v>2.5</v>
      </c>
      <c r="K652" s="1">
        <v>9.2784735140000087</v>
      </c>
      <c r="L652" s="1">
        <v>0.25330620382724672</v>
      </c>
      <c r="M652" s="1" t="s">
        <v>29</v>
      </c>
      <c r="N652" s="1" t="s">
        <v>28</v>
      </c>
      <c r="O652" s="1" t="s">
        <v>81</v>
      </c>
      <c r="P652" s="1">
        <f t="shared" si="118"/>
        <v>8.763204069773197</v>
      </c>
      <c r="Q652" s="1">
        <f t="shared" si="118"/>
        <v>2.5</v>
      </c>
      <c r="R652" s="1">
        <f>Tabulka1[[#This Row],[z2]]</f>
        <v>9.2784735140000087</v>
      </c>
      <c r="S652" s="1">
        <f>Tabulka1[[#This Row],[std2]]</f>
        <v>0.25330620382724672</v>
      </c>
      <c r="T652" s="1" t="s">
        <v>44</v>
      </c>
      <c r="U652" s="1" t="s">
        <v>28</v>
      </c>
      <c r="V652" s="1" t="str">
        <f>Tabulka1[[#This Row],[z2Label]]</f>
        <v>Dynamic viscosity (mPa.s)</v>
      </c>
      <c r="W652" s="1">
        <f>2*Tabulka1[[#This Row],[x3]]/61.9789*1000/(100-Tabulka1[[#This Row],[x2]])</f>
        <v>4.0397176964479371</v>
      </c>
      <c r="X652" s="1">
        <f>(Tabulka1[[#This Row],[x2]]-Tabulka1[[#This Row],[x3]])/60.08*1000/(100-Tabulka1[[#This Row],[x2]])</f>
        <v>5.0496471205599214</v>
      </c>
      <c r="Y652" s="1">
        <f>Tabulka1[[#This Row],[z3]]</f>
        <v>9.2784735140000087</v>
      </c>
      <c r="Z652" s="1">
        <f>Tabulka1[[#This Row],[std3]]</f>
        <v>0.25330620382724672</v>
      </c>
      <c r="AA652" s="1" t="s">
        <v>36</v>
      </c>
      <c r="AB652" s="1" t="s">
        <v>37</v>
      </c>
      <c r="AC652" s="1" t="str">
        <f>Tabulka1[[#This Row],[z2Label]]</f>
        <v>Dynamic viscosity (mPa.s)</v>
      </c>
      <c r="AD652" s="1">
        <f>Tabulka1[[#This Row],[y2]]</f>
        <v>2.5</v>
      </c>
      <c r="AE652" s="1">
        <f>Tabulka1[[#This Row],[x3]]</f>
        <v>8.763204069773197</v>
      </c>
      <c r="AF652" s="1">
        <f>Tabulka1[[#This Row],[x2]]-Tabulka1[[#This Row],[x3]]</f>
        <v>21.236795930226805</v>
      </c>
      <c r="AG652" s="1">
        <f>100-Tabulka1[[#This Row],[Na2O_proc]]-Tabulka1[[#This Row],[SiO2_proc]]</f>
        <v>70</v>
      </c>
      <c r="AH652" s="1">
        <f>Tabulka1[[#This Row],[z2]]</f>
        <v>9.2784735140000087</v>
      </c>
      <c r="AI652" s="1">
        <f>Tabulka1[[#This Row],[std2]]</f>
        <v>0.25330620382724672</v>
      </c>
      <c r="AJ652" s="1" t="str">
        <f>Tabulka1[[#This Row],[z2Label]]</f>
        <v>Dynamic viscosity (mPa.s)</v>
      </c>
      <c r="AK652" s="1">
        <v>25</v>
      </c>
      <c r="AL652" s="1" t="s">
        <v>82</v>
      </c>
      <c r="AM652" s="1" t="s">
        <v>79</v>
      </c>
      <c r="AN652" s="1">
        <f t="shared" si="120"/>
        <v>7.8563638296187648</v>
      </c>
      <c r="AO652" s="1">
        <f>Tabulka1[[#This Row],[Interpolated_z2]]-Tabulka1[[#This Row],[z2]]</f>
        <v>-1.422109684381244</v>
      </c>
      <c r="AP652" s="1">
        <f>Tabulka1[[#This Row],[Interpolated_z2 - measured]]/Tabulka1[[#This Row],[z2]]*100</f>
        <v>-15.326978971653748</v>
      </c>
      <c r="AQ652" s="1">
        <v>1</v>
      </c>
    </row>
    <row r="653" spans="1:43" x14ac:dyDescent="0.35">
      <c r="A653" s="1">
        <f t="shared" si="116"/>
        <v>4.5207605468781296</v>
      </c>
      <c r="B653" s="1">
        <f t="shared" si="116"/>
        <v>5.6509506835976619</v>
      </c>
      <c r="C653" s="1">
        <f>Tabulka1[[#This Row],[z2]]</f>
        <v>22.589749294429723</v>
      </c>
      <c r="D653" s="1">
        <f>Tabulka1[[#This Row],[std2]]</f>
        <v>1.5151060376041174</v>
      </c>
      <c r="E653" s="1">
        <f t="shared" si="119"/>
        <v>8</v>
      </c>
      <c r="F653" s="1" t="s">
        <v>75</v>
      </c>
      <c r="G653" s="1" t="s">
        <v>27</v>
      </c>
      <c r="H653" s="1" t="str">
        <f>Tabulka1[[#This Row],[z2Label]]</f>
        <v>Dynamic viscosity (mPa.s)</v>
      </c>
      <c r="I653" s="1">
        <f t="shared" si="117"/>
        <v>35</v>
      </c>
      <c r="J653" s="1">
        <f t="shared" si="117"/>
        <v>2.5</v>
      </c>
      <c r="K653" s="1">
        <v>22.589749294429723</v>
      </c>
      <c r="L653" s="1">
        <v>1.5151060376041174</v>
      </c>
      <c r="M653" s="1" t="s">
        <v>29</v>
      </c>
      <c r="N653" s="1" t="s">
        <v>28</v>
      </c>
      <c r="O653" s="1" t="s">
        <v>81</v>
      </c>
      <c r="P653" s="1">
        <f t="shared" si="118"/>
        <v>10.223738081402063</v>
      </c>
      <c r="Q653" s="1">
        <f t="shared" si="118"/>
        <v>2.5</v>
      </c>
      <c r="R653" s="1">
        <f>Tabulka1[[#This Row],[z2]]</f>
        <v>22.589749294429723</v>
      </c>
      <c r="S653" s="1">
        <f>Tabulka1[[#This Row],[std2]]</f>
        <v>1.5151060376041174</v>
      </c>
      <c r="T653" s="1" t="s">
        <v>44</v>
      </c>
      <c r="U653" s="1" t="s">
        <v>28</v>
      </c>
      <c r="V653" s="1" t="str">
        <f>Tabulka1[[#This Row],[z2Label]]</f>
        <v>Dynamic viscosity (mPa.s)</v>
      </c>
      <c r="W653" s="1">
        <f>2*Tabulka1[[#This Row],[x3]]/61.9789*1000/(100-Tabulka1[[#This Row],[x2]])</f>
        <v>5.0755427468192025</v>
      </c>
      <c r="X653" s="1">
        <f>(Tabulka1[[#This Row],[x2]]-Tabulka1[[#This Row],[x3]])/60.08*1000/(100-Tabulka1[[#This Row],[x2]])</f>
        <v>6.344428433524004</v>
      </c>
      <c r="Y653" s="1">
        <f>Tabulka1[[#This Row],[z3]]</f>
        <v>22.589749294429723</v>
      </c>
      <c r="Z653" s="1">
        <f>Tabulka1[[#This Row],[std3]]</f>
        <v>1.5151060376041174</v>
      </c>
      <c r="AA653" s="1" t="s">
        <v>36</v>
      </c>
      <c r="AB653" s="1" t="s">
        <v>37</v>
      </c>
      <c r="AC653" s="1" t="str">
        <f>Tabulka1[[#This Row],[z2Label]]</f>
        <v>Dynamic viscosity (mPa.s)</v>
      </c>
      <c r="AD653" s="1">
        <f>Tabulka1[[#This Row],[y2]]</f>
        <v>2.5</v>
      </c>
      <c r="AE653" s="1">
        <f>Tabulka1[[#This Row],[x3]]</f>
        <v>10.223738081402063</v>
      </c>
      <c r="AF653" s="1">
        <f>Tabulka1[[#This Row],[x2]]-Tabulka1[[#This Row],[x3]]</f>
        <v>24.776261918597939</v>
      </c>
      <c r="AG653" s="1">
        <f>100-Tabulka1[[#This Row],[Na2O_proc]]-Tabulka1[[#This Row],[SiO2_proc]]</f>
        <v>65</v>
      </c>
      <c r="AH653" s="1">
        <f>Tabulka1[[#This Row],[z2]]</f>
        <v>22.589749294429723</v>
      </c>
      <c r="AI653" s="1">
        <f>Tabulka1[[#This Row],[std2]]</f>
        <v>1.5151060376041174</v>
      </c>
      <c r="AJ653" s="1" t="str">
        <f>Tabulka1[[#This Row],[z2Label]]</f>
        <v>Dynamic viscosity (mPa.s)</v>
      </c>
      <c r="AK653" s="1">
        <v>25</v>
      </c>
      <c r="AL653" s="1" t="s">
        <v>82</v>
      </c>
      <c r="AM653" s="1" t="s">
        <v>79</v>
      </c>
      <c r="AN653" s="1">
        <f t="shared" si="120"/>
        <v>18.941006636769963</v>
      </c>
      <c r="AO653" s="1">
        <f>Tabulka1[[#This Row],[Interpolated_z2]]-Tabulka1[[#This Row],[z2]]</f>
        <v>-3.6487426576597599</v>
      </c>
      <c r="AP653" s="1">
        <f>Tabulka1[[#This Row],[Interpolated_z2 - measured]]/Tabulka1[[#This Row],[z2]]*100</f>
        <v>-16.152205188746748</v>
      </c>
      <c r="AQ653" s="1">
        <v>1</v>
      </c>
    </row>
    <row r="654" spans="1:43" x14ac:dyDescent="0.35">
      <c r="A654" s="1">
        <f t="shared" si="116"/>
        <v>5.4264396695430133</v>
      </c>
      <c r="B654" s="1">
        <f t="shared" si="116"/>
        <v>6.783049586928767</v>
      </c>
      <c r="C654" s="1">
        <f>Tabulka1[[#This Row],[z2]]</f>
        <v>60.025330048768566</v>
      </c>
      <c r="D654" s="1">
        <f>Tabulka1[[#This Row],[std2]]</f>
        <v>2.1092652261106339</v>
      </c>
      <c r="E654" s="1">
        <f t="shared" si="119"/>
        <v>8</v>
      </c>
      <c r="F654" s="1" t="s">
        <v>75</v>
      </c>
      <c r="G654" s="1" t="s">
        <v>27</v>
      </c>
      <c r="H654" s="1" t="str">
        <f>Tabulka1[[#This Row],[z2Label]]</f>
        <v>Dynamic viscosity (mPa.s)</v>
      </c>
      <c r="I654" s="1">
        <f t="shared" si="117"/>
        <v>40</v>
      </c>
      <c r="J654" s="1">
        <f t="shared" si="117"/>
        <v>2.5</v>
      </c>
      <c r="K654" s="1">
        <v>60.025330048768566</v>
      </c>
      <c r="L654" s="1">
        <v>2.1092652261106339</v>
      </c>
      <c r="M654" s="1" t="s">
        <v>29</v>
      </c>
      <c r="N654" s="1" t="s">
        <v>28</v>
      </c>
      <c r="O654" s="1" t="s">
        <v>81</v>
      </c>
      <c r="P654" s="1">
        <f t="shared" si="118"/>
        <v>11.684272093030929</v>
      </c>
      <c r="Q654" s="1">
        <f t="shared" si="118"/>
        <v>2.5</v>
      </c>
      <c r="R654" s="1">
        <f>Tabulka1[[#This Row],[z2]]</f>
        <v>60.025330048768566</v>
      </c>
      <c r="S654" s="1">
        <f>Tabulka1[[#This Row],[std2]]</f>
        <v>2.1092652261106339</v>
      </c>
      <c r="T654" s="1" t="s">
        <v>44</v>
      </c>
      <c r="U654" s="1" t="s">
        <v>28</v>
      </c>
      <c r="V654" s="1" t="str">
        <f>Tabulka1[[#This Row],[z2Label]]</f>
        <v>Dynamic viscosity (mPa.s)</v>
      </c>
      <c r="W654" s="1">
        <f>2*Tabulka1[[#This Row],[x3]]/61.9789*1000/(100-Tabulka1[[#This Row],[x2]])</f>
        <v>6.2840053055856799</v>
      </c>
      <c r="X654" s="1">
        <f>(Tabulka1[[#This Row],[x2]]-Tabulka1[[#This Row],[x3]])/60.08*1000/(100-Tabulka1[[#This Row],[x2]])</f>
        <v>7.855006631982099</v>
      </c>
      <c r="Y654" s="1">
        <f>Tabulka1[[#This Row],[z3]]</f>
        <v>60.025330048768566</v>
      </c>
      <c r="Z654" s="1">
        <f>Tabulka1[[#This Row],[std3]]</f>
        <v>2.1092652261106339</v>
      </c>
      <c r="AA654" s="1" t="s">
        <v>36</v>
      </c>
      <c r="AB654" s="1" t="s">
        <v>37</v>
      </c>
      <c r="AC654" s="1" t="str">
        <f>Tabulka1[[#This Row],[z2Label]]</f>
        <v>Dynamic viscosity (mPa.s)</v>
      </c>
      <c r="AD654" s="1">
        <f>Tabulka1[[#This Row],[y2]]</f>
        <v>2.5</v>
      </c>
      <c r="AE654" s="1">
        <f>Tabulka1[[#This Row],[x3]]</f>
        <v>11.684272093030929</v>
      </c>
      <c r="AF654" s="1">
        <f>Tabulka1[[#This Row],[x2]]-Tabulka1[[#This Row],[x3]]</f>
        <v>28.315727906969073</v>
      </c>
      <c r="AG654" s="1">
        <f>100-Tabulka1[[#This Row],[Na2O_proc]]-Tabulka1[[#This Row],[SiO2_proc]]</f>
        <v>60</v>
      </c>
      <c r="AH654" s="1">
        <f>Tabulka1[[#This Row],[z2]]</f>
        <v>60.025330048768566</v>
      </c>
      <c r="AI654" s="1">
        <f>Tabulka1[[#This Row],[std2]]</f>
        <v>2.1092652261106339</v>
      </c>
      <c r="AJ654" s="1" t="str">
        <f>Tabulka1[[#This Row],[z2Label]]</f>
        <v>Dynamic viscosity (mPa.s)</v>
      </c>
      <c r="AK654" s="1">
        <v>25</v>
      </c>
      <c r="AL654" s="1" t="s">
        <v>82</v>
      </c>
      <c r="AM654" s="1" t="s">
        <v>79</v>
      </c>
      <c r="AN654" s="1">
        <f t="shared" si="120"/>
        <v>64.285860642304669</v>
      </c>
      <c r="AO654" s="1">
        <f>Tabulka1[[#This Row],[Interpolated_z2]]-Tabulka1[[#This Row],[z2]]</f>
        <v>4.2605305935361031</v>
      </c>
      <c r="AP654" s="1">
        <f>Tabulka1[[#This Row],[Interpolated_z2 - measured]]/Tabulka1[[#This Row],[z2]]*100</f>
        <v>7.0978878251474251</v>
      </c>
      <c r="AQ654" s="1">
        <v>1</v>
      </c>
    </row>
    <row r="655" spans="1:43" x14ac:dyDescent="0.35">
      <c r="A655" s="1">
        <f t="shared" si="116"/>
        <v>5.9608043966671529</v>
      </c>
      <c r="B655" s="1">
        <f t="shared" si="116"/>
        <v>7.4510054958339413</v>
      </c>
      <c r="C655" s="1">
        <f>Tabulka1[[#This Row],[z2]]</f>
        <v>132.9369251769902</v>
      </c>
      <c r="D655" s="1">
        <f>Tabulka1[[#This Row],[std2]]</f>
        <v>0.20159026862236726</v>
      </c>
      <c r="E655" s="1">
        <f t="shared" si="119"/>
        <v>8</v>
      </c>
      <c r="F655" s="1" t="s">
        <v>75</v>
      </c>
      <c r="G655" s="1" t="s">
        <v>27</v>
      </c>
      <c r="H655" s="1" t="str">
        <f>Tabulka1[[#This Row],[z2Label]]</f>
        <v>Dynamic viscosity (mPa.s)</v>
      </c>
      <c r="I655" s="1">
        <f t="shared" si="117"/>
        <v>42.7</v>
      </c>
      <c r="J655" s="1">
        <f t="shared" si="117"/>
        <v>2.5</v>
      </c>
      <c r="K655" s="1">
        <v>132.9369251769902</v>
      </c>
      <c r="L655" s="1">
        <v>0.20159026862236726</v>
      </c>
      <c r="M655" s="1" t="s">
        <v>29</v>
      </c>
      <c r="N655" s="1" t="s">
        <v>28</v>
      </c>
      <c r="O655" s="1" t="s">
        <v>81</v>
      </c>
      <c r="P655" s="1">
        <f t="shared" si="118"/>
        <v>12.472960459310517</v>
      </c>
      <c r="Q655" s="1">
        <f t="shared" si="118"/>
        <v>2.5</v>
      </c>
      <c r="R655" s="1">
        <f>Tabulka1[[#This Row],[z2]]</f>
        <v>132.9369251769902</v>
      </c>
      <c r="S655" s="1">
        <f>Tabulka1[[#This Row],[std2]]</f>
        <v>0.20159026862236726</v>
      </c>
      <c r="T655" s="1" t="s">
        <v>44</v>
      </c>
      <c r="U655" s="1" t="s">
        <v>28</v>
      </c>
      <c r="V655" s="1" t="str">
        <f>Tabulka1[[#This Row],[z2Label]]</f>
        <v>Dynamic viscosity (mPa.s)</v>
      </c>
      <c r="W655" s="1">
        <f>2*Tabulka1[[#This Row],[x3]]/61.9789*1000/(100-Tabulka1[[#This Row],[x2]])</f>
        <v>7.0242677106939411</v>
      </c>
      <c r="X655" s="1">
        <f>(Tabulka1[[#This Row],[x2]]-Tabulka1[[#This Row],[x3]])/60.08*1000/(100-Tabulka1[[#This Row],[x2]])</f>
        <v>8.7803346383674263</v>
      </c>
      <c r="Y655" s="1">
        <f>Tabulka1[[#This Row],[z3]]</f>
        <v>132.9369251769902</v>
      </c>
      <c r="Z655" s="1">
        <f>Tabulka1[[#This Row],[std3]]</f>
        <v>0.20159026862236726</v>
      </c>
      <c r="AA655" s="1" t="s">
        <v>36</v>
      </c>
      <c r="AB655" s="1" t="s">
        <v>37</v>
      </c>
      <c r="AC655" s="1" t="str">
        <f>Tabulka1[[#This Row],[z2Label]]</f>
        <v>Dynamic viscosity (mPa.s)</v>
      </c>
      <c r="AD655" s="1">
        <f>Tabulka1[[#This Row],[y2]]</f>
        <v>2.5</v>
      </c>
      <c r="AE655" s="1">
        <f>Tabulka1[[#This Row],[x3]]</f>
        <v>12.472960459310517</v>
      </c>
      <c r="AF655" s="1">
        <f>Tabulka1[[#This Row],[x2]]-Tabulka1[[#This Row],[x3]]</f>
        <v>30.227039540689486</v>
      </c>
      <c r="AG655" s="1">
        <f>100-Tabulka1[[#This Row],[Na2O_proc]]-Tabulka1[[#This Row],[SiO2_proc]]</f>
        <v>57.3</v>
      </c>
      <c r="AH655" s="1">
        <f>Tabulka1[[#This Row],[z2]]</f>
        <v>132.9369251769902</v>
      </c>
      <c r="AI655" s="1">
        <f>Tabulka1[[#This Row],[std2]]</f>
        <v>0.20159026862236726</v>
      </c>
      <c r="AJ655" s="1" t="str">
        <f>Tabulka1[[#This Row],[z2Label]]</f>
        <v>Dynamic viscosity (mPa.s)</v>
      </c>
      <c r="AK655" s="1">
        <v>25</v>
      </c>
      <c r="AL655" s="1" t="s">
        <v>82</v>
      </c>
      <c r="AM655" s="1" t="s">
        <v>79</v>
      </c>
      <c r="AN655" s="1">
        <f t="shared" si="120"/>
        <v>149.42800559153881</v>
      </c>
      <c r="AO655" s="1">
        <f>Tabulka1[[#This Row],[Interpolated_z2]]-Tabulka1[[#This Row],[z2]]</f>
        <v>16.491080414548605</v>
      </c>
      <c r="AP655" s="1">
        <f>Tabulka1[[#This Row],[Interpolated_z2 - measured]]/Tabulka1[[#This Row],[z2]]*100</f>
        <v>12.40519170470705</v>
      </c>
      <c r="AQ655" s="1">
        <v>1</v>
      </c>
    </row>
    <row r="656" spans="1:43" x14ac:dyDescent="0.35">
      <c r="A656" s="1">
        <f t="shared" si="116"/>
        <v>0</v>
      </c>
      <c r="B656" s="1">
        <f t="shared" si="116"/>
        <v>0</v>
      </c>
      <c r="C656" s="1">
        <f>Tabulka1[[#This Row],[z2]]</f>
        <v>0.85630634428904007</v>
      </c>
      <c r="D656" s="1">
        <f>Tabulka1[[#This Row],[std2]]</f>
        <v>1.7616965743173559E-3</v>
      </c>
      <c r="E656" s="1">
        <f t="shared" si="119"/>
        <v>9</v>
      </c>
      <c r="F656" s="1" t="s">
        <v>75</v>
      </c>
      <c r="G656" s="1" t="s">
        <v>27</v>
      </c>
      <c r="H656" s="1" t="str">
        <f>Tabulka1[[#This Row],[z2Label]]</f>
        <v>Dynamic viscosity (mPa.s)</v>
      </c>
      <c r="I656" s="1">
        <f t="shared" si="117"/>
        <v>0</v>
      </c>
      <c r="J656" s="1">
        <f t="shared" si="117"/>
        <v>3</v>
      </c>
      <c r="K656" s="1">
        <v>0.85630634428904007</v>
      </c>
      <c r="L656" s="1">
        <v>1.7616965743173559E-3</v>
      </c>
      <c r="M656" s="1" t="s">
        <v>29</v>
      </c>
      <c r="N656" s="1" t="s">
        <v>28</v>
      </c>
      <c r="O656" s="1" t="s">
        <v>81</v>
      </c>
      <c r="P656" s="1">
        <f t="shared" si="118"/>
        <v>0</v>
      </c>
      <c r="Q656" s="1">
        <f t="shared" si="118"/>
        <v>3</v>
      </c>
      <c r="R656" s="1">
        <f>Tabulka1[[#This Row],[z2]]</f>
        <v>0.85630634428904007</v>
      </c>
      <c r="S656" s="1">
        <f>Tabulka1[[#This Row],[std2]]</f>
        <v>1.7616965743173559E-3</v>
      </c>
      <c r="T656" s="1" t="s">
        <v>44</v>
      </c>
      <c r="U656" s="1" t="s">
        <v>28</v>
      </c>
      <c r="V656" s="1" t="str">
        <f>Tabulka1[[#This Row],[z2Label]]</f>
        <v>Dynamic viscosity (mPa.s)</v>
      </c>
      <c r="W656" s="1">
        <f>2*Tabulka1[[#This Row],[x3]]/61.9789*1000/(100-Tabulka1[[#This Row],[x2]])</f>
        <v>0</v>
      </c>
      <c r="X656" s="1">
        <f>(Tabulka1[[#This Row],[x2]]-Tabulka1[[#This Row],[x3]])/60.08*1000/(100-Tabulka1[[#This Row],[x2]])</f>
        <v>0</v>
      </c>
      <c r="Y656" s="1">
        <f>Tabulka1[[#This Row],[z3]]</f>
        <v>0.85630634428904007</v>
      </c>
      <c r="Z656" s="1">
        <f>Tabulka1[[#This Row],[std3]]</f>
        <v>1.7616965743173559E-3</v>
      </c>
      <c r="AA656" s="1" t="s">
        <v>36</v>
      </c>
      <c r="AB656" s="1" t="s">
        <v>37</v>
      </c>
      <c r="AC656" s="1" t="str">
        <f>Tabulka1[[#This Row],[z2Label]]</f>
        <v>Dynamic viscosity (mPa.s)</v>
      </c>
      <c r="AD656" s="1">
        <f>Tabulka1[[#This Row],[y2]]</f>
        <v>3</v>
      </c>
      <c r="AE656" s="1">
        <f>Tabulka1[[#This Row],[x3]]</f>
        <v>0</v>
      </c>
      <c r="AF656" s="1">
        <f>Tabulka1[[#This Row],[x2]]-Tabulka1[[#This Row],[x3]]</f>
        <v>0</v>
      </c>
      <c r="AG656" s="1">
        <f>100-Tabulka1[[#This Row],[Na2O_proc]]-Tabulka1[[#This Row],[SiO2_proc]]</f>
        <v>100</v>
      </c>
      <c r="AH656" s="1">
        <f>Tabulka1[[#This Row],[z2]]</f>
        <v>0.85630634428904007</v>
      </c>
      <c r="AI656" s="1">
        <f>Tabulka1[[#This Row],[std2]]</f>
        <v>1.7616965743173559E-3</v>
      </c>
      <c r="AJ656" s="1" t="str">
        <f>Tabulka1[[#This Row],[z2Label]]</f>
        <v>Dynamic viscosity (mPa.s)</v>
      </c>
      <c r="AK656" s="1">
        <v>25</v>
      </c>
      <c r="AL656" s="1" t="s">
        <v>82</v>
      </c>
      <c r="AM656" s="1" t="s">
        <v>79</v>
      </c>
      <c r="AN656" s="1">
        <f t="shared" si="120"/>
        <v>0.74554008695037832</v>
      </c>
      <c r="AO656" s="1">
        <f>Tabulka1[[#This Row],[Interpolated_z2]]-Tabulka1[[#This Row],[z2]]</f>
        <v>-0.11076625733866174</v>
      </c>
      <c r="AP656" s="1">
        <f>Tabulka1[[#This Row],[Interpolated_z2 - measured]]/Tabulka1[[#This Row],[z2]]*100</f>
        <v>-12.935354044425178</v>
      </c>
      <c r="AQ656" s="1">
        <v>100</v>
      </c>
    </row>
    <row r="657" spans="1:43" x14ac:dyDescent="0.35">
      <c r="A657" s="1">
        <f t="shared" si="116"/>
        <v>0.4293977472443315</v>
      </c>
      <c r="B657" s="1">
        <f t="shared" si="116"/>
        <v>0.64409662086649722</v>
      </c>
      <c r="C657" s="1">
        <f>Tabulka1[[#This Row],[z2]]</f>
        <v>1.0459036348195472</v>
      </c>
      <c r="D657" s="1">
        <f>Tabulka1[[#This Row],[std2]]</f>
        <v>4.9616299002058577E-4</v>
      </c>
      <c r="E657" s="1">
        <f t="shared" si="119"/>
        <v>9</v>
      </c>
      <c r="F657" s="1" t="s">
        <v>75</v>
      </c>
      <c r="G657" s="1" t="s">
        <v>27</v>
      </c>
      <c r="H657" s="1" t="str">
        <f>Tabulka1[[#This Row],[z2Label]]</f>
        <v>Dynamic viscosity (mPa.s)</v>
      </c>
      <c r="I657" s="1">
        <f t="shared" si="117"/>
        <v>5</v>
      </c>
      <c r="J657" s="1">
        <f t="shared" si="117"/>
        <v>3</v>
      </c>
      <c r="K657" s="1">
        <v>1.0459036348195472</v>
      </c>
      <c r="L657" s="1">
        <v>4.9616299002058577E-4</v>
      </c>
      <c r="M657" s="1" t="s">
        <v>29</v>
      </c>
      <c r="N657" s="1" t="s">
        <v>28</v>
      </c>
      <c r="O657" s="1" t="s">
        <v>81</v>
      </c>
      <c r="P657" s="1">
        <f t="shared" si="118"/>
        <v>1.2793985110162751</v>
      </c>
      <c r="Q657" s="1">
        <f t="shared" si="118"/>
        <v>3</v>
      </c>
      <c r="R657" s="1">
        <f>Tabulka1[[#This Row],[z2]]</f>
        <v>1.0459036348195472</v>
      </c>
      <c r="S657" s="1">
        <f>Tabulka1[[#This Row],[std2]]</f>
        <v>4.9616299002058577E-4</v>
      </c>
      <c r="T657" s="1" t="s">
        <v>44</v>
      </c>
      <c r="U657" s="1" t="s">
        <v>28</v>
      </c>
      <c r="V657" s="1" t="str">
        <f>Tabulka1[[#This Row],[z2Label]]</f>
        <v>Dynamic viscosity (mPa.s)</v>
      </c>
      <c r="W657" s="1">
        <f>2*Tabulka1[[#This Row],[x3]]/61.9789*1000/(100-Tabulka1[[#This Row],[x2]])</f>
        <v>0.43457863071270186</v>
      </c>
      <c r="X657" s="1">
        <f>(Tabulka1[[#This Row],[x2]]-Tabulka1[[#This Row],[x3]])/60.08*1000/(100-Tabulka1[[#This Row],[x2]])</f>
        <v>0.65186794606905274</v>
      </c>
      <c r="Y657" s="1">
        <f>Tabulka1[[#This Row],[z3]]</f>
        <v>1.0459036348195472</v>
      </c>
      <c r="Z657" s="1">
        <f>Tabulka1[[#This Row],[std3]]</f>
        <v>4.9616299002058577E-4</v>
      </c>
      <c r="AA657" s="1" t="s">
        <v>36</v>
      </c>
      <c r="AB657" s="1" t="s">
        <v>37</v>
      </c>
      <c r="AC657" s="1" t="str">
        <f>Tabulka1[[#This Row],[z2Label]]</f>
        <v>Dynamic viscosity (mPa.s)</v>
      </c>
      <c r="AD657" s="1">
        <f>Tabulka1[[#This Row],[y2]]</f>
        <v>3</v>
      </c>
      <c r="AE657" s="1">
        <f>Tabulka1[[#This Row],[x3]]</f>
        <v>1.2793985110162751</v>
      </c>
      <c r="AF657" s="1">
        <f>Tabulka1[[#This Row],[x2]]-Tabulka1[[#This Row],[x3]]</f>
        <v>3.7206014889837249</v>
      </c>
      <c r="AG657" s="1">
        <f>100-Tabulka1[[#This Row],[Na2O_proc]]-Tabulka1[[#This Row],[SiO2_proc]]</f>
        <v>95</v>
      </c>
      <c r="AH657" s="1">
        <f>Tabulka1[[#This Row],[z2]]</f>
        <v>1.0459036348195472</v>
      </c>
      <c r="AI657" s="1">
        <f>Tabulka1[[#This Row],[std2]]</f>
        <v>4.9616299002058577E-4</v>
      </c>
      <c r="AJ657" s="1" t="str">
        <f>Tabulka1[[#This Row],[z2Label]]</f>
        <v>Dynamic viscosity (mPa.s)</v>
      </c>
      <c r="AK657" s="1">
        <v>25</v>
      </c>
      <c r="AL657" s="1" t="s">
        <v>82</v>
      </c>
      <c r="AM657" s="1" t="s">
        <v>79</v>
      </c>
      <c r="AN657" s="1">
        <f t="shared" si="120"/>
        <v>0.97181057077794597</v>
      </c>
      <c r="AO657" s="1">
        <f>Tabulka1[[#This Row],[Interpolated_z2]]-Tabulka1[[#This Row],[z2]]</f>
        <v>-7.4093064041601209E-2</v>
      </c>
      <c r="AP657" s="1">
        <f>Tabulka1[[#This Row],[Interpolated_z2 - measured]]/Tabulka1[[#This Row],[z2]]*100</f>
        <v>-7.0841195665587966</v>
      </c>
      <c r="AQ657" s="1">
        <v>1</v>
      </c>
    </row>
    <row r="658" spans="1:43" x14ac:dyDescent="0.35">
      <c r="A658" s="1">
        <f t="shared" si="116"/>
        <v>0.89421387018106346</v>
      </c>
      <c r="B658" s="1">
        <f t="shared" si="116"/>
        <v>1.3413208052715953</v>
      </c>
      <c r="C658" s="1">
        <f>Tabulka1[[#This Row],[z2]]</f>
        <v>1.317319352011052</v>
      </c>
      <c r="D658" s="1">
        <f>Tabulka1[[#This Row],[std2]]</f>
        <v>2.1099756519800195E-3</v>
      </c>
      <c r="E658" s="1">
        <f t="shared" si="119"/>
        <v>9</v>
      </c>
      <c r="F658" s="1" t="s">
        <v>75</v>
      </c>
      <c r="G658" s="1" t="s">
        <v>27</v>
      </c>
      <c r="H658" s="1" t="str">
        <f>Tabulka1[[#This Row],[z2Label]]</f>
        <v>Dynamic viscosity (mPa.s)</v>
      </c>
      <c r="I658" s="1">
        <f t="shared" si="117"/>
        <v>10</v>
      </c>
      <c r="J658" s="1">
        <f t="shared" si="117"/>
        <v>3</v>
      </c>
      <c r="K658" s="1">
        <v>1.317319352011052</v>
      </c>
      <c r="L658" s="1">
        <v>2.1099756519800195E-3</v>
      </c>
      <c r="M658" s="1" t="s">
        <v>29</v>
      </c>
      <c r="N658" s="1" t="s">
        <v>28</v>
      </c>
      <c r="O658" s="1" t="s">
        <v>81</v>
      </c>
      <c r="P658" s="1">
        <f t="shared" si="118"/>
        <v>2.5587970220325502</v>
      </c>
      <c r="Q658" s="1">
        <f t="shared" si="118"/>
        <v>3</v>
      </c>
      <c r="R658" s="1">
        <f>Tabulka1[[#This Row],[z2]]</f>
        <v>1.317319352011052</v>
      </c>
      <c r="S658" s="1">
        <f>Tabulka1[[#This Row],[std2]]</f>
        <v>2.1099756519800195E-3</v>
      </c>
      <c r="T658" s="1" t="s">
        <v>44</v>
      </c>
      <c r="U658" s="1" t="s">
        <v>28</v>
      </c>
      <c r="V658" s="1" t="str">
        <f>Tabulka1[[#This Row],[z2Label]]</f>
        <v>Dynamic viscosity (mPa.s)</v>
      </c>
      <c r="W658" s="1">
        <f>2*Tabulka1[[#This Row],[x3]]/61.9789*1000/(100-Tabulka1[[#This Row],[x2]])</f>
        <v>0.91744377594903725</v>
      </c>
      <c r="X658" s="1">
        <f>(Tabulka1[[#This Row],[x2]]-Tabulka1[[#This Row],[x3]])/60.08*1000/(100-Tabulka1[[#This Row],[x2]])</f>
        <v>1.3761656639235558</v>
      </c>
      <c r="Y658" s="1">
        <f>Tabulka1[[#This Row],[z3]]</f>
        <v>1.317319352011052</v>
      </c>
      <c r="Z658" s="1">
        <f>Tabulka1[[#This Row],[std3]]</f>
        <v>2.1099756519800195E-3</v>
      </c>
      <c r="AA658" s="1" t="s">
        <v>36</v>
      </c>
      <c r="AB658" s="1" t="s">
        <v>37</v>
      </c>
      <c r="AC658" s="1" t="str">
        <f>Tabulka1[[#This Row],[z2Label]]</f>
        <v>Dynamic viscosity (mPa.s)</v>
      </c>
      <c r="AD658" s="1">
        <f>Tabulka1[[#This Row],[y2]]</f>
        <v>3</v>
      </c>
      <c r="AE658" s="1">
        <f>Tabulka1[[#This Row],[x3]]</f>
        <v>2.5587970220325502</v>
      </c>
      <c r="AF658" s="1">
        <f>Tabulka1[[#This Row],[x2]]-Tabulka1[[#This Row],[x3]]</f>
        <v>7.4412029779674498</v>
      </c>
      <c r="AG658" s="1">
        <f>100-Tabulka1[[#This Row],[Na2O_proc]]-Tabulka1[[#This Row],[SiO2_proc]]</f>
        <v>90</v>
      </c>
      <c r="AH658" s="1">
        <f>Tabulka1[[#This Row],[z2]]</f>
        <v>1.317319352011052</v>
      </c>
      <c r="AI658" s="1">
        <f>Tabulka1[[#This Row],[std2]]</f>
        <v>2.1099756519800195E-3</v>
      </c>
      <c r="AJ658" s="1" t="str">
        <f>Tabulka1[[#This Row],[z2Label]]</f>
        <v>Dynamic viscosity (mPa.s)</v>
      </c>
      <c r="AK658" s="1">
        <v>25</v>
      </c>
      <c r="AL658" s="1" t="s">
        <v>82</v>
      </c>
      <c r="AM658" s="1" t="s">
        <v>79</v>
      </c>
      <c r="AN658" s="1">
        <f t="shared" si="120"/>
        <v>1.3249237953482349</v>
      </c>
      <c r="AO658" s="1">
        <f>Tabulka1[[#This Row],[Interpolated_z2]]-Tabulka1[[#This Row],[z2]]</f>
        <v>7.604443337182909E-3</v>
      </c>
      <c r="AP658" s="1">
        <f>Tabulka1[[#This Row],[Interpolated_z2 - measured]]/Tabulka1[[#This Row],[z2]]*100</f>
        <v>0.57726650151869241</v>
      </c>
      <c r="AQ658" s="1">
        <v>1</v>
      </c>
    </row>
    <row r="659" spans="1:43" x14ac:dyDescent="0.35">
      <c r="A659" s="1">
        <f t="shared" ref="A659:B665" si="121">A274</f>
        <v>1.399309674018006</v>
      </c>
      <c r="B659" s="1">
        <f t="shared" si="121"/>
        <v>2.0989645110270088</v>
      </c>
      <c r="C659" s="1">
        <f>Tabulka1[[#This Row],[z2]]</f>
        <v>1.7917746955477438</v>
      </c>
      <c r="D659" s="1">
        <f>Tabulka1[[#This Row],[std2]]</f>
        <v>1.9016568620965275E-3</v>
      </c>
      <c r="E659" s="1">
        <f t="shared" si="119"/>
        <v>9</v>
      </c>
      <c r="F659" s="1" t="s">
        <v>75</v>
      </c>
      <c r="G659" s="1" t="s">
        <v>27</v>
      </c>
      <c r="H659" s="1" t="str">
        <f>Tabulka1[[#This Row],[z2Label]]</f>
        <v>Dynamic viscosity (mPa.s)</v>
      </c>
      <c r="I659" s="1">
        <f t="shared" ref="I659:J665" si="122">I274</f>
        <v>15</v>
      </c>
      <c r="J659" s="1">
        <f t="shared" si="122"/>
        <v>3</v>
      </c>
      <c r="K659" s="1">
        <v>1.7917746955477438</v>
      </c>
      <c r="L659" s="1">
        <v>1.9016568620965275E-3</v>
      </c>
      <c r="M659" s="1" t="s">
        <v>29</v>
      </c>
      <c r="N659" s="1" t="s">
        <v>28</v>
      </c>
      <c r="O659" s="1" t="s">
        <v>81</v>
      </c>
      <c r="P659" s="1">
        <f t="shared" ref="P659:Q665" si="123">P274</f>
        <v>3.8381955330488249</v>
      </c>
      <c r="Q659" s="1">
        <f t="shared" si="123"/>
        <v>3</v>
      </c>
      <c r="R659" s="1">
        <f>Tabulka1[[#This Row],[z2]]</f>
        <v>1.7917746955477438</v>
      </c>
      <c r="S659" s="1">
        <f>Tabulka1[[#This Row],[std2]]</f>
        <v>1.9016568620965275E-3</v>
      </c>
      <c r="T659" s="1" t="s">
        <v>44</v>
      </c>
      <c r="U659" s="1" t="s">
        <v>28</v>
      </c>
      <c r="V659" s="1" t="str">
        <f>Tabulka1[[#This Row],[z2Label]]</f>
        <v>Dynamic viscosity (mPa.s)</v>
      </c>
      <c r="W659" s="1">
        <f>2*Tabulka1[[#This Row],[x3]]/61.9789*1000/(100-Tabulka1[[#This Row],[x2]])</f>
        <v>1.4571165853308237</v>
      </c>
      <c r="X659" s="1">
        <f>(Tabulka1[[#This Row],[x2]]-Tabulka1[[#This Row],[x3]])/60.08*1000/(100-Tabulka1[[#This Row],[x2]])</f>
        <v>2.1856748779962354</v>
      </c>
      <c r="Y659" s="1">
        <f>Tabulka1[[#This Row],[z3]]</f>
        <v>1.7917746955477438</v>
      </c>
      <c r="Z659" s="1">
        <f>Tabulka1[[#This Row],[std3]]</f>
        <v>1.9016568620965275E-3</v>
      </c>
      <c r="AA659" s="1" t="s">
        <v>36</v>
      </c>
      <c r="AB659" s="1" t="s">
        <v>37</v>
      </c>
      <c r="AC659" s="1" t="str">
        <f>Tabulka1[[#This Row],[z2Label]]</f>
        <v>Dynamic viscosity (mPa.s)</v>
      </c>
      <c r="AD659" s="1">
        <f>Tabulka1[[#This Row],[y2]]</f>
        <v>3</v>
      </c>
      <c r="AE659" s="1">
        <f>Tabulka1[[#This Row],[x3]]</f>
        <v>3.8381955330488249</v>
      </c>
      <c r="AF659" s="1">
        <f>Tabulka1[[#This Row],[x2]]-Tabulka1[[#This Row],[x3]]</f>
        <v>11.161804466951175</v>
      </c>
      <c r="AG659" s="1">
        <f>100-Tabulka1[[#This Row],[Na2O_proc]]-Tabulka1[[#This Row],[SiO2_proc]]</f>
        <v>85</v>
      </c>
      <c r="AH659" s="1">
        <f>Tabulka1[[#This Row],[z2]]</f>
        <v>1.7917746955477438</v>
      </c>
      <c r="AI659" s="1">
        <f>Tabulka1[[#This Row],[std2]]</f>
        <v>1.9016568620965275E-3</v>
      </c>
      <c r="AJ659" s="1" t="str">
        <f>Tabulka1[[#This Row],[z2Label]]</f>
        <v>Dynamic viscosity (mPa.s)</v>
      </c>
      <c r="AK659" s="1">
        <v>25</v>
      </c>
      <c r="AL659" s="1" t="s">
        <v>82</v>
      </c>
      <c r="AM659" s="1" t="s">
        <v>79</v>
      </c>
      <c r="AN659" s="1">
        <f t="shared" si="120"/>
        <v>1.8884679505302313</v>
      </c>
      <c r="AO659" s="1">
        <f>Tabulka1[[#This Row],[Interpolated_z2]]-Tabulka1[[#This Row],[z2]]</f>
        <v>9.6693254982487487E-2</v>
      </c>
      <c r="AP659" s="1">
        <f>Tabulka1[[#This Row],[Interpolated_z2 - measured]]/Tabulka1[[#This Row],[z2]]*100</f>
        <v>5.3965074527926875</v>
      </c>
      <c r="AQ659" s="1">
        <v>1</v>
      </c>
    </row>
    <row r="660" spans="1:43" x14ac:dyDescent="0.35">
      <c r="A660" s="1">
        <f t="shared" si="121"/>
        <v>1.9481923169496684</v>
      </c>
      <c r="B660" s="1">
        <f t="shared" si="121"/>
        <v>2.9222884754245024</v>
      </c>
      <c r="C660" s="1">
        <f>Tabulka1[[#This Row],[z2]]</f>
        <v>2.6458766615732676</v>
      </c>
      <c r="D660" s="1">
        <f>Tabulka1[[#This Row],[std2]]</f>
        <v>8.8155922934526638E-4</v>
      </c>
      <c r="E660" s="1">
        <f t="shared" si="119"/>
        <v>9</v>
      </c>
      <c r="F660" s="1" t="s">
        <v>75</v>
      </c>
      <c r="G660" s="1" t="s">
        <v>27</v>
      </c>
      <c r="H660" s="1" t="str">
        <f>Tabulka1[[#This Row],[z2Label]]</f>
        <v>Dynamic viscosity (mPa.s)</v>
      </c>
      <c r="I660" s="1">
        <f t="shared" si="122"/>
        <v>20</v>
      </c>
      <c r="J660" s="1">
        <f t="shared" si="122"/>
        <v>3</v>
      </c>
      <c r="K660" s="1">
        <v>2.6458766615732676</v>
      </c>
      <c r="L660" s="1">
        <v>8.8155922934526638E-4</v>
      </c>
      <c r="M660" s="1" t="s">
        <v>29</v>
      </c>
      <c r="N660" s="1" t="s">
        <v>28</v>
      </c>
      <c r="O660" s="1" t="s">
        <v>81</v>
      </c>
      <c r="P660" s="1">
        <f t="shared" si="123"/>
        <v>5.1175940440651004</v>
      </c>
      <c r="Q660" s="1">
        <f t="shared" si="123"/>
        <v>3</v>
      </c>
      <c r="R660" s="1">
        <f>Tabulka1[[#This Row],[z2]]</f>
        <v>2.6458766615732676</v>
      </c>
      <c r="S660" s="1">
        <f>Tabulka1[[#This Row],[std2]]</f>
        <v>8.8155922934526638E-4</v>
      </c>
      <c r="T660" s="1" t="s">
        <v>44</v>
      </c>
      <c r="U660" s="1" t="s">
        <v>28</v>
      </c>
      <c r="V660" s="1" t="str">
        <f>Tabulka1[[#This Row],[z2Label]]</f>
        <v>Dynamic viscosity (mPa.s)</v>
      </c>
      <c r="W660" s="1">
        <f>2*Tabulka1[[#This Row],[x3]]/61.9789*1000/(100-Tabulka1[[#This Row],[x2]])</f>
        <v>2.0642484958853338</v>
      </c>
      <c r="X660" s="1">
        <f>(Tabulka1[[#This Row],[x2]]-Tabulka1[[#This Row],[x3]])/60.08*1000/(100-Tabulka1[[#This Row],[x2]])</f>
        <v>3.0963727438280002</v>
      </c>
      <c r="Y660" s="1">
        <f>Tabulka1[[#This Row],[z3]]</f>
        <v>2.6458766615732676</v>
      </c>
      <c r="Z660" s="1">
        <f>Tabulka1[[#This Row],[std3]]</f>
        <v>8.8155922934526638E-4</v>
      </c>
      <c r="AA660" s="1" t="s">
        <v>36</v>
      </c>
      <c r="AB660" s="1" t="s">
        <v>37</v>
      </c>
      <c r="AC660" s="1" t="str">
        <f>Tabulka1[[#This Row],[z2Label]]</f>
        <v>Dynamic viscosity (mPa.s)</v>
      </c>
      <c r="AD660" s="1">
        <f>Tabulka1[[#This Row],[y2]]</f>
        <v>3</v>
      </c>
      <c r="AE660" s="1">
        <f>Tabulka1[[#This Row],[x3]]</f>
        <v>5.1175940440651004</v>
      </c>
      <c r="AF660" s="1">
        <f>Tabulka1[[#This Row],[x2]]-Tabulka1[[#This Row],[x3]]</f>
        <v>14.8824059559349</v>
      </c>
      <c r="AG660" s="1">
        <f>100-Tabulka1[[#This Row],[Na2O_proc]]-Tabulka1[[#This Row],[SiO2_proc]]</f>
        <v>80</v>
      </c>
      <c r="AH660" s="1">
        <f>Tabulka1[[#This Row],[z2]]</f>
        <v>2.6458766615732676</v>
      </c>
      <c r="AI660" s="1">
        <f>Tabulka1[[#This Row],[std2]]</f>
        <v>8.8155922934526638E-4</v>
      </c>
      <c r="AJ660" s="1" t="str">
        <f>Tabulka1[[#This Row],[z2Label]]</f>
        <v>Dynamic viscosity (mPa.s)</v>
      </c>
      <c r="AK660" s="1">
        <v>25</v>
      </c>
      <c r="AL660" s="1" t="s">
        <v>82</v>
      </c>
      <c r="AM660" s="1" t="s">
        <v>79</v>
      </c>
      <c r="AN660" s="1">
        <f t="shared" si="120"/>
        <v>2.8748778712961576</v>
      </c>
      <c r="AO660" s="1">
        <f>Tabulka1[[#This Row],[Interpolated_z2]]-Tabulka1[[#This Row],[z2]]</f>
        <v>0.22900120972288995</v>
      </c>
      <c r="AP660" s="1">
        <f>Tabulka1[[#This Row],[Interpolated_z2 - measured]]/Tabulka1[[#This Row],[z2]]*100</f>
        <v>8.6550220971647001</v>
      </c>
      <c r="AQ660" s="1">
        <v>1</v>
      </c>
    </row>
    <row r="661" spans="1:43" x14ac:dyDescent="0.35">
      <c r="A661" s="1">
        <f t="shared" si="121"/>
        <v>2.5464982294940652</v>
      </c>
      <c r="B661" s="1">
        <f t="shared" si="121"/>
        <v>3.8197473442410979</v>
      </c>
      <c r="C661" s="1">
        <f>Tabulka1[[#This Row],[z2]]</f>
        <v>4.446009876068457</v>
      </c>
      <c r="D661" s="1">
        <f>Tabulka1[[#This Row],[std2]]</f>
        <v>8.4294036232494939E-3</v>
      </c>
      <c r="E661" s="1">
        <f t="shared" si="119"/>
        <v>9</v>
      </c>
      <c r="F661" s="1" t="s">
        <v>75</v>
      </c>
      <c r="G661" s="1" t="s">
        <v>27</v>
      </c>
      <c r="H661" s="1" t="str">
        <f>Tabulka1[[#This Row],[z2Label]]</f>
        <v>Dynamic viscosity (mPa.s)</v>
      </c>
      <c r="I661" s="1">
        <f t="shared" si="122"/>
        <v>25</v>
      </c>
      <c r="J661" s="1">
        <f t="shared" si="122"/>
        <v>3</v>
      </c>
      <c r="K661" s="1">
        <v>4.446009876068457</v>
      </c>
      <c r="L661" s="1">
        <v>8.4294036232494939E-3</v>
      </c>
      <c r="M661" s="1" t="s">
        <v>29</v>
      </c>
      <c r="N661" s="1" t="s">
        <v>28</v>
      </c>
      <c r="O661" s="1" t="s">
        <v>81</v>
      </c>
      <c r="P661" s="1">
        <f t="shared" si="123"/>
        <v>6.3969925550813747</v>
      </c>
      <c r="Q661" s="1">
        <f t="shared" si="123"/>
        <v>3</v>
      </c>
      <c r="R661" s="1">
        <f>Tabulka1[[#This Row],[z2]]</f>
        <v>4.446009876068457</v>
      </c>
      <c r="S661" s="1">
        <f>Tabulka1[[#This Row],[std2]]</f>
        <v>8.4294036232494939E-3</v>
      </c>
      <c r="T661" s="1" t="s">
        <v>44</v>
      </c>
      <c r="U661" s="1" t="s">
        <v>28</v>
      </c>
      <c r="V661" s="1" t="str">
        <f>Tabulka1[[#This Row],[z2Label]]</f>
        <v>Dynamic viscosity (mPa.s)</v>
      </c>
      <c r="W661" s="1">
        <f>2*Tabulka1[[#This Row],[x3]]/61.9789*1000/(100-Tabulka1[[#This Row],[x2]])</f>
        <v>2.7523313278471111</v>
      </c>
      <c r="X661" s="1">
        <f>(Tabulka1[[#This Row],[x2]]-Tabulka1[[#This Row],[x3]])/60.08*1000/(100-Tabulka1[[#This Row],[x2]])</f>
        <v>4.1284969917706675</v>
      </c>
      <c r="Y661" s="1">
        <f>Tabulka1[[#This Row],[z3]]</f>
        <v>4.446009876068457</v>
      </c>
      <c r="Z661" s="1">
        <f>Tabulka1[[#This Row],[std3]]</f>
        <v>8.4294036232494939E-3</v>
      </c>
      <c r="AA661" s="1" t="s">
        <v>36</v>
      </c>
      <c r="AB661" s="1" t="s">
        <v>37</v>
      </c>
      <c r="AC661" s="1" t="str">
        <f>Tabulka1[[#This Row],[z2Label]]</f>
        <v>Dynamic viscosity (mPa.s)</v>
      </c>
      <c r="AD661" s="1">
        <f>Tabulka1[[#This Row],[y2]]</f>
        <v>3</v>
      </c>
      <c r="AE661" s="1">
        <f>Tabulka1[[#This Row],[x3]]</f>
        <v>6.3969925550813747</v>
      </c>
      <c r="AF661" s="1">
        <f>Tabulka1[[#This Row],[x2]]-Tabulka1[[#This Row],[x3]]</f>
        <v>18.603007444918624</v>
      </c>
      <c r="AG661" s="1">
        <f>100-Tabulka1[[#This Row],[Na2O_proc]]-Tabulka1[[#This Row],[SiO2_proc]]</f>
        <v>75</v>
      </c>
      <c r="AH661" s="1">
        <f>Tabulka1[[#This Row],[z2]]</f>
        <v>4.446009876068457</v>
      </c>
      <c r="AI661" s="1">
        <f>Tabulka1[[#This Row],[std2]]</f>
        <v>8.4294036232494939E-3</v>
      </c>
      <c r="AJ661" s="1" t="str">
        <f>Tabulka1[[#This Row],[z2Label]]</f>
        <v>Dynamic viscosity (mPa.s)</v>
      </c>
      <c r="AK661" s="1">
        <v>25</v>
      </c>
      <c r="AL661" s="1" t="s">
        <v>82</v>
      </c>
      <c r="AM661" s="1" t="s">
        <v>79</v>
      </c>
      <c r="AN661" s="1">
        <f t="shared" si="120"/>
        <v>4.8805944165964803</v>
      </c>
      <c r="AO661" s="1">
        <f>Tabulka1[[#This Row],[Interpolated_z2]]-Tabulka1[[#This Row],[z2]]</f>
        <v>0.43458454052802331</v>
      </c>
      <c r="AP661" s="1">
        <f>Tabulka1[[#This Row],[Interpolated_z2 - measured]]/Tabulka1[[#This Row],[z2]]*100</f>
        <v>9.7747092930958619</v>
      </c>
      <c r="AQ661" s="1">
        <v>1</v>
      </c>
    </row>
    <row r="662" spans="1:43" x14ac:dyDescent="0.35">
      <c r="A662" s="1">
        <f t="shared" si="121"/>
        <v>3.1866939367654625</v>
      </c>
      <c r="B662" s="1">
        <f t="shared" si="121"/>
        <v>4.7800409051481942</v>
      </c>
      <c r="C662" s="1">
        <f>Tabulka1[[#This Row],[z2]]</f>
        <v>9.2911373017114851</v>
      </c>
      <c r="D662" s="1">
        <f>Tabulka1[[#This Row],[std2]]</f>
        <v>0.19171992435350788</v>
      </c>
      <c r="E662" s="1">
        <f t="shared" si="119"/>
        <v>9</v>
      </c>
      <c r="F662" s="1" t="s">
        <v>75</v>
      </c>
      <c r="G662" s="1" t="s">
        <v>27</v>
      </c>
      <c r="H662" s="1" t="str">
        <f>Tabulka1[[#This Row],[z2Label]]</f>
        <v>Dynamic viscosity (mPa.s)</v>
      </c>
      <c r="I662" s="1">
        <f t="shared" si="122"/>
        <v>30</v>
      </c>
      <c r="J662" s="1">
        <f t="shared" si="122"/>
        <v>3</v>
      </c>
      <c r="K662" s="1">
        <v>9.2911373017114851</v>
      </c>
      <c r="L662" s="1">
        <v>0.19171992435350788</v>
      </c>
      <c r="M662" s="1" t="s">
        <v>29</v>
      </c>
      <c r="N662" s="1" t="s">
        <v>28</v>
      </c>
      <c r="O662" s="1" t="s">
        <v>81</v>
      </c>
      <c r="P662" s="1">
        <f t="shared" si="123"/>
        <v>7.6763910660976498</v>
      </c>
      <c r="Q662" s="1">
        <f t="shared" si="123"/>
        <v>3</v>
      </c>
      <c r="R662" s="1">
        <f>Tabulka1[[#This Row],[z2]]</f>
        <v>9.2911373017114851</v>
      </c>
      <c r="S662" s="1">
        <f>Tabulka1[[#This Row],[std2]]</f>
        <v>0.19171992435350788</v>
      </c>
      <c r="T662" s="1" t="s">
        <v>44</v>
      </c>
      <c r="U662" s="1" t="s">
        <v>28</v>
      </c>
      <c r="V662" s="1" t="str">
        <f>Tabulka1[[#This Row],[z2Label]]</f>
        <v>Dynamic viscosity (mPa.s)</v>
      </c>
      <c r="W662" s="1">
        <f>2*Tabulka1[[#This Row],[x3]]/61.9789*1000/(100-Tabulka1[[#This Row],[x2]])</f>
        <v>3.5387117072320002</v>
      </c>
      <c r="X662" s="1">
        <f>(Tabulka1[[#This Row],[x2]]-Tabulka1[[#This Row],[x3]])/60.08*1000/(100-Tabulka1[[#This Row],[x2]])</f>
        <v>5.3080675608480004</v>
      </c>
      <c r="Y662" s="1">
        <f>Tabulka1[[#This Row],[z3]]</f>
        <v>9.2911373017114851</v>
      </c>
      <c r="Z662" s="1">
        <f>Tabulka1[[#This Row],[std3]]</f>
        <v>0.19171992435350788</v>
      </c>
      <c r="AA662" s="1" t="s">
        <v>36</v>
      </c>
      <c r="AB662" s="1" t="s">
        <v>37</v>
      </c>
      <c r="AC662" s="1" t="str">
        <f>Tabulka1[[#This Row],[z2Label]]</f>
        <v>Dynamic viscosity (mPa.s)</v>
      </c>
      <c r="AD662" s="1">
        <f>Tabulka1[[#This Row],[y2]]</f>
        <v>3</v>
      </c>
      <c r="AE662" s="1">
        <f>Tabulka1[[#This Row],[x3]]</f>
        <v>7.6763910660976498</v>
      </c>
      <c r="AF662" s="1">
        <f>Tabulka1[[#This Row],[x2]]-Tabulka1[[#This Row],[x3]]</f>
        <v>22.323608933902349</v>
      </c>
      <c r="AG662" s="1">
        <f>100-Tabulka1[[#This Row],[Na2O_proc]]-Tabulka1[[#This Row],[SiO2_proc]]</f>
        <v>70</v>
      </c>
      <c r="AH662" s="1">
        <f>Tabulka1[[#This Row],[z2]]</f>
        <v>9.2911373017114851</v>
      </c>
      <c r="AI662" s="1">
        <f>Tabulka1[[#This Row],[std2]]</f>
        <v>0.19171992435350788</v>
      </c>
      <c r="AJ662" s="1" t="str">
        <f>Tabulka1[[#This Row],[z2Label]]</f>
        <v>Dynamic viscosity (mPa.s)</v>
      </c>
      <c r="AK662" s="1">
        <v>25</v>
      </c>
      <c r="AL662" s="1" t="s">
        <v>82</v>
      </c>
      <c r="AM662" s="1" t="s">
        <v>79</v>
      </c>
      <c r="AN662" s="1">
        <f t="shared" si="120"/>
        <v>9.8603629232856385</v>
      </c>
      <c r="AO662" s="1">
        <f>Tabulka1[[#This Row],[Interpolated_z2]]-Tabulka1[[#This Row],[z2]]</f>
        <v>0.56922562157415335</v>
      </c>
      <c r="AP662" s="1">
        <f>Tabulka1[[#This Row],[Interpolated_z2 - measured]]/Tabulka1[[#This Row],[z2]]*100</f>
        <v>6.1265440719436839</v>
      </c>
      <c r="AQ662" s="1">
        <v>1</v>
      </c>
    </row>
    <row r="663" spans="1:43" x14ac:dyDescent="0.35">
      <c r="A663" s="1">
        <f t="shared" si="121"/>
        <v>3.861259381493352</v>
      </c>
      <c r="B663" s="1">
        <f t="shared" si="121"/>
        <v>5.7918890722400285</v>
      </c>
      <c r="C663" s="1" t="str">
        <f>Tabulka1[[#This Row],[z2]]</f>
        <v>–</v>
      </c>
      <c r="D663" s="1" t="str">
        <f>Tabulka1[[#This Row],[std2]]</f>
        <v>–</v>
      </c>
      <c r="E663" s="1">
        <f t="shared" si="119"/>
        <v>9</v>
      </c>
      <c r="F663" s="1" t="s">
        <v>75</v>
      </c>
      <c r="G663" s="1" t="s">
        <v>27</v>
      </c>
      <c r="H663" s="1" t="str">
        <f>Tabulka1[[#This Row],[z2Label]]</f>
        <v>Dynamic viscosity (mPa.s)</v>
      </c>
      <c r="I663" s="1">
        <f t="shared" si="122"/>
        <v>34.72</v>
      </c>
      <c r="J663" s="1">
        <f t="shared" si="122"/>
        <v>3</v>
      </c>
      <c r="K663" s="1" t="s">
        <v>46</v>
      </c>
      <c r="L663" s="1" t="s">
        <v>46</v>
      </c>
      <c r="M663" s="1" t="s">
        <v>29</v>
      </c>
      <c r="N663" s="1" t="s">
        <v>28</v>
      </c>
      <c r="O663" s="1" t="s">
        <v>81</v>
      </c>
      <c r="P663" s="1">
        <f t="shared" si="123"/>
        <v>8.8841432604970141</v>
      </c>
      <c r="Q663" s="1">
        <f t="shared" si="123"/>
        <v>3</v>
      </c>
      <c r="R663" s="1" t="str">
        <f>Tabulka1[[#This Row],[z2]]</f>
        <v>–</v>
      </c>
      <c r="S663" s="1" t="str">
        <f>Tabulka1[[#This Row],[std2]]</f>
        <v>–</v>
      </c>
      <c r="T663" s="1" t="s">
        <v>44</v>
      </c>
      <c r="U663" s="1" t="s">
        <v>28</v>
      </c>
      <c r="V663" s="1" t="str">
        <f>Tabulka1[[#This Row],[z2Label]]</f>
        <v>Dynamic viscosity (mPa.s)</v>
      </c>
      <c r="W663" s="1">
        <f>2*Tabulka1[[#This Row],[x3]]/61.9789*1000/(100-Tabulka1[[#This Row],[x2]])</f>
        <v>4.3915874863442887</v>
      </c>
      <c r="X663" s="1">
        <f>(Tabulka1[[#This Row],[x2]]-Tabulka1[[#This Row],[x3]])/60.08*1000/(100-Tabulka1[[#This Row],[x2]])</f>
        <v>6.5873812295164322</v>
      </c>
      <c r="Y663" s="1" t="str">
        <f>Tabulka1[[#This Row],[z3]]</f>
        <v>–</v>
      </c>
      <c r="Z663" s="1" t="str">
        <f>Tabulka1[[#This Row],[std3]]</f>
        <v>–</v>
      </c>
      <c r="AA663" s="1" t="s">
        <v>36</v>
      </c>
      <c r="AB663" s="1" t="s">
        <v>37</v>
      </c>
      <c r="AC663" s="1" t="str">
        <f>Tabulka1[[#This Row],[z2Label]]</f>
        <v>Dynamic viscosity (mPa.s)</v>
      </c>
      <c r="AD663" s="1">
        <f>Tabulka1[[#This Row],[y2]]</f>
        <v>3</v>
      </c>
      <c r="AE663" s="1">
        <f>Tabulka1[[#This Row],[x3]]</f>
        <v>8.8841432604970141</v>
      </c>
      <c r="AF663" s="1">
        <f>Tabulka1[[#This Row],[x2]]-Tabulka1[[#This Row],[x3]]</f>
        <v>25.835856739502987</v>
      </c>
      <c r="AG663" s="1">
        <f>100-Tabulka1[[#This Row],[Na2O_proc]]-Tabulka1[[#This Row],[SiO2_proc]]</f>
        <v>65.28</v>
      </c>
      <c r="AH663" s="1" t="str">
        <f>Tabulka1[[#This Row],[z2]]</f>
        <v>–</v>
      </c>
      <c r="AI663" s="1" t="str">
        <f>Tabulka1[[#This Row],[std2]]</f>
        <v>–</v>
      </c>
      <c r="AJ663" s="1" t="str">
        <f>Tabulka1[[#This Row],[z2Label]]</f>
        <v>Dynamic viscosity (mPa.s)</v>
      </c>
      <c r="AK663" s="1">
        <v>25</v>
      </c>
      <c r="AL663" s="1" t="s">
        <v>82</v>
      </c>
      <c r="AM663" s="1" t="s">
        <v>79</v>
      </c>
      <c r="AN663" s="1">
        <f t="shared" si="120"/>
        <v>24.286740936645216</v>
      </c>
      <c r="AO663" s="1" t="e">
        <f>Tabulka1[[#This Row],[Interpolated_z2]]-Tabulka1[[#This Row],[z2]]</f>
        <v>#VALUE!</v>
      </c>
      <c r="AP663" s="1" t="e">
        <f>Tabulka1[[#This Row],[Interpolated_z2 - measured]]/Tabulka1[[#This Row],[z2]]*100</f>
        <v>#VALUE!</v>
      </c>
      <c r="AQ663" s="1">
        <v>1</v>
      </c>
    </row>
    <row r="664" spans="1:43" x14ac:dyDescent="0.35">
      <c r="A664" s="1">
        <f t="shared" si="121"/>
        <v>3.9205755620226168</v>
      </c>
      <c r="B664" s="1">
        <f t="shared" si="121"/>
        <v>5.8808633430339254</v>
      </c>
      <c r="C664" s="1">
        <f>Tabulka1[[#This Row],[z2]]</f>
        <v>23.480668717550941</v>
      </c>
      <c r="D664" s="1">
        <f>Tabulka1[[#This Row],[std2]]</f>
        <v>0.56214580871745312</v>
      </c>
      <c r="E664" s="1">
        <f t="shared" si="119"/>
        <v>9</v>
      </c>
      <c r="F664" s="1" t="s">
        <v>75</v>
      </c>
      <c r="G664" s="1" t="s">
        <v>27</v>
      </c>
      <c r="H664" s="1" t="str">
        <f>Tabulka1[[#This Row],[z2Label]]</f>
        <v>Dynamic viscosity (mPa.s)</v>
      </c>
      <c r="I664" s="1">
        <f t="shared" si="122"/>
        <v>35</v>
      </c>
      <c r="J664" s="1">
        <f t="shared" si="122"/>
        <v>3</v>
      </c>
      <c r="K664" s="1">
        <v>23.480668717550941</v>
      </c>
      <c r="L664" s="1">
        <v>0.56214580871745312</v>
      </c>
      <c r="M664" s="1" t="s">
        <v>29</v>
      </c>
      <c r="N664" s="1" t="s">
        <v>28</v>
      </c>
      <c r="O664" s="1" t="s">
        <v>81</v>
      </c>
      <c r="P664" s="1">
        <f t="shared" si="123"/>
        <v>8.9557895771139258</v>
      </c>
      <c r="Q664" s="1">
        <f t="shared" si="123"/>
        <v>3</v>
      </c>
      <c r="R664" s="1">
        <f>Tabulka1[[#This Row],[z2]]</f>
        <v>23.480668717550941</v>
      </c>
      <c r="S664" s="1">
        <f>Tabulka1[[#This Row],[std2]]</f>
        <v>0.56214580871745312</v>
      </c>
      <c r="T664" s="1" t="s">
        <v>44</v>
      </c>
      <c r="U664" s="1" t="s">
        <v>28</v>
      </c>
      <c r="V664" s="1" t="str">
        <f>Tabulka1[[#This Row],[z2Label]]</f>
        <v>Dynamic viscosity (mPa.s)</v>
      </c>
      <c r="W664" s="1">
        <f>2*Tabulka1[[#This Row],[x3]]/61.9789*1000/(100-Tabulka1[[#This Row],[x2]])</f>
        <v>4.4460736834453343</v>
      </c>
      <c r="X664" s="1">
        <f>(Tabulka1[[#This Row],[x2]]-Tabulka1[[#This Row],[x3]])/60.08*1000/(100-Tabulka1[[#This Row],[x2]])</f>
        <v>6.6691105251680005</v>
      </c>
      <c r="Y664" s="1">
        <f>Tabulka1[[#This Row],[z3]]</f>
        <v>23.480668717550941</v>
      </c>
      <c r="Z664" s="1">
        <f>Tabulka1[[#This Row],[std3]]</f>
        <v>0.56214580871745312</v>
      </c>
      <c r="AA664" s="1" t="s">
        <v>36</v>
      </c>
      <c r="AB664" s="1" t="s">
        <v>37</v>
      </c>
      <c r="AC664" s="1" t="str">
        <f>Tabulka1[[#This Row],[z2Label]]</f>
        <v>Dynamic viscosity (mPa.s)</v>
      </c>
      <c r="AD664" s="1">
        <f>Tabulka1[[#This Row],[y2]]</f>
        <v>3</v>
      </c>
      <c r="AE664" s="1">
        <f>Tabulka1[[#This Row],[x3]]</f>
        <v>8.9557895771139258</v>
      </c>
      <c r="AF664" s="1">
        <f>Tabulka1[[#This Row],[x2]]-Tabulka1[[#This Row],[x3]]</f>
        <v>26.044210422886074</v>
      </c>
      <c r="AG664" s="1">
        <f>100-Tabulka1[[#This Row],[Na2O_proc]]-Tabulka1[[#This Row],[SiO2_proc]]</f>
        <v>65</v>
      </c>
      <c r="AH664" s="1">
        <f>Tabulka1[[#This Row],[z2]]</f>
        <v>23.480668717550941</v>
      </c>
      <c r="AI664" s="1">
        <f>Tabulka1[[#This Row],[std2]]</f>
        <v>0.56214580871745312</v>
      </c>
      <c r="AJ664" s="1" t="str">
        <f>Tabulka1[[#This Row],[z2Label]]</f>
        <v>Dynamic viscosity (mPa.s)</v>
      </c>
      <c r="AK664" s="1">
        <v>25</v>
      </c>
      <c r="AL664" s="1" t="s">
        <v>82</v>
      </c>
      <c r="AM664" s="1" t="s">
        <v>79</v>
      </c>
      <c r="AN664" s="1">
        <f t="shared" si="120"/>
        <v>25.856760856166257</v>
      </c>
      <c r="AO664" s="1">
        <f>Tabulka1[[#This Row],[Interpolated_z2]]-Tabulka1[[#This Row],[z2]]</f>
        <v>2.3760921386153164</v>
      </c>
      <c r="AP664" s="1">
        <f>Tabulka1[[#This Row],[Interpolated_z2 - measured]]/Tabulka1[[#This Row],[z2]]*100</f>
        <v>10.119354636775206</v>
      </c>
      <c r="AQ664" s="1">
        <v>1</v>
      </c>
    </row>
    <row r="665" spans="1:43" x14ac:dyDescent="0.35">
      <c r="A665" s="1">
        <f t="shared" si="121"/>
        <v>4.6916570094241203</v>
      </c>
      <c r="B665" s="1">
        <f t="shared" si="121"/>
        <v>7.037485514136181</v>
      </c>
      <c r="C665" s="1">
        <f>Tabulka1[[#This Row],[z2]]</f>
        <v>93.204592254016347</v>
      </c>
      <c r="D665" s="1">
        <f>Tabulka1[[#This Row],[std2]]</f>
        <v>0.46217750781786021</v>
      </c>
      <c r="E665" s="1">
        <f t="shared" si="119"/>
        <v>9</v>
      </c>
      <c r="F665" s="1" t="s">
        <v>75</v>
      </c>
      <c r="G665" s="1" t="s">
        <v>27</v>
      </c>
      <c r="H665" s="1" t="str">
        <f>Tabulka1[[#This Row],[z2Label]]</f>
        <v>Dynamic viscosity (mPa.s)</v>
      </c>
      <c r="I665" s="1">
        <f t="shared" si="122"/>
        <v>40</v>
      </c>
      <c r="J665" s="1">
        <f t="shared" si="122"/>
        <v>3</v>
      </c>
      <c r="K665" s="1">
        <v>93.204592254016347</v>
      </c>
      <c r="L665" s="1">
        <v>0.46217750781786021</v>
      </c>
      <c r="M665" s="1" t="s">
        <v>29</v>
      </c>
      <c r="N665" s="1" t="s">
        <v>28</v>
      </c>
      <c r="O665" s="1" t="s">
        <v>81</v>
      </c>
      <c r="P665" s="1">
        <f t="shared" si="123"/>
        <v>10.235188088130201</v>
      </c>
      <c r="Q665" s="1">
        <f t="shared" si="123"/>
        <v>3</v>
      </c>
      <c r="R665" s="1">
        <f>Tabulka1[[#This Row],[z2]]</f>
        <v>93.204592254016347</v>
      </c>
      <c r="S665" s="1">
        <f>Tabulka1[[#This Row],[std2]]</f>
        <v>0.46217750781786021</v>
      </c>
      <c r="T665" s="1" t="s">
        <v>44</v>
      </c>
      <c r="U665" s="1" t="s">
        <v>28</v>
      </c>
      <c r="V665" s="1" t="str">
        <f>Tabulka1[[#This Row],[z2Label]]</f>
        <v>Dynamic viscosity (mPa.s)</v>
      </c>
      <c r="W665" s="1">
        <f>2*Tabulka1[[#This Row],[x3]]/61.9789*1000/(100-Tabulka1[[#This Row],[x2]])</f>
        <v>5.5046626556942231</v>
      </c>
      <c r="X665" s="1">
        <f>(Tabulka1[[#This Row],[x2]]-Tabulka1[[#This Row],[x3]])/60.08*1000/(100-Tabulka1[[#This Row],[x2]])</f>
        <v>8.2569939835413333</v>
      </c>
      <c r="Y665" s="1">
        <f>Tabulka1[[#This Row],[z3]]</f>
        <v>93.204592254016347</v>
      </c>
      <c r="Z665" s="1">
        <f>Tabulka1[[#This Row],[std3]]</f>
        <v>0.46217750781786021</v>
      </c>
      <c r="AA665" s="1" t="s">
        <v>36</v>
      </c>
      <c r="AB665" s="1" t="s">
        <v>37</v>
      </c>
      <c r="AC665" s="1" t="str">
        <f>Tabulka1[[#This Row],[z2Label]]</f>
        <v>Dynamic viscosity (mPa.s)</v>
      </c>
      <c r="AD665" s="1">
        <f>Tabulka1[[#This Row],[y2]]</f>
        <v>3</v>
      </c>
      <c r="AE665" s="1">
        <f>Tabulka1[[#This Row],[x3]]</f>
        <v>10.235188088130201</v>
      </c>
      <c r="AF665" s="1">
        <f>Tabulka1[[#This Row],[x2]]-Tabulka1[[#This Row],[x3]]</f>
        <v>29.764811911869799</v>
      </c>
      <c r="AG665" s="1">
        <f>100-Tabulka1[[#This Row],[Na2O_proc]]-Tabulka1[[#This Row],[SiO2_proc]]</f>
        <v>60</v>
      </c>
      <c r="AH665" s="1">
        <f>Tabulka1[[#This Row],[z2]]</f>
        <v>93.204592254016347</v>
      </c>
      <c r="AI665" s="1">
        <f>Tabulka1[[#This Row],[std2]]</f>
        <v>0.46217750781786021</v>
      </c>
      <c r="AJ665" s="1" t="str">
        <f>Tabulka1[[#This Row],[z2Label]]</f>
        <v>Dynamic viscosity (mPa.s)</v>
      </c>
      <c r="AK665" s="1">
        <v>25</v>
      </c>
      <c r="AL665" s="1" t="s">
        <v>82</v>
      </c>
      <c r="AM665" s="1" t="s">
        <v>79</v>
      </c>
      <c r="AN665" s="1">
        <f t="shared" si="120"/>
        <v>98.102799329540062</v>
      </c>
      <c r="AO665" s="1">
        <f>Tabulka1[[#This Row],[Interpolated_z2]]-Tabulka1[[#This Row],[z2]]</f>
        <v>4.8982070755237146</v>
      </c>
      <c r="AP665" s="1">
        <f>Tabulka1[[#This Row],[Interpolated_z2 - measured]]/Tabulka1[[#This Row],[z2]]*100</f>
        <v>5.2553280445391817</v>
      </c>
      <c r="AQ665" s="1">
        <v>1</v>
      </c>
    </row>
    <row r="666" spans="1:43" x14ac:dyDescent="0.35">
      <c r="A666" s="1">
        <f t="shared" ref="A666:B666" si="124">A281</f>
        <v>5.1877142947969785</v>
      </c>
      <c r="B666" s="1">
        <f t="shared" si="124"/>
        <v>7.7815714421954674</v>
      </c>
      <c r="C666" s="1">
        <f>Tabulka1[[#This Row],[z2]]</f>
        <v>334.21019826502067</v>
      </c>
      <c r="D666" s="1">
        <f>Tabulka1[[#This Row],[std2]]</f>
        <v>1.3610738458035536</v>
      </c>
      <c r="E666" s="1">
        <f t="shared" ref="E666:E675" si="125">E281</f>
        <v>9</v>
      </c>
      <c r="F666" s="1" t="s">
        <v>75</v>
      </c>
      <c r="G666" s="1" t="s">
        <v>27</v>
      </c>
      <c r="H666" s="1" t="str">
        <f>Tabulka1[[#This Row],[z2Label]]</f>
        <v>Dynamic viscosity (mPa.s)</v>
      </c>
      <c r="I666" s="1">
        <f t="shared" ref="I666:J666" si="126">I281</f>
        <v>42.9</v>
      </c>
      <c r="J666" s="1">
        <f t="shared" si="126"/>
        <v>3</v>
      </c>
      <c r="K666" s="1">
        <v>334.21019826502067</v>
      </c>
      <c r="L666" s="1">
        <v>1.3610738458035536</v>
      </c>
      <c r="M666" s="1" t="s">
        <v>29</v>
      </c>
      <c r="N666" s="1" t="s">
        <v>28</v>
      </c>
      <c r="O666" s="1" t="s">
        <v>81</v>
      </c>
      <c r="P666" s="1">
        <f t="shared" ref="P666:Q666" si="127">P281</f>
        <v>10.977239224519639</v>
      </c>
      <c r="Q666" s="1">
        <f t="shared" si="127"/>
        <v>3</v>
      </c>
      <c r="R666" s="1">
        <f>Tabulka1[[#This Row],[z2]]</f>
        <v>334.21019826502067</v>
      </c>
      <c r="S666" s="1">
        <f>Tabulka1[[#This Row],[std2]]</f>
        <v>1.3610738458035536</v>
      </c>
      <c r="T666" s="1" t="s">
        <v>44</v>
      </c>
      <c r="U666" s="1" t="s">
        <v>28</v>
      </c>
      <c r="V666" s="1" t="str">
        <f>Tabulka1[[#This Row],[z2Label]]</f>
        <v>Dynamic viscosity (mPa.s)</v>
      </c>
      <c r="W666" s="1">
        <f>2*Tabulka1[[#This Row],[x3]]/61.9789*1000/(100-Tabulka1[[#This Row],[x2]])</f>
        <v>6.2035909263384097</v>
      </c>
      <c r="X666" s="1">
        <f>(Tabulka1[[#This Row],[x2]]-Tabulka1[[#This Row],[x3]])/60.08*1000/(100-Tabulka1[[#This Row],[x2]])</f>
        <v>9.3053863895076159</v>
      </c>
      <c r="Y666" s="1">
        <f>Tabulka1[[#This Row],[z3]]</f>
        <v>334.21019826502067</v>
      </c>
      <c r="Z666" s="1">
        <f>Tabulka1[[#This Row],[std3]]</f>
        <v>1.3610738458035536</v>
      </c>
      <c r="AA666" s="1" t="s">
        <v>36</v>
      </c>
      <c r="AB666" s="1" t="s">
        <v>37</v>
      </c>
      <c r="AC666" s="1" t="str">
        <f>Tabulka1[[#This Row],[z2Label]]</f>
        <v>Dynamic viscosity (mPa.s)</v>
      </c>
      <c r="AD666" s="1">
        <f>Tabulka1[[#This Row],[y2]]</f>
        <v>3</v>
      </c>
      <c r="AE666" s="1">
        <f>Tabulka1[[#This Row],[x3]]</f>
        <v>10.977239224519639</v>
      </c>
      <c r="AF666" s="1">
        <f>Tabulka1[[#This Row],[x2]]-Tabulka1[[#This Row],[x3]]</f>
        <v>31.922760775480359</v>
      </c>
      <c r="AG666" s="1">
        <f>100-Tabulka1[[#This Row],[Na2O_proc]]-Tabulka1[[#This Row],[SiO2_proc]]</f>
        <v>57.100000000000009</v>
      </c>
      <c r="AH666" s="1">
        <f>Tabulka1[[#This Row],[z2]]</f>
        <v>334.21019826502067</v>
      </c>
      <c r="AI666" s="1">
        <f>Tabulka1[[#This Row],[std2]]</f>
        <v>1.3610738458035536</v>
      </c>
      <c r="AJ666" s="1" t="str">
        <f>Tabulka1[[#This Row],[z2Label]]</f>
        <v>Dynamic viscosity (mPa.s)</v>
      </c>
      <c r="AK666" s="1">
        <v>25</v>
      </c>
      <c r="AL666" s="1" t="s">
        <v>82</v>
      </c>
      <c r="AM666" s="1" t="s">
        <v>79</v>
      </c>
      <c r="AN666" s="1">
        <f t="shared" si="120"/>
        <v>264.84785747791273</v>
      </c>
      <c r="AO666" s="1">
        <f>Tabulka1[[#This Row],[Interpolated_z2]]-Tabulka1[[#This Row],[z2]]</f>
        <v>-69.362340787107939</v>
      </c>
      <c r="AP666" s="1">
        <f>Tabulka1[[#This Row],[Interpolated_z2 - measured]]/Tabulka1[[#This Row],[z2]]*100</f>
        <v>-20.754106591356997</v>
      </c>
      <c r="AQ666" s="1">
        <v>1</v>
      </c>
    </row>
    <row r="667" spans="1:43" x14ac:dyDescent="0.35">
      <c r="A667" s="1">
        <f t="shared" ref="A667:B667" si="128">A282</f>
        <v>0</v>
      </c>
      <c r="B667" s="1">
        <f t="shared" si="128"/>
        <v>0</v>
      </c>
      <c r="C667" s="1">
        <f>Tabulka1[[#This Row],[z2]]</f>
        <v>0.85630634428904007</v>
      </c>
      <c r="D667" s="1">
        <f>Tabulka1[[#This Row],[std2]]</f>
        <v>1.7616965743173559E-3</v>
      </c>
      <c r="E667" s="1">
        <f t="shared" si="125"/>
        <v>10</v>
      </c>
      <c r="F667" s="1" t="s">
        <v>75</v>
      </c>
      <c r="G667" s="1" t="s">
        <v>27</v>
      </c>
      <c r="H667" s="1" t="str">
        <f>Tabulka1[[#This Row],[z2Label]]</f>
        <v>Dynamic viscosity (mPa.s)</v>
      </c>
      <c r="I667" s="1">
        <f t="shared" ref="I667:J667" si="129">I282</f>
        <v>0</v>
      </c>
      <c r="J667" s="1">
        <f t="shared" si="129"/>
        <v>3.3460000000000001</v>
      </c>
      <c r="K667" s="1">
        <v>0.85630634428904007</v>
      </c>
      <c r="L667" s="1">
        <v>1.7616965743173559E-3</v>
      </c>
      <c r="M667" s="1" t="s">
        <v>29</v>
      </c>
      <c r="N667" s="1" t="s">
        <v>28</v>
      </c>
      <c r="O667" s="1" t="s">
        <v>81</v>
      </c>
      <c r="P667" s="1">
        <f t="shared" ref="P667:Q667" si="130">P282</f>
        <v>0</v>
      </c>
      <c r="Q667" s="1">
        <f t="shared" si="130"/>
        <v>3.3460000000000001</v>
      </c>
      <c r="R667" s="1">
        <f>Tabulka1[[#This Row],[z2]]</f>
        <v>0.85630634428904007</v>
      </c>
      <c r="S667" s="1">
        <f>Tabulka1[[#This Row],[std2]]</f>
        <v>1.7616965743173559E-3</v>
      </c>
      <c r="T667" s="1" t="s">
        <v>44</v>
      </c>
      <c r="U667" s="1" t="s">
        <v>28</v>
      </c>
      <c r="V667" s="1" t="str">
        <f>Tabulka1[[#This Row],[z2Label]]</f>
        <v>Dynamic viscosity (mPa.s)</v>
      </c>
      <c r="W667" s="1">
        <f>2*Tabulka1[[#This Row],[x3]]/61.9789*1000/(100-Tabulka1[[#This Row],[x2]])</f>
        <v>0</v>
      </c>
      <c r="X667" s="1">
        <f>(Tabulka1[[#This Row],[x2]]-Tabulka1[[#This Row],[x3]])/60.08*1000/(100-Tabulka1[[#This Row],[x2]])</f>
        <v>0</v>
      </c>
      <c r="Y667" s="1">
        <f>Tabulka1[[#This Row],[z3]]</f>
        <v>0.85630634428904007</v>
      </c>
      <c r="Z667" s="1">
        <f>Tabulka1[[#This Row],[std3]]</f>
        <v>1.7616965743173559E-3</v>
      </c>
      <c r="AA667" s="1" t="s">
        <v>36</v>
      </c>
      <c r="AB667" s="1" t="s">
        <v>37</v>
      </c>
      <c r="AC667" s="1" t="str">
        <f>Tabulka1[[#This Row],[z2Label]]</f>
        <v>Dynamic viscosity (mPa.s)</v>
      </c>
      <c r="AD667" s="1">
        <f>Tabulka1[[#This Row],[y2]]</f>
        <v>3.3460000000000001</v>
      </c>
      <c r="AE667" s="1">
        <f>Tabulka1[[#This Row],[x3]]</f>
        <v>0</v>
      </c>
      <c r="AF667" s="1">
        <f>Tabulka1[[#This Row],[x2]]-Tabulka1[[#This Row],[x3]]</f>
        <v>0</v>
      </c>
      <c r="AG667" s="1">
        <f>100-Tabulka1[[#This Row],[Na2O_proc]]-Tabulka1[[#This Row],[SiO2_proc]]</f>
        <v>100</v>
      </c>
      <c r="AH667" s="1">
        <f>Tabulka1[[#This Row],[z2]]</f>
        <v>0.85630634428904007</v>
      </c>
      <c r="AI667" s="1">
        <f>Tabulka1[[#This Row],[std2]]</f>
        <v>1.7616965743173559E-3</v>
      </c>
      <c r="AJ667" s="1" t="str">
        <f>Tabulka1[[#This Row],[z2Label]]</f>
        <v>Dynamic viscosity (mPa.s)</v>
      </c>
      <c r="AK667" s="1">
        <v>25</v>
      </c>
      <c r="AL667" s="1" t="s">
        <v>82</v>
      </c>
      <c r="AM667" s="1" t="s">
        <v>79</v>
      </c>
      <c r="AN667" s="1">
        <f t="shared" si="120"/>
        <v>0.45278380305568533</v>
      </c>
      <c r="AO667" s="1">
        <f>Tabulka1[[#This Row],[Interpolated_z2]]-Tabulka1[[#This Row],[z2]]</f>
        <v>-0.40352254123335474</v>
      </c>
      <c r="AP667" s="1">
        <f>Tabulka1[[#This Row],[Interpolated_z2 - measured]]/Tabulka1[[#This Row],[z2]]*100</f>
        <v>-47.123619242642043</v>
      </c>
      <c r="AQ667" s="1">
        <v>100</v>
      </c>
    </row>
    <row r="668" spans="1:43" x14ac:dyDescent="0.35">
      <c r="A668" s="1">
        <f t="shared" ref="A668:B668" si="131">A283</f>
        <v>0.39460799802042967</v>
      </c>
      <c r="B668" s="1">
        <f t="shared" si="131"/>
        <v>0.66017918068817882</v>
      </c>
      <c r="C668" s="1">
        <f>Tabulka1[[#This Row],[z2]]</f>
        <v>1.0412933196798058</v>
      </c>
      <c r="D668" s="1">
        <f>Tabulka1[[#This Row],[std2]]</f>
        <v>4.6178558306006565E-4</v>
      </c>
      <c r="E668" s="1">
        <f t="shared" si="125"/>
        <v>10</v>
      </c>
      <c r="F668" s="1" t="s">
        <v>75</v>
      </c>
      <c r="G668" s="1" t="s">
        <v>27</v>
      </c>
      <c r="H668" s="1" t="str">
        <f>Tabulka1[[#This Row],[z2Label]]</f>
        <v>Dynamic viscosity (mPa.s)</v>
      </c>
      <c r="I668" s="1">
        <f t="shared" ref="I668:J668" si="132">I283</f>
        <v>5</v>
      </c>
      <c r="J668" s="1">
        <f t="shared" si="132"/>
        <v>3.3460000000000001</v>
      </c>
      <c r="K668" s="1">
        <v>1.0412933196798058</v>
      </c>
      <c r="L668" s="1">
        <v>4.6178558306006565E-4</v>
      </c>
      <c r="M668" s="1" t="s">
        <v>29</v>
      </c>
      <c r="N668" s="1" t="s">
        <v>28</v>
      </c>
      <c r="O668" s="1" t="s">
        <v>81</v>
      </c>
      <c r="P668" s="1">
        <f t="shared" ref="P668:Q668" si="133">P283</f>
        <v>1.1782766043343857</v>
      </c>
      <c r="Q668" s="1">
        <f t="shared" si="133"/>
        <v>3.3460000000000001</v>
      </c>
      <c r="R668" s="1">
        <f>Tabulka1[[#This Row],[z2]]</f>
        <v>1.0412933196798058</v>
      </c>
      <c r="S668" s="1">
        <f>Tabulka1[[#This Row],[std2]]</f>
        <v>4.6178558306006565E-4</v>
      </c>
      <c r="T668" s="1" t="s">
        <v>44</v>
      </c>
      <c r="U668" s="1" t="s">
        <v>28</v>
      </c>
      <c r="V668" s="1" t="str">
        <f>Tabulka1[[#This Row],[z2Label]]</f>
        <v>Dynamic viscosity (mPa.s)</v>
      </c>
      <c r="W668" s="1">
        <f>2*Tabulka1[[#This Row],[x3]]/61.9789*1000/(100-Tabulka1[[#This Row],[x2]])</f>
        <v>0.4002301307242459</v>
      </c>
      <c r="X668" s="1">
        <f>(Tabulka1[[#This Row],[x2]]-Tabulka1[[#This Row],[x3]])/60.08*1000/(100-Tabulka1[[#This Row],[x2]])</f>
        <v>0.66958500870166349</v>
      </c>
      <c r="Y668" s="1">
        <f>Tabulka1[[#This Row],[z3]]</f>
        <v>1.0412933196798058</v>
      </c>
      <c r="Z668" s="1">
        <f>Tabulka1[[#This Row],[std3]]</f>
        <v>4.6178558306006565E-4</v>
      </c>
      <c r="AA668" s="1" t="s">
        <v>36</v>
      </c>
      <c r="AB668" s="1" t="s">
        <v>37</v>
      </c>
      <c r="AC668" s="1" t="str">
        <f>Tabulka1[[#This Row],[z2Label]]</f>
        <v>Dynamic viscosity (mPa.s)</v>
      </c>
      <c r="AD668" s="1">
        <f>Tabulka1[[#This Row],[y2]]</f>
        <v>3.3460000000000001</v>
      </c>
      <c r="AE668" s="1">
        <f>Tabulka1[[#This Row],[x3]]</f>
        <v>1.1782766043343857</v>
      </c>
      <c r="AF668" s="1">
        <f>Tabulka1[[#This Row],[x2]]-Tabulka1[[#This Row],[x3]]</f>
        <v>3.8217233956656145</v>
      </c>
      <c r="AG668" s="1">
        <f>100-Tabulka1[[#This Row],[Na2O_proc]]-Tabulka1[[#This Row],[SiO2_proc]]</f>
        <v>95</v>
      </c>
      <c r="AH668" s="1">
        <f>Tabulka1[[#This Row],[z2]]</f>
        <v>1.0412933196798058</v>
      </c>
      <c r="AI668" s="1">
        <f>Tabulka1[[#This Row],[std2]]</f>
        <v>4.6178558306006565E-4</v>
      </c>
      <c r="AJ668" s="1" t="str">
        <f>Tabulka1[[#This Row],[z2Label]]</f>
        <v>Dynamic viscosity (mPa.s)</v>
      </c>
      <c r="AK668" s="1">
        <v>25</v>
      </c>
      <c r="AL668" s="1" t="s">
        <v>82</v>
      </c>
      <c r="AM668" s="1" t="s">
        <v>79</v>
      </c>
      <c r="AN668" s="1">
        <f t="shared" si="120"/>
        <v>0.7199893781266411</v>
      </c>
      <c r="AO668" s="1">
        <f>Tabulka1[[#This Row],[Interpolated_z2]]-Tabulka1[[#This Row],[z2]]</f>
        <v>-0.32130394155316466</v>
      </c>
      <c r="AP668" s="1">
        <f>Tabulka1[[#This Row],[Interpolated_z2 - measured]]/Tabulka1[[#This Row],[z2]]*100</f>
        <v>-30.856237669129055</v>
      </c>
      <c r="AQ668" s="1">
        <v>1</v>
      </c>
    </row>
    <row r="669" spans="1:43" x14ac:dyDescent="0.35">
      <c r="A669" s="1">
        <f t="shared" ref="A669:B669" si="134">A284</f>
        <v>0.82177411683008073</v>
      </c>
      <c r="B669" s="1">
        <f t="shared" si="134"/>
        <v>1.3748280974567251</v>
      </c>
      <c r="C669" s="1">
        <f>Tabulka1[[#This Row],[z2]]</f>
        <v>1.3155703923578548</v>
      </c>
      <c r="D669" s="1">
        <f>Tabulka1[[#This Row],[std2]]</f>
        <v>9.8659964629225138E-4</v>
      </c>
      <c r="E669" s="1">
        <f t="shared" si="125"/>
        <v>10</v>
      </c>
      <c r="F669" s="1" t="s">
        <v>75</v>
      </c>
      <c r="G669" s="1" t="s">
        <v>27</v>
      </c>
      <c r="H669" s="1" t="str">
        <f>Tabulka1[[#This Row],[z2Label]]</f>
        <v>Dynamic viscosity (mPa.s)</v>
      </c>
      <c r="I669" s="1">
        <f t="shared" ref="I669:J669" si="135">I284</f>
        <v>10</v>
      </c>
      <c r="J669" s="1">
        <f t="shared" si="135"/>
        <v>3.3460000000000001</v>
      </c>
      <c r="K669" s="1">
        <v>1.3155703923578548</v>
      </c>
      <c r="L669" s="1">
        <v>9.8659964629225138E-4</v>
      </c>
      <c r="M669" s="1" t="s">
        <v>29</v>
      </c>
      <c r="N669" s="1" t="s">
        <v>28</v>
      </c>
      <c r="O669" s="1" t="s">
        <v>81</v>
      </c>
      <c r="P669" s="1">
        <f t="shared" ref="P669:Q669" si="136">P284</f>
        <v>2.3565532086687715</v>
      </c>
      <c r="Q669" s="1">
        <f t="shared" si="136"/>
        <v>3.3460000000000001</v>
      </c>
      <c r="R669" s="1">
        <f>Tabulka1[[#This Row],[z2]]</f>
        <v>1.3155703923578548</v>
      </c>
      <c r="S669" s="1">
        <f>Tabulka1[[#This Row],[std2]]</f>
        <v>9.8659964629225138E-4</v>
      </c>
      <c r="T669" s="1" t="s">
        <v>44</v>
      </c>
      <c r="U669" s="1" t="s">
        <v>28</v>
      </c>
      <c r="V669" s="1" t="str">
        <f>Tabulka1[[#This Row],[z2Label]]</f>
        <v>Dynamic viscosity (mPa.s)</v>
      </c>
      <c r="W669" s="1">
        <f>2*Tabulka1[[#This Row],[x3]]/61.9789*1000/(100-Tabulka1[[#This Row],[x2]])</f>
        <v>0.84493027597340797</v>
      </c>
      <c r="X669" s="1">
        <f>(Tabulka1[[#This Row],[x2]]-Tabulka1[[#This Row],[x3]])/60.08*1000/(100-Tabulka1[[#This Row],[x2]])</f>
        <v>1.4135683517035118</v>
      </c>
      <c r="Y669" s="1">
        <f>Tabulka1[[#This Row],[z3]]</f>
        <v>1.3155703923578548</v>
      </c>
      <c r="Z669" s="1">
        <f>Tabulka1[[#This Row],[std3]]</f>
        <v>9.8659964629225138E-4</v>
      </c>
      <c r="AA669" s="1" t="s">
        <v>36</v>
      </c>
      <c r="AB669" s="1" t="s">
        <v>37</v>
      </c>
      <c r="AC669" s="1" t="str">
        <f>Tabulka1[[#This Row],[z2Label]]</f>
        <v>Dynamic viscosity (mPa.s)</v>
      </c>
      <c r="AD669" s="1">
        <f>Tabulka1[[#This Row],[y2]]</f>
        <v>3.3460000000000001</v>
      </c>
      <c r="AE669" s="1">
        <f>Tabulka1[[#This Row],[x3]]</f>
        <v>2.3565532086687715</v>
      </c>
      <c r="AF669" s="1">
        <f>Tabulka1[[#This Row],[x2]]-Tabulka1[[#This Row],[x3]]</f>
        <v>7.643446791331229</v>
      </c>
      <c r="AG669" s="1">
        <f>100-Tabulka1[[#This Row],[Na2O_proc]]-Tabulka1[[#This Row],[SiO2_proc]]</f>
        <v>90</v>
      </c>
      <c r="AH669" s="1">
        <f>Tabulka1[[#This Row],[z2]]</f>
        <v>1.3155703923578548</v>
      </c>
      <c r="AI669" s="1">
        <f>Tabulka1[[#This Row],[std2]]</f>
        <v>9.8659964629225138E-4</v>
      </c>
      <c r="AJ669" s="1" t="str">
        <f>Tabulka1[[#This Row],[z2Label]]</f>
        <v>Dynamic viscosity (mPa.s)</v>
      </c>
      <c r="AK669" s="1">
        <v>25</v>
      </c>
      <c r="AL669" s="1" t="s">
        <v>82</v>
      </c>
      <c r="AM669" s="1" t="s">
        <v>79</v>
      </c>
      <c r="AN669" s="1">
        <f t="shared" si="120"/>
        <v>1.1642902797115839</v>
      </c>
      <c r="AO669" s="1">
        <f>Tabulka1[[#This Row],[Interpolated_z2]]-Tabulka1[[#This Row],[z2]]</f>
        <v>-0.15128011264627084</v>
      </c>
      <c r="AP669" s="1">
        <f>Tabulka1[[#This Row],[Interpolated_z2 - measured]]/Tabulka1[[#This Row],[z2]]*100</f>
        <v>-11.499203199240165</v>
      </c>
      <c r="AQ669" s="1">
        <v>1</v>
      </c>
    </row>
    <row r="670" spans="1:43" x14ac:dyDescent="0.35">
      <c r="A670" s="1">
        <f t="shared" ref="A670:B670" si="137">A285</f>
        <v>1.284640863357867</v>
      </c>
      <c r="B670" s="1">
        <f t="shared" si="137"/>
        <v>2.1492041643977116</v>
      </c>
      <c r="C670" s="1">
        <f>Tabulka1[[#This Row],[z2]]</f>
        <v>1.7734461940531854</v>
      </c>
      <c r="D670" s="1">
        <f>Tabulka1[[#This Row],[std2]]</f>
        <v>3.4868274158768235E-3</v>
      </c>
      <c r="E670" s="1">
        <f t="shared" si="125"/>
        <v>10</v>
      </c>
      <c r="F670" s="1" t="s">
        <v>75</v>
      </c>
      <c r="G670" s="1" t="s">
        <v>27</v>
      </c>
      <c r="H670" s="1" t="str">
        <f>Tabulka1[[#This Row],[z2Label]]</f>
        <v>Dynamic viscosity (mPa.s)</v>
      </c>
      <c r="I670" s="1">
        <f t="shared" ref="I670:J670" si="138">I285</f>
        <v>15</v>
      </c>
      <c r="J670" s="1">
        <f t="shared" si="138"/>
        <v>3.3460000000000001</v>
      </c>
      <c r="K670" s="1">
        <v>1.7734461940531854</v>
      </c>
      <c r="L670" s="1">
        <v>3.4868274158768235E-3</v>
      </c>
      <c r="M670" s="1" t="s">
        <v>29</v>
      </c>
      <c r="N670" s="1" t="s">
        <v>28</v>
      </c>
      <c r="O670" s="1" t="s">
        <v>81</v>
      </c>
      <c r="P670" s="1">
        <f t="shared" ref="P670:Q670" si="139">P285</f>
        <v>3.534829813003157</v>
      </c>
      <c r="Q670" s="1">
        <f t="shared" si="139"/>
        <v>3.3460000000000001</v>
      </c>
      <c r="R670" s="1">
        <f>Tabulka1[[#This Row],[z2]]</f>
        <v>1.7734461940531854</v>
      </c>
      <c r="S670" s="1">
        <f>Tabulka1[[#This Row],[std2]]</f>
        <v>3.4868274158768235E-3</v>
      </c>
      <c r="T670" s="1" t="s">
        <v>44</v>
      </c>
      <c r="U670" s="1" t="s">
        <v>28</v>
      </c>
      <c r="V670" s="1" t="str">
        <f>Tabulka1[[#This Row],[z2Label]]</f>
        <v>Dynamic viscosity (mPa.s)</v>
      </c>
      <c r="W670" s="1">
        <f>2*Tabulka1[[#This Row],[x3]]/61.9789*1000/(100-Tabulka1[[#This Row],[x2]])</f>
        <v>1.3419480853695303</v>
      </c>
      <c r="X670" s="1">
        <f>(Tabulka1[[#This Row],[x2]]-Tabulka1[[#This Row],[x3]])/60.08*1000/(100-Tabulka1[[#This Row],[x2]])</f>
        <v>2.2450791468232247</v>
      </c>
      <c r="Y670" s="1">
        <f>Tabulka1[[#This Row],[z3]]</f>
        <v>1.7734461940531854</v>
      </c>
      <c r="Z670" s="1">
        <f>Tabulka1[[#This Row],[std3]]</f>
        <v>3.4868274158768235E-3</v>
      </c>
      <c r="AA670" s="1" t="s">
        <v>36</v>
      </c>
      <c r="AB670" s="1" t="s">
        <v>37</v>
      </c>
      <c r="AC670" s="1" t="str">
        <f>Tabulka1[[#This Row],[z2Label]]</f>
        <v>Dynamic viscosity (mPa.s)</v>
      </c>
      <c r="AD670" s="1">
        <f>Tabulka1[[#This Row],[y2]]</f>
        <v>3.3460000000000001</v>
      </c>
      <c r="AE670" s="1">
        <f>Tabulka1[[#This Row],[x3]]</f>
        <v>3.534829813003157</v>
      </c>
      <c r="AF670" s="1">
        <f>Tabulka1[[#This Row],[x2]]-Tabulka1[[#This Row],[x3]]</f>
        <v>11.465170186996843</v>
      </c>
      <c r="AG670" s="1">
        <f>100-Tabulka1[[#This Row],[Na2O_proc]]-Tabulka1[[#This Row],[SiO2_proc]]</f>
        <v>85</v>
      </c>
      <c r="AH670" s="1">
        <f>Tabulka1[[#This Row],[z2]]</f>
        <v>1.7734461940531854</v>
      </c>
      <c r="AI670" s="1">
        <f>Tabulka1[[#This Row],[std2]]</f>
        <v>3.4868274158768235E-3</v>
      </c>
      <c r="AJ670" s="1" t="str">
        <f>Tabulka1[[#This Row],[z2Label]]</f>
        <v>Dynamic viscosity (mPa.s)</v>
      </c>
      <c r="AK670" s="1">
        <v>25</v>
      </c>
      <c r="AL670" s="1" t="s">
        <v>82</v>
      </c>
      <c r="AM670" s="1" t="s">
        <v>79</v>
      </c>
      <c r="AN670" s="1">
        <f t="shared" si="120"/>
        <v>1.9276017514966526</v>
      </c>
      <c r="AO670" s="1">
        <f>Tabulka1[[#This Row],[Interpolated_z2]]-Tabulka1[[#This Row],[z2]]</f>
        <v>0.15415555744346721</v>
      </c>
      <c r="AP670" s="1">
        <f>Tabulka1[[#This Row],[Interpolated_z2 - measured]]/Tabulka1[[#This Row],[z2]]*100</f>
        <v>8.6924293480337802</v>
      </c>
      <c r="AQ670" s="1">
        <v>1</v>
      </c>
    </row>
    <row r="671" spans="1:43" x14ac:dyDescent="0.35">
      <c r="A671" s="1">
        <f t="shared" ref="A671:B671" si="140">A286</f>
        <v>1.7867765893917937</v>
      </c>
      <c r="B671" s="1">
        <f t="shared" si="140"/>
        <v>2.9892772340524711</v>
      </c>
      <c r="C671" s="1">
        <f>Tabulka1[[#This Row],[z2]]</f>
        <v>2.6356339730221885</v>
      </c>
      <c r="D671" s="1">
        <f>Tabulka1[[#This Row],[std2]]</f>
        <v>7.2626126956313874E-3</v>
      </c>
      <c r="E671" s="1">
        <f t="shared" si="125"/>
        <v>10</v>
      </c>
      <c r="F671" s="1" t="s">
        <v>75</v>
      </c>
      <c r="G671" s="1" t="s">
        <v>27</v>
      </c>
      <c r="H671" s="1" t="str">
        <f>Tabulka1[[#This Row],[z2Label]]</f>
        <v>Dynamic viscosity (mPa.s)</v>
      </c>
      <c r="I671" s="1">
        <f t="shared" ref="I671:J671" si="141">I286</f>
        <v>20</v>
      </c>
      <c r="J671" s="1">
        <f t="shared" si="141"/>
        <v>3.3460000000000001</v>
      </c>
      <c r="K671" s="1">
        <v>2.6356339730221885</v>
      </c>
      <c r="L671" s="1">
        <v>7.2626126956313874E-3</v>
      </c>
      <c r="M671" s="1" t="s">
        <v>29</v>
      </c>
      <c r="N671" s="1" t="s">
        <v>28</v>
      </c>
      <c r="O671" s="1" t="s">
        <v>81</v>
      </c>
      <c r="P671" s="1">
        <f t="shared" ref="P671:Q671" si="142">P286</f>
        <v>4.713106417337543</v>
      </c>
      <c r="Q671" s="1">
        <f t="shared" si="142"/>
        <v>3.3460000000000001</v>
      </c>
      <c r="R671" s="1">
        <f>Tabulka1[[#This Row],[z2]]</f>
        <v>2.6356339730221885</v>
      </c>
      <c r="S671" s="1">
        <f>Tabulka1[[#This Row],[std2]]</f>
        <v>7.2626126956313874E-3</v>
      </c>
      <c r="T671" s="1" t="s">
        <v>44</v>
      </c>
      <c r="U671" s="1" t="s">
        <v>28</v>
      </c>
      <c r="V671" s="1" t="str">
        <f>Tabulka1[[#This Row],[z2Label]]</f>
        <v>Dynamic viscosity (mPa.s)</v>
      </c>
      <c r="W671" s="1">
        <f>2*Tabulka1[[#This Row],[x3]]/61.9789*1000/(100-Tabulka1[[#This Row],[x2]])</f>
        <v>1.901093120940168</v>
      </c>
      <c r="X671" s="1">
        <f>(Tabulka1[[#This Row],[x2]]-Tabulka1[[#This Row],[x3]])/60.08*1000/(100-Tabulka1[[#This Row],[x2]])</f>
        <v>3.1805287913329017</v>
      </c>
      <c r="Y671" s="1">
        <f>Tabulka1[[#This Row],[z3]]</f>
        <v>2.6356339730221885</v>
      </c>
      <c r="Z671" s="1">
        <f>Tabulka1[[#This Row],[std3]]</f>
        <v>7.2626126956313874E-3</v>
      </c>
      <c r="AA671" s="1" t="s">
        <v>36</v>
      </c>
      <c r="AB671" s="1" t="s">
        <v>37</v>
      </c>
      <c r="AC671" s="1" t="str">
        <f>Tabulka1[[#This Row],[z2Label]]</f>
        <v>Dynamic viscosity (mPa.s)</v>
      </c>
      <c r="AD671" s="1">
        <f>Tabulka1[[#This Row],[y2]]</f>
        <v>3.3460000000000001</v>
      </c>
      <c r="AE671" s="1">
        <f>Tabulka1[[#This Row],[x3]]</f>
        <v>4.713106417337543</v>
      </c>
      <c r="AF671" s="1">
        <f>Tabulka1[[#This Row],[x2]]-Tabulka1[[#This Row],[x3]]</f>
        <v>15.286893582662458</v>
      </c>
      <c r="AG671" s="1">
        <f>100-Tabulka1[[#This Row],[Na2O_proc]]-Tabulka1[[#This Row],[SiO2_proc]]</f>
        <v>80</v>
      </c>
      <c r="AH671" s="1">
        <f>Tabulka1[[#This Row],[z2]]</f>
        <v>2.6356339730221885</v>
      </c>
      <c r="AI671" s="1">
        <f>Tabulka1[[#This Row],[std2]]</f>
        <v>7.2626126956313874E-3</v>
      </c>
      <c r="AJ671" s="1" t="str">
        <f>Tabulka1[[#This Row],[z2Label]]</f>
        <v>Dynamic viscosity (mPa.s)</v>
      </c>
      <c r="AK671" s="1">
        <v>25</v>
      </c>
      <c r="AL671" s="1" t="s">
        <v>82</v>
      </c>
      <c r="AM671" s="1" t="s">
        <v>79</v>
      </c>
      <c r="AN671" s="1">
        <f t="shared" si="120"/>
        <v>3.361908920930845</v>
      </c>
      <c r="AO671" s="1">
        <f>Tabulka1[[#This Row],[Interpolated_z2]]-Tabulka1[[#This Row],[z2]]</f>
        <v>0.72627494790865654</v>
      </c>
      <c r="AP671" s="1">
        <f>Tabulka1[[#This Row],[Interpolated_z2 - measured]]/Tabulka1[[#This Row],[z2]]*100</f>
        <v>27.555986731946042</v>
      </c>
      <c r="AQ671" s="1">
        <v>1</v>
      </c>
    </row>
    <row r="672" spans="1:43" x14ac:dyDescent="0.35">
      <c r="A672" s="1">
        <f t="shared" ref="A672:B672" si="143">A287</f>
        <v>2.3337248824725219</v>
      </c>
      <c r="B672" s="1">
        <f t="shared" si="143"/>
        <v>3.9043217283765292</v>
      </c>
      <c r="C672" s="1">
        <f>Tabulka1[[#This Row],[z2]]</f>
        <v>4.4411103818380209</v>
      </c>
      <c r="D672" s="1">
        <f>Tabulka1[[#This Row],[std2]]</f>
        <v>5.8138859549664558E-2</v>
      </c>
      <c r="E672" s="1">
        <f t="shared" si="125"/>
        <v>10</v>
      </c>
      <c r="F672" s="1" t="s">
        <v>75</v>
      </c>
      <c r="G672" s="1" t="s">
        <v>27</v>
      </c>
      <c r="H672" s="1" t="str">
        <f>Tabulka1[[#This Row],[z2Label]]</f>
        <v>Dynamic viscosity (mPa.s)</v>
      </c>
      <c r="I672" s="1">
        <f t="shared" ref="I672:J672" si="144">I287</f>
        <v>25</v>
      </c>
      <c r="J672" s="1">
        <f t="shared" si="144"/>
        <v>3.3460000000000001</v>
      </c>
      <c r="K672" s="1">
        <v>4.4411103818380209</v>
      </c>
      <c r="L672" s="1">
        <v>5.8138859549664558E-2</v>
      </c>
      <c r="M672" s="1" t="s">
        <v>29</v>
      </c>
      <c r="N672" s="1" t="s">
        <v>28</v>
      </c>
      <c r="O672" s="1" t="s">
        <v>81</v>
      </c>
      <c r="P672" s="1">
        <f t="shared" ref="P672:Q672" si="145">P287</f>
        <v>5.8913830216719285</v>
      </c>
      <c r="Q672" s="1">
        <f t="shared" si="145"/>
        <v>3.3460000000000001</v>
      </c>
      <c r="R672" s="1">
        <f>Tabulka1[[#This Row],[z2]]</f>
        <v>4.4411103818380209</v>
      </c>
      <c r="S672" s="1">
        <f>Tabulka1[[#This Row],[std2]]</f>
        <v>5.8138859549664558E-2</v>
      </c>
      <c r="T672" s="1" t="s">
        <v>44</v>
      </c>
      <c r="U672" s="1" t="s">
        <v>28</v>
      </c>
      <c r="V672" s="1" t="str">
        <f>Tabulka1[[#This Row],[z2Label]]</f>
        <v>Dynamic viscosity (mPa.s)</v>
      </c>
      <c r="W672" s="1">
        <f>2*Tabulka1[[#This Row],[x3]]/61.9789*1000/(100-Tabulka1[[#This Row],[x2]])</f>
        <v>2.5347908279202236</v>
      </c>
      <c r="X672" s="1">
        <f>(Tabulka1[[#This Row],[x2]]-Tabulka1[[#This Row],[x3]])/60.08*1000/(100-Tabulka1[[#This Row],[x2]])</f>
        <v>4.2407050551105359</v>
      </c>
      <c r="Y672" s="1">
        <f>Tabulka1[[#This Row],[z3]]</f>
        <v>4.4411103818380209</v>
      </c>
      <c r="Z672" s="1">
        <f>Tabulka1[[#This Row],[std3]]</f>
        <v>5.8138859549664558E-2</v>
      </c>
      <c r="AA672" s="1" t="s">
        <v>36</v>
      </c>
      <c r="AB672" s="1" t="s">
        <v>37</v>
      </c>
      <c r="AC672" s="1" t="str">
        <f>Tabulka1[[#This Row],[z2Label]]</f>
        <v>Dynamic viscosity (mPa.s)</v>
      </c>
      <c r="AD672" s="1">
        <f>Tabulka1[[#This Row],[y2]]</f>
        <v>3.3460000000000001</v>
      </c>
      <c r="AE672" s="1">
        <f>Tabulka1[[#This Row],[x3]]</f>
        <v>5.8913830216719285</v>
      </c>
      <c r="AF672" s="1">
        <f>Tabulka1[[#This Row],[x2]]-Tabulka1[[#This Row],[x3]]</f>
        <v>19.108616978328072</v>
      </c>
      <c r="AG672" s="1">
        <f>100-Tabulka1[[#This Row],[Na2O_proc]]-Tabulka1[[#This Row],[SiO2_proc]]</f>
        <v>75</v>
      </c>
      <c r="AH672" s="1">
        <f>Tabulka1[[#This Row],[z2]]</f>
        <v>4.4411103818380209</v>
      </c>
      <c r="AI672" s="1">
        <f>Tabulka1[[#This Row],[std2]]</f>
        <v>5.8138859549664558E-2</v>
      </c>
      <c r="AJ672" s="1" t="str">
        <f>Tabulka1[[#This Row],[z2Label]]</f>
        <v>Dynamic viscosity (mPa.s)</v>
      </c>
      <c r="AK672" s="1">
        <v>25</v>
      </c>
      <c r="AL672" s="1" t="s">
        <v>82</v>
      </c>
      <c r="AM672" s="1" t="s">
        <v>79</v>
      </c>
      <c r="AN672" s="1">
        <f t="shared" si="120"/>
        <v>6.4957566739911954</v>
      </c>
      <c r="AO672" s="1">
        <f>Tabulka1[[#This Row],[Interpolated_z2]]-Tabulka1[[#This Row],[z2]]</f>
        <v>2.0546462921531745</v>
      </c>
      <c r="AP672" s="1">
        <f>Tabulka1[[#This Row],[Interpolated_z2 - measured]]/Tabulka1[[#This Row],[z2]]*100</f>
        <v>46.264247350295037</v>
      </c>
      <c r="AQ672" s="1">
        <v>1</v>
      </c>
    </row>
    <row r="673" spans="1:43" x14ac:dyDescent="0.35">
      <c r="A673" s="1">
        <f t="shared" ref="A673:B673" si="146">A288</f>
        <v>2.9270028149105616</v>
      </c>
      <c r="B673" s="1">
        <f t="shared" si="146"/>
        <v>4.8968757093453696</v>
      </c>
      <c r="C673" s="1">
        <f>Tabulka1[[#This Row],[z2]]</f>
        <v>9.6483893199549673</v>
      </c>
      <c r="D673" s="1">
        <f>Tabulka1[[#This Row],[std2]]</f>
        <v>0.40388703389284597</v>
      </c>
      <c r="E673" s="1">
        <f t="shared" si="125"/>
        <v>10</v>
      </c>
      <c r="F673" s="1" t="s">
        <v>75</v>
      </c>
      <c r="G673" s="1" t="s">
        <v>27</v>
      </c>
      <c r="H673" s="1" t="str">
        <f>Tabulka1[[#This Row],[z2Label]]</f>
        <v>Dynamic viscosity (mPa.s)</v>
      </c>
      <c r="I673" s="1">
        <f t="shared" ref="I673:J673" si="147">I288</f>
        <v>30</v>
      </c>
      <c r="J673" s="1">
        <f t="shared" si="147"/>
        <v>3.3460000000000001</v>
      </c>
      <c r="K673" s="1">
        <v>9.6483893199549673</v>
      </c>
      <c r="L673" s="1">
        <v>0.40388703389284597</v>
      </c>
      <c r="M673" s="1" t="s">
        <v>29</v>
      </c>
      <c r="N673" s="1" t="s">
        <v>28</v>
      </c>
      <c r="O673" s="1" t="s">
        <v>81</v>
      </c>
      <c r="P673" s="1">
        <f t="shared" ref="P673:Q673" si="148">P288</f>
        <v>7.069659626006314</v>
      </c>
      <c r="Q673" s="1">
        <f t="shared" si="148"/>
        <v>3.3460000000000001</v>
      </c>
      <c r="R673" s="1">
        <f>Tabulka1[[#This Row],[z2]]</f>
        <v>9.6483893199549673</v>
      </c>
      <c r="S673" s="1">
        <f>Tabulka1[[#This Row],[std2]]</f>
        <v>0.40388703389284597</v>
      </c>
      <c r="T673" s="1" t="s">
        <v>44</v>
      </c>
      <c r="U673" s="1" t="s">
        <v>28</v>
      </c>
      <c r="V673" s="1" t="str">
        <f>Tabulka1[[#This Row],[z2Label]]</f>
        <v>Dynamic viscosity (mPa.s)</v>
      </c>
      <c r="W673" s="1">
        <f>2*Tabulka1[[#This Row],[x3]]/61.9789*1000/(100-Tabulka1[[#This Row],[x2]])</f>
        <v>3.2590167787545732</v>
      </c>
      <c r="X673" s="1">
        <f>(Tabulka1[[#This Row],[x2]]-Tabulka1[[#This Row],[x3]])/60.08*1000/(100-Tabulka1[[#This Row],[x2]])</f>
        <v>5.4523350708564022</v>
      </c>
      <c r="Y673" s="1">
        <f>Tabulka1[[#This Row],[z3]]</f>
        <v>9.6483893199549673</v>
      </c>
      <c r="Z673" s="1">
        <f>Tabulka1[[#This Row],[std3]]</f>
        <v>0.40388703389284597</v>
      </c>
      <c r="AA673" s="1" t="s">
        <v>36</v>
      </c>
      <c r="AB673" s="1" t="s">
        <v>37</v>
      </c>
      <c r="AC673" s="1" t="str">
        <f>Tabulka1[[#This Row],[z2Label]]</f>
        <v>Dynamic viscosity (mPa.s)</v>
      </c>
      <c r="AD673" s="1">
        <f>Tabulka1[[#This Row],[y2]]</f>
        <v>3.3460000000000001</v>
      </c>
      <c r="AE673" s="1">
        <f>Tabulka1[[#This Row],[x3]]</f>
        <v>7.069659626006314</v>
      </c>
      <c r="AF673" s="1">
        <f>Tabulka1[[#This Row],[x2]]-Tabulka1[[#This Row],[x3]]</f>
        <v>22.930340373993687</v>
      </c>
      <c r="AG673" s="1">
        <f>100-Tabulka1[[#This Row],[Na2O_proc]]-Tabulka1[[#This Row],[SiO2_proc]]</f>
        <v>70</v>
      </c>
      <c r="AH673" s="1">
        <f>Tabulka1[[#This Row],[z2]]</f>
        <v>9.6483893199549673</v>
      </c>
      <c r="AI673" s="1">
        <f>Tabulka1[[#This Row],[std2]]</f>
        <v>0.40388703389284597</v>
      </c>
      <c r="AJ673" s="1" t="str">
        <f>Tabulka1[[#This Row],[z2Label]]</f>
        <v>Dynamic viscosity (mPa.s)</v>
      </c>
      <c r="AK673" s="1">
        <v>25</v>
      </c>
      <c r="AL673" s="1" t="s">
        <v>82</v>
      </c>
      <c r="AM673" s="1" t="s">
        <v>79</v>
      </c>
      <c r="AN673" s="1">
        <f t="shared" si="120"/>
        <v>14.944526469904874</v>
      </c>
      <c r="AO673" s="1">
        <f>Tabulka1[[#This Row],[Interpolated_z2]]-Tabulka1[[#This Row],[z2]]</f>
        <v>5.2961371499499066</v>
      </c>
      <c r="AP673" s="1">
        <f>Tabulka1[[#This Row],[Interpolated_z2 - measured]]/Tabulka1[[#This Row],[z2]]*100</f>
        <v>54.891412175878344</v>
      </c>
      <c r="AQ673" s="1">
        <v>1</v>
      </c>
    </row>
    <row r="674" spans="1:43" x14ac:dyDescent="0.35">
      <c r="A674" s="1">
        <f t="shared" ref="A674:B674" si="149">A289</f>
        <v>3.5755664363986632</v>
      </c>
      <c r="B674" s="1">
        <f t="shared" si="149"/>
        <v>5.9819226480949634</v>
      </c>
      <c r="C674" s="1">
        <f>Tabulka1[[#This Row],[z2]]</f>
        <v>27.172210801609641</v>
      </c>
      <c r="D674" s="1" t="e">
        <f>Tabulka1[[#This Row],[std2]]</f>
        <v>#DIV/0!</v>
      </c>
      <c r="E674" s="1">
        <f t="shared" si="125"/>
        <v>10</v>
      </c>
      <c r="F674" s="1" t="s">
        <v>75</v>
      </c>
      <c r="G674" s="1" t="s">
        <v>27</v>
      </c>
      <c r="H674" s="1" t="str">
        <f>Tabulka1[[#This Row],[z2Label]]</f>
        <v>Dynamic viscosity (mPa.s)</v>
      </c>
      <c r="I674" s="1">
        <f t="shared" ref="I674:J674" si="150">I289</f>
        <v>35</v>
      </c>
      <c r="J674" s="1">
        <f t="shared" si="150"/>
        <v>3.3460000000000001</v>
      </c>
      <c r="K674" s="1">
        <v>27.172210801609641</v>
      </c>
      <c r="L674" s="1" t="e">
        <v>#DIV/0!</v>
      </c>
      <c r="M674" s="1" t="s">
        <v>29</v>
      </c>
      <c r="N674" s="1" t="s">
        <v>28</v>
      </c>
      <c r="O674" s="1" t="s">
        <v>81</v>
      </c>
      <c r="P674" s="1">
        <f t="shared" ref="P674:Q674" si="151">P289</f>
        <v>8.2479362303407004</v>
      </c>
      <c r="Q674" s="1">
        <f t="shared" si="151"/>
        <v>3.3460000000000001</v>
      </c>
      <c r="R674" s="1">
        <f>Tabulka1[[#This Row],[z2]]</f>
        <v>27.172210801609641</v>
      </c>
      <c r="S674" s="1" t="e">
        <f>Tabulka1[[#This Row],[std2]]</f>
        <v>#DIV/0!</v>
      </c>
      <c r="T674" s="1" t="s">
        <v>44</v>
      </c>
      <c r="U674" s="1" t="s">
        <v>28</v>
      </c>
      <c r="V674" s="1" t="str">
        <f>Tabulka1[[#This Row],[z2Label]]</f>
        <v>Dynamic viscosity (mPa.s)</v>
      </c>
      <c r="W674" s="1">
        <f>2*Tabulka1[[#This Row],[x3]]/61.9789*1000/(100-Tabulka1[[#This Row],[x2]])</f>
        <v>4.094662106640361</v>
      </c>
      <c r="X674" s="1">
        <f>(Tabulka1[[#This Row],[x2]]-Tabulka1[[#This Row],[x3]])/60.08*1000/(100-Tabulka1[[#This Row],[x2]])</f>
        <v>6.8503697044093261</v>
      </c>
      <c r="Y674" s="1">
        <f>Tabulka1[[#This Row],[z3]]</f>
        <v>27.172210801609641</v>
      </c>
      <c r="Z674" s="1" t="e">
        <f>Tabulka1[[#This Row],[std3]]</f>
        <v>#DIV/0!</v>
      </c>
      <c r="AA674" s="1" t="s">
        <v>36</v>
      </c>
      <c r="AB674" s="1" t="s">
        <v>37</v>
      </c>
      <c r="AC674" s="1" t="str">
        <f>Tabulka1[[#This Row],[z2Label]]</f>
        <v>Dynamic viscosity (mPa.s)</v>
      </c>
      <c r="AD674" s="1">
        <f>Tabulka1[[#This Row],[y2]]</f>
        <v>3.3460000000000001</v>
      </c>
      <c r="AE674" s="1">
        <f>Tabulka1[[#This Row],[x3]]</f>
        <v>8.2479362303407004</v>
      </c>
      <c r="AF674" s="1">
        <f>Tabulka1[[#This Row],[x2]]-Tabulka1[[#This Row],[x3]]</f>
        <v>26.752063769659301</v>
      </c>
      <c r="AG674" s="1">
        <f>100-Tabulka1[[#This Row],[Na2O_proc]]-Tabulka1[[#This Row],[SiO2_proc]]</f>
        <v>65</v>
      </c>
      <c r="AH674" s="1">
        <f>Tabulka1[[#This Row],[z2]]</f>
        <v>27.172210801609641</v>
      </c>
      <c r="AI674" s="1" t="e">
        <f>Tabulka1[[#This Row],[std2]]</f>
        <v>#DIV/0!</v>
      </c>
      <c r="AJ674" s="1" t="str">
        <f>Tabulka1[[#This Row],[z2Label]]</f>
        <v>Dynamic viscosity (mPa.s)</v>
      </c>
      <c r="AK674" s="1">
        <v>25</v>
      </c>
      <c r="AL674" s="1" t="s">
        <v>82</v>
      </c>
      <c r="AM674" s="1" t="s">
        <v>79</v>
      </c>
      <c r="AN674" s="1">
        <f t="shared" si="120"/>
        <v>44.972544198086602</v>
      </c>
      <c r="AO674" s="1">
        <f>Tabulka1[[#This Row],[Interpolated_z2]]-Tabulka1[[#This Row],[z2]]</f>
        <v>17.800333396476962</v>
      </c>
      <c r="AP674" s="1">
        <f>Tabulka1[[#This Row],[Interpolated_z2 - measured]]/Tabulka1[[#This Row],[z2]]*100</f>
        <v>65.509330567325406</v>
      </c>
      <c r="AQ674" s="1">
        <v>1</v>
      </c>
    </row>
    <row r="675" spans="1:43" x14ac:dyDescent="0.35">
      <c r="A675" s="1">
        <f t="shared" ref="A675:B675" si="152">A290</f>
        <v>4.1397841225113075</v>
      </c>
      <c r="B675" s="1">
        <f t="shared" si="152"/>
        <v>6.9258588369614174</v>
      </c>
      <c r="C675" s="1">
        <f>Tabulka1[[#This Row],[z2]]</f>
        <v>101.32616193601731</v>
      </c>
      <c r="D675" s="1">
        <f>Tabulka1[[#This Row],[std2]]</f>
        <v>0.39435086377953904</v>
      </c>
      <c r="E675" s="1">
        <f t="shared" si="125"/>
        <v>10</v>
      </c>
      <c r="F675" s="1" t="s">
        <v>75</v>
      </c>
      <c r="G675" s="1" t="s">
        <v>27</v>
      </c>
      <c r="H675" s="1" t="str">
        <f>Tabulka1[[#This Row],[z2Label]]</f>
        <v>Dynamic viscosity (mPa.s)</v>
      </c>
      <c r="I675" s="1">
        <f t="shared" ref="I675:J675" si="153">I290</f>
        <v>39.04</v>
      </c>
      <c r="J675" s="1">
        <f t="shared" si="153"/>
        <v>3.3460000000000001</v>
      </c>
      <c r="K675" s="1">
        <v>101.32616193601731</v>
      </c>
      <c r="L675" s="1">
        <v>0.39435086377953904</v>
      </c>
      <c r="M675" s="1" t="s">
        <v>29</v>
      </c>
      <c r="N675" s="1" t="s">
        <v>28</v>
      </c>
      <c r="O675" s="1" t="s">
        <v>81</v>
      </c>
      <c r="P675" s="1">
        <f t="shared" ref="P675:Q675" si="154">P290</f>
        <v>9.1999837266428841</v>
      </c>
      <c r="Q675" s="1">
        <f t="shared" si="154"/>
        <v>3.3460000000000001</v>
      </c>
      <c r="R675" s="1">
        <f>Tabulka1[[#This Row],[z2]]</f>
        <v>101.32616193601731</v>
      </c>
      <c r="S675" s="1">
        <f>Tabulka1[[#This Row],[std2]]</f>
        <v>0.39435086377953904</v>
      </c>
      <c r="T675" s="1" t="s">
        <v>44</v>
      </c>
      <c r="U675" s="1" t="s">
        <v>28</v>
      </c>
      <c r="V675" s="1" t="str">
        <f>Tabulka1[[#This Row],[z2Label]]</f>
        <v>Dynamic viscosity (mPa.s)</v>
      </c>
      <c r="W675" s="1">
        <f>2*Tabulka1[[#This Row],[x3]]/61.9789*1000/(100-Tabulka1[[#This Row],[x2]])</f>
        <v>4.8699918268703506</v>
      </c>
      <c r="X675" s="1">
        <f>(Tabulka1[[#This Row],[x2]]-Tabulka1[[#This Row],[x3]])/60.08*1000/(100-Tabulka1[[#This Row],[x2]])</f>
        <v>8.1474963263540996</v>
      </c>
      <c r="Y675" s="1">
        <f>Tabulka1[[#This Row],[z3]]</f>
        <v>101.32616193601731</v>
      </c>
      <c r="Z675" s="1">
        <f>Tabulka1[[#This Row],[std3]]</f>
        <v>0.39435086377953904</v>
      </c>
      <c r="AA675" s="1" t="s">
        <v>36</v>
      </c>
      <c r="AB675" s="1" t="s">
        <v>37</v>
      </c>
      <c r="AC675" s="1" t="str">
        <f>Tabulka1[[#This Row],[z2Label]]</f>
        <v>Dynamic viscosity (mPa.s)</v>
      </c>
      <c r="AD675" s="1">
        <f>Tabulka1[[#This Row],[y2]]</f>
        <v>3.3460000000000001</v>
      </c>
      <c r="AE675" s="1">
        <f>Tabulka1[[#This Row],[x3]]</f>
        <v>9.1999837266428841</v>
      </c>
      <c r="AF675" s="1">
        <f>Tabulka1[[#This Row],[x2]]-Tabulka1[[#This Row],[x3]]</f>
        <v>29.840016273357115</v>
      </c>
      <c r="AG675" s="1">
        <f>100-Tabulka1[[#This Row],[Na2O_proc]]-Tabulka1[[#This Row],[SiO2_proc]]</f>
        <v>60.96</v>
      </c>
      <c r="AH675" s="1">
        <f>Tabulka1[[#This Row],[z2]]</f>
        <v>101.32616193601731</v>
      </c>
      <c r="AI675" s="1">
        <f>Tabulka1[[#This Row],[std2]]</f>
        <v>0.39435086377953904</v>
      </c>
      <c r="AJ675" s="1" t="str">
        <f>Tabulka1[[#This Row],[z2Label]]</f>
        <v>Dynamic viscosity (mPa.s)</v>
      </c>
      <c r="AK675" s="1">
        <v>25</v>
      </c>
      <c r="AL675" s="1" t="s">
        <v>82</v>
      </c>
      <c r="AM675" s="1" t="s">
        <v>79</v>
      </c>
      <c r="AN675" s="1">
        <f t="shared" si="120"/>
        <v>144.1407315081928</v>
      </c>
      <c r="AO675" s="1">
        <f>Tabulka1[[#This Row],[Interpolated_z2]]-Tabulka1[[#This Row],[z2]]</f>
        <v>42.814569572175486</v>
      </c>
      <c r="AP675" s="1">
        <f>Tabulka1[[#This Row],[Interpolated_z2 - measured]]/Tabulka1[[#This Row],[z2]]*100</f>
        <v>42.254210318565967</v>
      </c>
      <c r="AQ675" s="1">
        <v>1</v>
      </c>
    </row>
    <row r="676" spans="1:43" x14ac:dyDescent="0.35">
      <c r="A676" s="1">
        <f t="shared" ref="A676:B676" si="155">A291</f>
        <v>0</v>
      </c>
      <c r="B676" s="1">
        <f t="shared" si="155"/>
        <v>0</v>
      </c>
      <c r="C676" s="1">
        <f>Tabulka1[[#This Row],[z2]]</f>
        <v>0.77901098169446503</v>
      </c>
      <c r="D676" s="1">
        <f>Tabulka1[[#This Row],[std2]]</f>
        <v>2.1986370004217341E-3</v>
      </c>
      <c r="E676" s="1">
        <f t="shared" ref="E676:E707" si="156">E291</f>
        <v>1</v>
      </c>
      <c r="F676" s="1" t="s">
        <v>75</v>
      </c>
      <c r="G676" s="1" t="s">
        <v>27</v>
      </c>
      <c r="H676" s="1" t="str">
        <f>Tabulka1[[#This Row],[z2Label]]</f>
        <v>Dynamic viscosity (mPa.s)</v>
      </c>
      <c r="I676" s="1">
        <f t="shared" ref="I676:J676" si="157">I291</f>
        <v>0</v>
      </c>
      <c r="J676" s="1">
        <f t="shared" si="157"/>
        <v>0</v>
      </c>
      <c r="K676" s="1">
        <v>0.77901098169446503</v>
      </c>
      <c r="L676" s="1">
        <v>2.1986370004217341E-3</v>
      </c>
      <c r="M676" s="1" t="s">
        <v>29</v>
      </c>
      <c r="N676" s="1" t="s">
        <v>28</v>
      </c>
      <c r="O676" s="1" t="s">
        <v>81</v>
      </c>
      <c r="P676" s="1">
        <f t="shared" ref="P676:Q676" si="158">P291</f>
        <v>0</v>
      </c>
      <c r="Q676" s="1">
        <f t="shared" si="158"/>
        <v>0</v>
      </c>
      <c r="R676" s="1">
        <f>Tabulka1[[#This Row],[z2]]</f>
        <v>0.77901098169446503</v>
      </c>
      <c r="S676" s="1">
        <f>Tabulka1[[#This Row],[std2]]</f>
        <v>2.1986370004217341E-3</v>
      </c>
      <c r="T676" s="1" t="s">
        <v>44</v>
      </c>
      <c r="U676" s="1" t="s">
        <v>28</v>
      </c>
      <c r="V676" s="1" t="str">
        <f>Tabulka1[[#This Row],[z2Label]]</f>
        <v>Dynamic viscosity (mPa.s)</v>
      </c>
      <c r="W676" s="1">
        <f>2*Tabulka1[[#This Row],[x3]]/61.9789*1000/(100-Tabulka1[[#This Row],[x2]])</f>
        <v>0</v>
      </c>
      <c r="X676" s="1">
        <f>(Tabulka1[[#This Row],[x2]]-Tabulka1[[#This Row],[x3]])/60.08*1000/(100-Tabulka1[[#This Row],[x2]])</f>
        <v>0</v>
      </c>
      <c r="Y676" s="1">
        <f>Tabulka1[[#This Row],[z3]]</f>
        <v>0.77901098169446503</v>
      </c>
      <c r="Z676" s="1">
        <f>Tabulka1[[#This Row],[std3]]</f>
        <v>2.1986370004217341E-3</v>
      </c>
      <c r="AA676" s="1" t="s">
        <v>36</v>
      </c>
      <c r="AB676" s="1" t="s">
        <v>37</v>
      </c>
      <c r="AC676" s="1" t="str">
        <f>Tabulka1[[#This Row],[z2Label]]</f>
        <v>Dynamic viscosity (mPa.s)</v>
      </c>
      <c r="AD676" s="1">
        <f>Tabulka1[[#This Row],[y2]]</f>
        <v>0</v>
      </c>
      <c r="AE676" s="1">
        <f>Tabulka1[[#This Row],[x3]]</f>
        <v>0</v>
      </c>
      <c r="AF676" s="1">
        <f>Tabulka1[[#This Row],[x2]]-Tabulka1[[#This Row],[x3]]</f>
        <v>0</v>
      </c>
      <c r="AG676" s="1">
        <f>100-Tabulka1[[#This Row],[Na2O_proc]]-Tabulka1[[#This Row],[SiO2_proc]]</f>
        <v>100</v>
      </c>
      <c r="AH676" s="1">
        <f>Tabulka1[[#This Row],[z2]]</f>
        <v>0.77901098169446503</v>
      </c>
      <c r="AI676" s="1">
        <f>Tabulka1[[#This Row],[std2]]</f>
        <v>2.1986370004217341E-3</v>
      </c>
      <c r="AJ676" s="1" t="str">
        <f>Tabulka1[[#This Row],[z2Label]]</f>
        <v>Dynamic viscosity (mPa.s)</v>
      </c>
      <c r="AK676" s="1">
        <v>30</v>
      </c>
      <c r="AL676" s="1" t="s">
        <v>82</v>
      </c>
      <c r="AM676" s="1" t="s">
        <v>79</v>
      </c>
      <c r="AN676" s="1">
        <f>POWER(10,-0.052163 + 0.0079644*I676 + -0.28791*J676 + 0.0027377*I676^2 + 0.02559*I676*J676 + 0.19538*J676^2 + -0.000075782*I676^3 + -0.00061092*I676^2*J676 + -0.025353*I676*J676^2 + -0.0081987*J676^3 + 0.00000078875*I676^4 + 0.000018376*I676^3*J676 + -0.000074887*I676^2*J676^2 + 0.0062283*I676*J676^3 + -0.0097682*J676^4)</f>
        <v>0.8868231059052798</v>
      </c>
      <c r="AO676" s="1">
        <f>Tabulka1[[#This Row],[Interpolated_z2]]-Tabulka1[[#This Row],[z2]]</f>
        <v>0.10781212421081476</v>
      </c>
      <c r="AP676" s="1">
        <f>Tabulka1[[#This Row],[Interpolated_z2 - measured]]/Tabulka1[[#This Row],[z2]]*100</f>
        <v>13.839615453983372</v>
      </c>
      <c r="AQ676" s="1">
        <v>100</v>
      </c>
    </row>
    <row r="677" spans="1:43" x14ac:dyDescent="0.35">
      <c r="A677" s="1">
        <f t="shared" ref="A677:B677" si="159">A292</f>
        <v>1.7236914498321201</v>
      </c>
      <c r="B677" s="1">
        <f t="shared" si="159"/>
        <v>0</v>
      </c>
      <c r="C677" s="1">
        <f>Tabulka1[[#This Row],[z2]]</f>
        <v>1.1293687434371535</v>
      </c>
      <c r="D677" s="1">
        <f>Tabulka1[[#This Row],[std2]]</f>
        <v>9.5391773196018374E-4</v>
      </c>
      <c r="E677" s="1">
        <f t="shared" si="156"/>
        <v>1</v>
      </c>
      <c r="F677" s="1" t="s">
        <v>75</v>
      </c>
      <c r="G677" s="1" t="s">
        <v>27</v>
      </c>
      <c r="H677" s="1" t="str">
        <f>Tabulka1[[#This Row],[z2Label]]</f>
        <v>Dynamic viscosity (mPa.s)</v>
      </c>
      <c r="I677" s="1">
        <f t="shared" ref="I677:J677" si="160">I292</f>
        <v>5</v>
      </c>
      <c r="J677" s="1">
        <f t="shared" si="160"/>
        <v>0</v>
      </c>
      <c r="K677">
        <v>1.1293687434371535</v>
      </c>
      <c r="L677">
        <v>9.5391773196018374E-4</v>
      </c>
      <c r="M677" s="1" t="s">
        <v>29</v>
      </c>
      <c r="N677" s="1" t="s">
        <v>28</v>
      </c>
      <c r="O677" s="1" t="s">
        <v>81</v>
      </c>
      <c r="P677" s="1">
        <f t="shared" ref="P677:Q677" si="161">P292</f>
        <v>5</v>
      </c>
      <c r="Q677" s="1">
        <f t="shared" si="161"/>
        <v>0</v>
      </c>
      <c r="R677" s="1">
        <f>Tabulka1[[#This Row],[z2]]</f>
        <v>1.1293687434371535</v>
      </c>
      <c r="S677" s="1">
        <f>Tabulka1[[#This Row],[std2]]</f>
        <v>9.5391773196018374E-4</v>
      </c>
      <c r="T677" s="1" t="s">
        <v>44</v>
      </c>
      <c r="U677" s="1" t="s">
        <v>28</v>
      </c>
      <c r="V677" s="1" t="str">
        <f>Tabulka1[[#This Row],[z2Label]]</f>
        <v>Dynamic viscosity (mPa.s)</v>
      </c>
      <c r="W677" s="1">
        <f>2*Tabulka1[[#This Row],[x3]]/61.9789*1000/(100-Tabulka1[[#This Row],[x2]])</f>
        <v>1.6983708632250141</v>
      </c>
      <c r="X677" s="1">
        <f>(Tabulka1[[#This Row],[x2]]-Tabulka1[[#This Row],[x3]])/60.08*1000/(100-Tabulka1[[#This Row],[x2]])</f>
        <v>0</v>
      </c>
      <c r="Y677" s="1">
        <f>Tabulka1[[#This Row],[z3]]</f>
        <v>1.1293687434371535</v>
      </c>
      <c r="Z677" s="1">
        <f>Tabulka1[[#This Row],[std3]]</f>
        <v>9.5391773196018374E-4</v>
      </c>
      <c r="AA677" s="1" t="s">
        <v>36</v>
      </c>
      <c r="AB677" s="1" t="s">
        <v>37</v>
      </c>
      <c r="AC677" s="1" t="str">
        <f>Tabulka1[[#This Row],[z2Label]]</f>
        <v>Dynamic viscosity (mPa.s)</v>
      </c>
      <c r="AD677" s="1">
        <f>Tabulka1[[#This Row],[y2]]</f>
        <v>0</v>
      </c>
      <c r="AE677" s="1">
        <f>Tabulka1[[#This Row],[x3]]</f>
        <v>5</v>
      </c>
      <c r="AF677" s="1">
        <f>Tabulka1[[#This Row],[x2]]-Tabulka1[[#This Row],[x3]]</f>
        <v>0</v>
      </c>
      <c r="AG677" s="1">
        <f>100-Tabulka1[[#This Row],[Na2O_proc]]-Tabulka1[[#This Row],[SiO2_proc]]</f>
        <v>95</v>
      </c>
      <c r="AH677" s="1">
        <f>Tabulka1[[#This Row],[z2]]</f>
        <v>1.1293687434371535</v>
      </c>
      <c r="AI677" s="1">
        <f>Tabulka1[[#This Row],[std2]]</f>
        <v>9.5391773196018374E-4</v>
      </c>
      <c r="AJ677" s="1" t="str">
        <f>Tabulka1[[#This Row],[z2Label]]</f>
        <v>Dynamic viscosity (mPa.s)</v>
      </c>
      <c r="AK677" s="1">
        <v>30</v>
      </c>
      <c r="AL677" s="1" t="s">
        <v>82</v>
      </c>
      <c r="AM677" s="1" t="s">
        <v>79</v>
      </c>
      <c r="AN677" s="1">
        <f t="shared" ref="AN677:AN740" si="162">POWER(10,-0.052163 + 0.0079644*I677 + -0.28791*J677 + 0.0027377*I677^2 + 0.02559*I677*J677 + 0.19538*J677^2 + -0.000075782*I677^3 + -0.00061092*I677^2*J677 + -0.025353*I677*J677^2 + -0.0081987*J677^3 + 0.00000078875*I677^4 + 0.000018376*I677^3*J677 + -0.000074887*I677^2*J677^2 + 0.0062283*I677*J677^3 + -0.0097682*J677^4)</f>
        <v>1.1146068782141547</v>
      </c>
      <c r="AO677" s="1">
        <f>Tabulka1[[#This Row],[Interpolated_z2]]-Tabulka1[[#This Row],[z2]]</f>
        <v>-1.4761865222998827E-2</v>
      </c>
      <c r="AP677" s="1">
        <f>Tabulka1[[#This Row],[Interpolated_z2 - measured]]/Tabulka1[[#This Row],[z2]]*100</f>
        <v>-1.3070899392940643</v>
      </c>
      <c r="AQ677" s="1">
        <v>1</v>
      </c>
    </row>
    <row r="678" spans="1:43" x14ac:dyDescent="0.35">
      <c r="A678" s="1">
        <f t="shared" ref="A678:B678" si="163">A293</f>
        <v>3.6767028779149027</v>
      </c>
      <c r="B678" s="1">
        <f t="shared" si="163"/>
        <v>0</v>
      </c>
      <c r="C678" s="1">
        <f>Tabulka1[[#This Row],[z2]]</f>
        <v>1.7718649216533149</v>
      </c>
      <c r="D678" s="1">
        <f>Tabulka1[[#This Row],[std2]]</f>
        <v>4.6627489490524038E-4</v>
      </c>
      <c r="E678" s="1">
        <f t="shared" si="156"/>
        <v>1</v>
      </c>
      <c r="F678" s="1" t="s">
        <v>75</v>
      </c>
      <c r="G678" s="1" t="s">
        <v>27</v>
      </c>
      <c r="H678" s="1" t="str">
        <f>Tabulka1[[#This Row],[z2Label]]</f>
        <v>Dynamic viscosity (mPa.s)</v>
      </c>
      <c r="I678" s="1">
        <f t="shared" ref="I678:J678" si="164">I293</f>
        <v>10</v>
      </c>
      <c r="J678" s="1">
        <f t="shared" si="164"/>
        <v>0</v>
      </c>
      <c r="K678">
        <v>1.7718649216533149</v>
      </c>
      <c r="L678">
        <v>4.6627489490524038E-4</v>
      </c>
      <c r="M678" s="1" t="s">
        <v>29</v>
      </c>
      <c r="N678" s="1" t="s">
        <v>28</v>
      </c>
      <c r="O678" s="1" t="s">
        <v>81</v>
      </c>
      <c r="P678" s="1">
        <f t="shared" ref="P678:Q678" si="165">P293</f>
        <v>10</v>
      </c>
      <c r="Q678" s="1">
        <f t="shared" si="165"/>
        <v>0</v>
      </c>
      <c r="R678" s="1">
        <f>Tabulka1[[#This Row],[z2]]</f>
        <v>1.7718649216533149</v>
      </c>
      <c r="S678" s="1">
        <f>Tabulka1[[#This Row],[std2]]</f>
        <v>4.6627489490524038E-4</v>
      </c>
      <c r="T678" s="1" t="s">
        <v>44</v>
      </c>
      <c r="U678" s="1" t="s">
        <v>28</v>
      </c>
      <c r="V678" s="1" t="str">
        <f>Tabulka1[[#This Row],[z2Label]]</f>
        <v>Dynamic viscosity (mPa.s)</v>
      </c>
      <c r="W678" s="1">
        <f>2*Tabulka1[[#This Row],[x3]]/61.9789*1000/(100-Tabulka1[[#This Row],[x2]])</f>
        <v>3.5854496001416964</v>
      </c>
      <c r="X678" s="1">
        <f>(Tabulka1[[#This Row],[x2]]-Tabulka1[[#This Row],[x3]])/60.08*1000/(100-Tabulka1[[#This Row],[x2]])</f>
        <v>0</v>
      </c>
      <c r="Y678" s="1">
        <f>Tabulka1[[#This Row],[z3]]</f>
        <v>1.7718649216533149</v>
      </c>
      <c r="Z678" s="1">
        <f>Tabulka1[[#This Row],[std3]]</f>
        <v>4.6627489490524038E-4</v>
      </c>
      <c r="AA678" s="1" t="s">
        <v>36</v>
      </c>
      <c r="AB678" s="1" t="s">
        <v>37</v>
      </c>
      <c r="AC678" s="1" t="str">
        <f>Tabulka1[[#This Row],[z2Label]]</f>
        <v>Dynamic viscosity (mPa.s)</v>
      </c>
      <c r="AD678" s="1">
        <f>Tabulka1[[#This Row],[y2]]</f>
        <v>0</v>
      </c>
      <c r="AE678" s="1">
        <f>Tabulka1[[#This Row],[x3]]</f>
        <v>10</v>
      </c>
      <c r="AF678" s="1">
        <f>Tabulka1[[#This Row],[x2]]-Tabulka1[[#This Row],[x3]]</f>
        <v>0</v>
      </c>
      <c r="AG678" s="1">
        <f>100-Tabulka1[[#This Row],[Na2O_proc]]-Tabulka1[[#This Row],[SiO2_proc]]</f>
        <v>90</v>
      </c>
      <c r="AH678" s="1">
        <f>Tabulka1[[#This Row],[z2]]</f>
        <v>1.7718649216533149</v>
      </c>
      <c r="AI678" s="1">
        <f>Tabulka1[[#This Row],[std2]]</f>
        <v>4.6627489490524038E-4</v>
      </c>
      <c r="AJ678" s="1" t="str">
        <f>Tabulka1[[#This Row],[z2Label]]</f>
        <v>Dynamic viscosity (mPa.s)</v>
      </c>
      <c r="AK678" s="1">
        <v>30</v>
      </c>
      <c r="AL678" s="1" t="s">
        <v>82</v>
      </c>
      <c r="AM678" s="1" t="s">
        <v>79</v>
      </c>
      <c r="AN678" s="1">
        <f t="shared" si="162"/>
        <v>1.7114195943610977</v>
      </c>
      <c r="AO678" s="1">
        <f>Tabulka1[[#This Row],[Interpolated_z2]]-Tabulka1[[#This Row],[z2]]</f>
        <v>-6.0445327292217188E-2</v>
      </c>
      <c r="AP678" s="1">
        <f>Tabulka1[[#This Row],[Interpolated_z2 - measured]]/Tabulka1[[#This Row],[z2]]*100</f>
        <v>-3.411395900078888</v>
      </c>
      <c r="AQ678" s="1">
        <v>1</v>
      </c>
    </row>
    <row r="679" spans="1:43" x14ac:dyDescent="0.35">
      <c r="A679" s="1">
        <f t="shared" ref="A679:B679" si="166">A294</f>
        <v>5.8636084215757291</v>
      </c>
      <c r="B679" s="1">
        <f t="shared" si="166"/>
        <v>0</v>
      </c>
      <c r="C679" s="1">
        <f>Tabulka1[[#This Row],[z2]]</f>
        <v>3.1270853320941883</v>
      </c>
      <c r="D679" s="1">
        <f>Tabulka1[[#This Row],[std2]]</f>
        <v>4.578962504801061E-3</v>
      </c>
      <c r="E679" s="1">
        <f t="shared" si="156"/>
        <v>1</v>
      </c>
      <c r="F679" s="1" t="s">
        <v>75</v>
      </c>
      <c r="G679" s="1" t="s">
        <v>27</v>
      </c>
      <c r="H679" s="1" t="str">
        <f>Tabulka1[[#This Row],[z2Label]]</f>
        <v>Dynamic viscosity (mPa.s)</v>
      </c>
      <c r="I679" s="1">
        <f t="shared" ref="I679:J679" si="167">I294</f>
        <v>15</v>
      </c>
      <c r="J679" s="1">
        <f t="shared" si="167"/>
        <v>0</v>
      </c>
      <c r="K679">
        <v>3.1270853320941883</v>
      </c>
      <c r="L679">
        <v>4.578962504801061E-3</v>
      </c>
      <c r="M679" s="1" t="s">
        <v>29</v>
      </c>
      <c r="N679" s="1" t="s">
        <v>28</v>
      </c>
      <c r="O679" s="1" t="s">
        <v>81</v>
      </c>
      <c r="P679" s="1">
        <f t="shared" ref="P679:Q679" si="168">P294</f>
        <v>15</v>
      </c>
      <c r="Q679" s="1">
        <f t="shared" si="168"/>
        <v>0</v>
      </c>
      <c r="R679" s="1">
        <f>Tabulka1[[#This Row],[z2]]</f>
        <v>3.1270853320941883</v>
      </c>
      <c r="S679" s="1">
        <f>Tabulka1[[#This Row],[std2]]</f>
        <v>4.578962504801061E-3</v>
      </c>
      <c r="T679" s="1" t="s">
        <v>44</v>
      </c>
      <c r="U679" s="1" t="s">
        <v>28</v>
      </c>
      <c r="V679" s="1" t="str">
        <f>Tabulka1[[#This Row],[z2Label]]</f>
        <v>Dynamic viscosity (mPa.s)</v>
      </c>
      <c r="W679" s="1">
        <f>2*Tabulka1[[#This Row],[x3]]/61.9789*1000/(100-Tabulka1[[#This Row],[x2]])</f>
        <v>5.6945376002250478</v>
      </c>
      <c r="X679" s="1">
        <f>(Tabulka1[[#This Row],[x2]]-Tabulka1[[#This Row],[x3]])/60.08*1000/(100-Tabulka1[[#This Row],[x2]])</f>
        <v>0</v>
      </c>
      <c r="Y679" s="1">
        <f>Tabulka1[[#This Row],[z3]]</f>
        <v>3.1270853320941883</v>
      </c>
      <c r="Z679" s="1">
        <f>Tabulka1[[#This Row],[std3]]</f>
        <v>4.578962504801061E-3</v>
      </c>
      <c r="AA679" s="1" t="s">
        <v>36</v>
      </c>
      <c r="AB679" s="1" t="s">
        <v>37</v>
      </c>
      <c r="AC679" s="1" t="str">
        <f>Tabulka1[[#This Row],[z2Label]]</f>
        <v>Dynamic viscosity (mPa.s)</v>
      </c>
      <c r="AD679" s="1">
        <f>Tabulka1[[#This Row],[y2]]</f>
        <v>0</v>
      </c>
      <c r="AE679" s="1">
        <f>Tabulka1[[#This Row],[x3]]</f>
        <v>15</v>
      </c>
      <c r="AF679" s="1">
        <f>Tabulka1[[#This Row],[x2]]-Tabulka1[[#This Row],[x3]]</f>
        <v>0</v>
      </c>
      <c r="AG679" s="1">
        <f>100-Tabulka1[[#This Row],[Na2O_proc]]-Tabulka1[[#This Row],[SiO2_proc]]</f>
        <v>85</v>
      </c>
      <c r="AH679" s="1">
        <f>Tabulka1[[#This Row],[z2]]</f>
        <v>3.1270853320941883</v>
      </c>
      <c r="AI679" s="1">
        <f>Tabulka1[[#This Row],[std2]]</f>
        <v>4.578962504801061E-3</v>
      </c>
      <c r="AJ679" s="1" t="str">
        <f>Tabulka1[[#This Row],[z2Label]]</f>
        <v>Dynamic viscosity (mPa.s)</v>
      </c>
      <c r="AK679" s="1">
        <v>30</v>
      </c>
      <c r="AL679" s="1" t="s">
        <v>82</v>
      </c>
      <c r="AM679" s="1" t="s">
        <v>79</v>
      </c>
      <c r="AN679" s="1">
        <f t="shared" si="162"/>
        <v>2.9339433143983644</v>
      </c>
      <c r="AO679" s="1">
        <f>Tabulka1[[#This Row],[Interpolated_z2]]-Tabulka1[[#This Row],[z2]]</f>
        <v>-0.19314201769582384</v>
      </c>
      <c r="AP679" s="1">
        <f>Tabulka1[[#This Row],[Interpolated_z2 - measured]]/Tabulka1[[#This Row],[z2]]*100</f>
        <v>-6.17642300047111</v>
      </c>
      <c r="AQ679" s="1">
        <v>1</v>
      </c>
    </row>
    <row r="680" spans="1:43" x14ac:dyDescent="0.35">
      <c r="A680" s="1">
        <f t="shared" ref="A680:B680" si="169">A295</f>
        <v>8.2831415207433494</v>
      </c>
      <c r="B680" s="1">
        <f t="shared" si="169"/>
        <v>0</v>
      </c>
      <c r="C680" s="1">
        <f>Tabulka1[[#This Row],[z2]]</f>
        <v>5.8526875481298184</v>
      </c>
      <c r="D680" s="1">
        <f>Tabulka1[[#This Row],[std2]]</f>
        <v>4.3512114570792657E-3</v>
      </c>
      <c r="E680" s="1">
        <f t="shared" si="156"/>
        <v>1</v>
      </c>
      <c r="F680" s="1" t="s">
        <v>75</v>
      </c>
      <c r="G680" s="1" t="s">
        <v>27</v>
      </c>
      <c r="H680" s="1" t="str">
        <f>Tabulka1[[#This Row],[z2Label]]</f>
        <v>Dynamic viscosity (mPa.s)</v>
      </c>
      <c r="I680" s="1">
        <f t="shared" ref="I680:J680" si="170">I295</f>
        <v>20</v>
      </c>
      <c r="J680" s="1">
        <f t="shared" si="170"/>
        <v>0</v>
      </c>
      <c r="K680">
        <v>5.8526875481298184</v>
      </c>
      <c r="L680">
        <v>4.3512114570792657E-3</v>
      </c>
      <c r="M680" s="1" t="s">
        <v>29</v>
      </c>
      <c r="N680" s="1" t="s">
        <v>28</v>
      </c>
      <c r="O680" s="1" t="s">
        <v>81</v>
      </c>
      <c r="P680" s="1">
        <f t="shared" ref="P680:Q680" si="171">P295</f>
        <v>20</v>
      </c>
      <c r="Q680" s="1">
        <f t="shared" si="171"/>
        <v>0</v>
      </c>
      <c r="R680" s="1">
        <f>Tabulka1[[#This Row],[z2]]</f>
        <v>5.8526875481298184</v>
      </c>
      <c r="S680" s="1">
        <f>Tabulka1[[#This Row],[std2]]</f>
        <v>4.3512114570792657E-3</v>
      </c>
      <c r="T680" s="1" t="s">
        <v>44</v>
      </c>
      <c r="U680" s="1" t="s">
        <v>28</v>
      </c>
      <c r="V680" s="1" t="str">
        <f>Tabulka1[[#This Row],[z2Label]]</f>
        <v>Dynamic viscosity (mPa.s)</v>
      </c>
      <c r="W680" s="1">
        <f>2*Tabulka1[[#This Row],[x3]]/61.9789*1000/(100-Tabulka1[[#This Row],[x2]])</f>
        <v>8.0672616003188171</v>
      </c>
      <c r="X680" s="1">
        <f>(Tabulka1[[#This Row],[x2]]-Tabulka1[[#This Row],[x3]])/60.08*1000/(100-Tabulka1[[#This Row],[x2]])</f>
        <v>0</v>
      </c>
      <c r="Y680" s="1">
        <f>Tabulka1[[#This Row],[z3]]</f>
        <v>5.8526875481298184</v>
      </c>
      <c r="Z680" s="1">
        <f>Tabulka1[[#This Row],[std3]]</f>
        <v>4.3512114570792657E-3</v>
      </c>
      <c r="AA680" s="1" t="s">
        <v>36</v>
      </c>
      <c r="AB680" s="1" t="s">
        <v>37</v>
      </c>
      <c r="AC680" s="1" t="str">
        <f>Tabulka1[[#This Row],[z2Label]]</f>
        <v>Dynamic viscosity (mPa.s)</v>
      </c>
      <c r="AD680" s="1">
        <f>Tabulka1[[#This Row],[y2]]</f>
        <v>0</v>
      </c>
      <c r="AE680" s="1">
        <f>Tabulka1[[#This Row],[x3]]</f>
        <v>20</v>
      </c>
      <c r="AF680" s="1">
        <f>Tabulka1[[#This Row],[x2]]-Tabulka1[[#This Row],[x3]]</f>
        <v>0</v>
      </c>
      <c r="AG680" s="1">
        <f>100-Tabulka1[[#This Row],[Na2O_proc]]-Tabulka1[[#This Row],[SiO2_proc]]</f>
        <v>80</v>
      </c>
      <c r="AH680" s="1">
        <f>Tabulka1[[#This Row],[z2]]</f>
        <v>5.8526875481298184</v>
      </c>
      <c r="AI680" s="1">
        <f>Tabulka1[[#This Row],[std2]]</f>
        <v>4.3512114570792657E-3</v>
      </c>
      <c r="AJ680" s="1" t="str">
        <f>Tabulka1[[#This Row],[z2Label]]</f>
        <v>Dynamic viscosity (mPa.s)</v>
      </c>
      <c r="AK680" s="1">
        <v>30</v>
      </c>
      <c r="AL680" s="1" t="s">
        <v>82</v>
      </c>
      <c r="AM680" s="1" t="s">
        <v>79</v>
      </c>
      <c r="AN680" s="1">
        <f t="shared" si="162"/>
        <v>5.2741077720711473</v>
      </c>
      <c r="AO680" s="1">
        <f>Tabulka1[[#This Row],[Interpolated_z2]]-Tabulka1[[#This Row],[z2]]</f>
        <v>-0.57857977605867106</v>
      </c>
      <c r="AP680" s="1">
        <f>Tabulka1[[#This Row],[Interpolated_z2 - measured]]/Tabulka1[[#This Row],[z2]]*100</f>
        <v>-9.885710988339909</v>
      </c>
      <c r="AQ680" s="1">
        <v>1</v>
      </c>
    </row>
    <row r="681" spans="1:43" x14ac:dyDescent="0.35">
      <c r="A681" s="1">
        <f t="shared" ref="A681:B681" si="172">A296</f>
        <v>10.920490683119576</v>
      </c>
      <c r="B681" s="1">
        <f t="shared" si="172"/>
        <v>0</v>
      </c>
      <c r="C681" s="1">
        <f>Tabulka1[[#This Row],[z2]]</f>
        <v>10.984249003222597</v>
      </c>
      <c r="D681" s="1">
        <f>Tabulka1[[#This Row],[std2]]</f>
        <v>5.5696546255382347E-2</v>
      </c>
      <c r="E681" s="1">
        <f t="shared" si="156"/>
        <v>1</v>
      </c>
      <c r="F681" s="1" t="s">
        <v>75</v>
      </c>
      <c r="G681" s="1" t="s">
        <v>27</v>
      </c>
      <c r="H681" s="1" t="str">
        <f>Tabulka1[[#This Row],[z2Label]]</f>
        <v>Dynamic viscosity (mPa.s)</v>
      </c>
      <c r="I681" s="1">
        <f t="shared" ref="I681:J681" si="173">I296</f>
        <v>25</v>
      </c>
      <c r="J681" s="1">
        <f t="shared" si="173"/>
        <v>0</v>
      </c>
      <c r="K681">
        <v>10.984249003222597</v>
      </c>
      <c r="L681">
        <v>5.5696546255382347E-2</v>
      </c>
      <c r="M681" s="1" t="s">
        <v>29</v>
      </c>
      <c r="N681" s="1" t="s">
        <v>28</v>
      </c>
      <c r="O681" s="1" t="s">
        <v>81</v>
      </c>
      <c r="P681" s="1">
        <f t="shared" ref="P681:Q681" si="174">P296</f>
        <v>25</v>
      </c>
      <c r="Q681" s="1">
        <f t="shared" si="174"/>
        <v>0</v>
      </c>
      <c r="R681" s="1">
        <f>Tabulka1[[#This Row],[z2]]</f>
        <v>10.984249003222597</v>
      </c>
      <c r="S681" s="1">
        <f>Tabulka1[[#This Row],[std2]]</f>
        <v>5.5696546255382347E-2</v>
      </c>
      <c r="T681" s="1" t="s">
        <v>44</v>
      </c>
      <c r="U681" s="1" t="s">
        <v>28</v>
      </c>
      <c r="V681" s="1" t="str">
        <f>Tabulka1[[#This Row],[z2Label]]</f>
        <v>Dynamic viscosity (mPa.s)</v>
      </c>
      <c r="W681" s="1">
        <f>2*Tabulka1[[#This Row],[x3]]/61.9789*1000/(100-Tabulka1[[#This Row],[x2]])</f>
        <v>10.756348800425091</v>
      </c>
      <c r="X681" s="1">
        <f>(Tabulka1[[#This Row],[x2]]-Tabulka1[[#This Row],[x3]])/60.08*1000/(100-Tabulka1[[#This Row],[x2]])</f>
        <v>0</v>
      </c>
      <c r="Y681" s="1">
        <f>Tabulka1[[#This Row],[z3]]</f>
        <v>10.984249003222597</v>
      </c>
      <c r="Z681" s="1">
        <f>Tabulka1[[#This Row],[std3]]</f>
        <v>5.5696546255382347E-2</v>
      </c>
      <c r="AA681" s="1" t="s">
        <v>36</v>
      </c>
      <c r="AB681" s="1" t="s">
        <v>37</v>
      </c>
      <c r="AC681" s="1" t="str">
        <f>Tabulka1[[#This Row],[z2Label]]</f>
        <v>Dynamic viscosity (mPa.s)</v>
      </c>
      <c r="AD681" s="1">
        <f>Tabulka1[[#This Row],[y2]]</f>
        <v>0</v>
      </c>
      <c r="AE681" s="1">
        <f>Tabulka1[[#This Row],[x3]]</f>
        <v>25</v>
      </c>
      <c r="AF681" s="1">
        <f>Tabulka1[[#This Row],[x2]]-Tabulka1[[#This Row],[x3]]</f>
        <v>0</v>
      </c>
      <c r="AG681" s="1">
        <f>100-Tabulka1[[#This Row],[Na2O_proc]]-Tabulka1[[#This Row],[SiO2_proc]]</f>
        <v>75</v>
      </c>
      <c r="AH681" s="1">
        <f>Tabulka1[[#This Row],[z2]]</f>
        <v>10.984249003222597</v>
      </c>
      <c r="AI681" s="1">
        <f>Tabulka1[[#This Row],[std2]]</f>
        <v>5.5696546255382347E-2</v>
      </c>
      <c r="AJ681" s="1" t="str">
        <f>Tabulka1[[#This Row],[z2Label]]</f>
        <v>Dynamic viscosity (mPa.s)</v>
      </c>
      <c r="AK681" s="1">
        <v>30</v>
      </c>
      <c r="AL681" s="1" t="s">
        <v>82</v>
      </c>
      <c r="AM681" s="1" t="s">
        <v>79</v>
      </c>
      <c r="AN681" s="1">
        <f t="shared" si="162"/>
        <v>9.5944750703545782</v>
      </c>
      <c r="AO681" s="1">
        <f>Tabulka1[[#This Row],[Interpolated_z2]]-Tabulka1[[#This Row],[z2]]</f>
        <v>-1.3897739328680192</v>
      </c>
      <c r="AP681" s="1">
        <f>Tabulka1[[#This Row],[Interpolated_z2 - measured]]/Tabulka1[[#This Row],[z2]]*100</f>
        <v>-12.652425600150567</v>
      </c>
      <c r="AQ681" s="1">
        <v>1</v>
      </c>
    </row>
    <row r="682" spans="1:43" x14ac:dyDescent="0.35">
      <c r="A682" s="1">
        <f t="shared" ref="A682:B682" si="175">A297</f>
        <v>13.746662170512867</v>
      </c>
      <c r="B682" s="1">
        <f t="shared" si="175"/>
        <v>0</v>
      </c>
      <c r="C682" s="1">
        <f>Tabulka1[[#This Row],[z2]]</f>
        <v>19.894254469834628</v>
      </c>
      <c r="D682" s="1">
        <f>Tabulka1[[#This Row],[std2]]</f>
        <v>1.5894508208616574E-2</v>
      </c>
      <c r="E682" s="1">
        <f t="shared" si="156"/>
        <v>1</v>
      </c>
      <c r="F682" s="1" t="s">
        <v>75</v>
      </c>
      <c r="G682" s="1" t="s">
        <v>27</v>
      </c>
      <c r="H682" s="1" t="str">
        <f>Tabulka1[[#This Row],[z2Label]]</f>
        <v>Dynamic viscosity (mPa.s)</v>
      </c>
      <c r="I682" s="1">
        <f t="shared" ref="I682:J682" si="176">I297</f>
        <v>30</v>
      </c>
      <c r="J682" s="1">
        <f t="shared" si="176"/>
        <v>0</v>
      </c>
      <c r="K682">
        <v>19.894254469834628</v>
      </c>
      <c r="L682">
        <v>1.5894508208616574E-2</v>
      </c>
      <c r="M682" s="1" t="s">
        <v>29</v>
      </c>
      <c r="N682" s="1" t="s">
        <v>28</v>
      </c>
      <c r="O682" s="1" t="s">
        <v>81</v>
      </c>
      <c r="P682" s="1">
        <f t="shared" ref="P682:Q682" si="177">P297</f>
        <v>30</v>
      </c>
      <c r="Q682" s="1">
        <f t="shared" si="177"/>
        <v>0</v>
      </c>
      <c r="R682" s="1">
        <f>Tabulka1[[#This Row],[z2]]</f>
        <v>19.894254469834628</v>
      </c>
      <c r="S682" s="1">
        <f>Tabulka1[[#This Row],[std2]]</f>
        <v>1.5894508208616574E-2</v>
      </c>
      <c r="T682" s="1" t="s">
        <v>44</v>
      </c>
      <c r="U682" s="1" t="s">
        <v>28</v>
      </c>
      <c r="V682" s="1" t="str">
        <f>Tabulka1[[#This Row],[z2Label]]</f>
        <v>Dynamic viscosity (mPa.s)</v>
      </c>
      <c r="W682" s="1">
        <f>2*Tabulka1[[#This Row],[x3]]/61.9789*1000/(100-Tabulka1[[#This Row],[x2]])</f>
        <v>13.829591314832259</v>
      </c>
      <c r="X682" s="1">
        <f>(Tabulka1[[#This Row],[x2]]-Tabulka1[[#This Row],[x3]])/60.08*1000/(100-Tabulka1[[#This Row],[x2]])</f>
        <v>0</v>
      </c>
      <c r="Y682" s="1">
        <f>Tabulka1[[#This Row],[z3]]</f>
        <v>19.894254469834628</v>
      </c>
      <c r="Z682" s="1">
        <f>Tabulka1[[#This Row],[std3]]</f>
        <v>1.5894508208616574E-2</v>
      </c>
      <c r="AA682" s="1" t="s">
        <v>36</v>
      </c>
      <c r="AB682" s="1" t="s">
        <v>37</v>
      </c>
      <c r="AC682" s="1" t="str">
        <f>Tabulka1[[#This Row],[z2Label]]</f>
        <v>Dynamic viscosity (mPa.s)</v>
      </c>
      <c r="AD682" s="1">
        <f>Tabulka1[[#This Row],[y2]]</f>
        <v>0</v>
      </c>
      <c r="AE682" s="1">
        <f>Tabulka1[[#This Row],[x3]]</f>
        <v>30</v>
      </c>
      <c r="AF682" s="1">
        <f>Tabulka1[[#This Row],[x2]]-Tabulka1[[#This Row],[x3]]</f>
        <v>0</v>
      </c>
      <c r="AG682" s="1">
        <f>100-Tabulka1[[#This Row],[Na2O_proc]]-Tabulka1[[#This Row],[SiO2_proc]]</f>
        <v>70</v>
      </c>
      <c r="AH682" s="1">
        <f>Tabulka1[[#This Row],[z2]]</f>
        <v>19.894254469834628</v>
      </c>
      <c r="AI682" s="1">
        <f>Tabulka1[[#This Row],[std2]]</f>
        <v>1.5894508208616574E-2</v>
      </c>
      <c r="AJ682" s="1" t="str">
        <f>Tabulka1[[#This Row],[z2Label]]</f>
        <v>Dynamic viscosity (mPa.s)</v>
      </c>
      <c r="AK682" s="1">
        <v>30</v>
      </c>
      <c r="AL682" s="1" t="s">
        <v>82</v>
      </c>
      <c r="AM682" s="1" t="s">
        <v>79</v>
      </c>
      <c r="AN682" s="1">
        <f t="shared" si="162"/>
        <v>17.517515078816245</v>
      </c>
      <c r="AO682" s="1">
        <f>Tabulka1[[#This Row],[Interpolated_z2]]-Tabulka1[[#This Row],[z2]]</f>
        <v>-2.3767393910183827</v>
      </c>
      <c r="AP682" s="1">
        <f>Tabulka1[[#This Row],[Interpolated_z2 - measured]]/Tabulka1[[#This Row],[z2]]*100</f>
        <v>-11.946863324897137</v>
      </c>
      <c r="AQ682" s="1">
        <v>1</v>
      </c>
    </row>
    <row r="683" spans="1:43" x14ac:dyDescent="0.35">
      <c r="A683" s="1">
        <f t="shared" ref="A683:B683" si="178">A298</f>
        <v>16.751225013674009</v>
      </c>
      <c r="B683" s="1">
        <f t="shared" si="178"/>
        <v>0</v>
      </c>
      <c r="C683" s="1">
        <f>Tabulka1[[#This Row],[z2]]</f>
        <v>30.555874115459449</v>
      </c>
      <c r="D683" s="1">
        <f>Tabulka1[[#This Row],[std2]]</f>
        <v>2.4703202243960649E-3</v>
      </c>
      <c r="E683" s="1">
        <f t="shared" si="156"/>
        <v>1</v>
      </c>
      <c r="F683" s="1" t="s">
        <v>75</v>
      </c>
      <c r="G683" s="1" t="s">
        <v>27</v>
      </c>
      <c r="H683" s="1" t="str">
        <f>Tabulka1[[#This Row],[z2Label]]</f>
        <v>Dynamic viscosity (mPa.s)</v>
      </c>
      <c r="I683" s="1">
        <f t="shared" ref="I683:J683" si="179">I298</f>
        <v>35</v>
      </c>
      <c r="J683" s="1">
        <f t="shared" si="179"/>
        <v>0</v>
      </c>
      <c r="K683">
        <v>30.555874115459449</v>
      </c>
      <c r="L683">
        <v>2.4703202243960649E-3</v>
      </c>
      <c r="M683" s="1" t="s">
        <v>29</v>
      </c>
      <c r="N683" s="1" t="s">
        <v>28</v>
      </c>
      <c r="O683" s="1" t="s">
        <v>81</v>
      </c>
      <c r="P683" s="1">
        <f t="shared" ref="P683:Q683" si="180">P298</f>
        <v>35</v>
      </c>
      <c r="Q683" s="1">
        <f t="shared" si="180"/>
        <v>0</v>
      </c>
      <c r="R683" s="1">
        <f>Tabulka1[[#This Row],[z2]]</f>
        <v>30.555874115459449</v>
      </c>
      <c r="S683" s="1">
        <f>Tabulka1[[#This Row],[std2]]</f>
        <v>2.4703202243960649E-3</v>
      </c>
      <c r="T683" s="1" t="s">
        <v>44</v>
      </c>
      <c r="U683" s="1" t="s">
        <v>28</v>
      </c>
      <c r="V683" s="1" t="str">
        <f>Tabulka1[[#This Row],[z2Label]]</f>
        <v>Dynamic viscosity (mPa.s)</v>
      </c>
      <c r="W683" s="1">
        <f>2*Tabulka1[[#This Row],[x3]]/61.9789*1000/(100-Tabulka1[[#This Row],[x2]])</f>
        <v>17.375640369917452</v>
      </c>
      <c r="X683" s="1">
        <f>(Tabulka1[[#This Row],[x2]]-Tabulka1[[#This Row],[x3]])/60.08*1000/(100-Tabulka1[[#This Row],[x2]])</f>
        <v>0</v>
      </c>
      <c r="Y683" s="1">
        <f>Tabulka1[[#This Row],[z3]]</f>
        <v>30.555874115459449</v>
      </c>
      <c r="Z683" s="1">
        <f>Tabulka1[[#This Row],[std3]]</f>
        <v>2.4703202243960649E-3</v>
      </c>
      <c r="AA683" s="1" t="s">
        <v>36</v>
      </c>
      <c r="AB683" s="1" t="s">
        <v>37</v>
      </c>
      <c r="AC683" s="1" t="str">
        <f>Tabulka1[[#This Row],[z2Label]]</f>
        <v>Dynamic viscosity (mPa.s)</v>
      </c>
      <c r="AD683" s="1">
        <f>Tabulka1[[#This Row],[y2]]</f>
        <v>0</v>
      </c>
      <c r="AE683" s="1">
        <f>Tabulka1[[#This Row],[x3]]</f>
        <v>35</v>
      </c>
      <c r="AF683" s="1">
        <f>Tabulka1[[#This Row],[x2]]-Tabulka1[[#This Row],[x3]]</f>
        <v>0</v>
      </c>
      <c r="AG683" s="1">
        <f>100-Tabulka1[[#This Row],[Na2O_proc]]-Tabulka1[[#This Row],[SiO2_proc]]</f>
        <v>65</v>
      </c>
      <c r="AH683" s="1">
        <f>Tabulka1[[#This Row],[z2]]</f>
        <v>30.555874115459449</v>
      </c>
      <c r="AI683" s="1">
        <f>Tabulka1[[#This Row],[std2]]</f>
        <v>2.4703202243960649E-3</v>
      </c>
      <c r="AJ683" s="1" t="str">
        <f>Tabulka1[[#This Row],[z2Label]]</f>
        <v>Dynamic viscosity (mPa.s)</v>
      </c>
      <c r="AK683" s="1">
        <v>30</v>
      </c>
      <c r="AL683" s="1" t="s">
        <v>82</v>
      </c>
      <c r="AM683" s="1" t="s">
        <v>79</v>
      </c>
      <c r="AN683" s="1">
        <f t="shared" si="162"/>
        <v>32.714344200387679</v>
      </c>
      <c r="AO683" s="1">
        <f>Tabulka1[[#This Row],[Interpolated_z2]]-Tabulka1[[#This Row],[z2]]</f>
        <v>2.1584700849282292</v>
      </c>
      <c r="AP683" s="1">
        <f>Tabulka1[[#This Row],[Interpolated_z2 - measured]]/Tabulka1[[#This Row],[z2]]*100</f>
        <v>7.0640102677873395</v>
      </c>
      <c r="AQ683" s="1">
        <v>1</v>
      </c>
    </row>
    <row r="684" spans="1:43" x14ac:dyDescent="0.35">
      <c r="A684" s="1">
        <f t="shared" ref="A684:B684" si="181">A299</f>
        <v>18.783126386560589</v>
      </c>
      <c r="B684" s="1">
        <f t="shared" si="181"/>
        <v>0</v>
      </c>
      <c r="C684" s="1">
        <f>Tabulka1[[#This Row],[z2]]</f>
        <v>37.594038560052084</v>
      </c>
      <c r="D684" s="1">
        <f>Tabulka1[[#This Row],[std2]]</f>
        <v>1.1120321649896209E-2</v>
      </c>
      <c r="E684" s="1">
        <f t="shared" si="156"/>
        <v>1</v>
      </c>
      <c r="F684" s="1" t="s">
        <v>75</v>
      </c>
      <c r="G684" s="1" t="s">
        <v>27</v>
      </c>
      <c r="H684" s="1" t="str">
        <f>Tabulka1[[#This Row],[z2Label]]</f>
        <v>Dynamic viscosity (mPa.s)</v>
      </c>
      <c r="I684" s="1">
        <f t="shared" ref="I684:J684" si="182">I299</f>
        <v>38.380000000000003</v>
      </c>
      <c r="J684" s="1">
        <f t="shared" si="182"/>
        <v>0</v>
      </c>
      <c r="K684">
        <v>37.594038560052084</v>
      </c>
      <c r="L684">
        <v>1.1120321649896209E-2</v>
      </c>
      <c r="M684" s="1" t="s">
        <v>29</v>
      </c>
      <c r="N684" s="1" t="s">
        <v>28</v>
      </c>
      <c r="O684" s="1" t="s">
        <v>81</v>
      </c>
      <c r="P684" s="1">
        <f t="shared" ref="P684:Q684" si="183">P299</f>
        <v>38.380000000000003</v>
      </c>
      <c r="Q684" s="1">
        <f t="shared" si="183"/>
        <v>0</v>
      </c>
      <c r="R684" s="1">
        <f>Tabulka1[[#This Row],[z2]]</f>
        <v>37.594038560052084</v>
      </c>
      <c r="S684" s="1">
        <f>Tabulka1[[#This Row],[std2]]</f>
        <v>1.1120321649896209E-2</v>
      </c>
      <c r="T684" s="1" t="s">
        <v>44</v>
      </c>
      <c r="U684" s="1" t="s">
        <v>28</v>
      </c>
      <c r="V684" s="1" t="str">
        <f>Tabulka1[[#This Row],[z2Label]]</f>
        <v>Dynamic viscosity (mPa.s)</v>
      </c>
      <c r="W684" s="1">
        <f>2*Tabulka1[[#This Row],[x3]]/61.9789*1000/(100-Tabulka1[[#This Row],[x2]])</f>
        <v>20.098766648506089</v>
      </c>
      <c r="X684" s="1">
        <f>(Tabulka1[[#This Row],[x2]]-Tabulka1[[#This Row],[x3]])/60.08*1000/(100-Tabulka1[[#This Row],[x2]])</f>
        <v>0</v>
      </c>
      <c r="Y684" s="1">
        <f>Tabulka1[[#This Row],[z3]]</f>
        <v>37.594038560052084</v>
      </c>
      <c r="Z684" s="1">
        <f>Tabulka1[[#This Row],[std3]]</f>
        <v>1.1120321649896209E-2</v>
      </c>
      <c r="AA684" s="1" t="s">
        <v>36</v>
      </c>
      <c r="AB684" s="1" t="s">
        <v>37</v>
      </c>
      <c r="AC684" s="1" t="str">
        <f>Tabulka1[[#This Row],[z2Label]]</f>
        <v>Dynamic viscosity (mPa.s)</v>
      </c>
      <c r="AD684" s="1">
        <f>Tabulka1[[#This Row],[y2]]</f>
        <v>0</v>
      </c>
      <c r="AE684" s="1">
        <f>Tabulka1[[#This Row],[x3]]</f>
        <v>38.380000000000003</v>
      </c>
      <c r="AF684" s="1">
        <f>Tabulka1[[#This Row],[x2]]-Tabulka1[[#This Row],[x3]]</f>
        <v>0</v>
      </c>
      <c r="AG684" s="1">
        <f>100-Tabulka1[[#This Row],[Na2O_proc]]-Tabulka1[[#This Row],[SiO2_proc]]</f>
        <v>61.62</v>
      </c>
      <c r="AH684" s="1">
        <f>Tabulka1[[#This Row],[z2]]</f>
        <v>37.594038560052084</v>
      </c>
      <c r="AI684" s="1">
        <f>Tabulka1[[#This Row],[std2]]</f>
        <v>1.1120321649896209E-2</v>
      </c>
      <c r="AJ684" s="1" t="str">
        <f>Tabulka1[[#This Row],[z2Label]]</f>
        <v>Dynamic viscosity (mPa.s)</v>
      </c>
      <c r="AK684" s="1">
        <v>30</v>
      </c>
      <c r="AL684" s="1" t="s">
        <v>82</v>
      </c>
      <c r="AM684" s="1" t="s">
        <v>79</v>
      </c>
      <c r="AN684" s="1">
        <f t="shared" si="162"/>
        <v>51.680792643656893</v>
      </c>
      <c r="AO684" s="1">
        <f>Tabulka1[[#This Row],[Interpolated_z2]]-Tabulka1[[#This Row],[z2]]</f>
        <v>14.086754083604809</v>
      </c>
      <c r="AP684" s="1">
        <f>Tabulka1[[#This Row],[Interpolated_z2 - measured]]/Tabulka1[[#This Row],[z2]]*100</f>
        <v>37.470712440492036</v>
      </c>
      <c r="AQ684" s="1">
        <v>1</v>
      </c>
    </row>
    <row r="685" spans="1:43" x14ac:dyDescent="0.35">
      <c r="A685" s="1">
        <f t="shared" ref="A685:B685" si="184">A300</f>
        <v>0</v>
      </c>
      <c r="B685" s="1">
        <f t="shared" si="184"/>
        <v>0</v>
      </c>
      <c r="C685" s="1">
        <f>Tabulka1[[#This Row],[z2]]</f>
        <v>0.77901098169446481</v>
      </c>
      <c r="D685" s="1">
        <f>Tabulka1[[#This Row],[std2]]</f>
        <v>2.1986370004217341E-3</v>
      </c>
      <c r="E685" s="1">
        <f t="shared" si="156"/>
        <v>2</v>
      </c>
      <c r="F685" s="1" t="s">
        <v>75</v>
      </c>
      <c r="G685" s="1" t="s">
        <v>27</v>
      </c>
      <c r="H685" s="1" t="str">
        <f>Tabulka1[[#This Row],[z2Label]]</f>
        <v>Dynamic viscosity (mPa.s)</v>
      </c>
      <c r="I685" s="1">
        <f t="shared" ref="I685:J685" si="185">I300</f>
        <v>0</v>
      </c>
      <c r="J685" s="1">
        <f t="shared" si="185"/>
        <v>0.1</v>
      </c>
      <c r="K685" s="1">
        <v>0.77901098169446481</v>
      </c>
      <c r="L685" s="1">
        <v>2.1986370004217341E-3</v>
      </c>
      <c r="M685" s="1" t="s">
        <v>29</v>
      </c>
      <c r="N685" s="1" t="s">
        <v>28</v>
      </c>
      <c r="O685" s="1" t="s">
        <v>81</v>
      </c>
      <c r="P685" s="1">
        <f t="shared" ref="P685:Q685" si="186">P300</f>
        <v>0</v>
      </c>
      <c r="Q685" s="1">
        <f t="shared" si="186"/>
        <v>0.1</v>
      </c>
      <c r="R685" s="1">
        <f>Tabulka1[[#This Row],[z2]]</f>
        <v>0.77901098169446481</v>
      </c>
      <c r="S685" s="1">
        <f>Tabulka1[[#This Row],[std2]]</f>
        <v>2.1986370004217341E-3</v>
      </c>
      <c r="T685" s="1" t="s">
        <v>44</v>
      </c>
      <c r="U685" s="1" t="s">
        <v>28</v>
      </c>
      <c r="V685" s="1" t="str">
        <f>Tabulka1[[#This Row],[z2Label]]</f>
        <v>Dynamic viscosity (mPa.s)</v>
      </c>
      <c r="W685" s="1">
        <f>2*Tabulka1[[#This Row],[x3]]/61.9789*1000/(100-Tabulka1[[#This Row],[x2]])</f>
        <v>0</v>
      </c>
      <c r="X685" s="1">
        <f>(Tabulka1[[#This Row],[x2]]-Tabulka1[[#This Row],[x3]])/60.08*1000/(100-Tabulka1[[#This Row],[x2]])</f>
        <v>0</v>
      </c>
      <c r="Y685" s="1">
        <f>Tabulka1[[#This Row],[z3]]</f>
        <v>0.77901098169446481</v>
      </c>
      <c r="Z685" s="1">
        <f>Tabulka1[[#This Row],[std3]]</f>
        <v>2.1986370004217341E-3</v>
      </c>
      <c r="AA685" s="1" t="s">
        <v>36</v>
      </c>
      <c r="AB685" s="1" t="s">
        <v>37</v>
      </c>
      <c r="AC685" s="1" t="str">
        <f>Tabulka1[[#This Row],[z2Label]]</f>
        <v>Dynamic viscosity (mPa.s)</v>
      </c>
      <c r="AD685" s="1">
        <f>Tabulka1[[#This Row],[y2]]</f>
        <v>0.1</v>
      </c>
      <c r="AE685" s="1">
        <f>Tabulka1[[#This Row],[x3]]</f>
        <v>0</v>
      </c>
      <c r="AF685" s="1">
        <f>Tabulka1[[#This Row],[x2]]-Tabulka1[[#This Row],[x3]]</f>
        <v>0</v>
      </c>
      <c r="AG685" s="1">
        <f>100-Tabulka1[[#This Row],[Na2O_proc]]-Tabulka1[[#This Row],[SiO2_proc]]</f>
        <v>100</v>
      </c>
      <c r="AH685" s="1">
        <f>Tabulka1[[#This Row],[z2]]</f>
        <v>0.77901098169446481</v>
      </c>
      <c r="AI685" s="1">
        <f>Tabulka1[[#This Row],[std2]]</f>
        <v>2.1986370004217341E-3</v>
      </c>
      <c r="AJ685" s="1" t="str">
        <f>Tabulka1[[#This Row],[z2Label]]</f>
        <v>Dynamic viscosity (mPa.s)</v>
      </c>
      <c r="AK685" s="1">
        <v>30</v>
      </c>
      <c r="AL685" s="1" t="s">
        <v>82</v>
      </c>
      <c r="AM685" s="1" t="s">
        <v>79</v>
      </c>
      <c r="AN685" s="1">
        <f t="shared" si="162"/>
        <v>0.83366318736068079</v>
      </c>
      <c r="AO685" s="1">
        <f>Tabulka1[[#This Row],[Interpolated_z2]]-Tabulka1[[#This Row],[z2]]</f>
        <v>5.4652205666215981E-2</v>
      </c>
      <c r="AP685" s="1">
        <f>Tabulka1[[#This Row],[Interpolated_z2 - measured]]/Tabulka1[[#This Row],[z2]]*100</f>
        <v>7.0155886053543561</v>
      </c>
      <c r="AQ685" s="1">
        <v>100</v>
      </c>
    </row>
    <row r="686" spans="1:43" x14ac:dyDescent="0.35">
      <c r="A686" s="1">
        <f t="shared" ref="A686:B686" si="187">A301</f>
        <v>1.5661620106226348</v>
      </c>
      <c r="B686" s="1">
        <f t="shared" si="187"/>
        <v>7.8308100531131741E-2</v>
      </c>
      <c r="C686" s="1">
        <f>Tabulka1[[#This Row],[z2]]</f>
        <v>1.0890348974804618</v>
      </c>
      <c r="D686" s="1">
        <f>Tabulka1[[#This Row],[std2]]</f>
        <v>4.3006200184866157E-3</v>
      </c>
      <c r="E686" s="1">
        <f t="shared" si="156"/>
        <v>2</v>
      </c>
      <c r="F686" s="1" t="s">
        <v>75</v>
      </c>
      <c r="G686" s="1" t="s">
        <v>27</v>
      </c>
      <c r="H686" s="1" t="str">
        <f>Tabulka1[[#This Row],[z2Label]]</f>
        <v>Dynamic viscosity (mPa.s)</v>
      </c>
      <c r="I686" s="1">
        <f t="shared" ref="I686:J686" si="188">I301</f>
        <v>5</v>
      </c>
      <c r="J686" s="1">
        <f t="shared" si="188"/>
        <v>0.1</v>
      </c>
      <c r="K686">
        <v>1.0890348974804618</v>
      </c>
      <c r="L686">
        <v>4.3006200184866157E-3</v>
      </c>
      <c r="M686" s="1" t="s">
        <v>29</v>
      </c>
      <c r="N686" s="1" t="s">
        <v>28</v>
      </c>
      <c r="O686" s="1" t="s">
        <v>81</v>
      </c>
      <c r="P686" s="1">
        <f t="shared" ref="P686:Q686" si="189">P301</f>
        <v>4.5581501730480429</v>
      </c>
      <c r="Q686" s="1">
        <f t="shared" si="189"/>
        <v>0.1</v>
      </c>
      <c r="R686" s="1">
        <f>Tabulka1[[#This Row],[z2]]</f>
        <v>1.0890348974804618</v>
      </c>
      <c r="S686" s="1">
        <f>Tabulka1[[#This Row],[std2]]</f>
        <v>4.3006200184866157E-3</v>
      </c>
      <c r="T686" s="1" t="s">
        <v>44</v>
      </c>
      <c r="U686" s="1" t="s">
        <v>28</v>
      </c>
      <c r="V686" s="1" t="str">
        <f>Tabulka1[[#This Row],[z2Label]]</f>
        <v>Dynamic viscosity (mPa.s)</v>
      </c>
      <c r="W686" s="1">
        <f>2*Tabulka1[[#This Row],[x3]]/61.9789*1000/(100-Tabulka1[[#This Row],[x2]])</f>
        <v>1.5482858888217708</v>
      </c>
      <c r="X686" s="1">
        <f>(Tabulka1[[#This Row],[x2]]-Tabulka1[[#This Row],[x3]])/60.08*1000/(100-Tabulka1[[#This Row],[x2]])</f>
        <v>7.7414294441088563E-2</v>
      </c>
      <c r="Y686" s="1">
        <f>Tabulka1[[#This Row],[z3]]</f>
        <v>1.0890348974804618</v>
      </c>
      <c r="Z686" s="1">
        <f>Tabulka1[[#This Row],[std3]]</f>
        <v>4.3006200184866157E-3</v>
      </c>
      <c r="AA686" s="1" t="s">
        <v>36</v>
      </c>
      <c r="AB686" s="1" t="s">
        <v>37</v>
      </c>
      <c r="AC686" s="1" t="str">
        <f>Tabulka1[[#This Row],[z2Label]]</f>
        <v>Dynamic viscosity (mPa.s)</v>
      </c>
      <c r="AD686" s="1">
        <f>Tabulka1[[#This Row],[y2]]</f>
        <v>0.1</v>
      </c>
      <c r="AE686" s="1">
        <f>Tabulka1[[#This Row],[x3]]</f>
        <v>4.5581501730480429</v>
      </c>
      <c r="AF686" s="1">
        <f>Tabulka1[[#This Row],[x2]]-Tabulka1[[#This Row],[x3]]</f>
        <v>0.44184982695195707</v>
      </c>
      <c r="AG686" s="1">
        <f>100-Tabulka1[[#This Row],[Na2O_proc]]-Tabulka1[[#This Row],[SiO2_proc]]</f>
        <v>95</v>
      </c>
      <c r="AH686" s="1">
        <f>Tabulka1[[#This Row],[z2]]</f>
        <v>1.0890348974804618</v>
      </c>
      <c r="AI686" s="1">
        <f>Tabulka1[[#This Row],[std2]]</f>
        <v>4.3006200184866157E-3</v>
      </c>
      <c r="AJ686" s="1" t="str">
        <f>Tabulka1[[#This Row],[z2Label]]</f>
        <v>Dynamic viscosity (mPa.s)</v>
      </c>
      <c r="AK686" s="1">
        <v>30</v>
      </c>
      <c r="AL686" s="1" t="s">
        <v>82</v>
      </c>
      <c r="AM686" s="1" t="s">
        <v>79</v>
      </c>
      <c r="AN686" s="1">
        <f t="shared" si="162"/>
        <v>1.0727969076344999</v>
      </c>
      <c r="AO686" s="1">
        <f>Tabulka1[[#This Row],[Interpolated_z2]]-Tabulka1[[#This Row],[z2]]</f>
        <v>-1.623798984596192E-2</v>
      </c>
      <c r="AP686" s="1">
        <f>Tabulka1[[#This Row],[Interpolated_z2 - measured]]/Tabulka1[[#This Row],[z2]]*100</f>
        <v>-1.4910440320626404</v>
      </c>
      <c r="AQ686" s="1">
        <v>1</v>
      </c>
    </row>
    <row r="687" spans="1:43" x14ac:dyDescent="0.35">
      <c r="A687" s="1">
        <f t="shared" ref="A687:B687" si="190">A302</f>
        <v>3.3352601751219715</v>
      </c>
      <c r="B687" s="1">
        <f t="shared" si="190"/>
        <v>0.16676300875609859</v>
      </c>
      <c r="C687" s="1">
        <f>Tabulka1[[#This Row],[z2]]</f>
        <v>1.6832636650406987</v>
      </c>
      <c r="D687" s="1">
        <f>Tabulka1[[#This Row],[std2]]</f>
        <v>2.0487748859517827E-4</v>
      </c>
      <c r="E687" s="1">
        <f t="shared" si="156"/>
        <v>2</v>
      </c>
      <c r="F687" s="1" t="s">
        <v>75</v>
      </c>
      <c r="G687" s="1" t="s">
        <v>27</v>
      </c>
      <c r="H687" s="1" t="str">
        <f>Tabulka1[[#This Row],[z2Label]]</f>
        <v>Dynamic viscosity (mPa.s)</v>
      </c>
      <c r="I687" s="1">
        <f t="shared" ref="I687:J687" si="191">I302</f>
        <v>10</v>
      </c>
      <c r="J687" s="1">
        <f t="shared" si="191"/>
        <v>0.1</v>
      </c>
      <c r="K687">
        <v>1.6832636650406987</v>
      </c>
      <c r="L687">
        <v>2.0487748859517827E-4</v>
      </c>
      <c r="M687" s="1" t="s">
        <v>29</v>
      </c>
      <c r="N687" s="1" t="s">
        <v>28</v>
      </c>
      <c r="O687" s="1" t="s">
        <v>81</v>
      </c>
      <c r="P687" s="1">
        <f t="shared" ref="P687:Q687" si="192">P302</f>
        <v>9.1163003460960859</v>
      </c>
      <c r="Q687" s="1">
        <f t="shared" si="192"/>
        <v>0.1</v>
      </c>
      <c r="R687" s="1">
        <f>Tabulka1[[#This Row],[z2]]</f>
        <v>1.6832636650406987</v>
      </c>
      <c r="S687" s="1">
        <f>Tabulka1[[#This Row],[std2]]</f>
        <v>2.0487748859517827E-4</v>
      </c>
      <c r="T687" s="1" t="s">
        <v>44</v>
      </c>
      <c r="U687" s="1" t="s">
        <v>28</v>
      </c>
      <c r="V687" s="1" t="str">
        <f>Tabulka1[[#This Row],[z2Label]]</f>
        <v>Dynamic viscosity (mPa.s)</v>
      </c>
      <c r="W687" s="1">
        <f>2*Tabulka1[[#This Row],[x3]]/61.9789*1000/(100-Tabulka1[[#This Row],[x2]])</f>
        <v>3.268603543068183</v>
      </c>
      <c r="X687" s="1">
        <f>(Tabulka1[[#This Row],[x2]]-Tabulka1[[#This Row],[x3]])/60.08*1000/(100-Tabulka1[[#This Row],[x2]])</f>
        <v>0.16343017715340918</v>
      </c>
      <c r="Y687" s="1">
        <f>Tabulka1[[#This Row],[z3]]</f>
        <v>1.6832636650406987</v>
      </c>
      <c r="Z687" s="1">
        <f>Tabulka1[[#This Row],[std3]]</f>
        <v>2.0487748859517827E-4</v>
      </c>
      <c r="AA687" s="1" t="s">
        <v>36</v>
      </c>
      <c r="AB687" s="1" t="s">
        <v>37</v>
      </c>
      <c r="AC687" s="1" t="str">
        <f>Tabulka1[[#This Row],[z2Label]]</f>
        <v>Dynamic viscosity (mPa.s)</v>
      </c>
      <c r="AD687" s="1">
        <f>Tabulka1[[#This Row],[y2]]</f>
        <v>0.1</v>
      </c>
      <c r="AE687" s="1">
        <f>Tabulka1[[#This Row],[x3]]</f>
        <v>9.1163003460960859</v>
      </c>
      <c r="AF687" s="1">
        <f>Tabulka1[[#This Row],[x2]]-Tabulka1[[#This Row],[x3]]</f>
        <v>0.88369965390391414</v>
      </c>
      <c r="AG687" s="1">
        <f>100-Tabulka1[[#This Row],[Na2O_proc]]-Tabulka1[[#This Row],[SiO2_proc]]</f>
        <v>90</v>
      </c>
      <c r="AH687" s="1">
        <f>Tabulka1[[#This Row],[z2]]</f>
        <v>1.6832636650406987</v>
      </c>
      <c r="AI687" s="1">
        <f>Tabulka1[[#This Row],[std2]]</f>
        <v>2.0487748859517827E-4</v>
      </c>
      <c r="AJ687" s="1" t="str">
        <f>Tabulka1[[#This Row],[z2Label]]</f>
        <v>Dynamic viscosity (mPa.s)</v>
      </c>
      <c r="AK687" s="1">
        <v>30</v>
      </c>
      <c r="AL687" s="1" t="s">
        <v>82</v>
      </c>
      <c r="AM687" s="1" t="s">
        <v>79</v>
      </c>
      <c r="AN687" s="1">
        <f t="shared" si="162"/>
        <v>1.6798891321298501</v>
      </c>
      <c r="AO687" s="1">
        <f>Tabulka1[[#This Row],[Interpolated_z2]]-Tabulka1[[#This Row],[z2]]</f>
        <v>-3.3745329108485489E-3</v>
      </c>
      <c r="AP687" s="1">
        <f>Tabulka1[[#This Row],[Interpolated_z2 - measured]]/Tabulka1[[#This Row],[z2]]*100</f>
        <v>-0.20047559873912907</v>
      </c>
      <c r="AQ687" s="1">
        <v>1</v>
      </c>
    </row>
    <row r="688" spans="1:43" x14ac:dyDescent="0.35">
      <c r="A688" s="1">
        <f t="shared" ref="A688:B688" si="193">A303</f>
        <v>5.3144429294467015</v>
      </c>
      <c r="B688" s="1">
        <f t="shared" si="193"/>
        <v>0.26572214647233511</v>
      </c>
      <c r="C688" s="1">
        <f>Tabulka1[[#This Row],[z2]]</f>
        <v>2.8676048175879933</v>
      </c>
      <c r="D688" s="1">
        <f>Tabulka1[[#This Row],[std2]]</f>
        <v>1.2276036721447028E-3</v>
      </c>
      <c r="E688" s="1">
        <f t="shared" si="156"/>
        <v>2</v>
      </c>
      <c r="F688" s="1" t="s">
        <v>75</v>
      </c>
      <c r="G688" s="1" t="s">
        <v>27</v>
      </c>
      <c r="H688" s="1" t="str">
        <f>Tabulka1[[#This Row],[z2Label]]</f>
        <v>Dynamic viscosity (mPa.s)</v>
      </c>
      <c r="I688" s="1">
        <f t="shared" ref="I688:J688" si="194">I303</f>
        <v>15</v>
      </c>
      <c r="J688" s="1">
        <f t="shared" si="194"/>
        <v>0.1</v>
      </c>
      <c r="K688">
        <v>2.8676048175879933</v>
      </c>
      <c r="L688">
        <v>1.2276036721447028E-3</v>
      </c>
      <c r="M688" s="1" t="s">
        <v>29</v>
      </c>
      <c r="N688" s="1" t="s">
        <v>28</v>
      </c>
      <c r="O688" s="1" t="s">
        <v>81</v>
      </c>
      <c r="P688" s="1">
        <f t="shared" ref="P688:Q688" si="195">P303</f>
        <v>13.674450519144131</v>
      </c>
      <c r="Q688" s="1">
        <f t="shared" si="195"/>
        <v>0.1</v>
      </c>
      <c r="R688" s="1">
        <f>Tabulka1[[#This Row],[z2]]</f>
        <v>2.8676048175879933</v>
      </c>
      <c r="S688" s="1">
        <f>Tabulka1[[#This Row],[std2]]</f>
        <v>1.2276036721447028E-3</v>
      </c>
      <c r="T688" s="1" t="s">
        <v>44</v>
      </c>
      <c r="U688" s="1" t="s">
        <v>28</v>
      </c>
      <c r="V688" s="1" t="str">
        <f>Tabulka1[[#This Row],[z2Label]]</f>
        <v>Dynamic viscosity (mPa.s)</v>
      </c>
      <c r="W688" s="1">
        <f>2*Tabulka1[[#This Row],[x3]]/61.9789*1000/(100-Tabulka1[[#This Row],[x2]])</f>
        <v>5.1913115095788775</v>
      </c>
      <c r="X688" s="1">
        <f>(Tabulka1[[#This Row],[x2]]-Tabulka1[[#This Row],[x3]])/60.08*1000/(100-Tabulka1[[#This Row],[x2]])</f>
        <v>0.25956557547894366</v>
      </c>
      <c r="Y688" s="1">
        <f>Tabulka1[[#This Row],[z3]]</f>
        <v>2.8676048175879933</v>
      </c>
      <c r="Z688" s="1">
        <f>Tabulka1[[#This Row],[std3]]</f>
        <v>1.2276036721447028E-3</v>
      </c>
      <c r="AA688" s="1" t="s">
        <v>36</v>
      </c>
      <c r="AB688" s="1" t="s">
        <v>37</v>
      </c>
      <c r="AC688" s="1" t="str">
        <f>Tabulka1[[#This Row],[z2Label]]</f>
        <v>Dynamic viscosity (mPa.s)</v>
      </c>
      <c r="AD688" s="1">
        <f>Tabulka1[[#This Row],[y2]]</f>
        <v>0.1</v>
      </c>
      <c r="AE688" s="1">
        <f>Tabulka1[[#This Row],[x3]]</f>
        <v>13.674450519144131</v>
      </c>
      <c r="AF688" s="1">
        <f>Tabulka1[[#This Row],[x2]]-Tabulka1[[#This Row],[x3]]</f>
        <v>1.3255494808558694</v>
      </c>
      <c r="AG688" s="1">
        <f>100-Tabulka1[[#This Row],[Na2O_proc]]-Tabulka1[[#This Row],[SiO2_proc]]</f>
        <v>85</v>
      </c>
      <c r="AH688" s="1">
        <f>Tabulka1[[#This Row],[z2]]</f>
        <v>2.8676048175879933</v>
      </c>
      <c r="AI688" s="1">
        <f>Tabulka1[[#This Row],[std2]]</f>
        <v>1.2276036721447028E-3</v>
      </c>
      <c r="AJ688" s="1" t="str">
        <f>Tabulka1[[#This Row],[z2Label]]</f>
        <v>Dynamic viscosity (mPa.s)</v>
      </c>
      <c r="AK688" s="1">
        <v>30</v>
      </c>
      <c r="AL688" s="1" t="s">
        <v>82</v>
      </c>
      <c r="AM688" s="1" t="s">
        <v>79</v>
      </c>
      <c r="AN688" s="1">
        <f t="shared" si="162"/>
        <v>2.9347325027437106</v>
      </c>
      <c r="AO688" s="1">
        <f>Tabulka1[[#This Row],[Interpolated_z2]]-Tabulka1[[#This Row],[z2]]</f>
        <v>6.7127685155717209E-2</v>
      </c>
      <c r="AP688" s="1">
        <f>Tabulka1[[#This Row],[Interpolated_z2 - measured]]/Tabulka1[[#This Row],[z2]]*100</f>
        <v>2.3408973490349974</v>
      </c>
      <c r="AQ688" s="1">
        <v>1</v>
      </c>
    </row>
    <row r="689" spans="1:43" x14ac:dyDescent="0.35">
      <c r="A689" s="1">
        <f t="shared" ref="A689:B689" si="196">A304</f>
        <v>7.5002095992021989</v>
      </c>
      <c r="B689" s="1">
        <f t="shared" si="196"/>
        <v>0.37501047996010994</v>
      </c>
      <c r="C689" s="1">
        <f>Tabulka1[[#This Row],[z2]]</f>
        <v>5.2576746493534579</v>
      </c>
      <c r="D689" s="1">
        <f>Tabulka1[[#This Row],[std2]]</f>
        <v>1.0340791476898398E-2</v>
      </c>
      <c r="E689" s="1">
        <f t="shared" si="156"/>
        <v>2</v>
      </c>
      <c r="F689" s="1" t="s">
        <v>75</v>
      </c>
      <c r="G689" s="1" t="s">
        <v>27</v>
      </c>
      <c r="H689" s="1" t="str">
        <f>Tabulka1[[#This Row],[z2Label]]</f>
        <v>Dynamic viscosity (mPa.s)</v>
      </c>
      <c r="I689" s="1">
        <f t="shared" ref="I689:J689" si="197">I304</f>
        <v>20</v>
      </c>
      <c r="J689" s="1">
        <f t="shared" si="197"/>
        <v>0.1</v>
      </c>
      <c r="K689">
        <v>5.2576746493534579</v>
      </c>
      <c r="L689">
        <v>1.0340791476898398E-2</v>
      </c>
      <c r="M689" s="1" t="s">
        <v>29</v>
      </c>
      <c r="N689" s="1" t="s">
        <v>28</v>
      </c>
      <c r="O689" s="1" t="s">
        <v>81</v>
      </c>
      <c r="P689" s="1">
        <f t="shared" ref="P689:Q689" si="198">P304</f>
        <v>18.232600692192172</v>
      </c>
      <c r="Q689" s="1">
        <f t="shared" si="198"/>
        <v>0.1</v>
      </c>
      <c r="R689" s="1">
        <f>Tabulka1[[#This Row],[z2]]</f>
        <v>5.2576746493534579</v>
      </c>
      <c r="S689" s="1">
        <f>Tabulka1[[#This Row],[std2]]</f>
        <v>1.0340791476898398E-2</v>
      </c>
      <c r="T689" s="1" t="s">
        <v>44</v>
      </c>
      <c r="U689" s="1" t="s">
        <v>28</v>
      </c>
      <c r="V689" s="1" t="str">
        <f>Tabulka1[[#This Row],[z2Label]]</f>
        <v>Dynamic viscosity (mPa.s)</v>
      </c>
      <c r="W689" s="1">
        <f>2*Tabulka1[[#This Row],[x3]]/61.9789*1000/(100-Tabulka1[[#This Row],[x2]])</f>
        <v>7.3543579719034113</v>
      </c>
      <c r="X689" s="1">
        <f>(Tabulka1[[#This Row],[x2]]-Tabulka1[[#This Row],[x3]])/60.08*1000/(100-Tabulka1[[#This Row],[x2]])</f>
        <v>0.36771789859517068</v>
      </c>
      <c r="Y689" s="1">
        <f>Tabulka1[[#This Row],[z3]]</f>
        <v>5.2576746493534579</v>
      </c>
      <c r="Z689" s="1">
        <f>Tabulka1[[#This Row],[std3]]</f>
        <v>1.0340791476898398E-2</v>
      </c>
      <c r="AA689" s="1" t="s">
        <v>36</v>
      </c>
      <c r="AB689" s="1" t="s">
        <v>37</v>
      </c>
      <c r="AC689" s="1" t="str">
        <f>Tabulka1[[#This Row],[z2Label]]</f>
        <v>Dynamic viscosity (mPa.s)</v>
      </c>
      <c r="AD689" s="1">
        <f>Tabulka1[[#This Row],[y2]]</f>
        <v>0.1</v>
      </c>
      <c r="AE689" s="1">
        <f>Tabulka1[[#This Row],[x3]]</f>
        <v>18.232600692192172</v>
      </c>
      <c r="AF689" s="1">
        <f>Tabulka1[[#This Row],[x2]]-Tabulka1[[#This Row],[x3]]</f>
        <v>1.7673993078078283</v>
      </c>
      <c r="AG689" s="1">
        <f>100-Tabulka1[[#This Row],[Na2O_proc]]-Tabulka1[[#This Row],[SiO2_proc]]</f>
        <v>80</v>
      </c>
      <c r="AH689" s="1">
        <f>Tabulka1[[#This Row],[z2]]</f>
        <v>5.2576746493534579</v>
      </c>
      <c r="AI689" s="1">
        <f>Tabulka1[[#This Row],[std2]]</f>
        <v>1.0340791476898398E-2</v>
      </c>
      <c r="AJ689" s="1" t="str">
        <f>Tabulka1[[#This Row],[z2Label]]</f>
        <v>Dynamic viscosity (mPa.s)</v>
      </c>
      <c r="AK689" s="1">
        <v>30</v>
      </c>
      <c r="AL689" s="1" t="s">
        <v>82</v>
      </c>
      <c r="AM689" s="1" t="s">
        <v>79</v>
      </c>
      <c r="AN689" s="1">
        <f t="shared" si="162"/>
        <v>5.3889113892543543</v>
      </c>
      <c r="AO689" s="1">
        <f>Tabulka1[[#This Row],[Interpolated_z2]]-Tabulka1[[#This Row],[z2]]</f>
        <v>0.13123673990089646</v>
      </c>
      <c r="AP689" s="1">
        <f>Tabulka1[[#This Row],[Interpolated_z2 - measured]]/Tabulka1[[#This Row],[z2]]*100</f>
        <v>2.4960985350631155</v>
      </c>
      <c r="AQ689" s="1">
        <v>1</v>
      </c>
    </row>
    <row r="690" spans="1:43" x14ac:dyDescent="0.35">
      <c r="A690" s="1">
        <f t="shared" ref="A690:B690" si="199">A305</f>
        <v>9.8981936225949401</v>
      </c>
      <c r="B690" s="1">
        <f t="shared" si="199"/>
        <v>0.49490968112974704</v>
      </c>
      <c r="C690" s="1">
        <f>Tabulka1[[#This Row],[z2]]</f>
        <v>10.897035676826309</v>
      </c>
      <c r="D690" s="1">
        <f>Tabulka1[[#This Row],[std2]]</f>
        <v>4.6925993791545363E-2</v>
      </c>
      <c r="E690" s="1">
        <f t="shared" si="156"/>
        <v>2</v>
      </c>
      <c r="F690" s="1" t="s">
        <v>75</v>
      </c>
      <c r="G690" s="1" t="s">
        <v>27</v>
      </c>
      <c r="H690" s="1" t="str">
        <f>Tabulka1[[#This Row],[z2Label]]</f>
        <v>Dynamic viscosity (mPa.s)</v>
      </c>
      <c r="I690" s="1">
        <f t="shared" ref="I690:J690" si="200">I305</f>
        <v>25</v>
      </c>
      <c r="J690" s="1">
        <f t="shared" si="200"/>
        <v>0.1</v>
      </c>
      <c r="K690">
        <v>10.897035676826309</v>
      </c>
      <c r="L690">
        <v>4.6925993791545363E-2</v>
      </c>
      <c r="M690" s="1" t="s">
        <v>29</v>
      </c>
      <c r="N690" s="1" t="s">
        <v>28</v>
      </c>
      <c r="O690" s="1" t="s">
        <v>81</v>
      </c>
      <c r="P690" s="1">
        <f t="shared" ref="P690:Q690" si="201">P305</f>
        <v>22.790750865240216</v>
      </c>
      <c r="Q690" s="1">
        <f t="shared" si="201"/>
        <v>0.1</v>
      </c>
      <c r="R690" s="1">
        <f>Tabulka1[[#This Row],[z2]]</f>
        <v>10.897035676826309</v>
      </c>
      <c r="S690" s="1">
        <f>Tabulka1[[#This Row],[std2]]</f>
        <v>4.6925993791545363E-2</v>
      </c>
      <c r="T690" s="1" t="s">
        <v>44</v>
      </c>
      <c r="U690" s="1" t="s">
        <v>28</v>
      </c>
      <c r="V690" s="1" t="str">
        <f>Tabulka1[[#This Row],[z2Label]]</f>
        <v>Dynamic viscosity (mPa.s)</v>
      </c>
      <c r="W690" s="1">
        <f>2*Tabulka1[[#This Row],[x3]]/61.9789*1000/(100-Tabulka1[[#This Row],[x2]])</f>
        <v>9.8058106292045473</v>
      </c>
      <c r="X690" s="1">
        <f>(Tabulka1[[#This Row],[x2]]-Tabulka1[[#This Row],[x3]])/60.08*1000/(100-Tabulka1[[#This Row],[x2]])</f>
        <v>0.49029053146022722</v>
      </c>
      <c r="Y690" s="1">
        <f>Tabulka1[[#This Row],[z3]]</f>
        <v>10.897035676826309</v>
      </c>
      <c r="Z690" s="1">
        <f>Tabulka1[[#This Row],[std3]]</f>
        <v>4.6925993791545363E-2</v>
      </c>
      <c r="AA690" s="1" t="s">
        <v>36</v>
      </c>
      <c r="AB690" s="1" t="s">
        <v>37</v>
      </c>
      <c r="AC690" s="1" t="str">
        <f>Tabulka1[[#This Row],[z2Label]]</f>
        <v>Dynamic viscosity (mPa.s)</v>
      </c>
      <c r="AD690" s="1">
        <f>Tabulka1[[#This Row],[y2]]</f>
        <v>0.1</v>
      </c>
      <c r="AE690" s="1">
        <f>Tabulka1[[#This Row],[x3]]</f>
        <v>22.790750865240216</v>
      </c>
      <c r="AF690" s="1">
        <f>Tabulka1[[#This Row],[x2]]-Tabulka1[[#This Row],[x3]]</f>
        <v>2.2092491347597836</v>
      </c>
      <c r="AG690" s="1">
        <f>100-Tabulka1[[#This Row],[Na2O_proc]]-Tabulka1[[#This Row],[SiO2_proc]]</f>
        <v>75</v>
      </c>
      <c r="AH690" s="1">
        <f>Tabulka1[[#This Row],[z2]]</f>
        <v>10.897035676826309</v>
      </c>
      <c r="AI690" s="1">
        <f>Tabulka1[[#This Row],[std2]]</f>
        <v>4.6925993791545363E-2</v>
      </c>
      <c r="AJ690" s="1" t="str">
        <f>Tabulka1[[#This Row],[z2Label]]</f>
        <v>Dynamic viscosity (mPa.s)</v>
      </c>
      <c r="AK690" s="1">
        <v>30</v>
      </c>
      <c r="AL690" s="1" t="s">
        <v>82</v>
      </c>
      <c r="AM690" s="1" t="s">
        <v>79</v>
      </c>
      <c r="AN690" s="1">
        <f t="shared" si="162"/>
        <v>10.069995047862923</v>
      </c>
      <c r="AO690" s="1">
        <f>Tabulka1[[#This Row],[Interpolated_z2]]-Tabulka1[[#This Row],[z2]]</f>
        <v>-0.82704062896338648</v>
      </c>
      <c r="AP690" s="1">
        <f>Tabulka1[[#This Row],[Interpolated_z2 - measured]]/Tabulka1[[#This Row],[z2]]*100</f>
        <v>-7.5895927433015125</v>
      </c>
      <c r="AQ690" s="1">
        <v>1</v>
      </c>
    </row>
    <row r="691" spans="1:43" x14ac:dyDescent="0.35">
      <c r="A691" s="1">
        <f t="shared" ref="A691:B691" si="202">A306</f>
        <v>12.480507274195473</v>
      </c>
      <c r="B691" s="1">
        <f t="shared" si="202"/>
        <v>0.62402536370977368</v>
      </c>
      <c r="C691" s="1">
        <f>Tabulka1[[#This Row],[z2]]</f>
        <v>19.752518953517409</v>
      </c>
      <c r="D691" s="1">
        <f>Tabulka1[[#This Row],[std2]]</f>
        <v>0.10558107362341405</v>
      </c>
      <c r="E691" s="1">
        <f t="shared" si="156"/>
        <v>2</v>
      </c>
      <c r="F691" s="1" t="s">
        <v>75</v>
      </c>
      <c r="G691" s="1" t="s">
        <v>27</v>
      </c>
      <c r="H691" s="1" t="str">
        <f>Tabulka1[[#This Row],[z2Label]]</f>
        <v>Dynamic viscosity (mPa.s)</v>
      </c>
      <c r="I691" s="1">
        <f t="shared" ref="I691:J691" si="203">I306</f>
        <v>30</v>
      </c>
      <c r="J691" s="1">
        <f t="shared" si="203"/>
        <v>0.1</v>
      </c>
      <c r="K691">
        <v>19.752518953517409</v>
      </c>
      <c r="L691">
        <v>0.10558107362341405</v>
      </c>
      <c r="M691" s="1" t="s">
        <v>29</v>
      </c>
      <c r="N691" s="1" t="s">
        <v>28</v>
      </c>
      <c r="O691" s="1" t="s">
        <v>81</v>
      </c>
      <c r="P691" s="1">
        <f t="shared" ref="P691:Q691" si="204">P306</f>
        <v>27.348901038288261</v>
      </c>
      <c r="Q691" s="1">
        <f t="shared" si="204"/>
        <v>0.1</v>
      </c>
      <c r="R691" s="1">
        <f>Tabulka1[[#This Row],[z2]]</f>
        <v>19.752518953517409</v>
      </c>
      <c r="S691" s="1">
        <f>Tabulka1[[#This Row],[std2]]</f>
        <v>0.10558107362341405</v>
      </c>
      <c r="T691" s="1" t="s">
        <v>44</v>
      </c>
      <c r="U691" s="1" t="s">
        <v>28</v>
      </c>
      <c r="V691" s="1" t="str">
        <f>Tabulka1[[#This Row],[z2Label]]</f>
        <v>Dynamic viscosity (mPa.s)</v>
      </c>
      <c r="W691" s="1">
        <f>2*Tabulka1[[#This Row],[x3]]/61.9789*1000/(100-Tabulka1[[#This Row],[x2]])</f>
        <v>12.607470808977276</v>
      </c>
      <c r="X691" s="1">
        <f>(Tabulka1[[#This Row],[x2]]-Tabulka1[[#This Row],[x3]])/60.08*1000/(100-Tabulka1[[#This Row],[x2]])</f>
        <v>0.63037354044886318</v>
      </c>
      <c r="Y691" s="1">
        <f>Tabulka1[[#This Row],[z3]]</f>
        <v>19.752518953517409</v>
      </c>
      <c r="Z691" s="1">
        <f>Tabulka1[[#This Row],[std3]]</f>
        <v>0.10558107362341405</v>
      </c>
      <c r="AA691" s="1" t="s">
        <v>36</v>
      </c>
      <c r="AB691" s="1" t="s">
        <v>37</v>
      </c>
      <c r="AC691" s="1" t="str">
        <f>Tabulka1[[#This Row],[z2Label]]</f>
        <v>Dynamic viscosity (mPa.s)</v>
      </c>
      <c r="AD691" s="1">
        <f>Tabulka1[[#This Row],[y2]]</f>
        <v>0.1</v>
      </c>
      <c r="AE691" s="1">
        <f>Tabulka1[[#This Row],[x3]]</f>
        <v>27.348901038288261</v>
      </c>
      <c r="AF691" s="1">
        <f>Tabulka1[[#This Row],[x2]]-Tabulka1[[#This Row],[x3]]</f>
        <v>2.6510989617117389</v>
      </c>
      <c r="AG691" s="1">
        <f>100-Tabulka1[[#This Row],[Na2O_proc]]-Tabulka1[[#This Row],[SiO2_proc]]</f>
        <v>70</v>
      </c>
      <c r="AH691" s="1">
        <f>Tabulka1[[#This Row],[z2]]</f>
        <v>19.752518953517409</v>
      </c>
      <c r="AI691" s="1">
        <f>Tabulka1[[#This Row],[std2]]</f>
        <v>0.10558107362341405</v>
      </c>
      <c r="AJ691" s="1" t="str">
        <f>Tabulka1[[#This Row],[z2Label]]</f>
        <v>Dynamic viscosity (mPa.s)</v>
      </c>
      <c r="AK691" s="1">
        <v>30</v>
      </c>
      <c r="AL691" s="1" t="s">
        <v>82</v>
      </c>
      <c r="AM691" s="1" t="s">
        <v>79</v>
      </c>
      <c r="AN691" s="1">
        <f t="shared" si="162"/>
        <v>19.051777044029649</v>
      </c>
      <c r="AO691" s="1">
        <f>Tabulka1[[#This Row],[Interpolated_z2]]-Tabulka1[[#This Row],[z2]]</f>
        <v>-0.70074190948776049</v>
      </c>
      <c r="AP691" s="1">
        <f>Tabulka1[[#This Row],[Interpolated_z2 - measured]]/Tabulka1[[#This Row],[z2]]*100</f>
        <v>-3.5476078323821914</v>
      </c>
      <c r="AQ691" s="1">
        <v>1</v>
      </c>
    </row>
    <row r="692" spans="1:43" x14ac:dyDescent="0.35">
      <c r="A692" s="1">
        <f t="shared" ref="A692:B692" si="205">A307</f>
        <v>0</v>
      </c>
      <c r="B692" s="1">
        <f t="shared" si="205"/>
        <v>0</v>
      </c>
      <c r="C692" s="1">
        <f>Tabulka1[[#This Row],[z2]]</f>
        <v>0.77901098169446481</v>
      </c>
      <c r="D692" s="1">
        <f>Tabulka1[[#This Row],[std2]]</f>
        <v>2.1986370004217341E-3</v>
      </c>
      <c r="E692" s="1">
        <f t="shared" si="156"/>
        <v>3</v>
      </c>
      <c r="F692" s="1" t="s">
        <v>75</v>
      </c>
      <c r="G692" s="1" t="s">
        <v>27</v>
      </c>
      <c r="H692" s="1" t="str">
        <f>Tabulka1[[#This Row],[z2Label]]</f>
        <v>Dynamic viscosity (mPa.s)</v>
      </c>
      <c r="I692" s="1">
        <f t="shared" ref="I692:J692" si="206">I307</f>
        <v>0</v>
      </c>
      <c r="J692" s="1">
        <f t="shared" si="206"/>
        <v>0.5</v>
      </c>
      <c r="K692">
        <v>0.77901098169446481</v>
      </c>
      <c r="L692">
        <v>2.1986370004217341E-3</v>
      </c>
      <c r="M692" s="1" t="s">
        <v>29</v>
      </c>
      <c r="N692" s="1" t="s">
        <v>28</v>
      </c>
      <c r="O692" s="1" t="s">
        <v>81</v>
      </c>
      <c r="P692" s="1">
        <f t="shared" ref="P692:Q692" si="207">P307</f>
        <v>0</v>
      </c>
      <c r="Q692" s="1">
        <f t="shared" si="207"/>
        <v>0.5</v>
      </c>
      <c r="R692" s="1">
        <f>Tabulka1[[#This Row],[z2]]</f>
        <v>0.77901098169446481</v>
      </c>
      <c r="S692" s="1">
        <f>Tabulka1[[#This Row],[std2]]</f>
        <v>2.1986370004217341E-3</v>
      </c>
      <c r="T692" s="1" t="s">
        <v>44</v>
      </c>
      <c r="U692" s="1" t="s">
        <v>28</v>
      </c>
      <c r="V692" s="1" t="str">
        <f>Tabulka1[[#This Row],[z2Label]]</f>
        <v>Dynamic viscosity (mPa.s)</v>
      </c>
      <c r="W692" s="1">
        <f>2*Tabulka1[[#This Row],[x3]]/61.9789*1000/(100-Tabulka1[[#This Row],[x2]])</f>
        <v>0</v>
      </c>
      <c r="X692" s="1">
        <f>(Tabulka1[[#This Row],[x2]]-Tabulka1[[#This Row],[x3]])/60.08*1000/(100-Tabulka1[[#This Row],[x2]])</f>
        <v>0</v>
      </c>
      <c r="Y692" s="1">
        <f>Tabulka1[[#This Row],[z3]]</f>
        <v>0.77901098169446481</v>
      </c>
      <c r="Z692" s="1">
        <f>Tabulka1[[#This Row],[std3]]</f>
        <v>2.1986370004217341E-3</v>
      </c>
      <c r="AA692" s="1" t="s">
        <v>36</v>
      </c>
      <c r="AB692" s="1" t="s">
        <v>37</v>
      </c>
      <c r="AC692" s="1" t="str">
        <f>Tabulka1[[#This Row],[z2Label]]</f>
        <v>Dynamic viscosity (mPa.s)</v>
      </c>
      <c r="AD692" s="1">
        <f>Tabulka1[[#This Row],[y2]]</f>
        <v>0.5</v>
      </c>
      <c r="AE692" s="1">
        <f>Tabulka1[[#This Row],[x3]]</f>
        <v>0</v>
      </c>
      <c r="AF692" s="1">
        <f>Tabulka1[[#This Row],[x2]]-Tabulka1[[#This Row],[x3]]</f>
        <v>0</v>
      </c>
      <c r="AG692" s="1">
        <f>100-Tabulka1[[#This Row],[Na2O_proc]]-Tabulka1[[#This Row],[SiO2_proc]]</f>
        <v>100</v>
      </c>
      <c r="AH692" s="1">
        <f>Tabulka1[[#This Row],[z2]]</f>
        <v>0.77901098169446481</v>
      </c>
      <c r="AI692" s="1">
        <f>Tabulka1[[#This Row],[std2]]</f>
        <v>2.1986370004217341E-3</v>
      </c>
      <c r="AJ692" s="1" t="str">
        <f>Tabulka1[[#This Row],[z2Label]]</f>
        <v>Dynamic viscosity (mPa.s)</v>
      </c>
      <c r="AK692" s="1">
        <v>30</v>
      </c>
      <c r="AL692" s="1" t="s">
        <v>82</v>
      </c>
      <c r="AM692" s="1" t="s">
        <v>79</v>
      </c>
      <c r="AN692" s="1">
        <f t="shared" si="162"/>
        <v>0.70972752732627609</v>
      </c>
      <c r="AO692" s="1">
        <f>Tabulka1[[#This Row],[Interpolated_z2]]-Tabulka1[[#This Row],[z2]]</f>
        <v>-6.9283454368188724E-2</v>
      </c>
      <c r="AP692" s="1">
        <f>Tabulka1[[#This Row],[Interpolated_z2 - measured]]/Tabulka1[[#This Row],[z2]]*100</f>
        <v>-8.8937712042886616</v>
      </c>
      <c r="AQ692" s="1">
        <v>100</v>
      </c>
    </row>
    <row r="693" spans="1:43" x14ac:dyDescent="0.35">
      <c r="A693" s="1">
        <f t="shared" ref="A693:B693" si="208">A308</f>
        <v>1.1481065302888864</v>
      </c>
      <c r="B693" s="1">
        <f t="shared" si="208"/>
        <v>0.28702663257222161</v>
      </c>
      <c r="C693" s="1">
        <f>Tabulka1[[#This Row],[z2]]</f>
        <v>1.034537905960824</v>
      </c>
      <c r="D693" s="1">
        <f>Tabulka1[[#This Row],[std2]]</f>
        <v>3.4539201216554399E-4</v>
      </c>
      <c r="E693" s="1">
        <f t="shared" si="156"/>
        <v>3</v>
      </c>
      <c r="F693" s="1" t="s">
        <v>75</v>
      </c>
      <c r="G693" s="1" t="s">
        <v>27</v>
      </c>
      <c r="H693" s="1" t="str">
        <f>Tabulka1[[#This Row],[z2Label]]</f>
        <v>Dynamic viscosity (mPa.s)</v>
      </c>
      <c r="I693" s="1">
        <f t="shared" ref="I693:J693" si="209">I308</f>
        <v>5</v>
      </c>
      <c r="J693" s="1">
        <f t="shared" si="209"/>
        <v>0.5</v>
      </c>
      <c r="K693">
        <v>1.034537905960824</v>
      </c>
      <c r="L693">
        <v>3.4539201216554399E-4</v>
      </c>
      <c r="M693" s="1" t="s">
        <v>29</v>
      </c>
      <c r="N693" s="1" t="s">
        <v>28</v>
      </c>
      <c r="O693" s="1" t="s">
        <v>81</v>
      </c>
      <c r="P693" s="1">
        <f t="shared" ref="P693:Q693" si="210">P308</f>
        <v>3.3677266300727351</v>
      </c>
      <c r="Q693" s="1">
        <f t="shared" si="210"/>
        <v>0.5</v>
      </c>
      <c r="R693" s="1">
        <f>Tabulka1[[#This Row],[z2]]</f>
        <v>1.034537905960824</v>
      </c>
      <c r="S693" s="1">
        <f>Tabulka1[[#This Row],[std2]]</f>
        <v>3.4539201216554399E-4</v>
      </c>
      <c r="T693" s="1" t="s">
        <v>44</v>
      </c>
      <c r="U693" s="1" t="s">
        <v>28</v>
      </c>
      <c r="V693" s="1" t="str">
        <f>Tabulka1[[#This Row],[z2Label]]</f>
        <v>Dynamic viscosity (mPa.s)</v>
      </c>
      <c r="W693" s="1">
        <f>2*Tabulka1[[#This Row],[x3]]/61.9789*1000/(100-Tabulka1[[#This Row],[x2]])</f>
        <v>1.1439297567644999</v>
      </c>
      <c r="X693" s="1">
        <f>(Tabulka1[[#This Row],[x2]]-Tabulka1[[#This Row],[x3]])/60.08*1000/(100-Tabulka1[[#This Row],[x2]])</f>
        <v>0.28598243919112498</v>
      </c>
      <c r="Y693" s="1">
        <f>Tabulka1[[#This Row],[z3]]</f>
        <v>1.034537905960824</v>
      </c>
      <c r="Z693" s="1">
        <f>Tabulka1[[#This Row],[std3]]</f>
        <v>3.4539201216554399E-4</v>
      </c>
      <c r="AA693" s="1" t="s">
        <v>36</v>
      </c>
      <c r="AB693" s="1" t="s">
        <v>37</v>
      </c>
      <c r="AC693" s="1" t="str">
        <f>Tabulka1[[#This Row],[z2Label]]</f>
        <v>Dynamic viscosity (mPa.s)</v>
      </c>
      <c r="AD693" s="1">
        <f>Tabulka1[[#This Row],[y2]]</f>
        <v>0.5</v>
      </c>
      <c r="AE693" s="1">
        <f>Tabulka1[[#This Row],[x3]]</f>
        <v>3.3677266300727351</v>
      </c>
      <c r="AF693" s="1">
        <f>Tabulka1[[#This Row],[x2]]-Tabulka1[[#This Row],[x3]]</f>
        <v>1.6322733699272649</v>
      </c>
      <c r="AG693" s="1">
        <f>100-Tabulka1[[#This Row],[Na2O_proc]]-Tabulka1[[#This Row],[SiO2_proc]]</f>
        <v>95</v>
      </c>
      <c r="AH693" s="1">
        <f>Tabulka1[[#This Row],[z2]]</f>
        <v>1.034537905960824</v>
      </c>
      <c r="AI693" s="1">
        <f>Tabulka1[[#This Row],[std2]]</f>
        <v>3.4539201216554399E-4</v>
      </c>
      <c r="AJ693" s="1" t="str">
        <f>Tabulka1[[#This Row],[z2Label]]</f>
        <v>Dynamic viscosity (mPa.s)</v>
      </c>
      <c r="AK693" s="1">
        <v>30</v>
      </c>
      <c r="AL693" s="1" t="s">
        <v>82</v>
      </c>
      <c r="AM693" s="1" t="s">
        <v>79</v>
      </c>
      <c r="AN693" s="1">
        <f t="shared" si="162"/>
        <v>0.9541062977563064</v>
      </c>
      <c r="AO693" s="1">
        <f>Tabulka1[[#This Row],[Interpolated_z2]]-Tabulka1[[#This Row],[z2]]</f>
        <v>-8.0431608204517557E-2</v>
      </c>
      <c r="AP693" s="1">
        <f>Tabulka1[[#This Row],[Interpolated_z2 - measured]]/Tabulka1[[#This Row],[z2]]*100</f>
        <v>-7.7746410006907327</v>
      </c>
      <c r="AQ693" s="1">
        <v>1</v>
      </c>
    </row>
    <row r="694" spans="1:43" x14ac:dyDescent="0.35">
      <c r="A694" s="1">
        <f t="shared" ref="A694:B694" si="211">A309</f>
        <v>2.4339456350814892</v>
      </c>
      <c r="B694" s="1">
        <f t="shared" si="211"/>
        <v>0.6084864087703723</v>
      </c>
      <c r="C694" s="1">
        <f>Tabulka1[[#This Row],[z2]]</f>
        <v>1.5083539457141069</v>
      </c>
      <c r="D694" s="1">
        <f>Tabulka1[[#This Row],[std2]]</f>
        <v>6.8434038633125293E-5</v>
      </c>
      <c r="E694" s="1">
        <f t="shared" si="156"/>
        <v>3</v>
      </c>
      <c r="F694" s="1" t="s">
        <v>75</v>
      </c>
      <c r="G694" s="1" t="s">
        <v>27</v>
      </c>
      <c r="H694" s="1" t="str">
        <f>Tabulka1[[#This Row],[z2Label]]</f>
        <v>Dynamic viscosity (mPa.s)</v>
      </c>
      <c r="I694" s="1">
        <f t="shared" ref="I694:J694" si="212">I309</f>
        <v>10</v>
      </c>
      <c r="J694" s="1">
        <f t="shared" si="212"/>
        <v>0.5</v>
      </c>
      <c r="K694">
        <v>1.5083539457141069</v>
      </c>
      <c r="L694">
        <v>6.8434038633125293E-5</v>
      </c>
      <c r="M694" s="1" t="s">
        <v>29</v>
      </c>
      <c r="N694" s="1" t="s">
        <v>28</v>
      </c>
      <c r="O694" s="1" t="s">
        <v>81</v>
      </c>
      <c r="P694" s="1">
        <f t="shared" ref="P694:Q694" si="213">P309</f>
        <v>6.7354532601454702</v>
      </c>
      <c r="Q694" s="1">
        <f t="shared" si="213"/>
        <v>0.5</v>
      </c>
      <c r="R694" s="1">
        <f>Tabulka1[[#This Row],[z2]]</f>
        <v>1.5083539457141069</v>
      </c>
      <c r="S694" s="1">
        <f>Tabulka1[[#This Row],[std2]]</f>
        <v>6.8434038633125293E-5</v>
      </c>
      <c r="T694" s="1" t="s">
        <v>44</v>
      </c>
      <c r="U694" s="1" t="s">
        <v>28</v>
      </c>
      <c r="V694" s="1" t="str">
        <f>Tabulka1[[#This Row],[z2Label]]</f>
        <v>Dynamic viscosity (mPa.s)</v>
      </c>
      <c r="W694" s="1">
        <f>2*Tabulka1[[#This Row],[x3]]/61.9789*1000/(100-Tabulka1[[#This Row],[x2]])</f>
        <v>2.4149628198361666</v>
      </c>
      <c r="X694" s="1">
        <f>(Tabulka1[[#This Row],[x2]]-Tabulka1[[#This Row],[x3]])/60.08*1000/(100-Tabulka1[[#This Row],[x2]])</f>
        <v>0.60374070495904164</v>
      </c>
      <c r="Y694" s="1">
        <f>Tabulka1[[#This Row],[z3]]</f>
        <v>1.5083539457141069</v>
      </c>
      <c r="Z694" s="1">
        <f>Tabulka1[[#This Row],[std3]]</f>
        <v>6.8434038633125293E-5</v>
      </c>
      <c r="AA694" s="1" t="s">
        <v>36</v>
      </c>
      <c r="AB694" s="1" t="s">
        <v>37</v>
      </c>
      <c r="AC694" s="1" t="str">
        <f>Tabulka1[[#This Row],[z2Label]]</f>
        <v>Dynamic viscosity (mPa.s)</v>
      </c>
      <c r="AD694" s="1">
        <f>Tabulka1[[#This Row],[y2]]</f>
        <v>0.5</v>
      </c>
      <c r="AE694" s="1">
        <f>Tabulka1[[#This Row],[x3]]</f>
        <v>6.7354532601454702</v>
      </c>
      <c r="AF694" s="1">
        <f>Tabulka1[[#This Row],[x2]]-Tabulka1[[#This Row],[x3]]</f>
        <v>3.2645467398545298</v>
      </c>
      <c r="AG694" s="1">
        <f>100-Tabulka1[[#This Row],[Na2O_proc]]-Tabulka1[[#This Row],[SiO2_proc]]</f>
        <v>90</v>
      </c>
      <c r="AH694" s="1">
        <f>Tabulka1[[#This Row],[z2]]</f>
        <v>1.5083539457141069</v>
      </c>
      <c r="AI694" s="1">
        <f>Tabulka1[[#This Row],[std2]]</f>
        <v>6.8434038633125293E-5</v>
      </c>
      <c r="AJ694" s="1" t="str">
        <f>Tabulka1[[#This Row],[z2Label]]</f>
        <v>Dynamic viscosity (mPa.s)</v>
      </c>
      <c r="AK694" s="1">
        <v>30</v>
      </c>
      <c r="AL694" s="1" t="s">
        <v>82</v>
      </c>
      <c r="AM694" s="1" t="s">
        <v>79</v>
      </c>
      <c r="AN694" s="1">
        <f t="shared" si="162"/>
        <v>1.5336768069501734</v>
      </c>
      <c r="AO694" s="1">
        <f>Tabulka1[[#This Row],[Interpolated_z2]]-Tabulka1[[#This Row],[z2]]</f>
        <v>2.532286123606653E-2</v>
      </c>
      <c r="AP694" s="1">
        <f>Tabulka1[[#This Row],[Interpolated_z2 - measured]]/Tabulka1[[#This Row],[z2]]*100</f>
        <v>1.6788407858791932</v>
      </c>
      <c r="AQ694" s="1">
        <v>1</v>
      </c>
    </row>
    <row r="695" spans="1:43" x14ac:dyDescent="0.35">
      <c r="A695" s="1">
        <f t="shared" ref="A695:B695" si="214">A310</f>
        <v>3.8778446601730732</v>
      </c>
      <c r="B695" s="1">
        <f t="shared" si="214"/>
        <v>0.96946116504326829</v>
      </c>
      <c r="C695" s="1">
        <f>Tabulka1[[#This Row],[z2]]</f>
        <v>2.4700652339678042</v>
      </c>
      <c r="D695" s="1">
        <f>Tabulka1[[#This Row],[std2]]</f>
        <v>9.8203173365582247E-4</v>
      </c>
      <c r="E695" s="1">
        <f t="shared" si="156"/>
        <v>3</v>
      </c>
      <c r="F695" s="1" t="s">
        <v>75</v>
      </c>
      <c r="G695" s="1" t="s">
        <v>27</v>
      </c>
      <c r="H695" s="1" t="str">
        <f>Tabulka1[[#This Row],[z2Label]]</f>
        <v>Dynamic viscosity (mPa.s)</v>
      </c>
      <c r="I695" s="1">
        <f t="shared" ref="I695:J695" si="215">I310</f>
        <v>15</v>
      </c>
      <c r="J695" s="1">
        <f t="shared" si="215"/>
        <v>0.5</v>
      </c>
      <c r="K695">
        <v>2.4700652339678042</v>
      </c>
      <c r="L695">
        <v>9.8203173365582247E-4</v>
      </c>
      <c r="M695" s="1" t="s">
        <v>29</v>
      </c>
      <c r="N695" s="1" t="s">
        <v>28</v>
      </c>
      <c r="O695" s="1" t="s">
        <v>81</v>
      </c>
      <c r="P695" s="1">
        <f t="shared" ref="P695:Q695" si="216">P310</f>
        <v>10.103179890218206</v>
      </c>
      <c r="Q695" s="1">
        <f t="shared" si="216"/>
        <v>0.5</v>
      </c>
      <c r="R695" s="1">
        <f>Tabulka1[[#This Row],[z2]]</f>
        <v>2.4700652339678042</v>
      </c>
      <c r="S695" s="1">
        <f>Tabulka1[[#This Row],[std2]]</f>
        <v>9.8203173365582247E-4</v>
      </c>
      <c r="T695" s="1" t="s">
        <v>44</v>
      </c>
      <c r="U695" s="1" t="s">
        <v>28</v>
      </c>
      <c r="V695" s="1" t="str">
        <f>Tabulka1[[#This Row],[z2Label]]</f>
        <v>Dynamic viscosity (mPa.s)</v>
      </c>
      <c r="W695" s="1">
        <f>2*Tabulka1[[#This Row],[x3]]/61.9789*1000/(100-Tabulka1[[#This Row],[x2]])</f>
        <v>3.8355291844456763</v>
      </c>
      <c r="X695" s="1">
        <f>(Tabulka1[[#This Row],[x2]]-Tabulka1[[#This Row],[x3]])/60.08*1000/(100-Tabulka1[[#This Row],[x2]])</f>
        <v>0.95888229611141906</v>
      </c>
      <c r="Y695" s="1">
        <f>Tabulka1[[#This Row],[z3]]</f>
        <v>2.4700652339678042</v>
      </c>
      <c r="Z695" s="1">
        <f>Tabulka1[[#This Row],[std3]]</f>
        <v>9.8203173365582247E-4</v>
      </c>
      <c r="AA695" s="1" t="s">
        <v>36</v>
      </c>
      <c r="AB695" s="1" t="s">
        <v>37</v>
      </c>
      <c r="AC695" s="1" t="str">
        <f>Tabulka1[[#This Row],[z2Label]]</f>
        <v>Dynamic viscosity (mPa.s)</v>
      </c>
      <c r="AD695" s="1">
        <f>Tabulka1[[#This Row],[y2]]</f>
        <v>0.5</v>
      </c>
      <c r="AE695" s="1">
        <f>Tabulka1[[#This Row],[x3]]</f>
        <v>10.103179890218206</v>
      </c>
      <c r="AF695" s="1">
        <f>Tabulka1[[#This Row],[x2]]-Tabulka1[[#This Row],[x3]]</f>
        <v>4.8968201097817943</v>
      </c>
      <c r="AG695" s="1">
        <f>100-Tabulka1[[#This Row],[Na2O_proc]]-Tabulka1[[#This Row],[SiO2_proc]]</f>
        <v>85</v>
      </c>
      <c r="AH695" s="1">
        <f>Tabulka1[[#This Row],[z2]]</f>
        <v>2.4700652339678042</v>
      </c>
      <c r="AI695" s="1">
        <f>Tabulka1[[#This Row],[std2]]</f>
        <v>9.8203173365582247E-4</v>
      </c>
      <c r="AJ695" s="1" t="str">
        <f>Tabulka1[[#This Row],[z2Label]]</f>
        <v>Dynamic viscosity (mPa.s)</v>
      </c>
      <c r="AK695" s="1">
        <v>30</v>
      </c>
      <c r="AL695" s="1" t="s">
        <v>82</v>
      </c>
      <c r="AM695" s="1" t="s">
        <v>79</v>
      </c>
      <c r="AN695" s="1">
        <f t="shared" si="162"/>
        <v>2.7371858580290773</v>
      </c>
      <c r="AO695" s="1">
        <f>Tabulka1[[#This Row],[Interpolated_z2]]-Tabulka1[[#This Row],[z2]]</f>
        <v>0.26712062406127313</v>
      </c>
      <c r="AP695" s="1">
        <f>Tabulka1[[#This Row],[Interpolated_z2 - measured]]/Tabulka1[[#This Row],[z2]]*100</f>
        <v>10.814314552825891</v>
      </c>
      <c r="AQ695" s="1">
        <v>1</v>
      </c>
    </row>
    <row r="696" spans="1:43" x14ac:dyDescent="0.35">
      <c r="A696" s="1">
        <f t="shared" ref="A696:B696" si="217">A311</f>
        <v>5.4649642627764505</v>
      </c>
      <c r="B696" s="1">
        <f t="shared" si="217"/>
        <v>1.3662410656941126</v>
      </c>
      <c r="C696" s="1">
        <f>Tabulka1[[#This Row],[z2]]</f>
        <v>4.3185286294927518</v>
      </c>
      <c r="D696" s="1">
        <f>Tabulka1[[#This Row],[std2]]</f>
        <v>1.3742672247972064E-3</v>
      </c>
      <c r="E696" s="1">
        <f t="shared" si="156"/>
        <v>3</v>
      </c>
      <c r="F696" s="1" t="s">
        <v>75</v>
      </c>
      <c r="G696" s="1" t="s">
        <v>27</v>
      </c>
      <c r="H696" s="1" t="str">
        <f>Tabulka1[[#This Row],[z2Label]]</f>
        <v>Dynamic viscosity (mPa.s)</v>
      </c>
      <c r="I696" s="1">
        <f t="shared" ref="I696:J696" si="218">I311</f>
        <v>20</v>
      </c>
      <c r="J696" s="1">
        <f t="shared" si="218"/>
        <v>0.5</v>
      </c>
      <c r="K696">
        <v>4.3185286294927518</v>
      </c>
      <c r="L696">
        <v>1.3742672247972064E-3</v>
      </c>
      <c r="M696" s="1" t="s">
        <v>29</v>
      </c>
      <c r="N696" s="1" t="s">
        <v>28</v>
      </c>
      <c r="O696" s="1" t="s">
        <v>81</v>
      </c>
      <c r="P696" s="1">
        <f t="shared" ref="P696:Q696" si="219">P311</f>
        <v>13.47090652029094</v>
      </c>
      <c r="Q696" s="1">
        <f t="shared" si="219"/>
        <v>0.5</v>
      </c>
      <c r="R696" s="1">
        <f>Tabulka1[[#This Row],[z2]]</f>
        <v>4.3185286294927518</v>
      </c>
      <c r="S696" s="1">
        <f>Tabulka1[[#This Row],[std2]]</f>
        <v>1.3742672247972064E-3</v>
      </c>
      <c r="T696" s="1" t="s">
        <v>44</v>
      </c>
      <c r="U696" s="1" t="s">
        <v>28</v>
      </c>
      <c r="V696" s="1" t="str">
        <f>Tabulka1[[#This Row],[z2Label]]</f>
        <v>Dynamic viscosity (mPa.s)</v>
      </c>
      <c r="W696" s="1">
        <f>2*Tabulka1[[#This Row],[x3]]/61.9789*1000/(100-Tabulka1[[#This Row],[x2]])</f>
        <v>5.4336663446313747</v>
      </c>
      <c r="X696" s="1">
        <f>(Tabulka1[[#This Row],[x2]]-Tabulka1[[#This Row],[x3]])/60.08*1000/(100-Tabulka1[[#This Row],[x2]])</f>
        <v>1.3584165861578437</v>
      </c>
      <c r="Y696" s="1">
        <f>Tabulka1[[#This Row],[z3]]</f>
        <v>4.3185286294927518</v>
      </c>
      <c r="Z696" s="1">
        <f>Tabulka1[[#This Row],[std3]]</f>
        <v>1.3742672247972064E-3</v>
      </c>
      <c r="AA696" s="1" t="s">
        <v>36</v>
      </c>
      <c r="AB696" s="1" t="s">
        <v>37</v>
      </c>
      <c r="AC696" s="1" t="str">
        <f>Tabulka1[[#This Row],[z2Label]]</f>
        <v>Dynamic viscosity (mPa.s)</v>
      </c>
      <c r="AD696" s="1">
        <f>Tabulka1[[#This Row],[y2]]</f>
        <v>0.5</v>
      </c>
      <c r="AE696" s="1">
        <f>Tabulka1[[#This Row],[x3]]</f>
        <v>13.47090652029094</v>
      </c>
      <c r="AF696" s="1">
        <f>Tabulka1[[#This Row],[x2]]-Tabulka1[[#This Row],[x3]]</f>
        <v>6.5290934797090596</v>
      </c>
      <c r="AG696" s="1">
        <f>100-Tabulka1[[#This Row],[Na2O_proc]]-Tabulka1[[#This Row],[SiO2_proc]]</f>
        <v>80</v>
      </c>
      <c r="AH696" s="1">
        <f>Tabulka1[[#This Row],[z2]]</f>
        <v>4.3185286294927518</v>
      </c>
      <c r="AI696" s="1">
        <f>Tabulka1[[#This Row],[std2]]</f>
        <v>1.3742672247972064E-3</v>
      </c>
      <c r="AJ696" s="1" t="str">
        <f>Tabulka1[[#This Row],[z2Label]]</f>
        <v>Dynamic viscosity (mPa.s)</v>
      </c>
      <c r="AK696" s="1">
        <v>30</v>
      </c>
      <c r="AL696" s="1" t="s">
        <v>82</v>
      </c>
      <c r="AM696" s="1" t="s">
        <v>79</v>
      </c>
      <c r="AN696" s="1">
        <f t="shared" si="162"/>
        <v>5.1753616103262354</v>
      </c>
      <c r="AO696" s="1">
        <f>Tabulka1[[#This Row],[Interpolated_z2]]-Tabulka1[[#This Row],[z2]]</f>
        <v>0.85683298083348358</v>
      </c>
      <c r="AP696" s="1">
        <f>Tabulka1[[#This Row],[Interpolated_z2 - measured]]/Tabulka1[[#This Row],[z2]]*100</f>
        <v>19.8408544748753</v>
      </c>
      <c r="AQ696" s="1">
        <v>1</v>
      </c>
    </row>
    <row r="697" spans="1:43" x14ac:dyDescent="0.35">
      <c r="A697" s="1">
        <f t="shared" ref="A697:B697" si="220">A312</f>
        <v>7.2097688627010319</v>
      </c>
      <c r="B697" s="1">
        <f t="shared" si="220"/>
        <v>1.802442215675258</v>
      </c>
      <c r="C697" s="1">
        <f>Tabulka1[[#This Row],[z2]]</f>
        <v>9.0700417275472702</v>
      </c>
      <c r="D697" s="1">
        <f>Tabulka1[[#This Row],[std2]]</f>
        <v>2.8534614740337323E-2</v>
      </c>
      <c r="E697" s="1">
        <f t="shared" si="156"/>
        <v>3</v>
      </c>
      <c r="F697" s="1" t="s">
        <v>75</v>
      </c>
      <c r="G697" s="1" t="s">
        <v>27</v>
      </c>
      <c r="H697" s="1" t="str">
        <f>Tabulka1[[#This Row],[z2Label]]</f>
        <v>Dynamic viscosity (mPa.s)</v>
      </c>
      <c r="I697" s="1">
        <f t="shared" ref="I697:J697" si="221">I312</f>
        <v>25</v>
      </c>
      <c r="J697" s="1">
        <f t="shared" si="221"/>
        <v>0.5</v>
      </c>
      <c r="K697">
        <v>9.0700417275472702</v>
      </c>
      <c r="L697">
        <v>2.8534614740337323E-2</v>
      </c>
      <c r="M697" s="1" t="s">
        <v>29</v>
      </c>
      <c r="N697" s="1" t="s">
        <v>28</v>
      </c>
      <c r="O697" s="1" t="s">
        <v>81</v>
      </c>
      <c r="P697" s="1">
        <f t="shared" ref="P697:Q697" si="222">P312</f>
        <v>16.838633150363677</v>
      </c>
      <c r="Q697" s="1">
        <f t="shared" si="222"/>
        <v>0.5</v>
      </c>
      <c r="R697" s="1">
        <f>Tabulka1[[#This Row],[z2]]</f>
        <v>9.0700417275472702</v>
      </c>
      <c r="S697" s="1">
        <f>Tabulka1[[#This Row],[std2]]</f>
        <v>2.8534614740337323E-2</v>
      </c>
      <c r="T697" s="1" t="s">
        <v>44</v>
      </c>
      <c r="U697" s="1" t="s">
        <v>28</v>
      </c>
      <c r="V697" s="1" t="str">
        <f>Tabulka1[[#This Row],[z2Label]]</f>
        <v>Dynamic viscosity (mPa.s)</v>
      </c>
      <c r="W697" s="1">
        <f>2*Tabulka1[[#This Row],[x3]]/61.9789*1000/(100-Tabulka1[[#This Row],[x2]])</f>
        <v>7.2448884595085001</v>
      </c>
      <c r="X697" s="1">
        <f>(Tabulka1[[#This Row],[x2]]-Tabulka1[[#This Row],[x3]])/60.08*1000/(100-Tabulka1[[#This Row],[x2]])</f>
        <v>1.8112221148771248</v>
      </c>
      <c r="Y697" s="1">
        <f>Tabulka1[[#This Row],[z3]]</f>
        <v>9.0700417275472702</v>
      </c>
      <c r="Z697" s="1">
        <f>Tabulka1[[#This Row],[std3]]</f>
        <v>2.8534614740337323E-2</v>
      </c>
      <c r="AA697" s="1" t="s">
        <v>36</v>
      </c>
      <c r="AB697" s="1" t="s">
        <v>37</v>
      </c>
      <c r="AC697" s="1" t="str">
        <f>Tabulka1[[#This Row],[z2Label]]</f>
        <v>Dynamic viscosity (mPa.s)</v>
      </c>
      <c r="AD697" s="1">
        <f>Tabulka1[[#This Row],[y2]]</f>
        <v>0.5</v>
      </c>
      <c r="AE697" s="1">
        <f>Tabulka1[[#This Row],[x3]]</f>
        <v>16.838633150363677</v>
      </c>
      <c r="AF697" s="1">
        <f>Tabulka1[[#This Row],[x2]]-Tabulka1[[#This Row],[x3]]</f>
        <v>8.1613668496363232</v>
      </c>
      <c r="AG697" s="1">
        <f>100-Tabulka1[[#This Row],[Na2O_proc]]-Tabulka1[[#This Row],[SiO2_proc]]</f>
        <v>75</v>
      </c>
      <c r="AH697" s="1">
        <f>Tabulka1[[#This Row],[z2]]</f>
        <v>9.0700417275472702</v>
      </c>
      <c r="AI697" s="1">
        <f>Tabulka1[[#This Row],[std2]]</f>
        <v>2.8534614740337323E-2</v>
      </c>
      <c r="AJ697" s="1" t="str">
        <f>Tabulka1[[#This Row],[z2Label]]</f>
        <v>Dynamic viscosity (mPa.s)</v>
      </c>
      <c r="AK697" s="1">
        <v>30</v>
      </c>
      <c r="AL697" s="1" t="s">
        <v>82</v>
      </c>
      <c r="AM697" s="1" t="s">
        <v>79</v>
      </c>
      <c r="AN697" s="1">
        <f t="shared" si="162"/>
        <v>10.164990158482551</v>
      </c>
      <c r="AO697" s="1">
        <f>Tabulka1[[#This Row],[Interpolated_z2]]-Tabulka1[[#This Row],[z2]]</f>
        <v>1.0949484309352808</v>
      </c>
      <c r="AP697" s="1">
        <f>Tabulka1[[#This Row],[Interpolated_z2 - measured]]/Tabulka1[[#This Row],[z2]]*100</f>
        <v>12.072143258280002</v>
      </c>
      <c r="AQ697" s="1">
        <v>1</v>
      </c>
    </row>
    <row r="698" spans="1:43" s="6" customFormat="1" x14ac:dyDescent="0.35">
      <c r="A698" s="2">
        <f t="shared" ref="A698:B698" si="223">A313</f>
        <v>9.1398397503121647</v>
      </c>
      <c r="B698" s="2">
        <f t="shared" si="223"/>
        <v>2.2849599375780412</v>
      </c>
      <c r="C698" s="2" t="str">
        <f>Tabulka1[[#This Row],[z2]]</f>
        <v>už vypadl</v>
      </c>
      <c r="D698" s="2" t="str">
        <f>Tabulka1[[#This Row],[std2]]</f>
        <v>už vypadl</v>
      </c>
      <c r="E698" s="2">
        <f t="shared" si="156"/>
        <v>3</v>
      </c>
      <c r="F698" s="2" t="s">
        <v>75</v>
      </c>
      <c r="G698" s="2" t="s">
        <v>27</v>
      </c>
      <c r="H698" s="2" t="str">
        <f>Tabulka1[[#This Row],[z2Label]]</f>
        <v>Dynamic viscosity (mPa.s)</v>
      </c>
      <c r="I698" s="2">
        <f t="shared" ref="I698:J698" si="224">I313</f>
        <v>30</v>
      </c>
      <c r="J698" s="2">
        <f t="shared" si="224"/>
        <v>0.5</v>
      </c>
      <c r="K698" s="6" t="s">
        <v>49</v>
      </c>
      <c r="L698" s="6" t="s">
        <v>49</v>
      </c>
      <c r="M698" s="2" t="s">
        <v>29</v>
      </c>
      <c r="N698" s="2" t="s">
        <v>28</v>
      </c>
      <c r="O698" s="2" t="s">
        <v>81</v>
      </c>
      <c r="P698" s="2">
        <f t="shared" ref="P698:Q698" si="225">P313</f>
        <v>20.206359780436411</v>
      </c>
      <c r="Q698" s="2">
        <f t="shared" si="225"/>
        <v>0.5</v>
      </c>
      <c r="R698" s="2" t="str">
        <f>Tabulka1[[#This Row],[z2]]</f>
        <v>už vypadl</v>
      </c>
      <c r="S698" s="2" t="str">
        <f>Tabulka1[[#This Row],[std2]]</f>
        <v>už vypadl</v>
      </c>
      <c r="T698" s="2" t="s">
        <v>44</v>
      </c>
      <c r="U698" s="2" t="s">
        <v>28</v>
      </c>
      <c r="V698" s="2" t="str">
        <f>Tabulka1[[#This Row],[z2Label]]</f>
        <v>Dynamic viscosity (mPa.s)</v>
      </c>
      <c r="W698" s="2">
        <f>2*Tabulka1[[#This Row],[x3]]/61.9789*1000/(100-Tabulka1[[#This Row],[x2]])</f>
        <v>9.3148565907966425</v>
      </c>
      <c r="X698" s="2">
        <f>(Tabulka1[[#This Row],[x2]]-Tabulka1[[#This Row],[x3]])/60.08*1000/(100-Tabulka1[[#This Row],[x2]])</f>
        <v>2.3287141476991606</v>
      </c>
      <c r="Y698" s="2" t="str">
        <f>Tabulka1[[#This Row],[z3]]</f>
        <v>už vypadl</v>
      </c>
      <c r="Z698" s="2" t="str">
        <f>Tabulka1[[#This Row],[std3]]</f>
        <v>už vypadl</v>
      </c>
      <c r="AA698" s="2" t="s">
        <v>36</v>
      </c>
      <c r="AB698" s="2" t="s">
        <v>37</v>
      </c>
      <c r="AC698" s="2" t="str">
        <f>Tabulka1[[#This Row],[z2Label]]</f>
        <v>Dynamic viscosity (mPa.s)</v>
      </c>
      <c r="AD698" s="2">
        <f>Tabulka1[[#This Row],[y2]]</f>
        <v>0.5</v>
      </c>
      <c r="AE698" s="2">
        <f>Tabulka1[[#This Row],[x3]]</f>
        <v>20.206359780436411</v>
      </c>
      <c r="AF698" s="2">
        <f>Tabulka1[[#This Row],[x2]]-Tabulka1[[#This Row],[x3]]</f>
        <v>9.7936402195635885</v>
      </c>
      <c r="AG698" s="2">
        <f>100-Tabulka1[[#This Row],[Na2O_proc]]-Tabulka1[[#This Row],[SiO2_proc]]</f>
        <v>70</v>
      </c>
      <c r="AH698" s="2" t="str">
        <f>Tabulka1[[#This Row],[z2]]</f>
        <v>už vypadl</v>
      </c>
      <c r="AI698" s="2" t="str">
        <f>Tabulka1[[#This Row],[std2]]</f>
        <v>už vypadl</v>
      </c>
      <c r="AJ698" s="2" t="str">
        <f>Tabulka1[[#This Row],[z2Label]]</f>
        <v>Dynamic viscosity (mPa.s)</v>
      </c>
      <c r="AK698" s="2">
        <v>30</v>
      </c>
      <c r="AL698" s="2" t="s">
        <v>82</v>
      </c>
      <c r="AM698" s="2" t="s">
        <v>79</v>
      </c>
      <c r="AN698" s="2">
        <f t="shared" si="162"/>
        <v>20.89768603073033</v>
      </c>
      <c r="AO698" s="2" t="e">
        <f>Tabulka1[[#This Row],[Interpolated_z2]]-Tabulka1[[#This Row],[z2]]</f>
        <v>#VALUE!</v>
      </c>
      <c r="AP698" s="2" t="e">
        <f>Tabulka1[[#This Row],[Interpolated_z2 - measured]]/Tabulka1[[#This Row],[z2]]*100</f>
        <v>#VALUE!</v>
      </c>
      <c r="AQ698" s="1">
        <v>1</v>
      </c>
    </row>
    <row r="699" spans="1:43" x14ac:dyDescent="0.35">
      <c r="A699" s="1">
        <f t="shared" ref="A699:B699" si="226">A314</f>
        <v>11.228470455525985</v>
      </c>
      <c r="B699" s="1">
        <f t="shared" si="226"/>
        <v>2.8071176138814962</v>
      </c>
      <c r="C699" s="1">
        <f>Tabulka1[[#This Row],[z2]]</f>
        <v>49.026346294524274</v>
      </c>
      <c r="D699" s="1">
        <f>Tabulka1[[#This Row],[std2]]</f>
        <v>2.4267509638346174E-2</v>
      </c>
      <c r="E699" s="1">
        <f t="shared" si="156"/>
        <v>3</v>
      </c>
      <c r="F699" s="1" t="s">
        <v>75</v>
      </c>
      <c r="G699" s="1" t="s">
        <v>27</v>
      </c>
      <c r="H699" s="1" t="str">
        <f>Tabulka1[[#This Row],[z2Label]]</f>
        <v>Dynamic viscosity (mPa.s)</v>
      </c>
      <c r="I699" s="1">
        <f t="shared" ref="I699:J699" si="227">I314</f>
        <v>35</v>
      </c>
      <c r="J699" s="1">
        <f t="shared" si="227"/>
        <v>0.5</v>
      </c>
      <c r="K699">
        <v>49.026346294524274</v>
      </c>
      <c r="L699">
        <v>2.4267509638346174E-2</v>
      </c>
      <c r="M699" s="1" t="s">
        <v>29</v>
      </c>
      <c r="N699" s="1" t="s">
        <v>28</v>
      </c>
      <c r="O699" s="1" t="s">
        <v>81</v>
      </c>
      <c r="P699" s="1">
        <f t="shared" ref="P699:Q699" si="228">P314</f>
        <v>23.574086410509146</v>
      </c>
      <c r="Q699" s="1">
        <f t="shared" si="228"/>
        <v>0.5</v>
      </c>
      <c r="R699" s="1">
        <f>Tabulka1[[#This Row],[z2]]</f>
        <v>49.026346294524274</v>
      </c>
      <c r="S699" s="1">
        <f>Tabulka1[[#This Row],[std2]]</f>
        <v>2.4267509638346174E-2</v>
      </c>
      <c r="T699" s="1" t="s">
        <v>44</v>
      </c>
      <c r="U699" s="1" t="s">
        <v>28</v>
      </c>
      <c r="V699" s="1" t="str">
        <f>Tabulka1[[#This Row],[z2Label]]</f>
        <v>Dynamic viscosity (mPa.s)</v>
      </c>
      <c r="W699" s="1">
        <f>2*Tabulka1[[#This Row],[x3]]/61.9789*1000/(100-Tabulka1[[#This Row],[x2]])</f>
        <v>11.703281357667576</v>
      </c>
      <c r="X699" s="1">
        <f>(Tabulka1[[#This Row],[x2]]-Tabulka1[[#This Row],[x3]])/60.08*1000/(100-Tabulka1[[#This Row],[x2]])</f>
        <v>2.925820339416894</v>
      </c>
      <c r="Y699" s="1">
        <f>Tabulka1[[#This Row],[z3]]</f>
        <v>49.026346294524274</v>
      </c>
      <c r="Z699" s="1">
        <f>Tabulka1[[#This Row],[std3]]</f>
        <v>2.4267509638346174E-2</v>
      </c>
      <c r="AA699" s="1" t="s">
        <v>36</v>
      </c>
      <c r="AB699" s="1" t="s">
        <v>37</v>
      </c>
      <c r="AC699" s="1" t="str">
        <f>Tabulka1[[#This Row],[z2Label]]</f>
        <v>Dynamic viscosity (mPa.s)</v>
      </c>
      <c r="AD699" s="1">
        <f>Tabulka1[[#This Row],[y2]]</f>
        <v>0.5</v>
      </c>
      <c r="AE699" s="1">
        <f>Tabulka1[[#This Row],[x3]]</f>
        <v>23.574086410509146</v>
      </c>
      <c r="AF699" s="1">
        <f>Tabulka1[[#This Row],[x2]]-Tabulka1[[#This Row],[x3]]</f>
        <v>11.425913589490854</v>
      </c>
      <c r="AG699" s="1">
        <f>100-Tabulka1[[#This Row],[Na2O_proc]]-Tabulka1[[#This Row],[SiO2_proc]]</f>
        <v>65</v>
      </c>
      <c r="AH699" s="1">
        <f>Tabulka1[[#This Row],[z2]]</f>
        <v>49.026346294524274</v>
      </c>
      <c r="AI699" s="1">
        <f>Tabulka1[[#This Row],[std2]]</f>
        <v>2.4267509638346174E-2</v>
      </c>
      <c r="AJ699" s="1" t="str">
        <f>Tabulka1[[#This Row],[z2Label]]</f>
        <v>Dynamic viscosity (mPa.s)</v>
      </c>
      <c r="AK699" s="1">
        <v>30</v>
      </c>
      <c r="AL699" s="1" t="s">
        <v>82</v>
      </c>
      <c r="AM699" s="1" t="s">
        <v>79</v>
      </c>
      <c r="AN699" s="1">
        <f t="shared" si="162"/>
        <v>46.562982188091013</v>
      </c>
      <c r="AO699" s="1">
        <f>Tabulka1[[#This Row],[Interpolated_z2]]-Tabulka1[[#This Row],[z2]]</f>
        <v>-2.4633641064332608</v>
      </c>
      <c r="AP699" s="1">
        <f>Tabulka1[[#This Row],[Interpolated_z2 - measured]]/Tabulka1[[#This Row],[z2]]*100</f>
        <v>-5.0245720772963098</v>
      </c>
      <c r="AQ699" s="1">
        <v>1</v>
      </c>
    </row>
    <row r="700" spans="1:43" x14ac:dyDescent="0.35">
      <c r="A700" s="1">
        <f t="shared" ref="A700:B700" si="229">A315</f>
        <v>13.472275804209788</v>
      </c>
      <c r="B700" s="1">
        <f t="shared" si="229"/>
        <v>3.3680689510524471</v>
      </c>
      <c r="C700" s="1">
        <f>Tabulka1[[#This Row],[z2]]</f>
        <v>136.24015579848387</v>
      </c>
      <c r="D700" s="1">
        <f>Tabulka1[[#This Row],[std2]]</f>
        <v>0.77134581990801843</v>
      </c>
      <c r="E700" s="1">
        <f t="shared" si="156"/>
        <v>3</v>
      </c>
      <c r="F700" s="1" t="s">
        <v>75</v>
      </c>
      <c r="G700" s="1" t="s">
        <v>27</v>
      </c>
      <c r="H700" s="1" t="str">
        <f>Tabulka1[[#This Row],[z2Label]]</f>
        <v>Dynamic viscosity (mPa.s)</v>
      </c>
      <c r="I700" s="1">
        <f t="shared" ref="I700:J700" si="230">I315</f>
        <v>40</v>
      </c>
      <c r="J700" s="1">
        <f t="shared" si="230"/>
        <v>0.5</v>
      </c>
      <c r="K700">
        <v>136.24015579848387</v>
      </c>
      <c r="L700">
        <v>0.77134581990801843</v>
      </c>
      <c r="M700" s="1" t="s">
        <v>29</v>
      </c>
      <c r="N700" s="1" t="s">
        <v>28</v>
      </c>
      <c r="O700" s="1" t="s">
        <v>81</v>
      </c>
      <c r="P700" s="1">
        <f t="shared" ref="P700:Q700" si="231">P315</f>
        <v>26.941813040581881</v>
      </c>
      <c r="Q700" s="1">
        <f t="shared" si="231"/>
        <v>0.5</v>
      </c>
      <c r="R700" s="1">
        <f>Tabulka1[[#This Row],[z2]]</f>
        <v>136.24015579848387</v>
      </c>
      <c r="S700" s="1">
        <f>Tabulka1[[#This Row],[std2]]</f>
        <v>0.77134581990801843</v>
      </c>
      <c r="T700" s="1" t="s">
        <v>44</v>
      </c>
      <c r="U700" s="1" t="s">
        <v>28</v>
      </c>
      <c r="V700" s="1" t="str">
        <f>Tabulka1[[#This Row],[z2Label]]</f>
        <v>Dynamic viscosity (mPa.s)</v>
      </c>
      <c r="W700" s="1">
        <f>2*Tabulka1[[#This Row],[x3]]/61.9789*1000/(100-Tabulka1[[#This Row],[x2]])</f>
        <v>14.489776919016998</v>
      </c>
      <c r="X700" s="1">
        <f>(Tabulka1[[#This Row],[x2]]-Tabulka1[[#This Row],[x3]])/60.08*1000/(100-Tabulka1[[#This Row],[x2]])</f>
        <v>3.6224442297542501</v>
      </c>
      <c r="Y700" s="1">
        <f>Tabulka1[[#This Row],[z3]]</f>
        <v>136.24015579848387</v>
      </c>
      <c r="Z700" s="1">
        <f>Tabulka1[[#This Row],[std3]]</f>
        <v>0.77134581990801843</v>
      </c>
      <c r="AA700" s="1" t="s">
        <v>36</v>
      </c>
      <c r="AB700" s="1" t="s">
        <v>37</v>
      </c>
      <c r="AC700" s="1" t="str">
        <f>Tabulka1[[#This Row],[z2Label]]</f>
        <v>Dynamic viscosity (mPa.s)</v>
      </c>
      <c r="AD700" s="1">
        <f>Tabulka1[[#This Row],[y2]]</f>
        <v>0.5</v>
      </c>
      <c r="AE700" s="1">
        <f>Tabulka1[[#This Row],[x3]]</f>
        <v>26.941813040581881</v>
      </c>
      <c r="AF700" s="1">
        <f>Tabulka1[[#This Row],[x2]]-Tabulka1[[#This Row],[x3]]</f>
        <v>13.058186959418119</v>
      </c>
      <c r="AG700" s="1">
        <f>100-Tabulka1[[#This Row],[Na2O_proc]]-Tabulka1[[#This Row],[SiO2_proc]]</f>
        <v>60</v>
      </c>
      <c r="AH700" s="1">
        <f>Tabulka1[[#This Row],[z2]]</f>
        <v>136.24015579848387</v>
      </c>
      <c r="AI700" s="1">
        <f>Tabulka1[[#This Row],[std2]]</f>
        <v>0.77134581990801843</v>
      </c>
      <c r="AJ700" s="1" t="str">
        <f>Tabulka1[[#This Row],[z2Label]]</f>
        <v>Dynamic viscosity (mPa.s)</v>
      </c>
      <c r="AK700" s="1">
        <v>30</v>
      </c>
      <c r="AL700" s="1" t="s">
        <v>82</v>
      </c>
      <c r="AM700" s="1" t="s">
        <v>79</v>
      </c>
      <c r="AN700" s="1">
        <f t="shared" si="162"/>
        <v>119.64439280616726</v>
      </c>
      <c r="AO700" s="1">
        <f>Tabulka1[[#This Row],[Interpolated_z2]]-Tabulka1[[#This Row],[z2]]</f>
        <v>-16.595762992316608</v>
      </c>
      <c r="AP700" s="1">
        <f>Tabulka1[[#This Row],[Interpolated_z2 - measured]]/Tabulka1[[#This Row],[z2]]*100</f>
        <v>-12.18125661634137</v>
      </c>
      <c r="AQ700" s="1">
        <v>1</v>
      </c>
    </row>
    <row r="701" spans="1:43" x14ac:dyDescent="0.35">
      <c r="A701" s="1">
        <f t="shared" ref="A701:B701" si="232">A316</f>
        <v>14.578225408041176</v>
      </c>
      <c r="B701" s="1">
        <f t="shared" si="232"/>
        <v>3.6445563520102939</v>
      </c>
      <c r="C701" s="1">
        <f>Tabulka1[[#This Row],[z2]]</f>
        <v>235.71981359527859</v>
      </c>
      <c r="D701" s="1">
        <f>Tabulka1[[#This Row],[std2]]</f>
        <v>1.8605316059510657</v>
      </c>
      <c r="E701" s="1">
        <f t="shared" si="156"/>
        <v>3</v>
      </c>
      <c r="F701" s="1" t="s">
        <v>75</v>
      </c>
      <c r="G701" s="1" t="s">
        <v>27</v>
      </c>
      <c r="H701" s="1" t="str">
        <f>Tabulka1[[#This Row],[z2Label]]</f>
        <v>Dynamic viscosity (mPa.s)</v>
      </c>
      <c r="I701" s="1">
        <f t="shared" ref="I701:J701" si="233">I316</f>
        <v>42.27</v>
      </c>
      <c r="J701" s="1">
        <f t="shared" si="233"/>
        <v>0.5</v>
      </c>
      <c r="K701">
        <v>235.71981359527859</v>
      </c>
      <c r="L701">
        <v>1.8605316059510657</v>
      </c>
      <c r="M701" s="1" t="s">
        <v>29</v>
      </c>
      <c r="N701" s="1" t="s">
        <v>28</v>
      </c>
      <c r="O701" s="1" t="s">
        <v>81</v>
      </c>
      <c r="P701" s="1">
        <f>P316</f>
        <v>28.470760930634906</v>
      </c>
      <c r="Q701" s="1">
        <f>Q316</f>
        <v>0.5</v>
      </c>
      <c r="R701" s="1">
        <f>Tabulka1[[#This Row],[z2]]</f>
        <v>235.71981359527859</v>
      </c>
      <c r="S701" s="1">
        <f>Tabulka1[[#This Row],[std2]]</f>
        <v>1.8605316059510657</v>
      </c>
      <c r="T701" s="1" t="s">
        <v>44</v>
      </c>
      <c r="U701" s="1" t="s">
        <v>28</v>
      </c>
      <c r="V701" s="1" t="str">
        <f>Tabulka1[[#This Row],[z2Label]]</f>
        <v>Dynamic viscosity (mPa.s)</v>
      </c>
      <c r="W701" s="1">
        <f>2*Tabulka1[[#This Row],[x3]]/61.9789*1000/(100-Tabulka1[[#This Row],[x2]])</f>
        <v>15.914157380049765</v>
      </c>
      <c r="X701" s="1">
        <f>(Tabulka1[[#This Row],[x2]]-Tabulka1[[#This Row],[x3]])/60.08*1000/(100-Tabulka1[[#This Row],[x2]])</f>
        <v>3.9785393450124409</v>
      </c>
      <c r="Y701" s="1">
        <f>Tabulka1[[#This Row],[z3]]</f>
        <v>235.71981359527859</v>
      </c>
      <c r="Z701" s="1">
        <f>Tabulka1[[#This Row],[std3]]</f>
        <v>1.8605316059510657</v>
      </c>
      <c r="AA701" s="1" t="s">
        <v>36</v>
      </c>
      <c r="AB701" s="1" t="s">
        <v>37</v>
      </c>
      <c r="AC701" s="1" t="str">
        <f>Tabulka1[[#This Row],[z2Label]]</f>
        <v>Dynamic viscosity (mPa.s)</v>
      </c>
      <c r="AD701" s="1">
        <f>Tabulka1[[#This Row],[y2]]</f>
        <v>0.5</v>
      </c>
      <c r="AE701" s="1">
        <f>Tabulka1[[#This Row],[x3]]</f>
        <v>28.470760930634906</v>
      </c>
      <c r="AF701" s="1">
        <f>Tabulka1[[#This Row],[x2]]-Tabulka1[[#This Row],[x3]]</f>
        <v>13.799239069365097</v>
      </c>
      <c r="AG701" s="1">
        <f>100-Tabulka1[[#This Row],[Na2O_proc]]-Tabulka1[[#This Row],[SiO2_proc]]</f>
        <v>57.72999999999999</v>
      </c>
      <c r="AH701" s="1">
        <f>Tabulka1[[#This Row],[z2]]</f>
        <v>235.71981359527859</v>
      </c>
      <c r="AI701" s="1">
        <f>Tabulka1[[#This Row],[std2]]</f>
        <v>1.8605316059510657</v>
      </c>
      <c r="AJ701" s="1" t="str">
        <f>Tabulka1[[#This Row],[z2Label]]</f>
        <v>Dynamic viscosity (mPa.s)</v>
      </c>
      <c r="AK701" s="1">
        <v>30</v>
      </c>
      <c r="AL701" s="1" t="s">
        <v>82</v>
      </c>
      <c r="AM701" s="1" t="s">
        <v>79</v>
      </c>
      <c r="AN701" s="1">
        <f t="shared" si="162"/>
        <v>196.98583631480986</v>
      </c>
      <c r="AO701" s="1">
        <f>Tabulka1[[#This Row],[Interpolated_z2]]-Tabulka1[[#This Row],[z2]]</f>
        <v>-38.733977280468736</v>
      </c>
      <c r="AP701" s="1">
        <f>Tabulka1[[#This Row],[Interpolated_z2 - measured]]/Tabulka1[[#This Row],[z2]]*100</f>
        <v>-16.432211060107747</v>
      </c>
      <c r="AQ701" s="1">
        <v>1</v>
      </c>
    </row>
    <row r="702" spans="1:43" x14ac:dyDescent="0.35">
      <c r="A702" s="1">
        <f t="shared" ref="A702:B702" si="234">A317</f>
        <v>0</v>
      </c>
      <c r="B702" s="1">
        <f t="shared" si="234"/>
        <v>0</v>
      </c>
      <c r="C702" s="1">
        <f>Tabulka1[[#This Row],[z2]]</f>
        <v>0.77901098169446481</v>
      </c>
      <c r="D702" s="1">
        <f>Tabulka1[[#This Row],[std2]]</f>
        <v>2.1986370004217341E-3</v>
      </c>
      <c r="E702" s="1">
        <f t="shared" si="156"/>
        <v>4</v>
      </c>
      <c r="F702" s="1" t="s">
        <v>75</v>
      </c>
      <c r="G702" s="1" t="s">
        <v>27</v>
      </c>
      <c r="H702" s="1" t="str">
        <f>Tabulka1[[#This Row],[z2Label]]</f>
        <v>Dynamic viscosity (mPa.s)</v>
      </c>
      <c r="I702" s="1">
        <f t="shared" ref="I702:J702" si="235">I317</f>
        <v>0</v>
      </c>
      <c r="J702" s="1">
        <f t="shared" si="235"/>
        <v>1</v>
      </c>
      <c r="K702" s="1">
        <v>0.77901098169446481</v>
      </c>
      <c r="L702" s="1">
        <v>2.1986370004217341E-3</v>
      </c>
      <c r="M702" s="1" t="s">
        <v>29</v>
      </c>
      <c r="N702" s="1" t="s">
        <v>28</v>
      </c>
      <c r="O702" s="1" t="s">
        <v>81</v>
      </c>
      <c r="P702" s="1">
        <f>P317</f>
        <v>0</v>
      </c>
      <c r="Q702" s="1">
        <f>Q317</f>
        <v>1</v>
      </c>
      <c r="R702" s="1">
        <f>Tabulka1[[#This Row],[z2]]</f>
        <v>0.77901098169446481</v>
      </c>
      <c r="S702" s="1">
        <f>Tabulka1[[#This Row],[std2]]</f>
        <v>2.1986370004217341E-3</v>
      </c>
      <c r="T702" s="1" t="s">
        <v>44</v>
      </c>
      <c r="U702" s="1" t="s">
        <v>28</v>
      </c>
      <c r="V702" s="1" t="str">
        <f>Tabulka1[[#This Row],[z2Label]]</f>
        <v>Dynamic viscosity (mPa.s)</v>
      </c>
      <c r="W702" s="1">
        <f>2*Tabulka1[[#This Row],[x3]]/61.9789*1000/(100-Tabulka1[[#This Row],[x2]])</f>
        <v>0</v>
      </c>
      <c r="X702" s="1">
        <f>(Tabulka1[[#This Row],[x2]]-Tabulka1[[#This Row],[x3]])/60.08*1000/(100-Tabulka1[[#This Row],[x2]])</f>
        <v>0</v>
      </c>
      <c r="Y702" s="1">
        <f>Tabulka1[[#This Row],[z3]]</f>
        <v>0.77901098169446481</v>
      </c>
      <c r="Z702" s="1">
        <f>Tabulka1[[#This Row],[std3]]</f>
        <v>2.1986370004217341E-3</v>
      </c>
      <c r="AA702" s="1" t="s">
        <v>36</v>
      </c>
      <c r="AB702" s="1" t="s">
        <v>37</v>
      </c>
      <c r="AC702" s="1" t="str">
        <f>Tabulka1[[#This Row],[z2Label]]</f>
        <v>Dynamic viscosity (mPa.s)</v>
      </c>
      <c r="AD702" s="1">
        <f>Tabulka1[[#This Row],[y2]]</f>
        <v>1</v>
      </c>
      <c r="AE702" s="1">
        <f>Tabulka1[[#This Row],[x3]]</f>
        <v>0</v>
      </c>
      <c r="AF702" s="1">
        <f>Tabulka1[[#This Row],[x2]]-Tabulka1[[#This Row],[x3]]</f>
        <v>0</v>
      </c>
      <c r="AG702" s="1">
        <f>100-Tabulka1[[#This Row],[Na2O_proc]]-Tabulka1[[#This Row],[SiO2_proc]]</f>
        <v>100</v>
      </c>
      <c r="AH702" s="1">
        <f>Tabulka1[[#This Row],[z2]]</f>
        <v>0.77901098169446481</v>
      </c>
      <c r="AI702" s="1">
        <f>Tabulka1[[#This Row],[std2]]</f>
        <v>2.1986370004217341E-3</v>
      </c>
      <c r="AJ702" s="1" t="str">
        <f>Tabulka1[[#This Row],[z2Label]]</f>
        <v>Dynamic viscosity (mPa.s)</v>
      </c>
      <c r="AK702" s="1">
        <v>30</v>
      </c>
      <c r="AL702" s="1" t="s">
        <v>82</v>
      </c>
      <c r="AM702" s="1" t="s">
        <v>79</v>
      </c>
      <c r="AN702" s="1">
        <f t="shared" si="162"/>
        <v>0.68760670035465543</v>
      </c>
      <c r="AO702" s="1">
        <f>Tabulka1[[#This Row],[Interpolated_z2]]-Tabulka1[[#This Row],[z2]]</f>
        <v>-9.1404281339809379E-2</v>
      </c>
      <c r="AP702" s="1">
        <f>Tabulka1[[#This Row],[Interpolated_z2 - measured]]/Tabulka1[[#This Row],[z2]]*100</f>
        <v>-11.733375201077585</v>
      </c>
      <c r="AQ702" s="1">
        <v>100</v>
      </c>
    </row>
    <row r="703" spans="1:43" x14ac:dyDescent="0.35">
      <c r="A703" s="1">
        <f t="shared" ref="A703:B703" si="236">A318</f>
        <v>0.8603878946967406</v>
      </c>
      <c r="B703" s="1">
        <f t="shared" si="236"/>
        <v>0.4301939473483703</v>
      </c>
      <c r="C703" s="1">
        <f>Tabulka1[[#This Row],[z2]]</f>
        <v>1.0040032695404757</v>
      </c>
      <c r="D703" s="1">
        <f>Tabulka1[[#This Row],[std2]]</f>
        <v>3.8028354422731353E-4</v>
      </c>
      <c r="E703" s="1">
        <f t="shared" si="156"/>
        <v>4</v>
      </c>
      <c r="F703" s="1" t="s">
        <v>75</v>
      </c>
      <c r="G703" s="1" t="s">
        <v>27</v>
      </c>
      <c r="H703" s="1" t="str">
        <f>Tabulka1[[#This Row],[z2Label]]</f>
        <v>Dynamic viscosity (mPa.s)</v>
      </c>
      <c r="I703" s="1">
        <f t="shared" ref="I703:J703" si="237">I318</f>
        <v>5</v>
      </c>
      <c r="J703" s="1">
        <f t="shared" si="237"/>
        <v>1</v>
      </c>
      <c r="K703">
        <v>1.0040032695404757</v>
      </c>
      <c r="L703">
        <v>3.8028354422731353E-4</v>
      </c>
      <c r="M703" s="1" t="s">
        <v>29</v>
      </c>
      <c r="N703" s="1" t="s">
        <v>28</v>
      </c>
      <c r="O703" s="1" t="s">
        <v>81</v>
      </c>
      <c r="P703" s="1">
        <f t="shared" ref="P703:Q703" si="238">P318</f>
        <v>2.5388931081633541</v>
      </c>
      <c r="Q703" s="1">
        <f t="shared" si="238"/>
        <v>1</v>
      </c>
      <c r="R703" s="1">
        <f>Tabulka1[[#This Row],[z2]]</f>
        <v>1.0040032695404757</v>
      </c>
      <c r="S703" s="1">
        <f>Tabulka1[[#This Row],[std2]]</f>
        <v>3.8028354422731353E-4</v>
      </c>
      <c r="T703" s="1" t="s">
        <v>44</v>
      </c>
      <c r="U703" s="1" t="s">
        <v>28</v>
      </c>
      <c r="V703" s="1" t="str">
        <f>Tabulka1[[#This Row],[z2Label]]</f>
        <v>Dynamic viscosity (mPa.s)</v>
      </c>
      <c r="W703" s="1">
        <f>2*Tabulka1[[#This Row],[x3]]/61.9789*1000/(100-Tabulka1[[#This Row],[x2]])</f>
        <v>0.86239641594948702</v>
      </c>
      <c r="X703" s="1">
        <f>(Tabulka1[[#This Row],[x2]]-Tabulka1[[#This Row],[x3]])/60.08*1000/(100-Tabulka1[[#This Row],[x2]])</f>
        <v>0.43119820797474345</v>
      </c>
      <c r="Y703" s="1">
        <f>Tabulka1[[#This Row],[z3]]</f>
        <v>1.0040032695404757</v>
      </c>
      <c r="Z703" s="1">
        <f>Tabulka1[[#This Row],[std3]]</f>
        <v>3.8028354422731353E-4</v>
      </c>
      <c r="AA703" s="1" t="s">
        <v>36</v>
      </c>
      <c r="AB703" s="1" t="s">
        <v>37</v>
      </c>
      <c r="AC703" s="1" t="str">
        <f>Tabulka1[[#This Row],[z2Label]]</f>
        <v>Dynamic viscosity (mPa.s)</v>
      </c>
      <c r="AD703" s="1">
        <f>Tabulka1[[#This Row],[y2]]</f>
        <v>1</v>
      </c>
      <c r="AE703" s="1">
        <f>Tabulka1[[#This Row],[x3]]</f>
        <v>2.5388931081633541</v>
      </c>
      <c r="AF703" s="1">
        <f>Tabulka1[[#This Row],[x2]]-Tabulka1[[#This Row],[x3]]</f>
        <v>2.4611068918366459</v>
      </c>
      <c r="AG703" s="1">
        <f>100-Tabulka1[[#This Row],[Na2O_proc]]-Tabulka1[[#This Row],[SiO2_proc]]</f>
        <v>95</v>
      </c>
      <c r="AH703" s="1">
        <f>Tabulka1[[#This Row],[z2]]</f>
        <v>1.0040032695404757</v>
      </c>
      <c r="AI703" s="1">
        <f>Tabulka1[[#This Row],[std2]]</f>
        <v>3.8028354422731353E-4</v>
      </c>
      <c r="AJ703" s="1" t="str">
        <f>Tabulka1[[#This Row],[z2Label]]</f>
        <v>Dynamic viscosity (mPa.s)</v>
      </c>
      <c r="AK703" s="1">
        <v>30</v>
      </c>
      <c r="AL703" s="1" t="s">
        <v>82</v>
      </c>
      <c r="AM703" s="1" t="s">
        <v>79</v>
      </c>
      <c r="AN703" s="1">
        <f t="shared" si="162"/>
        <v>0.89971123511215756</v>
      </c>
      <c r="AO703" s="1">
        <f>Tabulka1[[#This Row],[Interpolated_z2]]-Tabulka1[[#This Row],[z2]]</f>
        <v>-0.10429203442831814</v>
      </c>
      <c r="AP703" s="1">
        <f>Tabulka1[[#This Row],[Interpolated_z2 - measured]]/Tabulka1[[#This Row],[z2]]*100</f>
        <v>-10.387619004074734</v>
      </c>
      <c r="AQ703" s="1">
        <v>1</v>
      </c>
    </row>
    <row r="704" spans="1:43" x14ac:dyDescent="0.35">
      <c r="A704" s="1">
        <f t="shared" ref="A704:B704" si="239">A319</f>
        <v>1.8133704301775619</v>
      </c>
      <c r="B704" s="1">
        <f t="shared" si="239"/>
        <v>0.90668521508878097</v>
      </c>
      <c r="C704" s="1">
        <f>Tabulka1[[#This Row],[z2]]</f>
        <v>1.3917317680082761</v>
      </c>
      <c r="D704" s="1">
        <f>Tabulka1[[#This Row],[std2]]</f>
        <v>8.3424221364636754E-4</v>
      </c>
      <c r="E704" s="1">
        <f t="shared" si="156"/>
        <v>4</v>
      </c>
      <c r="F704" s="1" t="s">
        <v>75</v>
      </c>
      <c r="G704" s="1" t="s">
        <v>27</v>
      </c>
      <c r="H704" s="1" t="str">
        <f>Tabulka1[[#This Row],[z2Label]]</f>
        <v>Dynamic viscosity (mPa.s)</v>
      </c>
      <c r="I704" s="1">
        <f t="shared" ref="I704:J704" si="240">I319</f>
        <v>10</v>
      </c>
      <c r="J704" s="1">
        <f t="shared" si="240"/>
        <v>1</v>
      </c>
      <c r="K704">
        <v>1.3917317680082761</v>
      </c>
      <c r="L704">
        <v>8.3424221364636754E-4</v>
      </c>
      <c r="M704" s="1" t="s">
        <v>29</v>
      </c>
      <c r="N704" s="1" t="s">
        <v>28</v>
      </c>
      <c r="O704" s="1" t="s">
        <v>81</v>
      </c>
      <c r="P704" s="1">
        <f t="shared" ref="P704:Q704" si="241">P319</f>
        <v>5.0777862163267082</v>
      </c>
      <c r="Q704" s="1">
        <f t="shared" si="241"/>
        <v>1</v>
      </c>
      <c r="R704" s="1">
        <f>Tabulka1[[#This Row],[z2]]</f>
        <v>1.3917317680082761</v>
      </c>
      <c r="S704" s="1">
        <f>Tabulka1[[#This Row],[std2]]</f>
        <v>8.3424221364636754E-4</v>
      </c>
      <c r="T704" s="1" t="s">
        <v>44</v>
      </c>
      <c r="U704" s="1" t="s">
        <v>28</v>
      </c>
      <c r="V704" s="1" t="str">
        <f>Tabulka1[[#This Row],[z2Label]]</f>
        <v>Dynamic viscosity (mPa.s)</v>
      </c>
      <c r="W704" s="1">
        <f>2*Tabulka1[[#This Row],[x3]]/61.9789*1000/(100-Tabulka1[[#This Row],[x2]])</f>
        <v>1.8206146558933616</v>
      </c>
      <c r="X704" s="1">
        <f>(Tabulka1[[#This Row],[x2]]-Tabulka1[[#This Row],[x3]])/60.08*1000/(100-Tabulka1[[#This Row],[x2]])</f>
        <v>0.91030732794668068</v>
      </c>
      <c r="Y704" s="1">
        <f>Tabulka1[[#This Row],[z3]]</f>
        <v>1.3917317680082761</v>
      </c>
      <c r="Z704" s="1">
        <f>Tabulka1[[#This Row],[std3]]</f>
        <v>8.3424221364636754E-4</v>
      </c>
      <c r="AA704" s="1" t="s">
        <v>36</v>
      </c>
      <c r="AB704" s="1" t="s">
        <v>37</v>
      </c>
      <c r="AC704" s="1" t="str">
        <f>Tabulka1[[#This Row],[z2Label]]</f>
        <v>Dynamic viscosity (mPa.s)</v>
      </c>
      <c r="AD704" s="1">
        <f>Tabulka1[[#This Row],[y2]]</f>
        <v>1</v>
      </c>
      <c r="AE704" s="1">
        <f>Tabulka1[[#This Row],[x3]]</f>
        <v>5.0777862163267082</v>
      </c>
      <c r="AF704" s="1">
        <f>Tabulka1[[#This Row],[x2]]-Tabulka1[[#This Row],[x3]]</f>
        <v>4.9222137836732918</v>
      </c>
      <c r="AG704" s="1">
        <f>100-Tabulka1[[#This Row],[Na2O_proc]]-Tabulka1[[#This Row],[SiO2_proc]]</f>
        <v>90</v>
      </c>
      <c r="AH704" s="1">
        <f>Tabulka1[[#This Row],[z2]]</f>
        <v>1.3917317680082761</v>
      </c>
      <c r="AI704" s="1">
        <f>Tabulka1[[#This Row],[std2]]</f>
        <v>8.3424221364636754E-4</v>
      </c>
      <c r="AJ704" s="1" t="str">
        <f>Tabulka1[[#This Row],[z2Label]]</f>
        <v>Dynamic viscosity (mPa.s)</v>
      </c>
      <c r="AK704" s="1">
        <v>30</v>
      </c>
      <c r="AL704" s="1" t="s">
        <v>82</v>
      </c>
      <c r="AM704" s="1" t="s">
        <v>79</v>
      </c>
      <c r="AN704" s="1">
        <f t="shared" si="162"/>
        <v>1.3718540192651703</v>
      </c>
      <c r="AO704" s="1">
        <f>Tabulka1[[#This Row],[Interpolated_z2]]-Tabulka1[[#This Row],[z2]]</f>
        <v>-1.9877748743105883E-2</v>
      </c>
      <c r="AP704" s="1">
        <f>Tabulka1[[#This Row],[Interpolated_z2 - measured]]/Tabulka1[[#This Row],[z2]]*100</f>
        <v>-1.4282744132192344</v>
      </c>
      <c r="AQ704" s="1">
        <v>1</v>
      </c>
    </row>
    <row r="705" spans="1:43" x14ac:dyDescent="0.35">
      <c r="A705" s="1">
        <f t="shared" ref="A705:B705" si="242">A320</f>
        <v>2.86962687686027</v>
      </c>
      <c r="B705" s="1">
        <f t="shared" si="242"/>
        <v>1.434813438430135</v>
      </c>
      <c r="C705" s="1">
        <f>Tabulka1[[#This Row],[z2]]</f>
        <v>2.0830145881114399</v>
      </c>
      <c r="D705" s="1">
        <f>Tabulka1[[#This Row],[std2]]</f>
        <v>2.3782154114276746E-4</v>
      </c>
      <c r="E705" s="1">
        <f t="shared" si="156"/>
        <v>4</v>
      </c>
      <c r="F705" s="1" t="s">
        <v>75</v>
      </c>
      <c r="G705" s="1" t="s">
        <v>27</v>
      </c>
      <c r="H705" s="1" t="str">
        <f>Tabulka1[[#This Row],[z2Label]]</f>
        <v>Dynamic viscosity (mPa.s)</v>
      </c>
      <c r="I705" s="1">
        <f t="shared" ref="I705:J705" si="243">I320</f>
        <v>15</v>
      </c>
      <c r="J705" s="1">
        <f t="shared" si="243"/>
        <v>1</v>
      </c>
      <c r="K705">
        <v>2.0830145881114399</v>
      </c>
      <c r="L705">
        <v>2.3782154114276746E-4</v>
      </c>
      <c r="M705" s="1" t="s">
        <v>29</v>
      </c>
      <c r="N705" s="1" t="s">
        <v>28</v>
      </c>
      <c r="O705" s="1" t="s">
        <v>81</v>
      </c>
      <c r="P705" s="1">
        <f t="shared" ref="P705:Q705" si="244">P320</f>
        <v>7.6166793244900619</v>
      </c>
      <c r="Q705" s="1">
        <f t="shared" si="244"/>
        <v>1</v>
      </c>
      <c r="R705" s="1">
        <f>Tabulka1[[#This Row],[z2]]</f>
        <v>2.0830145881114399</v>
      </c>
      <c r="S705" s="1">
        <f>Tabulka1[[#This Row],[std2]]</f>
        <v>2.3782154114276746E-4</v>
      </c>
      <c r="T705" s="1" t="s">
        <v>44</v>
      </c>
      <c r="U705" s="1" t="s">
        <v>28</v>
      </c>
      <c r="V705" s="1" t="str">
        <f>Tabulka1[[#This Row],[z2Label]]</f>
        <v>Dynamic viscosity (mPa.s)</v>
      </c>
      <c r="W705" s="1">
        <f>2*Tabulka1[[#This Row],[x3]]/61.9789*1000/(100-Tabulka1[[#This Row],[x2]])</f>
        <v>2.8915644534776921</v>
      </c>
      <c r="X705" s="1">
        <f>(Tabulka1[[#This Row],[x2]]-Tabulka1[[#This Row],[x3]])/60.08*1000/(100-Tabulka1[[#This Row],[x2]])</f>
        <v>1.445782226738846</v>
      </c>
      <c r="Y705" s="1">
        <f>Tabulka1[[#This Row],[z3]]</f>
        <v>2.0830145881114399</v>
      </c>
      <c r="Z705" s="1">
        <f>Tabulka1[[#This Row],[std3]]</f>
        <v>2.3782154114276746E-4</v>
      </c>
      <c r="AA705" s="1" t="s">
        <v>36</v>
      </c>
      <c r="AB705" s="1" t="s">
        <v>37</v>
      </c>
      <c r="AC705" s="1" t="str">
        <f>Tabulka1[[#This Row],[z2Label]]</f>
        <v>Dynamic viscosity (mPa.s)</v>
      </c>
      <c r="AD705" s="1">
        <f>Tabulka1[[#This Row],[y2]]</f>
        <v>1</v>
      </c>
      <c r="AE705" s="1">
        <f>Tabulka1[[#This Row],[x3]]</f>
        <v>7.6166793244900619</v>
      </c>
      <c r="AF705" s="1">
        <f>Tabulka1[[#This Row],[x2]]-Tabulka1[[#This Row],[x3]]</f>
        <v>7.3833206755099381</v>
      </c>
      <c r="AG705" s="1">
        <f>100-Tabulka1[[#This Row],[Na2O_proc]]-Tabulka1[[#This Row],[SiO2_proc]]</f>
        <v>85</v>
      </c>
      <c r="AH705" s="1">
        <f>Tabulka1[[#This Row],[z2]]</f>
        <v>2.0830145881114399</v>
      </c>
      <c r="AI705" s="1">
        <f>Tabulka1[[#This Row],[std2]]</f>
        <v>2.3782154114276746E-4</v>
      </c>
      <c r="AJ705" s="1" t="str">
        <f>Tabulka1[[#This Row],[z2Label]]</f>
        <v>Dynamic viscosity (mPa.s)</v>
      </c>
      <c r="AK705" s="1">
        <v>30</v>
      </c>
      <c r="AL705" s="1" t="s">
        <v>82</v>
      </c>
      <c r="AM705" s="1" t="s">
        <v>79</v>
      </c>
      <c r="AN705" s="1">
        <f t="shared" si="162"/>
        <v>2.2995705798453216</v>
      </c>
      <c r="AO705" s="1">
        <f>Tabulka1[[#This Row],[Interpolated_z2]]-Tabulka1[[#This Row],[z2]]</f>
        <v>0.21655599173388174</v>
      </c>
      <c r="AP705" s="1">
        <f>Tabulka1[[#This Row],[Interpolated_z2 - measured]]/Tabulka1[[#This Row],[z2]]*100</f>
        <v>10.396278209948672</v>
      </c>
      <c r="AQ705" s="1">
        <v>1</v>
      </c>
    </row>
    <row r="706" spans="1:43" x14ac:dyDescent="0.35">
      <c r="A706" s="1">
        <f t="shared" ref="A706:B706" si="245">A321</f>
        <v>4.0355926523997834</v>
      </c>
      <c r="B706" s="1">
        <f t="shared" si="245"/>
        <v>2.0177963261998917</v>
      </c>
      <c r="C706" s="1">
        <f>Tabulka1[[#This Row],[z2]]</f>
        <v>3.4436328956929136</v>
      </c>
      <c r="D706" s="1">
        <f>Tabulka1[[#This Row],[std2]]</f>
        <v>2.3218244274858585E-3</v>
      </c>
      <c r="E706" s="1">
        <f t="shared" si="156"/>
        <v>4</v>
      </c>
      <c r="F706" s="1" t="s">
        <v>75</v>
      </c>
      <c r="G706" s="1" t="s">
        <v>27</v>
      </c>
      <c r="H706" s="1" t="str">
        <f>Tabulka1[[#This Row],[z2Label]]</f>
        <v>Dynamic viscosity (mPa.s)</v>
      </c>
      <c r="I706" s="1">
        <f t="shared" ref="I706:J706" si="246">I321</f>
        <v>20</v>
      </c>
      <c r="J706" s="1">
        <f t="shared" si="246"/>
        <v>1</v>
      </c>
      <c r="K706">
        <v>3.4436328956929136</v>
      </c>
      <c r="L706">
        <v>2.3218244274858585E-3</v>
      </c>
      <c r="M706" s="1" t="s">
        <v>29</v>
      </c>
      <c r="N706" s="1" t="s">
        <v>28</v>
      </c>
      <c r="O706" s="1" t="s">
        <v>81</v>
      </c>
      <c r="P706" s="1">
        <f t="shared" ref="P706:Q706" si="247">P321</f>
        <v>10.155572432653416</v>
      </c>
      <c r="Q706" s="1">
        <f t="shared" si="247"/>
        <v>1</v>
      </c>
      <c r="R706" s="1">
        <f>Tabulka1[[#This Row],[z2]]</f>
        <v>3.4436328956929136</v>
      </c>
      <c r="S706" s="1">
        <f>Tabulka1[[#This Row],[std2]]</f>
        <v>2.3218244274858585E-3</v>
      </c>
      <c r="T706" s="1" t="s">
        <v>44</v>
      </c>
      <c r="U706" s="1" t="s">
        <v>28</v>
      </c>
      <c r="V706" s="1" t="str">
        <f>Tabulka1[[#This Row],[z2Label]]</f>
        <v>Dynamic viscosity (mPa.s)</v>
      </c>
      <c r="W706" s="1">
        <f>2*Tabulka1[[#This Row],[x3]]/61.9789*1000/(100-Tabulka1[[#This Row],[x2]])</f>
        <v>4.0963829757600632</v>
      </c>
      <c r="X706" s="1">
        <f>(Tabulka1[[#This Row],[x2]]-Tabulka1[[#This Row],[x3]])/60.08*1000/(100-Tabulka1[[#This Row],[x2]])</f>
        <v>2.0481914878800316</v>
      </c>
      <c r="Y706" s="1">
        <f>Tabulka1[[#This Row],[z3]]</f>
        <v>3.4436328956929136</v>
      </c>
      <c r="Z706" s="1">
        <f>Tabulka1[[#This Row],[std3]]</f>
        <v>2.3218244274858585E-3</v>
      </c>
      <c r="AA706" s="1" t="s">
        <v>36</v>
      </c>
      <c r="AB706" s="1" t="s">
        <v>37</v>
      </c>
      <c r="AC706" s="1" t="str">
        <f>Tabulka1[[#This Row],[z2Label]]</f>
        <v>Dynamic viscosity (mPa.s)</v>
      </c>
      <c r="AD706" s="1">
        <f>Tabulka1[[#This Row],[y2]]</f>
        <v>1</v>
      </c>
      <c r="AE706" s="1">
        <f>Tabulka1[[#This Row],[x3]]</f>
        <v>10.155572432653416</v>
      </c>
      <c r="AF706" s="1">
        <f>Tabulka1[[#This Row],[x2]]-Tabulka1[[#This Row],[x3]]</f>
        <v>9.8444275673465835</v>
      </c>
      <c r="AG706" s="1">
        <f>100-Tabulka1[[#This Row],[Na2O_proc]]-Tabulka1[[#This Row],[SiO2_proc]]</f>
        <v>80</v>
      </c>
      <c r="AH706" s="1">
        <f>Tabulka1[[#This Row],[z2]]</f>
        <v>3.4436328956929136</v>
      </c>
      <c r="AI706" s="1">
        <f>Tabulka1[[#This Row],[std2]]</f>
        <v>2.3218244274858585E-3</v>
      </c>
      <c r="AJ706" s="1" t="str">
        <f>Tabulka1[[#This Row],[z2Label]]</f>
        <v>Dynamic viscosity (mPa.s)</v>
      </c>
      <c r="AK706" s="1">
        <v>30</v>
      </c>
      <c r="AL706" s="1" t="s">
        <v>82</v>
      </c>
      <c r="AM706" s="1" t="s">
        <v>79</v>
      </c>
      <c r="AN706" s="1">
        <f t="shared" si="162"/>
        <v>4.1081216927962565</v>
      </c>
      <c r="AO706" s="1">
        <f>Tabulka1[[#This Row],[Interpolated_z2]]-Tabulka1[[#This Row],[z2]]</f>
        <v>0.66448879710334285</v>
      </c>
      <c r="AP706" s="1">
        <f>Tabulka1[[#This Row],[Interpolated_z2 - measured]]/Tabulka1[[#This Row],[z2]]*100</f>
        <v>19.296156623850496</v>
      </c>
      <c r="AQ706" s="1">
        <v>1</v>
      </c>
    </row>
    <row r="707" spans="1:43" x14ac:dyDescent="0.35">
      <c r="A707" s="1">
        <f t="shared" ref="A707:B707" si="248">A322</f>
        <v>5.3233930504043547</v>
      </c>
      <c r="B707" s="1">
        <f t="shared" si="248"/>
        <v>2.6616965252021774</v>
      </c>
      <c r="C707" s="1">
        <f>Tabulka1[[#This Row],[z2]]</f>
        <v>6.4034229711697099</v>
      </c>
      <c r="D707" s="1">
        <f>Tabulka1[[#This Row],[std2]]</f>
        <v>1.2788524933225277E-2</v>
      </c>
      <c r="E707" s="1">
        <f t="shared" si="156"/>
        <v>4</v>
      </c>
      <c r="F707" s="1" t="s">
        <v>75</v>
      </c>
      <c r="G707" s="1" t="s">
        <v>27</v>
      </c>
      <c r="H707" s="1" t="str">
        <f>Tabulka1[[#This Row],[z2Label]]</f>
        <v>Dynamic viscosity (mPa.s)</v>
      </c>
      <c r="I707" s="1">
        <f t="shared" ref="I707:J707" si="249">I322</f>
        <v>25</v>
      </c>
      <c r="J707" s="1">
        <f t="shared" si="249"/>
        <v>1</v>
      </c>
      <c r="K707">
        <v>6.4034229711697099</v>
      </c>
      <c r="L707">
        <v>1.2788524933225277E-2</v>
      </c>
      <c r="M707" s="1" t="s">
        <v>29</v>
      </c>
      <c r="N707" s="1" t="s">
        <v>28</v>
      </c>
      <c r="O707" s="1" t="s">
        <v>81</v>
      </c>
      <c r="P707" s="1">
        <f t="shared" ref="P707:Q707" si="250">P322</f>
        <v>12.69446554081677</v>
      </c>
      <c r="Q707" s="1">
        <f t="shared" si="250"/>
        <v>1</v>
      </c>
      <c r="R707" s="1">
        <f>Tabulka1[[#This Row],[z2]]</f>
        <v>6.4034229711697099</v>
      </c>
      <c r="S707" s="1">
        <f>Tabulka1[[#This Row],[std2]]</f>
        <v>1.2788524933225277E-2</v>
      </c>
      <c r="T707" s="1" t="s">
        <v>44</v>
      </c>
      <c r="U707" s="1" t="s">
        <v>28</v>
      </c>
      <c r="V707" s="1" t="str">
        <f>Tabulka1[[#This Row],[z2Label]]</f>
        <v>Dynamic viscosity (mPa.s)</v>
      </c>
      <c r="W707" s="1">
        <f>2*Tabulka1[[#This Row],[x3]]/61.9789*1000/(100-Tabulka1[[#This Row],[x2]])</f>
        <v>5.4618439676800845</v>
      </c>
      <c r="X707" s="1">
        <f>(Tabulka1[[#This Row],[x2]]-Tabulka1[[#This Row],[x3]])/60.08*1000/(100-Tabulka1[[#This Row],[x2]])</f>
        <v>2.7309219838400423</v>
      </c>
      <c r="Y707" s="1">
        <f>Tabulka1[[#This Row],[z3]]</f>
        <v>6.4034229711697099</v>
      </c>
      <c r="Z707" s="1">
        <f>Tabulka1[[#This Row],[std3]]</f>
        <v>1.2788524933225277E-2</v>
      </c>
      <c r="AA707" s="1" t="s">
        <v>36</v>
      </c>
      <c r="AB707" s="1" t="s">
        <v>37</v>
      </c>
      <c r="AC707" s="1" t="str">
        <f>Tabulka1[[#This Row],[z2Label]]</f>
        <v>Dynamic viscosity (mPa.s)</v>
      </c>
      <c r="AD707" s="1">
        <f>Tabulka1[[#This Row],[y2]]</f>
        <v>1</v>
      </c>
      <c r="AE707" s="1">
        <f>Tabulka1[[#This Row],[x3]]</f>
        <v>12.69446554081677</v>
      </c>
      <c r="AF707" s="1">
        <f>Tabulka1[[#This Row],[x2]]-Tabulka1[[#This Row],[x3]]</f>
        <v>12.30553445918323</v>
      </c>
      <c r="AG707" s="1">
        <f>100-Tabulka1[[#This Row],[Na2O_proc]]-Tabulka1[[#This Row],[SiO2_proc]]</f>
        <v>75</v>
      </c>
      <c r="AH707" s="1">
        <f>Tabulka1[[#This Row],[z2]]</f>
        <v>6.4034229711697099</v>
      </c>
      <c r="AI707" s="1">
        <f>Tabulka1[[#This Row],[std2]]</f>
        <v>1.2788524933225277E-2</v>
      </c>
      <c r="AJ707" s="1" t="str">
        <f>Tabulka1[[#This Row],[z2Label]]</f>
        <v>Dynamic viscosity (mPa.s)</v>
      </c>
      <c r="AK707" s="1">
        <v>30</v>
      </c>
      <c r="AL707" s="1" t="s">
        <v>82</v>
      </c>
      <c r="AM707" s="1" t="s">
        <v>79</v>
      </c>
      <c r="AN707" s="1">
        <f t="shared" si="162"/>
        <v>7.7920627941906382</v>
      </c>
      <c r="AO707" s="1">
        <f>Tabulka1[[#This Row],[Interpolated_z2]]-Tabulka1[[#This Row],[z2]]</f>
        <v>1.3886398230209283</v>
      </c>
      <c r="AP707" s="1">
        <f>Tabulka1[[#This Row],[Interpolated_z2 - measured]]/Tabulka1[[#This Row],[z2]]*100</f>
        <v>21.685898764973604</v>
      </c>
      <c r="AQ707" s="1">
        <v>1</v>
      </c>
    </row>
    <row r="708" spans="1:43" x14ac:dyDescent="0.35">
      <c r="A708" s="1">
        <f t="shared" ref="A708:B708" si="251">A323</f>
        <v>6.7454401112905327</v>
      </c>
      <c r="B708" s="1">
        <f t="shared" si="251"/>
        <v>3.3727200556452663</v>
      </c>
      <c r="C708" s="1">
        <f>Tabulka1[[#This Row],[z2]]</f>
        <v>14.549498425163897</v>
      </c>
      <c r="D708" s="1">
        <f>Tabulka1[[#This Row],[std2]]</f>
        <v>0.28725364876636567</v>
      </c>
      <c r="E708" s="1">
        <f t="shared" ref="E708:E739" si="252">E323</f>
        <v>4</v>
      </c>
      <c r="F708" s="1" t="s">
        <v>75</v>
      </c>
      <c r="G708" s="1" t="s">
        <v>27</v>
      </c>
      <c r="H708" s="1" t="str">
        <f>Tabulka1[[#This Row],[z2Label]]</f>
        <v>Dynamic viscosity (mPa.s)</v>
      </c>
      <c r="I708" s="1">
        <f t="shared" ref="I708:J708" si="253">I323</f>
        <v>30</v>
      </c>
      <c r="J708" s="1">
        <f t="shared" si="253"/>
        <v>1</v>
      </c>
      <c r="K708">
        <v>14.549498425163897</v>
      </c>
      <c r="L708">
        <v>0.28725364876636567</v>
      </c>
      <c r="M708" s="1" t="s">
        <v>29</v>
      </c>
      <c r="N708" s="1" t="s">
        <v>28</v>
      </c>
      <c r="O708" s="1" t="s">
        <v>81</v>
      </c>
      <c r="P708" s="1">
        <f t="shared" ref="P708:Q708" si="254">P323</f>
        <v>15.233358648980124</v>
      </c>
      <c r="Q708" s="1">
        <f t="shared" si="254"/>
        <v>1</v>
      </c>
      <c r="R708" s="1">
        <f>Tabulka1[[#This Row],[z2]]</f>
        <v>14.549498425163897</v>
      </c>
      <c r="S708" s="1">
        <f>Tabulka1[[#This Row],[std2]]</f>
        <v>0.28725364876636567</v>
      </c>
      <c r="T708" s="1" t="s">
        <v>44</v>
      </c>
      <c r="U708" s="1" t="s">
        <v>28</v>
      </c>
      <c r="V708" s="1" t="str">
        <f>Tabulka1[[#This Row],[z2Label]]</f>
        <v>Dynamic viscosity (mPa.s)</v>
      </c>
      <c r="W708" s="1">
        <f>2*Tabulka1[[#This Row],[x3]]/61.9789*1000/(100-Tabulka1[[#This Row],[x2]])</f>
        <v>7.0223708155886806</v>
      </c>
      <c r="X708" s="1">
        <f>(Tabulka1[[#This Row],[x2]]-Tabulka1[[#This Row],[x3]])/60.08*1000/(100-Tabulka1[[#This Row],[x2]])</f>
        <v>3.5111854077943403</v>
      </c>
      <c r="Y708" s="1">
        <f>Tabulka1[[#This Row],[z3]]</f>
        <v>14.549498425163897</v>
      </c>
      <c r="Z708" s="1">
        <f>Tabulka1[[#This Row],[std3]]</f>
        <v>0.28725364876636567</v>
      </c>
      <c r="AA708" s="1" t="s">
        <v>36</v>
      </c>
      <c r="AB708" s="1" t="s">
        <v>37</v>
      </c>
      <c r="AC708" s="1" t="str">
        <f>Tabulka1[[#This Row],[z2Label]]</f>
        <v>Dynamic viscosity (mPa.s)</v>
      </c>
      <c r="AD708" s="1">
        <f>Tabulka1[[#This Row],[y2]]</f>
        <v>1</v>
      </c>
      <c r="AE708" s="1">
        <f>Tabulka1[[#This Row],[x3]]</f>
        <v>15.233358648980124</v>
      </c>
      <c r="AF708" s="1">
        <f>Tabulka1[[#This Row],[x2]]-Tabulka1[[#This Row],[x3]]</f>
        <v>14.766641351019876</v>
      </c>
      <c r="AG708" s="1">
        <f>100-Tabulka1[[#This Row],[Na2O_proc]]-Tabulka1[[#This Row],[SiO2_proc]]</f>
        <v>70</v>
      </c>
      <c r="AH708" s="1">
        <f>Tabulka1[[#This Row],[z2]]</f>
        <v>14.549498425163897</v>
      </c>
      <c r="AI708" s="1">
        <f>Tabulka1[[#This Row],[std2]]</f>
        <v>0.28725364876636567</v>
      </c>
      <c r="AJ708" s="1" t="str">
        <f>Tabulka1[[#This Row],[z2Label]]</f>
        <v>Dynamic viscosity (mPa.s)</v>
      </c>
      <c r="AK708" s="1">
        <v>30</v>
      </c>
      <c r="AL708" s="1" t="s">
        <v>82</v>
      </c>
      <c r="AM708" s="1" t="s">
        <v>79</v>
      </c>
      <c r="AN708" s="1">
        <f t="shared" si="162"/>
        <v>16.064244295201963</v>
      </c>
      <c r="AO708" s="1">
        <f>Tabulka1[[#This Row],[Interpolated_z2]]-Tabulka1[[#This Row],[z2]]</f>
        <v>1.514745870038066</v>
      </c>
      <c r="AP708" s="1">
        <f>Tabulka1[[#This Row],[Interpolated_z2 - measured]]/Tabulka1[[#This Row],[z2]]*100</f>
        <v>10.410983428942519</v>
      </c>
      <c r="AQ708" s="1">
        <v>1</v>
      </c>
    </row>
    <row r="709" spans="1:43" x14ac:dyDescent="0.35">
      <c r="A709" s="1">
        <f t="shared" ref="A709:B709" si="255">A324</f>
        <v>8.3215930997248062</v>
      </c>
      <c r="B709" s="1">
        <f t="shared" si="255"/>
        <v>4.1607965498624031</v>
      </c>
      <c r="C709" s="1">
        <f>Tabulka1[[#This Row],[z2]]</f>
        <v>36.478410443537754</v>
      </c>
      <c r="D709" s="1">
        <f>Tabulka1[[#This Row],[std2]]</f>
        <v>0.73633624534409814</v>
      </c>
      <c r="E709" s="1">
        <f t="shared" si="252"/>
        <v>4</v>
      </c>
      <c r="F709" s="1" t="s">
        <v>75</v>
      </c>
      <c r="G709" s="1" t="s">
        <v>27</v>
      </c>
      <c r="H709" s="1" t="str">
        <f>Tabulka1[[#This Row],[z2Label]]</f>
        <v>Dynamic viscosity (mPa.s)</v>
      </c>
      <c r="I709" s="1">
        <f t="shared" ref="I709:J709" si="256">I324</f>
        <v>35</v>
      </c>
      <c r="J709" s="1">
        <f t="shared" si="256"/>
        <v>1</v>
      </c>
      <c r="K709">
        <v>36.478410443537754</v>
      </c>
      <c r="L709">
        <v>0.73633624534409814</v>
      </c>
      <c r="M709" s="1" t="s">
        <v>29</v>
      </c>
      <c r="N709" s="1" t="s">
        <v>28</v>
      </c>
      <c r="O709" s="1" t="s">
        <v>81</v>
      </c>
      <c r="P709" s="1">
        <f t="shared" ref="P709:Q709" si="257">P324</f>
        <v>17.772251757143479</v>
      </c>
      <c r="Q709" s="1">
        <f t="shared" si="257"/>
        <v>1</v>
      </c>
      <c r="R709" s="1">
        <f>Tabulka1[[#This Row],[z2]]</f>
        <v>36.478410443537754</v>
      </c>
      <c r="S709" s="1">
        <f>Tabulka1[[#This Row],[std2]]</f>
        <v>0.73633624534409814</v>
      </c>
      <c r="T709" s="1" t="s">
        <v>44</v>
      </c>
      <c r="U709" s="1" t="s">
        <v>28</v>
      </c>
      <c r="V709" s="1" t="str">
        <f>Tabulka1[[#This Row],[z2Label]]</f>
        <v>Dynamic viscosity (mPa.s)</v>
      </c>
      <c r="W709" s="1">
        <f>2*Tabulka1[[#This Row],[x3]]/61.9789*1000/(100-Tabulka1[[#This Row],[x2]])</f>
        <v>8.8229787170216749</v>
      </c>
      <c r="X709" s="1">
        <f>(Tabulka1[[#This Row],[x2]]-Tabulka1[[#This Row],[x3]])/60.08*1000/(100-Tabulka1[[#This Row],[x2]])</f>
        <v>4.4114893585108375</v>
      </c>
      <c r="Y709" s="1">
        <f>Tabulka1[[#This Row],[z3]]</f>
        <v>36.478410443537754</v>
      </c>
      <c r="Z709" s="1">
        <f>Tabulka1[[#This Row],[std3]]</f>
        <v>0.73633624534409814</v>
      </c>
      <c r="AA709" s="1" t="s">
        <v>36</v>
      </c>
      <c r="AB709" s="1" t="s">
        <v>37</v>
      </c>
      <c r="AC709" s="1" t="str">
        <f>Tabulka1[[#This Row],[z2Label]]</f>
        <v>Dynamic viscosity (mPa.s)</v>
      </c>
      <c r="AD709" s="1">
        <f>Tabulka1[[#This Row],[y2]]</f>
        <v>1</v>
      </c>
      <c r="AE709" s="1">
        <f>Tabulka1[[#This Row],[x3]]</f>
        <v>17.772251757143479</v>
      </c>
      <c r="AF709" s="1">
        <f>Tabulka1[[#This Row],[x2]]-Tabulka1[[#This Row],[x3]]</f>
        <v>17.227748242856521</v>
      </c>
      <c r="AG709" s="1">
        <f>100-Tabulka1[[#This Row],[Na2O_proc]]-Tabulka1[[#This Row],[SiO2_proc]]</f>
        <v>65</v>
      </c>
      <c r="AH709" s="1">
        <f>Tabulka1[[#This Row],[z2]]</f>
        <v>36.478410443537754</v>
      </c>
      <c r="AI709" s="1">
        <f>Tabulka1[[#This Row],[std2]]</f>
        <v>0.73633624534409814</v>
      </c>
      <c r="AJ709" s="1" t="str">
        <f>Tabulka1[[#This Row],[z2Label]]</f>
        <v>Dynamic viscosity (mPa.s)</v>
      </c>
      <c r="AK709" s="1">
        <v>30</v>
      </c>
      <c r="AL709" s="1" t="s">
        <v>82</v>
      </c>
      <c r="AM709" s="1" t="s">
        <v>79</v>
      </c>
      <c r="AN709" s="1">
        <f t="shared" si="162"/>
        <v>37.869035472942642</v>
      </c>
      <c r="AO709" s="1">
        <f>Tabulka1[[#This Row],[Interpolated_z2]]-Tabulka1[[#This Row],[z2]]</f>
        <v>1.3906250294048874</v>
      </c>
      <c r="AP709" s="1">
        <f>Tabulka1[[#This Row],[Interpolated_z2 - measured]]/Tabulka1[[#This Row],[z2]]*100</f>
        <v>3.8121864754971533</v>
      </c>
      <c r="AQ709" s="1">
        <v>1</v>
      </c>
    </row>
    <row r="710" spans="1:43" x14ac:dyDescent="0.35">
      <c r="A710" s="1">
        <f t="shared" ref="A710:B710" si="258">A325</f>
        <v>10.11210161651465</v>
      </c>
      <c r="B710" s="1">
        <f t="shared" si="258"/>
        <v>5.056050808257325</v>
      </c>
      <c r="C710" s="1">
        <f>Tabulka1[[#This Row],[z2]]</f>
        <v>125.25185632123905</v>
      </c>
      <c r="D710" s="1">
        <f>Tabulka1[[#This Row],[std2]]</f>
        <v>0.9525222395036631</v>
      </c>
      <c r="E710" s="1">
        <f t="shared" si="252"/>
        <v>4</v>
      </c>
      <c r="F710" s="1" t="s">
        <v>75</v>
      </c>
      <c r="G710" s="1" t="s">
        <v>27</v>
      </c>
      <c r="H710" s="1" t="str">
        <f>Tabulka1[[#This Row],[z2Label]]</f>
        <v>Dynamic viscosity (mPa.s)</v>
      </c>
      <c r="I710" s="1">
        <f t="shared" ref="I710:J710" si="259">I325</f>
        <v>40</v>
      </c>
      <c r="J710" s="1">
        <f t="shared" si="259"/>
        <v>1</v>
      </c>
      <c r="K710">
        <v>125.25185632123905</v>
      </c>
      <c r="L710">
        <v>0.9525222395036631</v>
      </c>
      <c r="M710" s="1" t="s">
        <v>29</v>
      </c>
      <c r="N710" s="1" t="s">
        <v>28</v>
      </c>
      <c r="O710" s="1" t="s">
        <v>81</v>
      </c>
      <c r="P710" s="1">
        <f t="shared" ref="P710:Q710" si="260">P325</f>
        <v>20.311144865306833</v>
      </c>
      <c r="Q710" s="1">
        <f t="shared" si="260"/>
        <v>1</v>
      </c>
      <c r="R710" s="1">
        <f>Tabulka1[[#This Row],[z2]]</f>
        <v>125.25185632123905</v>
      </c>
      <c r="S710" s="1">
        <f>Tabulka1[[#This Row],[std2]]</f>
        <v>0.9525222395036631</v>
      </c>
      <c r="T710" s="1" t="s">
        <v>44</v>
      </c>
      <c r="U710" s="1" t="s">
        <v>28</v>
      </c>
      <c r="V710" s="1" t="str">
        <f>Tabulka1[[#This Row],[z2Label]]</f>
        <v>Dynamic viscosity (mPa.s)</v>
      </c>
      <c r="W710" s="1">
        <f>2*Tabulka1[[#This Row],[x3]]/61.9789*1000/(100-Tabulka1[[#This Row],[x2]])</f>
        <v>10.923687935360169</v>
      </c>
      <c r="X710" s="1">
        <f>(Tabulka1[[#This Row],[x2]]-Tabulka1[[#This Row],[x3]])/60.08*1000/(100-Tabulka1[[#This Row],[x2]])</f>
        <v>5.4618439676800836</v>
      </c>
      <c r="Y710" s="1">
        <f>Tabulka1[[#This Row],[z3]]</f>
        <v>125.25185632123905</v>
      </c>
      <c r="Z710" s="1">
        <f>Tabulka1[[#This Row],[std3]]</f>
        <v>0.9525222395036631</v>
      </c>
      <c r="AA710" s="1" t="s">
        <v>36</v>
      </c>
      <c r="AB710" s="1" t="s">
        <v>37</v>
      </c>
      <c r="AC710" s="1" t="str">
        <f>Tabulka1[[#This Row],[z2Label]]</f>
        <v>Dynamic viscosity (mPa.s)</v>
      </c>
      <c r="AD710" s="1">
        <f>Tabulka1[[#This Row],[y2]]</f>
        <v>1</v>
      </c>
      <c r="AE710" s="1">
        <f>Tabulka1[[#This Row],[x3]]</f>
        <v>20.311144865306833</v>
      </c>
      <c r="AF710" s="1">
        <f>Tabulka1[[#This Row],[x2]]-Tabulka1[[#This Row],[x3]]</f>
        <v>19.688855134693167</v>
      </c>
      <c r="AG710" s="1">
        <f>100-Tabulka1[[#This Row],[Na2O_proc]]-Tabulka1[[#This Row],[SiO2_proc]]</f>
        <v>60</v>
      </c>
      <c r="AH710" s="1">
        <f>Tabulka1[[#This Row],[z2]]</f>
        <v>125.25185632123905</v>
      </c>
      <c r="AI710" s="1">
        <f>Tabulka1[[#This Row],[std2]]</f>
        <v>0.9525222395036631</v>
      </c>
      <c r="AJ710" s="1" t="str">
        <f>Tabulka1[[#This Row],[z2Label]]</f>
        <v>Dynamic viscosity (mPa.s)</v>
      </c>
      <c r="AK710" s="1">
        <v>30</v>
      </c>
      <c r="AL710" s="1" t="s">
        <v>82</v>
      </c>
      <c r="AM710" s="1" t="s">
        <v>79</v>
      </c>
      <c r="AN710" s="1">
        <f t="shared" si="162"/>
        <v>110.35014292645771</v>
      </c>
      <c r="AO710" s="1">
        <f>Tabulka1[[#This Row],[Interpolated_z2]]-Tabulka1[[#This Row],[z2]]</f>
        <v>-14.901713394781339</v>
      </c>
      <c r="AP710" s="1">
        <f>Tabulka1[[#This Row],[Interpolated_z2 - measured]]/Tabulka1[[#This Row],[z2]]*100</f>
        <v>-11.897399234197573</v>
      </c>
      <c r="AQ710" s="1">
        <v>1</v>
      </c>
    </row>
    <row r="711" spans="1:43" x14ac:dyDescent="0.35">
      <c r="A711" s="1">
        <f t="shared" ref="A711:B711" si="261">A326</f>
        <v>0</v>
      </c>
      <c r="B711" s="1">
        <f t="shared" si="261"/>
        <v>0</v>
      </c>
      <c r="C711" s="1">
        <f>Tabulka1[[#This Row],[z2]]</f>
        <v>0.77901098169446481</v>
      </c>
      <c r="D711" s="1">
        <f>Tabulka1[[#This Row],[std2]]</f>
        <v>2.1986370004217341E-3</v>
      </c>
      <c r="E711" s="1">
        <f t="shared" si="252"/>
        <v>5</v>
      </c>
      <c r="F711" s="1" t="s">
        <v>75</v>
      </c>
      <c r="G711" s="1" t="s">
        <v>27</v>
      </c>
      <c r="H711" s="1" t="str">
        <f>Tabulka1[[#This Row],[z2Label]]</f>
        <v>Dynamic viscosity (mPa.s)</v>
      </c>
      <c r="I711" s="1">
        <f t="shared" ref="I711:J711" si="262">I326</f>
        <v>0</v>
      </c>
      <c r="J711" s="1">
        <f t="shared" si="262"/>
        <v>1.5</v>
      </c>
      <c r="K711" s="1">
        <v>0.77901098169446481</v>
      </c>
      <c r="L711" s="1">
        <v>2.1986370004217341E-3</v>
      </c>
      <c r="M711" s="1" t="s">
        <v>29</v>
      </c>
      <c r="N711" s="1" t="s">
        <v>28</v>
      </c>
      <c r="O711" s="1" t="s">
        <v>81</v>
      </c>
      <c r="P711" s="1">
        <f t="shared" ref="P711:Q711" si="263">P326</f>
        <v>0</v>
      </c>
      <c r="Q711" s="1">
        <f t="shared" si="263"/>
        <v>1.5</v>
      </c>
      <c r="R711" s="1">
        <f>Tabulka1[[#This Row],[z2]]</f>
        <v>0.77901098169446481</v>
      </c>
      <c r="S711" s="1">
        <f>Tabulka1[[#This Row],[std2]]</f>
        <v>2.1986370004217341E-3</v>
      </c>
      <c r="T711" s="1" t="s">
        <v>44</v>
      </c>
      <c r="U711" s="1" t="s">
        <v>28</v>
      </c>
      <c r="V711" s="1" t="str">
        <f>Tabulka1[[#This Row],[z2Label]]</f>
        <v>Dynamic viscosity (mPa.s)</v>
      </c>
      <c r="W711" s="1">
        <f>2*Tabulka1[[#This Row],[x3]]/61.9789*1000/(100-Tabulka1[[#This Row],[x2]])</f>
        <v>0</v>
      </c>
      <c r="X711" s="1">
        <f>(Tabulka1[[#This Row],[x2]]-Tabulka1[[#This Row],[x3]])/60.08*1000/(100-Tabulka1[[#This Row],[x2]])</f>
        <v>0</v>
      </c>
      <c r="Y711" s="1">
        <f>Tabulka1[[#This Row],[z3]]</f>
        <v>0.77901098169446481</v>
      </c>
      <c r="Z711" s="1">
        <f>Tabulka1[[#This Row],[std3]]</f>
        <v>2.1986370004217341E-3</v>
      </c>
      <c r="AA711" s="1" t="s">
        <v>36</v>
      </c>
      <c r="AB711" s="1" t="s">
        <v>37</v>
      </c>
      <c r="AC711" s="1" t="str">
        <f>Tabulka1[[#This Row],[z2Label]]</f>
        <v>Dynamic viscosity (mPa.s)</v>
      </c>
      <c r="AD711" s="1">
        <f>Tabulka1[[#This Row],[y2]]</f>
        <v>1.5</v>
      </c>
      <c r="AE711" s="1">
        <f>Tabulka1[[#This Row],[x3]]</f>
        <v>0</v>
      </c>
      <c r="AF711" s="1">
        <f>Tabulka1[[#This Row],[x2]]-Tabulka1[[#This Row],[x3]]</f>
        <v>0</v>
      </c>
      <c r="AG711" s="1">
        <f>100-Tabulka1[[#This Row],[Na2O_proc]]-Tabulka1[[#This Row],[SiO2_proc]]</f>
        <v>100</v>
      </c>
      <c r="AH711" s="1">
        <f>Tabulka1[[#This Row],[z2]]</f>
        <v>0.77901098169446481</v>
      </c>
      <c r="AI711" s="1">
        <f>Tabulka1[[#This Row],[std2]]</f>
        <v>2.1986370004217341E-3</v>
      </c>
      <c r="AJ711" s="1" t="str">
        <f>Tabulka1[[#This Row],[z2Label]]</f>
        <v>Dynamic viscosity (mPa.s)</v>
      </c>
      <c r="AK711" s="1">
        <v>30</v>
      </c>
      <c r="AL711" s="1" t="s">
        <v>82</v>
      </c>
      <c r="AM711" s="1" t="s">
        <v>79</v>
      </c>
      <c r="AN711" s="1">
        <f t="shared" si="162"/>
        <v>0.75588351682242416</v>
      </c>
      <c r="AO711" s="1">
        <f>Tabulka1[[#This Row],[Interpolated_z2]]-Tabulka1[[#This Row],[z2]]</f>
        <v>-2.3127464872040648E-2</v>
      </c>
      <c r="AP711" s="1">
        <f>Tabulka1[[#This Row],[Interpolated_z2 - measured]]/Tabulka1[[#This Row],[z2]]*100</f>
        <v>-2.9688239852196912</v>
      </c>
      <c r="AQ711" s="1">
        <v>100</v>
      </c>
    </row>
    <row r="712" spans="1:43" x14ac:dyDescent="0.35">
      <c r="A712" s="1">
        <f t="shared" ref="A712:B712" si="264">A327</f>
        <v>0.68765454582511765</v>
      </c>
      <c r="B712" s="1">
        <f t="shared" si="264"/>
        <v>0.51574090936883821</v>
      </c>
      <c r="C712" s="1">
        <f>Tabulka1[[#This Row],[z2]]</f>
        <v>0.98239733669136808</v>
      </c>
      <c r="D712" s="1">
        <f>Tabulka1[[#This Row],[std2]]</f>
        <v>1.3837155890517448E-4</v>
      </c>
      <c r="E712" s="1">
        <f t="shared" si="252"/>
        <v>5</v>
      </c>
      <c r="F712" s="1" t="s">
        <v>75</v>
      </c>
      <c r="G712" s="1" t="s">
        <v>27</v>
      </c>
      <c r="H712" s="1" t="str">
        <f>Tabulka1[[#This Row],[z2Label]]</f>
        <v>Dynamic viscosity (mPa.s)</v>
      </c>
      <c r="I712" s="1">
        <f t="shared" ref="I712:J712" si="265">I327</f>
        <v>5</v>
      </c>
      <c r="J712" s="1">
        <f t="shared" si="265"/>
        <v>1.5</v>
      </c>
      <c r="K712">
        <v>0.98239733669136808</v>
      </c>
      <c r="L712">
        <v>1.3837155890517448E-4</v>
      </c>
      <c r="M712" s="1" t="s">
        <v>29</v>
      </c>
      <c r="N712" s="1" t="s">
        <v>28</v>
      </c>
      <c r="O712" s="1" t="s">
        <v>81</v>
      </c>
      <c r="P712" s="1">
        <f t="shared" ref="P712:Q712" si="266">P327</f>
        <v>2.0374539197850874</v>
      </c>
      <c r="Q712" s="1">
        <f t="shared" si="266"/>
        <v>1.5</v>
      </c>
      <c r="R712" s="1">
        <f>Tabulka1[[#This Row],[z2]]</f>
        <v>0.98239733669136808</v>
      </c>
      <c r="S712" s="1">
        <f>Tabulka1[[#This Row],[std2]]</f>
        <v>1.3837155890517448E-4</v>
      </c>
      <c r="T712" s="1" t="s">
        <v>44</v>
      </c>
      <c r="U712" s="1" t="s">
        <v>28</v>
      </c>
      <c r="V712" s="1" t="str">
        <f>Tabulka1[[#This Row],[z2Label]]</f>
        <v>Dynamic viscosity (mPa.s)</v>
      </c>
      <c r="W712" s="1">
        <f>2*Tabulka1[[#This Row],[x3]]/61.9789*1000/(100-Tabulka1[[#This Row],[x2]])</f>
        <v>0.69207047450531745</v>
      </c>
      <c r="X712" s="1">
        <f>(Tabulka1[[#This Row],[x2]]-Tabulka1[[#This Row],[x3]])/60.08*1000/(100-Tabulka1[[#This Row],[x2]])</f>
        <v>0.51905285587898808</v>
      </c>
      <c r="Y712" s="1">
        <f>Tabulka1[[#This Row],[z3]]</f>
        <v>0.98239733669136808</v>
      </c>
      <c r="Z712" s="1">
        <f>Tabulka1[[#This Row],[std3]]</f>
        <v>1.3837155890517448E-4</v>
      </c>
      <c r="AA712" s="1" t="s">
        <v>36</v>
      </c>
      <c r="AB712" s="1" t="s">
        <v>37</v>
      </c>
      <c r="AC712" s="1" t="str">
        <f>Tabulka1[[#This Row],[z2Label]]</f>
        <v>Dynamic viscosity (mPa.s)</v>
      </c>
      <c r="AD712" s="1">
        <f>Tabulka1[[#This Row],[y2]]</f>
        <v>1.5</v>
      </c>
      <c r="AE712" s="1">
        <f>Tabulka1[[#This Row],[x3]]</f>
        <v>2.0374539197850874</v>
      </c>
      <c r="AF712" s="1">
        <f>Tabulka1[[#This Row],[x2]]-Tabulka1[[#This Row],[x3]]</f>
        <v>2.9625460802149126</v>
      </c>
      <c r="AG712" s="1">
        <f>100-Tabulka1[[#This Row],[Na2O_proc]]-Tabulka1[[#This Row],[SiO2_proc]]</f>
        <v>95</v>
      </c>
      <c r="AH712" s="1">
        <f>Tabulka1[[#This Row],[z2]]</f>
        <v>0.98239733669136808</v>
      </c>
      <c r="AI712" s="1">
        <f>Tabulka1[[#This Row],[std2]]</f>
        <v>1.3837155890517448E-4</v>
      </c>
      <c r="AJ712" s="1" t="str">
        <f>Tabulka1[[#This Row],[z2Label]]</f>
        <v>Dynamic viscosity (mPa.s)</v>
      </c>
      <c r="AK712" s="1">
        <v>30</v>
      </c>
      <c r="AL712" s="1" t="s">
        <v>82</v>
      </c>
      <c r="AM712" s="1" t="s">
        <v>79</v>
      </c>
      <c r="AN712" s="1">
        <f t="shared" si="162"/>
        <v>0.92442038217959976</v>
      </c>
      <c r="AO712" s="1">
        <f>Tabulka1[[#This Row],[Interpolated_z2]]-Tabulka1[[#This Row],[z2]]</f>
        <v>-5.7976954511768319E-2</v>
      </c>
      <c r="AP712" s="1">
        <f>Tabulka1[[#This Row],[Interpolated_z2 - measured]]/Tabulka1[[#This Row],[z2]]*100</f>
        <v>-5.9015789585739151</v>
      </c>
      <c r="AQ712" s="1">
        <v>1</v>
      </c>
    </row>
    <row r="713" spans="1:43" x14ac:dyDescent="0.35">
      <c r="A713" s="1">
        <f t="shared" ref="A713:B713" si="267">A328</f>
        <v>1.4443759948296802</v>
      </c>
      <c r="B713" s="1">
        <f t="shared" si="267"/>
        <v>1.0832819961222602</v>
      </c>
      <c r="C713" s="1">
        <f>Tabulka1[[#This Row],[z2]]</f>
        <v>1.3094693287822623</v>
      </c>
      <c r="D713" s="1">
        <f>Tabulka1[[#This Row],[std2]]</f>
        <v>7.2084328546549758E-4</v>
      </c>
      <c r="E713" s="1">
        <f t="shared" si="252"/>
        <v>5</v>
      </c>
      <c r="F713" s="1" t="s">
        <v>75</v>
      </c>
      <c r="G713" s="1" t="s">
        <v>27</v>
      </c>
      <c r="H713" s="1" t="str">
        <f>Tabulka1[[#This Row],[z2Label]]</f>
        <v>Dynamic viscosity (mPa.s)</v>
      </c>
      <c r="I713" s="1">
        <f t="shared" ref="I713:J713" si="268">I328</f>
        <v>10</v>
      </c>
      <c r="J713" s="1">
        <f t="shared" si="268"/>
        <v>1.5</v>
      </c>
      <c r="K713">
        <v>1.3094693287822623</v>
      </c>
      <c r="L713">
        <v>7.2084328546549758E-4</v>
      </c>
      <c r="M713" s="1" t="s">
        <v>29</v>
      </c>
      <c r="N713" s="1" t="s">
        <v>28</v>
      </c>
      <c r="O713" s="1" t="s">
        <v>81</v>
      </c>
      <c r="P713" s="1">
        <f t="shared" ref="P713:Q713" si="269">P328</f>
        <v>4.0749078395701748</v>
      </c>
      <c r="Q713" s="1">
        <f t="shared" si="269"/>
        <v>1.5</v>
      </c>
      <c r="R713" s="1">
        <f>Tabulka1[[#This Row],[z2]]</f>
        <v>1.3094693287822623</v>
      </c>
      <c r="S713" s="1">
        <f>Tabulka1[[#This Row],[std2]]</f>
        <v>7.2084328546549758E-4</v>
      </c>
      <c r="T713" s="1" t="s">
        <v>44</v>
      </c>
      <c r="U713" s="1" t="s">
        <v>28</v>
      </c>
      <c r="V713" s="1" t="str">
        <f>Tabulka1[[#This Row],[z2Label]]</f>
        <v>Dynamic viscosity (mPa.s)</v>
      </c>
      <c r="W713" s="1">
        <f>2*Tabulka1[[#This Row],[x3]]/61.9789*1000/(100-Tabulka1[[#This Row],[x2]])</f>
        <v>1.4610376684001147</v>
      </c>
      <c r="X713" s="1">
        <f>(Tabulka1[[#This Row],[x2]]-Tabulka1[[#This Row],[x3]])/60.08*1000/(100-Tabulka1[[#This Row],[x2]])</f>
        <v>1.095778251300086</v>
      </c>
      <c r="Y713" s="1">
        <f>Tabulka1[[#This Row],[z3]]</f>
        <v>1.3094693287822623</v>
      </c>
      <c r="Z713" s="1">
        <f>Tabulka1[[#This Row],[std3]]</f>
        <v>7.2084328546549758E-4</v>
      </c>
      <c r="AA713" s="1" t="s">
        <v>36</v>
      </c>
      <c r="AB713" s="1" t="s">
        <v>37</v>
      </c>
      <c r="AC713" s="1" t="str">
        <f>Tabulka1[[#This Row],[z2Label]]</f>
        <v>Dynamic viscosity (mPa.s)</v>
      </c>
      <c r="AD713" s="1">
        <f>Tabulka1[[#This Row],[y2]]</f>
        <v>1.5</v>
      </c>
      <c r="AE713" s="1">
        <f>Tabulka1[[#This Row],[x3]]</f>
        <v>4.0749078395701748</v>
      </c>
      <c r="AF713" s="1">
        <f>Tabulka1[[#This Row],[x2]]-Tabulka1[[#This Row],[x3]]</f>
        <v>5.9250921604298252</v>
      </c>
      <c r="AG713" s="1">
        <f>100-Tabulka1[[#This Row],[Na2O_proc]]-Tabulka1[[#This Row],[SiO2_proc]]</f>
        <v>90</v>
      </c>
      <c r="AH713" s="1">
        <f>Tabulka1[[#This Row],[z2]]</f>
        <v>1.3094693287822623</v>
      </c>
      <c r="AI713" s="1">
        <f>Tabulka1[[#This Row],[std2]]</f>
        <v>7.2084328546549758E-4</v>
      </c>
      <c r="AJ713" s="1" t="str">
        <f>Tabulka1[[#This Row],[z2Label]]</f>
        <v>Dynamic viscosity (mPa.s)</v>
      </c>
      <c r="AK713" s="1">
        <v>30</v>
      </c>
      <c r="AL713" s="1" t="s">
        <v>82</v>
      </c>
      <c r="AM713" s="1" t="s">
        <v>79</v>
      </c>
      <c r="AN713" s="1">
        <f t="shared" si="162"/>
        <v>1.2783901772503923</v>
      </c>
      <c r="AO713" s="1">
        <f>Tabulka1[[#This Row],[Interpolated_z2]]-Tabulka1[[#This Row],[z2]]</f>
        <v>-3.107915153187002E-2</v>
      </c>
      <c r="AP713" s="1">
        <f>Tabulka1[[#This Row],[Interpolated_z2 - measured]]/Tabulka1[[#This Row],[z2]]*100</f>
        <v>-2.3734157684145227</v>
      </c>
      <c r="AQ713" s="1">
        <v>1</v>
      </c>
    </row>
    <row r="714" spans="1:43" x14ac:dyDescent="0.35">
      <c r="A714" s="1">
        <f t="shared" ref="A714:B714" si="270">A329</f>
        <v>2.2766634078221477</v>
      </c>
      <c r="B714" s="1">
        <f t="shared" si="270"/>
        <v>1.7074975558666108</v>
      </c>
      <c r="C714" s="1">
        <f>Tabulka1[[#This Row],[z2]]</f>
        <v>1.8740212348939056</v>
      </c>
      <c r="D714" s="1">
        <f>Tabulka1[[#This Row],[std2]]</f>
        <v>9.304833583865101E-4</v>
      </c>
      <c r="E714" s="1">
        <f t="shared" si="252"/>
        <v>5</v>
      </c>
      <c r="F714" s="1" t="s">
        <v>75</v>
      </c>
      <c r="G714" s="1" t="s">
        <v>27</v>
      </c>
      <c r="H714" s="1" t="str">
        <f>Tabulka1[[#This Row],[z2Label]]</f>
        <v>Dynamic viscosity (mPa.s)</v>
      </c>
      <c r="I714" s="1">
        <f t="shared" ref="I714:J714" si="271">I329</f>
        <v>15</v>
      </c>
      <c r="J714" s="1">
        <f t="shared" si="271"/>
        <v>1.5</v>
      </c>
      <c r="K714">
        <v>1.8740212348939056</v>
      </c>
      <c r="L714">
        <v>9.304833583865101E-4</v>
      </c>
      <c r="M714" s="1" t="s">
        <v>29</v>
      </c>
      <c r="N714" s="1" t="s">
        <v>28</v>
      </c>
      <c r="O714" s="1" t="s">
        <v>81</v>
      </c>
      <c r="P714" s="1">
        <f t="shared" ref="P714:Q714" si="272">P329</f>
        <v>6.1123617593552622</v>
      </c>
      <c r="Q714" s="1">
        <f t="shared" si="272"/>
        <v>1.5</v>
      </c>
      <c r="R714" s="1">
        <f>Tabulka1[[#This Row],[z2]]</f>
        <v>1.8740212348939056</v>
      </c>
      <c r="S714" s="1">
        <f>Tabulka1[[#This Row],[std2]]</f>
        <v>9.304833583865101E-4</v>
      </c>
      <c r="T714" s="1" t="s">
        <v>44</v>
      </c>
      <c r="U714" s="1" t="s">
        <v>28</v>
      </c>
      <c r="V714" s="1" t="str">
        <f>Tabulka1[[#This Row],[z2Label]]</f>
        <v>Dynamic viscosity (mPa.s)</v>
      </c>
      <c r="W714" s="1">
        <f>2*Tabulka1[[#This Row],[x3]]/61.9789*1000/(100-Tabulka1[[#This Row],[x2]])</f>
        <v>2.3204715909884177</v>
      </c>
      <c r="X714" s="1">
        <f>(Tabulka1[[#This Row],[x2]]-Tabulka1[[#This Row],[x3]])/60.08*1000/(100-Tabulka1[[#This Row],[x2]])</f>
        <v>1.7403536932413131</v>
      </c>
      <c r="Y714" s="1">
        <f>Tabulka1[[#This Row],[z3]]</f>
        <v>1.8740212348939056</v>
      </c>
      <c r="Z714" s="1">
        <f>Tabulka1[[#This Row],[std3]]</f>
        <v>9.304833583865101E-4</v>
      </c>
      <c r="AA714" s="1" t="s">
        <v>36</v>
      </c>
      <c r="AB714" s="1" t="s">
        <v>37</v>
      </c>
      <c r="AC714" s="1" t="str">
        <f>Tabulka1[[#This Row],[z2Label]]</f>
        <v>Dynamic viscosity (mPa.s)</v>
      </c>
      <c r="AD714" s="1">
        <f>Tabulka1[[#This Row],[y2]]</f>
        <v>1.5</v>
      </c>
      <c r="AE714" s="1">
        <f>Tabulka1[[#This Row],[x3]]</f>
        <v>6.1123617593552622</v>
      </c>
      <c r="AF714" s="1">
        <f>Tabulka1[[#This Row],[x2]]-Tabulka1[[#This Row],[x3]]</f>
        <v>8.887638240644737</v>
      </c>
      <c r="AG714" s="1">
        <f>100-Tabulka1[[#This Row],[Na2O_proc]]-Tabulka1[[#This Row],[SiO2_proc]]</f>
        <v>85</v>
      </c>
      <c r="AH714" s="1">
        <f>Tabulka1[[#This Row],[z2]]</f>
        <v>1.8740212348939056</v>
      </c>
      <c r="AI714" s="1">
        <f>Tabulka1[[#This Row],[std2]]</f>
        <v>9.304833583865101E-4</v>
      </c>
      <c r="AJ714" s="1" t="str">
        <f>Tabulka1[[#This Row],[z2Label]]</f>
        <v>Dynamic viscosity (mPa.s)</v>
      </c>
      <c r="AK714" s="1">
        <v>30</v>
      </c>
      <c r="AL714" s="1" t="s">
        <v>82</v>
      </c>
      <c r="AM714" s="1" t="s">
        <v>79</v>
      </c>
      <c r="AN714" s="1">
        <f t="shared" si="162"/>
        <v>1.9161080149242393</v>
      </c>
      <c r="AO714" s="1">
        <f>Tabulka1[[#This Row],[Interpolated_z2]]-Tabulka1[[#This Row],[z2]]</f>
        <v>4.2086780030333726E-2</v>
      </c>
      <c r="AP714" s="1">
        <f>Tabulka1[[#This Row],[Interpolated_z2 - measured]]/Tabulka1[[#This Row],[z2]]*100</f>
        <v>2.2458005942881645</v>
      </c>
      <c r="AQ714" s="1">
        <v>1</v>
      </c>
    </row>
    <row r="715" spans="1:43" x14ac:dyDescent="0.35">
      <c r="A715" s="1">
        <f t="shared" ref="A715:B715" si="273">A330</f>
        <v>3.1926989610049779</v>
      </c>
      <c r="B715" s="1">
        <f t="shared" si="273"/>
        <v>2.3945242207537332</v>
      </c>
      <c r="C715" s="1">
        <f>Tabulka1[[#This Row],[z2]]</f>
        <v>2.9414321662591592</v>
      </c>
      <c r="D715" s="1">
        <f>Tabulka1[[#This Row],[std2]]</f>
        <v>2.6990596743867818E-4</v>
      </c>
      <c r="E715" s="1">
        <f t="shared" si="252"/>
        <v>5</v>
      </c>
      <c r="F715" s="1" t="s">
        <v>75</v>
      </c>
      <c r="G715" s="1" t="s">
        <v>27</v>
      </c>
      <c r="H715" s="1" t="str">
        <f>Tabulka1[[#This Row],[z2Label]]</f>
        <v>Dynamic viscosity (mPa.s)</v>
      </c>
      <c r="I715" s="1">
        <f t="shared" ref="I715:J715" si="274">I330</f>
        <v>20</v>
      </c>
      <c r="J715" s="1">
        <f t="shared" si="274"/>
        <v>1.5</v>
      </c>
      <c r="K715">
        <v>2.9414321662591592</v>
      </c>
      <c r="L715">
        <v>2.6990596743867818E-4</v>
      </c>
      <c r="M715" s="1" t="s">
        <v>29</v>
      </c>
      <c r="N715" s="1" t="s">
        <v>28</v>
      </c>
      <c r="O715" s="1" t="s">
        <v>81</v>
      </c>
      <c r="P715" s="1">
        <f t="shared" ref="P715:Q715" si="275">P330</f>
        <v>8.1498156791403495</v>
      </c>
      <c r="Q715" s="1">
        <f t="shared" si="275"/>
        <v>1.5</v>
      </c>
      <c r="R715" s="1">
        <f>Tabulka1[[#This Row],[z2]]</f>
        <v>2.9414321662591592</v>
      </c>
      <c r="S715" s="1">
        <f>Tabulka1[[#This Row],[std2]]</f>
        <v>2.6990596743867818E-4</v>
      </c>
      <c r="T715" s="1" t="s">
        <v>44</v>
      </c>
      <c r="U715" s="1" t="s">
        <v>28</v>
      </c>
      <c r="V715" s="1" t="str">
        <f>Tabulka1[[#This Row],[z2Label]]</f>
        <v>Dynamic viscosity (mPa.s)</v>
      </c>
      <c r="W715" s="1">
        <f>2*Tabulka1[[#This Row],[x3]]/61.9789*1000/(100-Tabulka1[[#This Row],[x2]])</f>
        <v>3.2873347539002582</v>
      </c>
      <c r="X715" s="1">
        <f>(Tabulka1[[#This Row],[x2]]-Tabulka1[[#This Row],[x3]])/60.08*1000/(100-Tabulka1[[#This Row],[x2]])</f>
        <v>2.4655010654251934</v>
      </c>
      <c r="Y715" s="1">
        <f>Tabulka1[[#This Row],[z3]]</f>
        <v>2.9414321662591592</v>
      </c>
      <c r="Z715" s="1">
        <f>Tabulka1[[#This Row],[std3]]</f>
        <v>2.6990596743867818E-4</v>
      </c>
      <c r="AA715" s="1" t="s">
        <v>36</v>
      </c>
      <c r="AB715" s="1" t="s">
        <v>37</v>
      </c>
      <c r="AC715" s="1" t="str">
        <f>Tabulka1[[#This Row],[z2Label]]</f>
        <v>Dynamic viscosity (mPa.s)</v>
      </c>
      <c r="AD715" s="1">
        <f>Tabulka1[[#This Row],[y2]]</f>
        <v>1.5</v>
      </c>
      <c r="AE715" s="1">
        <f>Tabulka1[[#This Row],[x3]]</f>
        <v>8.1498156791403495</v>
      </c>
      <c r="AF715" s="1">
        <f>Tabulka1[[#This Row],[x2]]-Tabulka1[[#This Row],[x3]]</f>
        <v>11.85018432085965</v>
      </c>
      <c r="AG715" s="1">
        <f>100-Tabulka1[[#This Row],[Na2O_proc]]-Tabulka1[[#This Row],[SiO2_proc]]</f>
        <v>80</v>
      </c>
      <c r="AH715" s="1">
        <f>Tabulka1[[#This Row],[z2]]</f>
        <v>2.9414321662591592</v>
      </c>
      <c r="AI715" s="1">
        <f>Tabulka1[[#This Row],[std2]]</f>
        <v>2.6990596743867818E-4</v>
      </c>
      <c r="AJ715" s="1" t="str">
        <f>Tabulka1[[#This Row],[z2Label]]</f>
        <v>Dynamic viscosity (mPa.s)</v>
      </c>
      <c r="AK715" s="1">
        <v>30</v>
      </c>
      <c r="AL715" s="1" t="s">
        <v>82</v>
      </c>
      <c r="AM715" s="1" t="s">
        <v>79</v>
      </c>
      <c r="AN715" s="1">
        <f t="shared" si="162"/>
        <v>3.0658706295929985</v>
      </c>
      <c r="AO715" s="1">
        <f>Tabulka1[[#This Row],[Interpolated_z2]]-Tabulka1[[#This Row],[z2]]</f>
        <v>0.12443846333383934</v>
      </c>
      <c r="AP715" s="1">
        <f>Tabulka1[[#This Row],[Interpolated_z2 - measured]]/Tabulka1[[#This Row],[z2]]*100</f>
        <v>4.2305399648939419</v>
      </c>
      <c r="AQ715" s="1">
        <v>1</v>
      </c>
    </row>
    <row r="716" spans="1:43" x14ac:dyDescent="0.35">
      <c r="A716" s="1">
        <f t="shared" ref="A716:B716" si="276">A331</f>
        <v>4.2020192124992359</v>
      </c>
      <c r="B716" s="1">
        <f t="shared" si="276"/>
        <v>3.151514409374427</v>
      </c>
      <c r="C716" s="1">
        <f>Tabulka1[[#This Row],[z2]]</f>
        <v>5.0994827921661061</v>
      </c>
      <c r="D716" s="1">
        <f>Tabulka1[[#This Row],[std2]]</f>
        <v>7.5733167785576347E-4</v>
      </c>
      <c r="E716" s="1">
        <f t="shared" si="252"/>
        <v>5</v>
      </c>
      <c r="F716" s="1" t="s">
        <v>75</v>
      </c>
      <c r="G716" s="1" t="s">
        <v>27</v>
      </c>
      <c r="H716" s="1" t="str">
        <f>Tabulka1[[#This Row],[z2Label]]</f>
        <v>Dynamic viscosity (mPa.s)</v>
      </c>
      <c r="I716" s="1">
        <f t="shared" ref="I716:J716" si="277">I331</f>
        <v>25</v>
      </c>
      <c r="J716" s="1">
        <f t="shared" si="277"/>
        <v>1.5</v>
      </c>
      <c r="K716">
        <v>5.0994827921661061</v>
      </c>
      <c r="L716">
        <v>7.5733167785576347E-4</v>
      </c>
      <c r="M716" s="1" t="s">
        <v>29</v>
      </c>
      <c r="N716" s="1" t="s">
        <v>28</v>
      </c>
      <c r="O716" s="1" t="s">
        <v>81</v>
      </c>
      <c r="P716" s="1">
        <f t="shared" ref="P716:Q716" si="278">P331</f>
        <v>10.187269598925436</v>
      </c>
      <c r="Q716" s="1">
        <f t="shared" si="278"/>
        <v>1.5</v>
      </c>
      <c r="R716" s="1">
        <f>Tabulka1[[#This Row],[z2]]</f>
        <v>5.0994827921661061</v>
      </c>
      <c r="S716" s="1">
        <f>Tabulka1[[#This Row],[std2]]</f>
        <v>7.5733167785576347E-4</v>
      </c>
      <c r="T716" s="1" t="s">
        <v>44</v>
      </c>
      <c r="U716" s="1" t="s">
        <v>28</v>
      </c>
      <c r="V716" s="1" t="str">
        <f>Tabulka1[[#This Row],[z2Label]]</f>
        <v>Dynamic viscosity (mPa.s)</v>
      </c>
      <c r="W716" s="1">
        <f>2*Tabulka1[[#This Row],[x3]]/61.9789*1000/(100-Tabulka1[[#This Row],[x2]])</f>
        <v>4.383113005200344</v>
      </c>
      <c r="X716" s="1">
        <f>(Tabulka1[[#This Row],[x2]]-Tabulka1[[#This Row],[x3]])/60.08*1000/(100-Tabulka1[[#This Row],[x2]])</f>
        <v>3.2873347539002586</v>
      </c>
      <c r="Y716" s="1">
        <f>Tabulka1[[#This Row],[z3]]</f>
        <v>5.0994827921661061</v>
      </c>
      <c r="Z716" s="1">
        <f>Tabulka1[[#This Row],[std3]]</f>
        <v>7.5733167785576347E-4</v>
      </c>
      <c r="AA716" s="1" t="s">
        <v>36</v>
      </c>
      <c r="AB716" s="1" t="s">
        <v>37</v>
      </c>
      <c r="AC716" s="1" t="str">
        <f>Tabulka1[[#This Row],[z2Label]]</f>
        <v>Dynamic viscosity (mPa.s)</v>
      </c>
      <c r="AD716" s="1">
        <f>Tabulka1[[#This Row],[y2]]</f>
        <v>1.5</v>
      </c>
      <c r="AE716" s="1">
        <f>Tabulka1[[#This Row],[x3]]</f>
        <v>10.187269598925436</v>
      </c>
      <c r="AF716" s="1">
        <f>Tabulka1[[#This Row],[x2]]-Tabulka1[[#This Row],[x3]]</f>
        <v>14.812730401074564</v>
      </c>
      <c r="AG716" s="1">
        <f>100-Tabulka1[[#This Row],[Na2O_proc]]-Tabulka1[[#This Row],[SiO2_proc]]</f>
        <v>75</v>
      </c>
      <c r="AH716" s="1">
        <f>Tabulka1[[#This Row],[z2]]</f>
        <v>5.0994827921661061</v>
      </c>
      <c r="AI716" s="1">
        <f>Tabulka1[[#This Row],[std2]]</f>
        <v>7.5733167785576347E-4</v>
      </c>
      <c r="AJ716" s="1" t="str">
        <f>Tabulka1[[#This Row],[z2Label]]</f>
        <v>Dynamic viscosity (mPa.s)</v>
      </c>
      <c r="AK716" s="1">
        <v>30</v>
      </c>
      <c r="AL716" s="1" t="s">
        <v>82</v>
      </c>
      <c r="AM716" s="1" t="s">
        <v>79</v>
      </c>
      <c r="AN716" s="1">
        <f t="shared" si="162"/>
        <v>5.3004264498494269</v>
      </c>
      <c r="AO716" s="1">
        <f>Tabulka1[[#This Row],[Interpolated_z2]]-Tabulka1[[#This Row],[z2]]</f>
        <v>0.20094365768332079</v>
      </c>
      <c r="AP716" s="1">
        <f>Tabulka1[[#This Row],[Interpolated_z2 - measured]]/Tabulka1[[#This Row],[z2]]*100</f>
        <v>3.940471335485495</v>
      </c>
      <c r="AQ716" s="1">
        <v>1</v>
      </c>
    </row>
    <row r="717" spans="1:43" x14ac:dyDescent="0.35">
      <c r="A717" s="1">
        <f t="shared" ref="A717:B717" si="279">A332</f>
        <v>5.313135071982769</v>
      </c>
      <c r="B717" s="1">
        <f t="shared" si="279"/>
        <v>3.9848513039870768</v>
      </c>
      <c r="C717" s="1">
        <f>Tabulka1[[#This Row],[z2]]</f>
        <v>10.936228839740584</v>
      </c>
      <c r="D717" s="1">
        <f>Tabulka1[[#This Row],[std2]]</f>
        <v>7.2305329503008595E-2</v>
      </c>
      <c r="E717" s="1">
        <f t="shared" si="252"/>
        <v>5</v>
      </c>
      <c r="F717" s="1" t="s">
        <v>75</v>
      </c>
      <c r="G717" s="1" t="s">
        <v>27</v>
      </c>
      <c r="H717" s="1" t="str">
        <f>Tabulka1[[#This Row],[z2Label]]</f>
        <v>Dynamic viscosity (mPa.s)</v>
      </c>
      <c r="I717" s="1">
        <f t="shared" ref="I717:J717" si="280">I332</f>
        <v>30</v>
      </c>
      <c r="J717" s="1">
        <f t="shared" si="280"/>
        <v>1.5</v>
      </c>
      <c r="K717">
        <v>10.936228839740584</v>
      </c>
      <c r="L717">
        <v>7.2305329503008595E-2</v>
      </c>
      <c r="M717" s="1" t="s">
        <v>29</v>
      </c>
      <c r="N717" s="1" t="s">
        <v>28</v>
      </c>
      <c r="O717" s="1" t="s">
        <v>81</v>
      </c>
      <c r="P717" s="1">
        <f t="shared" ref="P717:Q717" si="281">P332</f>
        <v>12.224723518710524</v>
      </c>
      <c r="Q717" s="1">
        <f t="shared" si="281"/>
        <v>1.5</v>
      </c>
      <c r="R717" s="1">
        <f>Tabulka1[[#This Row],[z2]]</f>
        <v>10.936228839740584</v>
      </c>
      <c r="S717" s="1">
        <f>Tabulka1[[#This Row],[std2]]</f>
        <v>7.2305329503008595E-2</v>
      </c>
      <c r="T717" s="1" t="s">
        <v>44</v>
      </c>
      <c r="U717" s="1" t="s">
        <v>28</v>
      </c>
      <c r="V717" s="1" t="str">
        <f>Tabulka1[[#This Row],[z2Label]]</f>
        <v>Dynamic viscosity (mPa.s)</v>
      </c>
      <c r="W717" s="1">
        <f>2*Tabulka1[[#This Row],[x3]]/61.9789*1000/(100-Tabulka1[[#This Row],[x2]])</f>
        <v>5.635431006686157</v>
      </c>
      <c r="X717" s="1">
        <f>(Tabulka1[[#This Row],[x2]]-Tabulka1[[#This Row],[x3]])/60.08*1000/(100-Tabulka1[[#This Row],[x2]])</f>
        <v>4.2265732550146176</v>
      </c>
      <c r="Y717" s="1">
        <f>Tabulka1[[#This Row],[z3]]</f>
        <v>10.936228839740584</v>
      </c>
      <c r="Z717" s="1">
        <f>Tabulka1[[#This Row],[std3]]</f>
        <v>7.2305329503008595E-2</v>
      </c>
      <c r="AA717" s="1" t="s">
        <v>36</v>
      </c>
      <c r="AB717" s="1" t="s">
        <v>37</v>
      </c>
      <c r="AC717" s="1" t="str">
        <f>Tabulka1[[#This Row],[z2Label]]</f>
        <v>Dynamic viscosity (mPa.s)</v>
      </c>
      <c r="AD717" s="1">
        <f>Tabulka1[[#This Row],[y2]]</f>
        <v>1.5</v>
      </c>
      <c r="AE717" s="1">
        <f>Tabulka1[[#This Row],[x3]]</f>
        <v>12.224723518710524</v>
      </c>
      <c r="AF717" s="1">
        <f>Tabulka1[[#This Row],[x2]]-Tabulka1[[#This Row],[x3]]</f>
        <v>17.775276481289474</v>
      </c>
      <c r="AG717" s="1">
        <f>100-Tabulka1[[#This Row],[Na2O_proc]]-Tabulka1[[#This Row],[SiO2_proc]]</f>
        <v>70</v>
      </c>
      <c r="AH717" s="1">
        <f>Tabulka1[[#This Row],[z2]]</f>
        <v>10.936228839740584</v>
      </c>
      <c r="AI717" s="1">
        <f>Tabulka1[[#This Row],[std2]]</f>
        <v>7.2305329503008595E-2</v>
      </c>
      <c r="AJ717" s="1" t="str">
        <f>Tabulka1[[#This Row],[z2Label]]</f>
        <v>Dynamic viscosity (mPa.s)</v>
      </c>
      <c r="AK717" s="1">
        <v>30</v>
      </c>
      <c r="AL717" s="1" t="s">
        <v>82</v>
      </c>
      <c r="AM717" s="1" t="s">
        <v>79</v>
      </c>
      <c r="AN717" s="1">
        <f t="shared" si="162"/>
        <v>10.298360132828597</v>
      </c>
      <c r="AO717" s="1">
        <f>Tabulka1[[#This Row],[Interpolated_z2]]-Tabulka1[[#This Row],[z2]]</f>
        <v>-0.63786870691198772</v>
      </c>
      <c r="AP717" s="1">
        <f>Tabulka1[[#This Row],[Interpolated_z2 - measured]]/Tabulka1[[#This Row],[z2]]*100</f>
        <v>-5.8326203324684496</v>
      </c>
      <c r="AQ717" s="1">
        <v>1</v>
      </c>
    </row>
    <row r="718" spans="1:43" x14ac:dyDescent="0.35">
      <c r="A718" s="1">
        <f t="shared" ref="A718:B718" si="282">A333</f>
        <v>6.5350143886642176</v>
      </c>
      <c r="B718" s="1">
        <f t="shared" si="282"/>
        <v>4.9012607914981636</v>
      </c>
      <c r="C718" s="1">
        <f>Tabulka1[[#This Row],[z2]]</f>
        <v>25.183065359185719</v>
      </c>
      <c r="D718" s="1">
        <f>Tabulka1[[#This Row],[std2]]</f>
        <v>0.17365875914407355</v>
      </c>
      <c r="E718" s="1">
        <f t="shared" si="252"/>
        <v>5</v>
      </c>
      <c r="F718" s="1" t="s">
        <v>75</v>
      </c>
      <c r="G718" s="1" t="s">
        <v>27</v>
      </c>
      <c r="H718" s="1" t="str">
        <f>Tabulka1[[#This Row],[z2Label]]</f>
        <v>Dynamic viscosity (mPa.s)</v>
      </c>
      <c r="I718" s="1">
        <f t="shared" ref="I718:J718" si="283">I333</f>
        <v>35</v>
      </c>
      <c r="J718" s="1">
        <f t="shared" si="283"/>
        <v>1.5</v>
      </c>
      <c r="K718">
        <v>25.183065359185719</v>
      </c>
      <c r="L718">
        <v>0.17365875914407355</v>
      </c>
      <c r="M718" s="1" t="s">
        <v>29</v>
      </c>
      <c r="N718" s="1" t="s">
        <v>28</v>
      </c>
      <c r="O718" s="1" t="s">
        <v>81</v>
      </c>
      <c r="P718" s="1">
        <f t="shared" ref="P718:Q718" si="284">P333</f>
        <v>14.262177438495611</v>
      </c>
      <c r="Q718" s="1">
        <f t="shared" si="284"/>
        <v>1.5</v>
      </c>
      <c r="R718" s="1">
        <f>Tabulka1[[#This Row],[z2]]</f>
        <v>25.183065359185719</v>
      </c>
      <c r="S718" s="1">
        <f>Tabulka1[[#This Row],[std2]]</f>
        <v>0.17365875914407355</v>
      </c>
      <c r="T718" s="1" t="s">
        <v>44</v>
      </c>
      <c r="U718" s="1" t="s">
        <v>28</v>
      </c>
      <c r="V718" s="1" t="str">
        <f>Tabulka1[[#This Row],[z2Label]]</f>
        <v>Dynamic viscosity (mPa.s)</v>
      </c>
      <c r="W718" s="1">
        <f>2*Tabulka1[[#This Row],[x3]]/61.9789*1000/(100-Tabulka1[[#This Row],[x2]])</f>
        <v>7.080413316092864</v>
      </c>
      <c r="X718" s="1">
        <f>(Tabulka1[[#This Row],[x2]]-Tabulka1[[#This Row],[x3]])/60.08*1000/(100-Tabulka1[[#This Row],[x2]])</f>
        <v>5.3103099870696475</v>
      </c>
      <c r="Y718" s="1">
        <f>Tabulka1[[#This Row],[z3]]</f>
        <v>25.183065359185719</v>
      </c>
      <c r="Z718" s="1">
        <f>Tabulka1[[#This Row],[std3]]</f>
        <v>0.17365875914407355</v>
      </c>
      <c r="AA718" s="1" t="s">
        <v>36</v>
      </c>
      <c r="AB718" s="1" t="s">
        <v>37</v>
      </c>
      <c r="AC718" s="1" t="str">
        <f>Tabulka1[[#This Row],[z2Label]]</f>
        <v>Dynamic viscosity (mPa.s)</v>
      </c>
      <c r="AD718" s="1">
        <f>Tabulka1[[#This Row],[y2]]</f>
        <v>1.5</v>
      </c>
      <c r="AE718" s="1">
        <f>Tabulka1[[#This Row],[x3]]</f>
        <v>14.262177438495611</v>
      </c>
      <c r="AF718" s="1">
        <f>Tabulka1[[#This Row],[x2]]-Tabulka1[[#This Row],[x3]]</f>
        <v>20.737822561504387</v>
      </c>
      <c r="AG718" s="1">
        <f>100-Tabulka1[[#This Row],[Na2O_proc]]-Tabulka1[[#This Row],[SiO2_proc]]</f>
        <v>65</v>
      </c>
      <c r="AH718" s="1">
        <f>Tabulka1[[#This Row],[z2]]</f>
        <v>25.183065359185719</v>
      </c>
      <c r="AI718" s="1">
        <f>Tabulka1[[#This Row],[std2]]</f>
        <v>0.17365875914407355</v>
      </c>
      <c r="AJ718" s="1" t="str">
        <f>Tabulka1[[#This Row],[z2Label]]</f>
        <v>Dynamic viscosity (mPa.s)</v>
      </c>
      <c r="AK718" s="1">
        <v>30</v>
      </c>
      <c r="AL718" s="1" t="s">
        <v>82</v>
      </c>
      <c r="AM718" s="1" t="s">
        <v>79</v>
      </c>
      <c r="AN718" s="1">
        <f t="shared" si="162"/>
        <v>24.034438889552305</v>
      </c>
      <c r="AO718" s="1">
        <f>Tabulka1[[#This Row],[Interpolated_z2]]-Tabulka1[[#This Row],[z2]]</f>
        <v>-1.1486264696334132</v>
      </c>
      <c r="AP718" s="1">
        <f>Tabulka1[[#This Row],[Interpolated_z2 - measured]]/Tabulka1[[#This Row],[z2]]*100</f>
        <v>-4.5611066534219304</v>
      </c>
      <c r="AQ718" s="1">
        <v>1</v>
      </c>
    </row>
    <row r="719" spans="1:43" x14ac:dyDescent="0.35">
      <c r="A719" s="1">
        <f t="shared" ref="A719:B719" si="285">A334</f>
        <v>7.876769654481393</v>
      </c>
      <c r="B719" s="1">
        <f t="shared" si="285"/>
        <v>5.9075772408610447</v>
      </c>
      <c r="C719" s="1">
        <f>Tabulka1[[#This Row],[z2]]</f>
        <v>78.362545387484346</v>
      </c>
      <c r="D719" s="1">
        <f>Tabulka1[[#This Row],[std2]]</f>
        <v>7.7610554689706485E-2</v>
      </c>
      <c r="E719" s="1">
        <f t="shared" si="252"/>
        <v>5</v>
      </c>
      <c r="F719" s="1" t="s">
        <v>75</v>
      </c>
      <c r="G719" s="1" t="s">
        <v>27</v>
      </c>
      <c r="H719" s="1" t="str">
        <f>Tabulka1[[#This Row],[z2Label]]</f>
        <v>Dynamic viscosity (mPa.s)</v>
      </c>
      <c r="I719" s="1">
        <f t="shared" ref="I719:J719" si="286">I334</f>
        <v>40</v>
      </c>
      <c r="J719" s="1">
        <f t="shared" si="286"/>
        <v>1.5</v>
      </c>
      <c r="K719">
        <v>78.362545387484346</v>
      </c>
      <c r="L719">
        <v>7.7610554689706485E-2</v>
      </c>
      <c r="M719" s="1" t="s">
        <v>29</v>
      </c>
      <c r="N719" s="1" t="s">
        <v>28</v>
      </c>
      <c r="O719" s="1" t="s">
        <v>81</v>
      </c>
      <c r="P719" s="1">
        <f t="shared" ref="P719:Q719" si="287">P334</f>
        <v>16.299631358280699</v>
      </c>
      <c r="Q719" s="1">
        <f t="shared" si="287"/>
        <v>1.5</v>
      </c>
      <c r="R719" s="1">
        <f>Tabulka1[[#This Row],[z2]]</f>
        <v>78.362545387484346</v>
      </c>
      <c r="S719" s="1">
        <f>Tabulka1[[#This Row],[std2]]</f>
        <v>7.7610554689706485E-2</v>
      </c>
      <c r="T719" s="1" t="s">
        <v>44</v>
      </c>
      <c r="U719" s="1" t="s">
        <v>28</v>
      </c>
      <c r="V719" s="1" t="str">
        <f>Tabulka1[[#This Row],[z2Label]]</f>
        <v>Dynamic viscosity (mPa.s)</v>
      </c>
      <c r="W719" s="1">
        <f>2*Tabulka1[[#This Row],[x3]]/61.9789*1000/(100-Tabulka1[[#This Row],[x2]])</f>
        <v>8.7662260104006879</v>
      </c>
      <c r="X719" s="1">
        <f>(Tabulka1[[#This Row],[x2]]-Tabulka1[[#This Row],[x3]])/60.08*1000/(100-Tabulka1[[#This Row],[x2]])</f>
        <v>6.5746695078005164</v>
      </c>
      <c r="Y719" s="1">
        <f>Tabulka1[[#This Row],[z3]]</f>
        <v>78.362545387484346</v>
      </c>
      <c r="Z719" s="1">
        <f>Tabulka1[[#This Row],[std3]]</f>
        <v>7.7610554689706485E-2</v>
      </c>
      <c r="AA719" s="1" t="s">
        <v>36</v>
      </c>
      <c r="AB719" s="1" t="s">
        <v>37</v>
      </c>
      <c r="AC719" s="1" t="str">
        <f>Tabulka1[[#This Row],[z2Label]]</f>
        <v>Dynamic viscosity (mPa.s)</v>
      </c>
      <c r="AD719" s="1">
        <f>Tabulka1[[#This Row],[y2]]</f>
        <v>1.5</v>
      </c>
      <c r="AE719" s="1">
        <f>Tabulka1[[#This Row],[x3]]</f>
        <v>16.299631358280699</v>
      </c>
      <c r="AF719" s="1">
        <f>Tabulka1[[#This Row],[x2]]-Tabulka1[[#This Row],[x3]]</f>
        <v>23.700368641719301</v>
      </c>
      <c r="AG719" s="1">
        <f>100-Tabulka1[[#This Row],[Na2O_proc]]-Tabulka1[[#This Row],[SiO2_proc]]</f>
        <v>60.000000000000007</v>
      </c>
      <c r="AH719" s="1">
        <f>Tabulka1[[#This Row],[z2]]</f>
        <v>78.362545387484346</v>
      </c>
      <c r="AI719" s="1">
        <f>Tabulka1[[#This Row],[std2]]</f>
        <v>7.7610554689706485E-2</v>
      </c>
      <c r="AJ719" s="1" t="str">
        <f>Tabulka1[[#This Row],[z2Label]]</f>
        <v>Dynamic viscosity (mPa.s)</v>
      </c>
      <c r="AK719" s="1">
        <v>30</v>
      </c>
      <c r="AL719" s="1" t="s">
        <v>82</v>
      </c>
      <c r="AM719" s="1" t="s">
        <v>79</v>
      </c>
      <c r="AN719" s="1">
        <f t="shared" si="162"/>
        <v>74.002803887748271</v>
      </c>
      <c r="AO719" s="1">
        <f>Tabulka1[[#This Row],[Interpolated_z2]]-Tabulka1[[#This Row],[z2]]</f>
        <v>-4.3597414997360744</v>
      </c>
      <c r="AP719" s="1">
        <f>Tabulka1[[#This Row],[Interpolated_z2 - measured]]/Tabulka1[[#This Row],[z2]]*100</f>
        <v>-5.5635526872923524</v>
      </c>
      <c r="AQ719" s="1">
        <v>1</v>
      </c>
    </row>
    <row r="720" spans="1:43" x14ac:dyDescent="0.35">
      <c r="A720" s="1">
        <f t="shared" ref="A720:B720" si="288">A335</f>
        <v>9.3242686173272773</v>
      </c>
      <c r="B720" s="1">
        <f t="shared" si="288"/>
        <v>6.993201462995458</v>
      </c>
      <c r="C720" s="1">
        <f>Tabulka1[[#This Row],[z2]]</f>
        <v>324.47064835865615</v>
      </c>
      <c r="D720" s="1">
        <f>Tabulka1[[#This Row],[std2]]</f>
        <v>1.1048633433295476</v>
      </c>
      <c r="E720" s="1">
        <f t="shared" si="252"/>
        <v>5</v>
      </c>
      <c r="F720" s="1" t="s">
        <v>75</v>
      </c>
      <c r="G720" s="1" t="s">
        <v>27</v>
      </c>
      <c r="H720" s="1" t="str">
        <f>Tabulka1[[#This Row],[z2Label]]</f>
        <v>Dynamic viscosity (mPa.s)</v>
      </c>
      <c r="I720" s="1">
        <f t="shared" ref="I720:J720" si="289">I335</f>
        <v>45</v>
      </c>
      <c r="J720" s="1">
        <f t="shared" si="289"/>
        <v>1.5</v>
      </c>
      <c r="K720">
        <v>324.47064835865615</v>
      </c>
      <c r="L720">
        <v>1.1048633433295476</v>
      </c>
      <c r="M720" s="1" t="s">
        <v>29</v>
      </c>
      <c r="N720" s="1" t="s">
        <v>28</v>
      </c>
      <c r="O720" s="1" t="s">
        <v>81</v>
      </c>
      <c r="P720" s="1">
        <f t="shared" ref="P720:Q720" si="290">P335</f>
        <v>18.337085278065786</v>
      </c>
      <c r="Q720" s="1">
        <f t="shared" si="290"/>
        <v>1.5</v>
      </c>
      <c r="R720" s="1">
        <f>Tabulka1[[#This Row],[z2]]</f>
        <v>324.47064835865615</v>
      </c>
      <c r="S720" s="1">
        <f>Tabulka1[[#This Row],[std2]]</f>
        <v>1.1048633433295476</v>
      </c>
      <c r="T720" s="1" t="s">
        <v>44</v>
      </c>
      <c r="U720" s="1" t="s">
        <v>28</v>
      </c>
      <c r="V720" s="1" t="str">
        <f>Tabulka1[[#This Row],[z2Label]]</f>
        <v>Dynamic viscosity (mPa.s)</v>
      </c>
      <c r="W720" s="1">
        <f>2*Tabulka1[[#This Row],[x3]]/61.9789*1000/(100-Tabulka1[[#This Row],[x2]])</f>
        <v>10.758550103673571</v>
      </c>
      <c r="X720" s="1">
        <f>(Tabulka1[[#This Row],[x2]]-Tabulka1[[#This Row],[x3]])/60.08*1000/(100-Tabulka1[[#This Row],[x2]])</f>
        <v>8.0689125777551798</v>
      </c>
      <c r="Y720" s="1">
        <f>Tabulka1[[#This Row],[z3]]</f>
        <v>324.47064835865615</v>
      </c>
      <c r="Z720" s="1">
        <f>Tabulka1[[#This Row],[std3]]</f>
        <v>1.1048633433295476</v>
      </c>
      <c r="AA720" s="1" t="s">
        <v>36</v>
      </c>
      <c r="AB720" s="1" t="s">
        <v>37</v>
      </c>
      <c r="AC720" s="1" t="str">
        <f>Tabulka1[[#This Row],[z2Label]]</f>
        <v>Dynamic viscosity (mPa.s)</v>
      </c>
      <c r="AD720" s="1">
        <f>Tabulka1[[#This Row],[y2]]</f>
        <v>1.5</v>
      </c>
      <c r="AE720" s="1">
        <f>Tabulka1[[#This Row],[x3]]</f>
        <v>18.337085278065786</v>
      </c>
      <c r="AF720" s="1">
        <f>Tabulka1[[#This Row],[x2]]-Tabulka1[[#This Row],[x3]]</f>
        <v>26.662914721934214</v>
      </c>
      <c r="AG720" s="1">
        <f>100-Tabulka1[[#This Row],[Na2O_proc]]-Tabulka1[[#This Row],[SiO2_proc]]</f>
        <v>55</v>
      </c>
      <c r="AH720" s="1">
        <f>Tabulka1[[#This Row],[z2]]</f>
        <v>324.47064835865615</v>
      </c>
      <c r="AI720" s="1">
        <f>Tabulka1[[#This Row],[std2]]</f>
        <v>1.1048633433295476</v>
      </c>
      <c r="AJ720" s="1" t="str">
        <f>Tabulka1[[#This Row],[z2Label]]</f>
        <v>Dynamic viscosity (mPa.s)</v>
      </c>
      <c r="AK720" s="1">
        <v>30</v>
      </c>
      <c r="AL720" s="1" t="s">
        <v>82</v>
      </c>
      <c r="AM720" s="1" t="s">
        <v>79</v>
      </c>
      <c r="AN720" s="1">
        <f t="shared" si="162"/>
        <v>339.29816625764391</v>
      </c>
      <c r="AO720" s="1">
        <f>Tabulka1[[#This Row],[Interpolated_z2]]-Tabulka1[[#This Row],[z2]]</f>
        <v>14.827517898987765</v>
      </c>
      <c r="AP720" s="1">
        <f>Tabulka1[[#This Row],[Interpolated_z2 - measured]]/Tabulka1[[#This Row],[z2]]*100</f>
        <v>4.569756301222677</v>
      </c>
      <c r="AQ720" s="1">
        <v>1</v>
      </c>
    </row>
    <row r="721" spans="1:43" s="6" customFormat="1" x14ac:dyDescent="0.35">
      <c r="A721" s="2">
        <f t="shared" ref="A721:B721" si="291">A336</f>
        <v>9.9162145945828666</v>
      </c>
      <c r="B721" s="2">
        <f t="shared" si="291"/>
        <v>7.4371609459371495</v>
      </c>
      <c r="C721" s="2" t="str">
        <f>Tabulka1[[#This Row],[z2]]</f>
        <v>chyběl vzorek</v>
      </c>
      <c r="D721" s="2" t="str">
        <f>Tabulka1[[#This Row],[std2]]</f>
        <v>chybel vzorek</v>
      </c>
      <c r="E721" s="2">
        <f t="shared" si="252"/>
        <v>5</v>
      </c>
      <c r="F721" s="2" t="s">
        <v>75</v>
      </c>
      <c r="G721" s="2" t="s">
        <v>27</v>
      </c>
      <c r="H721" s="2" t="str">
        <f>Tabulka1[[#This Row],[z2Label]]</f>
        <v>Dynamic viscosity (mPa.s)</v>
      </c>
      <c r="I721" s="2">
        <f t="shared" ref="I721:J721" si="292">I336</f>
        <v>46.86</v>
      </c>
      <c r="J721" s="2">
        <f t="shared" si="292"/>
        <v>1.5</v>
      </c>
      <c r="K721" s="2" t="s">
        <v>48</v>
      </c>
      <c r="L721" s="2" t="s">
        <v>45</v>
      </c>
      <c r="M721" s="2" t="s">
        <v>29</v>
      </c>
      <c r="N721" s="2" t="s">
        <v>28</v>
      </c>
      <c r="O721" s="2" t="s">
        <v>81</v>
      </c>
      <c r="P721" s="2">
        <f t="shared" ref="P721:Q721" si="293">P336</f>
        <v>19.095018136225839</v>
      </c>
      <c r="Q721" s="2">
        <f t="shared" si="293"/>
        <v>1.5</v>
      </c>
      <c r="R721" s="2" t="str">
        <f>Tabulka1[[#This Row],[z2]]</f>
        <v>chyběl vzorek</v>
      </c>
      <c r="S721" s="2" t="str">
        <f>Tabulka1[[#This Row],[std2]]</f>
        <v>chybel vzorek</v>
      </c>
      <c r="T721" s="2" t="s">
        <v>44</v>
      </c>
      <c r="U721" s="2" t="s">
        <v>28</v>
      </c>
      <c r="V721" s="2" t="str">
        <f>Tabulka1[[#This Row],[z2Label]]</f>
        <v>Dynamic viscosity (mPa.s)</v>
      </c>
      <c r="W721" s="2">
        <f>2*Tabulka1[[#This Row],[x3]]/61.9789*1000/(100-Tabulka1[[#This Row],[x2]])</f>
        <v>11.595371213230418</v>
      </c>
      <c r="X721" s="2">
        <f>(Tabulka1[[#This Row],[x2]]-Tabulka1[[#This Row],[x3]])/60.08*1000/(100-Tabulka1[[#This Row],[x2]])</f>
        <v>8.6965284099228128</v>
      </c>
      <c r="Y721" s="2" t="str">
        <f>Tabulka1[[#This Row],[z3]]</f>
        <v>chyběl vzorek</v>
      </c>
      <c r="Z721" s="2" t="str">
        <f>Tabulka1[[#This Row],[std3]]</f>
        <v>chybel vzorek</v>
      </c>
      <c r="AA721" s="2" t="s">
        <v>36</v>
      </c>
      <c r="AB721" s="2" t="s">
        <v>37</v>
      </c>
      <c r="AC721" s="2" t="str">
        <f>Tabulka1[[#This Row],[z2Label]]</f>
        <v>Dynamic viscosity (mPa.s)</v>
      </c>
      <c r="AD721" s="2">
        <f>Tabulka1[[#This Row],[y2]]</f>
        <v>1.5</v>
      </c>
      <c r="AE721" s="2">
        <f>Tabulka1[[#This Row],[x3]]</f>
        <v>19.095018136225839</v>
      </c>
      <c r="AF721" s="2">
        <f>Tabulka1[[#This Row],[x2]]-Tabulka1[[#This Row],[x3]]</f>
        <v>27.76498186377416</v>
      </c>
      <c r="AG721" s="2">
        <f>100-Tabulka1[[#This Row],[Na2O_proc]]-Tabulka1[[#This Row],[SiO2_proc]]</f>
        <v>53.140000000000008</v>
      </c>
      <c r="AH721" s="2" t="str">
        <f>Tabulka1[[#This Row],[z2]]</f>
        <v>chyběl vzorek</v>
      </c>
      <c r="AI721" s="2" t="str">
        <f>Tabulka1[[#This Row],[std2]]</f>
        <v>chybel vzorek</v>
      </c>
      <c r="AJ721" s="2" t="str">
        <f>Tabulka1[[#This Row],[z2Label]]</f>
        <v>Dynamic viscosity (mPa.s)</v>
      </c>
      <c r="AK721" s="2">
        <v>30</v>
      </c>
      <c r="AL721" s="2" t="s">
        <v>82</v>
      </c>
      <c r="AM721" s="2" t="s">
        <v>79</v>
      </c>
      <c r="AN721" s="2">
        <f t="shared" si="162"/>
        <v>681.31011796088671</v>
      </c>
      <c r="AO721" s="2" t="e">
        <f>Tabulka1[[#This Row],[Interpolated_z2]]-Tabulka1[[#This Row],[z2]]</f>
        <v>#VALUE!</v>
      </c>
      <c r="AP721" s="2" t="e">
        <f>Tabulka1[[#This Row],[Interpolated_z2 - measured]]/Tabulka1[[#This Row],[z2]]*100</f>
        <v>#VALUE!</v>
      </c>
      <c r="AQ721" s="1">
        <v>1</v>
      </c>
    </row>
    <row r="722" spans="1:43" x14ac:dyDescent="0.35">
      <c r="A722" s="1">
        <f t="shared" ref="A722:B722" si="294">A337</f>
        <v>0</v>
      </c>
      <c r="B722" s="1">
        <f t="shared" si="294"/>
        <v>0</v>
      </c>
      <c r="C722" s="1">
        <f>Tabulka1[[#This Row],[z2]]</f>
        <v>0.77901098169446481</v>
      </c>
      <c r="D722" s="1">
        <f>Tabulka1[[#This Row],[std2]]</f>
        <v>2.1986370004217341E-3</v>
      </c>
      <c r="E722" s="1">
        <f t="shared" si="252"/>
        <v>6</v>
      </c>
      <c r="F722" s="1" t="s">
        <v>75</v>
      </c>
      <c r="G722" s="1" t="s">
        <v>27</v>
      </c>
      <c r="H722" s="1" t="str">
        <f>Tabulka1[[#This Row],[z2Label]]</f>
        <v>Dynamic viscosity (mPa.s)</v>
      </c>
      <c r="I722" s="1">
        <f t="shared" ref="I722:J722" si="295">I337</f>
        <v>0</v>
      </c>
      <c r="J722" s="1">
        <f t="shared" si="295"/>
        <v>1.887</v>
      </c>
      <c r="K722" s="1">
        <v>0.77901098169446481</v>
      </c>
      <c r="L722" s="1">
        <v>2.1986370004217341E-3</v>
      </c>
      <c r="M722" s="1" t="s">
        <v>29</v>
      </c>
      <c r="N722" s="1" t="s">
        <v>28</v>
      </c>
      <c r="O722" s="1" t="s">
        <v>81</v>
      </c>
      <c r="P722" s="1">
        <f t="shared" ref="P722:Q722" si="296">P337</f>
        <v>0</v>
      </c>
      <c r="Q722" s="1">
        <f t="shared" si="296"/>
        <v>1.887</v>
      </c>
      <c r="R722" s="1">
        <f>Tabulka1[[#This Row],[z2]]</f>
        <v>0.77901098169446481</v>
      </c>
      <c r="S722" s="1">
        <f>Tabulka1[[#This Row],[std2]]</f>
        <v>2.1986370004217341E-3</v>
      </c>
      <c r="T722" s="1" t="s">
        <v>44</v>
      </c>
      <c r="U722" s="1" t="s">
        <v>28</v>
      </c>
      <c r="V722" s="1" t="str">
        <f>Tabulka1[[#This Row],[z2Label]]</f>
        <v>Dynamic viscosity (mPa.s)</v>
      </c>
      <c r="W722" s="1">
        <f>2*Tabulka1[[#This Row],[x3]]/61.9789*1000/(100-Tabulka1[[#This Row],[x2]])</f>
        <v>0</v>
      </c>
      <c r="X722" s="1">
        <f>(Tabulka1[[#This Row],[x2]]-Tabulka1[[#This Row],[x3]])/60.08*1000/(100-Tabulka1[[#This Row],[x2]])</f>
        <v>0</v>
      </c>
      <c r="Y722" s="1">
        <f>Tabulka1[[#This Row],[z3]]</f>
        <v>0.77901098169446481</v>
      </c>
      <c r="Z722" s="1">
        <f>Tabulka1[[#This Row],[std3]]</f>
        <v>2.1986370004217341E-3</v>
      </c>
      <c r="AA722" s="1" t="s">
        <v>36</v>
      </c>
      <c r="AB722" s="1" t="s">
        <v>37</v>
      </c>
      <c r="AC722" s="1" t="str">
        <f>Tabulka1[[#This Row],[z2Label]]</f>
        <v>Dynamic viscosity (mPa.s)</v>
      </c>
      <c r="AD722" s="1">
        <f>Tabulka1[[#This Row],[y2]]</f>
        <v>1.887</v>
      </c>
      <c r="AE722" s="1">
        <f>Tabulka1[[#This Row],[x3]]</f>
        <v>0</v>
      </c>
      <c r="AF722" s="1">
        <f>Tabulka1[[#This Row],[x2]]-Tabulka1[[#This Row],[x3]]</f>
        <v>0</v>
      </c>
      <c r="AG722" s="1">
        <f>100-Tabulka1[[#This Row],[Na2O_proc]]-Tabulka1[[#This Row],[SiO2_proc]]</f>
        <v>100</v>
      </c>
      <c r="AH722" s="1">
        <f>Tabulka1[[#This Row],[z2]]</f>
        <v>0.77901098169446481</v>
      </c>
      <c r="AI722" s="1">
        <f>Tabulka1[[#This Row],[std2]]</f>
        <v>2.1986370004217341E-3</v>
      </c>
      <c r="AJ722" s="1" t="str">
        <f>Tabulka1[[#This Row],[z2Label]]</f>
        <v>Dynamic viscosity (mPa.s)</v>
      </c>
      <c r="AK722" s="1">
        <v>30</v>
      </c>
      <c r="AL722" s="1" t="s">
        <v>82</v>
      </c>
      <c r="AM722" s="1" t="s">
        <v>79</v>
      </c>
      <c r="AN722" s="1">
        <f t="shared" si="162"/>
        <v>0.83428351102609322</v>
      </c>
      <c r="AO722" s="1">
        <f>Tabulka1[[#This Row],[Interpolated_z2]]-Tabulka1[[#This Row],[z2]]</f>
        <v>5.5272529331628406E-2</v>
      </c>
      <c r="AP722" s="1">
        <f>Tabulka1[[#This Row],[Interpolated_z2 - measured]]/Tabulka1[[#This Row],[z2]]*100</f>
        <v>7.0952182485800694</v>
      </c>
      <c r="AQ722" s="1">
        <v>100</v>
      </c>
    </row>
    <row r="723" spans="1:43" x14ac:dyDescent="0.35">
      <c r="A723" s="1">
        <f t="shared" ref="A723:B723" si="297">A338</f>
        <v>0.59507318682775123</v>
      </c>
      <c r="B723" s="1">
        <f t="shared" si="297"/>
        <v>0.56145155177198325</v>
      </c>
      <c r="C723" s="1">
        <f>Tabulka1[[#This Row],[z2]]</f>
        <v>0.9741718083869092</v>
      </c>
      <c r="D723" s="1">
        <f>Tabulka1[[#This Row],[std2]]</f>
        <v>2.5377290919712816E-3</v>
      </c>
      <c r="E723" s="1">
        <f t="shared" si="252"/>
        <v>6</v>
      </c>
      <c r="F723" s="1" t="s">
        <v>75</v>
      </c>
      <c r="G723" s="1" t="s">
        <v>27</v>
      </c>
      <c r="H723" s="1" t="str">
        <f>Tabulka1[[#This Row],[z2Label]]</f>
        <v>Dynamic viscosity (mPa.s)</v>
      </c>
      <c r="I723" s="1">
        <f t="shared" ref="I723:J723" si="298">I338</f>
        <v>5</v>
      </c>
      <c r="J723" s="1">
        <f t="shared" si="298"/>
        <v>1.887</v>
      </c>
      <c r="K723">
        <v>0.9741718083869092</v>
      </c>
      <c r="L723">
        <v>2.5377290919712816E-3</v>
      </c>
      <c r="M723" s="1" t="s">
        <v>29</v>
      </c>
      <c r="N723" s="1" t="s">
        <v>28</v>
      </c>
      <c r="O723" s="1" t="s">
        <v>81</v>
      </c>
      <c r="P723" s="1">
        <f t="shared" ref="P723:Q723" si="299">P338</f>
        <v>1.7672925430336814</v>
      </c>
      <c r="Q723" s="1">
        <f t="shared" si="299"/>
        <v>1.887</v>
      </c>
      <c r="R723" s="1">
        <f>Tabulka1[[#This Row],[z2]]</f>
        <v>0.9741718083869092</v>
      </c>
      <c r="S723" s="1">
        <f>Tabulka1[[#This Row],[std2]]</f>
        <v>2.5377290919712816E-3</v>
      </c>
      <c r="T723" s="1" t="s">
        <v>44</v>
      </c>
      <c r="U723" s="1" t="s">
        <v>28</v>
      </c>
      <c r="V723" s="1" t="str">
        <f>Tabulka1[[#This Row],[z2Label]]</f>
        <v>Dynamic viscosity (mPa.s)</v>
      </c>
      <c r="W723" s="1">
        <f>2*Tabulka1[[#This Row],[x3]]/61.9789*1000/(100-Tabulka1[[#This Row],[x2]])</f>
        <v>0.60030363237664885</v>
      </c>
      <c r="X723" s="1">
        <f>(Tabulka1[[#This Row],[x2]]-Tabulka1[[#This Row],[x3]])/60.08*1000/(100-Tabulka1[[#This Row],[x2]])</f>
        <v>0.56638647714736823</v>
      </c>
      <c r="Y723" s="1">
        <f>Tabulka1[[#This Row],[z3]]</f>
        <v>0.9741718083869092</v>
      </c>
      <c r="Z723" s="1">
        <f>Tabulka1[[#This Row],[std3]]</f>
        <v>2.5377290919712816E-3</v>
      </c>
      <c r="AA723" s="1" t="s">
        <v>36</v>
      </c>
      <c r="AB723" s="1" t="s">
        <v>37</v>
      </c>
      <c r="AC723" s="1" t="str">
        <f>Tabulka1[[#This Row],[z2Label]]</f>
        <v>Dynamic viscosity (mPa.s)</v>
      </c>
      <c r="AD723" s="1">
        <f>Tabulka1[[#This Row],[y2]]</f>
        <v>1.887</v>
      </c>
      <c r="AE723" s="1">
        <f>Tabulka1[[#This Row],[x3]]</f>
        <v>1.7672925430336814</v>
      </c>
      <c r="AF723" s="1">
        <f>Tabulka1[[#This Row],[x2]]-Tabulka1[[#This Row],[x3]]</f>
        <v>3.2327074569663186</v>
      </c>
      <c r="AG723" s="1">
        <f>100-Tabulka1[[#This Row],[Na2O_proc]]-Tabulka1[[#This Row],[SiO2_proc]]</f>
        <v>95</v>
      </c>
      <c r="AH723" s="1">
        <f>Tabulka1[[#This Row],[z2]]</f>
        <v>0.9741718083869092</v>
      </c>
      <c r="AI723" s="1">
        <f>Tabulka1[[#This Row],[std2]]</f>
        <v>2.5377290919712816E-3</v>
      </c>
      <c r="AJ723" s="1" t="str">
        <f>Tabulka1[[#This Row],[z2Label]]</f>
        <v>Dynamic viscosity (mPa.s)</v>
      </c>
      <c r="AK723" s="1">
        <v>30</v>
      </c>
      <c r="AL723" s="1" t="s">
        <v>82</v>
      </c>
      <c r="AM723" s="1" t="s">
        <v>79</v>
      </c>
      <c r="AN723" s="1">
        <f t="shared" si="162"/>
        <v>0.97443330413309337</v>
      </c>
      <c r="AO723" s="1">
        <f>Tabulka1[[#This Row],[Interpolated_z2]]-Tabulka1[[#This Row],[z2]]</f>
        <v>2.6149574618417049E-4</v>
      </c>
      <c r="AP723" s="1">
        <f>Tabulka1[[#This Row],[Interpolated_z2 - measured]]/Tabulka1[[#This Row],[z2]]*100</f>
        <v>2.6842877604636339E-2</v>
      </c>
      <c r="AQ723" s="1">
        <v>1</v>
      </c>
    </row>
    <row r="724" spans="1:43" x14ac:dyDescent="0.35">
      <c r="A724" s="1">
        <f t="shared" ref="A724:B724" si="300">A339</f>
        <v>1.2469014802749201</v>
      </c>
      <c r="B724" s="1">
        <f t="shared" si="300"/>
        <v>1.1764515466393872</v>
      </c>
      <c r="C724" s="1">
        <f>Tabulka1[[#This Row],[z2]]</f>
        <v>1.2740860027533225</v>
      </c>
      <c r="D724" s="1">
        <f>Tabulka1[[#This Row],[std2]]</f>
        <v>3.2062249280153516E-4</v>
      </c>
      <c r="E724" s="1">
        <f t="shared" si="252"/>
        <v>6</v>
      </c>
      <c r="F724" s="1" t="s">
        <v>75</v>
      </c>
      <c r="G724" s="1" t="s">
        <v>27</v>
      </c>
      <c r="H724" s="1" t="str">
        <f>Tabulka1[[#This Row],[z2Label]]</f>
        <v>Dynamic viscosity (mPa.s)</v>
      </c>
      <c r="I724" s="1">
        <f t="shared" ref="I724:J724" si="301">I339</f>
        <v>10</v>
      </c>
      <c r="J724" s="1">
        <f t="shared" si="301"/>
        <v>1.887</v>
      </c>
      <c r="K724">
        <v>1.2740860027533225</v>
      </c>
      <c r="L724">
        <v>3.2062249280153516E-4</v>
      </c>
      <c r="M724" s="1" t="s">
        <v>29</v>
      </c>
      <c r="N724" s="1" t="s">
        <v>28</v>
      </c>
      <c r="O724" s="1" t="s">
        <v>81</v>
      </c>
      <c r="P724" s="1">
        <f t="shared" ref="P724:Q724" si="302">P339</f>
        <v>3.5345850860673629</v>
      </c>
      <c r="Q724" s="1">
        <f t="shared" si="302"/>
        <v>1.887</v>
      </c>
      <c r="R724" s="1">
        <f>Tabulka1[[#This Row],[z2]]</f>
        <v>1.2740860027533225</v>
      </c>
      <c r="S724" s="1">
        <f>Tabulka1[[#This Row],[std2]]</f>
        <v>3.2062249280153516E-4</v>
      </c>
      <c r="T724" s="1" t="s">
        <v>44</v>
      </c>
      <c r="U724" s="1" t="s">
        <v>28</v>
      </c>
      <c r="V724" s="1" t="str">
        <f>Tabulka1[[#This Row],[z2Label]]</f>
        <v>Dynamic viscosity (mPa.s)</v>
      </c>
      <c r="W724" s="1">
        <f>2*Tabulka1[[#This Row],[x3]]/61.9789*1000/(100-Tabulka1[[#This Row],[x2]])</f>
        <v>1.2673076683507032</v>
      </c>
      <c r="X724" s="1">
        <f>(Tabulka1[[#This Row],[x2]]-Tabulka1[[#This Row],[x3]])/60.08*1000/(100-Tabulka1[[#This Row],[x2]])</f>
        <v>1.1957047850888884</v>
      </c>
      <c r="Y724" s="1">
        <f>Tabulka1[[#This Row],[z3]]</f>
        <v>1.2740860027533225</v>
      </c>
      <c r="Z724" s="1">
        <f>Tabulka1[[#This Row],[std3]]</f>
        <v>3.2062249280153516E-4</v>
      </c>
      <c r="AA724" s="1" t="s">
        <v>36</v>
      </c>
      <c r="AB724" s="1" t="s">
        <v>37</v>
      </c>
      <c r="AC724" s="1" t="str">
        <f>Tabulka1[[#This Row],[z2Label]]</f>
        <v>Dynamic viscosity (mPa.s)</v>
      </c>
      <c r="AD724" s="1">
        <f>Tabulka1[[#This Row],[y2]]</f>
        <v>1.887</v>
      </c>
      <c r="AE724" s="1">
        <f>Tabulka1[[#This Row],[x3]]</f>
        <v>3.5345850860673629</v>
      </c>
      <c r="AF724" s="1">
        <f>Tabulka1[[#This Row],[x2]]-Tabulka1[[#This Row],[x3]]</f>
        <v>6.4654149139326371</v>
      </c>
      <c r="AG724" s="1">
        <f>100-Tabulka1[[#This Row],[Na2O_proc]]-Tabulka1[[#This Row],[SiO2_proc]]</f>
        <v>90</v>
      </c>
      <c r="AH724" s="1">
        <f>Tabulka1[[#This Row],[z2]]</f>
        <v>1.2740860027533225</v>
      </c>
      <c r="AI724" s="1">
        <f>Tabulka1[[#This Row],[std2]]</f>
        <v>3.2062249280153516E-4</v>
      </c>
      <c r="AJ724" s="1" t="str">
        <f>Tabulka1[[#This Row],[z2Label]]</f>
        <v>Dynamic viscosity (mPa.s)</v>
      </c>
      <c r="AK724" s="1">
        <v>30</v>
      </c>
      <c r="AL724" s="1" t="s">
        <v>82</v>
      </c>
      <c r="AM724" s="1" t="s">
        <v>79</v>
      </c>
      <c r="AN724" s="1">
        <f t="shared" si="162"/>
        <v>1.2536439426741879</v>
      </c>
      <c r="AO724" s="1">
        <f>Tabulka1[[#This Row],[Interpolated_z2]]-Tabulka1[[#This Row],[z2]]</f>
        <v>-2.0442060079134627E-2</v>
      </c>
      <c r="AP724" s="1">
        <f>Tabulka1[[#This Row],[Interpolated_z2 - measured]]/Tabulka1[[#This Row],[z2]]*100</f>
        <v>-1.6044489959829222</v>
      </c>
      <c r="AQ724" s="1">
        <v>1</v>
      </c>
    </row>
    <row r="725" spans="1:43" x14ac:dyDescent="0.35">
      <c r="A725" s="1">
        <f t="shared" ref="A725:B725" si="303">A340</f>
        <v>1.9623967763646917</v>
      </c>
      <c r="B725" s="1">
        <f t="shared" si="303"/>
        <v>1.8515213585000867</v>
      </c>
      <c r="C725" s="1">
        <f>Tabulka1[[#This Row],[z2]]</f>
        <v>1.7744609392922284</v>
      </c>
      <c r="D725" s="1">
        <f>Tabulka1[[#This Row],[std2]]</f>
        <v>1.3290764469452098E-3</v>
      </c>
      <c r="E725" s="1">
        <f t="shared" si="252"/>
        <v>6</v>
      </c>
      <c r="F725" s="1" t="s">
        <v>75</v>
      </c>
      <c r="G725" s="1" t="s">
        <v>27</v>
      </c>
      <c r="H725" s="1" t="str">
        <f>Tabulka1[[#This Row],[z2Label]]</f>
        <v>Dynamic viscosity (mPa.s)</v>
      </c>
      <c r="I725" s="1">
        <f t="shared" ref="I725:J725" si="304">I340</f>
        <v>15</v>
      </c>
      <c r="J725" s="1">
        <f t="shared" si="304"/>
        <v>1.887</v>
      </c>
      <c r="K725">
        <v>1.7744609392922284</v>
      </c>
      <c r="L725">
        <v>1.3290764469452098E-3</v>
      </c>
      <c r="M725" s="1" t="s">
        <v>29</v>
      </c>
      <c r="N725" s="1" t="s">
        <v>28</v>
      </c>
      <c r="O725" s="1" t="s">
        <v>81</v>
      </c>
      <c r="P725" s="1">
        <f t="shared" ref="P725:Q725" si="305">P340</f>
        <v>5.3018776291010443</v>
      </c>
      <c r="Q725" s="1">
        <f t="shared" si="305"/>
        <v>1.887</v>
      </c>
      <c r="R725" s="1">
        <f>Tabulka1[[#This Row],[z2]]</f>
        <v>1.7744609392922284</v>
      </c>
      <c r="S725" s="1">
        <f>Tabulka1[[#This Row],[std2]]</f>
        <v>1.3290764469452098E-3</v>
      </c>
      <c r="T725" s="1" t="s">
        <v>44</v>
      </c>
      <c r="U725" s="1" t="s">
        <v>28</v>
      </c>
      <c r="V725" s="1" t="str">
        <f>Tabulka1[[#This Row],[z2Label]]</f>
        <v>Dynamic viscosity (mPa.s)</v>
      </c>
      <c r="W725" s="1">
        <f>2*Tabulka1[[#This Row],[x3]]/61.9789*1000/(100-Tabulka1[[#This Row],[x2]])</f>
        <v>2.0127827673805285</v>
      </c>
      <c r="X725" s="1">
        <f>(Tabulka1[[#This Row],[x2]]-Tabulka1[[#This Row],[x3]])/60.08*1000/(100-Tabulka1[[#This Row],[x2]])</f>
        <v>1.8990605410235288</v>
      </c>
      <c r="Y725" s="1">
        <f>Tabulka1[[#This Row],[z3]]</f>
        <v>1.7744609392922284</v>
      </c>
      <c r="Z725" s="1">
        <f>Tabulka1[[#This Row],[std3]]</f>
        <v>1.3290764469452098E-3</v>
      </c>
      <c r="AA725" s="1" t="s">
        <v>36</v>
      </c>
      <c r="AB725" s="1" t="s">
        <v>37</v>
      </c>
      <c r="AC725" s="1" t="str">
        <f>Tabulka1[[#This Row],[z2Label]]</f>
        <v>Dynamic viscosity (mPa.s)</v>
      </c>
      <c r="AD725" s="1">
        <f>Tabulka1[[#This Row],[y2]]</f>
        <v>1.887</v>
      </c>
      <c r="AE725" s="1">
        <f>Tabulka1[[#This Row],[x3]]</f>
        <v>5.3018776291010443</v>
      </c>
      <c r="AF725" s="1">
        <f>Tabulka1[[#This Row],[x2]]-Tabulka1[[#This Row],[x3]]</f>
        <v>9.6981223708989557</v>
      </c>
      <c r="AG725" s="1">
        <f>100-Tabulka1[[#This Row],[Na2O_proc]]-Tabulka1[[#This Row],[SiO2_proc]]</f>
        <v>85</v>
      </c>
      <c r="AH725" s="1">
        <f>Tabulka1[[#This Row],[z2]]</f>
        <v>1.7744609392922284</v>
      </c>
      <c r="AI725" s="1">
        <f>Tabulka1[[#This Row],[std2]]</f>
        <v>1.3290764469452098E-3</v>
      </c>
      <c r="AJ725" s="1" t="str">
        <f>Tabulka1[[#This Row],[z2Label]]</f>
        <v>Dynamic viscosity (mPa.s)</v>
      </c>
      <c r="AK725" s="1">
        <v>30</v>
      </c>
      <c r="AL725" s="1" t="s">
        <v>82</v>
      </c>
      <c r="AM725" s="1" t="s">
        <v>79</v>
      </c>
      <c r="AN725" s="1">
        <f t="shared" si="162"/>
        <v>1.7238399150151298</v>
      </c>
      <c r="AO725" s="1">
        <f>Tabulka1[[#This Row],[Interpolated_z2]]-Tabulka1[[#This Row],[z2]]</f>
        <v>-5.0621024277098581E-2</v>
      </c>
      <c r="AP725" s="1">
        <f>Tabulka1[[#This Row],[Interpolated_z2 - measured]]/Tabulka1[[#This Row],[z2]]*100</f>
        <v>-2.852755062463622</v>
      </c>
      <c r="AQ725" s="1">
        <v>1</v>
      </c>
    </row>
    <row r="726" spans="1:43" x14ac:dyDescent="0.35">
      <c r="A726" s="1">
        <f t="shared" ref="A726:B726" si="306">A341</f>
        <v>2.7454598481002499</v>
      </c>
      <c r="B726" s="1">
        <f t="shared" si="306"/>
        <v>2.5903413666825856</v>
      </c>
      <c r="C726" s="1">
        <f>Tabulka1[[#This Row],[z2]]</f>
        <v>2.6866499862118003</v>
      </c>
      <c r="D726" s="1">
        <f>Tabulka1[[#This Row],[std2]]</f>
        <v>2.3879346247286169E-3</v>
      </c>
      <c r="E726" s="1">
        <f t="shared" si="252"/>
        <v>6</v>
      </c>
      <c r="F726" s="1" t="s">
        <v>75</v>
      </c>
      <c r="G726" s="1" t="s">
        <v>27</v>
      </c>
      <c r="H726" s="1" t="str">
        <f>Tabulka1[[#This Row],[z2Label]]</f>
        <v>Dynamic viscosity (mPa.s)</v>
      </c>
      <c r="I726" s="1">
        <f t="shared" ref="I726:J726" si="307">I341</f>
        <v>20</v>
      </c>
      <c r="J726" s="1">
        <f t="shared" si="307"/>
        <v>1.887</v>
      </c>
      <c r="K726">
        <v>2.6866499862118003</v>
      </c>
      <c r="L726">
        <v>2.3879346247286169E-3</v>
      </c>
      <c r="M726" s="1" t="s">
        <v>29</v>
      </c>
      <c r="N726" s="1" t="s">
        <v>28</v>
      </c>
      <c r="O726" s="1" t="s">
        <v>81</v>
      </c>
      <c r="P726" s="1">
        <f t="shared" ref="P726:Q726" si="308">P341</f>
        <v>7.0691701721347258</v>
      </c>
      <c r="Q726" s="1">
        <f t="shared" si="308"/>
        <v>1.887</v>
      </c>
      <c r="R726" s="1">
        <f>Tabulka1[[#This Row],[z2]]</f>
        <v>2.6866499862118003</v>
      </c>
      <c r="S726" s="1">
        <f>Tabulka1[[#This Row],[std2]]</f>
        <v>2.3879346247286169E-3</v>
      </c>
      <c r="T726" s="1" t="s">
        <v>44</v>
      </c>
      <c r="U726" s="1" t="s">
        <v>28</v>
      </c>
      <c r="V726" s="1" t="str">
        <f>Tabulka1[[#This Row],[z2Label]]</f>
        <v>Dynamic viscosity (mPa.s)</v>
      </c>
      <c r="W726" s="1">
        <f>2*Tabulka1[[#This Row],[x3]]/61.9789*1000/(100-Tabulka1[[#This Row],[x2]])</f>
        <v>2.8514422537890818</v>
      </c>
      <c r="X726" s="1">
        <f>(Tabulka1[[#This Row],[x2]]-Tabulka1[[#This Row],[x3]])/60.08*1000/(100-Tabulka1[[#This Row],[x2]])</f>
        <v>2.6903357664499987</v>
      </c>
      <c r="Y726" s="1">
        <f>Tabulka1[[#This Row],[z3]]</f>
        <v>2.6866499862118003</v>
      </c>
      <c r="Z726" s="1">
        <f>Tabulka1[[#This Row],[std3]]</f>
        <v>2.3879346247286169E-3</v>
      </c>
      <c r="AA726" s="1" t="s">
        <v>36</v>
      </c>
      <c r="AB726" s="1" t="s">
        <v>37</v>
      </c>
      <c r="AC726" s="1" t="str">
        <f>Tabulka1[[#This Row],[z2Label]]</f>
        <v>Dynamic viscosity (mPa.s)</v>
      </c>
      <c r="AD726" s="1">
        <f>Tabulka1[[#This Row],[y2]]</f>
        <v>1.887</v>
      </c>
      <c r="AE726" s="1">
        <f>Tabulka1[[#This Row],[x3]]</f>
        <v>7.0691701721347258</v>
      </c>
      <c r="AF726" s="1">
        <f>Tabulka1[[#This Row],[x2]]-Tabulka1[[#This Row],[x3]]</f>
        <v>12.930829827865274</v>
      </c>
      <c r="AG726" s="1">
        <f>100-Tabulka1[[#This Row],[Na2O_proc]]-Tabulka1[[#This Row],[SiO2_proc]]</f>
        <v>80</v>
      </c>
      <c r="AH726" s="1">
        <f>Tabulka1[[#This Row],[z2]]</f>
        <v>2.6866499862118003</v>
      </c>
      <c r="AI726" s="1">
        <f>Tabulka1[[#This Row],[std2]]</f>
        <v>2.3879346247286169E-3</v>
      </c>
      <c r="AJ726" s="1" t="str">
        <f>Tabulka1[[#This Row],[z2Label]]</f>
        <v>Dynamic viscosity (mPa.s)</v>
      </c>
      <c r="AK726" s="1">
        <v>30</v>
      </c>
      <c r="AL726" s="1" t="s">
        <v>82</v>
      </c>
      <c r="AM726" s="1" t="s">
        <v>79</v>
      </c>
      <c r="AN726" s="1">
        <f t="shared" si="162"/>
        <v>2.5262047965501666</v>
      </c>
      <c r="AO726" s="1">
        <f>Tabulka1[[#This Row],[Interpolated_z2]]-Tabulka1[[#This Row],[z2]]</f>
        <v>-0.16044518966163368</v>
      </c>
      <c r="AP726" s="1">
        <f>Tabulka1[[#This Row],[Interpolated_z2 - measured]]/Tabulka1[[#This Row],[z2]]*100</f>
        <v>-5.9719423998309056</v>
      </c>
      <c r="AQ726" s="1">
        <v>1</v>
      </c>
    </row>
    <row r="727" spans="1:43" x14ac:dyDescent="0.35">
      <c r="A727" s="1">
        <f t="shared" ref="A727:B727" si="309">A342</f>
        <v>3.6062903044233963</v>
      </c>
      <c r="B727" s="1">
        <f t="shared" si="309"/>
        <v>3.4025349022234743</v>
      </c>
      <c r="C727" s="1">
        <f>Tabulka1[[#This Row],[z2]]</f>
        <v>4.5021851843524789</v>
      </c>
      <c r="D727" s="1">
        <f>Tabulka1[[#This Row],[std2]]</f>
        <v>3.2476016354907821E-3</v>
      </c>
      <c r="E727" s="1">
        <f t="shared" si="252"/>
        <v>6</v>
      </c>
      <c r="F727" s="1" t="s">
        <v>75</v>
      </c>
      <c r="G727" s="1" t="s">
        <v>27</v>
      </c>
      <c r="H727" s="1" t="str">
        <f>Tabulka1[[#This Row],[z2Label]]</f>
        <v>Dynamic viscosity (mPa.s)</v>
      </c>
      <c r="I727" s="1">
        <f t="shared" ref="I727:J727" si="310">I342</f>
        <v>25</v>
      </c>
      <c r="J727" s="1">
        <f t="shared" si="310"/>
        <v>1.887</v>
      </c>
      <c r="K727">
        <v>4.5021851843524789</v>
      </c>
      <c r="L727">
        <v>3.2476016354907821E-3</v>
      </c>
      <c r="M727" s="1" t="s">
        <v>29</v>
      </c>
      <c r="N727" s="1" t="s">
        <v>28</v>
      </c>
      <c r="O727" s="1" t="s">
        <v>81</v>
      </c>
      <c r="P727" s="1">
        <f t="shared" ref="P727:Q727" si="311">P342</f>
        <v>8.8364627151684072</v>
      </c>
      <c r="Q727" s="1">
        <f t="shared" si="311"/>
        <v>1.887</v>
      </c>
      <c r="R727" s="1">
        <f>Tabulka1[[#This Row],[z2]]</f>
        <v>4.5021851843524789</v>
      </c>
      <c r="S727" s="1">
        <f>Tabulka1[[#This Row],[std2]]</f>
        <v>3.2476016354907821E-3</v>
      </c>
      <c r="T727" s="1" t="s">
        <v>44</v>
      </c>
      <c r="U727" s="1" t="s">
        <v>28</v>
      </c>
      <c r="V727" s="1" t="str">
        <f>Tabulka1[[#This Row],[z2Label]]</f>
        <v>Dynamic viscosity (mPa.s)</v>
      </c>
      <c r="W727" s="1">
        <f>2*Tabulka1[[#This Row],[x3]]/61.9789*1000/(100-Tabulka1[[#This Row],[x2]])</f>
        <v>3.8019230050521098</v>
      </c>
      <c r="X727" s="1">
        <f>(Tabulka1[[#This Row],[x2]]-Tabulka1[[#This Row],[x3]])/60.08*1000/(100-Tabulka1[[#This Row],[x2]])</f>
        <v>3.5871143552666651</v>
      </c>
      <c r="Y727" s="1">
        <f>Tabulka1[[#This Row],[z3]]</f>
        <v>4.5021851843524789</v>
      </c>
      <c r="Z727" s="1">
        <f>Tabulka1[[#This Row],[std3]]</f>
        <v>3.2476016354907821E-3</v>
      </c>
      <c r="AA727" s="1" t="s">
        <v>36</v>
      </c>
      <c r="AB727" s="1" t="s">
        <v>37</v>
      </c>
      <c r="AC727" s="1" t="str">
        <f>Tabulka1[[#This Row],[z2Label]]</f>
        <v>Dynamic viscosity (mPa.s)</v>
      </c>
      <c r="AD727" s="1">
        <f>Tabulka1[[#This Row],[y2]]</f>
        <v>1.887</v>
      </c>
      <c r="AE727" s="1">
        <f>Tabulka1[[#This Row],[x3]]</f>
        <v>8.8364627151684072</v>
      </c>
      <c r="AF727" s="1">
        <f>Tabulka1[[#This Row],[x2]]-Tabulka1[[#This Row],[x3]]</f>
        <v>16.163537284831591</v>
      </c>
      <c r="AG727" s="1">
        <f>100-Tabulka1[[#This Row],[Na2O_proc]]-Tabulka1[[#This Row],[SiO2_proc]]</f>
        <v>75</v>
      </c>
      <c r="AH727" s="1">
        <f>Tabulka1[[#This Row],[z2]]</f>
        <v>4.5021851843524789</v>
      </c>
      <c r="AI727" s="1">
        <f>Tabulka1[[#This Row],[std2]]</f>
        <v>3.2476016354907821E-3</v>
      </c>
      <c r="AJ727" s="1" t="str">
        <f>Tabulka1[[#This Row],[z2Label]]</f>
        <v>Dynamic viscosity (mPa.s)</v>
      </c>
      <c r="AK727" s="1">
        <v>30</v>
      </c>
      <c r="AL727" s="1" t="s">
        <v>82</v>
      </c>
      <c r="AM727" s="1" t="s">
        <v>79</v>
      </c>
      <c r="AN727" s="1">
        <f t="shared" si="162"/>
        <v>4.0426727254785479</v>
      </c>
      <c r="AO727" s="1">
        <f>Tabulka1[[#This Row],[Interpolated_z2]]-Tabulka1[[#This Row],[z2]]</f>
        <v>-0.459512458873931</v>
      </c>
      <c r="AP727" s="1">
        <f>Tabulka1[[#This Row],[Interpolated_z2 - measured]]/Tabulka1[[#This Row],[z2]]*100</f>
        <v>-10.20643176720017</v>
      </c>
      <c r="AQ727" s="1">
        <v>1</v>
      </c>
    </row>
    <row r="728" spans="1:43" x14ac:dyDescent="0.35">
      <c r="A728" s="1">
        <f t="shared" ref="A728:B728" si="312">A343</f>
        <v>4.5521678774080581</v>
      </c>
      <c r="B728" s="1">
        <f t="shared" si="312"/>
        <v>4.2949703923345028</v>
      </c>
      <c r="C728" s="1">
        <f>Tabulka1[[#This Row],[z2]]</f>
        <v>9.2389344884118287</v>
      </c>
      <c r="D728" s="1">
        <f>Tabulka1[[#This Row],[std2]]</f>
        <v>6.0235746785480576E-2</v>
      </c>
      <c r="E728" s="1">
        <f t="shared" si="252"/>
        <v>6</v>
      </c>
      <c r="F728" s="1" t="s">
        <v>75</v>
      </c>
      <c r="G728" s="1" t="s">
        <v>27</v>
      </c>
      <c r="H728" s="1" t="str">
        <f>Tabulka1[[#This Row],[z2Label]]</f>
        <v>Dynamic viscosity (mPa.s)</v>
      </c>
      <c r="I728" s="1">
        <f t="shared" ref="I728:J728" si="313">I343</f>
        <v>30</v>
      </c>
      <c r="J728" s="1">
        <f t="shared" si="313"/>
        <v>1.887</v>
      </c>
      <c r="K728">
        <v>9.2389344884118287</v>
      </c>
      <c r="L728">
        <v>6.0235746785480576E-2</v>
      </c>
      <c r="M728" s="1" t="s">
        <v>29</v>
      </c>
      <c r="N728" s="1" t="s">
        <v>28</v>
      </c>
      <c r="O728" s="1" t="s">
        <v>81</v>
      </c>
      <c r="P728" s="1">
        <f t="shared" ref="P728:Q728" si="314">P343</f>
        <v>10.603755258202089</v>
      </c>
      <c r="Q728" s="1">
        <f t="shared" si="314"/>
        <v>1.887</v>
      </c>
      <c r="R728" s="1">
        <f>Tabulka1[[#This Row],[z2]]</f>
        <v>9.2389344884118287</v>
      </c>
      <c r="S728" s="1">
        <f>Tabulka1[[#This Row],[std2]]</f>
        <v>6.0235746785480576E-2</v>
      </c>
      <c r="T728" s="1" t="s">
        <v>44</v>
      </c>
      <c r="U728" s="1" t="s">
        <v>28</v>
      </c>
      <c r="V728" s="1" t="str">
        <f>Tabulka1[[#This Row],[z2Label]]</f>
        <v>Dynamic viscosity (mPa.s)</v>
      </c>
      <c r="W728" s="1">
        <f>2*Tabulka1[[#This Row],[x3]]/61.9789*1000/(100-Tabulka1[[#This Row],[x2]])</f>
        <v>4.8881867207812837</v>
      </c>
      <c r="X728" s="1">
        <f>(Tabulka1[[#This Row],[x2]]-Tabulka1[[#This Row],[x3]])/60.08*1000/(100-Tabulka1[[#This Row],[x2]])</f>
        <v>4.6120041710571416</v>
      </c>
      <c r="Y728" s="1">
        <f>Tabulka1[[#This Row],[z3]]</f>
        <v>9.2389344884118287</v>
      </c>
      <c r="Z728" s="1">
        <f>Tabulka1[[#This Row],[std3]]</f>
        <v>6.0235746785480576E-2</v>
      </c>
      <c r="AA728" s="1" t="s">
        <v>36</v>
      </c>
      <c r="AB728" s="1" t="s">
        <v>37</v>
      </c>
      <c r="AC728" s="1" t="str">
        <f>Tabulka1[[#This Row],[z2Label]]</f>
        <v>Dynamic viscosity (mPa.s)</v>
      </c>
      <c r="AD728" s="1">
        <f>Tabulka1[[#This Row],[y2]]</f>
        <v>1.887</v>
      </c>
      <c r="AE728" s="1">
        <f>Tabulka1[[#This Row],[x3]]</f>
        <v>10.603755258202089</v>
      </c>
      <c r="AF728" s="1">
        <f>Tabulka1[[#This Row],[x2]]-Tabulka1[[#This Row],[x3]]</f>
        <v>19.396244741797911</v>
      </c>
      <c r="AG728" s="1">
        <f>100-Tabulka1[[#This Row],[Na2O_proc]]-Tabulka1[[#This Row],[SiO2_proc]]</f>
        <v>70</v>
      </c>
      <c r="AH728" s="1">
        <f>Tabulka1[[#This Row],[z2]]</f>
        <v>9.2389344884118287</v>
      </c>
      <c r="AI728" s="1">
        <f>Tabulka1[[#This Row],[std2]]</f>
        <v>6.0235746785480576E-2</v>
      </c>
      <c r="AJ728" s="1" t="str">
        <f>Tabulka1[[#This Row],[z2Label]]</f>
        <v>Dynamic viscosity (mPa.s)</v>
      </c>
      <c r="AK728" s="1">
        <v>30</v>
      </c>
      <c r="AL728" s="1" t="s">
        <v>82</v>
      </c>
      <c r="AM728" s="1" t="s">
        <v>79</v>
      </c>
      <c r="AN728" s="1">
        <f t="shared" si="162"/>
        <v>7.4388838647805189</v>
      </c>
      <c r="AO728" s="1">
        <f>Tabulka1[[#This Row],[Interpolated_z2]]-Tabulka1[[#This Row],[z2]]</f>
        <v>-1.8000506236313099</v>
      </c>
      <c r="AP728" s="1">
        <f>Tabulka1[[#This Row],[Interpolated_z2 - measured]]/Tabulka1[[#This Row],[z2]]*100</f>
        <v>-19.483314075763495</v>
      </c>
      <c r="AQ728" s="1">
        <v>1</v>
      </c>
    </row>
    <row r="729" spans="1:43" x14ac:dyDescent="0.35">
      <c r="A729" s="1">
        <f t="shared" ref="A729:B729" si="315">A344</f>
        <v>5.5904835053760529</v>
      </c>
      <c r="B729" s="1">
        <f t="shared" si="315"/>
        <v>5.2746211873223059</v>
      </c>
      <c r="C729" s="1">
        <f>Tabulka1[[#This Row],[z2]]</f>
        <v>20.252324299637436</v>
      </c>
      <c r="D729" s="1">
        <f>Tabulka1[[#This Row],[std2]]</f>
        <v>7.2345007384851209E-2</v>
      </c>
      <c r="E729" s="1">
        <f t="shared" si="252"/>
        <v>6</v>
      </c>
      <c r="F729" s="1" t="s">
        <v>75</v>
      </c>
      <c r="G729" s="1" t="s">
        <v>27</v>
      </c>
      <c r="H729" s="1" t="str">
        <f>Tabulka1[[#This Row],[z2Label]]</f>
        <v>Dynamic viscosity (mPa.s)</v>
      </c>
      <c r="I729" s="1">
        <f t="shared" ref="I729:J729" si="316">I344</f>
        <v>35</v>
      </c>
      <c r="J729" s="1">
        <f t="shared" si="316"/>
        <v>1.887</v>
      </c>
      <c r="K729">
        <v>20.252324299637436</v>
      </c>
      <c r="L729">
        <v>7.2345007384851209E-2</v>
      </c>
      <c r="M729" s="1" t="s">
        <v>29</v>
      </c>
      <c r="N729" s="1" t="s">
        <v>28</v>
      </c>
      <c r="O729" s="1" t="s">
        <v>81</v>
      </c>
      <c r="P729" s="1">
        <f t="shared" ref="P729:Q729" si="317">P344</f>
        <v>12.37104780123577</v>
      </c>
      <c r="Q729" s="1">
        <f t="shared" si="317"/>
        <v>1.887</v>
      </c>
      <c r="R729" s="1">
        <f>Tabulka1[[#This Row],[z2]]</f>
        <v>20.252324299637436</v>
      </c>
      <c r="S729" s="1">
        <f>Tabulka1[[#This Row],[std2]]</f>
        <v>7.2345007384851209E-2</v>
      </c>
      <c r="T729" s="1" t="s">
        <v>44</v>
      </c>
      <c r="U729" s="1" t="s">
        <v>28</v>
      </c>
      <c r="V729" s="1" t="str">
        <f>Tabulka1[[#This Row],[z2Label]]</f>
        <v>Dynamic viscosity (mPa.s)</v>
      </c>
      <c r="W729" s="1">
        <f>2*Tabulka1[[#This Row],[x3]]/61.9789*1000/(100-Tabulka1[[#This Row],[x2]])</f>
        <v>6.1415679312380229</v>
      </c>
      <c r="X729" s="1">
        <f>(Tabulka1[[#This Row],[x2]]-Tabulka1[[#This Row],[x3]])/60.08*1000/(100-Tabulka1[[#This Row],[x2]])</f>
        <v>5.7945693431230749</v>
      </c>
      <c r="Y729" s="1">
        <f>Tabulka1[[#This Row],[z3]]</f>
        <v>20.252324299637436</v>
      </c>
      <c r="Z729" s="1">
        <f>Tabulka1[[#This Row],[std3]]</f>
        <v>7.2345007384851209E-2</v>
      </c>
      <c r="AA729" s="1" t="s">
        <v>36</v>
      </c>
      <c r="AB729" s="1" t="s">
        <v>37</v>
      </c>
      <c r="AC729" s="1" t="str">
        <f>Tabulka1[[#This Row],[z2Label]]</f>
        <v>Dynamic viscosity (mPa.s)</v>
      </c>
      <c r="AD729" s="1">
        <f>Tabulka1[[#This Row],[y2]]</f>
        <v>1.887</v>
      </c>
      <c r="AE729" s="1">
        <f>Tabulka1[[#This Row],[x3]]</f>
        <v>12.37104780123577</v>
      </c>
      <c r="AF729" s="1">
        <f>Tabulka1[[#This Row],[x2]]-Tabulka1[[#This Row],[x3]]</f>
        <v>22.628952198764232</v>
      </c>
      <c r="AG729" s="1">
        <f>100-Tabulka1[[#This Row],[Na2O_proc]]-Tabulka1[[#This Row],[SiO2_proc]]</f>
        <v>65</v>
      </c>
      <c r="AH729" s="1">
        <f>Tabulka1[[#This Row],[z2]]</f>
        <v>20.252324299637436</v>
      </c>
      <c r="AI729" s="1">
        <f>Tabulka1[[#This Row],[std2]]</f>
        <v>7.2345007384851209E-2</v>
      </c>
      <c r="AJ729" s="1" t="str">
        <f>Tabulka1[[#This Row],[z2Label]]</f>
        <v>Dynamic viscosity (mPa.s)</v>
      </c>
      <c r="AK729" s="1">
        <v>30</v>
      </c>
      <c r="AL729" s="1" t="s">
        <v>82</v>
      </c>
      <c r="AM729" s="1" t="s">
        <v>79</v>
      </c>
      <c r="AN729" s="1">
        <f t="shared" si="162"/>
        <v>17.030529339582859</v>
      </c>
      <c r="AO729" s="1">
        <f>Tabulka1[[#This Row],[Interpolated_z2]]-Tabulka1[[#This Row],[z2]]</f>
        <v>-3.2217949600545772</v>
      </c>
      <c r="AP729" s="1">
        <f>Tabulka1[[#This Row],[Interpolated_z2 - measured]]/Tabulka1[[#This Row],[z2]]*100</f>
        <v>-15.90827261299709</v>
      </c>
      <c r="AQ729" s="1">
        <v>1</v>
      </c>
    </row>
    <row r="730" spans="1:43" x14ac:dyDescent="0.35">
      <c r="A730" s="1">
        <f t="shared" ref="A730:B730" si="318">A345</f>
        <v>6.7306811650719318</v>
      </c>
      <c r="B730" s="1">
        <f t="shared" si="318"/>
        <v>6.3503976792453676</v>
      </c>
      <c r="C730" s="1">
        <f>Tabulka1[[#This Row],[z2]]</f>
        <v>56.540681654193023</v>
      </c>
      <c r="D730" s="1">
        <f>Tabulka1[[#This Row],[std2]]</f>
        <v>0.20358191023441052</v>
      </c>
      <c r="E730" s="1">
        <f t="shared" si="252"/>
        <v>6</v>
      </c>
      <c r="F730" s="1" t="s">
        <v>75</v>
      </c>
      <c r="G730" s="1" t="s">
        <v>27</v>
      </c>
      <c r="H730" s="1" t="str">
        <f>Tabulka1[[#This Row],[z2Label]]</f>
        <v>Dynamic viscosity (mPa.s)</v>
      </c>
      <c r="I730" s="1">
        <f t="shared" ref="I730:J730" si="319">I345</f>
        <v>40</v>
      </c>
      <c r="J730" s="1">
        <f t="shared" si="319"/>
        <v>1.887</v>
      </c>
      <c r="K730">
        <v>56.540681654193023</v>
      </c>
      <c r="L730">
        <v>0.20358191023441052</v>
      </c>
      <c r="M730" s="1" t="s">
        <v>29</v>
      </c>
      <c r="N730" s="1" t="s">
        <v>28</v>
      </c>
      <c r="O730" s="1" t="s">
        <v>81</v>
      </c>
      <c r="P730" s="1">
        <f t="shared" ref="P730:Q730" si="320">P345</f>
        <v>14.138340344269452</v>
      </c>
      <c r="Q730" s="1">
        <f t="shared" si="320"/>
        <v>1.887</v>
      </c>
      <c r="R730" s="1">
        <f>Tabulka1[[#This Row],[z2]]</f>
        <v>56.540681654193023</v>
      </c>
      <c r="S730" s="1">
        <f>Tabulka1[[#This Row],[std2]]</f>
        <v>0.20358191023441052</v>
      </c>
      <c r="T730" s="1" t="s">
        <v>44</v>
      </c>
      <c r="U730" s="1" t="s">
        <v>28</v>
      </c>
      <c r="V730" s="1" t="str">
        <f>Tabulka1[[#This Row],[z2Label]]</f>
        <v>Dynamic viscosity (mPa.s)</v>
      </c>
      <c r="W730" s="1">
        <f>2*Tabulka1[[#This Row],[x3]]/61.9789*1000/(100-Tabulka1[[#This Row],[x2]])</f>
        <v>7.6038460101042187</v>
      </c>
      <c r="X730" s="1">
        <f>(Tabulka1[[#This Row],[x2]]-Tabulka1[[#This Row],[x3]])/60.08*1000/(100-Tabulka1[[#This Row],[x2]])</f>
        <v>7.1742287105333302</v>
      </c>
      <c r="Y730" s="1">
        <f>Tabulka1[[#This Row],[z3]]</f>
        <v>56.540681654193023</v>
      </c>
      <c r="Z730" s="1">
        <f>Tabulka1[[#This Row],[std3]]</f>
        <v>0.20358191023441052</v>
      </c>
      <c r="AA730" s="1" t="s">
        <v>36</v>
      </c>
      <c r="AB730" s="1" t="s">
        <v>37</v>
      </c>
      <c r="AC730" s="1" t="str">
        <f>Tabulka1[[#This Row],[z2Label]]</f>
        <v>Dynamic viscosity (mPa.s)</v>
      </c>
      <c r="AD730" s="1">
        <f>Tabulka1[[#This Row],[y2]]</f>
        <v>1.887</v>
      </c>
      <c r="AE730" s="1">
        <f>Tabulka1[[#This Row],[x3]]</f>
        <v>14.138340344269452</v>
      </c>
      <c r="AF730" s="1">
        <f>Tabulka1[[#This Row],[x2]]-Tabulka1[[#This Row],[x3]]</f>
        <v>25.861659655730548</v>
      </c>
      <c r="AG730" s="1">
        <f>100-Tabulka1[[#This Row],[Na2O_proc]]-Tabulka1[[#This Row],[SiO2_proc]]</f>
        <v>60</v>
      </c>
      <c r="AH730" s="1">
        <f>Tabulka1[[#This Row],[z2]]</f>
        <v>56.540681654193023</v>
      </c>
      <c r="AI730" s="1">
        <f>Tabulka1[[#This Row],[std2]]</f>
        <v>0.20358191023441052</v>
      </c>
      <c r="AJ730" s="1" t="str">
        <f>Tabulka1[[#This Row],[z2Label]]</f>
        <v>Dynamic viscosity (mPa.s)</v>
      </c>
      <c r="AK730" s="1">
        <v>30</v>
      </c>
      <c r="AL730" s="1" t="s">
        <v>82</v>
      </c>
      <c r="AM730" s="1" t="s">
        <v>79</v>
      </c>
      <c r="AN730" s="1">
        <f t="shared" si="162"/>
        <v>53.939007148059375</v>
      </c>
      <c r="AO730" s="1">
        <f>Tabulka1[[#This Row],[Interpolated_z2]]-Tabulka1[[#This Row],[z2]]</f>
        <v>-2.6016745061336479</v>
      </c>
      <c r="AP730" s="1">
        <f>Tabulka1[[#This Row],[Interpolated_z2 - measured]]/Tabulka1[[#This Row],[z2]]*100</f>
        <v>-4.6014204817085176</v>
      </c>
      <c r="AQ730" s="1">
        <v>1</v>
      </c>
    </row>
    <row r="731" spans="1:43" x14ac:dyDescent="0.35">
      <c r="A731" s="1">
        <f t="shared" ref="A731:B731" si="321">A346</f>
        <v>7.9772347693918899</v>
      </c>
      <c r="B731" s="1">
        <f t="shared" si="321"/>
        <v>7.5265210049212481</v>
      </c>
      <c r="C731" s="1">
        <f>Tabulka1[[#This Row],[z2]]</f>
        <v>248.88353078520649</v>
      </c>
      <c r="D731" s="1">
        <f>Tabulka1[[#This Row],[std2]]</f>
        <v>1.7329411249208233</v>
      </c>
      <c r="E731" s="1">
        <f t="shared" si="252"/>
        <v>6</v>
      </c>
      <c r="F731" s="1" t="s">
        <v>75</v>
      </c>
      <c r="G731" s="1" t="s">
        <v>27</v>
      </c>
      <c r="H731" s="1" t="str">
        <f>Tabulka1[[#This Row],[z2Label]]</f>
        <v>Dynamic viscosity (mPa.s)</v>
      </c>
      <c r="I731" s="1">
        <f t="shared" ref="I731:J731" si="322">I346</f>
        <v>45</v>
      </c>
      <c r="J731" s="1">
        <f t="shared" si="322"/>
        <v>1.887</v>
      </c>
      <c r="K731">
        <v>248.88353078520649</v>
      </c>
      <c r="L731">
        <v>1.7329411249208233</v>
      </c>
      <c r="M731" s="1" t="s">
        <v>29</v>
      </c>
      <c r="N731" s="1" t="s">
        <v>28</v>
      </c>
      <c r="O731" s="1" t="s">
        <v>81</v>
      </c>
      <c r="P731" s="1">
        <f t="shared" ref="P731:Q731" si="323">P346</f>
        <v>15.905632887303133</v>
      </c>
      <c r="Q731" s="1">
        <f t="shared" si="323"/>
        <v>1.887</v>
      </c>
      <c r="R731" s="1">
        <f>Tabulka1[[#This Row],[z2]]</f>
        <v>248.88353078520649</v>
      </c>
      <c r="S731" s="1">
        <f>Tabulka1[[#This Row],[std2]]</f>
        <v>1.7329411249208233</v>
      </c>
      <c r="T731" s="1" t="s">
        <v>44</v>
      </c>
      <c r="U731" s="1" t="s">
        <v>28</v>
      </c>
      <c r="V731" s="1" t="str">
        <f>Tabulka1[[#This Row],[z2Label]]</f>
        <v>Dynamic viscosity (mPa.s)</v>
      </c>
      <c r="W731" s="1">
        <f>2*Tabulka1[[#This Row],[x3]]/61.9789*1000/(100-Tabulka1[[#This Row],[x2]])</f>
        <v>9.3319928305824504</v>
      </c>
      <c r="X731" s="1">
        <f>(Tabulka1[[#This Row],[x2]]-Tabulka1[[#This Row],[x3]])/60.08*1000/(100-Tabulka1[[#This Row],[x2]])</f>
        <v>8.8047352356545403</v>
      </c>
      <c r="Y731" s="1">
        <f>Tabulka1[[#This Row],[z3]]</f>
        <v>248.88353078520649</v>
      </c>
      <c r="Z731" s="1">
        <f>Tabulka1[[#This Row],[std3]]</f>
        <v>1.7329411249208233</v>
      </c>
      <c r="AA731" s="1" t="s">
        <v>36</v>
      </c>
      <c r="AB731" s="1" t="s">
        <v>37</v>
      </c>
      <c r="AC731" s="1" t="str">
        <f>Tabulka1[[#This Row],[z2Label]]</f>
        <v>Dynamic viscosity (mPa.s)</v>
      </c>
      <c r="AD731" s="1">
        <f>Tabulka1[[#This Row],[y2]]</f>
        <v>1.887</v>
      </c>
      <c r="AE731" s="1">
        <f>Tabulka1[[#This Row],[x3]]</f>
        <v>15.905632887303133</v>
      </c>
      <c r="AF731" s="1">
        <f>Tabulka1[[#This Row],[x2]]-Tabulka1[[#This Row],[x3]]</f>
        <v>29.094367112696865</v>
      </c>
      <c r="AG731" s="1">
        <f>100-Tabulka1[[#This Row],[Na2O_proc]]-Tabulka1[[#This Row],[SiO2_proc]]</f>
        <v>55.000000000000007</v>
      </c>
      <c r="AH731" s="1">
        <f>Tabulka1[[#This Row],[z2]]</f>
        <v>248.88353078520649</v>
      </c>
      <c r="AI731" s="1">
        <f>Tabulka1[[#This Row],[std2]]</f>
        <v>1.7329411249208233</v>
      </c>
      <c r="AJ731" s="1" t="str">
        <f>Tabulka1[[#This Row],[z2Label]]</f>
        <v>Dynamic viscosity (mPa.s)</v>
      </c>
      <c r="AK731" s="1">
        <v>30</v>
      </c>
      <c r="AL731" s="1" t="s">
        <v>82</v>
      </c>
      <c r="AM731" s="1" t="s">
        <v>79</v>
      </c>
      <c r="AN731" s="1">
        <f t="shared" si="162"/>
        <v>270.04534263954611</v>
      </c>
      <c r="AO731" s="1">
        <f>Tabulka1[[#This Row],[Interpolated_z2]]-Tabulka1[[#This Row],[z2]]</f>
        <v>21.161811854339618</v>
      </c>
      <c r="AP731" s="1">
        <f>Tabulka1[[#This Row],[Interpolated_z2 - measured]]/Tabulka1[[#This Row],[z2]]*100</f>
        <v>8.502696738340175</v>
      </c>
      <c r="AQ731" s="1">
        <v>1</v>
      </c>
    </row>
    <row r="732" spans="1:43" s="6" customFormat="1" x14ac:dyDescent="0.35">
      <c r="A732" s="2">
        <f t="shared" ref="A732:B732" si="324">A347</f>
        <v>8.7509614435962462</v>
      </c>
      <c r="B732" s="2">
        <f t="shared" si="324"/>
        <v>8.2565321220330592</v>
      </c>
      <c r="C732" s="2" t="str">
        <f>Tabulka1[[#This Row],[z2]]</f>
        <v>chyběl vzorek</v>
      </c>
      <c r="D732" s="2" t="str">
        <f>Tabulka1[[#This Row],[std2]]</f>
        <v>chybel vzorek</v>
      </c>
      <c r="E732" s="2">
        <f t="shared" si="252"/>
        <v>6</v>
      </c>
      <c r="F732" s="2" t="s">
        <v>75</v>
      </c>
      <c r="G732" s="2" t="s">
        <v>27</v>
      </c>
      <c r="H732" s="2" t="str">
        <f>Tabulka1[[#This Row],[z2Label]]</f>
        <v>Dynamic viscosity (mPa.s)</v>
      </c>
      <c r="I732" s="2">
        <f t="shared" ref="I732:J732" si="325">I347</f>
        <v>47.92</v>
      </c>
      <c r="J732" s="2">
        <f t="shared" si="325"/>
        <v>1.887</v>
      </c>
      <c r="K732" s="2" t="s">
        <v>48</v>
      </c>
      <c r="L732" s="2" t="s">
        <v>45</v>
      </c>
      <c r="M732" s="2" t="s">
        <v>29</v>
      </c>
      <c r="N732" s="2" t="s">
        <v>28</v>
      </c>
      <c r="O732" s="2" t="s">
        <v>81</v>
      </c>
      <c r="P732" s="2">
        <f>P347</f>
        <v>16.937731732434802</v>
      </c>
      <c r="Q732" s="2">
        <f>Q347</f>
        <v>1.887</v>
      </c>
      <c r="R732" s="2" t="str">
        <f>Tabulka1[[#This Row],[z2]]</f>
        <v>chyběl vzorek</v>
      </c>
      <c r="S732" s="2" t="str">
        <f>Tabulka1[[#This Row],[std2]]</f>
        <v>chybel vzorek</v>
      </c>
      <c r="T732" s="2" t="s">
        <v>44</v>
      </c>
      <c r="U732" s="2" t="s">
        <v>28</v>
      </c>
      <c r="V732" s="2" t="str">
        <f>Tabulka1[[#This Row],[z2Label]]</f>
        <v>Dynamic viscosity (mPa.s)</v>
      </c>
      <c r="W732" s="2">
        <f>2*Tabulka1[[#This Row],[x3]]/61.9789*1000/(100-Tabulka1[[#This Row],[x2]])</f>
        <v>10.494709124544762</v>
      </c>
      <c r="X732" s="2">
        <f>(Tabulka1[[#This Row],[x2]]-Tabulka1[[#This Row],[x3]])/60.08*1000/(100-Tabulka1[[#This Row],[x2]])</f>
        <v>9.9017580590079852</v>
      </c>
      <c r="Y732" s="2" t="str">
        <f>Tabulka1[[#This Row],[z3]]</f>
        <v>chyběl vzorek</v>
      </c>
      <c r="Z732" s="2" t="str">
        <f>Tabulka1[[#This Row],[std3]]</f>
        <v>chybel vzorek</v>
      </c>
      <c r="AA732" s="2" t="s">
        <v>36</v>
      </c>
      <c r="AB732" s="2" t="s">
        <v>37</v>
      </c>
      <c r="AC732" s="2" t="str">
        <f>Tabulka1[[#This Row],[z2Label]]</f>
        <v>Dynamic viscosity (mPa.s)</v>
      </c>
      <c r="AD732" s="2">
        <f>Tabulka1[[#This Row],[y2]]</f>
        <v>1.887</v>
      </c>
      <c r="AE732" s="2">
        <f>Tabulka1[[#This Row],[x3]]</f>
        <v>16.937731732434802</v>
      </c>
      <c r="AF732" s="2">
        <f>Tabulka1[[#This Row],[x2]]-Tabulka1[[#This Row],[x3]]</f>
        <v>30.9822682675652</v>
      </c>
      <c r="AG732" s="2">
        <f>100-Tabulka1[[#This Row],[Na2O_proc]]-Tabulka1[[#This Row],[SiO2_proc]]</f>
        <v>52.08</v>
      </c>
      <c r="AH732" s="2" t="str">
        <f>Tabulka1[[#This Row],[z2]]</f>
        <v>chyběl vzorek</v>
      </c>
      <c r="AI732" s="2" t="str">
        <f>Tabulka1[[#This Row],[std2]]</f>
        <v>chybel vzorek</v>
      </c>
      <c r="AJ732" s="2" t="str">
        <f>Tabulka1[[#This Row],[z2Label]]</f>
        <v>Dynamic viscosity (mPa.s)</v>
      </c>
      <c r="AK732" s="2">
        <v>30</v>
      </c>
      <c r="AL732" s="2" t="s">
        <v>82</v>
      </c>
      <c r="AM732" s="2" t="s">
        <v>79</v>
      </c>
      <c r="AN732" s="2">
        <f t="shared" si="162"/>
        <v>910.40390164200721</v>
      </c>
      <c r="AO732" s="2" t="e">
        <f>Tabulka1[[#This Row],[Interpolated_z2]]-Tabulka1[[#This Row],[z2]]</f>
        <v>#VALUE!</v>
      </c>
      <c r="AP732" s="2" t="e">
        <f>Tabulka1[[#This Row],[Interpolated_z2 - measured]]/Tabulka1[[#This Row],[z2]]*100</f>
        <v>#VALUE!</v>
      </c>
      <c r="AQ732" s="1">
        <v>1</v>
      </c>
    </row>
    <row r="733" spans="1:43" x14ac:dyDescent="0.35">
      <c r="A733" s="1">
        <f t="shared" ref="A733:B733" si="326">A348</f>
        <v>0</v>
      </c>
      <c r="B733" s="1">
        <f t="shared" si="326"/>
        <v>0</v>
      </c>
      <c r="C733" s="1">
        <f>Tabulka1[[#This Row],[z2]]</f>
        <v>0.77901098169446481</v>
      </c>
      <c r="D733" s="1">
        <f>Tabulka1[[#This Row],[std2]]</f>
        <v>2.1986370004217341E-3</v>
      </c>
      <c r="E733" s="1">
        <f t="shared" si="252"/>
        <v>7</v>
      </c>
      <c r="F733" s="1" t="s">
        <v>75</v>
      </c>
      <c r="G733" s="1" t="s">
        <v>27</v>
      </c>
      <c r="H733" s="1" t="str">
        <f>Tabulka1[[#This Row],[z2Label]]</f>
        <v>Dynamic viscosity (mPa.s)</v>
      </c>
      <c r="I733" s="1">
        <f t="shared" ref="I733:J733" si="327">I348</f>
        <v>0</v>
      </c>
      <c r="J733" s="1">
        <f t="shared" si="327"/>
        <v>2</v>
      </c>
      <c r="K733" s="1">
        <v>0.77901098169446481</v>
      </c>
      <c r="L733" s="1">
        <v>2.1986370004217341E-3</v>
      </c>
      <c r="M733" s="1" t="s">
        <v>29</v>
      </c>
      <c r="N733" s="1" t="s">
        <v>28</v>
      </c>
      <c r="O733" s="1" t="s">
        <v>81</v>
      </c>
      <c r="P733" s="1">
        <f>P348</f>
        <v>0</v>
      </c>
      <c r="Q733" s="1">
        <f>Q348</f>
        <v>2</v>
      </c>
      <c r="R733" s="1">
        <f>Tabulka1[[#This Row],[z2]]</f>
        <v>0.77901098169446481</v>
      </c>
      <c r="S733" s="1">
        <f>Tabulka1[[#This Row],[std2]]</f>
        <v>2.1986370004217341E-3</v>
      </c>
      <c r="T733" s="1" t="s">
        <v>44</v>
      </c>
      <c r="U733" s="1" t="s">
        <v>28</v>
      </c>
      <c r="V733" s="1" t="str">
        <f>Tabulka1[[#This Row],[z2Label]]</f>
        <v>Dynamic viscosity (mPa.s)</v>
      </c>
      <c r="W733" s="1">
        <f>2*Tabulka1[[#This Row],[x3]]/61.9789*1000/(100-Tabulka1[[#This Row],[x2]])</f>
        <v>0</v>
      </c>
      <c r="X733" s="1">
        <f>(Tabulka1[[#This Row],[x2]]-Tabulka1[[#This Row],[x3]])/60.08*1000/(100-Tabulka1[[#This Row],[x2]])</f>
        <v>0</v>
      </c>
      <c r="Y733" s="1">
        <f>Tabulka1[[#This Row],[z3]]</f>
        <v>0.77901098169446481</v>
      </c>
      <c r="Z733" s="1">
        <f>Tabulka1[[#This Row],[std3]]</f>
        <v>2.1986370004217341E-3</v>
      </c>
      <c r="AA733" s="1" t="s">
        <v>36</v>
      </c>
      <c r="AB733" s="1" t="s">
        <v>37</v>
      </c>
      <c r="AC733" s="1" t="str">
        <f>Tabulka1[[#This Row],[z2Label]]</f>
        <v>Dynamic viscosity (mPa.s)</v>
      </c>
      <c r="AD733" s="1">
        <f>Tabulka1[[#This Row],[y2]]</f>
        <v>2</v>
      </c>
      <c r="AE733" s="1">
        <f>Tabulka1[[#This Row],[x3]]</f>
        <v>0</v>
      </c>
      <c r="AF733" s="1">
        <f>Tabulka1[[#This Row],[x2]]-Tabulka1[[#This Row],[x3]]</f>
        <v>0</v>
      </c>
      <c r="AG733" s="1">
        <f>100-Tabulka1[[#This Row],[Na2O_proc]]-Tabulka1[[#This Row],[SiO2_proc]]</f>
        <v>100</v>
      </c>
      <c r="AH733" s="1">
        <f>Tabulka1[[#This Row],[z2]]</f>
        <v>0.77901098169446481</v>
      </c>
      <c r="AI733" s="1">
        <f>Tabulka1[[#This Row],[std2]]</f>
        <v>2.1986370004217341E-3</v>
      </c>
      <c r="AJ733" s="1" t="str">
        <f>Tabulka1[[#This Row],[z2Label]]</f>
        <v>Dynamic viscosity (mPa.s)</v>
      </c>
      <c r="AK733" s="1">
        <v>30</v>
      </c>
      <c r="AL733" s="1" t="s">
        <v>82</v>
      </c>
      <c r="AM733" s="1" t="s">
        <v>79</v>
      </c>
      <c r="AN733" s="1">
        <f t="shared" si="162"/>
        <v>0.85439008534159033</v>
      </c>
      <c r="AO733" s="1">
        <f>Tabulka1[[#This Row],[Interpolated_z2]]-Tabulka1[[#This Row],[z2]]</f>
        <v>7.5379103647125523E-2</v>
      </c>
      <c r="AP733" s="1">
        <f>Tabulka1[[#This Row],[Interpolated_z2 - measured]]/Tabulka1[[#This Row],[z2]]*100</f>
        <v>9.6762568716508657</v>
      </c>
      <c r="AQ733" s="1">
        <v>100</v>
      </c>
    </row>
    <row r="734" spans="1:43" x14ac:dyDescent="0.35">
      <c r="A734" s="1">
        <f t="shared" ref="A734:B734" si="328">A349</f>
        <v>0.57267832407025632</v>
      </c>
      <c r="B734" s="1">
        <f t="shared" si="328"/>
        <v>0.57267832407025632</v>
      </c>
      <c r="C734" s="1">
        <f>Tabulka1[[#This Row],[z2]]</f>
        <v>0.9609153409911626</v>
      </c>
      <c r="D734" s="1">
        <f>Tabulka1[[#This Row],[std2]]</f>
        <v>8.0289120493317167E-3</v>
      </c>
      <c r="E734" s="1">
        <f t="shared" si="252"/>
        <v>7</v>
      </c>
      <c r="F734" s="1" t="s">
        <v>75</v>
      </c>
      <c r="G734" s="1" t="s">
        <v>27</v>
      </c>
      <c r="H734" s="1" t="str">
        <f>Tabulka1[[#This Row],[z2Label]]</f>
        <v>Dynamic viscosity (mPa.s)</v>
      </c>
      <c r="I734" s="1">
        <f t="shared" ref="I734:J734" si="329">I349</f>
        <v>5</v>
      </c>
      <c r="J734" s="1">
        <f t="shared" si="329"/>
        <v>2</v>
      </c>
      <c r="K734">
        <v>0.9609153409911626</v>
      </c>
      <c r="L734">
        <v>8.0289120493317167E-3</v>
      </c>
      <c r="M734" s="1" t="s">
        <v>29</v>
      </c>
      <c r="N734" s="1" t="s">
        <v>28</v>
      </c>
      <c r="O734" s="1" t="s">
        <v>81</v>
      </c>
      <c r="P734" s="1">
        <f t="shared" ref="P734:Q734" si="330">P349</f>
        <v>1.7014185327791043</v>
      </c>
      <c r="Q734" s="1">
        <f t="shared" si="330"/>
        <v>2</v>
      </c>
      <c r="R734" s="1">
        <f>Tabulka1[[#This Row],[z2]]</f>
        <v>0.9609153409911626</v>
      </c>
      <c r="S734" s="1">
        <f>Tabulka1[[#This Row],[std2]]</f>
        <v>8.0289120493317167E-3</v>
      </c>
      <c r="T734" s="1" t="s">
        <v>44</v>
      </c>
      <c r="U734" s="1" t="s">
        <v>28</v>
      </c>
      <c r="V734" s="1" t="str">
        <f>Tabulka1[[#This Row],[z2Label]]</f>
        <v>Dynamic viscosity (mPa.s)</v>
      </c>
      <c r="W734" s="1">
        <f>2*Tabulka1[[#This Row],[x3]]/61.9789*1000/(100-Tabulka1[[#This Row],[x2]])</f>
        <v>0.57792793244461693</v>
      </c>
      <c r="X734" s="1">
        <f>(Tabulka1[[#This Row],[x2]]-Tabulka1[[#This Row],[x3]])/60.08*1000/(100-Tabulka1[[#This Row],[x2]])</f>
        <v>0.57792793244461704</v>
      </c>
      <c r="Y734" s="1">
        <f>Tabulka1[[#This Row],[z3]]</f>
        <v>0.9609153409911626</v>
      </c>
      <c r="Z734" s="1">
        <f>Tabulka1[[#This Row],[std3]]</f>
        <v>8.0289120493317167E-3</v>
      </c>
      <c r="AA734" s="1" t="s">
        <v>36</v>
      </c>
      <c r="AB734" s="1" t="s">
        <v>37</v>
      </c>
      <c r="AC734" s="1" t="str">
        <f>Tabulka1[[#This Row],[z2Label]]</f>
        <v>Dynamic viscosity (mPa.s)</v>
      </c>
      <c r="AD734" s="1">
        <f>Tabulka1[[#This Row],[y2]]</f>
        <v>2</v>
      </c>
      <c r="AE734" s="1">
        <f>Tabulka1[[#This Row],[x3]]</f>
        <v>1.7014185327791043</v>
      </c>
      <c r="AF734" s="1">
        <f>Tabulka1[[#This Row],[x2]]-Tabulka1[[#This Row],[x3]]</f>
        <v>3.2985814672208957</v>
      </c>
      <c r="AG734" s="1">
        <f>100-Tabulka1[[#This Row],[Na2O_proc]]-Tabulka1[[#This Row],[SiO2_proc]]</f>
        <v>95</v>
      </c>
      <c r="AH734" s="1">
        <f>Tabulka1[[#This Row],[z2]]</f>
        <v>0.9609153409911626</v>
      </c>
      <c r="AI734" s="1">
        <f>Tabulka1[[#This Row],[std2]]</f>
        <v>8.0289120493317167E-3</v>
      </c>
      <c r="AJ734" s="1" t="str">
        <f>Tabulka1[[#This Row],[z2Label]]</f>
        <v>Dynamic viscosity (mPa.s)</v>
      </c>
      <c r="AK734" s="1">
        <v>30</v>
      </c>
      <c r="AL734" s="1" t="s">
        <v>82</v>
      </c>
      <c r="AM734" s="1" t="s">
        <v>79</v>
      </c>
      <c r="AN734" s="1">
        <f t="shared" si="162"/>
        <v>0.98962855659983751</v>
      </c>
      <c r="AO734" s="1">
        <f>Tabulka1[[#This Row],[Interpolated_z2]]-Tabulka1[[#This Row],[z2]]</f>
        <v>2.8713215608674902E-2</v>
      </c>
      <c r="AP734" s="1">
        <f>Tabulka1[[#This Row],[Interpolated_z2 - measured]]/Tabulka1[[#This Row],[z2]]*100</f>
        <v>2.9881108547042099</v>
      </c>
      <c r="AQ734" s="1">
        <v>1</v>
      </c>
    </row>
    <row r="735" spans="1:43" x14ac:dyDescent="0.35">
      <c r="A735" s="1">
        <f t="shared" ref="A735:B735" si="331">A350</f>
        <v>1.197657392242953</v>
      </c>
      <c r="B735" s="1">
        <f t="shared" si="331"/>
        <v>1.197657392242953</v>
      </c>
      <c r="C735" s="1">
        <f>Tabulka1[[#This Row],[z2]]</f>
        <v>1.2222192394948952</v>
      </c>
      <c r="D735" s="1">
        <f>Tabulka1[[#This Row],[std2]]</f>
        <v>1.7686634242483006E-2</v>
      </c>
      <c r="E735" s="1">
        <f t="shared" si="252"/>
        <v>7</v>
      </c>
      <c r="F735" s="1" t="s">
        <v>75</v>
      </c>
      <c r="G735" s="1" t="s">
        <v>27</v>
      </c>
      <c r="H735" s="1" t="str">
        <f>Tabulka1[[#This Row],[z2Label]]</f>
        <v>Dynamic viscosity (mPa.s)</v>
      </c>
      <c r="I735" s="1">
        <f t="shared" ref="I735:J735" si="332">I350</f>
        <v>10</v>
      </c>
      <c r="J735" s="1">
        <f t="shared" si="332"/>
        <v>2</v>
      </c>
      <c r="K735">
        <v>1.2222192394948952</v>
      </c>
      <c r="L735">
        <v>1.7686634242483006E-2</v>
      </c>
      <c r="M735" s="1" t="s">
        <v>29</v>
      </c>
      <c r="N735" s="1" t="s">
        <v>28</v>
      </c>
      <c r="O735" s="1" t="s">
        <v>81</v>
      </c>
      <c r="P735" s="1">
        <f t="shared" ref="P735:Q735" si="333">P350</f>
        <v>3.4028370655582085</v>
      </c>
      <c r="Q735" s="1">
        <f t="shared" si="333"/>
        <v>2</v>
      </c>
      <c r="R735" s="1">
        <f>Tabulka1[[#This Row],[z2]]</f>
        <v>1.2222192394948952</v>
      </c>
      <c r="S735" s="1">
        <f>Tabulka1[[#This Row],[std2]]</f>
        <v>1.7686634242483006E-2</v>
      </c>
      <c r="T735" s="1" t="s">
        <v>44</v>
      </c>
      <c r="U735" s="1" t="s">
        <v>28</v>
      </c>
      <c r="V735" s="1" t="str">
        <f>Tabulka1[[#This Row],[z2Label]]</f>
        <v>Dynamic viscosity (mPa.s)</v>
      </c>
      <c r="W735" s="1">
        <f>2*Tabulka1[[#This Row],[x3]]/61.9789*1000/(100-Tabulka1[[#This Row],[x2]])</f>
        <v>1.2200700796053023</v>
      </c>
      <c r="X735" s="1">
        <f>(Tabulka1[[#This Row],[x2]]-Tabulka1[[#This Row],[x3]])/60.08*1000/(100-Tabulka1[[#This Row],[x2]])</f>
        <v>1.2200700796053026</v>
      </c>
      <c r="Y735" s="1">
        <f>Tabulka1[[#This Row],[z3]]</f>
        <v>1.2222192394948952</v>
      </c>
      <c r="Z735" s="1">
        <f>Tabulka1[[#This Row],[std3]]</f>
        <v>1.7686634242483006E-2</v>
      </c>
      <c r="AA735" s="1" t="s">
        <v>36</v>
      </c>
      <c r="AB735" s="1" t="s">
        <v>37</v>
      </c>
      <c r="AC735" s="1" t="str">
        <f>Tabulka1[[#This Row],[z2Label]]</f>
        <v>Dynamic viscosity (mPa.s)</v>
      </c>
      <c r="AD735" s="1">
        <f>Tabulka1[[#This Row],[y2]]</f>
        <v>2</v>
      </c>
      <c r="AE735" s="1">
        <f>Tabulka1[[#This Row],[x3]]</f>
        <v>3.4028370655582085</v>
      </c>
      <c r="AF735" s="1">
        <f>Tabulka1[[#This Row],[x2]]-Tabulka1[[#This Row],[x3]]</f>
        <v>6.5971629344417915</v>
      </c>
      <c r="AG735" s="1">
        <f>100-Tabulka1[[#This Row],[Na2O_proc]]-Tabulka1[[#This Row],[SiO2_proc]]</f>
        <v>90</v>
      </c>
      <c r="AH735" s="1">
        <f>Tabulka1[[#This Row],[z2]]</f>
        <v>1.2222192394948952</v>
      </c>
      <c r="AI735" s="1">
        <f>Tabulka1[[#This Row],[std2]]</f>
        <v>1.7686634242483006E-2</v>
      </c>
      <c r="AJ735" s="1" t="str">
        <f>Tabulka1[[#This Row],[z2Label]]</f>
        <v>Dynamic viscosity (mPa.s)</v>
      </c>
      <c r="AK735" s="1">
        <v>30</v>
      </c>
      <c r="AL735" s="1" t="s">
        <v>82</v>
      </c>
      <c r="AM735" s="1" t="s">
        <v>79</v>
      </c>
      <c r="AN735" s="1">
        <f t="shared" si="162"/>
        <v>1.2523707044084404</v>
      </c>
      <c r="AO735" s="1">
        <f>Tabulka1[[#This Row],[Interpolated_z2]]-Tabulka1[[#This Row],[z2]]</f>
        <v>3.0151464913545256E-2</v>
      </c>
      <c r="AP735" s="1">
        <f>Tabulka1[[#This Row],[Interpolated_z2 - measured]]/Tabulka1[[#This Row],[z2]]*100</f>
        <v>2.4669440587439868</v>
      </c>
      <c r="AQ735" s="1">
        <v>1</v>
      </c>
    </row>
    <row r="736" spans="1:43" x14ac:dyDescent="0.35">
      <c r="A736" s="1">
        <f t="shared" ref="A736:B736" si="334">A351</f>
        <v>1.8807020356442254</v>
      </c>
      <c r="B736" s="1">
        <f t="shared" si="334"/>
        <v>1.8807020356442254</v>
      </c>
      <c r="C736" s="1">
        <f>Tabulka1[[#This Row],[z2]]</f>
        <v>1.6933900767193077</v>
      </c>
      <c r="D736" s="1">
        <f>Tabulka1[[#This Row],[std2]]</f>
        <v>1.5574739938059216E-3</v>
      </c>
      <c r="E736" s="1">
        <f t="shared" si="252"/>
        <v>7</v>
      </c>
      <c r="F736" s="1" t="s">
        <v>75</v>
      </c>
      <c r="G736" s="1" t="s">
        <v>27</v>
      </c>
      <c r="H736" s="1" t="str">
        <f>Tabulka1[[#This Row],[z2Label]]</f>
        <v>Dynamic viscosity (mPa.s)</v>
      </c>
      <c r="I736" s="1">
        <f t="shared" ref="I736:J736" si="335">I351</f>
        <v>15</v>
      </c>
      <c r="J736" s="1">
        <f t="shared" si="335"/>
        <v>2</v>
      </c>
      <c r="K736">
        <v>1.6933900767193077</v>
      </c>
      <c r="L736">
        <v>1.5574739938059216E-3</v>
      </c>
      <c r="M736" s="1" t="s">
        <v>29</v>
      </c>
      <c r="N736" s="1" t="s">
        <v>28</v>
      </c>
      <c r="O736" s="1" t="s">
        <v>81</v>
      </c>
      <c r="P736" s="1">
        <f t="shared" ref="P736:Q736" si="336">P351</f>
        <v>5.1042555983373132</v>
      </c>
      <c r="Q736" s="1">
        <f t="shared" si="336"/>
        <v>2</v>
      </c>
      <c r="R736" s="1">
        <f>Tabulka1[[#This Row],[z2]]</f>
        <v>1.6933900767193077</v>
      </c>
      <c r="S736" s="1">
        <f>Tabulka1[[#This Row],[std2]]</f>
        <v>1.5574739938059216E-3</v>
      </c>
      <c r="T736" s="1" t="s">
        <v>44</v>
      </c>
      <c r="U736" s="1" t="s">
        <v>28</v>
      </c>
      <c r="V736" s="1" t="str">
        <f>Tabulka1[[#This Row],[z2Label]]</f>
        <v>Dynamic viscosity (mPa.s)</v>
      </c>
      <c r="W736" s="1">
        <f>2*Tabulka1[[#This Row],[x3]]/61.9789*1000/(100-Tabulka1[[#This Row],[x2]])</f>
        <v>1.9377583617260685</v>
      </c>
      <c r="X736" s="1">
        <f>(Tabulka1[[#This Row],[x2]]-Tabulka1[[#This Row],[x3]])/60.08*1000/(100-Tabulka1[[#This Row],[x2]])</f>
        <v>1.9377583617260681</v>
      </c>
      <c r="Y736" s="1">
        <f>Tabulka1[[#This Row],[z3]]</f>
        <v>1.6933900767193077</v>
      </c>
      <c r="Z736" s="1">
        <f>Tabulka1[[#This Row],[std3]]</f>
        <v>1.5574739938059216E-3</v>
      </c>
      <c r="AA736" s="1" t="s">
        <v>36</v>
      </c>
      <c r="AB736" s="1" t="s">
        <v>37</v>
      </c>
      <c r="AC736" s="1" t="str">
        <f>Tabulka1[[#This Row],[z2Label]]</f>
        <v>Dynamic viscosity (mPa.s)</v>
      </c>
      <c r="AD736" s="1">
        <f>Tabulka1[[#This Row],[y2]]</f>
        <v>2</v>
      </c>
      <c r="AE736" s="1">
        <f>Tabulka1[[#This Row],[x3]]</f>
        <v>5.1042555983373132</v>
      </c>
      <c r="AF736" s="1">
        <f>Tabulka1[[#This Row],[x2]]-Tabulka1[[#This Row],[x3]]</f>
        <v>9.8957444016626859</v>
      </c>
      <c r="AG736" s="1">
        <f>100-Tabulka1[[#This Row],[Na2O_proc]]-Tabulka1[[#This Row],[SiO2_proc]]</f>
        <v>85</v>
      </c>
      <c r="AH736" s="1">
        <f>Tabulka1[[#This Row],[z2]]</f>
        <v>1.6933900767193077</v>
      </c>
      <c r="AI736" s="1">
        <f>Tabulka1[[#This Row],[std2]]</f>
        <v>1.5574739938059216E-3</v>
      </c>
      <c r="AJ736" s="1" t="str">
        <f>Tabulka1[[#This Row],[z2Label]]</f>
        <v>Dynamic viscosity (mPa.s)</v>
      </c>
      <c r="AK736" s="1">
        <v>30</v>
      </c>
      <c r="AL736" s="1" t="s">
        <v>82</v>
      </c>
      <c r="AM736" s="1" t="s">
        <v>79</v>
      </c>
      <c r="AN736" s="1">
        <f t="shared" si="162"/>
        <v>1.6862137203946754</v>
      </c>
      <c r="AO736" s="1">
        <f>Tabulka1[[#This Row],[Interpolated_z2]]-Tabulka1[[#This Row],[z2]]</f>
        <v>-7.1763563246323159E-3</v>
      </c>
      <c r="AP736" s="1">
        <f>Tabulka1[[#This Row],[Interpolated_z2 - measured]]/Tabulka1[[#This Row],[z2]]*100</f>
        <v>-0.42378636932462971</v>
      </c>
      <c r="AQ736" s="1">
        <v>1</v>
      </c>
    </row>
    <row r="737" spans="1:43" x14ac:dyDescent="0.35">
      <c r="A737" s="1">
        <f t="shared" ref="A737:B737" si="337">A352</f>
        <v>2.6304869525400667</v>
      </c>
      <c r="B737" s="1">
        <f t="shared" si="337"/>
        <v>2.6304869525400667</v>
      </c>
      <c r="C737" s="1">
        <f>Tabulka1[[#This Row],[z2]]</f>
        <v>2.5304663770736187</v>
      </c>
      <c r="D737" s="1">
        <f>Tabulka1[[#This Row],[std2]]</f>
        <v>6.5612277326925553E-3</v>
      </c>
      <c r="E737" s="1">
        <f t="shared" si="252"/>
        <v>7</v>
      </c>
      <c r="F737" s="1" t="s">
        <v>75</v>
      </c>
      <c r="G737" s="1" t="s">
        <v>27</v>
      </c>
      <c r="H737" s="1" t="str">
        <f>Tabulka1[[#This Row],[z2Label]]</f>
        <v>Dynamic viscosity (mPa.s)</v>
      </c>
      <c r="I737" s="1">
        <f t="shared" ref="I737:J737" si="338">I352</f>
        <v>20</v>
      </c>
      <c r="J737" s="1">
        <f t="shared" si="338"/>
        <v>2</v>
      </c>
      <c r="K737">
        <v>2.5304663770736187</v>
      </c>
      <c r="L737">
        <v>6.5612277326925553E-3</v>
      </c>
      <c r="M737" s="1" t="s">
        <v>29</v>
      </c>
      <c r="N737" s="1" t="s">
        <v>28</v>
      </c>
      <c r="O737" s="1" t="s">
        <v>81</v>
      </c>
      <c r="P737" s="1">
        <f t="shared" ref="P737:Q737" si="339">P352</f>
        <v>6.8056741311164171</v>
      </c>
      <c r="Q737" s="1">
        <f t="shared" si="339"/>
        <v>2</v>
      </c>
      <c r="R737" s="1">
        <f>Tabulka1[[#This Row],[z2]]</f>
        <v>2.5304663770736187</v>
      </c>
      <c r="S737" s="1">
        <f>Tabulka1[[#This Row],[std2]]</f>
        <v>6.5612277326925553E-3</v>
      </c>
      <c r="T737" s="1" t="s">
        <v>44</v>
      </c>
      <c r="U737" s="1" t="s">
        <v>28</v>
      </c>
      <c r="V737" s="1" t="str">
        <f>Tabulka1[[#This Row],[z2Label]]</f>
        <v>Dynamic viscosity (mPa.s)</v>
      </c>
      <c r="W737" s="1">
        <f>2*Tabulka1[[#This Row],[x3]]/61.9789*1000/(100-Tabulka1[[#This Row],[x2]])</f>
        <v>2.7451576791119305</v>
      </c>
      <c r="X737" s="1">
        <f>(Tabulka1[[#This Row],[x2]]-Tabulka1[[#This Row],[x3]])/60.08*1000/(100-Tabulka1[[#This Row],[x2]])</f>
        <v>2.745157679111931</v>
      </c>
      <c r="Y737" s="1">
        <f>Tabulka1[[#This Row],[z3]]</f>
        <v>2.5304663770736187</v>
      </c>
      <c r="Z737" s="1">
        <f>Tabulka1[[#This Row],[std3]]</f>
        <v>6.5612277326925553E-3</v>
      </c>
      <c r="AA737" s="1" t="s">
        <v>36</v>
      </c>
      <c r="AB737" s="1" t="s">
        <v>37</v>
      </c>
      <c r="AC737" s="1" t="str">
        <f>Tabulka1[[#This Row],[z2Label]]</f>
        <v>Dynamic viscosity (mPa.s)</v>
      </c>
      <c r="AD737" s="1">
        <f>Tabulka1[[#This Row],[y2]]</f>
        <v>2</v>
      </c>
      <c r="AE737" s="1">
        <f>Tabulka1[[#This Row],[x3]]</f>
        <v>6.8056741311164171</v>
      </c>
      <c r="AF737" s="1">
        <f>Tabulka1[[#This Row],[x2]]-Tabulka1[[#This Row],[x3]]</f>
        <v>13.194325868883583</v>
      </c>
      <c r="AG737" s="1">
        <f>100-Tabulka1[[#This Row],[Na2O_proc]]-Tabulka1[[#This Row],[SiO2_proc]]</f>
        <v>80</v>
      </c>
      <c r="AH737" s="1">
        <f>Tabulka1[[#This Row],[z2]]</f>
        <v>2.5304663770736187</v>
      </c>
      <c r="AI737" s="1">
        <f>Tabulka1[[#This Row],[std2]]</f>
        <v>6.5612277326925553E-3</v>
      </c>
      <c r="AJ737" s="1" t="str">
        <f>Tabulka1[[#This Row],[z2Label]]</f>
        <v>Dynamic viscosity (mPa.s)</v>
      </c>
      <c r="AK737" s="1">
        <v>30</v>
      </c>
      <c r="AL737" s="1" t="s">
        <v>82</v>
      </c>
      <c r="AM737" s="1" t="s">
        <v>79</v>
      </c>
      <c r="AN737" s="1">
        <f t="shared" si="162"/>
        <v>2.4172245699619848</v>
      </c>
      <c r="AO737" s="1">
        <f>Tabulka1[[#This Row],[Interpolated_z2]]-Tabulka1[[#This Row],[z2]]</f>
        <v>-0.1132418071116339</v>
      </c>
      <c r="AP737" s="1">
        <f>Tabulka1[[#This Row],[Interpolated_z2 - measured]]/Tabulka1[[#This Row],[z2]]*100</f>
        <v>-4.4751358143945561</v>
      </c>
      <c r="AQ737" s="1">
        <v>1</v>
      </c>
    </row>
    <row r="738" spans="1:43" x14ac:dyDescent="0.35">
      <c r="A738" s="1">
        <f t="shared" ref="A738:B738" si="340">A353</f>
        <v>3.4500318163775003</v>
      </c>
      <c r="B738" s="1">
        <f t="shared" si="340"/>
        <v>3.4500318163775003</v>
      </c>
      <c r="C738" s="1">
        <f>Tabulka1[[#This Row],[z2]]</f>
        <v>4.1327744876613224</v>
      </c>
      <c r="D738" s="1">
        <f>Tabulka1[[#This Row],[std2]]</f>
        <v>1.4670980120141565E-2</v>
      </c>
      <c r="E738" s="1">
        <f t="shared" si="252"/>
        <v>7</v>
      </c>
      <c r="F738" s="1" t="s">
        <v>75</v>
      </c>
      <c r="G738" s="1" t="s">
        <v>27</v>
      </c>
      <c r="H738" s="1" t="str">
        <f>Tabulka1[[#This Row],[z2Label]]</f>
        <v>Dynamic viscosity (mPa.s)</v>
      </c>
      <c r="I738" s="1">
        <f t="shared" ref="I738:J738" si="341">I353</f>
        <v>25</v>
      </c>
      <c r="J738" s="1">
        <f t="shared" si="341"/>
        <v>2</v>
      </c>
      <c r="K738">
        <v>4.1327744876613224</v>
      </c>
      <c r="L738">
        <v>1.4670980120141565E-2</v>
      </c>
      <c r="M738" s="1" t="s">
        <v>29</v>
      </c>
      <c r="N738" s="1" t="s">
        <v>28</v>
      </c>
      <c r="O738" s="1" t="s">
        <v>81</v>
      </c>
      <c r="P738" s="1">
        <f t="shared" ref="P738:Q738" si="342">P353</f>
        <v>8.5070926638955218</v>
      </c>
      <c r="Q738" s="1">
        <f t="shared" si="342"/>
        <v>2</v>
      </c>
      <c r="R738" s="1">
        <f>Tabulka1[[#This Row],[z2]]</f>
        <v>4.1327744876613224</v>
      </c>
      <c r="S738" s="1">
        <f>Tabulka1[[#This Row],[std2]]</f>
        <v>1.4670980120141565E-2</v>
      </c>
      <c r="T738" s="1" t="s">
        <v>44</v>
      </c>
      <c r="U738" s="1" t="s">
        <v>28</v>
      </c>
      <c r="V738" s="1" t="str">
        <f>Tabulka1[[#This Row],[z2Label]]</f>
        <v>Dynamic viscosity (mPa.s)</v>
      </c>
      <c r="W738" s="1">
        <f>2*Tabulka1[[#This Row],[x3]]/61.9789*1000/(100-Tabulka1[[#This Row],[x2]])</f>
        <v>3.6602102388159072</v>
      </c>
      <c r="X738" s="1">
        <f>(Tabulka1[[#This Row],[x2]]-Tabulka1[[#This Row],[x3]])/60.08*1000/(100-Tabulka1[[#This Row],[x2]])</f>
        <v>3.6602102388159081</v>
      </c>
      <c r="Y738" s="1">
        <f>Tabulka1[[#This Row],[z3]]</f>
        <v>4.1327744876613224</v>
      </c>
      <c r="Z738" s="1">
        <f>Tabulka1[[#This Row],[std3]]</f>
        <v>1.4670980120141565E-2</v>
      </c>
      <c r="AA738" s="1" t="s">
        <v>36</v>
      </c>
      <c r="AB738" s="1" t="s">
        <v>37</v>
      </c>
      <c r="AC738" s="1" t="str">
        <f>Tabulka1[[#This Row],[z2Label]]</f>
        <v>Dynamic viscosity (mPa.s)</v>
      </c>
      <c r="AD738" s="1">
        <f>Tabulka1[[#This Row],[y2]]</f>
        <v>2</v>
      </c>
      <c r="AE738" s="1">
        <f>Tabulka1[[#This Row],[x3]]</f>
        <v>8.5070926638955218</v>
      </c>
      <c r="AF738" s="1">
        <f>Tabulka1[[#This Row],[x2]]-Tabulka1[[#This Row],[x3]]</f>
        <v>16.49290733610448</v>
      </c>
      <c r="AG738" s="1">
        <f>100-Tabulka1[[#This Row],[Na2O_proc]]-Tabulka1[[#This Row],[SiO2_proc]]</f>
        <v>75</v>
      </c>
      <c r="AH738" s="1">
        <f>Tabulka1[[#This Row],[z2]]</f>
        <v>4.1327744876613224</v>
      </c>
      <c r="AI738" s="1">
        <f>Tabulka1[[#This Row],[std2]]</f>
        <v>1.4670980120141565E-2</v>
      </c>
      <c r="AJ738" s="1" t="str">
        <f>Tabulka1[[#This Row],[z2Label]]</f>
        <v>Dynamic viscosity (mPa.s)</v>
      </c>
      <c r="AK738" s="1">
        <v>30</v>
      </c>
      <c r="AL738" s="1" t="s">
        <v>82</v>
      </c>
      <c r="AM738" s="1" t="s">
        <v>79</v>
      </c>
      <c r="AN738" s="1">
        <f t="shared" si="162"/>
        <v>3.7938741354109071</v>
      </c>
      <c r="AO738" s="1">
        <f>Tabulka1[[#This Row],[Interpolated_z2]]-Tabulka1[[#This Row],[z2]]</f>
        <v>-0.33890035225041526</v>
      </c>
      <c r="AP738" s="1">
        <f>Tabulka1[[#This Row],[Interpolated_z2 - measured]]/Tabulka1[[#This Row],[z2]]*100</f>
        <v>-8.2003107902989907</v>
      </c>
      <c r="AQ738" s="1">
        <v>1</v>
      </c>
    </row>
    <row r="739" spans="1:43" x14ac:dyDescent="0.35">
      <c r="A739" s="1">
        <f t="shared" ref="A739:B739" si="343">A354</f>
        <v>4.3508662894087973</v>
      </c>
      <c r="B739" s="1">
        <f t="shared" si="343"/>
        <v>4.3508662894087973</v>
      </c>
      <c r="C739" s="1">
        <f>Tabulka1[[#This Row],[z2]]</f>
        <v>6.4130249410165874</v>
      </c>
      <c r="D739" s="1">
        <f>Tabulka1[[#This Row],[std2]]</f>
        <v>2.5061371152124545E-2</v>
      </c>
      <c r="E739" s="1">
        <f t="shared" si="252"/>
        <v>7</v>
      </c>
      <c r="F739" s="1" t="s">
        <v>75</v>
      </c>
      <c r="G739" s="1" t="s">
        <v>27</v>
      </c>
      <c r="H739" s="1" t="str">
        <f>Tabulka1[[#This Row],[z2Label]]</f>
        <v>Dynamic viscosity (mPa.s)</v>
      </c>
      <c r="I739" s="1">
        <f t="shared" ref="I739:J739" si="344">I354</f>
        <v>30</v>
      </c>
      <c r="J739" s="1">
        <f t="shared" si="344"/>
        <v>2</v>
      </c>
      <c r="K739">
        <v>6.4130249410165874</v>
      </c>
      <c r="L739">
        <v>2.5061371152124545E-2</v>
      </c>
      <c r="M739" s="1" t="s">
        <v>29</v>
      </c>
      <c r="N739" s="1" t="s">
        <v>28</v>
      </c>
      <c r="O739" s="1" t="s">
        <v>81</v>
      </c>
      <c r="P739" s="1">
        <f t="shared" ref="P739:Q739" si="345">P354</f>
        <v>10.208511196674626</v>
      </c>
      <c r="Q739" s="1">
        <f t="shared" si="345"/>
        <v>2</v>
      </c>
      <c r="R739" s="1">
        <f>Tabulka1[[#This Row],[z2]]</f>
        <v>6.4130249410165874</v>
      </c>
      <c r="S739" s="1">
        <f>Tabulka1[[#This Row],[std2]]</f>
        <v>2.5061371152124545E-2</v>
      </c>
      <c r="T739" s="1" t="s">
        <v>44</v>
      </c>
      <c r="U739" s="1" t="s">
        <v>28</v>
      </c>
      <c r="V739" s="1" t="str">
        <f>Tabulka1[[#This Row],[z2Label]]</f>
        <v>Dynamic viscosity (mPa.s)</v>
      </c>
      <c r="W739" s="1">
        <f>2*Tabulka1[[#This Row],[x3]]/61.9789*1000/(100-Tabulka1[[#This Row],[x2]])</f>
        <v>4.7059845927633095</v>
      </c>
      <c r="X739" s="1">
        <f>(Tabulka1[[#This Row],[x2]]-Tabulka1[[#This Row],[x3]])/60.08*1000/(100-Tabulka1[[#This Row],[x2]])</f>
        <v>4.7059845927633086</v>
      </c>
      <c r="Y739" s="1">
        <f>Tabulka1[[#This Row],[z3]]</f>
        <v>6.4130249410165874</v>
      </c>
      <c r="Z739" s="1">
        <f>Tabulka1[[#This Row],[std3]]</f>
        <v>2.5061371152124545E-2</v>
      </c>
      <c r="AA739" s="1" t="s">
        <v>36</v>
      </c>
      <c r="AB739" s="1" t="s">
        <v>37</v>
      </c>
      <c r="AC739" s="1" t="str">
        <f>Tabulka1[[#This Row],[z2Label]]</f>
        <v>Dynamic viscosity (mPa.s)</v>
      </c>
      <c r="AD739" s="1">
        <f>Tabulka1[[#This Row],[y2]]</f>
        <v>2</v>
      </c>
      <c r="AE739" s="1">
        <f>Tabulka1[[#This Row],[x3]]</f>
        <v>10.208511196674626</v>
      </c>
      <c r="AF739" s="1">
        <f>Tabulka1[[#This Row],[x2]]-Tabulka1[[#This Row],[x3]]</f>
        <v>19.791488803325372</v>
      </c>
      <c r="AG739" s="1">
        <f>100-Tabulka1[[#This Row],[Na2O_proc]]-Tabulka1[[#This Row],[SiO2_proc]]</f>
        <v>70</v>
      </c>
      <c r="AH739" s="1">
        <f>Tabulka1[[#This Row],[z2]]</f>
        <v>6.4130249410165874</v>
      </c>
      <c r="AI739" s="1">
        <f>Tabulka1[[#This Row],[std2]]</f>
        <v>2.5061371152124545E-2</v>
      </c>
      <c r="AJ739" s="1" t="str">
        <f>Tabulka1[[#This Row],[z2Label]]</f>
        <v>Dynamic viscosity (mPa.s)</v>
      </c>
      <c r="AK739" s="1">
        <v>30</v>
      </c>
      <c r="AL739" s="1" t="s">
        <v>82</v>
      </c>
      <c r="AM739" s="1" t="s">
        <v>79</v>
      </c>
      <c r="AN739" s="1">
        <f t="shared" si="162"/>
        <v>6.8893539849076157</v>
      </c>
      <c r="AO739" s="1">
        <f>Tabulka1[[#This Row],[Interpolated_z2]]-Tabulka1[[#This Row],[z2]]</f>
        <v>0.47632904389102837</v>
      </c>
      <c r="AP739" s="1">
        <f>Tabulka1[[#This Row],[Interpolated_z2 - measured]]/Tabulka1[[#This Row],[z2]]*100</f>
        <v>7.4275252049077656</v>
      </c>
      <c r="AQ739" s="1">
        <v>1</v>
      </c>
    </row>
    <row r="740" spans="1:43" x14ac:dyDescent="0.35">
      <c r="A740" s="1">
        <f t="shared" ref="A740:B740" si="346">A355</f>
        <v>5.3365426056707275</v>
      </c>
      <c r="B740" s="1">
        <f t="shared" si="346"/>
        <v>5.3365426056707275</v>
      </c>
      <c r="C740" s="1">
        <f>Tabulka1[[#This Row],[z2]]</f>
        <v>12.454358730319395</v>
      </c>
      <c r="D740" s="1">
        <f>Tabulka1[[#This Row],[std2]]</f>
        <v>0.3970654381401153</v>
      </c>
      <c r="E740" s="1">
        <f t="shared" ref="E740:E762" si="347">E355</f>
        <v>7</v>
      </c>
      <c r="F740" s="1" t="s">
        <v>75</v>
      </c>
      <c r="G740" s="1" t="s">
        <v>27</v>
      </c>
      <c r="H740" s="1" t="str">
        <f>Tabulka1[[#This Row],[z2Label]]</f>
        <v>Dynamic viscosity (mPa.s)</v>
      </c>
      <c r="I740" s="1">
        <f t="shared" ref="I740:J740" si="348">I355</f>
        <v>35</v>
      </c>
      <c r="J740" s="1">
        <f t="shared" si="348"/>
        <v>2</v>
      </c>
      <c r="K740">
        <v>12.454358730319395</v>
      </c>
      <c r="L740">
        <v>0.3970654381401153</v>
      </c>
      <c r="M740" s="1" t="s">
        <v>29</v>
      </c>
      <c r="N740" s="1" t="s">
        <v>28</v>
      </c>
      <c r="O740" s="1" t="s">
        <v>81</v>
      </c>
      <c r="P740" s="1">
        <f t="shared" ref="P740:Q740" si="349">P355</f>
        <v>11.909929729453731</v>
      </c>
      <c r="Q740" s="1">
        <f t="shared" si="349"/>
        <v>2</v>
      </c>
      <c r="R740" s="1">
        <f>Tabulka1[[#This Row],[z2]]</f>
        <v>12.454358730319395</v>
      </c>
      <c r="S740" s="1">
        <f>Tabulka1[[#This Row],[std2]]</f>
        <v>0.3970654381401153</v>
      </c>
      <c r="T740" s="1" t="s">
        <v>44</v>
      </c>
      <c r="U740" s="1" t="s">
        <v>28</v>
      </c>
      <c r="V740" s="1" t="str">
        <f>Tabulka1[[#This Row],[z2Label]]</f>
        <v>Dynamic viscosity (mPa.s)</v>
      </c>
      <c r="W740" s="1">
        <f>2*Tabulka1[[#This Row],[x3]]/61.9789*1000/(100-Tabulka1[[#This Row],[x2]])</f>
        <v>5.9126473088564655</v>
      </c>
      <c r="X740" s="1">
        <f>(Tabulka1[[#This Row],[x2]]-Tabulka1[[#This Row],[x3]])/60.08*1000/(100-Tabulka1[[#This Row],[x2]])</f>
        <v>5.9126473088564655</v>
      </c>
      <c r="Y740" s="1">
        <f>Tabulka1[[#This Row],[z3]]</f>
        <v>12.454358730319395</v>
      </c>
      <c r="Z740" s="1">
        <f>Tabulka1[[#This Row],[std3]]</f>
        <v>0.3970654381401153</v>
      </c>
      <c r="AA740" s="1" t="s">
        <v>36</v>
      </c>
      <c r="AB740" s="1" t="s">
        <v>37</v>
      </c>
      <c r="AC740" s="1" t="str">
        <f>Tabulka1[[#This Row],[z2Label]]</f>
        <v>Dynamic viscosity (mPa.s)</v>
      </c>
      <c r="AD740" s="1">
        <f>Tabulka1[[#This Row],[y2]]</f>
        <v>2</v>
      </c>
      <c r="AE740" s="1">
        <f>Tabulka1[[#This Row],[x3]]</f>
        <v>11.909929729453731</v>
      </c>
      <c r="AF740" s="1">
        <f>Tabulka1[[#This Row],[x2]]-Tabulka1[[#This Row],[x3]]</f>
        <v>23.090070270546271</v>
      </c>
      <c r="AG740" s="1">
        <f>100-Tabulka1[[#This Row],[Na2O_proc]]-Tabulka1[[#This Row],[SiO2_proc]]</f>
        <v>65</v>
      </c>
      <c r="AH740" s="1">
        <f>Tabulka1[[#This Row],[z2]]</f>
        <v>12.454358730319395</v>
      </c>
      <c r="AI740" s="1">
        <f>Tabulka1[[#This Row],[std2]]</f>
        <v>0.3970654381401153</v>
      </c>
      <c r="AJ740" s="1" t="str">
        <f>Tabulka1[[#This Row],[z2Label]]</f>
        <v>Dynamic viscosity (mPa.s)</v>
      </c>
      <c r="AK740" s="1">
        <v>30</v>
      </c>
      <c r="AL740" s="1" t="s">
        <v>82</v>
      </c>
      <c r="AM740" s="1" t="s">
        <v>79</v>
      </c>
      <c r="AN740" s="1">
        <f t="shared" si="162"/>
        <v>15.718211157051602</v>
      </c>
      <c r="AO740" s="1">
        <f>Tabulka1[[#This Row],[Interpolated_z2]]-Tabulka1[[#This Row],[z2]]</f>
        <v>3.2638524267322069</v>
      </c>
      <c r="AP740" s="1">
        <f>Tabulka1[[#This Row],[Interpolated_z2 - measured]]/Tabulka1[[#This Row],[z2]]*100</f>
        <v>26.20650727513214</v>
      </c>
      <c r="AQ740" s="1">
        <v>1</v>
      </c>
    </row>
    <row r="741" spans="1:43" x14ac:dyDescent="0.35">
      <c r="A741" s="1">
        <f t="shared" ref="A741:B741" si="350">A356</f>
        <v>6.402234777963411</v>
      </c>
      <c r="B741" s="1">
        <f t="shared" si="350"/>
        <v>6.402234777963411</v>
      </c>
      <c r="C741" s="1">
        <f>Tabulka1[[#This Row],[z2]]</f>
        <v>48.120645980513999</v>
      </c>
      <c r="D741" s="1">
        <f>Tabulka1[[#This Row],[std2]]</f>
        <v>0.15074830458756258</v>
      </c>
      <c r="E741" s="1">
        <f t="shared" si="347"/>
        <v>7</v>
      </c>
      <c r="F741" s="1" t="s">
        <v>75</v>
      </c>
      <c r="G741" s="1" t="s">
        <v>27</v>
      </c>
      <c r="H741" s="1" t="str">
        <f>Tabulka1[[#This Row],[z2Label]]</f>
        <v>Dynamic viscosity (mPa.s)</v>
      </c>
      <c r="I741" s="1">
        <f t="shared" ref="I741:J741" si="351">I356</f>
        <v>40</v>
      </c>
      <c r="J741" s="1">
        <f t="shared" si="351"/>
        <v>2</v>
      </c>
      <c r="K741">
        <v>48.120645980513999</v>
      </c>
      <c r="L741">
        <v>0.15074830458756258</v>
      </c>
      <c r="M741" s="1" t="s">
        <v>29</v>
      </c>
      <c r="N741" s="1" t="s">
        <v>28</v>
      </c>
      <c r="O741" s="1" t="s">
        <v>81</v>
      </c>
      <c r="P741" s="1">
        <f t="shared" ref="P741:Q741" si="352">P356</f>
        <v>13.611348262232834</v>
      </c>
      <c r="Q741" s="1">
        <f t="shared" si="352"/>
        <v>2</v>
      </c>
      <c r="R741" s="1">
        <f>Tabulka1[[#This Row],[z2]]</f>
        <v>48.120645980513999</v>
      </c>
      <c r="S741" s="1">
        <f>Tabulka1[[#This Row],[std2]]</f>
        <v>0.15074830458756258</v>
      </c>
      <c r="T741" s="1" t="s">
        <v>44</v>
      </c>
      <c r="U741" s="1" t="s">
        <v>28</v>
      </c>
      <c r="V741" s="1" t="str">
        <f>Tabulka1[[#This Row],[z2Label]]</f>
        <v>Dynamic viscosity (mPa.s)</v>
      </c>
      <c r="W741" s="1">
        <f>2*Tabulka1[[#This Row],[x3]]/61.9789*1000/(100-Tabulka1[[#This Row],[x2]])</f>
        <v>7.3204204776318145</v>
      </c>
      <c r="X741" s="1">
        <f>(Tabulka1[[#This Row],[x2]]-Tabulka1[[#This Row],[x3]])/60.08*1000/(100-Tabulka1[[#This Row],[x2]])</f>
        <v>7.3204204776318154</v>
      </c>
      <c r="Y741" s="1">
        <f>Tabulka1[[#This Row],[z3]]</f>
        <v>48.120645980513999</v>
      </c>
      <c r="Z741" s="1">
        <f>Tabulka1[[#This Row],[std3]]</f>
        <v>0.15074830458756258</v>
      </c>
      <c r="AA741" s="1" t="s">
        <v>36</v>
      </c>
      <c r="AB741" s="1" t="s">
        <v>37</v>
      </c>
      <c r="AC741" s="1" t="str">
        <f>Tabulka1[[#This Row],[z2Label]]</f>
        <v>Dynamic viscosity (mPa.s)</v>
      </c>
      <c r="AD741" s="1">
        <f>Tabulka1[[#This Row],[y2]]</f>
        <v>2</v>
      </c>
      <c r="AE741" s="1">
        <f>Tabulka1[[#This Row],[x3]]</f>
        <v>13.611348262232834</v>
      </c>
      <c r="AF741" s="1">
        <f>Tabulka1[[#This Row],[x2]]-Tabulka1[[#This Row],[x3]]</f>
        <v>26.388651737767166</v>
      </c>
      <c r="AG741" s="1">
        <f>100-Tabulka1[[#This Row],[Na2O_proc]]-Tabulka1[[#This Row],[SiO2_proc]]</f>
        <v>60</v>
      </c>
      <c r="AH741" s="1">
        <f>Tabulka1[[#This Row],[z2]]</f>
        <v>48.120645980513999</v>
      </c>
      <c r="AI741" s="1">
        <f>Tabulka1[[#This Row],[std2]]</f>
        <v>0.15074830458756258</v>
      </c>
      <c r="AJ741" s="1" t="str">
        <f>Tabulka1[[#This Row],[z2Label]]</f>
        <v>Dynamic viscosity (mPa.s)</v>
      </c>
      <c r="AK741" s="1">
        <v>30</v>
      </c>
      <c r="AL741" s="1" t="s">
        <v>82</v>
      </c>
      <c r="AM741" s="1" t="s">
        <v>79</v>
      </c>
      <c r="AN741" s="1">
        <f t="shared" ref="AN741:AN771" si="353">POWER(10,-0.052163 + 0.0079644*I741 + -0.28791*J741 + 0.0027377*I741^2 + 0.02559*I741*J741 + 0.19538*J741^2 + -0.000075782*I741^3 + -0.00061092*I741^2*J741 + -0.025353*I741*J741^2 + -0.0081987*J741^3 + 0.00000078875*I741^4 + 0.000018376*I741^3*J741 + -0.000074887*I741^2*J741^2 + 0.0062283*I741*J741^3 + -0.0097682*J741^4)</f>
        <v>50.279088981205071</v>
      </c>
      <c r="AO741" s="1">
        <f>Tabulka1[[#This Row],[Interpolated_z2]]-Tabulka1[[#This Row],[z2]]</f>
        <v>2.1584430006910722</v>
      </c>
      <c r="AP741" s="1">
        <f>Tabulka1[[#This Row],[Interpolated_z2 - measured]]/Tabulka1[[#This Row],[z2]]*100</f>
        <v>4.4854821806945679</v>
      </c>
      <c r="AQ741" s="1">
        <v>1</v>
      </c>
    </row>
    <row r="742" spans="1:43" x14ac:dyDescent="0.35">
      <c r="A742" s="1">
        <f t="shared" ref="A742:B742" si="354">A357</f>
        <v>6.9694680817771477</v>
      </c>
      <c r="B742" s="1">
        <f t="shared" si="354"/>
        <v>6.9694680817771477</v>
      </c>
      <c r="C742" s="1">
        <f>Tabulka1[[#This Row],[z2]]</f>
        <v>87.008781088492782</v>
      </c>
      <c r="D742" s="1">
        <f>Tabulka1[[#This Row],[std2]]</f>
        <v>0.26729836935150775</v>
      </c>
      <c r="E742" s="1">
        <f t="shared" si="347"/>
        <v>7</v>
      </c>
      <c r="F742" s="1" t="s">
        <v>75</v>
      </c>
      <c r="G742" s="1" t="s">
        <v>27</v>
      </c>
      <c r="H742" s="1" t="str">
        <f>Tabulka1[[#This Row],[z2Label]]</f>
        <v>Dynamic viscosity (mPa.s)</v>
      </c>
      <c r="I742" s="1">
        <f t="shared" ref="I742:J742" si="355">I357</f>
        <v>42.5</v>
      </c>
      <c r="J742" s="1">
        <f t="shared" si="355"/>
        <v>2</v>
      </c>
      <c r="K742">
        <v>87.008781088492782</v>
      </c>
      <c r="L742">
        <v>0.26729836935150775</v>
      </c>
      <c r="M742" s="1" t="s">
        <v>29</v>
      </c>
      <c r="N742" s="1" t="s">
        <v>28</v>
      </c>
      <c r="O742" s="1" t="s">
        <v>81</v>
      </c>
      <c r="P742" s="1">
        <f t="shared" ref="P742:Q742" si="356">P357</f>
        <v>14.462057528622386</v>
      </c>
      <c r="Q742" s="1">
        <f t="shared" si="356"/>
        <v>2</v>
      </c>
      <c r="R742" s="1">
        <f>Tabulka1[[#This Row],[z2]]</f>
        <v>87.008781088492782</v>
      </c>
      <c r="S742" s="1">
        <f>Tabulka1[[#This Row],[std2]]</f>
        <v>0.26729836935150775</v>
      </c>
      <c r="T742" s="1" t="s">
        <v>44</v>
      </c>
      <c r="U742" s="1" t="s">
        <v>28</v>
      </c>
      <c r="V742" s="1" t="str">
        <f>Tabulka1[[#This Row],[z2Label]]</f>
        <v>Dynamic viscosity (mPa.s)</v>
      </c>
      <c r="W742" s="1">
        <f>2*Tabulka1[[#This Row],[x3]]/61.9789*1000/(100-Tabulka1[[#This Row],[x2]])</f>
        <v>8.1161183556352725</v>
      </c>
      <c r="X742" s="1">
        <f>(Tabulka1[[#This Row],[x2]]-Tabulka1[[#This Row],[x3]])/60.08*1000/(100-Tabulka1[[#This Row],[x2]])</f>
        <v>8.1161183556352725</v>
      </c>
      <c r="Y742" s="1">
        <f>Tabulka1[[#This Row],[z3]]</f>
        <v>87.008781088492782</v>
      </c>
      <c r="Z742" s="1">
        <f>Tabulka1[[#This Row],[std3]]</f>
        <v>0.26729836935150775</v>
      </c>
      <c r="AA742" s="1" t="s">
        <v>36</v>
      </c>
      <c r="AB742" s="1" t="s">
        <v>37</v>
      </c>
      <c r="AC742" s="1" t="str">
        <f>Tabulka1[[#This Row],[z2Label]]</f>
        <v>Dynamic viscosity (mPa.s)</v>
      </c>
      <c r="AD742" s="1">
        <f>Tabulka1[[#This Row],[y2]]</f>
        <v>2</v>
      </c>
      <c r="AE742" s="1">
        <f>Tabulka1[[#This Row],[x3]]</f>
        <v>14.462057528622386</v>
      </c>
      <c r="AF742" s="1">
        <f>Tabulka1[[#This Row],[x2]]-Tabulka1[[#This Row],[x3]]</f>
        <v>28.037942471377612</v>
      </c>
      <c r="AG742" s="1">
        <f>100-Tabulka1[[#This Row],[Na2O_proc]]-Tabulka1[[#This Row],[SiO2_proc]]</f>
        <v>57.500000000000007</v>
      </c>
      <c r="AH742" s="1">
        <f>Tabulka1[[#This Row],[z2]]</f>
        <v>87.008781088492782</v>
      </c>
      <c r="AI742" s="1">
        <f>Tabulka1[[#This Row],[std2]]</f>
        <v>0.26729836935150775</v>
      </c>
      <c r="AJ742" s="1" t="str">
        <f>Tabulka1[[#This Row],[z2Label]]</f>
        <v>Dynamic viscosity (mPa.s)</v>
      </c>
      <c r="AK742" s="1">
        <v>30</v>
      </c>
      <c r="AL742" s="1" t="s">
        <v>82</v>
      </c>
      <c r="AM742" s="1" t="s">
        <v>79</v>
      </c>
      <c r="AN742" s="1">
        <f t="shared" si="353"/>
        <v>106.42265559460519</v>
      </c>
      <c r="AO742" s="1">
        <f>Tabulka1[[#This Row],[Interpolated_z2]]-Tabulka1[[#This Row],[z2]]</f>
        <v>19.413874506112407</v>
      </c>
      <c r="AP742" s="1">
        <f>Tabulka1[[#This Row],[Interpolated_z2 - measured]]/Tabulka1[[#This Row],[z2]]*100</f>
        <v>22.312546231819308</v>
      </c>
      <c r="AQ742" s="1">
        <v>1</v>
      </c>
    </row>
    <row r="743" spans="1:43" x14ac:dyDescent="0.35">
      <c r="A743" s="1">
        <f t="shared" ref="A743:B743" si="357">A358</f>
        <v>0</v>
      </c>
      <c r="B743" s="1">
        <f t="shared" si="357"/>
        <v>0</v>
      </c>
      <c r="C743" s="1">
        <f>Tabulka1[[#This Row],[z2]]</f>
        <v>0.77901098169446481</v>
      </c>
      <c r="D743" s="1">
        <f>Tabulka1[[#This Row],[std2]]</f>
        <v>2.1986370004217341E-3</v>
      </c>
      <c r="E743" s="1">
        <f t="shared" si="347"/>
        <v>8</v>
      </c>
      <c r="F743" s="1" t="s">
        <v>75</v>
      </c>
      <c r="G743" s="1" t="s">
        <v>27</v>
      </c>
      <c r="H743" s="1" t="str">
        <f>Tabulka1[[#This Row],[z2Label]]</f>
        <v>Dynamic viscosity (mPa.s)</v>
      </c>
      <c r="I743" s="1">
        <f t="shared" ref="I743:J743" si="358">I358</f>
        <v>0</v>
      </c>
      <c r="J743" s="1">
        <f t="shared" si="358"/>
        <v>2.5</v>
      </c>
      <c r="K743" s="1">
        <v>0.77901098169446481</v>
      </c>
      <c r="L743" s="1">
        <v>2.1986370004217341E-3</v>
      </c>
      <c r="M743" s="1" t="s">
        <v>29</v>
      </c>
      <c r="N743" s="1" t="s">
        <v>28</v>
      </c>
      <c r="O743" s="1" t="s">
        <v>81</v>
      </c>
      <c r="P743" s="1">
        <f t="shared" ref="P743:Q743" si="359">P358</f>
        <v>0</v>
      </c>
      <c r="Q743" s="1">
        <f t="shared" si="359"/>
        <v>2.5</v>
      </c>
      <c r="R743" s="1">
        <f>Tabulka1[[#This Row],[z2]]</f>
        <v>0.77901098169446481</v>
      </c>
      <c r="S743" s="1">
        <f>Tabulka1[[#This Row],[std2]]</f>
        <v>2.1986370004217341E-3</v>
      </c>
      <c r="T743" s="1" t="s">
        <v>44</v>
      </c>
      <c r="U743" s="1" t="s">
        <v>28</v>
      </c>
      <c r="V743" s="1" t="str">
        <f>Tabulka1[[#This Row],[z2Label]]</f>
        <v>Dynamic viscosity (mPa.s)</v>
      </c>
      <c r="W743" s="1">
        <f>2*Tabulka1[[#This Row],[x3]]/61.9789*1000/(100-Tabulka1[[#This Row],[x2]])</f>
        <v>0</v>
      </c>
      <c r="X743" s="1">
        <f>(Tabulka1[[#This Row],[x2]]-Tabulka1[[#This Row],[x3]])/60.08*1000/(100-Tabulka1[[#This Row],[x2]])</f>
        <v>0</v>
      </c>
      <c r="Y743" s="1">
        <f>Tabulka1[[#This Row],[z3]]</f>
        <v>0.77901098169446481</v>
      </c>
      <c r="Z743" s="1">
        <f>Tabulka1[[#This Row],[std3]]</f>
        <v>2.1986370004217341E-3</v>
      </c>
      <c r="AA743" s="1" t="s">
        <v>36</v>
      </c>
      <c r="AB743" s="1" t="s">
        <v>37</v>
      </c>
      <c r="AC743" s="1" t="str">
        <f>Tabulka1[[#This Row],[z2Label]]</f>
        <v>Dynamic viscosity (mPa.s)</v>
      </c>
      <c r="AD743" s="1">
        <f>Tabulka1[[#This Row],[y2]]</f>
        <v>2.5</v>
      </c>
      <c r="AE743" s="1">
        <f>Tabulka1[[#This Row],[x3]]</f>
        <v>0</v>
      </c>
      <c r="AF743" s="1">
        <f>Tabulka1[[#This Row],[x2]]-Tabulka1[[#This Row],[x3]]</f>
        <v>0</v>
      </c>
      <c r="AG743" s="1">
        <f>100-Tabulka1[[#This Row],[Na2O_proc]]-Tabulka1[[#This Row],[SiO2_proc]]</f>
        <v>100</v>
      </c>
      <c r="AH743" s="1">
        <f>Tabulka1[[#This Row],[z2]]</f>
        <v>0.77901098169446481</v>
      </c>
      <c r="AI743" s="1">
        <f>Tabulka1[[#This Row],[std2]]</f>
        <v>2.1986370004217341E-3</v>
      </c>
      <c r="AJ743" s="1" t="str">
        <f>Tabulka1[[#This Row],[z2Label]]</f>
        <v>Dynamic viscosity (mPa.s)</v>
      </c>
      <c r="AK743" s="1">
        <v>30</v>
      </c>
      <c r="AL743" s="1" t="s">
        <v>82</v>
      </c>
      <c r="AM743" s="1" t="s">
        <v>79</v>
      </c>
      <c r="AN743" s="1">
        <f t="shared" si="353"/>
        <v>0.86998547132009407</v>
      </c>
      <c r="AO743" s="1">
        <f>Tabulka1[[#This Row],[Interpolated_z2]]-Tabulka1[[#This Row],[z2]]</f>
        <v>9.0974489625629262E-2</v>
      </c>
      <c r="AP743" s="1">
        <f>Tabulka1[[#This Row],[Interpolated_z2 - measured]]/Tabulka1[[#This Row],[z2]]*100</f>
        <v>11.678203743385774</v>
      </c>
      <c r="AQ743" s="1">
        <v>100</v>
      </c>
    </row>
    <row r="744" spans="1:43" x14ac:dyDescent="0.35">
      <c r="A744" s="1">
        <f t="shared" ref="A744:B744" si="360">A359</f>
        <v>0.49044933308637195</v>
      </c>
      <c r="B744" s="1">
        <f t="shared" si="360"/>
        <v>0.61306166635796489</v>
      </c>
      <c r="C744" s="1">
        <f>Tabulka1[[#This Row],[z2]]</f>
        <v>0.9444339483027675</v>
      </c>
      <c r="D744" s="1">
        <f>Tabulka1[[#This Row],[std2]]</f>
        <v>1.4540309625486125E-3</v>
      </c>
      <c r="E744" s="1">
        <f t="shared" si="347"/>
        <v>8</v>
      </c>
      <c r="F744" s="1" t="s">
        <v>75</v>
      </c>
      <c r="G744" s="1" t="s">
        <v>27</v>
      </c>
      <c r="H744" s="1" t="str">
        <f>Tabulka1[[#This Row],[z2Label]]</f>
        <v>Dynamic viscosity (mPa.s)</v>
      </c>
      <c r="I744" s="1">
        <f t="shared" ref="I744:J744" si="361">I359</f>
        <v>5</v>
      </c>
      <c r="J744" s="1">
        <f t="shared" si="361"/>
        <v>2.5</v>
      </c>
      <c r="K744">
        <v>0.9444339483027675</v>
      </c>
      <c r="L744">
        <v>1.4540309625486125E-3</v>
      </c>
      <c r="M744" s="1" t="s">
        <v>29</v>
      </c>
      <c r="N744" s="1" t="s">
        <v>28</v>
      </c>
      <c r="O744" s="1" t="s">
        <v>81</v>
      </c>
      <c r="P744" s="1">
        <f t="shared" ref="P744:Q744" si="362">P359</f>
        <v>1.4605340116288661</v>
      </c>
      <c r="Q744" s="1">
        <f t="shared" si="362"/>
        <v>2.5</v>
      </c>
      <c r="R744" s="1">
        <f>Tabulka1[[#This Row],[z2]]</f>
        <v>0.9444339483027675</v>
      </c>
      <c r="S744" s="1">
        <f>Tabulka1[[#This Row],[std2]]</f>
        <v>1.4540309625486125E-3</v>
      </c>
      <c r="T744" s="1" t="s">
        <v>44</v>
      </c>
      <c r="U744" s="1" t="s">
        <v>28</v>
      </c>
      <c r="V744" s="1" t="str">
        <f>Tabulka1[[#This Row],[z2Label]]</f>
        <v>Dynamic viscosity (mPa.s)</v>
      </c>
      <c r="W744" s="1">
        <f>2*Tabulka1[[#This Row],[x3]]/61.9789*1000/(100-Tabulka1[[#This Row],[x2]])</f>
        <v>0.49610568201992211</v>
      </c>
      <c r="X744" s="1">
        <f>(Tabulka1[[#This Row],[x2]]-Tabulka1[[#This Row],[x3]])/60.08*1000/(100-Tabulka1[[#This Row],[x2]])</f>
        <v>0.62013210252490258</v>
      </c>
      <c r="Y744" s="1">
        <f>Tabulka1[[#This Row],[z3]]</f>
        <v>0.9444339483027675</v>
      </c>
      <c r="Z744" s="1">
        <f>Tabulka1[[#This Row],[std3]]</f>
        <v>1.4540309625486125E-3</v>
      </c>
      <c r="AA744" s="1" t="s">
        <v>36</v>
      </c>
      <c r="AB744" s="1" t="s">
        <v>37</v>
      </c>
      <c r="AC744" s="1" t="str">
        <f>Tabulka1[[#This Row],[z2Label]]</f>
        <v>Dynamic viscosity (mPa.s)</v>
      </c>
      <c r="AD744" s="1">
        <f>Tabulka1[[#This Row],[y2]]</f>
        <v>2.5</v>
      </c>
      <c r="AE744" s="1">
        <f>Tabulka1[[#This Row],[x3]]</f>
        <v>1.4605340116288661</v>
      </c>
      <c r="AF744" s="1">
        <f>Tabulka1[[#This Row],[x2]]-Tabulka1[[#This Row],[x3]]</f>
        <v>3.5394659883711341</v>
      </c>
      <c r="AG744" s="1">
        <f>100-Tabulka1[[#This Row],[Na2O_proc]]-Tabulka1[[#This Row],[SiO2_proc]]</f>
        <v>95</v>
      </c>
      <c r="AH744" s="1">
        <f>Tabulka1[[#This Row],[z2]]</f>
        <v>0.9444339483027675</v>
      </c>
      <c r="AI744" s="1">
        <f>Tabulka1[[#This Row],[std2]]</f>
        <v>1.4540309625486125E-3</v>
      </c>
      <c r="AJ744" s="1" t="str">
        <f>Tabulka1[[#This Row],[z2Label]]</f>
        <v>Dynamic viscosity (mPa.s)</v>
      </c>
      <c r="AK744" s="1">
        <v>30</v>
      </c>
      <c r="AL744" s="1" t="s">
        <v>82</v>
      </c>
      <c r="AM744" s="1" t="s">
        <v>79</v>
      </c>
      <c r="AN744" s="1">
        <f t="shared" si="353"/>
        <v>1.0205524097219627</v>
      </c>
      <c r="AO744" s="1">
        <f>Tabulka1[[#This Row],[Interpolated_z2]]-Tabulka1[[#This Row],[z2]]</f>
        <v>7.6118461419195205E-2</v>
      </c>
      <c r="AP744" s="1">
        <f>Tabulka1[[#This Row],[Interpolated_z2 - measured]]/Tabulka1[[#This Row],[z2]]*100</f>
        <v>8.059691369204474</v>
      </c>
      <c r="AQ744" s="1">
        <v>1</v>
      </c>
    </row>
    <row r="745" spans="1:43" x14ac:dyDescent="0.35">
      <c r="A745" s="1">
        <f t="shared" ref="A745:B745" si="363">A360</f>
        <v>1.0235230741605317</v>
      </c>
      <c r="B745" s="1">
        <f t="shared" si="363"/>
        <v>1.2794038427006647</v>
      </c>
      <c r="C745" s="1">
        <f>Tabulka1[[#This Row],[z2]]</f>
        <v>1.2054985863546643</v>
      </c>
      <c r="D745" s="1">
        <f>Tabulka1[[#This Row],[std2]]</f>
        <v>2.0977826829749174E-3</v>
      </c>
      <c r="E745" s="1">
        <f t="shared" si="347"/>
        <v>8</v>
      </c>
      <c r="F745" s="1" t="s">
        <v>75</v>
      </c>
      <c r="G745" s="1" t="s">
        <v>27</v>
      </c>
      <c r="H745" s="1" t="str">
        <f>Tabulka1[[#This Row],[z2Label]]</f>
        <v>Dynamic viscosity (mPa.s)</v>
      </c>
      <c r="I745" s="1">
        <f t="shared" ref="I745:J745" si="364">I360</f>
        <v>10</v>
      </c>
      <c r="J745" s="1">
        <f t="shared" si="364"/>
        <v>2.5</v>
      </c>
      <c r="K745">
        <v>1.2054985863546643</v>
      </c>
      <c r="L745">
        <v>2.0977826829749174E-3</v>
      </c>
      <c r="M745" s="1" t="s">
        <v>29</v>
      </c>
      <c r="N745" s="1" t="s">
        <v>28</v>
      </c>
      <c r="O745" s="1" t="s">
        <v>81</v>
      </c>
      <c r="P745" s="1">
        <f t="shared" ref="P745:Q745" si="365">P360</f>
        <v>2.9210680232577322</v>
      </c>
      <c r="Q745" s="1">
        <f t="shared" si="365"/>
        <v>2.5</v>
      </c>
      <c r="R745" s="1">
        <f>Tabulka1[[#This Row],[z2]]</f>
        <v>1.2054985863546643</v>
      </c>
      <c r="S745" s="1">
        <f>Tabulka1[[#This Row],[std2]]</f>
        <v>2.0977826829749174E-3</v>
      </c>
      <c r="T745" s="1" t="s">
        <v>44</v>
      </c>
      <c r="U745" s="1" t="s">
        <v>28</v>
      </c>
      <c r="V745" s="1" t="str">
        <f>Tabulka1[[#This Row],[z2Label]]</f>
        <v>Dynamic viscosity (mPa.s)</v>
      </c>
      <c r="W745" s="1">
        <f>2*Tabulka1[[#This Row],[x3]]/61.9789*1000/(100-Tabulka1[[#This Row],[x2]])</f>
        <v>1.0473342175976132</v>
      </c>
      <c r="X745" s="1">
        <f>(Tabulka1[[#This Row],[x2]]-Tabulka1[[#This Row],[x3]])/60.08*1000/(100-Tabulka1[[#This Row],[x2]])</f>
        <v>1.3091677719970165</v>
      </c>
      <c r="Y745" s="1">
        <f>Tabulka1[[#This Row],[z3]]</f>
        <v>1.2054985863546643</v>
      </c>
      <c r="Z745" s="1">
        <f>Tabulka1[[#This Row],[std3]]</f>
        <v>2.0977826829749174E-3</v>
      </c>
      <c r="AA745" s="1" t="s">
        <v>36</v>
      </c>
      <c r="AB745" s="1" t="s">
        <v>37</v>
      </c>
      <c r="AC745" s="1" t="str">
        <f>Tabulka1[[#This Row],[z2Label]]</f>
        <v>Dynamic viscosity (mPa.s)</v>
      </c>
      <c r="AD745" s="1">
        <f>Tabulka1[[#This Row],[y2]]</f>
        <v>2.5</v>
      </c>
      <c r="AE745" s="1">
        <f>Tabulka1[[#This Row],[x3]]</f>
        <v>2.9210680232577322</v>
      </c>
      <c r="AF745" s="1">
        <f>Tabulka1[[#This Row],[x2]]-Tabulka1[[#This Row],[x3]]</f>
        <v>7.0789319767422683</v>
      </c>
      <c r="AG745" s="1">
        <f>100-Tabulka1[[#This Row],[Na2O_proc]]-Tabulka1[[#This Row],[SiO2_proc]]</f>
        <v>90</v>
      </c>
      <c r="AH745" s="1">
        <f>Tabulka1[[#This Row],[z2]]</f>
        <v>1.2054985863546643</v>
      </c>
      <c r="AI745" s="1">
        <f>Tabulka1[[#This Row],[std2]]</f>
        <v>2.0977826829749174E-3</v>
      </c>
      <c r="AJ745" s="1" t="str">
        <f>Tabulka1[[#This Row],[z2Label]]</f>
        <v>Dynamic viscosity (mPa.s)</v>
      </c>
      <c r="AK745" s="1">
        <v>30</v>
      </c>
      <c r="AL745" s="1" t="s">
        <v>82</v>
      </c>
      <c r="AM745" s="1" t="s">
        <v>79</v>
      </c>
      <c r="AN745" s="1">
        <f t="shared" si="353"/>
        <v>1.258335647662256</v>
      </c>
      <c r="AO745" s="1">
        <f>Tabulka1[[#This Row],[Interpolated_z2]]-Tabulka1[[#This Row],[z2]]</f>
        <v>5.2837061307591693E-2</v>
      </c>
      <c r="AP745" s="1">
        <f>Tabulka1[[#This Row],[Interpolated_z2 - measured]]/Tabulka1[[#This Row],[z2]]*100</f>
        <v>4.3830048334910892</v>
      </c>
      <c r="AQ745" s="1">
        <v>1</v>
      </c>
    </row>
    <row r="746" spans="1:43" x14ac:dyDescent="0.35">
      <c r="A746" s="1">
        <f t="shared" ref="A746:B746" si="366">A361</f>
        <v>1.604770785407974</v>
      </c>
      <c r="B746" s="1">
        <f t="shared" si="366"/>
        <v>2.0059634817599674</v>
      </c>
      <c r="C746" s="1">
        <f>Tabulka1[[#This Row],[z2]]</f>
        <v>1.6330164953129978</v>
      </c>
      <c r="D746" s="1">
        <f>Tabulka1[[#This Row],[std2]]</f>
        <v>3.163639500338418E-3</v>
      </c>
      <c r="E746" s="1">
        <f t="shared" si="347"/>
        <v>8</v>
      </c>
      <c r="F746" s="1" t="s">
        <v>75</v>
      </c>
      <c r="G746" s="1" t="s">
        <v>27</v>
      </c>
      <c r="H746" s="1" t="str">
        <f>Tabulka1[[#This Row],[z2Label]]</f>
        <v>Dynamic viscosity (mPa.s)</v>
      </c>
      <c r="I746" s="1">
        <f t="shared" ref="I746:J746" si="367">I361</f>
        <v>15</v>
      </c>
      <c r="J746" s="1">
        <f t="shared" si="367"/>
        <v>2.5</v>
      </c>
      <c r="K746">
        <v>1.6330164953129978</v>
      </c>
      <c r="L746">
        <v>3.163639500338418E-3</v>
      </c>
      <c r="M746" s="1" t="s">
        <v>29</v>
      </c>
      <c r="N746" s="1" t="s">
        <v>28</v>
      </c>
      <c r="O746" s="1" t="s">
        <v>81</v>
      </c>
      <c r="P746" s="1">
        <f t="shared" ref="P746:Q746" si="368">P361</f>
        <v>4.3816020348865985</v>
      </c>
      <c r="Q746" s="1">
        <f t="shared" si="368"/>
        <v>2.5</v>
      </c>
      <c r="R746" s="1">
        <f>Tabulka1[[#This Row],[z2]]</f>
        <v>1.6330164953129978</v>
      </c>
      <c r="S746" s="1">
        <f>Tabulka1[[#This Row],[std2]]</f>
        <v>3.163639500338418E-3</v>
      </c>
      <c r="T746" s="1" t="s">
        <v>44</v>
      </c>
      <c r="U746" s="1" t="s">
        <v>28</v>
      </c>
      <c r="V746" s="1" t="str">
        <f>Tabulka1[[#This Row],[z2Label]]</f>
        <v>Dynamic viscosity (mPa.s)</v>
      </c>
      <c r="W746" s="1">
        <f>2*Tabulka1[[#This Row],[x3]]/61.9789*1000/(100-Tabulka1[[#This Row],[x2]])</f>
        <v>1.6634131691256213</v>
      </c>
      <c r="X746" s="1">
        <f>(Tabulka1[[#This Row],[x2]]-Tabulka1[[#This Row],[x3]])/60.08*1000/(100-Tabulka1[[#This Row],[x2]])</f>
        <v>2.0792664614070264</v>
      </c>
      <c r="Y746" s="1">
        <f>Tabulka1[[#This Row],[z3]]</f>
        <v>1.6330164953129978</v>
      </c>
      <c r="Z746" s="1">
        <f>Tabulka1[[#This Row],[std3]]</f>
        <v>3.163639500338418E-3</v>
      </c>
      <c r="AA746" s="1" t="s">
        <v>36</v>
      </c>
      <c r="AB746" s="1" t="s">
        <v>37</v>
      </c>
      <c r="AC746" s="1" t="str">
        <f>Tabulka1[[#This Row],[z2Label]]</f>
        <v>Dynamic viscosity (mPa.s)</v>
      </c>
      <c r="AD746" s="1">
        <f>Tabulka1[[#This Row],[y2]]</f>
        <v>2.5</v>
      </c>
      <c r="AE746" s="1">
        <f>Tabulka1[[#This Row],[x3]]</f>
        <v>4.3816020348865985</v>
      </c>
      <c r="AF746" s="1">
        <f>Tabulka1[[#This Row],[x2]]-Tabulka1[[#This Row],[x3]]</f>
        <v>10.618397965113402</v>
      </c>
      <c r="AG746" s="1">
        <f>100-Tabulka1[[#This Row],[Na2O_proc]]-Tabulka1[[#This Row],[SiO2_proc]]</f>
        <v>85</v>
      </c>
      <c r="AH746" s="1">
        <f>Tabulka1[[#This Row],[z2]]</f>
        <v>1.6330164953129978</v>
      </c>
      <c r="AI746" s="1">
        <f>Tabulka1[[#This Row],[std2]]</f>
        <v>3.163639500338418E-3</v>
      </c>
      <c r="AJ746" s="1" t="str">
        <f>Tabulka1[[#This Row],[z2Label]]</f>
        <v>Dynamic viscosity (mPa.s)</v>
      </c>
      <c r="AK746" s="1">
        <v>30</v>
      </c>
      <c r="AL746" s="1" t="s">
        <v>82</v>
      </c>
      <c r="AM746" s="1" t="s">
        <v>79</v>
      </c>
      <c r="AN746" s="1">
        <f t="shared" si="353"/>
        <v>1.6134701587291336</v>
      </c>
      <c r="AO746" s="1">
        <f>Tabulka1[[#This Row],[Interpolated_z2]]-Tabulka1[[#This Row],[z2]]</f>
        <v>-1.9546336583864177E-2</v>
      </c>
      <c r="AP746" s="1">
        <f>Tabulka1[[#This Row],[Interpolated_z2 - measured]]/Tabulka1[[#This Row],[z2]]*100</f>
        <v>-1.1969466713878945</v>
      </c>
      <c r="AQ746" s="1">
        <v>1</v>
      </c>
    </row>
    <row r="747" spans="1:43" x14ac:dyDescent="0.35">
      <c r="A747" s="1">
        <f t="shared" ref="A747:B747" si="369">A362</f>
        <v>2.238507221971648</v>
      </c>
      <c r="B747" s="1">
        <f t="shared" si="369"/>
        <v>2.7981340274645601</v>
      </c>
      <c r="C747" s="1">
        <f>Tabulka1[[#This Row],[z2]]</f>
        <v>2.409432263528668</v>
      </c>
      <c r="D747" s="1">
        <f>Tabulka1[[#This Row],[std2]]</f>
        <v>4.9206954992807028E-2</v>
      </c>
      <c r="E747" s="1">
        <f t="shared" si="347"/>
        <v>8</v>
      </c>
      <c r="F747" s="1" t="s">
        <v>75</v>
      </c>
      <c r="G747" s="1" t="s">
        <v>27</v>
      </c>
      <c r="H747" s="1" t="str">
        <f>Tabulka1[[#This Row],[z2Label]]</f>
        <v>Dynamic viscosity (mPa.s)</v>
      </c>
      <c r="I747" s="1">
        <f t="shared" ref="I747:J747" si="370">I362</f>
        <v>20</v>
      </c>
      <c r="J747" s="1">
        <f t="shared" si="370"/>
        <v>2.5</v>
      </c>
      <c r="K747">
        <v>2.409432263528668</v>
      </c>
      <c r="L747">
        <v>4.9206954992807028E-2</v>
      </c>
      <c r="M747" s="1" t="s">
        <v>29</v>
      </c>
      <c r="N747" s="1" t="s">
        <v>28</v>
      </c>
      <c r="O747" s="1" t="s">
        <v>81</v>
      </c>
      <c r="P747" s="1">
        <f t="shared" ref="P747:Q747" si="371">P362</f>
        <v>5.8421360465154644</v>
      </c>
      <c r="Q747" s="1">
        <f t="shared" si="371"/>
        <v>2.5</v>
      </c>
      <c r="R747" s="1">
        <f>Tabulka1[[#This Row],[z2]]</f>
        <v>2.409432263528668</v>
      </c>
      <c r="S747" s="1">
        <f>Tabulka1[[#This Row],[std2]]</f>
        <v>4.9206954992807028E-2</v>
      </c>
      <c r="T747" s="1" t="s">
        <v>44</v>
      </c>
      <c r="U747" s="1" t="s">
        <v>28</v>
      </c>
      <c r="V747" s="1" t="str">
        <f>Tabulka1[[#This Row],[z2Label]]</f>
        <v>Dynamic viscosity (mPa.s)</v>
      </c>
      <c r="W747" s="1">
        <f>2*Tabulka1[[#This Row],[x3]]/61.9789*1000/(100-Tabulka1[[#This Row],[x2]])</f>
        <v>2.35650198959463</v>
      </c>
      <c r="X747" s="1">
        <f>(Tabulka1[[#This Row],[x2]]-Tabulka1[[#This Row],[x3]])/60.08*1000/(100-Tabulka1[[#This Row],[x2]])</f>
        <v>2.9456274869932875</v>
      </c>
      <c r="Y747" s="1">
        <f>Tabulka1[[#This Row],[z3]]</f>
        <v>2.409432263528668</v>
      </c>
      <c r="Z747" s="1">
        <f>Tabulka1[[#This Row],[std3]]</f>
        <v>4.9206954992807028E-2</v>
      </c>
      <c r="AA747" s="1" t="s">
        <v>36</v>
      </c>
      <c r="AB747" s="1" t="s">
        <v>37</v>
      </c>
      <c r="AC747" s="1" t="str">
        <f>Tabulka1[[#This Row],[z2Label]]</f>
        <v>Dynamic viscosity (mPa.s)</v>
      </c>
      <c r="AD747" s="1">
        <f>Tabulka1[[#This Row],[y2]]</f>
        <v>2.5</v>
      </c>
      <c r="AE747" s="1">
        <f>Tabulka1[[#This Row],[x3]]</f>
        <v>5.8421360465154644</v>
      </c>
      <c r="AF747" s="1">
        <f>Tabulka1[[#This Row],[x2]]-Tabulka1[[#This Row],[x3]]</f>
        <v>14.157863953484537</v>
      </c>
      <c r="AG747" s="1">
        <f>100-Tabulka1[[#This Row],[Na2O_proc]]-Tabulka1[[#This Row],[SiO2_proc]]</f>
        <v>80</v>
      </c>
      <c r="AH747" s="1">
        <f>Tabulka1[[#This Row],[z2]]</f>
        <v>2.409432263528668</v>
      </c>
      <c r="AI747" s="1">
        <f>Tabulka1[[#This Row],[std2]]</f>
        <v>4.9206954992807028E-2</v>
      </c>
      <c r="AJ747" s="1" t="str">
        <f>Tabulka1[[#This Row],[z2Label]]</f>
        <v>Dynamic viscosity (mPa.s)</v>
      </c>
      <c r="AK747" s="1">
        <v>30</v>
      </c>
      <c r="AL747" s="1" t="s">
        <v>82</v>
      </c>
      <c r="AM747" s="1" t="s">
        <v>79</v>
      </c>
      <c r="AN747" s="1">
        <f t="shared" si="353"/>
        <v>2.1873851026827209</v>
      </c>
      <c r="AO747" s="1">
        <f>Tabulka1[[#This Row],[Interpolated_z2]]-Tabulka1[[#This Row],[z2]]</f>
        <v>-0.22204716084594711</v>
      </c>
      <c r="AP747" s="1">
        <f>Tabulka1[[#This Row],[Interpolated_z2 - measured]]/Tabulka1[[#This Row],[z2]]*100</f>
        <v>-9.2157461409914898</v>
      </c>
      <c r="AQ747" s="1">
        <v>1</v>
      </c>
    </row>
    <row r="748" spans="1:43" x14ac:dyDescent="0.35">
      <c r="A748" s="1">
        <f t="shared" ref="A748:B748" si="372">A363</f>
        <v>2.9311703472871242</v>
      </c>
      <c r="B748" s="1">
        <f t="shared" si="372"/>
        <v>3.6639629341089055</v>
      </c>
      <c r="C748" s="1">
        <f>Tabulka1[[#This Row],[z2]]</f>
        <v>4.0589810459283466</v>
      </c>
      <c r="D748" s="1">
        <f>Tabulka1[[#This Row],[std2]]</f>
        <v>3.1593686302281411E-2</v>
      </c>
      <c r="E748" s="1">
        <f t="shared" si="347"/>
        <v>8</v>
      </c>
      <c r="F748" s="1" t="s">
        <v>75</v>
      </c>
      <c r="G748" s="1" t="s">
        <v>27</v>
      </c>
      <c r="H748" s="1" t="str">
        <f>Tabulka1[[#This Row],[z2Label]]</f>
        <v>Dynamic viscosity (mPa.s)</v>
      </c>
      <c r="I748" s="1">
        <f t="shared" ref="I748:J748" si="373">I363</f>
        <v>25</v>
      </c>
      <c r="J748" s="1">
        <f t="shared" si="373"/>
        <v>2.5</v>
      </c>
      <c r="K748">
        <v>4.0589810459283466</v>
      </c>
      <c r="L748">
        <v>3.1593686302281411E-2</v>
      </c>
      <c r="M748" s="1" t="s">
        <v>29</v>
      </c>
      <c r="N748" s="1" t="s">
        <v>28</v>
      </c>
      <c r="O748" s="1" t="s">
        <v>81</v>
      </c>
      <c r="P748" s="1">
        <f t="shared" ref="P748:Q748" si="374">P363</f>
        <v>7.3026700581443302</v>
      </c>
      <c r="Q748" s="1">
        <f t="shared" si="374"/>
        <v>2.5</v>
      </c>
      <c r="R748" s="1">
        <f>Tabulka1[[#This Row],[z2]]</f>
        <v>4.0589810459283466</v>
      </c>
      <c r="S748" s="1">
        <f>Tabulka1[[#This Row],[std2]]</f>
        <v>3.1593686302281411E-2</v>
      </c>
      <c r="T748" s="1" t="s">
        <v>44</v>
      </c>
      <c r="U748" s="1" t="s">
        <v>28</v>
      </c>
      <c r="V748" s="1" t="str">
        <f>Tabulka1[[#This Row],[z2Label]]</f>
        <v>Dynamic viscosity (mPa.s)</v>
      </c>
      <c r="W748" s="1">
        <f>2*Tabulka1[[#This Row],[x3]]/61.9789*1000/(100-Tabulka1[[#This Row],[x2]])</f>
        <v>3.14200265279284</v>
      </c>
      <c r="X748" s="1">
        <f>(Tabulka1[[#This Row],[x2]]-Tabulka1[[#This Row],[x3]])/60.08*1000/(100-Tabulka1[[#This Row],[x2]])</f>
        <v>3.9275033159910495</v>
      </c>
      <c r="Y748" s="1">
        <f>Tabulka1[[#This Row],[z3]]</f>
        <v>4.0589810459283466</v>
      </c>
      <c r="Z748" s="1">
        <f>Tabulka1[[#This Row],[std3]]</f>
        <v>3.1593686302281411E-2</v>
      </c>
      <c r="AA748" s="1" t="s">
        <v>36</v>
      </c>
      <c r="AB748" s="1" t="s">
        <v>37</v>
      </c>
      <c r="AC748" s="1" t="str">
        <f>Tabulka1[[#This Row],[z2Label]]</f>
        <v>Dynamic viscosity (mPa.s)</v>
      </c>
      <c r="AD748" s="1">
        <f>Tabulka1[[#This Row],[y2]]</f>
        <v>2.5</v>
      </c>
      <c r="AE748" s="1">
        <f>Tabulka1[[#This Row],[x3]]</f>
        <v>7.3026700581443302</v>
      </c>
      <c r="AF748" s="1">
        <f>Tabulka1[[#This Row],[x2]]-Tabulka1[[#This Row],[x3]]</f>
        <v>17.697329941855671</v>
      </c>
      <c r="AG748" s="1">
        <f>100-Tabulka1[[#This Row],[Na2O_proc]]-Tabulka1[[#This Row],[SiO2_proc]]</f>
        <v>75</v>
      </c>
      <c r="AH748" s="1">
        <f>Tabulka1[[#This Row],[z2]]</f>
        <v>4.0589810459283466</v>
      </c>
      <c r="AI748" s="1">
        <f>Tabulka1[[#This Row],[std2]]</f>
        <v>3.1593686302281411E-2</v>
      </c>
      <c r="AJ748" s="1" t="str">
        <f>Tabulka1[[#This Row],[z2Label]]</f>
        <v>Dynamic viscosity (mPa.s)</v>
      </c>
      <c r="AK748" s="1">
        <v>30</v>
      </c>
      <c r="AL748" s="1" t="s">
        <v>82</v>
      </c>
      <c r="AM748" s="1" t="s">
        <v>79</v>
      </c>
      <c r="AN748" s="1">
        <f t="shared" si="353"/>
        <v>3.2757995016136454</v>
      </c>
      <c r="AO748" s="1">
        <f>Tabulka1[[#This Row],[Interpolated_z2]]-Tabulka1[[#This Row],[z2]]</f>
        <v>-0.78318154431470122</v>
      </c>
      <c r="AP748" s="1">
        <f>Tabulka1[[#This Row],[Interpolated_z2 - measured]]/Tabulka1[[#This Row],[z2]]*100</f>
        <v>-19.295028369258532</v>
      </c>
      <c r="AQ748" s="1">
        <v>1</v>
      </c>
    </row>
    <row r="749" spans="1:43" x14ac:dyDescent="0.35">
      <c r="A749" s="1">
        <f t="shared" ref="A749:B749" si="375">A364</f>
        <v>3.6938734247373328</v>
      </c>
      <c r="B749" s="1">
        <f t="shared" si="375"/>
        <v>4.6173417809216657</v>
      </c>
      <c r="C749" s="1">
        <f>Tabulka1[[#This Row],[z2]]</f>
        <v>6.1637542543077801</v>
      </c>
      <c r="D749" s="1">
        <f>Tabulka1[[#This Row],[std2]]</f>
        <v>0.28982479860734439</v>
      </c>
      <c r="E749" s="1">
        <f t="shared" si="347"/>
        <v>8</v>
      </c>
      <c r="F749" s="1" t="s">
        <v>75</v>
      </c>
      <c r="G749" s="1" t="s">
        <v>27</v>
      </c>
      <c r="H749" s="1" t="str">
        <f>Tabulka1[[#This Row],[z2Label]]</f>
        <v>Dynamic viscosity (mPa.s)</v>
      </c>
      <c r="I749" s="1">
        <f t="shared" ref="I749:J749" si="376">I364</f>
        <v>30</v>
      </c>
      <c r="J749" s="1">
        <f t="shared" si="376"/>
        <v>2.5</v>
      </c>
      <c r="K749">
        <v>6.1637542543077801</v>
      </c>
      <c r="L749">
        <v>0.28982479860734439</v>
      </c>
      <c r="M749" s="1" t="s">
        <v>29</v>
      </c>
      <c r="N749" s="1" t="s">
        <v>28</v>
      </c>
      <c r="O749" s="1" t="s">
        <v>81</v>
      </c>
      <c r="P749" s="1">
        <f t="shared" ref="P749:Q749" si="377">P364</f>
        <v>8.763204069773197</v>
      </c>
      <c r="Q749" s="1">
        <f t="shared" si="377"/>
        <v>2.5</v>
      </c>
      <c r="R749" s="1">
        <f>Tabulka1[[#This Row],[z2]]</f>
        <v>6.1637542543077801</v>
      </c>
      <c r="S749" s="1">
        <f>Tabulka1[[#This Row],[std2]]</f>
        <v>0.28982479860734439</v>
      </c>
      <c r="T749" s="1" t="s">
        <v>44</v>
      </c>
      <c r="U749" s="1" t="s">
        <v>28</v>
      </c>
      <c r="V749" s="1" t="str">
        <f>Tabulka1[[#This Row],[z2Label]]</f>
        <v>Dynamic viscosity (mPa.s)</v>
      </c>
      <c r="W749" s="1">
        <f>2*Tabulka1[[#This Row],[x3]]/61.9789*1000/(100-Tabulka1[[#This Row],[x2]])</f>
        <v>4.0397176964479371</v>
      </c>
      <c r="X749" s="1">
        <f>(Tabulka1[[#This Row],[x2]]-Tabulka1[[#This Row],[x3]])/60.08*1000/(100-Tabulka1[[#This Row],[x2]])</f>
        <v>5.0496471205599214</v>
      </c>
      <c r="Y749" s="1">
        <f>Tabulka1[[#This Row],[z3]]</f>
        <v>6.1637542543077801</v>
      </c>
      <c r="Z749" s="1">
        <f>Tabulka1[[#This Row],[std3]]</f>
        <v>0.28982479860734439</v>
      </c>
      <c r="AA749" s="1" t="s">
        <v>36</v>
      </c>
      <c r="AB749" s="1" t="s">
        <v>37</v>
      </c>
      <c r="AC749" s="1" t="str">
        <f>Tabulka1[[#This Row],[z2Label]]</f>
        <v>Dynamic viscosity (mPa.s)</v>
      </c>
      <c r="AD749" s="1">
        <f>Tabulka1[[#This Row],[y2]]</f>
        <v>2.5</v>
      </c>
      <c r="AE749" s="1">
        <f>Tabulka1[[#This Row],[x3]]</f>
        <v>8.763204069773197</v>
      </c>
      <c r="AF749" s="1">
        <f>Tabulka1[[#This Row],[x2]]-Tabulka1[[#This Row],[x3]]</f>
        <v>21.236795930226805</v>
      </c>
      <c r="AG749" s="1">
        <f>100-Tabulka1[[#This Row],[Na2O_proc]]-Tabulka1[[#This Row],[SiO2_proc]]</f>
        <v>70</v>
      </c>
      <c r="AH749" s="1">
        <f>Tabulka1[[#This Row],[z2]]</f>
        <v>6.1637542543077801</v>
      </c>
      <c r="AI749" s="1">
        <f>Tabulka1[[#This Row],[std2]]</f>
        <v>0.28982479860734439</v>
      </c>
      <c r="AJ749" s="1" t="str">
        <f>Tabulka1[[#This Row],[z2Label]]</f>
        <v>Dynamic viscosity (mPa.s)</v>
      </c>
      <c r="AK749" s="1">
        <v>30</v>
      </c>
      <c r="AL749" s="1" t="s">
        <v>82</v>
      </c>
      <c r="AM749" s="1" t="s">
        <v>79</v>
      </c>
      <c r="AN749" s="1">
        <f t="shared" si="353"/>
        <v>5.8183018710069838</v>
      </c>
      <c r="AO749" s="1">
        <f>Tabulka1[[#This Row],[Interpolated_z2]]-Tabulka1[[#This Row],[z2]]</f>
        <v>-0.34545238330079631</v>
      </c>
      <c r="AP749" s="1">
        <f>Tabulka1[[#This Row],[Interpolated_z2 - measured]]/Tabulka1[[#This Row],[z2]]*100</f>
        <v>-5.604577487159931</v>
      </c>
      <c r="AQ749" s="1">
        <v>1</v>
      </c>
    </row>
    <row r="750" spans="1:43" x14ac:dyDescent="0.35">
      <c r="A750" s="1">
        <f t="shared" ref="A750:B750" si="378">A365</f>
        <v>4.5244225509699598</v>
      </c>
      <c r="B750" s="1">
        <f t="shared" si="378"/>
        <v>5.6555281887124496</v>
      </c>
      <c r="C750" s="1">
        <f>Tabulka1[[#This Row],[z2]]</f>
        <v>12.267158148488782</v>
      </c>
      <c r="D750" s="1">
        <f>Tabulka1[[#This Row],[std2]]</f>
        <v>0.47438564279579315</v>
      </c>
      <c r="E750" s="1">
        <f t="shared" si="347"/>
        <v>8</v>
      </c>
      <c r="F750" s="1" t="s">
        <v>75</v>
      </c>
      <c r="G750" s="1" t="s">
        <v>27</v>
      </c>
      <c r="H750" s="1" t="str">
        <f>Tabulka1[[#This Row],[z2Label]]</f>
        <v>Dynamic viscosity (mPa.s)</v>
      </c>
      <c r="I750" s="1">
        <f t="shared" ref="I750:J750" si="379">I365</f>
        <v>35</v>
      </c>
      <c r="J750" s="1">
        <f t="shared" si="379"/>
        <v>2.5</v>
      </c>
      <c r="K750">
        <v>12.267158148488782</v>
      </c>
      <c r="L750">
        <v>0.47438564279579315</v>
      </c>
      <c r="M750" s="1" t="s">
        <v>29</v>
      </c>
      <c r="N750" s="1" t="s">
        <v>28</v>
      </c>
      <c r="O750" s="1" t="s">
        <v>81</v>
      </c>
      <c r="P750" s="1">
        <f t="shared" ref="P750:Q750" si="380">P365</f>
        <v>10.223738081402063</v>
      </c>
      <c r="Q750" s="1">
        <f t="shared" si="380"/>
        <v>2.5</v>
      </c>
      <c r="R750" s="1">
        <f>Tabulka1[[#This Row],[z2]]</f>
        <v>12.267158148488782</v>
      </c>
      <c r="S750" s="1">
        <f>Tabulka1[[#This Row],[std2]]</f>
        <v>0.47438564279579315</v>
      </c>
      <c r="T750" s="1" t="s">
        <v>44</v>
      </c>
      <c r="U750" s="1" t="s">
        <v>28</v>
      </c>
      <c r="V750" s="1" t="str">
        <f>Tabulka1[[#This Row],[z2Label]]</f>
        <v>Dynamic viscosity (mPa.s)</v>
      </c>
      <c r="W750" s="1">
        <f>2*Tabulka1[[#This Row],[x3]]/61.9789*1000/(100-Tabulka1[[#This Row],[x2]])</f>
        <v>5.0755427468192025</v>
      </c>
      <c r="X750" s="1">
        <f>(Tabulka1[[#This Row],[x2]]-Tabulka1[[#This Row],[x3]])/60.08*1000/(100-Tabulka1[[#This Row],[x2]])</f>
        <v>6.344428433524004</v>
      </c>
      <c r="Y750" s="1">
        <f>Tabulka1[[#This Row],[z3]]</f>
        <v>12.267158148488782</v>
      </c>
      <c r="Z750" s="1">
        <f>Tabulka1[[#This Row],[std3]]</f>
        <v>0.47438564279579315</v>
      </c>
      <c r="AA750" s="1" t="s">
        <v>36</v>
      </c>
      <c r="AB750" s="1" t="s">
        <v>37</v>
      </c>
      <c r="AC750" s="1" t="str">
        <f>Tabulka1[[#This Row],[z2Label]]</f>
        <v>Dynamic viscosity (mPa.s)</v>
      </c>
      <c r="AD750" s="1">
        <f>Tabulka1[[#This Row],[y2]]</f>
        <v>2.5</v>
      </c>
      <c r="AE750" s="1">
        <f>Tabulka1[[#This Row],[x3]]</f>
        <v>10.223738081402063</v>
      </c>
      <c r="AF750" s="1">
        <f>Tabulka1[[#This Row],[x2]]-Tabulka1[[#This Row],[x3]]</f>
        <v>24.776261918597939</v>
      </c>
      <c r="AG750" s="1">
        <f>100-Tabulka1[[#This Row],[Na2O_proc]]-Tabulka1[[#This Row],[SiO2_proc]]</f>
        <v>65</v>
      </c>
      <c r="AH750" s="1">
        <f>Tabulka1[[#This Row],[z2]]</f>
        <v>12.267158148488782</v>
      </c>
      <c r="AI750" s="1">
        <f>Tabulka1[[#This Row],[std2]]</f>
        <v>0.47438564279579315</v>
      </c>
      <c r="AJ750" s="1" t="str">
        <f>Tabulka1[[#This Row],[z2Label]]</f>
        <v>Dynamic viscosity (mPa.s)</v>
      </c>
      <c r="AK750" s="1">
        <v>30</v>
      </c>
      <c r="AL750" s="1" t="s">
        <v>82</v>
      </c>
      <c r="AM750" s="1" t="s">
        <v>79</v>
      </c>
      <c r="AN750" s="1">
        <f t="shared" si="353"/>
        <v>13.522358247331978</v>
      </c>
      <c r="AO750" s="1">
        <f>Tabulka1[[#This Row],[Interpolated_z2]]-Tabulka1[[#This Row],[z2]]</f>
        <v>1.2552000988431953</v>
      </c>
      <c r="AP750" s="1">
        <f>Tabulka1[[#This Row],[Interpolated_z2 - measured]]/Tabulka1[[#This Row],[z2]]*100</f>
        <v>10.232199533498523</v>
      </c>
      <c r="AQ750" s="1">
        <v>1</v>
      </c>
    </row>
    <row r="751" spans="1:43" x14ac:dyDescent="0.35">
      <c r="A751" s="1">
        <f t="shared" ref="A751:B751" si="381">A366</f>
        <v>5.4218397776593257</v>
      </c>
      <c r="B751" s="1">
        <f t="shared" si="381"/>
        <v>6.7772997220741571</v>
      </c>
      <c r="C751" s="1">
        <f>Tabulka1[[#This Row],[z2]]</f>
        <v>50.543363184899412</v>
      </c>
      <c r="D751" s="1">
        <f>Tabulka1[[#This Row],[std2]]</f>
        <v>0.19642566796933292</v>
      </c>
      <c r="E751" s="1">
        <f t="shared" si="347"/>
        <v>8</v>
      </c>
      <c r="F751" s="1" t="s">
        <v>75</v>
      </c>
      <c r="G751" s="1" t="s">
        <v>27</v>
      </c>
      <c r="H751" s="1" t="str">
        <f>Tabulka1[[#This Row],[z2Label]]</f>
        <v>Dynamic viscosity (mPa.s)</v>
      </c>
      <c r="I751" s="1">
        <f t="shared" ref="I751:J751" si="382">I366</f>
        <v>40</v>
      </c>
      <c r="J751" s="1">
        <f t="shared" si="382"/>
        <v>2.5</v>
      </c>
      <c r="K751">
        <v>50.543363184899412</v>
      </c>
      <c r="L751">
        <v>0.19642566796933292</v>
      </c>
      <c r="M751" s="1" t="s">
        <v>29</v>
      </c>
      <c r="N751" s="1" t="s">
        <v>28</v>
      </c>
      <c r="O751" s="1" t="s">
        <v>81</v>
      </c>
      <c r="P751" s="1">
        <f t="shared" ref="P751:Q751" si="383">P366</f>
        <v>11.684272093030929</v>
      </c>
      <c r="Q751" s="1">
        <f t="shared" si="383"/>
        <v>2.5</v>
      </c>
      <c r="R751" s="1">
        <f>Tabulka1[[#This Row],[z2]]</f>
        <v>50.543363184899412</v>
      </c>
      <c r="S751" s="1">
        <f>Tabulka1[[#This Row],[std2]]</f>
        <v>0.19642566796933292</v>
      </c>
      <c r="T751" s="1" t="s">
        <v>44</v>
      </c>
      <c r="U751" s="1" t="s">
        <v>28</v>
      </c>
      <c r="V751" s="1" t="str">
        <f>Tabulka1[[#This Row],[z2Label]]</f>
        <v>Dynamic viscosity (mPa.s)</v>
      </c>
      <c r="W751" s="1">
        <f>2*Tabulka1[[#This Row],[x3]]/61.9789*1000/(100-Tabulka1[[#This Row],[x2]])</f>
        <v>6.2840053055856799</v>
      </c>
      <c r="X751" s="1">
        <f>(Tabulka1[[#This Row],[x2]]-Tabulka1[[#This Row],[x3]])/60.08*1000/(100-Tabulka1[[#This Row],[x2]])</f>
        <v>7.855006631982099</v>
      </c>
      <c r="Y751" s="1">
        <f>Tabulka1[[#This Row],[z3]]</f>
        <v>50.543363184899412</v>
      </c>
      <c r="Z751" s="1">
        <f>Tabulka1[[#This Row],[std3]]</f>
        <v>0.19642566796933292</v>
      </c>
      <c r="AA751" s="1" t="s">
        <v>36</v>
      </c>
      <c r="AB751" s="1" t="s">
        <v>37</v>
      </c>
      <c r="AC751" s="1" t="str">
        <f>Tabulka1[[#This Row],[z2Label]]</f>
        <v>Dynamic viscosity (mPa.s)</v>
      </c>
      <c r="AD751" s="1">
        <f>Tabulka1[[#This Row],[y2]]</f>
        <v>2.5</v>
      </c>
      <c r="AE751" s="1">
        <f>Tabulka1[[#This Row],[x3]]</f>
        <v>11.684272093030929</v>
      </c>
      <c r="AF751" s="1">
        <f>Tabulka1[[#This Row],[x2]]-Tabulka1[[#This Row],[x3]]</f>
        <v>28.315727906969073</v>
      </c>
      <c r="AG751" s="1">
        <f>100-Tabulka1[[#This Row],[Na2O_proc]]-Tabulka1[[#This Row],[SiO2_proc]]</f>
        <v>60</v>
      </c>
      <c r="AH751" s="1">
        <f>Tabulka1[[#This Row],[z2]]</f>
        <v>50.543363184899412</v>
      </c>
      <c r="AI751" s="1">
        <f>Tabulka1[[#This Row],[std2]]</f>
        <v>0.19642566796933292</v>
      </c>
      <c r="AJ751" s="1" t="str">
        <f>Tabulka1[[#This Row],[z2Label]]</f>
        <v>Dynamic viscosity (mPa.s)</v>
      </c>
      <c r="AK751" s="1">
        <v>30</v>
      </c>
      <c r="AL751" s="1" t="s">
        <v>82</v>
      </c>
      <c r="AM751" s="1" t="s">
        <v>79</v>
      </c>
      <c r="AN751" s="1">
        <f t="shared" si="353"/>
        <v>46.623782058731926</v>
      </c>
      <c r="AO751" s="1">
        <f>Tabulka1[[#This Row],[Interpolated_z2]]-Tabulka1[[#This Row],[z2]]</f>
        <v>-3.9195811261674862</v>
      </c>
      <c r="AP751" s="1">
        <f>Tabulka1[[#This Row],[Interpolated_z2 - measured]]/Tabulka1[[#This Row],[z2]]*100</f>
        <v>-7.7548878412161546</v>
      </c>
      <c r="AQ751" s="1">
        <v>1</v>
      </c>
    </row>
    <row r="752" spans="1:43" x14ac:dyDescent="0.35">
      <c r="A752" s="1">
        <f t="shared" ref="A752:B752" si="384">A367</f>
        <v>5.9431350619689329</v>
      </c>
      <c r="B752" s="1">
        <f t="shared" si="384"/>
        <v>7.4289188274611657</v>
      </c>
      <c r="C752" s="1">
        <f>Tabulka1[[#This Row],[z2]]</f>
        <v>105.18811474567445</v>
      </c>
      <c r="D752" s="1">
        <f>Tabulka1[[#This Row],[std2]]</f>
        <v>0.13146805511498286</v>
      </c>
      <c r="E752" s="1">
        <f t="shared" si="347"/>
        <v>8</v>
      </c>
      <c r="F752" s="1" t="s">
        <v>75</v>
      </c>
      <c r="G752" s="1" t="s">
        <v>27</v>
      </c>
      <c r="H752" s="1" t="str">
        <f>Tabulka1[[#This Row],[z2Label]]</f>
        <v>Dynamic viscosity (mPa.s)</v>
      </c>
      <c r="I752" s="1">
        <f t="shared" ref="I752:J752" si="385">I367</f>
        <v>42.7</v>
      </c>
      <c r="J752" s="1">
        <f t="shared" si="385"/>
        <v>2.5</v>
      </c>
      <c r="K752">
        <v>105.18811474567445</v>
      </c>
      <c r="L752">
        <v>0.13146805511498286</v>
      </c>
      <c r="M752" s="1" t="s">
        <v>29</v>
      </c>
      <c r="N752" s="1" t="s">
        <v>28</v>
      </c>
      <c r="O752" s="1" t="s">
        <v>81</v>
      </c>
      <c r="P752" s="1">
        <f t="shared" ref="P752:Q752" si="386">P367</f>
        <v>12.472960459310517</v>
      </c>
      <c r="Q752" s="1">
        <f t="shared" si="386"/>
        <v>2.5</v>
      </c>
      <c r="R752" s="1">
        <f>Tabulka1[[#This Row],[z2]]</f>
        <v>105.18811474567445</v>
      </c>
      <c r="S752" s="1">
        <f>Tabulka1[[#This Row],[std2]]</f>
        <v>0.13146805511498286</v>
      </c>
      <c r="T752" s="1" t="s">
        <v>44</v>
      </c>
      <c r="U752" s="1" t="s">
        <v>28</v>
      </c>
      <c r="V752" s="1" t="str">
        <f>Tabulka1[[#This Row],[z2Label]]</f>
        <v>Dynamic viscosity (mPa.s)</v>
      </c>
      <c r="W752" s="1">
        <f>2*Tabulka1[[#This Row],[x3]]/61.9789*1000/(100-Tabulka1[[#This Row],[x2]])</f>
        <v>7.0242677106939411</v>
      </c>
      <c r="X752" s="1">
        <f>(Tabulka1[[#This Row],[x2]]-Tabulka1[[#This Row],[x3]])/60.08*1000/(100-Tabulka1[[#This Row],[x2]])</f>
        <v>8.7803346383674263</v>
      </c>
      <c r="Y752" s="1">
        <f>Tabulka1[[#This Row],[z3]]</f>
        <v>105.18811474567445</v>
      </c>
      <c r="Z752" s="1">
        <f>Tabulka1[[#This Row],[std3]]</f>
        <v>0.13146805511498286</v>
      </c>
      <c r="AA752" s="1" t="s">
        <v>36</v>
      </c>
      <c r="AB752" s="1" t="s">
        <v>37</v>
      </c>
      <c r="AC752" s="1" t="str">
        <f>Tabulka1[[#This Row],[z2Label]]</f>
        <v>Dynamic viscosity (mPa.s)</v>
      </c>
      <c r="AD752" s="1">
        <f>Tabulka1[[#This Row],[y2]]</f>
        <v>2.5</v>
      </c>
      <c r="AE752" s="1">
        <f>Tabulka1[[#This Row],[x3]]</f>
        <v>12.472960459310517</v>
      </c>
      <c r="AF752" s="1">
        <f>Tabulka1[[#This Row],[x2]]-Tabulka1[[#This Row],[x3]]</f>
        <v>30.227039540689486</v>
      </c>
      <c r="AG752" s="1">
        <f>100-Tabulka1[[#This Row],[Na2O_proc]]-Tabulka1[[#This Row],[SiO2_proc]]</f>
        <v>57.3</v>
      </c>
      <c r="AH752" s="1">
        <f>Tabulka1[[#This Row],[z2]]</f>
        <v>105.18811474567445</v>
      </c>
      <c r="AI752" s="1">
        <f>Tabulka1[[#This Row],[std2]]</f>
        <v>0.13146805511498286</v>
      </c>
      <c r="AJ752" s="1" t="str">
        <f>Tabulka1[[#This Row],[z2Label]]</f>
        <v>Dynamic viscosity (mPa.s)</v>
      </c>
      <c r="AK752" s="1">
        <v>30</v>
      </c>
      <c r="AL752" s="1" t="s">
        <v>82</v>
      </c>
      <c r="AM752" s="1" t="s">
        <v>79</v>
      </c>
      <c r="AN752" s="1">
        <f t="shared" si="353"/>
        <v>112.97788717457769</v>
      </c>
      <c r="AO752" s="1">
        <f>Tabulka1[[#This Row],[Interpolated_z2]]-Tabulka1[[#This Row],[z2]]</f>
        <v>7.789772428903234</v>
      </c>
      <c r="AP752" s="1">
        <f>Tabulka1[[#This Row],[Interpolated_z2 - measured]]/Tabulka1[[#This Row],[z2]]*100</f>
        <v>7.4055633069738658</v>
      </c>
      <c r="AQ752" s="1">
        <v>1</v>
      </c>
    </row>
    <row r="753" spans="1:43" x14ac:dyDescent="0.35">
      <c r="A753" s="1">
        <f t="shared" ref="A753:B753" si="387">A368</f>
        <v>0</v>
      </c>
      <c r="B753" s="1">
        <f t="shared" si="387"/>
        <v>0</v>
      </c>
      <c r="C753" s="1">
        <f>Tabulka1[[#This Row],[z2]]</f>
        <v>0.77901098169446481</v>
      </c>
      <c r="D753" s="1">
        <f>Tabulka1[[#This Row],[std2]]</f>
        <v>2.1986370004217341E-3</v>
      </c>
      <c r="E753" s="1">
        <f t="shared" si="347"/>
        <v>9</v>
      </c>
      <c r="F753" s="1" t="s">
        <v>75</v>
      </c>
      <c r="G753" s="1" t="s">
        <v>27</v>
      </c>
      <c r="H753" s="1" t="str">
        <f>Tabulka1[[#This Row],[z2Label]]</f>
        <v>Dynamic viscosity (mPa.s)</v>
      </c>
      <c r="I753" s="1">
        <f t="shared" ref="I753:J753" si="388">I368</f>
        <v>0</v>
      </c>
      <c r="J753" s="1">
        <f t="shared" si="388"/>
        <v>3</v>
      </c>
      <c r="K753" s="1">
        <v>0.77901098169446481</v>
      </c>
      <c r="L753" s="1">
        <v>2.1986370004217341E-3</v>
      </c>
      <c r="M753" s="1" t="s">
        <v>29</v>
      </c>
      <c r="N753" s="1" t="s">
        <v>28</v>
      </c>
      <c r="O753" s="1" t="s">
        <v>81</v>
      </c>
      <c r="P753" s="1">
        <f t="shared" ref="P753:Q753" si="389">P368</f>
        <v>0</v>
      </c>
      <c r="Q753" s="1">
        <f t="shared" si="389"/>
        <v>3</v>
      </c>
      <c r="R753" s="1">
        <f>Tabulka1[[#This Row],[z2]]</f>
        <v>0.77901098169446481</v>
      </c>
      <c r="S753" s="1">
        <f>Tabulka1[[#This Row],[std2]]</f>
        <v>2.1986370004217341E-3</v>
      </c>
      <c r="T753" s="1" t="s">
        <v>44</v>
      </c>
      <c r="U753" s="1" t="s">
        <v>28</v>
      </c>
      <c r="V753" s="1" t="str">
        <f>Tabulka1[[#This Row],[z2Label]]</f>
        <v>Dynamic viscosity (mPa.s)</v>
      </c>
      <c r="W753" s="1">
        <f>2*Tabulka1[[#This Row],[x3]]/61.9789*1000/(100-Tabulka1[[#This Row],[x2]])</f>
        <v>0</v>
      </c>
      <c r="X753" s="1">
        <f>(Tabulka1[[#This Row],[x2]]-Tabulka1[[#This Row],[x3]])/60.08*1000/(100-Tabulka1[[#This Row],[x2]])</f>
        <v>0</v>
      </c>
      <c r="Y753" s="1">
        <f>Tabulka1[[#This Row],[z3]]</f>
        <v>0.77901098169446481</v>
      </c>
      <c r="Z753" s="1">
        <f>Tabulka1[[#This Row],[std3]]</f>
        <v>2.1986370004217341E-3</v>
      </c>
      <c r="AA753" s="1" t="s">
        <v>36</v>
      </c>
      <c r="AB753" s="1" t="s">
        <v>37</v>
      </c>
      <c r="AC753" s="1" t="str">
        <f>Tabulka1[[#This Row],[z2Label]]</f>
        <v>Dynamic viscosity (mPa.s)</v>
      </c>
      <c r="AD753" s="1">
        <f>Tabulka1[[#This Row],[y2]]</f>
        <v>3</v>
      </c>
      <c r="AE753" s="1">
        <f>Tabulka1[[#This Row],[x3]]</f>
        <v>0</v>
      </c>
      <c r="AF753" s="1">
        <f>Tabulka1[[#This Row],[x2]]-Tabulka1[[#This Row],[x3]]</f>
        <v>0</v>
      </c>
      <c r="AG753" s="1">
        <f>100-Tabulka1[[#This Row],[Na2O_proc]]-Tabulka1[[#This Row],[SiO2_proc]]</f>
        <v>100</v>
      </c>
      <c r="AH753" s="1">
        <f>Tabulka1[[#This Row],[z2]]</f>
        <v>0.77901098169446481</v>
      </c>
      <c r="AI753" s="1">
        <f>Tabulka1[[#This Row],[std2]]</f>
        <v>2.1986370004217341E-3</v>
      </c>
      <c r="AJ753" s="1" t="str">
        <f>Tabulka1[[#This Row],[z2Label]]</f>
        <v>Dynamic viscosity (mPa.s)</v>
      </c>
      <c r="AK753" s="1">
        <v>30</v>
      </c>
      <c r="AL753" s="1" t="s">
        <v>82</v>
      </c>
      <c r="AM753" s="1" t="s">
        <v>79</v>
      </c>
      <c r="AN753" s="1">
        <f t="shared" si="353"/>
        <v>0.67598630883748245</v>
      </c>
      <c r="AO753" s="1">
        <f>Tabulka1[[#This Row],[Interpolated_z2]]-Tabulka1[[#This Row],[z2]]</f>
        <v>-0.10302467285698236</v>
      </c>
      <c r="AP753" s="1">
        <f>Tabulka1[[#This Row],[Interpolated_z2 - measured]]/Tabulka1[[#This Row],[z2]]*100</f>
        <v>-13.22506040067476</v>
      </c>
      <c r="AQ753" s="1">
        <v>100</v>
      </c>
    </row>
    <row r="754" spans="1:43" x14ac:dyDescent="0.35">
      <c r="A754" s="1">
        <f t="shared" ref="A754:B754" si="390">A369</f>
        <v>0.428758862334855</v>
      </c>
      <c r="B754" s="1">
        <f t="shared" si="390"/>
        <v>0.64313829350228247</v>
      </c>
      <c r="C754" s="1">
        <f>Tabulka1[[#This Row],[z2]]</f>
        <v>0.93487172687214493</v>
      </c>
      <c r="D754" s="1">
        <f>Tabulka1[[#This Row],[std2]]</f>
        <v>2.3894983364698735E-3</v>
      </c>
      <c r="E754" s="1">
        <f t="shared" si="347"/>
        <v>9</v>
      </c>
      <c r="F754" s="1" t="s">
        <v>75</v>
      </c>
      <c r="G754" s="1" t="s">
        <v>27</v>
      </c>
      <c r="H754" s="1" t="str">
        <f>Tabulka1[[#This Row],[z2Label]]</f>
        <v>Dynamic viscosity (mPa.s)</v>
      </c>
      <c r="I754" s="1">
        <f t="shared" ref="I754:J754" si="391">I369</f>
        <v>5</v>
      </c>
      <c r="J754" s="1">
        <f t="shared" si="391"/>
        <v>3</v>
      </c>
      <c r="K754">
        <v>0.93487172687214493</v>
      </c>
      <c r="L754">
        <v>2.3894983364698735E-3</v>
      </c>
      <c r="M754" s="1" t="s">
        <v>29</v>
      </c>
      <c r="N754" s="1" t="s">
        <v>28</v>
      </c>
      <c r="O754" s="1" t="s">
        <v>81</v>
      </c>
      <c r="P754" s="1">
        <f t="shared" ref="P754:Q754" si="392">P369</f>
        <v>1.2793985110162751</v>
      </c>
      <c r="Q754" s="1">
        <f t="shared" si="392"/>
        <v>3</v>
      </c>
      <c r="R754" s="1">
        <f>Tabulka1[[#This Row],[z2]]</f>
        <v>0.93487172687214493</v>
      </c>
      <c r="S754" s="1">
        <f>Tabulka1[[#This Row],[std2]]</f>
        <v>2.3894983364698735E-3</v>
      </c>
      <c r="T754" s="1" t="s">
        <v>44</v>
      </c>
      <c r="U754" s="1" t="s">
        <v>28</v>
      </c>
      <c r="V754" s="1" t="str">
        <f>Tabulka1[[#This Row],[z2Label]]</f>
        <v>Dynamic viscosity (mPa.s)</v>
      </c>
      <c r="W754" s="1">
        <f>2*Tabulka1[[#This Row],[x3]]/61.9789*1000/(100-Tabulka1[[#This Row],[x2]])</f>
        <v>0.43457863071270186</v>
      </c>
      <c r="X754" s="1">
        <f>(Tabulka1[[#This Row],[x2]]-Tabulka1[[#This Row],[x3]])/60.08*1000/(100-Tabulka1[[#This Row],[x2]])</f>
        <v>0.65186794606905274</v>
      </c>
      <c r="Y754" s="1">
        <f>Tabulka1[[#This Row],[z3]]</f>
        <v>0.93487172687214493</v>
      </c>
      <c r="Z754" s="1">
        <f>Tabulka1[[#This Row],[std3]]</f>
        <v>2.3894983364698735E-3</v>
      </c>
      <c r="AA754" s="1" t="s">
        <v>36</v>
      </c>
      <c r="AB754" s="1" t="s">
        <v>37</v>
      </c>
      <c r="AC754" s="1" t="str">
        <f>Tabulka1[[#This Row],[z2Label]]</f>
        <v>Dynamic viscosity (mPa.s)</v>
      </c>
      <c r="AD754" s="1">
        <f>Tabulka1[[#This Row],[y2]]</f>
        <v>3</v>
      </c>
      <c r="AE754" s="1">
        <f>Tabulka1[[#This Row],[x3]]</f>
        <v>1.2793985110162751</v>
      </c>
      <c r="AF754" s="1">
        <f>Tabulka1[[#This Row],[x2]]-Tabulka1[[#This Row],[x3]]</f>
        <v>3.7206014889837249</v>
      </c>
      <c r="AG754" s="1">
        <f>100-Tabulka1[[#This Row],[Na2O_proc]]-Tabulka1[[#This Row],[SiO2_proc]]</f>
        <v>95</v>
      </c>
      <c r="AH754" s="1">
        <f>Tabulka1[[#This Row],[z2]]</f>
        <v>0.93487172687214493</v>
      </c>
      <c r="AI754" s="1">
        <f>Tabulka1[[#This Row],[std2]]</f>
        <v>2.3894983364698735E-3</v>
      </c>
      <c r="AJ754" s="1" t="str">
        <f>Tabulka1[[#This Row],[z2Label]]</f>
        <v>Dynamic viscosity (mPa.s)</v>
      </c>
      <c r="AK754" s="1">
        <v>30</v>
      </c>
      <c r="AL754" s="1" t="s">
        <v>82</v>
      </c>
      <c r="AM754" s="1" t="s">
        <v>79</v>
      </c>
      <c r="AN754" s="1">
        <f t="shared" si="353"/>
        <v>0.9062135336111915</v>
      </c>
      <c r="AO754" s="1">
        <f>Tabulka1[[#This Row],[Interpolated_z2]]-Tabulka1[[#This Row],[z2]]</f>
        <v>-2.8658193260953424E-2</v>
      </c>
      <c r="AP754" s="1">
        <f>Tabulka1[[#This Row],[Interpolated_z2 - measured]]/Tabulka1[[#This Row],[z2]]*100</f>
        <v>-3.0654679607048143</v>
      </c>
      <c r="AQ754" s="1">
        <v>1</v>
      </c>
    </row>
    <row r="755" spans="1:43" x14ac:dyDescent="0.35">
      <c r="A755" s="1">
        <f t="shared" ref="A755:B755" si="393">A370</f>
        <v>0.89357601739583503</v>
      </c>
      <c r="B755" s="1">
        <f t="shared" si="393"/>
        <v>1.3403640260937526</v>
      </c>
      <c r="C755" s="1">
        <f>Tabulka1[[#This Row],[z2]]</f>
        <v>1.1795136212559167</v>
      </c>
      <c r="D755" s="1">
        <f>Tabulka1[[#This Row],[std2]]</f>
        <v>1.2616408315640785E-4</v>
      </c>
      <c r="E755" s="1">
        <f t="shared" si="347"/>
        <v>9</v>
      </c>
      <c r="F755" s="1" t="s">
        <v>75</v>
      </c>
      <c r="G755" s="1" t="s">
        <v>27</v>
      </c>
      <c r="H755" s="1" t="str">
        <f>Tabulka1[[#This Row],[z2Label]]</f>
        <v>Dynamic viscosity (mPa.s)</v>
      </c>
      <c r="I755" s="1">
        <f t="shared" ref="I755:J755" si="394">I370</f>
        <v>10</v>
      </c>
      <c r="J755" s="1">
        <f t="shared" si="394"/>
        <v>3</v>
      </c>
      <c r="K755">
        <v>1.1795136212559167</v>
      </c>
      <c r="L755">
        <v>1.2616408315640785E-4</v>
      </c>
      <c r="M755" s="1" t="s">
        <v>29</v>
      </c>
      <c r="N755" s="1" t="s">
        <v>28</v>
      </c>
      <c r="O755" s="1" t="s">
        <v>81</v>
      </c>
      <c r="P755" s="1">
        <f t="shared" ref="P755:Q755" si="395">P370</f>
        <v>2.5587970220325502</v>
      </c>
      <c r="Q755" s="1">
        <f t="shared" si="395"/>
        <v>3</v>
      </c>
      <c r="R755" s="1">
        <f>Tabulka1[[#This Row],[z2]]</f>
        <v>1.1795136212559167</v>
      </c>
      <c r="S755" s="1">
        <f>Tabulka1[[#This Row],[std2]]</f>
        <v>1.2616408315640785E-4</v>
      </c>
      <c r="T755" s="1" t="s">
        <v>44</v>
      </c>
      <c r="U755" s="1" t="s">
        <v>28</v>
      </c>
      <c r="V755" s="1" t="str">
        <f>Tabulka1[[#This Row],[z2Label]]</f>
        <v>Dynamic viscosity (mPa.s)</v>
      </c>
      <c r="W755" s="1">
        <f>2*Tabulka1[[#This Row],[x3]]/61.9789*1000/(100-Tabulka1[[#This Row],[x2]])</f>
        <v>0.91744377594903725</v>
      </c>
      <c r="X755" s="1">
        <f>(Tabulka1[[#This Row],[x2]]-Tabulka1[[#This Row],[x3]])/60.08*1000/(100-Tabulka1[[#This Row],[x2]])</f>
        <v>1.3761656639235558</v>
      </c>
      <c r="Y755" s="1">
        <f>Tabulka1[[#This Row],[z3]]</f>
        <v>1.1795136212559167</v>
      </c>
      <c r="Z755" s="1">
        <f>Tabulka1[[#This Row],[std3]]</f>
        <v>1.2616408315640785E-4</v>
      </c>
      <c r="AA755" s="1" t="s">
        <v>36</v>
      </c>
      <c r="AB755" s="1" t="s">
        <v>37</v>
      </c>
      <c r="AC755" s="1" t="str">
        <f>Tabulka1[[#This Row],[z2Label]]</f>
        <v>Dynamic viscosity (mPa.s)</v>
      </c>
      <c r="AD755" s="1">
        <f>Tabulka1[[#This Row],[y2]]</f>
        <v>3</v>
      </c>
      <c r="AE755" s="1">
        <f>Tabulka1[[#This Row],[x3]]</f>
        <v>2.5587970220325502</v>
      </c>
      <c r="AF755" s="1">
        <f>Tabulka1[[#This Row],[x2]]-Tabulka1[[#This Row],[x3]]</f>
        <v>7.4412029779674498</v>
      </c>
      <c r="AG755" s="1">
        <f>100-Tabulka1[[#This Row],[Na2O_proc]]-Tabulka1[[#This Row],[SiO2_proc]]</f>
        <v>90</v>
      </c>
      <c r="AH755" s="1">
        <f>Tabulka1[[#This Row],[z2]]</f>
        <v>1.1795136212559167</v>
      </c>
      <c r="AI755" s="1">
        <f>Tabulka1[[#This Row],[std2]]</f>
        <v>1.2616408315640785E-4</v>
      </c>
      <c r="AJ755" s="1" t="str">
        <f>Tabulka1[[#This Row],[z2Label]]</f>
        <v>Dynamic viscosity (mPa.s)</v>
      </c>
      <c r="AK755" s="1">
        <v>30</v>
      </c>
      <c r="AL755" s="1" t="s">
        <v>82</v>
      </c>
      <c r="AM755" s="1" t="s">
        <v>79</v>
      </c>
      <c r="AN755" s="1">
        <f t="shared" si="353"/>
        <v>1.2231567040501419</v>
      </c>
      <c r="AO755" s="1">
        <f>Tabulka1[[#This Row],[Interpolated_z2]]-Tabulka1[[#This Row],[z2]]</f>
        <v>4.364308279422513E-2</v>
      </c>
      <c r="AP755" s="1">
        <f>Tabulka1[[#This Row],[Interpolated_z2 - measured]]/Tabulka1[[#This Row],[z2]]*100</f>
        <v>3.7000914620854539</v>
      </c>
      <c r="AQ755" s="1">
        <v>1</v>
      </c>
    </row>
    <row r="756" spans="1:43" x14ac:dyDescent="0.35">
      <c r="A756" s="1">
        <f t="shared" ref="A756:B756" si="396">A371</f>
        <v>1.3974363685079898</v>
      </c>
      <c r="B756" s="1">
        <f t="shared" si="396"/>
        <v>2.0961545527619849</v>
      </c>
      <c r="C756" s="1">
        <f>Tabulka1[[#This Row],[z2]]</f>
        <v>1.5790291092975584</v>
      </c>
      <c r="D756" s="1">
        <f>Tabulka1[[#This Row],[std2]]</f>
        <v>1.8795760050035234E-3</v>
      </c>
      <c r="E756" s="1">
        <f t="shared" si="347"/>
        <v>9</v>
      </c>
      <c r="F756" s="1" t="s">
        <v>75</v>
      </c>
      <c r="G756" s="1" t="s">
        <v>27</v>
      </c>
      <c r="H756" s="1" t="str">
        <f>Tabulka1[[#This Row],[z2Label]]</f>
        <v>Dynamic viscosity (mPa.s)</v>
      </c>
      <c r="I756" s="1">
        <f t="shared" ref="I756:J756" si="397">I371</f>
        <v>15</v>
      </c>
      <c r="J756" s="1">
        <f t="shared" si="397"/>
        <v>3</v>
      </c>
      <c r="K756">
        <v>1.5790291092975584</v>
      </c>
      <c r="L756">
        <v>1.8795760050035234E-3</v>
      </c>
      <c r="M756" s="1" t="s">
        <v>29</v>
      </c>
      <c r="N756" s="1" t="s">
        <v>28</v>
      </c>
      <c r="O756" s="1" t="s">
        <v>81</v>
      </c>
      <c r="P756" s="1">
        <f t="shared" ref="P756:Q756" si="398">P371</f>
        <v>3.8381955330488249</v>
      </c>
      <c r="Q756" s="1">
        <f t="shared" si="398"/>
        <v>3</v>
      </c>
      <c r="R756" s="1">
        <f>Tabulka1[[#This Row],[z2]]</f>
        <v>1.5790291092975584</v>
      </c>
      <c r="S756" s="1">
        <f>Tabulka1[[#This Row],[std2]]</f>
        <v>1.8795760050035234E-3</v>
      </c>
      <c r="T756" s="1" t="s">
        <v>44</v>
      </c>
      <c r="U756" s="1" t="s">
        <v>28</v>
      </c>
      <c r="V756" s="1" t="str">
        <f>Tabulka1[[#This Row],[z2Label]]</f>
        <v>Dynamic viscosity (mPa.s)</v>
      </c>
      <c r="W756" s="1">
        <f>2*Tabulka1[[#This Row],[x3]]/61.9789*1000/(100-Tabulka1[[#This Row],[x2]])</f>
        <v>1.4571165853308237</v>
      </c>
      <c r="X756" s="1">
        <f>(Tabulka1[[#This Row],[x2]]-Tabulka1[[#This Row],[x3]])/60.08*1000/(100-Tabulka1[[#This Row],[x2]])</f>
        <v>2.1856748779962354</v>
      </c>
      <c r="Y756" s="1">
        <f>Tabulka1[[#This Row],[z3]]</f>
        <v>1.5790291092975584</v>
      </c>
      <c r="Z756" s="1">
        <f>Tabulka1[[#This Row],[std3]]</f>
        <v>1.8795760050035234E-3</v>
      </c>
      <c r="AA756" s="1" t="s">
        <v>36</v>
      </c>
      <c r="AB756" s="1" t="s">
        <v>37</v>
      </c>
      <c r="AC756" s="1" t="str">
        <f>Tabulka1[[#This Row],[z2Label]]</f>
        <v>Dynamic viscosity (mPa.s)</v>
      </c>
      <c r="AD756" s="1">
        <f>Tabulka1[[#This Row],[y2]]</f>
        <v>3</v>
      </c>
      <c r="AE756" s="1">
        <f>Tabulka1[[#This Row],[x3]]</f>
        <v>3.8381955330488249</v>
      </c>
      <c r="AF756" s="1">
        <f>Tabulka1[[#This Row],[x2]]-Tabulka1[[#This Row],[x3]]</f>
        <v>11.161804466951175</v>
      </c>
      <c r="AG756" s="1">
        <f>100-Tabulka1[[#This Row],[Na2O_proc]]-Tabulka1[[#This Row],[SiO2_proc]]</f>
        <v>85</v>
      </c>
      <c r="AH756" s="1">
        <f>Tabulka1[[#This Row],[z2]]</f>
        <v>1.5790291092975584</v>
      </c>
      <c r="AI756" s="1">
        <f>Tabulka1[[#This Row],[std2]]</f>
        <v>1.8795760050035234E-3</v>
      </c>
      <c r="AJ756" s="1" t="str">
        <f>Tabulka1[[#This Row],[z2Label]]</f>
        <v>Dynamic viscosity (mPa.s)</v>
      </c>
      <c r="AK756" s="1">
        <v>30</v>
      </c>
      <c r="AL756" s="1" t="s">
        <v>82</v>
      </c>
      <c r="AM756" s="1" t="s">
        <v>79</v>
      </c>
      <c r="AN756" s="1">
        <f t="shared" si="353"/>
        <v>1.6708941701724971</v>
      </c>
      <c r="AO756" s="1">
        <f>Tabulka1[[#This Row],[Interpolated_z2]]-Tabulka1[[#This Row],[z2]]</f>
        <v>9.1865060874938731E-2</v>
      </c>
      <c r="AP756" s="1">
        <f>Tabulka1[[#This Row],[Interpolated_z2 - measured]]/Tabulka1[[#This Row],[z2]]*100</f>
        <v>5.817819338099822</v>
      </c>
      <c r="AQ756" s="1">
        <v>1</v>
      </c>
    </row>
    <row r="757" spans="1:43" x14ac:dyDescent="0.35">
      <c r="A757" s="1">
        <f t="shared" ref="A757:B757" si="399">A372</f>
        <v>1.9480230485730057</v>
      </c>
      <c r="B757" s="1">
        <f t="shared" si="399"/>
        <v>2.9220345728595083</v>
      </c>
      <c r="C757" s="1">
        <f>Tabulka1[[#This Row],[z2]]</f>
        <v>2.336000328678121</v>
      </c>
      <c r="D757" s="1">
        <f>Tabulka1[[#This Row],[std2]]</f>
        <v>3.8321848558959442E-3</v>
      </c>
      <c r="E757" s="1">
        <f t="shared" si="347"/>
        <v>9</v>
      </c>
      <c r="F757" s="1" t="s">
        <v>75</v>
      </c>
      <c r="G757" s="1" t="s">
        <v>27</v>
      </c>
      <c r="H757" s="1" t="str">
        <f>Tabulka1[[#This Row],[z2Label]]</f>
        <v>Dynamic viscosity (mPa.s)</v>
      </c>
      <c r="I757" s="1">
        <f t="shared" ref="I757:J757" si="400">I372</f>
        <v>20</v>
      </c>
      <c r="J757" s="1">
        <f t="shared" si="400"/>
        <v>3</v>
      </c>
      <c r="K757">
        <v>2.336000328678121</v>
      </c>
      <c r="L757">
        <v>3.8321848558959442E-3</v>
      </c>
      <c r="M757" s="1" t="s">
        <v>29</v>
      </c>
      <c r="N757" s="1" t="s">
        <v>28</v>
      </c>
      <c r="O757" s="1" t="s">
        <v>81</v>
      </c>
      <c r="P757" s="1">
        <f t="shared" ref="P757:Q757" si="401">P372</f>
        <v>5.1175940440651004</v>
      </c>
      <c r="Q757" s="1">
        <f t="shared" si="401"/>
        <v>3</v>
      </c>
      <c r="R757" s="1">
        <f>Tabulka1[[#This Row],[z2]]</f>
        <v>2.336000328678121</v>
      </c>
      <c r="S757" s="1">
        <f>Tabulka1[[#This Row],[std2]]</f>
        <v>3.8321848558959442E-3</v>
      </c>
      <c r="T757" s="1" t="s">
        <v>44</v>
      </c>
      <c r="U757" s="1" t="s">
        <v>28</v>
      </c>
      <c r="V757" s="1" t="str">
        <f>Tabulka1[[#This Row],[z2Label]]</f>
        <v>Dynamic viscosity (mPa.s)</v>
      </c>
      <c r="W757" s="1">
        <f>2*Tabulka1[[#This Row],[x3]]/61.9789*1000/(100-Tabulka1[[#This Row],[x2]])</f>
        <v>2.0642484958853338</v>
      </c>
      <c r="X757" s="1">
        <f>(Tabulka1[[#This Row],[x2]]-Tabulka1[[#This Row],[x3]])/60.08*1000/(100-Tabulka1[[#This Row],[x2]])</f>
        <v>3.0963727438280002</v>
      </c>
      <c r="Y757" s="1">
        <f>Tabulka1[[#This Row],[z3]]</f>
        <v>2.336000328678121</v>
      </c>
      <c r="Z757" s="1">
        <f>Tabulka1[[#This Row],[std3]]</f>
        <v>3.8321848558959442E-3</v>
      </c>
      <c r="AA757" s="1" t="s">
        <v>36</v>
      </c>
      <c r="AB757" s="1" t="s">
        <v>37</v>
      </c>
      <c r="AC757" s="1" t="str">
        <f>Tabulka1[[#This Row],[z2Label]]</f>
        <v>Dynamic viscosity (mPa.s)</v>
      </c>
      <c r="AD757" s="1">
        <f>Tabulka1[[#This Row],[y2]]</f>
        <v>3</v>
      </c>
      <c r="AE757" s="1">
        <f>Tabulka1[[#This Row],[x3]]</f>
        <v>5.1175940440651004</v>
      </c>
      <c r="AF757" s="1">
        <f>Tabulka1[[#This Row],[x2]]-Tabulka1[[#This Row],[x3]]</f>
        <v>14.8824059559349</v>
      </c>
      <c r="AG757" s="1">
        <f>100-Tabulka1[[#This Row],[Na2O_proc]]-Tabulka1[[#This Row],[SiO2_proc]]</f>
        <v>80</v>
      </c>
      <c r="AH757" s="1">
        <f>Tabulka1[[#This Row],[z2]]</f>
        <v>2.336000328678121</v>
      </c>
      <c r="AI757" s="1">
        <f>Tabulka1[[#This Row],[std2]]</f>
        <v>3.8321848558959442E-3</v>
      </c>
      <c r="AJ757" s="1" t="str">
        <f>Tabulka1[[#This Row],[z2Label]]</f>
        <v>Dynamic viscosity (mPa.s)</v>
      </c>
      <c r="AK757" s="1">
        <v>30</v>
      </c>
      <c r="AL757" s="1" t="s">
        <v>82</v>
      </c>
      <c r="AM757" s="1" t="s">
        <v>79</v>
      </c>
      <c r="AN757" s="1">
        <f t="shared" si="353"/>
        <v>2.3862651572868558</v>
      </c>
      <c r="AO757" s="1">
        <f>Tabulka1[[#This Row],[Interpolated_z2]]-Tabulka1[[#This Row],[z2]]</f>
        <v>5.0264828608734824E-2</v>
      </c>
      <c r="AP757" s="1">
        <f>Tabulka1[[#This Row],[Interpolated_z2 - measured]]/Tabulka1[[#This Row],[z2]]*100</f>
        <v>2.1517474972778929</v>
      </c>
      <c r="AQ757" s="1">
        <v>1</v>
      </c>
    </row>
    <row r="758" spans="1:43" x14ac:dyDescent="0.35">
      <c r="A758" s="1">
        <f t="shared" ref="A758:B758" si="402">A373</f>
        <v>2.5481805920182117</v>
      </c>
      <c r="B758" s="1">
        <f t="shared" si="402"/>
        <v>3.8222708880273175</v>
      </c>
      <c r="C758" s="1">
        <f>Tabulka1[[#This Row],[z2]]</f>
        <v>3.9041358862798727</v>
      </c>
      <c r="D758" s="1">
        <f>Tabulka1[[#This Row],[std2]]</f>
        <v>5.5945264920137629E-3</v>
      </c>
      <c r="E758" s="1">
        <f t="shared" si="347"/>
        <v>9</v>
      </c>
      <c r="F758" s="1" t="s">
        <v>75</v>
      </c>
      <c r="G758" s="1" t="s">
        <v>27</v>
      </c>
      <c r="H758" s="1" t="str">
        <f>Tabulka1[[#This Row],[z2Label]]</f>
        <v>Dynamic viscosity (mPa.s)</v>
      </c>
      <c r="I758" s="1">
        <f t="shared" ref="I758:J758" si="403">I373</f>
        <v>25</v>
      </c>
      <c r="J758" s="1">
        <f t="shared" si="403"/>
        <v>3</v>
      </c>
      <c r="K758">
        <v>3.9041358862798727</v>
      </c>
      <c r="L758">
        <v>5.5945264920137629E-3</v>
      </c>
      <c r="M758" s="1" t="s">
        <v>29</v>
      </c>
      <c r="N758" s="1" t="s">
        <v>28</v>
      </c>
      <c r="O758" s="1" t="s">
        <v>81</v>
      </c>
      <c r="P758" s="1">
        <f t="shared" ref="P758:Q758" si="404">P373</f>
        <v>6.3969925550813747</v>
      </c>
      <c r="Q758" s="1">
        <f t="shared" si="404"/>
        <v>3</v>
      </c>
      <c r="R758" s="1">
        <f>Tabulka1[[#This Row],[z2]]</f>
        <v>3.9041358862798727</v>
      </c>
      <c r="S758" s="1">
        <f>Tabulka1[[#This Row],[std2]]</f>
        <v>5.5945264920137629E-3</v>
      </c>
      <c r="T758" s="1" t="s">
        <v>44</v>
      </c>
      <c r="U758" s="1" t="s">
        <v>28</v>
      </c>
      <c r="V758" s="1" t="str">
        <f>Tabulka1[[#This Row],[z2Label]]</f>
        <v>Dynamic viscosity (mPa.s)</v>
      </c>
      <c r="W758" s="1">
        <f>2*Tabulka1[[#This Row],[x3]]/61.9789*1000/(100-Tabulka1[[#This Row],[x2]])</f>
        <v>2.7523313278471111</v>
      </c>
      <c r="X758" s="1">
        <f>(Tabulka1[[#This Row],[x2]]-Tabulka1[[#This Row],[x3]])/60.08*1000/(100-Tabulka1[[#This Row],[x2]])</f>
        <v>4.1284969917706675</v>
      </c>
      <c r="Y758" s="1">
        <f>Tabulka1[[#This Row],[z3]]</f>
        <v>3.9041358862798727</v>
      </c>
      <c r="Z758" s="1">
        <f>Tabulka1[[#This Row],[std3]]</f>
        <v>5.5945264920137629E-3</v>
      </c>
      <c r="AA758" s="1" t="s">
        <v>36</v>
      </c>
      <c r="AB758" s="1" t="s">
        <v>37</v>
      </c>
      <c r="AC758" s="1" t="str">
        <f>Tabulka1[[#This Row],[z2Label]]</f>
        <v>Dynamic viscosity (mPa.s)</v>
      </c>
      <c r="AD758" s="1">
        <f>Tabulka1[[#This Row],[y2]]</f>
        <v>3</v>
      </c>
      <c r="AE758" s="1">
        <f>Tabulka1[[#This Row],[x3]]</f>
        <v>6.3969925550813747</v>
      </c>
      <c r="AF758" s="1">
        <f>Tabulka1[[#This Row],[x2]]-Tabulka1[[#This Row],[x3]]</f>
        <v>18.603007444918624</v>
      </c>
      <c r="AG758" s="1">
        <f>100-Tabulka1[[#This Row],[Na2O_proc]]-Tabulka1[[#This Row],[SiO2_proc]]</f>
        <v>75</v>
      </c>
      <c r="AH758" s="1">
        <f>Tabulka1[[#This Row],[z2]]</f>
        <v>3.9041358862798727</v>
      </c>
      <c r="AI758" s="1">
        <f>Tabulka1[[#This Row],[std2]]</f>
        <v>5.5945264920137629E-3</v>
      </c>
      <c r="AJ758" s="1" t="str">
        <f>Tabulka1[[#This Row],[z2Label]]</f>
        <v>Dynamic viscosity (mPa.s)</v>
      </c>
      <c r="AK758" s="1">
        <v>30</v>
      </c>
      <c r="AL758" s="1" t="s">
        <v>82</v>
      </c>
      <c r="AM758" s="1" t="s">
        <v>79</v>
      </c>
      <c r="AN758" s="1">
        <f t="shared" si="353"/>
        <v>3.7819017641754562</v>
      </c>
      <c r="AO758" s="1">
        <f>Tabulka1[[#This Row],[Interpolated_z2]]-Tabulka1[[#This Row],[z2]]</f>
        <v>-0.12223412210441653</v>
      </c>
      <c r="AP758" s="1">
        <f>Tabulka1[[#This Row],[Interpolated_z2 - measured]]/Tabulka1[[#This Row],[z2]]*100</f>
        <v>-3.1308880035138724</v>
      </c>
      <c r="AQ758" s="1">
        <v>1</v>
      </c>
    </row>
    <row r="759" spans="1:43" x14ac:dyDescent="0.35">
      <c r="A759" s="1">
        <f t="shared" ref="A759:B759" si="405">A374</f>
        <v>3.205104969100264</v>
      </c>
      <c r="B759" s="1">
        <f t="shared" si="405"/>
        <v>4.8076574536503962</v>
      </c>
      <c r="C759" s="1">
        <f>Tabulka1[[#This Row],[z2]]</f>
        <v>6.6220480784509572</v>
      </c>
      <c r="D759" s="1">
        <f>Tabulka1[[#This Row],[std2]]</f>
        <v>0.24127014284496306</v>
      </c>
      <c r="E759" s="1">
        <f t="shared" si="347"/>
        <v>9</v>
      </c>
      <c r="F759" s="1" t="s">
        <v>75</v>
      </c>
      <c r="G759" s="1" t="s">
        <v>27</v>
      </c>
      <c r="H759" s="1" t="str">
        <f>Tabulka1[[#This Row],[z2Label]]</f>
        <v>Dynamic viscosity (mPa.s)</v>
      </c>
      <c r="I759" s="1">
        <f t="shared" ref="I759:J759" si="406">I374</f>
        <v>30</v>
      </c>
      <c r="J759" s="1">
        <f t="shared" si="406"/>
        <v>3</v>
      </c>
      <c r="K759">
        <v>6.6220480784509572</v>
      </c>
      <c r="L759">
        <v>0.24127014284496306</v>
      </c>
      <c r="M759" s="1" t="s">
        <v>29</v>
      </c>
      <c r="N759" s="1" t="s">
        <v>28</v>
      </c>
      <c r="O759" s="1" t="s">
        <v>81</v>
      </c>
      <c r="P759" s="1">
        <f t="shared" ref="P759:Q759" si="407">P374</f>
        <v>7.6763910660976498</v>
      </c>
      <c r="Q759" s="1">
        <f t="shared" si="407"/>
        <v>3</v>
      </c>
      <c r="R759" s="1">
        <f>Tabulka1[[#This Row],[z2]]</f>
        <v>6.6220480784509572</v>
      </c>
      <c r="S759" s="1">
        <f>Tabulka1[[#This Row],[std2]]</f>
        <v>0.24127014284496306</v>
      </c>
      <c r="T759" s="1" t="s">
        <v>44</v>
      </c>
      <c r="U759" s="1" t="s">
        <v>28</v>
      </c>
      <c r="V759" s="1" t="str">
        <f>Tabulka1[[#This Row],[z2Label]]</f>
        <v>Dynamic viscosity (mPa.s)</v>
      </c>
      <c r="W759" s="1">
        <f>2*Tabulka1[[#This Row],[x3]]/61.9789*1000/(100-Tabulka1[[#This Row],[x2]])</f>
        <v>3.5387117072320002</v>
      </c>
      <c r="X759" s="1">
        <f>(Tabulka1[[#This Row],[x2]]-Tabulka1[[#This Row],[x3]])/60.08*1000/(100-Tabulka1[[#This Row],[x2]])</f>
        <v>5.3080675608480004</v>
      </c>
      <c r="Y759" s="1">
        <f>Tabulka1[[#This Row],[z3]]</f>
        <v>6.6220480784509572</v>
      </c>
      <c r="Z759" s="1">
        <f>Tabulka1[[#This Row],[std3]]</f>
        <v>0.24127014284496306</v>
      </c>
      <c r="AA759" s="1" t="s">
        <v>36</v>
      </c>
      <c r="AB759" s="1" t="s">
        <v>37</v>
      </c>
      <c r="AC759" s="1" t="str">
        <f>Tabulka1[[#This Row],[z2Label]]</f>
        <v>Dynamic viscosity (mPa.s)</v>
      </c>
      <c r="AD759" s="1">
        <f>Tabulka1[[#This Row],[y2]]</f>
        <v>3</v>
      </c>
      <c r="AE759" s="1">
        <f>Tabulka1[[#This Row],[x3]]</f>
        <v>7.6763910660976498</v>
      </c>
      <c r="AF759" s="1">
        <f>Tabulka1[[#This Row],[x2]]-Tabulka1[[#This Row],[x3]]</f>
        <v>22.323608933902349</v>
      </c>
      <c r="AG759" s="1">
        <f>100-Tabulka1[[#This Row],[Na2O_proc]]-Tabulka1[[#This Row],[SiO2_proc]]</f>
        <v>70</v>
      </c>
      <c r="AH759" s="1">
        <f>Tabulka1[[#This Row],[z2]]</f>
        <v>6.6220480784509572</v>
      </c>
      <c r="AI759" s="1">
        <f>Tabulka1[[#This Row],[std2]]</f>
        <v>0.24127014284496306</v>
      </c>
      <c r="AJ759" s="1" t="str">
        <f>Tabulka1[[#This Row],[z2Label]]</f>
        <v>Dynamic viscosity (mPa.s)</v>
      </c>
      <c r="AK759" s="1">
        <v>30</v>
      </c>
      <c r="AL759" s="1" t="s">
        <v>82</v>
      </c>
      <c r="AM759" s="1" t="s">
        <v>79</v>
      </c>
      <c r="AN759" s="1">
        <f t="shared" si="353"/>
        <v>7.2556061458611376</v>
      </c>
      <c r="AO759" s="1">
        <f>Tabulka1[[#This Row],[Interpolated_z2]]-Tabulka1[[#This Row],[z2]]</f>
        <v>0.63355806741018039</v>
      </c>
      <c r="AP759" s="1">
        <f>Tabulka1[[#This Row],[Interpolated_z2 - measured]]/Tabulka1[[#This Row],[z2]]*100</f>
        <v>9.5674036174981012</v>
      </c>
      <c r="AQ759" s="1">
        <v>1</v>
      </c>
    </row>
    <row r="760" spans="1:43" x14ac:dyDescent="0.35">
      <c r="A760" s="1">
        <f t="shared" ref="A760:B760" si="408">A375</f>
        <v>3.9168475292390488</v>
      </c>
      <c r="B760" s="1">
        <f t="shared" si="408"/>
        <v>5.8752712938585727</v>
      </c>
      <c r="C760" s="1">
        <f>Tabulka1[[#This Row],[z2]]</f>
        <v>14.428920646405469</v>
      </c>
      <c r="D760" s="1">
        <f>Tabulka1[[#This Row],[std2]]</f>
        <v>0.45304372812593663</v>
      </c>
      <c r="E760" s="1">
        <f t="shared" si="347"/>
        <v>9</v>
      </c>
      <c r="F760" s="1" t="s">
        <v>75</v>
      </c>
      <c r="G760" s="1" t="s">
        <v>27</v>
      </c>
      <c r="H760" s="1" t="str">
        <f>Tabulka1[[#This Row],[z2Label]]</f>
        <v>Dynamic viscosity (mPa.s)</v>
      </c>
      <c r="I760" s="1">
        <f t="shared" ref="I760:J760" si="409">I375</f>
        <v>35</v>
      </c>
      <c r="J760" s="1">
        <f t="shared" si="409"/>
        <v>3</v>
      </c>
      <c r="K760">
        <v>14.428920646405469</v>
      </c>
      <c r="L760">
        <v>0.45304372812593663</v>
      </c>
      <c r="M760" s="1" t="s">
        <v>29</v>
      </c>
      <c r="N760" s="1" t="s">
        <v>28</v>
      </c>
      <c r="O760" s="1" t="s">
        <v>81</v>
      </c>
      <c r="P760" s="1">
        <f t="shared" ref="P760:Q760" si="410">P375</f>
        <v>8.9557895771139258</v>
      </c>
      <c r="Q760" s="1">
        <f t="shared" si="410"/>
        <v>3</v>
      </c>
      <c r="R760" s="1">
        <f>Tabulka1[[#This Row],[z2]]</f>
        <v>14.428920646405469</v>
      </c>
      <c r="S760" s="1">
        <f>Tabulka1[[#This Row],[std2]]</f>
        <v>0.45304372812593663</v>
      </c>
      <c r="T760" s="1" t="s">
        <v>44</v>
      </c>
      <c r="U760" s="1" t="s">
        <v>28</v>
      </c>
      <c r="V760" s="1" t="str">
        <f>Tabulka1[[#This Row],[z2Label]]</f>
        <v>Dynamic viscosity (mPa.s)</v>
      </c>
      <c r="W760" s="1">
        <f>2*Tabulka1[[#This Row],[x3]]/61.9789*1000/(100-Tabulka1[[#This Row],[x2]])</f>
        <v>4.4460736834453343</v>
      </c>
      <c r="X760" s="1">
        <f>(Tabulka1[[#This Row],[x2]]-Tabulka1[[#This Row],[x3]])/60.08*1000/(100-Tabulka1[[#This Row],[x2]])</f>
        <v>6.6691105251680005</v>
      </c>
      <c r="Y760" s="1">
        <f>Tabulka1[[#This Row],[z3]]</f>
        <v>14.428920646405469</v>
      </c>
      <c r="Z760" s="1">
        <f>Tabulka1[[#This Row],[std3]]</f>
        <v>0.45304372812593663</v>
      </c>
      <c r="AA760" s="1" t="s">
        <v>36</v>
      </c>
      <c r="AB760" s="1" t="s">
        <v>37</v>
      </c>
      <c r="AC760" s="1" t="str">
        <f>Tabulka1[[#This Row],[z2Label]]</f>
        <v>Dynamic viscosity (mPa.s)</v>
      </c>
      <c r="AD760" s="1">
        <f>Tabulka1[[#This Row],[y2]]</f>
        <v>3</v>
      </c>
      <c r="AE760" s="1">
        <f>Tabulka1[[#This Row],[x3]]</f>
        <v>8.9557895771139258</v>
      </c>
      <c r="AF760" s="1">
        <f>Tabulka1[[#This Row],[x2]]-Tabulka1[[#This Row],[x3]]</f>
        <v>26.044210422886074</v>
      </c>
      <c r="AG760" s="1">
        <f>100-Tabulka1[[#This Row],[Na2O_proc]]-Tabulka1[[#This Row],[SiO2_proc]]</f>
        <v>65</v>
      </c>
      <c r="AH760" s="1">
        <f>Tabulka1[[#This Row],[z2]]</f>
        <v>14.428920646405469</v>
      </c>
      <c r="AI760" s="1">
        <f>Tabulka1[[#This Row],[std2]]</f>
        <v>0.45304372812593663</v>
      </c>
      <c r="AJ760" s="1" t="str">
        <f>Tabulka1[[#This Row],[z2Label]]</f>
        <v>Dynamic viscosity (mPa.s)</v>
      </c>
      <c r="AK760" s="1">
        <v>30</v>
      </c>
      <c r="AL760" s="1" t="s">
        <v>82</v>
      </c>
      <c r="AM760" s="1" t="s">
        <v>79</v>
      </c>
      <c r="AN760" s="1">
        <f t="shared" si="353"/>
        <v>18.888194392839775</v>
      </c>
      <c r="AO760" s="1">
        <f>Tabulka1[[#This Row],[Interpolated_z2]]-Tabulka1[[#This Row],[z2]]</f>
        <v>4.459273746434306</v>
      </c>
      <c r="AP760" s="1">
        <f>Tabulka1[[#This Row],[Interpolated_z2 - measured]]/Tabulka1[[#This Row],[z2]]*100</f>
        <v>30.905109645503519</v>
      </c>
      <c r="AQ760" s="1">
        <v>1</v>
      </c>
    </row>
    <row r="761" spans="1:43" x14ac:dyDescent="0.35">
      <c r="A761" s="1">
        <f t="shared" ref="A761:B761" si="411">A376</f>
        <v>4.6941671355951176</v>
      </c>
      <c r="B761" s="1">
        <f t="shared" si="411"/>
        <v>7.0412507033926763</v>
      </c>
      <c r="C761" s="1">
        <f>Tabulka1[[#This Row],[z2]]</f>
        <v>78.67516121309248</v>
      </c>
      <c r="D761" s="1">
        <f>Tabulka1[[#This Row],[std2]]</f>
        <v>3.2512992854944064E-2</v>
      </c>
      <c r="E761" s="1">
        <f t="shared" si="347"/>
        <v>9</v>
      </c>
      <c r="F761" s="1" t="s">
        <v>75</v>
      </c>
      <c r="G761" s="1" t="s">
        <v>27</v>
      </c>
      <c r="H761" s="1" t="str">
        <f>Tabulka1[[#This Row],[z2Label]]</f>
        <v>Dynamic viscosity (mPa.s)</v>
      </c>
      <c r="I761" s="1">
        <f t="shared" ref="I761:J761" si="412">I376</f>
        <v>40</v>
      </c>
      <c r="J761" s="1">
        <f t="shared" si="412"/>
        <v>3</v>
      </c>
      <c r="K761">
        <v>78.67516121309248</v>
      </c>
      <c r="L761">
        <v>3.2512992854944064E-2</v>
      </c>
      <c r="M761" s="1" t="s">
        <v>29</v>
      </c>
      <c r="N761" s="1" t="s">
        <v>28</v>
      </c>
      <c r="O761" s="1" t="s">
        <v>81</v>
      </c>
      <c r="P761" s="1">
        <f t="shared" ref="P761:Q761" si="413">P376</f>
        <v>10.235188088130201</v>
      </c>
      <c r="Q761" s="1">
        <f t="shared" si="413"/>
        <v>3</v>
      </c>
      <c r="R761" s="1">
        <f>Tabulka1[[#This Row],[z2]]</f>
        <v>78.67516121309248</v>
      </c>
      <c r="S761" s="1">
        <f>Tabulka1[[#This Row],[std2]]</f>
        <v>3.2512992854944064E-2</v>
      </c>
      <c r="T761" s="1" t="s">
        <v>44</v>
      </c>
      <c r="U761" s="1" t="s">
        <v>28</v>
      </c>
      <c r="V761" s="1" t="str">
        <f>Tabulka1[[#This Row],[z2Label]]</f>
        <v>Dynamic viscosity (mPa.s)</v>
      </c>
      <c r="W761" s="1">
        <f>2*Tabulka1[[#This Row],[x3]]/61.9789*1000/(100-Tabulka1[[#This Row],[x2]])</f>
        <v>5.5046626556942231</v>
      </c>
      <c r="X761" s="1">
        <f>(Tabulka1[[#This Row],[x2]]-Tabulka1[[#This Row],[x3]])/60.08*1000/(100-Tabulka1[[#This Row],[x2]])</f>
        <v>8.2569939835413333</v>
      </c>
      <c r="Y761" s="1">
        <f>Tabulka1[[#This Row],[z3]]</f>
        <v>78.67516121309248</v>
      </c>
      <c r="Z761" s="1">
        <f>Tabulka1[[#This Row],[std3]]</f>
        <v>3.2512992854944064E-2</v>
      </c>
      <c r="AA761" s="1" t="s">
        <v>36</v>
      </c>
      <c r="AB761" s="1" t="s">
        <v>37</v>
      </c>
      <c r="AC761" s="1" t="str">
        <f>Tabulka1[[#This Row],[z2Label]]</f>
        <v>Dynamic viscosity (mPa.s)</v>
      </c>
      <c r="AD761" s="1">
        <f>Tabulka1[[#This Row],[y2]]</f>
        <v>3</v>
      </c>
      <c r="AE761" s="1">
        <f>Tabulka1[[#This Row],[x3]]</f>
        <v>10.235188088130201</v>
      </c>
      <c r="AF761" s="1">
        <f>Tabulka1[[#This Row],[x2]]-Tabulka1[[#This Row],[x3]]</f>
        <v>29.764811911869799</v>
      </c>
      <c r="AG761" s="1">
        <f>100-Tabulka1[[#This Row],[Na2O_proc]]-Tabulka1[[#This Row],[SiO2_proc]]</f>
        <v>60</v>
      </c>
      <c r="AH761" s="1">
        <f>Tabulka1[[#This Row],[z2]]</f>
        <v>78.67516121309248</v>
      </c>
      <c r="AI761" s="1">
        <f>Tabulka1[[#This Row],[std2]]</f>
        <v>3.2512992854944064E-2</v>
      </c>
      <c r="AJ761" s="1" t="str">
        <f>Tabulka1[[#This Row],[z2Label]]</f>
        <v>Dynamic viscosity (mPa.s)</v>
      </c>
      <c r="AK761" s="1">
        <v>30</v>
      </c>
      <c r="AL761" s="1" t="s">
        <v>82</v>
      </c>
      <c r="AM761" s="1" t="s">
        <v>79</v>
      </c>
      <c r="AN761" s="1">
        <f t="shared" si="353"/>
        <v>76.855172204808554</v>
      </c>
      <c r="AO761" s="1">
        <f>Tabulka1[[#This Row],[Interpolated_z2]]-Tabulka1[[#This Row],[z2]]</f>
        <v>-1.8199890082839261</v>
      </c>
      <c r="AP761" s="1">
        <f>Tabulka1[[#This Row],[Interpolated_z2 - measured]]/Tabulka1[[#This Row],[z2]]*100</f>
        <v>-2.3132955563376187</v>
      </c>
      <c r="AQ761" s="1">
        <v>1</v>
      </c>
    </row>
    <row r="762" spans="1:43" x14ac:dyDescent="0.35">
      <c r="A762" s="1">
        <f t="shared" ref="A762:B762" si="414">A377</f>
        <v>5.1830208129918844</v>
      </c>
      <c r="B762" s="1">
        <f t="shared" si="414"/>
        <v>7.7745312194878267</v>
      </c>
      <c r="C762" s="1">
        <f>Tabulka1[[#This Row],[z2]]</f>
        <v>289.56090952217562</v>
      </c>
      <c r="D762" s="1">
        <f>Tabulka1[[#This Row],[std2]]</f>
        <v>1.4728083242051672E-2</v>
      </c>
      <c r="E762" s="1">
        <f t="shared" si="347"/>
        <v>9</v>
      </c>
      <c r="F762" s="1" t="s">
        <v>75</v>
      </c>
      <c r="G762" s="1" t="s">
        <v>27</v>
      </c>
      <c r="H762" s="1" t="str">
        <f>Tabulka1[[#This Row],[z2Label]]</f>
        <v>Dynamic viscosity (mPa.s)</v>
      </c>
      <c r="I762" s="1">
        <f t="shared" ref="I762:J762" si="415">I377</f>
        <v>42.9</v>
      </c>
      <c r="J762" s="1">
        <f t="shared" si="415"/>
        <v>3</v>
      </c>
      <c r="K762">
        <v>289.56090952217562</v>
      </c>
      <c r="L762">
        <v>1.4728083242051672E-2</v>
      </c>
      <c r="M762" s="1" t="s">
        <v>29</v>
      </c>
      <c r="N762" s="1" t="s">
        <v>28</v>
      </c>
      <c r="O762" s="1" t="s">
        <v>81</v>
      </c>
      <c r="P762" s="1">
        <f t="shared" ref="P762:Q762" si="416">P377</f>
        <v>10.977239224519639</v>
      </c>
      <c r="Q762" s="1">
        <f t="shared" si="416"/>
        <v>3</v>
      </c>
      <c r="R762" s="1">
        <f>Tabulka1[[#This Row],[z2]]</f>
        <v>289.56090952217562</v>
      </c>
      <c r="S762" s="1">
        <f>Tabulka1[[#This Row],[std2]]</f>
        <v>1.4728083242051672E-2</v>
      </c>
      <c r="T762" s="1" t="s">
        <v>44</v>
      </c>
      <c r="U762" s="1" t="s">
        <v>28</v>
      </c>
      <c r="V762" s="1" t="str">
        <f>Tabulka1[[#This Row],[z2Label]]</f>
        <v>Dynamic viscosity (mPa.s)</v>
      </c>
      <c r="W762" s="1">
        <f>2*Tabulka1[[#This Row],[x3]]/61.9789*1000/(100-Tabulka1[[#This Row],[x2]])</f>
        <v>6.2035909263384097</v>
      </c>
      <c r="X762" s="1">
        <f>(Tabulka1[[#This Row],[x2]]-Tabulka1[[#This Row],[x3]])/60.08*1000/(100-Tabulka1[[#This Row],[x2]])</f>
        <v>9.3053863895076159</v>
      </c>
      <c r="Y762" s="1">
        <f>Tabulka1[[#This Row],[z3]]</f>
        <v>289.56090952217562</v>
      </c>
      <c r="Z762" s="1">
        <f>Tabulka1[[#This Row],[std3]]</f>
        <v>1.4728083242051672E-2</v>
      </c>
      <c r="AA762" s="1" t="s">
        <v>36</v>
      </c>
      <c r="AB762" s="1" t="s">
        <v>37</v>
      </c>
      <c r="AC762" s="1" t="str">
        <f>Tabulka1[[#This Row],[z2Label]]</f>
        <v>Dynamic viscosity (mPa.s)</v>
      </c>
      <c r="AD762" s="1">
        <f>Tabulka1[[#This Row],[y2]]</f>
        <v>3</v>
      </c>
      <c r="AE762" s="1">
        <f>Tabulka1[[#This Row],[x3]]</f>
        <v>10.977239224519639</v>
      </c>
      <c r="AF762" s="1">
        <f>Tabulka1[[#This Row],[x2]]-Tabulka1[[#This Row],[x3]]</f>
        <v>31.922760775480359</v>
      </c>
      <c r="AG762" s="1">
        <f>100-Tabulka1[[#This Row],[Na2O_proc]]-Tabulka1[[#This Row],[SiO2_proc]]</f>
        <v>57.100000000000009</v>
      </c>
      <c r="AH762" s="1">
        <f>Tabulka1[[#This Row],[z2]]</f>
        <v>289.56090952217562</v>
      </c>
      <c r="AI762" s="1">
        <f>Tabulka1[[#This Row],[std2]]</f>
        <v>1.4728083242051672E-2</v>
      </c>
      <c r="AJ762" s="1" t="str">
        <f>Tabulka1[[#This Row],[z2Label]]</f>
        <v>Dynamic viscosity (mPa.s)</v>
      </c>
      <c r="AK762" s="1">
        <v>30</v>
      </c>
      <c r="AL762" s="1" t="s">
        <v>82</v>
      </c>
      <c r="AM762" s="1" t="s">
        <v>79</v>
      </c>
      <c r="AN762" s="1">
        <f t="shared" si="353"/>
        <v>227.20641738929092</v>
      </c>
      <c r="AO762" s="1">
        <f>Tabulka1[[#This Row],[Interpolated_z2]]-Tabulka1[[#This Row],[z2]]</f>
        <v>-62.354492132884701</v>
      </c>
      <c r="AP762" s="1">
        <f>Tabulka1[[#This Row],[Interpolated_z2 - measured]]/Tabulka1[[#This Row],[z2]]*100</f>
        <v>-21.534153983623046</v>
      </c>
      <c r="AQ762" s="1">
        <v>1</v>
      </c>
    </row>
    <row r="763" spans="1:43" x14ac:dyDescent="0.35">
      <c r="A763" s="1">
        <f t="shared" ref="A763:B763" si="417">A378</f>
        <v>0</v>
      </c>
      <c r="B763" s="1">
        <f t="shared" si="417"/>
        <v>0</v>
      </c>
      <c r="C763" s="1">
        <f>Tabulka1[[#This Row],[z2]]</f>
        <v>0.77901098169446481</v>
      </c>
      <c r="D763" s="1">
        <f>Tabulka1[[#This Row],[std2]]</f>
        <v>2.1986370004217341E-3</v>
      </c>
      <c r="E763" s="1">
        <f t="shared" ref="E763:E771" si="418">E378</f>
        <v>10</v>
      </c>
      <c r="F763" s="1" t="s">
        <v>75</v>
      </c>
      <c r="G763" s="1" t="s">
        <v>27</v>
      </c>
      <c r="H763" s="1" t="str">
        <f>Tabulka1[[#This Row],[z2Label]]</f>
        <v>Dynamic viscosity (mPa.s)</v>
      </c>
      <c r="I763" s="1">
        <f t="shared" ref="I763:J763" si="419">I378</f>
        <v>0</v>
      </c>
      <c r="J763" s="1">
        <f t="shared" si="419"/>
        <v>3.3460000000000001</v>
      </c>
      <c r="K763" s="1">
        <v>0.77901098169446481</v>
      </c>
      <c r="L763" s="1">
        <v>2.1986370004217341E-3</v>
      </c>
      <c r="M763" s="1" t="s">
        <v>29</v>
      </c>
      <c r="N763" s="1" t="s">
        <v>28</v>
      </c>
      <c r="O763" s="1" t="s">
        <v>81</v>
      </c>
      <c r="P763" s="1">
        <f t="shared" ref="P763:Q763" si="420">P378</f>
        <v>0</v>
      </c>
      <c r="Q763" s="1">
        <f t="shared" si="420"/>
        <v>3.3460000000000001</v>
      </c>
      <c r="R763" s="1">
        <f>Tabulka1[[#This Row],[z2]]</f>
        <v>0.77901098169446481</v>
      </c>
      <c r="S763" s="1">
        <f>Tabulka1[[#This Row],[std2]]</f>
        <v>2.1986370004217341E-3</v>
      </c>
      <c r="T763" s="1" t="s">
        <v>44</v>
      </c>
      <c r="U763" s="1" t="s">
        <v>28</v>
      </c>
      <c r="V763" s="1" t="str">
        <f>Tabulka1[[#This Row],[z2Label]]</f>
        <v>Dynamic viscosity (mPa.s)</v>
      </c>
      <c r="W763" s="1">
        <f>2*Tabulka1[[#This Row],[x3]]/61.9789*1000/(100-Tabulka1[[#This Row],[x2]])</f>
        <v>0</v>
      </c>
      <c r="X763" s="1">
        <f>(Tabulka1[[#This Row],[x2]]-Tabulka1[[#This Row],[x3]])/60.08*1000/(100-Tabulka1[[#This Row],[x2]])</f>
        <v>0</v>
      </c>
      <c r="Y763" s="1">
        <f>Tabulka1[[#This Row],[z3]]</f>
        <v>0.77901098169446481</v>
      </c>
      <c r="Z763" s="1">
        <f>Tabulka1[[#This Row],[std3]]</f>
        <v>2.1986370004217341E-3</v>
      </c>
      <c r="AA763" s="1" t="s">
        <v>36</v>
      </c>
      <c r="AB763" s="1" t="s">
        <v>37</v>
      </c>
      <c r="AC763" s="1" t="str">
        <f>Tabulka1[[#This Row],[z2Label]]</f>
        <v>Dynamic viscosity (mPa.s)</v>
      </c>
      <c r="AD763" s="1">
        <f>Tabulka1[[#This Row],[y2]]</f>
        <v>3.3460000000000001</v>
      </c>
      <c r="AE763" s="1">
        <f>Tabulka1[[#This Row],[x3]]</f>
        <v>0</v>
      </c>
      <c r="AF763" s="1">
        <f>Tabulka1[[#This Row],[x2]]-Tabulka1[[#This Row],[x3]]</f>
        <v>0</v>
      </c>
      <c r="AG763" s="1">
        <f>100-Tabulka1[[#This Row],[Na2O_proc]]-Tabulka1[[#This Row],[SiO2_proc]]</f>
        <v>100</v>
      </c>
      <c r="AH763" s="1">
        <f>Tabulka1[[#This Row],[z2]]</f>
        <v>0.77901098169446481</v>
      </c>
      <c r="AI763" s="1">
        <f>Tabulka1[[#This Row],[std2]]</f>
        <v>2.1986370004217341E-3</v>
      </c>
      <c r="AJ763" s="1" t="str">
        <f>Tabulka1[[#This Row],[z2Label]]</f>
        <v>Dynamic viscosity (mPa.s)</v>
      </c>
      <c r="AK763" s="1">
        <v>30</v>
      </c>
      <c r="AL763" s="1" t="s">
        <v>82</v>
      </c>
      <c r="AM763" s="1" t="s">
        <v>79</v>
      </c>
      <c r="AN763" s="1">
        <f t="shared" si="353"/>
        <v>0.43691093765380973</v>
      </c>
      <c r="AO763" s="1">
        <f>Tabulka1[[#This Row],[Interpolated_z2]]-Tabulka1[[#This Row],[z2]]</f>
        <v>-0.34210004404065508</v>
      </c>
      <c r="AP763" s="1">
        <f>Tabulka1[[#This Row],[Interpolated_z2 - measured]]/Tabulka1[[#This Row],[z2]]*100</f>
        <v>-43.914662575941691</v>
      </c>
      <c r="AQ763" s="1">
        <v>100</v>
      </c>
    </row>
    <row r="764" spans="1:43" x14ac:dyDescent="0.35">
      <c r="A764" s="1">
        <f t="shared" ref="A764:B764" si="421">A379</f>
        <v>0.39398824166300317</v>
      </c>
      <c r="B764" s="1">
        <f t="shared" si="421"/>
        <v>0.65914232830220432</v>
      </c>
      <c r="C764" s="1">
        <f>Tabulka1[[#This Row],[z2]]</f>
        <v>0.92726985763443914</v>
      </c>
      <c r="D764" s="1">
        <f>Tabulka1[[#This Row],[std2]]</f>
        <v>7.9677073515672047E-4</v>
      </c>
      <c r="E764" s="1">
        <f t="shared" si="418"/>
        <v>10</v>
      </c>
      <c r="F764" s="1" t="s">
        <v>75</v>
      </c>
      <c r="G764" s="1" t="s">
        <v>27</v>
      </c>
      <c r="H764" s="1" t="str">
        <f>Tabulka1[[#This Row],[z2Label]]</f>
        <v>Dynamic viscosity (mPa.s)</v>
      </c>
      <c r="I764" s="1">
        <f t="shared" ref="I764:J764" si="422">I379</f>
        <v>5</v>
      </c>
      <c r="J764" s="1">
        <f t="shared" si="422"/>
        <v>3.3460000000000001</v>
      </c>
      <c r="K764" s="1">
        <v>0.92726985763443914</v>
      </c>
      <c r="L764" s="1">
        <v>7.9677073515672047E-4</v>
      </c>
      <c r="M764" s="1" t="s">
        <v>29</v>
      </c>
      <c r="N764" s="1" t="s">
        <v>28</v>
      </c>
      <c r="O764" s="1" t="s">
        <v>81</v>
      </c>
      <c r="P764" s="1">
        <f t="shared" ref="P764:Q764" si="423">P379</f>
        <v>1.1782766043343857</v>
      </c>
      <c r="Q764" s="1">
        <f t="shared" si="423"/>
        <v>3.3460000000000001</v>
      </c>
      <c r="R764" s="1">
        <f>Tabulka1[[#This Row],[z2]]</f>
        <v>0.92726985763443914</v>
      </c>
      <c r="S764" s="1">
        <f>Tabulka1[[#This Row],[std2]]</f>
        <v>7.9677073515672047E-4</v>
      </c>
      <c r="T764" s="1" t="s">
        <v>44</v>
      </c>
      <c r="U764" s="1" t="s">
        <v>28</v>
      </c>
      <c r="V764" s="1" t="str">
        <f>Tabulka1[[#This Row],[z2Label]]</f>
        <v>Dynamic viscosity (mPa.s)</v>
      </c>
      <c r="W764" s="1">
        <f>2*Tabulka1[[#This Row],[x3]]/61.9789*1000/(100-Tabulka1[[#This Row],[x2]])</f>
        <v>0.4002301307242459</v>
      </c>
      <c r="X764" s="1">
        <f>(Tabulka1[[#This Row],[x2]]-Tabulka1[[#This Row],[x3]])/60.08*1000/(100-Tabulka1[[#This Row],[x2]])</f>
        <v>0.66958500870166349</v>
      </c>
      <c r="Y764" s="1">
        <f>Tabulka1[[#This Row],[z3]]</f>
        <v>0.92726985763443914</v>
      </c>
      <c r="Z764" s="1">
        <f>Tabulka1[[#This Row],[std3]]</f>
        <v>7.9677073515672047E-4</v>
      </c>
      <c r="AA764" s="1" t="s">
        <v>36</v>
      </c>
      <c r="AB764" s="1" t="s">
        <v>37</v>
      </c>
      <c r="AC764" s="1" t="str">
        <f>Tabulka1[[#This Row],[z2Label]]</f>
        <v>Dynamic viscosity (mPa.s)</v>
      </c>
      <c r="AD764" s="1">
        <f>Tabulka1[[#This Row],[y2]]</f>
        <v>3.3460000000000001</v>
      </c>
      <c r="AE764" s="1">
        <f>Tabulka1[[#This Row],[x3]]</f>
        <v>1.1782766043343857</v>
      </c>
      <c r="AF764" s="1">
        <f>Tabulka1[[#This Row],[x2]]-Tabulka1[[#This Row],[x3]]</f>
        <v>3.8217233956656145</v>
      </c>
      <c r="AG764" s="1">
        <f>100-Tabulka1[[#This Row],[Na2O_proc]]-Tabulka1[[#This Row],[SiO2_proc]]</f>
        <v>95</v>
      </c>
      <c r="AH764" s="1">
        <f>Tabulka1[[#This Row],[z2]]</f>
        <v>0.92726985763443914</v>
      </c>
      <c r="AI764" s="1">
        <f>Tabulka1[[#This Row],[std2]]</f>
        <v>7.9677073515672047E-4</v>
      </c>
      <c r="AJ764" s="1" t="str">
        <f>Tabulka1[[#This Row],[z2Label]]</f>
        <v>Dynamic viscosity (mPa.s)</v>
      </c>
      <c r="AK764" s="1">
        <v>30</v>
      </c>
      <c r="AL764" s="1" t="s">
        <v>82</v>
      </c>
      <c r="AM764" s="1" t="s">
        <v>79</v>
      </c>
      <c r="AN764" s="1">
        <f t="shared" si="353"/>
        <v>0.70922316405485863</v>
      </c>
      <c r="AO764" s="1">
        <f>Tabulka1[[#This Row],[Interpolated_z2]]-Tabulka1[[#This Row],[z2]]</f>
        <v>-0.21804669357958051</v>
      </c>
      <c r="AP764" s="1">
        <f>Tabulka1[[#This Row],[Interpolated_z2 - measured]]/Tabulka1[[#This Row],[z2]]*100</f>
        <v>-23.514912275466397</v>
      </c>
      <c r="AQ764" s="1">
        <v>1</v>
      </c>
    </row>
    <row r="765" spans="1:43" x14ac:dyDescent="0.35">
      <c r="A765" s="1">
        <f t="shared" ref="A765:B765" si="424">A380</f>
        <v>0.82031027512695676</v>
      </c>
      <c r="B765" s="1">
        <f t="shared" si="424"/>
        <v>1.3723790902873987</v>
      </c>
      <c r="C765" s="1">
        <f>Tabulka1[[#This Row],[z2]]</f>
        <v>1.1655207722065741</v>
      </c>
      <c r="D765" s="1">
        <f>Tabulka1[[#This Row],[std2]]</f>
        <v>2.2950685518937198E-5</v>
      </c>
      <c r="E765" s="1">
        <f t="shared" si="418"/>
        <v>10</v>
      </c>
      <c r="F765" s="1" t="s">
        <v>75</v>
      </c>
      <c r="G765" s="1" t="s">
        <v>27</v>
      </c>
      <c r="H765" s="1" t="str">
        <f>Tabulka1[[#This Row],[z2Label]]</f>
        <v>Dynamic viscosity (mPa.s)</v>
      </c>
      <c r="I765" s="1">
        <f t="shared" ref="I765:J765" si="425">I380</f>
        <v>10</v>
      </c>
      <c r="J765" s="1">
        <f t="shared" si="425"/>
        <v>3.3460000000000001</v>
      </c>
      <c r="K765" s="1">
        <v>1.1655207722065741</v>
      </c>
      <c r="L765" s="1">
        <v>2.2950685518937198E-5</v>
      </c>
      <c r="M765" s="1" t="s">
        <v>29</v>
      </c>
      <c r="N765" s="1" t="s">
        <v>28</v>
      </c>
      <c r="O765" s="1" t="s">
        <v>81</v>
      </c>
      <c r="P765" s="1">
        <f t="shared" ref="P765:Q765" si="426">P380</f>
        <v>2.3565532086687715</v>
      </c>
      <c r="Q765" s="1">
        <f t="shared" si="426"/>
        <v>3.3460000000000001</v>
      </c>
      <c r="R765" s="1">
        <f>Tabulka1[[#This Row],[z2]]</f>
        <v>1.1655207722065741</v>
      </c>
      <c r="S765" s="1">
        <f>Tabulka1[[#This Row],[std2]]</f>
        <v>2.2950685518937198E-5</v>
      </c>
      <c r="T765" s="1" t="s">
        <v>44</v>
      </c>
      <c r="U765" s="1" t="s">
        <v>28</v>
      </c>
      <c r="V765" s="1" t="str">
        <f>Tabulka1[[#This Row],[z2Label]]</f>
        <v>Dynamic viscosity (mPa.s)</v>
      </c>
      <c r="W765" s="1">
        <f>2*Tabulka1[[#This Row],[x3]]/61.9789*1000/(100-Tabulka1[[#This Row],[x2]])</f>
        <v>0.84493027597340797</v>
      </c>
      <c r="X765" s="1">
        <f>(Tabulka1[[#This Row],[x2]]-Tabulka1[[#This Row],[x3]])/60.08*1000/(100-Tabulka1[[#This Row],[x2]])</f>
        <v>1.4135683517035118</v>
      </c>
      <c r="Y765" s="1">
        <f>Tabulka1[[#This Row],[z3]]</f>
        <v>1.1655207722065741</v>
      </c>
      <c r="Z765" s="1">
        <f>Tabulka1[[#This Row],[std3]]</f>
        <v>2.2950685518937198E-5</v>
      </c>
      <c r="AA765" s="1" t="s">
        <v>36</v>
      </c>
      <c r="AB765" s="1" t="s">
        <v>37</v>
      </c>
      <c r="AC765" s="1" t="str">
        <f>Tabulka1[[#This Row],[z2Label]]</f>
        <v>Dynamic viscosity (mPa.s)</v>
      </c>
      <c r="AD765" s="1">
        <f>Tabulka1[[#This Row],[y2]]</f>
        <v>3.3460000000000001</v>
      </c>
      <c r="AE765" s="1">
        <f>Tabulka1[[#This Row],[x3]]</f>
        <v>2.3565532086687715</v>
      </c>
      <c r="AF765" s="1">
        <f>Tabulka1[[#This Row],[x2]]-Tabulka1[[#This Row],[x3]]</f>
        <v>7.643446791331229</v>
      </c>
      <c r="AG765" s="1">
        <f>100-Tabulka1[[#This Row],[Na2O_proc]]-Tabulka1[[#This Row],[SiO2_proc]]</f>
        <v>90</v>
      </c>
      <c r="AH765" s="1">
        <f>Tabulka1[[#This Row],[z2]]</f>
        <v>1.1655207722065741</v>
      </c>
      <c r="AI765" s="1">
        <f>Tabulka1[[#This Row],[std2]]</f>
        <v>2.2950685518937198E-5</v>
      </c>
      <c r="AJ765" s="1" t="str">
        <f>Tabulka1[[#This Row],[z2Label]]</f>
        <v>Dynamic viscosity (mPa.s)</v>
      </c>
      <c r="AK765" s="1">
        <v>30</v>
      </c>
      <c r="AL765" s="1" t="s">
        <v>82</v>
      </c>
      <c r="AM765" s="1" t="s">
        <v>79</v>
      </c>
      <c r="AN765" s="1">
        <f t="shared" si="353"/>
        <v>1.1223025398162785</v>
      </c>
      <c r="AO765" s="1">
        <f>Tabulka1[[#This Row],[Interpolated_z2]]-Tabulka1[[#This Row],[z2]]</f>
        <v>-4.3218232390295652E-2</v>
      </c>
      <c r="AP765" s="1">
        <f>Tabulka1[[#This Row],[Interpolated_z2 - measured]]/Tabulka1[[#This Row],[z2]]*100</f>
        <v>-3.7080619600176252</v>
      </c>
      <c r="AQ765" s="1">
        <v>1</v>
      </c>
    </row>
    <row r="766" spans="1:43" x14ac:dyDescent="0.35">
      <c r="A766" s="1">
        <f t="shared" ref="A766:B766" si="427">A381</f>
        <v>1.282040167968421</v>
      </c>
      <c r="B766" s="1">
        <f t="shared" si="427"/>
        <v>2.1448532010111685</v>
      </c>
      <c r="C766" s="1">
        <f>Tabulka1[[#This Row],[z2]]</f>
        <v>1.5619053193030483</v>
      </c>
      <c r="D766" s="1">
        <f>Tabulka1[[#This Row],[std2]]</f>
        <v>3.2372378380812342E-3</v>
      </c>
      <c r="E766" s="1">
        <f t="shared" si="418"/>
        <v>10</v>
      </c>
      <c r="F766" s="1" t="s">
        <v>75</v>
      </c>
      <c r="G766" s="1" t="s">
        <v>27</v>
      </c>
      <c r="H766" s="1" t="str">
        <f>Tabulka1[[#This Row],[z2Label]]</f>
        <v>Dynamic viscosity (mPa.s)</v>
      </c>
      <c r="I766" s="1">
        <f t="shared" ref="I766:J766" si="428">I381</f>
        <v>15</v>
      </c>
      <c r="J766" s="1">
        <f t="shared" si="428"/>
        <v>3.3460000000000001</v>
      </c>
      <c r="K766" s="1">
        <v>1.5619053193030483</v>
      </c>
      <c r="L766" s="1">
        <v>3.2372378380812342E-3</v>
      </c>
      <c r="M766" s="1" t="s">
        <v>29</v>
      </c>
      <c r="N766" s="1" t="s">
        <v>28</v>
      </c>
      <c r="O766" s="1" t="s">
        <v>81</v>
      </c>
      <c r="P766" s="1">
        <f t="shared" ref="P766:Q766" si="429">P381</f>
        <v>3.534829813003157</v>
      </c>
      <c r="Q766" s="1">
        <f t="shared" si="429"/>
        <v>3.3460000000000001</v>
      </c>
      <c r="R766" s="1">
        <f>Tabulka1[[#This Row],[z2]]</f>
        <v>1.5619053193030483</v>
      </c>
      <c r="S766" s="1">
        <f>Tabulka1[[#This Row],[std2]]</f>
        <v>3.2372378380812342E-3</v>
      </c>
      <c r="T766" s="1" t="s">
        <v>44</v>
      </c>
      <c r="U766" s="1" t="s">
        <v>28</v>
      </c>
      <c r="V766" s="1" t="str">
        <f>Tabulka1[[#This Row],[z2Label]]</f>
        <v>Dynamic viscosity (mPa.s)</v>
      </c>
      <c r="W766" s="1">
        <f>2*Tabulka1[[#This Row],[x3]]/61.9789*1000/(100-Tabulka1[[#This Row],[x2]])</f>
        <v>1.3419480853695303</v>
      </c>
      <c r="X766" s="1">
        <f>(Tabulka1[[#This Row],[x2]]-Tabulka1[[#This Row],[x3]])/60.08*1000/(100-Tabulka1[[#This Row],[x2]])</f>
        <v>2.2450791468232247</v>
      </c>
      <c r="Y766" s="1">
        <f>Tabulka1[[#This Row],[z3]]</f>
        <v>1.5619053193030483</v>
      </c>
      <c r="Z766" s="1">
        <f>Tabulka1[[#This Row],[std3]]</f>
        <v>3.2372378380812342E-3</v>
      </c>
      <c r="AA766" s="1" t="s">
        <v>36</v>
      </c>
      <c r="AB766" s="1" t="s">
        <v>37</v>
      </c>
      <c r="AC766" s="1" t="str">
        <f>Tabulka1[[#This Row],[z2Label]]</f>
        <v>Dynamic viscosity (mPa.s)</v>
      </c>
      <c r="AD766" s="1">
        <f>Tabulka1[[#This Row],[y2]]</f>
        <v>3.3460000000000001</v>
      </c>
      <c r="AE766" s="1">
        <f>Tabulka1[[#This Row],[x3]]</f>
        <v>3.534829813003157</v>
      </c>
      <c r="AF766" s="1">
        <f>Tabulka1[[#This Row],[x2]]-Tabulka1[[#This Row],[x3]]</f>
        <v>11.465170186996843</v>
      </c>
      <c r="AG766" s="1">
        <f>100-Tabulka1[[#This Row],[Na2O_proc]]-Tabulka1[[#This Row],[SiO2_proc]]</f>
        <v>85</v>
      </c>
      <c r="AH766" s="1">
        <f>Tabulka1[[#This Row],[z2]]</f>
        <v>1.5619053193030483</v>
      </c>
      <c r="AI766" s="1">
        <f>Tabulka1[[#This Row],[std2]]</f>
        <v>3.2372378380812342E-3</v>
      </c>
      <c r="AJ766" s="1" t="str">
        <f>Tabulka1[[#This Row],[z2Label]]</f>
        <v>Dynamic viscosity (mPa.s)</v>
      </c>
      <c r="AK766" s="1">
        <v>30</v>
      </c>
      <c r="AL766" s="1" t="s">
        <v>82</v>
      </c>
      <c r="AM766" s="1" t="s">
        <v>79</v>
      </c>
      <c r="AN766" s="1">
        <f t="shared" si="353"/>
        <v>1.759539278300865</v>
      </c>
      <c r="AO766" s="1">
        <f>Tabulka1[[#This Row],[Interpolated_z2]]-Tabulka1[[#This Row],[z2]]</f>
        <v>0.19763395899781666</v>
      </c>
      <c r="AP766" s="1">
        <f>Tabulka1[[#This Row],[Interpolated_z2 - measured]]/Tabulka1[[#This Row],[z2]]*100</f>
        <v>12.653389200697815</v>
      </c>
      <c r="AQ766" s="1">
        <v>1</v>
      </c>
    </row>
    <row r="767" spans="1:43" x14ac:dyDescent="0.35">
      <c r="A767" s="1">
        <f t="shared" ref="A767:B767" si="430">A382</f>
        <v>1.7828299200727216</v>
      </c>
      <c r="B767" s="1">
        <f t="shared" si="430"/>
        <v>2.9826744562816634</v>
      </c>
      <c r="C767" s="1">
        <f>Tabulka1[[#This Row],[z2]]</f>
        <v>2.3014224036044606</v>
      </c>
      <c r="D767" s="1">
        <f>Tabulka1[[#This Row],[std2]]</f>
        <v>1.9295292485509145E-2</v>
      </c>
      <c r="E767" s="1">
        <f t="shared" si="418"/>
        <v>10</v>
      </c>
      <c r="F767" s="1" t="s">
        <v>75</v>
      </c>
      <c r="G767" s="1" t="s">
        <v>27</v>
      </c>
      <c r="H767" s="1" t="str">
        <f>Tabulka1[[#This Row],[z2Label]]</f>
        <v>Dynamic viscosity (mPa.s)</v>
      </c>
      <c r="I767" s="1">
        <f t="shared" ref="I767:J767" si="431">I382</f>
        <v>20</v>
      </c>
      <c r="J767" s="1">
        <f t="shared" si="431"/>
        <v>3.3460000000000001</v>
      </c>
      <c r="K767" s="1">
        <v>2.3014224036044606</v>
      </c>
      <c r="L767" s="1">
        <v>1.9295292485509145E-2</v>
      </c>
      <c r="M767" s="1" t="s">
        <v>29</v>
      </c>
      <c r="N767" s="1" t="s">
        <v>28</v>
      </c>
      <c r="O767" s="1" t="s">
        <v>81</v>
      </c>
      <c r="P767" s="1">
        <f t="shared" ref="P767:Q767" si="432">P382</f>
        <v>4.713106417337543</v>
      </c>
      <c r="Q767" s="1">
        <f t="shared" si="432"/>
        <v>3.3460000000000001</v>
      </c>
      <c r="R767" s="1">
        <f>Tabulka1[[#This Row],[z2]]</f>
        <v>2.3014224036044606</v>
      </c>
      <c r="S767" s="1">
        <f>Tabulka1[[#This Row],[std2]]</f>
        <v>1.9295292485509145E-2</v>
      </c>
      <c r="T767" s="1" t="s">
        <v>44</v>
      </c>
      <c r="U767" s="1" t="s">
        <v>28</v>
      </c>
      <c r="V767" s="1" t="str">
        <f>Tabulka1[[#This Row],[z2Label]]</f>
        <v>Dynamic viscosity (mPa.s)</v>
      </c>
      <c r="W767" s="1">
        <f>2*Tabulka1[[#This Row],[x3]]/61.9789*1000/(100-Tabulka1[[#This Row],[x2]])</f>
        <v>1.901093120940168</v>
      </c>
      <c r="X767" s="1">
        <f>(Tabulka1[[#This Row],[x2]]-Tabulka1[[#This Row],[x3]])/60.08*1000/(100-Tabulka1[[#This Row],[x2]])</f>
        <v>3.1805287913329017</v>
      </c>
      <c r="Y767" s="1">
        <f>Tabulka1[[#This Row],[z3]]</f>
        <v>2.3014224036044606</v>
      </c>
      <c r="Z767" s="1">
        <f>Tabulka1[[#This Row],[std3]]</f>
        <v>1.9295292485509145E-2</v>
      </c>
      <c r="AA767" s="1" t="s">
        <v>36</v>
      </c>
      <c r="AB767" s="1" t="s">
        <v>37</v>
      </c>
      <c r="AC767" s="1" t="str">
        <f>Tabulka1[[#This Row],[z2Label]]</f>
        <v>Dynamic viscosity (mPa.s)</v>
      </c>
      <c r="AD767" s="1">
        <f>Tabulka1[[#This Row],[y2]]</f>
        <v>3.3460000000000001</v>
      </c>
      <c r="AE767" s="1">
        <f>Tabulka1[[#This Row],[x3]]</f>
        <v>4.713106417337543</v>
      </c>
      <c r="AF767" s="1">
        <f>Tabulka1[[#This Row],[x2]]-Tabulka1[[#This Row],[x3]]</f>
        <v>15.286893582662458</v>
      </c>
      <c r="AG767" s="1">
        <f>100-Tabulka1[[#This Row],[Na2O_proc]]-Tabulka1[[#This Row],[SiO2_proc]]</f>
        <v>80</v>
      </c>
      <c r="AH767" s="1">
        <f>Tabulka1[[#This Row],[z2]]</f>
        <v>2.3014224036044606</v>
      </c>
      <c r="AI767" s="1">
        <f>Tabulka1[[#This Row],[std2]]</f>
        <v>1.9295292485509145E-2</v>
      </c>
      <c r="AJ767" s="1" t="str">
        <f>Tabulka1[[#This Row],[z2Label]]</f>
        <v>Dynamic viscosity (mPa.s)</v>
      </c>
      <c r="AK767" s="1">
        <v>30</v>
      </c>
      <c r="AL767" s="1" t="s">
        <v>82</v>
      </c>
      <c r="AM767" s="1" t="s">
        <v>79</v>
      </c>
      <c r="AN767" s="1">
        <f t="shared" si="353"/>
        <v>2.8543430628569064</v>
      </c>
      <c r="AO767" s="1">
        <f>Tabulka1[[#This Row],[Interpolated_z2]]-Tabulka1[[#This Row],[z2]]</f>
        <v>0.55292065925244582</v>
      </c>
      <c r="AP767" s="1">
        <f>Tabulka1[[#This Row],[Interpolated_z2 - measured]]/Tabulka1[[#This Row],[z2]]*100</f>
        <v>24.025170624326417</v>
      </c>
      <c r="AQ767" s="1">
        <v>1</v>
      </c>
    </row>
    <row r="768" spans="1:43" x14ac:dyDescent="0.35">
      <c r="A768" s="1">
        <f t="shared" ref="A768:B768" si="433">A383</f>
        <v>2.3270805620148356</v>
      </c>
      <c r="B768" s="1">
        <f t="shared" si="433"/>
        <v>3.89320578025082</v>
      </c>
      <c r="C768" s="1">
        <f>Tabulka1[[#This Row],[z2]]</f>
        <v>3.838320185709045</v>
      </c>
      <c r="D768" s="1" t="e">
        <f>Tabulka1[[#This Row],[std2]]</f>
        <v>#DIV/0!</v>
      </c>
      <c r="E768" s="1">
        <f t="shared" si="418"/>
        <v>10</v>
      </c>
      <c r="F768" s="1" t="s">
        <v>75</v>
      </c>
      <c r="G768" s="1" t="s">
        <v>27</v>
      </c>
      <c r="H768" s="1" t="str">
        <f>Tabulka1[[#This Row],[z2Label]]</f>
        <v>Dynamic viscosity (mPa.s)</v>
      </c>
      <c r="I768" s="1">
        <f t="shared" ref="I768:J768" si="434">I383</f>
        <v>25</v>
      </c>
      <c r="J768" s="1">
        <f t="shared" si="434"/>
        <v>3.3460000000000001</v>
      </c>
      <c r="K768" s="1">
        <v>3.838320185709045</v>
      </c>
      <c r="L768" s="1" t="e">
        <v>#DIV/0!</v>
      </c>
      <c r="M768" s="1" t="s">
        <v>29</v>
      </c>
      <c r="N768" s="1" t="s">
        <v>28</v>
      </c>
      <c r="O768" s="1" t="s">
        <v>81</v>
      </c>
      <c r="P768" s="1">
        <f t="shared" ref="P768:Q768" si="435">P383</f>
        <v>5.8913830216719285</v>
      </c>
      <c r="Q768" s="1">
        <f t="shared" si="435"/>
        <v>3.3460000000000001</v>
      </c>
      <c r="R768" s="1">
        <f>Tabulka1[[#This Row],[z2]]</f>
        <v>3.838320185709045</v>
      </c>
      <c r="S768" s="1" t="e">
        <f>Tabulka1[[#This Row],[std2]]</f>
        <v>#DIV/0!</v>
      </c>
      <c r="T768" s="1" t="s">
        <v>44</v>
      </c>
      <c r="U768" s="1" t="s">
        <v>28</v>
      </c>
      <c r="V768" s="1" t="str">
        <f>Tabulka1[[#This Row],[z2Label]]</f>
        <v>Dynamic viscosity (mPa.s)</v>
      </c>
      <c r="W768" s="1">
        <f>2*Tabulka1[[#This Row],[x3]]/61.9789*1000/(100-Tabulka1[[#This Row],[x2]])</f>
        <v>2.5347908279202236</v>
      </c>
      <c r="X768" s="1">
        <f>(Tabulka1[[#This Row],[x2]]-Tabulka1[[#This Row],[x3]])/60.08*1000/(100-Tabulka1[[#This Row],[x2]])</f>
        <v>4.2407050551105359</v>
      </c>
      <c r="Y768" s="1">
        <f>Tabulka1[[#This Row],[z3]]</f>
        <v>3.838320185709045</v>
      </c>
      <c r="Z768" s="1" t="e">
        <f>Tabulka1[[#This Row],[std3]]</f>
        <v>#DIV/0!</v>
      </c>
      <c r="AA768" s="1" t="s">
        <v>36</v>
      </c>
      <c r="AB768" s="1" t="s">
        <v>37</v>
      </c>
      <c r="AC768" s="1" t="str">
        <f>Tabulka1[[#This Row],[z2Label]]</f>
        <v>Dynamic viscosity (mPa.s)</v>
      </c>
      <c r="AD768" s="1">
        <f>Tabulka1[[#This Row],[y2]]</f>
        <v>3.3460000000000001</v>
      </c>
      <c r="AE768" s="1">
        <f>Tabulka1[[#This Row],[x3]]</f>
        <v>5.8913830216719285</v>
      </c>
      <c r="AF768" s="1">
        <f>Tabulka1[[#This Row],[x2]]-Tabulka1[[#This Row],[x3]]</f>
        <v>19.108616978328072</v>
      </c>
      <c r="AG768" s="1">
        <f>100-Tabulka1[[#This Row],[Na2O_proc]]-Tabulka1[[#This Row],[SiO2_proc]]</f>
        <v>75</v>
      </c>
      <c r="AH768" s="1">
        <f>Tabulka1[[#This Row],[z2]]</f>
        <v>3.838320185709045</v>
      </c>
      <c r="AI768" s="1" t="e">
        <f>Tabulka1[[#This Row],[std2]]</f>
        <v>#DIV/0!</v>
      </c>
      <c r="AJ768" s="1" t="str">
        <f>Tabulka1[[#This Row],[z2Label]]</f>
        <v>Dynamic viscosity (mPa.s)</v>
      </c>
      <c r="AK768" s="1">
        <v>30</v>
      </c>
      <c r="AL768" s="1" t="s">
        <v>82</v>
      </c>
      <c r="AM768" s="1" t="s">
        <v>79</v>
      </c>
      <c r="AN768" s="1">
        <f t="shared" si="353"/>
        <v>5.1418452700027624</v>
      </c>
      <c r="AO768" s="1">
        <f>Tabulka1[[#This Row],[Interpolated_z2]]-Tabulka1[[#This Row],[z2]]</f>
        <v>1.3035250842937174</v>
      </c>
      <c r="AP768" s="1">
        <f>Tabulka1[[#This Row],[Interpolated_z2 - measured]]/Tabulka1[[#This Row],[z2]]*100</f>
        <v>33.960821954016325</v>
      </c>
      <c r="AQ768" s="1">
        <v>1</v>
      </c>
    </row>
    <row r="769" spans="1:43" x14ac:dyDescent="0.35">
      <c r="A769" s="1">
        <f t="shared" ref="A769:B769" si="436">A384</f>
        <v>2.9197824632372313</v>
      </c>
      <c r="B769" s="1">
        <f t="shared" si="436"/>
        <v>4.884796060995888</v>
      </c>
      <c r="C769" s="1">
        <f>Tabulka1[[#This Row],[z2]]</f>
        <v>8.3630559025192657</v>
      </c>
      <c r="D769" s="1" t="e">
        <f>Tabulka1[[#This Row],[std2]]</f>
        <v>#DIV/0!</v>
      </c>
      <c r="E769" s="1">
        <f t="shared" si="418"/>
        <v>10</v>
      </c>
      <c r="F769" s="1" t="s">
        <v>75</v>
      </c>
      <c r="G769" s="1" t="s">
        <v>27</v>
      </c>
      <c r="H769" s="1" t="str">
        <f>Tabulka1[[#This Row],[z2Label]]</f>
        <v>Dynamic viscosity (mPa.s)</v>
      </c>
      <c r="I769" s="1">
        <f t="shared" ref="I769:J769" si="437">I384</f>
        <v>30</v>
      </c>
      <c r="J769" s="1">
        <f t="shared" si="437"/>
        <v>3.3460000000000001</v>
      </c>
      <c r="K769" s="1">
        <v>8.3630559025192657</v>
      </c>
      <c r="L769" s="1" t="e">
        <v>#DIV/0!</v>
      </c>
      <c r="M769" s="1" t="s">
        <v>29</v>
      </c>
      <c r="N769" s="1" t="s">
        <v>28</v>
      </c>
      <c r="O769" s="1" t="s">
        <v>81</v>
      </c>
      <c r="P769" s="1">
        <f t="shared" ref="P769:Q769" si="438">P384</f>
        <v>7.069659626006314</v>
      </c>
      <c r="Q769" s="1">
        <f t="shared" si="438"/>
        <v>3.3460000000000001</v>
      </c>
      <c r="R769" s="1">
        <f>Tabulka1[[#This Row],[z2]]</f>
        <v>8.3630559025192657</v>
      </c>
      <c r="S769" s="1" t="e">
        <f>Tabulka1[[#This Row],[std2]]</f>
        <v>#DIV/0!</v>
      </c>
      <c r="T769" s="1" t="s">
        <v>44</v>
      </c>
      <c r="U769" s="1" t="s">
        <v>28</v>
      </c>
      <c r="V769" s="1" t="str">
        <f>Tabulka1[[#This Row],[z2Label]]</f>
        <v>Dynamic viscosity (mPa.s)</v>
      </c>
      <c r="W769" s="1">
        <f>2*Tabulka1[[#This Row],[x3]]/61.9789*1000/(100-Tabulka1[[#This Row],[x2]])</f>
        <v>3.2590167787545732</v>
      </c>
      <c r="X769" s="1">
        <f>(Tabulka1[[#This Row],[x2]]-Tabulka1[[#This Row],[x3]])/60.08*1000/(100-Tabulka1[[#This Row],[x2]])</f>
        <v>5.4523350708564022</v>
      </c>
      <c r="Y769" s="1">
        <f>Tabulka1[[#This Row],[z3]]</f>
        <v>8.3630559025192657</v>
      </c>
      <c r="Z769" s="1" t="e">
        <f>Tabulka1[[#This Row],[std3]]</f>
        <v>#DIV/0!</v>
      </c>
      <c r="AA769" s="1" t="s">
        <v>36</v>
      </c>
      <c r="AB769" s="1" t="s">
        <v>37</v>
      </c>
      <c r="AC769" s="1" t="str">
        <f>Tabulka1[[#This Row],[z2Label]]</f>
        <v>Dynamic viscosity (mPa.s)</v>
      </c>
      <c r="AD769" s="1">
        <f>Tabulka1[[#This Row],[y2]]</f>
        <v>3.3460000000000001</v>
      </c>
      <c r="AE769" s="1">
        <f>Tabulka1[[#This Row],[x3]]</f>
        <v>7.069659626006314</v>
      </c>
      <c r="AF769" s="1">
        <f>Tabulka1[[#This Row],[x2]]-Tabulka1[[#This Row],[x3]]</f>
        <v>22.930340373993687</v>
      </c>
      <c r="AG769" s="1">
        <f>100-Tabulka1[[#This Row],[Na2O_proc]]-Tabulka1[[#This Row],[SiO2_proc]]</f>
        <v>70</v>
      </c>
      <c r="AH769" s="1">
        <f>Tabulka1[[#This Row],[z2]]</f>
        <v>8.3630559025192657</v>
      </c>
      <c r="AI769" s="1" t="e">
        <f>Tabulka1[[#This Row],[std2]]</f>
        <v>#DIV/0!</v>
      </c>
      <c r="AJ769" s="1" t="str">
        <f>Tabulka1[[#This Row],[z2Label]]</f>
        <v>Dynamic viscosity (mPa.s)</v>
      </c>
      <c r="AK769" s="1">
        <v>30</v>
      </c>
      <c r="AL769" s="1" t="s">
        <v>82</v>
      </c>
      <c r="AM769" s="1" t="s">
        <v>79</v>
      </c>
      <c r="AN769" s="1">
        <f t="shared" si="353"/>
        <v>11.343737411910407</v>
      </c>
      <c r="AO769" s="1">
        <f>Tabulka1[[#This Row],[Interpolated_z2]]-Tabulka1[[#This Row],[z2]]</f>
        <v>2.9806815093911414</v>
      </c>
      <c r="AP769" s="1">
        <f>Tabulka1[[#This Row],[Interpolated_z2 - measured]]/Tabulka1[[#This Row],[z2]]*100</f>
        <v>35.641056859290494</v>
      </c>
      <c r="AQ769" s="1">
        <v>1</v>
      </c>
    </row>
    <row r="770" spans="1:43" x14ac:dyDescent="0.35">
      <c r="A770" s="1">
        <f t="shared" ref="A770:B770" si="439">A385</f>
        <v>3.5662244648023629</v>
      </c>
      <c r="B770" s="1">
        <f t="shared" si="439"/>
        <v>5.9662935296143536</v>
      </c>
      <c r="C770" s="1">
        <f>Tabulka1[[#This Row],[z2]]</f>
        <v>21.463832840960929</v>
      </c>
      <c r="D770" s="1" t="e">
        <f>Tabulka1[[#This Row],[std2]]</f>
        <v>#DIV/0!</v>
      </c>
      <c r="E770" s="1">
        <f t="shared" si="418"/>
        <v>10</v>
      </c>
      <c r="F770" s="1" t="s">
        <v>75</v>
      </c>
      <c r="G770" s="1" t="s">
        <v>27</v>
      </c>
      <c r="H770" s="1" t="str">
        <f>Tabulka1[[#This Row],[z2Label]]</f>
        <v>Dynamic viscosity (mPa.s)</v>
      </c>
      <c r="I770" s="1">
        <f t="shared" ref="I770:J770" si="440">I385</f>
        <v>35</v>
      </c>
      <c r="J770" s="1">
        <f t="shared" si="440"/>
        <v>3.3460000000000001</v>
      </c>
      <c r="K770" s="1">
        <v>21.463832840960929</v>
      </c>
      <c r="L770" s="1" t="e">
        <v>#DIV/0!</v>
      </c>
      <c r="M770" s="1" t="s">
        <v>29</v>
      </c>
      <c r="N770" s="1" t="s">
        <v>28</v>
      </c>
      <c r="O770" s="1" t="s">
        <v>81</v>
      </c>
      <c r="P770" s="1">
        <f t="shared" ref="P770:Q770" si="441">P385</f>
        <v>8.2479362303407004</v>
      </c>
      <c r="Q770" s="1">
        <f t="shared" si="441"/>
        <v>3.3460000000000001</v>
      </c>
      <c r="R770" s="1">
        <f>Tabulka1[[#This Row],[z2]]</f>
        <v>21.463832840960929</v>
      </c>
      <c r="S770" s="1" t="e">
        <f>Tabulka1[[#This Row],[std2]]</f>
        <v>#DIV/0!</v>
      </c>
      <c r="T770" s="1" t="s">
        <v>44</v>
      </c>
      <c r="U770" s="1" t="s">
        <v>28</v>
      </c>
      <c r="V770" s="1" t="str">
        <f>Tabulka1[[#This Row],[z2Label]]</f>
        <v>Dynamic viscosity (mPa.s)</v>
      </c>
      <c r="W770" s="1">
        <f>2*Tabulka1[[#This Row],[x3]]/61.9789*1000/(100-Tabulka1[[#This Row],[x2]])</f>
        <v>4.094662106640361</v>
      </c>
      <c r="X770" s="1">
        <f>(Tabulka1[[#This Row],[x2]]-Tabulka1[[#This Row],[x3]])/60.08*1000/(100-Tabulka1[[#This Row],[x2]])</f>
        <v>6.8503697044093261</v>
      </c>
      <c r="Y770" s="1">
        <f>Tabulka1[[#This Row],[z3]]</f>
        <v>21.463832840960929</v>
      </c>
      <c r="Z770" s="1" t="e">
        <f>Tabulka1[[#This Row],[std3]]</f>
        <v>#DIV/0!</v>
      </c>
      <c r="AA770" s="1" t="s">
        <v>36</v>
      </c>
      <c r="AB770" s="1" t="s">
        <v>37</v>
      </c>
      <c r="AC770" s="1" t="str">
        <f>Tabulka1[[#This Row],[z2Label]]</f>
        <v>Dynamic viscosity (mPa.s)</v>
      </c>
      <c r="AD770" s="1">
        <f>Tabulka1[[#This Row],[y2]]</f>
        <v>3.3460000000000001</v>
      </c>
      <c r="AE770" s="1">
        <f>Tabulka1[[#This Row],[x3]]</f>
        <v>8.2479362303407004</v>
      </c>
      <c r="AF770" s="1">
        <f>Tabulka1[[#This Row],[x2]]-Tabulka1[[#This Row],[x3]]</f>
        <v>26.752063769659301</v>
      </c>
      <c r="AG770" s="1">
        <f>100-Tabulka1[[#This Row],[Na2O_proc]]-Tabulka1[[#This Row],[SiO2_proc]]</f>
        <v>65</v>
      </c>
      <c r="AH770" s="1">
        <f>Tabulka1[[#This Row],[z2]]</f>
        <v>21.463832840960929</v>
      </c>
      <c r="AI770" s="1" t="e">
        <f>Tabulka1[[#This Row],[std2]]</f>
        <v>#DIV/0!</v>
      </c>
      <c r="AJ770" s="1" t="str">
        <f>Tabulka1[[#This Row],[z2Label]]</f>
        <v>Dynamic viscosity (mPa.s)</v>
      </c>
      <c r="AK770" s="1">
        <v>30</v>
      </c>
      <c r="AL770" s="1" t="s">
        <v>82</v>
      </c>
      <c r="AM770" s="1" t="s">
        <v>79</v>
      </c>
      <c r="AN770" s="1">
        <f t="shared" si="353"/>
        <v>34.735023759705449</v>
      </c>
      <c r="AO770" s="1">
        <f>Tabulka1[[#This Row],[Interpolated_z2]]-Tabulka1[[#This Row],[z2]]</f>
        <v>13.271190918744519</v>
      </c>
      <c r="AP770" s="1">
        <f>Tabulka1[[#This Row],[Interpolated_z2 - measured]]/Tabulka1[[#This Row],[z2]]*100</f>
        <v>61.830480217951475</v>
      </c>
      <c r="AQ770" s="1">
        <v>1</v>
      </c>
    </row>
    <row r="771" spans="1:43" x14ac:dyDescent="0.35">
      <c r="A771" s="1">
        <f t="shared" ref="A771:B771" si="442">A386</f>
        <v>4.1312341311004461</v>
      </c>
      <c r="B771" s="1">
        <f t="shared" si="442"/>
        <v>6.9115547013310463</v>
      </c>
      <c r="C771" s="1">
        <f>Tabulka1[[#This Row],[z2]]</f>
        <v>80.162703699729548</v>
      </c>
      <c r="D771" s="1">
        <f>Tabulka1[[#This Row],[std2]]</f>
        <v>5.615125546244449E-2</v>
      </c>
      <c r="E771" s="1">
        <f t="shared" si="418"/>
        <v>10</v>
      </c>
      <c r="F771" s="1" t="s">
        <v>75</v>
      </c>
      <c r="G771" s="1" t="s">
        <v>27</v>
      </c>
      <c r="H771" s="1" t="str">
        <f>Tabulka1[[#This Row],[z2Label]]</f>
        <v>Dynamic viscosity (mPa.s)</v>
      </c>
      <c r="I771" s="1">
        <f t="shared" ref="I771:J771" si="443">I386</f>
        <v>39.04</v>
      </c>
      <c r="J771" s="1">
        <f t="shared" si="443"/>
        <v>3.3460000000000001</v>
      </c>
      <c r="K771" s="1">
        <v>80.162703699729548</v>
      </c>
      <c r="L771" s="1">
        <v>5.615125546244449E-2</v>
      </c>
      <c r="M771" s="1" t="s">
        <v>29</v>
      </c>
      <c r="N771" s="1" t="s">
        <v>28</v>
      </c>
      <c r="O771" s="1" t="s">
        <v>81</v>
      </c>
      <c r="P771" s="1">
        <f t="shared" ref="P771:Q771" si="444">P386</f>
        <v>9.1999837266428841</v>
      </c>
      <c r="Q771" s="1">
        <f t="shared" si="444"/>
        <v>3.3460000000000001</v>
      </c>
      <c r="R771" s="1">
        <f>Tabulka1[[#This Row],[z2]]</f>
        <v>80.162703699729548</v>
      </c>
      <c r="S771" s="1">
        <f>Tabulka1[[#This Row],[std2]]</f>
        <v>5.615125546244449E-2</v>
      </c>
      <c r="T771" s="1" t="s">
        <v>44</v>
      </c>
      <c r="U771" s="1" t="s">
        <v>28</v>
      </c>
      <c r="V771" s="1" t="str">
        <f>Tabulka1[[#This Row],[z2Label]]</f>
        <v>Dynamic viscosity (mPa.s)</v>
      </c>
      <c r="W771" s="1">
        <f>2*Tabulka1[[#This Row],[x3]]/61.9789*1000/(100-Tabulka1[[#This Row],[x2]])</f>
        <v>4.8699918268703506</v>
      </c>
      <c r="X771" s="1">
        <f>(Tabulka1[[#This Row],[x2]]-Tabulka1[[#This Row],[x3]])/60.08*1000/(100-Tabulka1[[#This Row],[x2]])</f>
        <v>8.1474963263540996</v>
      </c>
      <c r="Y771" s="1">
        <f>Tabulka1[[#This Row],[z3]]</f>
        <v>80.162703699729548</v>
      </c>
      <c r="Z771" s="1">
        <f>Tabulka1[[#This Row],[std3]]</f>
        <v>5.615125546244449E-2</v>
      </c>
      <c r="AA771" s="1" t="s">
        <v>36</v>
      </c>
      <c r="AB771" s="1" t="s">
        <v>37</v>
      </c>
      <c r="AC771" s="1" t="str">
        <f>Tabulka1[[#This Row],[z2Label]]</f>
        <v>Dynamic viscosity (mPa.s)</v>
      </c>
      <c r="AD771" s="1">
        <f>Tabulka1[[#This Row],[y2]]</f>
        <v>3.3460000000000001</v>
      </c>
      <c r="AE771" s="1">
        <f>Tabulka1[[#This Row],[x3]]</f>
        <v>9.1999837266428841</v>
      </c>
      <c r="AF771" s="1">
        <f>Tabulka1[[#This Row],[x2]]-Tabulka1[[#This Row],[x3]]</f>
        <v>29.840016273357115</v>
      </c>
      <c r="AG771" s="1">
        <f>100-Tabulka1[[#This Row],[Na2O_proc]]-Tabulka1[[#This Row],[SiO2_proc]]</f>
        <v>60.96</v>
      </c>
      <c r="AH771" s="1">
        <f>Tabulka1[[#This Row],[z2]]</f>
        <v>80.162703699729548</v>
      </c>
      <c r="AI771" s="1">
        <f>Tabulka1[[#This Row],[std2]]</f>
        <v>5.615125546244449E-2</v>
      </c>
      <c r="AJ771" s="1" t="str">
        <f>Tabulka1[[#This Row],[z2Label]]</f>
        <v>Dynamic viscosity (mPa.s)</v>
      </c>
      <c r="AK771" s="1">
        <v>30</v>
      </c>
      <c r="AL771" s="1" t="s">
        <v>82</v>
      </c>
      <c r="AM771" s="1" t="s">
        <v>79</v>
      </c>
      <c r="AN771" s="1">
        <f t="shared" si="353"/>
        <v>120.86995224644909</v>
      </c>
      <c r="AO771" s="1">
        <f>Tabulka1[[#This Row],[Interpolated_z2]]-Tabulka1[[#This Row],[z2]]</f>
        <v>40.707248546719541</v>
      </c>
      <c r="AP771" s="1">
        <f>Tabulka1[[#This Row],[Interpolated_z2 - measured]]/Tabulka1[[#This Row],[z2]]*100</f>
        <v>50.780782917701018</v>
      </c>
      <c r="AQ771" s="1">
        <v>1</v>
      </c>
    </row>
    <row r="772" spans="1:43" x14ac:dyDescent="0.35">
      <c r="A772" s="1">
        <f t="shared" ref="A772:B779" si="445">A194</f>
        <v>0</v>
      </c>
      <c r="B772" s="1">
        <f t="shared" si="445"/>
        <v>0</v>
      </c>
      <c r="C772" s="1">
        <f>Tabulka1[[#This Row],[z2]]</f>
        <v>0</v>
      </c>
      <c r="D772" s="1" t="str">
        <f>Tabulka1[[#This Row],[std2]]</f>
        <v>–</v>
      </c>
      <c r="E772" s="1">
        <f t="shared" ref="E772:E780" si="446">E194</f>
        <v>1</v>
      </c>
      <c r="F772" s="1" t="s">
        <v>75</v>
      </c>
      <c r="G772" s="1" t="s">
        <v>27</v>
      </c>
      <c r="H772" s="1" t="s">
        <v>70</v>
      </c>
      <c r="I772" s="1">
        <f t="shared" ref="I772:J779" si="447">I194</f>
        <v>0</v>
      </c>
      <c r="J772" s="1">
        <f t="shared" si="447"/>
        <v>0</v>
      </c>
      <c r="L772" s="1" t="s">
        <v>46</v>
      </c>
      <c r="M772" s="1" t="s">
        <v>29</v>
      </c>
      <c r="N772" s="1" t="s">
        <v>28</v>
      </c>
      <c r="O772" s="1" t="s">
        <v>70</v>
      </c>
      <c r="P772" s="1">
        <f t="shared" ref="P772:Q779" si="448">P194</f>
        <v>0</v>
      </c>
      <c r="Q772" s="1">
        <f t="shared" si="448"/>
        <v>0</v>
      </c>
      <c r="R772" s="1">
        <f>Tabulka1[[#This Row],[z2]]</f>
        <v>0</v>
      </c>
      <c r="S772" s="1" t="str">
        <f>Tabulka1[[#This Row],[std2]]</f>
        <v>–</v>
      </c>
      <c r="T772" s="1" t="s">
        <v>44</v>
      </c>
      <c r="U772" s="1" t="s">
        <v>28</v>
      </c>
      <c r="V772" s="1" t="s">
        <v>70</v>
      </c>
      <c r="W772" s="1">
        <f t="shared" ref="W772:X779" si="449">W194</f>
        <v>0</v>
      </c>
      <c r="X772" s="1">
        <f t="shared" si="449"/>
        <v>0</v>
      </c>
      <c r="Y772" s="1">
        <f>Tabulka1[[#This Row],[z2]]</f>
        <v>0</v>
      </c>
      <c r="Z772" s="1" t="str">
        <f>Tabulka1[[#This Row],[std2]]</f>
        <v>–</v>
      </c>
      <c r="AA772" s="1" t="s">
        <v>36</v>
      </c>
      <c r="AB772" s="1" t="s">
        <v>37</v>
      </c>
      <c r="AC772" s="1" t="s">
        <v>70</v>
      </c>
      <c r="AD772" s="1">
        <f>Tabulka1[[#This Row],[y2]]</f>
        <v>0</v>
      </c>
      <c r="AE772" s="1">
        <f>Tabulka1[[#This Row],[x3]]</f>
        <v>0</v>
      </c>
      <c r="AF772" s="1">
        <f>Tabulka1[[#This Row],[x2]]-Tabulka1[[#This Row],[x3]]</f>
        <v>0</v>
      </c>
      <c r="AG772" s="1">
        <f>100-Tabulka1[[#This Row],[Na2O_proc]]-Tabulka1[[#This Row],[SiO2_proc]]</f>
        <v>100</v>
      </c>
      <c r="AH772" s="1">
        <f>Tabulka1[[#This Row],[z2]]</f>
        <v>0</v>
      </c>
      <c r="AI772" s="1" t="str">
        <f>Tabulka1[[#This Row],[std2]]</f>
        <v>–</v>
      </c>
      <c r="AJ772" s="1" t="str">
        <f>Tabulka1[[#This Row],[z2Label]]</f>
        <v>pH</v>
      </c>
      <c r="AK772" s="1">
        <v>25</v>
      </c>
      <c r="AL772" s="1" t="s">
        <v>82</v>
      </c>
      <c r="AM772" s="1" t="s">
        <v>79</v>
      </c>
      <c r="AN772" s="1"/>
      <c r="AO772" s="1"/>
      <c r="AP772" s="1"/>
      <c r="AQ772" s="1"/>
    </row>
    <row r="773" spans="1:43" x14ac:dyDescent="0.35">
      <c r="A773" s="1">
        <f t="shared" si="445"/>
        <v>1.7270393633962526</v>
      </c>
      <c r="B773" s="1">
        <f t="shared" si="445"/>
        <v>0</v>
      </c>
      <c r="C773" s="1">
        <f>Tabulka1[[#This Row],[z2]]</f>
        <v>13.739999999999998</v>
      </c>
      <c r="D773" s="1">
        <f>Tabulka1[[#This Row],[std2]]</f>
        <v>1.1313708498984771E-2</v>
      </c>
      <c r="E773" s="1">
        <f t="shared" si="446"/>
        <v>1</v>
      </c>
      <c r="F773" s="1" t="s">
        <v>75</v>
      </c>
      <c r="G773" s="1" t="s">
        <v>27</v>
      </c>
      <c r="H773" s="1" t="s">
        <v>70</v>
      </c>
      <c r="I773" s="1">
        <f t="shared" si="447"/>
        <v>5</v>
      </c>
      <c r="J773" s="1">
        <f t="shared" si="447"/>
        <v>0</v>
      </c>
      <c r="K773" s="1">
        <v>13.739999999999998</v>
      </c>
      <c r="L773" s="1">
        <v>1.1313708498984771E-2</v>
      </c>
      <c r="M773" s="1" t="s">
        <v>29</v>
      </c>
      <c r="N773" s="1" t="s">
        <v>28</v>
      </c>
      <c r="O773" s="1" t="s">
        <v>70</v>
      </c>
      <c r="P773" s="1">
        <f t="shared" si="448"/>
        <v>5</v>
      </c>
      <c r="Q773" s="1">
        <f t="shared" si="448"/>
        <v>0</v>
      </c>
      <c r="R773" s="1">
        <f>Tabulka1[[#This Row],[z2]]</f>
        <v>13.739999999999998</v>
      </c>
      <c r="S773" s="1">
        <f>Tabulka1[[#This Row],[std2]]</f>
        <v>1.1313708498984771E-2</v>
      </c>
      <c r="T773" s="1" t="s">
        <v>44</v>
      </c>
      <c r="U773" s="1" t="s">
        <v>28</v>
      </c>
      <c r="V773" s="1" t="s">
        <v>70</v>
      </c>
      <c r="W773" s="1">
        <f t="shared" si="449"/>
        <v>1.6983708632250141</v>
      </c>
      <c r="X773" s="1">
        <f t="shared" si="449"/>
        <v>0</v>
      </c>
      <c r="Y773" s="1">
        <f>Tabulka1[[#This Row],[z2]]</f>
        <v>13.739999999999998</v>
      </c>
      <c r="Z773" s="1">
        <f>Tabulka1[[#This Row],[std2]]</f>
        <v>1.1313708498984771E-2</v>
      </c>
      <c r="AA773" s="1" t="s">
        <v>36</v>
      </c>
      <c r="AB773" s="1" t="s">
        <v>37</v>
      </c>
      <c r="AC773" s="1" t="s">
        <v>70</v>
      </c>
      <c r="AD773" s="1">
        <f>Tabulka1[[#This Row],[y2]]</f>
        <v>0</v>
      </c>
      <c r="AE773" s="1">
        <f>Tabulka1[[#This Row],[x3]]</f>
        <v>5</v>
      </c>
      <c r="AF773" s="1">
        <f>Tabulka1[[#This Row],[x2]]-Tabulka1[[#This Row],[x3]]</f>
        <v>0</v>
      </c>
      <c r="AG773" s="1">
        <f>100-Tabulka1[[#This Row],[Na2O_proc]]-Tabulka1[[#This Row],[SiO2_proc]]</f>
        <v>95</v>
      </c>
      <c r="AH773" s="1">
        <f>Tabulka1[[#This Row],[z2]]</f>
        <v>13.739999999999998</v>
      </c>
      <c r="AI773" s="1">
        <f>Tabulka1[[#This Row],[std2]]</f>
        <v>1.1313708498984771E-2</v>
      </c>
      <c r="AJ773" s="1" t="str">
        <f>Tabulka1[[#This Row],[z2Label]]</f>
        <v>pH</v>
      </c>
      <c r="AK773" s="1">
        <v>25</v>
      </c>
      <c r="AL773" s="1" t="s">
        <v>82</v>
      </c>
      <c r="AM773" s="1" t="s">
        <v>79</v>
      </c>
      <c r="AN773" s="1"/>
      <c r="AO773" s="1"/>
      <c r="AP773" s="1"/>
      <c r="AQ773" s="1"/>
    </row>
    <row r="774" spans="1:43" x14ac:dyDescent="0.35">
      <c r="A774" s="1">
        <f t="shared" si="445"/>
        <v>3.6848024085616231</v>
      </c>
      <c r="B774" s="1">
        <f t="shared" si="445"/>
        <v>0</v>
      </c>
      <c r="C774" s="1">
        <f>Tabulka1[[#This Row],[z2]]</f>
        <v>14.063499999999999</v>
      </c>
      <c r="D774" s="1">
        <f>Tabulka1[[#This Row],[std2]]</f>
        <v>6.3639610306791689E-3</v>
      </c>
      <c r="E774" s="1">
        <f t="shared" si="446"/>
        <v>1</v>
      </c>
      <c r="F774" s="1" t="s">
        <v>75</v>
      </c>
      <c r="G774" s="1" t="s">
        <v>27</v>
      </c>
      <c r="H774" s="1" t="s">
        <v>70</v>
      </c>
      <c r="I774" s="1">
        <f t="shared" si="447"/>
        <v>10</v>
      </c>
      <c r="J774" s="1">
        <f t="shared" si="447"/>
        <v>0</v>
      </c>
      <c r="K774" s="1">
        <v>14.063499999999999</v>
      </c>
      <c r="L774" s="1">
        <v>6.3639610306791689E-3</v>
      </c>
      <c r="M774" s="1" t="s">
        <v>29</v>
      </c>
      <c r="N774" s="1" t="s">
        <v>28</v>
      </c>
      <c r="O774" s="1" t="s">
        <v>70</v>
      </c>
      <c r="P774" s="1">
        <f t="shared" si="448"/>
        <v>10</v>
      </c>
      <c r="Q774" s="1">
        <f t="shared" si="448"/>
        <v>0</v>
      </c>
      <c r="R774" s="1">
        <f>Tabulka1[[#This Row],[z2]]</f>
        <v>14.063499999999999</v>
      </c>
      <c r="S774" s="1">
        <f>Tabulka1[[#This Row],[std2]]</f>
        <v>6.3639610306791689E-3</v>
      </c>
      <c r="T774" s="1" t="s">
        <v>44</v>
      </c>
      <c r="U774" s="1" t="s">
        <v>28</v>
      </c>
      <c r="V774" s="1" t="s">
        <v>70</v>
      </c>
      <c r="W774" s="1">
        <f t="shared" si="449"/>
        <v>3.5854496001416964</v>
      </c>
      <c r="X774" s="1">
        <f t="shared" si="449"/>
        <v>0</v>
      </c>
      <c r="Y774" s="1">
        <f>Tabulka1[[#This Row],[z2]]</f>
        <v>14.063499999999999</v>
      </c>
      <c r="Z774" s="1">
        <f>Tabulka1[[#This Row],[std2]]</f>
        <v>6.3639610306791689E-3</v>
      </c>
      <c r="AA774" s="1" t="s">
        <v>36</v>
      </c>
      <c r="AB774" s="1" t="s">
        <v>37</v>
      </c>
      <c r="AC774" s="1" t="s">
        <v>70</v>
      </c>
      <c r="AD774" s="1">
        <f>Tabulka1[[#This Row],[y2]]</f>
        <v>0</v>
      </c>
      <c r="AE774" s="1">
        <f>Tabulka1[[#This Row],[x3]]</f>
        <v>10</v>
      </c>
      <c r="AF774" s="1">
        <f>Tabulka1[[#This Row],[x2]]-Tabulka1[[#This Row],[x3]]</f>
        <v>0</v>
      </c>
      <c r="AG774" s="1">
        <f>100-Tabulka1[[#This Row],[Na2O_proc]]-Tabulka1[[#This Row],[SiO2_proc]]</f>
        <v>90</v>
      </c>
      <c r="AH774" s="1">
        <f>Tabulka1[[#This Row],[z2]]</f>
        <v>14.063499999999999</v>
      </c>
      <c r="AI774" s="1">
        <f>Tabulka1[[#This Row],[std2]]</f>
        <v>6.3639610306791689E-3</v>
      </c>
      <c r="AJ774" s="1" t="str">
        <f>Tabulka1[[#This Row],[z2Label]]</f>
        <v>pH</v>
      </c>
      <c r="AK774" s="1">
        <v>25</v>
      </c>
      <c r="AL774" s="1" t="s">
        <v>82</v>
      </c>
      <c r="AM774" s="1" t="s">
        <v>79</v>
      </c>
      <c r="AN774" s="1"/>
      <c r="AO774" s="1"/>
      <c r="AP774" s="1"/>
      <c r="AQ774" s="1"/>
    </row>
    <row r="775" spans="1:43" x14ac:dyDescent="0.35">
      <c r="A775" s="1">
        <f t="shared" si="445"/>
        <v>5.8769678067858573</v>
      </c>
      <c r="B775" s="1">
        <f t="shared" si="445"/>
        <v>0</v>
      </c>
      <c r="C775" s="1">
        <f>Tabulka1[[#This Row],[z2]]</f>
        <v>14.323</v>
      </c>
      <c r="D775" s="1">
        <f>Tabulka1[[#This Row],[std2]]</f>
        <v>2.8284271247458787E-3</v>
      </c>
      <c r="E775" s="1">
        <f t="shared" si="446"/>
        <v>1</v>
      </c>
      <c r="F775" s="1" t="s">
        <v>75</v>
      </c>
      <c r="G775" s="1" t="s">
        <v>27</v>
      </c>
      <c r="H775" s="1" t="s">
        <v>70</v>
      </c>
      <c r="I775" s="1">
        <f t="shared" si="447"/>
        <v>15</v>
      </c>
      <c r="J775" s="1">
        <f t="shared" si="447"/>
        <v>0</v>
      </c>
      <c r="K775" s="1">
        <v>14.323</v>
      </c>
      <c r="L775" s="1">
        <v>2.8284271247458787E-3</v>
      </c>
      <c r="M775" s="1" t="s">
        <v>29</v>
      </c>
      <c r="N775" s="1" t="s">
        <v>28</v>
      </c>
      <c r="O775" s="1" t="s">
        <v>70</v>
      </c>
      <c r="P775" s="1">
        <f t="shared" si="448"/>
        <v>15</v>
      </c>
      <c r="Q775" s="1">
        <f t="shared" si="448"/>
        <v>0</v>
      </c>
      <c r="R775" s="1">
        <f>Tabulka1[[#This Row],[z2]]</f>
        <v>14.323</v>
      </c>
      <c r="S775" s="1">
        <f>Tabulka1[[#This Row],[std2]]</f>
        <v>2.8284271247458787E-3</v>
      </c>
      <c r="T775" s="1" t="s">
        <v>44</v>
      </c>
      <c r="U775" s="1" t="s">
        <v>28</v>
      </c>
      <c r="V775" s="1" t="s">
        <v>70</v>
      </c>
      <c r="W775" s="1">
        <f t="shared" si="449"/>
        <v>5.6945376002250478</v>
      </c>
      <c r="X775" s="1">
        <f t="shared" si="449"/>
        <v>0</v>
      </c>
      <c r="Y775" s="1">
        <f>Tabulka1[[#This Row],[z2]]</f>
        <v>14.323</v>
      </c>
      <c r="Z775" s="1">
        <f>Tabulka1[[#This Row],[std2]]</f>
        <v>2.8284271247458787E-3</v>
      </c>
      <c r="AA775" s="1" t="s">
        <v>36</v>
      </c>
      <c r="AB775" s="1" t="s">
        <v>37</v>
      </c>
      <c r="AC775" s="1" t="s">
        <v>70</v>
      </c>
      <c r="AD775" s="1">
        <f>Tabulka1[[#This Row],[y2]]</f>
        <v>0</v>
      </c>
      <c r="AE775" s="1">
        <f>Tabulka1[[#This Row],[x3]]</f>
        <v>15</v>
      </c>
      <c r="AF775" s="1">
        <f>Tabulka1[[#This Row],[x2]]-Tabulka1[[#This Row],[x3]]</f>
        <v>0</v>
      </c>
      <c r="AG775" s="1">
        <f>100-Tabulka1[[#This Row],[Na2O_proc]]-Tabulka1[[#This Row],[SiO2_proc]]</f>
        <v>85</v>
      </c>
      <c r="AH775" s="1">
        <f>Tabulka1[[#This Row],[z2]]</f>
        <v>14.323</v>
      </c>
      <c r="AI775" s="1">
        <f>Tabulka1[[#This Row],[std2]]</f>
        <v>2.8284271247458787E-3</v>
      </c>
      <c r="AJ775" s="1" t="str">
        <f>Tabulka1[[#This Row],[z2Label]]</f>
        <v>pH</v>
      </c>
      <c r="AK775" s="1">
        <v>25</v>
      </c>
      <c r="AL775" s="1" t="s">
        <v>82</v>
      </c>
      <c r="AM775" s="1" t="s">
        <v>79</v>
      </c>
      <c r="AN775" s="1"/>
      <c r="AO775" s="1"/>
      <c r="AP775" s="1"/>
      <c r="AQ775" s="1"/>
    </row>
    <row r="776" spans="1:43" x14ac:dyDescent="0.35">
      <c r="A776" s="1">
        <f t="shared" si="445"/>
        <v>8.3021157200272988</v>
      </c>
      <c r="B776" s="1">
        <f t="shared" si="445"/>
        <v>0</v>
      </c>
      <c r="C776" s="1">
        <f>Tabulka1[[#This Row],[z2]]</f>
        <v>14.516</v>
      </c>
      <c r="D776" s="1">
        <f>Tabulka1[[#This Row],[std2]]</f>
        <v>2.9698484809836122E-2</v>
      </c>
      <c r="E776" s="1">
        <f t="shared" si="446"/>
        <v>1</v>
      </c>
      <c r="F776" s="1" t="s">
        <v>75</v>
      </c>
      <c r="G776" s="1" t="s">
        <v>27</v>
      </c>
      <c r="H776" s="1" t="s">
        <v>70</v>
      </c>
      <c r="I776" s="1">
        <f t="shared" si="447"/>
        <v>20</v>
      </c>
      <c r="J776" s="1">
        <f t="shared" si="447"/>
        <v>0</v>
      </c>
      <c r="K776" s="1">
        <v>14.516</v>
      </c>
      <c r="L776" s="1">
        <v>2.9698484809836122E-2</v>
      </c>
      <c r="M776" s="1" t="s">
        <v>29</v>
      </c>
      <c r="N776" s="1" t="s">
        <v>28</v>
      </c>
      <c r="O776" s="1" t="s">
        <v>70</v>
      </c>
      <c r="P776" s="1">
        <f t="shared" si="448"/>
        <v>20</v>
      </c>
      <c r="Q776" s="1">
        <f t="shared" si="448"/>
        <v>0</v>
      </c>
      <c r="R776" s="1">
        <f>Tabulka1[[#This Row],[z2]]</f>
        <v>14.516</v>
      </c>
      <c r="S776" s="1">
        <f>Tabulka1[[#This Row],[std2]]</f>
        <v>2.9698484809836122E-2</v>
      </c>
      <c r="T776" s="1" t="s">
        <v>44</v>
      </c>
      <c r="U776" s="1" t="s">
        <v>28</v>
      </c>
      <c r="V776" s="1" t="s">
        <v>70</v>
      </c>
      <c r="W776" s="1">
        <f t="shared" si="449"/>
        <v>8.0672616003188171</v>
      </c>
      <c r="X776" s="1">
        <f t="shared" si="449"/>
        <v>0</v>
      </c>
      <c r="Y776" s="1">
        <f>Tabulka1[[#This Row],[z2]]</f>
        <v>14.516</v>
      </c>
      <c r="Z776" s="1">
        <f>Tabulka1[[#This Row],[std2]]</f>
        <v>2.9698484809836122E-2</v>
      </c>
      <c r="AA776" s="1" t="s">
        <v>36</v>
      </c>
      <c r="AB776" s="1" t="s">
        <v>37</v>
      </c>
      <c r="AC776" s="1" t="s">
        <v>70</v>
      </c>
      <c r="AD776" s="1">
        <f>Tabulka1[[#This Row],[y2]]</f>
        <v>0</v>
      </c>
      <c r="AE776" s="1">
        <f>Tabulka1[[#This Row],[x3]]</f>
        <v>20</v>
      </c>
      <c r="AF776" s="1">
        <f>Tabulka1[[#This Row],[x2]]-Tabulka1[[#This Row],[x3]]</f>
        <v>0</v>
      </c>
      <c r="AG776" s="1">
        <f>100-Tabulka1[[#This Row],[Na2O_proc]]-Tabulka1[[#This Row],[SiO2_proc]]</f>
        <v>80</v>
      </c>
      <c r="AH776" s="1">
        <f>Tabulka1[[#This Row],[z2]]</f>
        <v>14.516</v>
      </c>
      <c r="AI776" s="1">
        <f>Tabulka1[[#This Row],[std2]]</f>
        <v>2.9698484809836122E-2</v>
      </c>
      <c r="AJ776" s="1" t="str">
        <f>Tabulka1[[#This Row],[z2Label]]</f>
        <v>pH</v>
      </c>
      <c r="AK776" s="1">
        <v>25</v>
      </c>
      <c r="AL776" s="1" t="s">
        <v>82</v>
      </c>
      <c r="AM776" s="1" t="s">
        <v>79</v>
      </c>
      <c r="AN776" s="1"/>
      <c r="AO776" s="1"/>
      <c r="AP776" s="1"/>
      <c r="AQ776" s="1"/>
    </row>
    <row r="777" spans="1:43" x14ac:dyDescent="0.35">
      <c r="A777" s="1">
        <f t="shared" si="445"/>
        <v>10.946063902392588</v>
      </c>
      <c r="B777" s="1">
        <f t="shared" si="445"/>
        <v>0</v>
      </c>
      <c r="C777" s="1">
        <f>Tabulka1[[#This Row],[z2]]</f>
        <v>14.313500000000001</v>
      </c>
      <c r="D777" s="1">
        <f>Tabulka1[[#This Row],[std2]]</f>
        <v>2.6162950903902832E-2</v>
      </c>
      <c r="E777" s="1">
        <f t="shared" si="446"/>
        <v>1</v>
      </c>
      <c r="F777" s="1" t="s">
        <v>75</v>
      </c>
      <c r="G777" s="1" t="s">
        <v>27</v>
      </c>
      <c r="H777" s="1" t="s">
        <v>70</v>
      </c>
      <c r="I777" s="1">
        <f t="shared" si="447"/>
        <v>25</v>
      </c>
      <c r="J777" s="1">
        <f t="shared" si="447"/>
        <v>0</v>
      </c>
      <c r="K777" s="1">
        <v>14.313500000000001</v>
      </c>
      <c r="L777" s="1">
        <v>2.6162950903902832E-2</v>
      </c>
      <c r="M777" s="1" t="s">
        <v>29</v>
      </c>
      <c r="N777" s="1" t="s">
        <v>28</v>
      </c>
      <c r="O777" s="1" t="s">
        <v>70</v>
      </c>
      <c r="P777" s="1">
        <f t="shared" si="448"/>
        <v>25</v>
      </c>
      <c r="Q777" s="1">
        <f t="shared" si="448"/>
        <v>0</v>
      </c>
      <c r="R777" s="1">
        <f>Tabulka1[[#This Row],[z2]]</f>
        <v>14.313500000000001</v>
      </c>
      <c r="S777" s="1">
        <f>Tabulka1[[#This Row],[std2]]</f>
        <v>2.6162950903902832E-2</v>
      </c>
      <c r="T777" s="1" t="s">
        <v>44</v>
      </c>
      <c r="U777" s="1" t="s">
        <v>28</v>
      </c>
      <c r="V777" s="1" t="s">
        <v>70</v>
      </c>
      <c r="W777" s="1">
        <f t="shared" si="449"/>
        <v>10.756348800425091</v>
      </c>
      <c r="X777" s="1">
        <f t="shared" si="449"/>
        <v>0</v>
      </c>
      <c r="Y777" s="1">
        <f>Tabulka1[[#This Row],[z2]]</f>
        <v>14.313500000000001</v>
      </c>
      <c r="Z777" s="1">
        <f>Tabulka1[[#This Row],[std2]]</f>
        <v>2.6162950903902832E-2</v>
      </c>
      <c r="AA777" s="1" t="s">
        <v>36</v>
      </c>
      <c r="AB777" s="1" t="s">
        <v>37</v>
      </c>
      <c r="AC777" s="1" t="s">
        <v>70</v>
      </c>
      <c r="AD777" s="1">
        <f>Tabulka1[[#This Row],[y2]]</f>
        <v>0</v>
      </c>
      <c r="AE777" s="1">
        <f>Tabulka1[[#This Row],[x3]]</f>
        <v>25</v>
      </c>
      <c r="AF777" s="1">
        <f>Tabulka1[[#This Row],[x2]]-Tabulka1[[#This Row],[x3]]</f>
        <v>0</v>
      </c>
      <c r="AG777" s="1">
        <f>100-Tabulka1[[#This Row],[Na2O_proc]]-Tabulka1[[#This Row],[SiO2_proc]]</f>
        <v>75</v>
      </c>
      <c r="AH777" s="1">
        <f>Tabulka1[[#This Row],[z2]]</f>
        <v>14.313500000000001</v>
      </c>
      <c r="AI777" s="1">
        <f>Tabulka1[[#This Row],[std2]]</f>
        <v>2.6162950903902832E-2</v>
      </c>
      <c r="AJ777" s="1" t="str">
        <f>Tabulka1[[#This Row],[z2Label]]</f>
        <v>pH</v>
      </c>
      <c r="AK777" s="1">
        <v>25</v>
      </c>
      <c r="AL777" s="1" t="s">
        <v>82</v>
      </c>
      <c r="AM777" s="1" t="s">
        <v>79</v>
      </c>
      <c r="AN777" s="1"/>
      <c r="AO777" s="1"/>
      <c r="AP777" s="1"/>
      <c r="AQ777" s="1"/>
    </row>
    <row r="778" spans="1:43" x14ac:dyDescent="0.35">
      <c r="A778" s="1">
        <f t="shared" si="445"/>
        <v>13.779382983563762</v>
      </c>
      <c r="B778" s="1">
        <f t="shared" si="445"/>
        <v>0</v>
      </c>
      <c r="C778" s="1">
        <f>Tabulka1[[#This Row],[z2]]</f>
        <v>13.8085</v>
      </c>
      <c r="D778" s="1">
        <f>Tabulka1[[#This Row],[std2]]</f>
        <v>1.0606601717798614E-2</v>
      </c>
      <c r="E778" s="1">
        <f t="shared" si="446"/>
        <v>1</v>
      </c>
      <c r="F778" s="1" t="s">
        <v>75</v>
      </c>
      <c r="G778" s="1" t="s">
        <v>27</v>
      </c>
      <c r="H778" s="1" t="s">
        <v>70</v>
      </c>
      <c r="I778" s="1">
        <f t="shared" si="447"/>
        <v>30</v>
      </c>
      <c r="J778" s="1">
        <f t="shared" si="447"/>
        <v>0</v>
      </c>
      <c r="K778" s="1">
        <v>13.8085</v>
      </c>
      <c r="L778" s="1">
        <v>1.0606601717798614E-2</v>
      </c>
      <c r="M778" s="1" t="s">
        <v>29</v>
      </c>
      <c r="N778" s="1" t="s">
        <v>28</v>
      </c>
      <c r="O778" s="1" t="s">
        <v>70</v>
      </c>
      <c r="P778" s="1">
        <f t="shared" si="448"/>
        <v>30</v>
      </c>
      <c r="Q778" s="1">
        <f t="shared" si="448"/>
        <v>0</v>
      </c>
      <c r="R778" s="1">
        <f>Tabulka1[[#This Row],[z2]]</f>
        <v>13.8085</v>
      </c>
      <c r="S778" s="1">
        <f>Tabulka1[[#This Row],[std2]]</f>
        <v>1.0606601717798614E-2</v>
      </c>
      <c r="T778" s="1" t="s">
        <v>44</v>
      </c>
      <c r="U778" s="1" t="s">
        <v>28</v>
      </c>
      <c r="V778" s="1" t="s">
        <v>70</v>
      </c>
      <c r="W778" s="1">
        <f t="shared" si="449"/>
        <v>13.829591314832259</v>
      </c>
      <c r="X778" s="1">
        <f t="shared" si="449"/>
        <v>0</v>
      </c>
      <c r="Y778" s="1">
        <f>Tabulka1[[#This Row],[z2]]</f>
        <v>13.8085</v>
      </c>
      <c r="Z778" s="1">
        <f>Tabulka1[[#This Row],[std2]]</f>
        <v>1.0606601717798614E-2</v>
      </c>
      <c r="AA778" s="1" t="s">
        <v>36</v>
      </c>
      <c r="AB778" s="1" t="s">
        <v>37</v>
      </c>
      <c r="AC778" s="1" t="s">
        <v>70</v>
      </c>
      <c r="AD778" s="1">
        <f>Tabulka1[[#This Row],[y2]]</f>
        <v>0</v>
      </c>
      <c r="AE778" s="1">
        <f>Tabulka1[[#This Row],[x3]]</f>
        <v>30</v>
      </c>
      <c r="AF778" s="1">
        <f>Tabulka1[[#This Row],[x2]]-Tabulka1[[#This Row],[x3]]</f>
        <v>0</v>
      </c>
      <c r="AG778" s="1">
        <f>100-Tabulka1[[#This Row],[Na2O_proc]]-Tabulka1[[#This Row],[SiO2_proc]]</f>
        <v>70</v>
      </c>
      <c r="AH778" s="1">
        <f>Tabulka1[[#This Row],[z2]]</f>
        <v>13.8085</v>
      </c>
      <c r="AI778" s="1">
        <f>Tabulka1[[#This Row],[std2]]</f>
        <v>1.0606601717798614E-2</v>
      </c>
      <c r="AJ778" s="1" t="str">
        <f>Tabulka1[[#This Row],[z2Label]]</f>
        <v>pH</v>
      </c>
      <c r="AK778" s="1">
        <v>25</v>
      </c>
      <c r="AL778" s="1" t="s">
        <v>82</v>
      </c>
      <c r="AM778" s="1" t="s">
        <v>79</v>
      </c>
      <c r="AN778" s="1"/>
      <c r="AO778" s="1"/>
      <c r="AP778" s="1"/>
      <c r="AQ778" s="1"/>
    </row>
    <row r="779" spans="1:43" x14ac:dyDescent="0.35">
      <c r="A779" s="1">
        <f t="shared" si="445"/>
        <v>16.791319303827596</v>
      </c>
      <c r="B779" s="1">
        <f t="shared" si="445"/>
        <v>0</v>
      </c>
      <c r="C779" s="1">
        <f>Tabulka1[[#This Row],[z2]]</f>
        <v>13.391500000000001</v>
      </c>
      <c r="D779" s="1">
        <f>Tabulka1[[#This Row],[std2]]</f>
        <v>5.5861435713736439E-2</v>
      </c>
      <c r="E779" s="1">
        <f t="shared" si="446"/>
        <v>1</v>
      </c>
      <c r="F779" s="1" t="s">
        <v>75</v>
      </c>
      <c r="G779" s="1" t="s">
        <v>27</v>
      </c>
      <c r="H779" s="1" t="s">
        <v>70</v>
      </c>
      <c r="I779" s="1">
        <f t="shared" si="447"/>
        <v>35</v>
      </c>
      <c r="J779" s="1">
        <f t="shared" si="447"/>
        <v>0</v>
      </c>
      <c r="K779" s="1">
        <v>13.391500000000001</v>
      </c>
      <c r="L779" s="1">
        <v>5.5861435713736439E-2</v>
      </c>
      <c r="M779" s="1" t="s">
        <v>29</v>
      </c>
      <c r="N779" s="1" t="s">
        <v>28</v>
      </c>
      <c r="O779" s="1" t="s">
        <v>70</v>
      </c>
      <c r="P779" s="1">
        <f t="shared" si="448"/>
        <v>35</v>
      </c>
      <c r="Q779" s="1">
        <f t="shared" si="448"/>
        <v>0</v>
      </c>
      <c r="R779" s="1">
        <f>Tabulka1[[#This Row],[z2]]</f>
        <v>13.391500000000001</v>
      </c>
      <c r="S779" s="1">
        <f>Tabulka1[[#This Row],[std2]]</f>
        <v>5.5861435713736439E-2</v>
      </c>
      <c r="T779" s="1" t="s">
        <v>44</v>
      </c>
      <c r="U779" s="1" t="s">
        <v>28</v>
      </c>
      <c r="V779" s="1" t="s">
        <v>70</v>
      </c>
      <c r="W779" s="1">
        <f t="shared" si="449"/>
        <v>17.375640369917452</v>
      </c>
      <c r="X779" s="1">
        <f t="shared" si="449"/>
        <v>0</v>
      </c>
      <c r="Y779" s="1">
        <f>Tabulka1[[#This Row],[z2]]</f>
        <v>13.391500000000001</v>
      </c>
      <c r="Z779" s="1">
        <f>Tabulka1[[#This Row],[std2]]</f>
        <v>5.5861435713736439E-2</v>
      </c>
      <c r="AA779" s="1" t="s">
        <v>36</v>
      </c>
      <c r="AB779" s="1" t="s">
        <v>37</v>
      </c>
      <c r="AC779" s="1" t="s">
        <v>70</v>
      </c>
      <c r="AD779" s="1">
        <f>Tabulka1[[#This Row],[y2]]</f>
        <v>0</v>
      </c>
      <c r="AE779" s="1">
        <f>Tabulka1[[#This Row],[x3]]</f>
        <v>35</v>
      </c>
      <c r="AF779" s="1">
        <f>Tabulka1[[#This Row],[x2]]-Tabulka1[[#This Row],[x3]]</f>
        <v>0</v>
      </c>
      <c r="AG779" s="1">
        <f>100-Tabulka1[[#This Row],[Na2O_proc]]-Tabulka1[[#This Row],[SiO2_proc]]</f>
        <v>65</v>
      </c>
      <c r="AH779" s="1">
        <f>Tabulka1[[#This Row],[z2]]</f>
        <v>13.391500000000001</v>
      </c>
      <c r="AI779" s="1">
        <f>Tabulka1[[#This Row],[std2]]</f>
        <v>5.5861435713736439E-2</v>
      </c>
      <c r="AJ779" s="1" t="str">
        <f>Tabulka1[[#This Row],[z2Label]]</f>
        <v>pH</v>
      </c>
      <c r="AK779" s="1">
        <v>25</v>
      </c>
      <c r="AL779" s="1" t="s">
        <v>82</v>
      </c>
      <c r="AM779" s="1" t="s">
        <v>79</v>
      </c>
      <c r="AN779" s="1"/>
      <c r="AO779" s="1"/>
      <c r="AP779" s="1"/>
      <c r="AQ779" s="1"/>
    </row>
    <row r="780" spans="1:43" x14ac:dyDescent="0.35">
      <c r="A780" s="1">
        <v>18.823624861645818</v>
      </c>
      <c r="B780" s="1">
        <v>0</v>
      </c>
      <c r="C780" s="1">
        <f>Tabulka1[[#This Row],[z2]]</f>
        <v>13.249500000000001</v>
      </c>
      <c r="D780" s="1">
        <f>Tabulka1[[#This Row],[std2]]</f>
        <v>7.7781745930527359E-3</v>
      </c>
      <c r="E780" s="1">
        <f t="shared" si="446"/>
        <v>1</v>
      </c>
      <c r="F780" s="1" t="s">
        <v>75</v>
      </c>
      <c r="G780" s="1" t="s">
        <v>27</v>
      </c>
      <c r="H780" s="1" t="s">
        <v>70</v>
      </c>
      <c r="I780" s="1">
        <v>38.340000000000003</v>
      </c>
      <c r="J780" s="1">
        <f>J202</f>
        <v>0</v>
      </c>
      <c r="K780" s="1">
        <v>13.249500000000001</v>
      </c>
      <c r="L780" s="1">
        <v>7.7781745930527359E-3</v>
      </c>
      <c r="M780" s="1" t="s">
        <v>29</v>
      </c>
      <c r="N780" s="1" t="s">
        <v>28</v>
      </c>
      <c r="O780" s="1" t="s">
        <v>70</v>
      </c>
      <c r="P780" s="1">
        <v>38.340000000000003</v>
      </c>
      <c r="Q780" s="1">
        <f>Q202</f>
        <v>0</v>
      </c>
      <c r="R780" s="1">
        <f>Tabulka1[[#This Row],[z2]]</f>
        <v>13.249500000000001</v>
      </c>
      <c r="S780" s="1">
        <f>Tabulka1[[#This Row],[std2]]</f>
        <v>7.7781745930527359E-3</v>
      </c>
      <c r="T780" s="1" t="s">
        <v>44</v>
      </c>
      <c r="U780" s="1" t="s">
        <v>28</v>
      </c>
      <c r="V780" s="1" t="s">
        <v>70</v>
      </c>
      <c r="W780" s="1">
        <v>20.06479466469176</v>
      </c>
      <c r="X780" s="1">
        <f>X202</f>
        <v>0</v>
      </c>
      <c r="Y780" s="1">
        <f>Tabulka1[[#This Row],[z2]]</f>
        <v>13.249500000000001</v>
      </c>
      <c r="Z780" s="1">
        <f>Tabulka1[[#This Row],[std2]]</f>
        <v>7.7781745930527359E-3</v>
      </c>
      <c r="AA780" s="1" t="s">
        <v>36</v>
      </c>
      <c r="AB780" s="1" t="s">
        <v>37</v>
      </c>
      <c r="AC780" s="1" t="s">
        <v>70</v>
      </c>
      <c r="AD780" s="1">
        <f>Tabulka1[[#This Row],[y2]]</f>
        <v>0</v>
      </c>
      <c r="AE780" s="1">
        <f>Tabulka1[[#This Row],[x3]]</f>
        <v>38.340000000000003</v>
      </c>
      <c r="AF780" s="1">
        <f>Tabulka1[[#This Row],[x2]]-Tabulka1[[#This Row],[x3]]</f>
        <v>0</v>
      </c>
      <c r="AG780" s="1">
        <f>100-Tabulka1[[#This Row],[Na2O_proc]]-Tabulka1[[#This Row],[SiO2_proc]]</f>
        <v>61.66</v>
      </c>
      <c r="AH780" s="1">
        <f>Tabulka1[[#This Row],[z2]]</f>
        <v>13.249500000000001</v>
      </c>
      <c r="AI780" s="1">
        <f>Tabulka1[[#This Row],[std2]]</f>
        <v>7.7781745930527359E-3</v>
      </c>
      <c r="AJ780" s="1" t="str">
        <f>Tabulka1[[#This Row],[z2Label]]</f>
        <v>pH</v>
      </c>
      <c r="AK780" s="1">
        <v>25</v>
      </c>
      <c r="AL780" s="1" t="s">
        <v>82</v>
      </c>
      <c r="AM780" s="1" t="s">
        <v>79</v>
      </c>
      <c r="AN780" s="1"/>
      <c r="AO780" s="1"/>
      <c r="AP780" s="1"/>
      <c r="AQ780" s="1"/>
    </row>
    <row r="781" spans="1:43" x14ac:dyDescent="0.35">
      <c r="A781" s="1">
        <v>0</v>
      </c>
      <c r="B781" s="1">
        <v>0</v>
      </c>
      <c r="C781" s="1">
        <f>Tabulka1[[#This Row],[z2]]</f>
        <v>0</v>
      </c>
      <c r="D781" s="1" t="str">
        <f>Tabulka1[[#This Row],[std2]]</f>
        <v>–</v>
      </c>
      <c r="E781" s="1">
        <v>2</v>
      </c>
      <c r="F781" s="1" t="s">
        <v>75</v>
      </c>
      <c r="G781" s="1" t="s">
        <v>27</v>
      </c>
      <c r="H781" s="1" t="s">
        <v>70</v>
      </c>
      <c r="I781" s="1">
        <f>I203</f>
        <v>0</v>
      </c>
      <c r="J781" s="1">
        <v>0.1</v>
      </c>
      <c r="L781" s="1" t="s">
        <v>46</v>
      </c>
      <c r="M781" s="1" t="s">
        <v>29</v>
      </c>
      <c r="N781" s="1" t="s">
        <v>28</v>
      </c>
      <c r="O781" s="1" t="s">
        <v>70</v>
      </c>
      <c r="P781" s="1">
        <v>0</v>
      </c>
      <c r="Q781" s="1">
        <v>0.1</v>
      </c>
      <c r="R781" s="1">
        <f>Tabulka1[[#This Row],[z2]]</f>
        <v>0</v>
      </c>
      <c r="S781" s="1" t="str">
        <f>Tabulka1[[#This Row],[std2]]</f>
        <v>–</v>
      </c>
      <c r="T781" s="1" t="s">
        <v>44</v>
      </c>
      <c r="U781" s="1" t="s">
        <v>28</v>
      </c>
      <c r="V781" s="1" t="s">
        <v>70</v>
      </c>
      <c r="W781" s="1">
        <v>0</v>
      </c>
      <c r="X781" s="1">
        <v>0</v>
      </c>
      <c r="Y781" s="1">
        <f>Tabulka1[[#This Row],[z2]]</f>
        <v>0</v>
      </c>
      <c r="Z781" s="1" t="str">
        <f>Tabulka1[[#This Row],[std2]]</f>
        <v>–</v>
      </c>
      <c r="AA781" s="1" t="s">
        <v>36</v>
      </c>
      <c r="AB781" s="1" t="s">
        <v>37</v>
      </c>
      <c r="AC781" s="1" t="s">
        <v>70</v>
      </c>
      <c r="AD781" s="1">
        <f>Tabulka1[[#This Row],[y2]]</f>
        <v>0.1</v>
      </c>
      <c r="AE781" s="1">
        <f>Tabulka1[[#This Row],[x3]]</f>
        <v>0</v>
      </c>
      <c r="AF781" s="1">
        <f>Tabulka1[[#This Row],[x2]]-Tabulka1[[#This Row],[x3]]</f>
        <v>0</v>
      </c>
      <c r="AG781" s="1">
        <f>100-Tabulka1[[#This Row],[Na2O_proc]]-Tabulka1[[#This Row],[SiO2_proc]]</f>
        <v>100</v>
      </c>
      <c r="AH781" s="1">
        <f>Tabulka1[[#This Row],[z2]]</f>
        <v>0</v>
      </c>
      <c r="AI781" s="1" t="str">
        <f>Tabulka1[[#This Row],[std2]]</f>
        <v>–</v>
      </c>
      <c r="AJ781" s="1" t="str">
        <f>Tabulka1[[#This Row],[z2Label]]</f>
        <v>pH</v>
      </c>
      <c r="AK781" s="1">
        <v>25</v>
      </c>
      <c r="AL781" s="1" t="s">
        <v>82</v>
      </c>
      <c r="AM781" s="1" t="s">
        <v>79</v>
      </c>
      <c r="AN781" s="1"/>
      <c r="AO781" s="1"/>
      <c r="AP781" s="1"/>
      <c r="AQ781" s="1"/>
    </row>
    <row r="782" spans="1:43" x14ac:dyDescent="0.35">
      <c r="A782" s="1">
        <v>1.5692067148230022</v>
      </c>
      <c r="B782" s="1">
        <v>7.846033574115012E-2</v>
      </c>
      <c r="C782" s="1">
        <f>Tabulka1[[#This Row],[z2]]</f>
        <v>13.680499999999999</v>
      </c>
      <c r="D782" s="1">
        <f>Tabulka1[[#This Row],[std2]]</f>
        <v>9.1923881554250471E-3</v>
      </c>
      <c r="E782" s="1">
        <v>2</v>
      </c>
      <c r="F782" s="1" t="s">
        <v>75</v>
      </c>
      <c r="G782" s="1" t="s">
        <v>27</v>
      </c>
      <c r="H782" s="1" t="s">
        <v>70</v>
      </c>
      <c r="I782" s="1">
        <v>5</v>
      </c>
      <c r="J782" s="1">
        <v>0.1</v>
      </c>
      <c r="K782" s="1">
        <v>13.680499999999999</v>
      </c>
      <c r="L782" s="1">
        <v>9.1923881554250471E-3</v>
      </c>
      <c r="M782" s="1" t="s">
        <v>29</v>
      </c>
      <c r="N782" s="1" t="s">
        <v>28</v>
      </c>
      <c r="O782" s="1" t="s">
        <v>70</v>
      </c>
      <c r="P782" s="1">
        <v>4.5581501730480429</v>
      </c>
      <c r="Q782" s="1">
        <v>0.1</v>
      </c>
      <c r="R782" s="1">
        <f>Tabulka1[[#This Row],[z2]]</f>
        <v>13.680499999999999</v>
      </c>
      <c r="S782" s="1">
        <f>Tabulka1[[#This Row],[std2]]</f>
        <v>9.1923881554250471E-3</v>
      </c>
      <c r="T782" s="1" t="s">
        <v>44</v>
      </c>
      <c r="U782" s="1" t="s">
        <v>28</v>
      </c>
      <c r="V782" s="1" t="s">
        <v>70</v>
      </c>
      <c r="W782" s="1">
        <v>1.5482858888217708</v>
      </c>
      <c r="X782" s="1">
        <v>7.7414294441088563E-2</v>
      </c>
      <c r="Y782" s="1">
        <f>Tabulka1[[#This Row],[z2]]</f>
        <v>13.680499999999999</v>
      </c>
      <c r="Z782" s="1">
        <f>Tabulka1[[#This Row],[std2]]</f>
        <v>9.1923881554250471E-3</v>
      </c>
      <c r="AA782" s="1" t="s">
        <v>36</v>
      </c>
      <c r="AB782" s="1" t="s">
        <v>37</v>
      </c>
      <c r="AC782" s="1" t="s">
        <v>70</v>
      </c>
      <c r="AD782" s="1">
        <f>Tabulka1[[#This Row],[y2]]</f>
        <v>0.1</v>
      </c>
      <c r="AE782" s="1">
        <f>Tabulka1[[#This Row],[x3]]</f>
        <v>4.5581501730480429</v>
      </c>
      <c r="AF782" s="1">
        <f>Tabulka1[[#This Row],[x2]]-Tabulka1[[#This Row],[x3]]</f>
        <v>0.44184982695195707</v>
      </c>
      <c r="AG782" s="1">
        <f>100-Tabulka1[[#This Row],[Na2O_proc]]-Tabulka1[[#This Row],[SiO2_proc]]</f>
        <v>95</v>
      </c>
      <c r="AH782" s="1">
        <f>Tabulka1[[#This Row],[z2]]</f>
        <v>13.680499999999999</v>
      </c>
      <c r="AI782" s="1">
        <f>Tabulka1[[#This Row],[std2]]</f>
        <v>9.1923881554250471E-3</v>
      </c>
      <c r="AJ782" s="1" t="str">
        <f>Tabulka1[[#This Row],[z2Label]]</f>
        <v>pH</v>
      </c>
      <c r="AK782" s="1">
        <v>25</v>
      </c>
      <c r="AL782" s="1" t="s">
        <v>82</v>
      </c>
      <c r="AM782" s="1" t="s">
        <v>79</v>
      </c>
      <c r="AN782" s="1"/>
      <c r="AO782" s="1"/>
      <c r="AP782" s="1"/>
      <c r="AQ782" s="1"/>
    </row>
    <row r="783" spans="1:43" x14ac:dyDescent="0.35">
      <c r="A783" s="1">
        <v>3.3426145330938755</v>
      </c>
      <c r="B783" s="1">
        <v>0.16713072665469378</v>
      </c>
      <c r="C783" s="1">
        <f>Tabulka1[[#This Row],[z2]]</f>
        <v>13.948499999999999</v>
      </c>
      <c r="D783" s="1">
        <f>Tabulka1[[#This Row],[std2]]</f>
        <v>4.9497474683056018E-3</v>
      </c>
      <c r="E783" s="1">
        <v>2</v>
      </c>
      <c r="F783" s="1" t="s">
        <v>75</v>
      </c>
      <c r="G783" s="1" t="s">
        <v>27</v>
      </c>
      <c r="H783" s="1" t="s">
        <v>70</v>
      </c>
      <c r="I783" s="1">
        <v>10</v>
      </c>
      <c r="J783" s="1">
        <v>0.1</v>
      </c>
      <c r="K783" s="1">
        <v>13.948499999999999</v>
      </c>
      <c r="L783" s="1">
        <v>4.9497474683056018E-3</v>
      </c>
      <c r="M783" s="1" t="s">
        <v>29</v>
      </c>
      <c r="N783" s="1" t="s">
        <v>28</v>
      </c>
      <c r="O783" s="1" t="s">
        <v>70</v>
      </c>
      <c r="P783" s="1">
        <v>9.1163003460960859</v>
      </c>
      <c r="Q783" s="1">
        <v>0.1</v>
      </c>
      <c r="R783" s="1">
        <f>Tabulka1[[#This Row],[z2]]</f>
        <v>13.948499999999999</v>
      </c>
      <c r="S783" s="1">
        <f>Tabulka1[[#This Row],[std2]]</f>
        <v>4.9497474683056018E-3</v>
      </c>
      <c r="T783" s="1" t="s">
        <v>44</v>
      </c>
      <c r="U783" s="1" t="s">
        <v>28</v>
      </c>
      <c r="V783" s="1" t="s">
        <v>70</v>
      </c>
      <c r="W783" s="1">
        <v>3.268603543068183</v>
      </c>
      <c r="X783" s="1">
        <v>0.16343017715340918</v>
      </c>
      <c r="Y783" s="1">
        <f>Tabulka1[[#This Row],[z2]]</f>
        <v>13.948499999999999</v>
      </c>
      <c r="Z783" s="1">
        <f>Tabulka1[[#This Row],[std2]]</f>
        <v>4.9497474683056018E-3</v>
      </c>
      <c r="AA783" s="1" t="s">
        <v>36</v>
      </c>
      <c r="AB783" s="1" t="s">
        <v>37</v>
      </c>
      <c r="AC783" s="1" t="s">
        <v>70</v>
      </c>
      <c r="AD783" s="1">
        <f>Tabulka1[[#This Row],[y2]]</f>
        <v>0.1</v>
      </c>
      <c r="AE783" s="1">
        <f>Tabulka1[[#This Row],[x3]]</f>
        <v>9.1163003460960859</v>
      </c>
      <c r="AF783" s="1">
        <f>Tabulka1[[#This Row],[x2]]-Tabulka1[[#This Row],[x3]]</f>
        <v>0.88369965390391414</v>
      </c>
      <c r="AG783" s="1">
        <f>100-Tabulka1[[#This Row],[Na2O_proc]]-Tabulka1[[#This Row],[SiO2_proc]]</f>
        <v>90</v>
      </c>
      <c r="AH783" s="1">
        <f>Tabulka1[[#This Row],[z2]]</f>
        <v>13.948499999999999</v>
      </c>
      <c r="AI783" s="1">
        <f>Tabulka1[[#This Row],[std2]]</f>
        <v>4.9497474683056018E-3</v>
      </c>
      <c r="AJ783" s="1" t="str">
        <f>Tabulka1[[#This Row],[z2Label]]</f>
        <v>pH</v>
      </c>
      <c r="AK783" s="1">
        <v>25</v>
      </c>
      <c r="AL783" s="1" t="s">
        <v>82</v>
      </c>
      <c r="AM783" s="1" t="s">
        <v>79</v>
      </c>
      <c r="AN783" s="1"/>
      <c r="AO783" s="1"/>
      <c r="AP783" s="1"/>
      <c r="AQ783" s="1"/>
    </row>
    <row r="784" spans="1:43" x14ac:dyDescent="0.35">
      <c r="A784" s="1">
        <v>5.3266658723960054</v>
      </c>
      <c r="B784" s="1">
        <v>0.26633329361980029</v>
      </c>
      <c r="C784" s="1">
        <f>Tabulka1[[#This Row],[z2]]</f>
        <v>14.156499999999999</v>
      </c>
      <c r="D784" s="1">
        <f>Tabulka1[[#This Row],[std2]]</f>
        <v>6.3639610306791689E-3</v>
      </c>
      <c r="E784" s="1">
        <v>2</v>
      </c>
      <c r="F784" s="1" t="s">
        <v>75</v>
      </c>
      <c r="G784" s="1" t="s">
        <v>27</v>
      </c>
      <c r="H784" s="1" t="s">
        <v>70</v>
      </c>
      <c r="I784" s="1">
        <v>15</v>
      </c>
      <c r="J784" s="1">
        <v>0.1</v>
      </c>
      <c r="K784" s="1">
        <v>14.156499999999999</v>
      </c>
      <c r="L784" s="1">
        <v>6.3639610306791689E-3</v>
      </c>
      <c r="M784" s="1" t="s">
        <v>29</v>
      </c>
      <c r="N784" s="1" t="s">
        <v>28</v>
      </c>
      <c r="O784" s="1" t="s">
        <v>70</v>
      </c>
      <c r="P784" s="1">
        <v>13.674450519144131</v>
      </c>
      <c r="Q784" s="1">
        <v>0.1</v>
      </c>
      <c r="R784" s="1">
        <f>Tabulka1[[#This Row],[z2]]</f>
        <v>14.156499999999999</v>
      </c>
      <c r="S784" s="1">
        <f>Tabulka1[[#This Row],[std2]]</f>
        <v>6.3639610306791689E-3</v>
      </c>
      <c r="T784" s="1" t="s">
        <v>44</v>
      </c>
      <c r="U784" s="1" t="s">
        <v>28</v>
      </c>
      <c r="V784" s="1" t="s">
        <v>70</v>
      </c>
      <c r="W784" s="1">
        <v>5.1913115095788775</v>
      </c>
      <c r="X784" s="1">
        <v>0.25956557547894366</v>
      </c>
      <c r="Y784" s="1">
        <f>Tabulka1[[#This Row],[z2]]</f>
        <v>14.156499999999999</v>
      </c>
      <c r="Z784" s="1">
        <f>Tabulka1[[#This Row],[std2]]</f>
        <v>6.3639610306791689E-3</v>
      </c>
      <c r="AA784" s="1" t="s">
        <v>36</v>
      </c>
      <c r="AB784" s="1" t="s">
        <v>37</v>
      </c>
      <c r="AC784" s="1" t="s">
        <v>70</v>
      </c>
      <c r="AD784" s="1">
        <f>Tabulka1[[#This Row],[y2]]</f>
        <v>0.1</v>
      </c>
      <c r="AE784" s="1">
        <f>Tabulka1[[#This Row],[x3]]</f>
        <v>13.674450519144131</v>
      </c>
      <c r="AF784" s="1">
        <f>Tabulka1[[#This Row],[x2]]-Tabulka1[[#This Row],[x3]]</f>
        <v>1.3255494808558694</v>
      </c>
      <c r="AG784" s="1">
        <f>100-Tabulka1[[#This Row],[Na2O_proc]]-Tabulka1[[#This Row],[SiO2_proc]]</f>
        <v>85</v>
      </c>
      <c r="AH784" s="1">
        <f>Tabulka1[[#This Row],[z2]]</f>
        <v>14.156499999999999</v>
      </c>
      <c r="AI784" s="1">
        <f>Tabulka1[[#This Row],[std2]]</f>
        <v>6.3639610306791689E-3</v>
      </c>
      <c r="AJ784" s="1" t="str">
        <f>Tabulka1[[#This Row],[z2Label]]</f>
        <v>pH</v>
      </c>
      <c r="AK784" s="1">
        <v>25</v>
      </c>
      <c r="AL784" s="1" t="s">
        <v>82</v>
      </c>
      <c r="AM784" s="1" t="s">
        <v>79</v>
      </c>
      <c r="AN784" s="1"/>
      <c r="AO784" s="1"/>
      <c r="AP784" s="1"/>
      <c r="AQ784" s="1"/>
    </row>
    <row r="785" spans="1:43" x14ac:dyDescent="0.35">
      <c r="A785" s="1">
        <v>7.5176835537434403</v>
      </c>
      <c r="B785" s="1">
        <v>0.37588417768717203</v>
      </c>
      <c r="C785" s="1">
        <f>Tabulka1[[#This Row],[z2]]</f>
        <v>14.3705</v>
      </c>
      <c r="D785" s="1">
        <f>Tabulka1[[#This Row],[std2]]</f>
        <v>2.1213203435597231E-3</v>
      </c>
      <c r="E785" s="1">
        <v>2</v>
      </c>
      <c r="F785" s="1" t="s">
        <v>75</v>
      </c>
      <c r="G785" s="1" t="s">
        <v>27</v>
      </c>
      <c r="H785" s="1" t="s">
        <v>70</v>
      </c>
      <c r="I785" s="1">
        <v>20</v>
      </c>
      <c r="J785" s="1">
        <v>0.1</v>
      </c>
      <c r="K785" s="1">
        <v>14.3705</v>
      </c>
      <c r="L785" s="1">
        <v>2.1213203435597231E-3</v>
      </c>
      <c r="M785" s="1" t="s">
        <v>29</v>
      </c>
      <c r="N785" s="1" t="s">
        <v>28</v>
      </c>
      <c r="O785" s="1" t="s">
        <v>70</v>
      </c>
      <c r="P785" s="1">
        <v>18.232600692192172</v>
      </c>
      <c r="Q785" s="1">
        <v>0.1</v>
      </c>
      <c r="R785" s="1">
        <f>Tabulka1[[#This Row],[z2]]</f>
        <v>14.3705</v>
      </c>
      <c r="S785" s="1">
        <f>Tabulka1[[#This Row],[std2]]</f>
        <v>2.1213203435597231E-3</v>
      </c>
      <c r="T785" s="1" t="s">
        <v>44</v>
      </c>
      <c r="U785" s="1" t="s">
        <v>28</v>
      </c>
      <c r="V785" s="1" t="s">
        <v>70</v>
      </c>
      <c r="W785" s="1">
        <v>7.3543579719034113</v>
      </c>
      <c r="X785" s="1">
        <v>0.36771789859517068</v>
      </c>
      <c r="Y785" s="1">
        <f>Tabulka1[[#This Row],[z2]]</f>
        <v>14.3705</v>
      </c>
      <c r="Z785" s="1">
        <f>Tabulka1[[#This Row],[std2]]</f>
        <v>2.1213203435597231E-3</v>
      </c>
      <c r="AA785" s="1" t="s">
        <v>36</v>
      </c>
      <c r="AB785" s="1" t="s">
        <v>37</v>
      </c>
      <c r="AC785" s="1" t="s">
        <v>70</v>
      </c>
      <c r="AD785" s="1">
        <f>Tabulka1[[#This Row],[y2]]</f>
        <v>0.1</v>
      </c>
      <c r="AE785" s="1">
        <f>Tabulka1[[#This Row],[x3]]</f>
        <v>18.232600692192172</v>
      </c>
      <c r="AF785" s="1">
        <f>Tabulka1[[#This Row],[x2]]-Tabulka1[[#This Row],[x3]]</f>
        <v>1.7673993078078283</v>
      </c>
      <c r="AG785" s="1">
        <f>100-Tabulka1[[#This Row],[Na2O_proc]]-Tabulka1[[#This Row],[SiO2_proc]]</f>
        <v>80</v>
      </c>
      <c r="AH785" s="1">
        <f>Tabulka1[[#This Row],[z2]]</f>
        <v>14.3705</v>
      </c>
      <c r="AI785" s="1">
        <f>Tabulka1[[#This Row],[std2]]</f>
        <v>2.1213203435597231E-3</v>
      </c>
      <c r="AJ785" s="1" t="str">
        <f>Tabulka1[[#This Row],[z2Label]]</f>
        <v>pH</v>
      </c>
      <c r="AK785" s="1">
        <v>25</v>
      </c>
      <c r="AL785" s="1" t="s">
        <v>82</v>
      </c>
      <c r="AM785" s="1" t="s">
        <v>79</v>
      </c>
      <c r="AN785" s="1"/>
      <c r="AO785" s="1"/>
      <c r="AP785" s="1"/>
      <c r="AQ785" s="1"/>
    </row>
    <row r="786" spans="1:43" x14ac:dyDescent="0.35">
      <c r="A786" s="1">
        <v>9.9214701655760145</v>
      </c>
      <c r="B786" s="1">
        <v>0.49607350827880076</v>
      </c>
      <c r="C786" s="1">
        <f>Tabulka1[[#This Row],[z2]]</f>
        <v>14.423999999999999</v>
      </c>
      <c r="D786" s="1">
        <f>Tabulka1[[#This Row],[std2]]</f>
        <v>2.8284271247458787E-3</v>
      </c>
      <c r="E786" s="1">
        <v>2</v>
      </c>
      <c r="F786" s="1" t="s">
        <v>75</v>
      </c>
      <c r="G786" s="1" t="s">
        <v>27</v>
      </c>
      <c r="H786" s="1" t="s">
        <v>70</v>
      </c>
      <c r="I786" s="1">
        <v>25</v>
      </c>
      <c r="J786" s="1">
        <v>0.1</v>
      </c>
      <c r="K786" s="1">
        <v>14.423999999999999</v>
      </c>
      <c r="L786" s="1">
        <v>2.8284271247458787E-3</v>
      </c>
      <c r="M786" s="1" t="s">
        <v>29</v>
      </c>
      <c r="N786" s="1" t="s">
        <v>28</v>
      </c>
      <c r="O786" s="1" t="s">
        <v>70</v>
      </c>
      <c r="P786" s="1">
        <v>22.790750865240216</v>
      </c>
      <c r="Q786" s="1">
        <v>0.1</v>
      </c>
      <c r="R786" s="1">
        <f>Tabulka1[[#This Row],[z2]]</f>
        <v>14.423999999999999</v>
      </c>
      <c r="S786" s="1">
        <f>Tabulka1[[#This Row],[std2]]</f>
        <v>2.8284271247458787E-3</v>
      </c>
      <c r="T786" s="1" t="s">
        <v>44</v>
      </c>
      <c r="U786" s="1" t="s">
        <v>28</v>
      </c>
      <c r="V786" s="1" t="s">
        <v>70</v>
      </c>
      <c r="W786" s="1">
        <v>9.8058106292045473</v>
      </c>
      <c r="X786" s="1">
        <v>0.49029053146022722</v>
      </c>
      <c r="Y786" s="1">
        <f>Tabulka1[[#This Row],[z2]]</f>
        <v>14.423999999999999</v>
      </c>
      <c r="Z786" s="1">
        <f>Tabulka1[[#This Row],[std2]]</f>
        <v>2.8284271247458787E-3</v>
      </c>
      <c r="AA786" s="1" t="s">
        <v>36</v>
      </c>
      <c r="AB786" s="1" t="s">
        <v>37</v>
      </c>
      <c r="AC786" s="1" t="s">
        <v>70</v>
      </c>
      <c r="AD786" s="1">
        <f>Tabulka1[[#This Row],[y2]]</f>
        <v>0.1</v>
      </c>
      <c r="AE786" s="1">
        <f>Tabulka1[[#This Row],[x3]]</f>
        <v>22.790750865240216</v>
      </c>
      <c r="AF786" s="1">
        <f>Tabulka1[[#This Row],[x2]]-Tabulka1[[#This Row],[x3]]</f>
        <v>2.2092491347597836</v>
      </c>
      <c r="AG786" s="1">
        <f>100-Tabulka1[[#This Row],[Na2O_proc]]-Tabulka1[[#This Row],[SiO2_proc]]</f>
        <v>75</v>
      </c>
      <c r="AH786" s="1">
        <f>Tabulka1[[#This Row],[z2]]</f>
        <v>14.423999999999999</v>
      </c>
      <c r="AI786" s="1">
        <f>Tabulka1[[#This Row],[std2]]</f>
        <v>2.8284271247458787E-3</v>
      </c>
      <c r="AJ786" s="1" t="str">
        <f>Tabulka1[[#This Row],[z2Label]]</f>
        <v>pH</v>
      </c>
      <c r="AK786" s="1">
        <v>25</v>
      </c>
      <c r="AL786" s="1" t="s">
        <v>82</v>
      </c>
      <c r="AM786" s="1" t="s">
        <v>79</v>
      </c>
      <c r="AN786" s="1"/>
      <c r="AO786" s="1"/>
      <c r="AP786" s="1"/>
      <c r="AQ786" s="1"/>
    </row>
    <row r="787" spans="1:43" x14ac:dyDescent="0.35">
      <c r="A787" s="1">
        <v>12.510248297833845</v>
      </c>
      <c r="B787" s="1">
        <v>0.62551241489169229</v>
      </c>
      <c r="C787" s="1">
        <f>Tabulka1[[#This Row],[z2]]</f>
        <v>14.339499999999999</v>
      </c>
      <c r="D787" s="1">
        <f>Tabulka1[[#This Row],[std2]]</f>
        <v>2.1213203435597231E-3</v>
      </c>
      <c r="E787" s="1">
        <v>2</v>
      </c>
      <c r="F787" s="1" t="s">
        <v>75</v>
      </c>
      <c r="G787" s="1" t="s">
        <v>27</v>
      </c>
      <c r="H787" s="1" t="s">
        <v>70</v>
      </c>
      <c r="I787" s="1">
        <v>30</v>
      </c>
      <c r="J787" s="1">
        <v>0.1</v>
      </c>
      <c r="K787" s="1">
        <v>14.339499999999999</v>
      </c>
      <c r="L787" s="1">
        <v>2.1213203435597231E-3</v>
      </c>
      <c r="M787" s="1" t="s">
        <v>29</v>
      </c>
      <c r="N787" s="1" t="s">
        <v>28</v>
      </c>
      <c r="O787" s="1" t="s">
        <v>70</v>
      </c>
      <c r="P787" s="1">
        <v>27.348901038288261</v>
      </c>
      <c r="Q787" s="1">
        <v>0.1</v>
      </c>
      <c r="R787" s="1">
        <f>Tabulka1[[#This Row],[z2]]</f>
        <v>14.339499999999999</v>
      </c>
      <c r="S787" s="1">
        <f>Tabulka1[[#This Row],[std2]]</f>
        <v>2.1213203435597231E-3</v>
      </c>
      <c r="T787" s="1" t="s">
        <v>44</v>
      </c>
      <c r="U787" s="1" t="s">
        <v>28</v>
      </c>
      <c r="V787" s="1" t="s">
        <v>70</v>
      </c>
      <c r="W787" s="1">
        <v>12.607470808977276</v>
      </c>
      <c r="X787" s="1">
        <v>0.63037354044886318</v>
      </c>
      <c r="Y787" s="1">
        <f>Tabulka1[[#This Row],[z2]]</f>
        <v>14.339499999999999</v>
      </c>
      <c r="Z787" s="1">
        <f>Tabulka1[[#This Row],[std2]]</f>
        <v>2.1213203435597231E-3</v>
      </c>
      <c r="AA787" s="1" t="s">
        <v>36</v>
      </c>
      <c r="AB787" s="1" t="s">
        <v>37</v>
      </c>
      <c r="AC787" s="1" t="s">
        <v>70</v>
      </c>
      <c r="AD787" s="1">
        <f>Tabulka1[[#This Row],[y2]]</f>
        <v>0.1</v>
      </c>
      <c r="AE787" s="1">
        <f>Tabulka1[[#This Row],[x3]]</f>
        <v>27.348901038288261</v>
      </c>
      <c r="AF787" s="1">
        <f>Tabulka1[[#This Row],[x2]]-Tabulka1[[#This Row],[x3]]</f>
        <v>2.6510989617117389</v>
      </c>
      <c r="AG787" s="1">
        <f>100-Tabulka1[[#This Row],[Na2O_proc]]-Tabulka1[[#This Row],[SiO2_proc]]</f>
        <v>70</v>
      </c>
      <c r="AH787" s="1">
        <f>Tabulka1[[#This Row],[z2]]</f>
        <v>14.339499999999999</v>
      </c>
      <c r="AI787" s="1">
        <f>Tabulka1[[#This Row],[std2]]</f>
        <v>2.1213203435597231E-3</v>
      </c>
      <c r="AJ787" s="1" t="str">
        <f>Tabulka1[[#This Row],[z2Label]]</f>
        <v>pH</v>
      </c>
      <c r="AK787" s="1">
        <v>25</v>
      </c>
      <c r="AL787" s="1" t="s">
        <v>82</v>
      </c>
      <c r="AM787" s="1" t="s">
        <v>79</v>
      </c>
      <c r="AN787" s="1"/>
      <c r="AO787" s="1"/>
      <c r="AP787" s="1"/>
      <c r="AQ787" s="1"/>
    </row>
    <row r="788" spans="1:43" x14ac:dyDescent="0.35">
      <c r="A788" s="1">
        <v>15.32528325309729</v>
      </c>
      <c r="B788" s="1">
        <v>0.76626416265486452</v>
      </c>
      <c r="C788" s="1">
        <f>Tabulka1[[#This Row],[z2]]</f>
        <v>14.035</v>
      </c>
      <c r="D788" s="1">
        <f>Tabulka1[[#This Row],[std2]]</f>
        <v>2.8284271247471346E-3</v>
      </c>
      <c r="E788" s="1">
        <v>2</v>
      </c>
      <c r="F788" s="1" t="s">
        <v>75</v>
      </c>
      <c r="G788" s="1" t="s">
        <v>27</v>
      </c>
      <c r="H788" s="1" t="s">
        <v>70</v>
      </c>
      <c r="I788" s="1">
        <v>35</v>
      </c>
      <c r="J788" s="1">
        <v>0.1</v>
      </c>
      <c r="K788" s="1">
        <v>14.035</v>
      </c>
      <c r="L788" s="1">
        <v>2.8284271247471346E-3</v>
      </c>
      <c r="M788" s="1" t="s">
        <v>29</v>
      </c>
      <c r="N788" s="1" t="s">
        <v>28</v>
      </c>
      <c r="O788" s="1" t="s">
        <v>70</v>
      </c>
      <c r="P788" s="1">
        <v>31.907051211336302</v>
      </c>
      <c r="Q788" s="1">
        <v>0.1</v>
      </c>
      <c r="R788" s="1">
        <f>Tabulka1[[#This Row],[z2]]</f>
        <v>14.035</v>
      </c>
      <c r="S788" s="1">
        <f>Tabulka1[[#This Row],[std2]]</f>
        <v>2.8284271247471346E-3</v>
      </c>
      <c r="T788" s="1" t="s">
        <v>44</v>
      </c>
      <c r="U788" s="1" t="s">
        <v>28</v>
      </c>
      <c r="V788" s="1" t="s">
        <v>70</v>
      </c>
      <c r="W788" s="1">
        <v>15.840155631791962</v>
      </c>
      <c r="X788" s="1">
        <v>0.79200778158959795</v>
      </c>
      <c r="Y788" s="1">
        <f>Tabulka1[[#This Row],[z2]]</f>
        <v>14.035</v>
      </c>
      <c r="Z788" s="1">
        <f>Tabulka1[[#This Row],[std2]]</f>
        <v>2.8284271247471346E-3</v>
      </c>
      <c r="AA788" s="1" t="s">
        <v>36</v>
      </c>
      <c r="AB788" s="1" t="s">
        <v>37</v>
      </c>
      <c r="AC788" s="1" t="s">
        <v>70</v>
      </c>
      <c r="AD788" s="1">
        <f>Tabulka1[[#This Row],[y2]]</f>
        <v>0.1</v>
      </c>
      <c r="AE788" s="1">
        <f>Tabulka1[[#This Row],[x3]]</f>
        <v>31.907051211336302</v>
      </c>
      <c r="AF788" s="1">
        <f>Tabulka1[[#This Row],[x2]]-Tabulka1[[#This Row],[x3]]</f>
        <v>3.0929487886636977</v>
      </c>
      <c r="AG788" s="1">
        <f>100-Tabulka1[[#This Row],[Na2O_proc]]-Tabulka1[[#This Row],[SiO2_proc]]</f>
        <v>65</v>
      </c>
      <c r="AH788" s="1">
        <f>Tabulka1[[#This Row],[z2]]</f>
        <v>14.035</v>
      </c>
      <c r="AI788" s="1">
        <f>Tabulka1[[#This Row],[std2]]</f>
        <v>2.8284271247471346E-3</v>
      </c>
      <c r="AJ788" s="1" t="str">
        <f>Tabulka1[[#This Row],[z2Label]]</f>
        <v>pH</v>
      </c>
      <c r="AK788" s="1">
        <v>25</v>
      </c>
      <c r="AL788" s="1" t="s">
        <v>82</v>
      </c>
      <c r="AM788" s="1" t="s">
        <v>79</v>
      </c>
      <c r="AN788" s="1"/>
      <c r="AO788" s="1"/>
      <c r="AP788" s="1"/>
      <c r="AQ788" s="1"/>
    </row>
    <row r="789" spans="1:43" x14ac:dyDescent="0.35">
      <c r="A789" s="1">
        <v>17.980946396791147</v>
      </c>
      <c r="B789" s="1">
        <v>0.89904731983955744</v>
      </c>
      <c r="C789" s="1">
        <f>Tabulka1[[#This Row],[z2]]</f>
        <v>13.626999999999999</v>
      </c>
      <c r="D789" s="1">
        <f>Tabulka1[[#This Row],[std2]]</f>
        <v>2.8284271247458787E-3</v>
      </c>
      <c r="E789" s="1">
        <v>2</v>
      </c>
      <c r="F789" s="1" t="s">
        <v>75</v>
      </c>
      <c r="G789" s="1" t="s">
        <v>27</v>
      </c>
      <c r="H789" s="1" t="s">
        <v>70</v>
      </c>
      <c r="I789" s="1">
        <v>39.42</v>
      </c>
      <c r="J789" s="1">
        <v>0.1</v>
      </c>
      <c r="K789" s="1">
        <v>13.626999999999999</v>
      </c>
      <c r="L789" s="1">
        <v>2.8284271247458787E-3</v>
      </c>
      <c r="M789" s="1" t="s">
        <v>29</v>
      </c>
      <c r="N789" s="1" t="s">
        <v>28</v>
      </c>
      <c r="O789" s="1" t="s">
        <v>70</v>
      </c>
      <c r="P789" s="1">
        <v>35.936455964310774</v>
      </c>
      <c r="Q789" s="1">
        <v>0.1</v>
      </c>
      <c r="R789" s="1">
        <f>Tabulka1[[#This Row],[z2]]</f>
        <v>13.626999999999999</v>
      </c>
      <c r="S789" s="1">
        <f>Tabulka1[[#This Row],[std2]]</f>
        <v>2.8284271247458787E-3</v>
      </c>
      <c r="T789" s="1" t="s">
        <v>44</v>
      </c>
      <c r="U789" s="1" t="s">
        <v>28</v>
      </c>
      <c r="V789" s="1" t="s">
        <v>70</v>
      </c>
      <c r="W789" s="1">
        <v>19.14221137355117</v>
      </c>
      <c r="X789" s="1">
        <v>0.95711056867755828</v>
      </c>
      <c r="Y789" s="1">
        <f>Tabulka1[[#This Row],[z2]]</f>
        <v>13.626999999999999</v>
      </c>
      <c r="Z789" s="1">
        <f>Tabulka1[[#This Row],[std2]]</f>
        <v>2.8284271247458787E-3</v>
      </c>
      <c r="AA789" s="1" t="s">
        <v>36</v>
      </c>
      <c r="AB789" s="1" t="s">
        <v>37</v>
      </c>
      <c r="AC789" s="1" t="s">
        <v>70</v>
      </c>
      <c r="AD789" s="1">
        <f>Tabulka1[[#This Row],[y2]]</f>
        <v>0.1</v>
      </c>
      <c r="AE789" s="1">
        <f>Tabulka1[[#This Row],[x3]]</f>
        <v>35.936455964310774</v>
      </c>
      <c r="AF789" s="1">
        <f>Tabulka1[[#This Row],[x2]]-Tabulka1[[#This Row],[x3]]</f>
        <v>3.4835440356892278</v>
      </c>
      <c r="AG789" s="1">
        <f>100-Tabulka1[[#This Row],[Na2O_proc]]-Tabulka1[[#This Row],[SiO2_proc]]</f>
        <v>60.580000000000005</v>
      </c>
      <c r="AH789" s="1">
        <f>Tabulka1[[#This Row],[z2]]</f>
        <v>13.626999999999999</v>
      </c>
      <c r="AI789" s="1">
        <f>Tabulka1[[#This Row],[std2]]</f>
        <v>2.8284271247458787E-3</v>
      </c>
      <c r="AJ789" s="1" t="str">
        <f>Tabulka1[[#This Row],[z2Label]]</f>
        <v>pH</v>
      </c>
      <c r="AK789" s="1">
        <v>25</v>
      </c>
      <c r="AL789" s="1" t="s">
        <v>82</v>
      </c>
      <c r="AM789" s="1" t="s">
        <v>79</v>
      </c>
      <c r="AN789" s="1"/>
      <c r="AO789" s="1"/>
      <c r="AP789" s="1"/>
      <c r="AQ789" s="1"/>
    </row>
    <row r="790" spans="1:43" x14ac:dyDescent="0.35">
      <c r="A790" s="1">
        <v>0</v>
      </c>
      <c r="B790" s="1">
        <v>0</v>
      </c>
      <c r="C790" s="1">
        <f>Tabulka1[[#This Row],[z2]]</f>
        <v>0</v>
      </c>
      <c r="D790" s="1" t="str">
        <f>Tabulka1[[#This Row],[std2]]</f>
        <v>–</v>
      </c>
      <c r="E790" s="1">
        <v>3</v>
      </c>
      <c r="F790" s="1" t="s">
        <v>75</v>
      </c>
      <c r="G790" s="1" t="s">
        <v>27</v>
      </c>
      <c r="H790" s="1" t="s">
        <v>70</v>
      </c>
      <c r="I790" s="1">
        <v>0</v>
      </c>
      <c r="J790" s="1">
        <v>0.5</v>
      </c>
      <c r="L790" s="1" t="s">
        <v>46</v>
      </c>
      <c r="M790" s="1" t="s">
        <v>29</v>
      </c>
      <c r="N790" s="1" t="s">
        <v>28</v>
      </c>
      <c r="O790" s="1" t="s">
        <v>70</v>
      </c>
      <c r="P790" s="1">
        <v>0</v>
      </c>
      <c r="Q790" s="1">
        <v>0.5</v>
      </c>
      <c r="R790" s="1">
        <f>Tabulka1[[#This Row],[z2]]</f>
        <v>0</v>
      </c>
      <c r="S790" s="1" t="str">
        <f>Tabulka1[[#This Row],[std2]]</f>
        <v>–</v>
      </c>
      <c r="T790" s="1" t="s">
        <v>44</v>
      </c>
      <c r="U790" s="1" t="s">
        <v>28</v>
      </c>
      <c r="V790" s="1" t="s">
        <v>70</v>
      </c>
      <c r="W790" s="1">
        <v>0</v>
      </c>
      <c r="X790" s="1">
        <v>0</v>
      </c>
      <c r="Y790" s="1">
        <f>Tabulka1[[#This Row],[z2]]</f>
        <v>0</v>
      </c>
      <c r="Z790" s="1" t="str">
        <f>Tabulka1[[#This Row],[std2]]</f>
        <v>–</v>
      </c>
      <c r="AA790" s="1" t="s">
        <v>36</v>
      </c>
      <c r="AB790" s="1" t="s">
        <v>37</v>
      </c>
      <c r="AC790" s="1" t="s">
        <v>70</v>
      </c>
      <c r="AD790" s="1">
        <f>Tabulka1[[#This Row],[y2]]</f>
        <v>0.5</v>
      </c>
      <c r="AE790" s="1">
        <f>Tabulka1[[#This Row],[x3]]</f>
        <v>0</v>
      </c>
      <c r="AF790" s="1">
        <f>Tabulka1[[#This Row],[x2]]-Tabulka1[[#This Row],[x3]]</f>
        <v>0</v>
      </c>
      <c r="AG790" s="1">
        <f>100-Tabulka1[[#This Row],[Na2O_proc]]-Tabulka1[[#This Row],[SiO2_proc]]</f>
        <v>100</v>
      </c>
      <c r="AH790" s="1">
        <f>Tabulka1[[#This Row],[z2]]</f>
        <v>0</v>
      </c>
      <c r="AI790" s="1" t="str">
        <f>Tabulka1[[#This Row],[std2]]</f>
        <v>–</v>
      </c>
      <c r="AJ790" s="1" t="str">
        <f>Tabulka1[[#This Row],[z2Label]]</f>
        <v>pH</v>
      </c>
      <c r="AK790" s="1">
        <v>25</v>
      </c>
      <c r="AL790" s="1" t="s">
        <v>82</v>
      </c>
      <c r="AM790" s="1" t="s">
        <v>79</v>
      </c>
      <c r="AN790" s="1"/>
      <c r="AO790" s="1"/>
      <c r="AP790" s="1"/>
      <c r="AQ790" s="1"/>
    </row>
    <row r="791" spans="1:43" x14ac:dyDescent="0.35">
      <c r="A791" s="1">
        <v>1.1501160812253426</v>
      </c>
      <c r="B791" s="1">
        <v>0.28752902030633565</v>
      </c>
      <c r="C791" s="1">
        <f>Tabulka1[[#This Row],[z2]]</f>
        <v>13.477</v>
      </c>
      <c r="D791" s="1">
        <f>Tabulka1[[#This Row],[std2]]</f>
        <v>2.8284271247458787E-3</v>
      </c>
      <c r="E791" s="1">
        <v>3</v>
      </c>
      <c r="F791" s="1" t="s">
        <v>75</v>
      </c>
      <c r="G791" s="1" t="s">
        <v>27</v>
      </c>
      <c r="H791" s="1" t="s">
        <v>70</v>
      </c>
      <c r="I791" s="1">
        <v>5</v>
      </c>
      <c r="J791" s="1">
        <v>0.5</v>
      </c>
      <c r="K791" s="1">
        <v>13.477</v>
      </c>
      <c r="L791" s="1">
        <v>2.8284271247458787E-3</v>
      </c>
      <c r="M791" s="1" t="s">
        <v>29</v>
      </c>
      <c r="N791" s="1" t="s">
        <v>28</v>
      </c>
      <c r="O791" s="1" t="s">
        <v>70</v>
      </c>
      <c r="P791" s="1">
        <v>3.3677266300727351</v>
      </c>
      <c r="Q791" s="1">
        <v>0.5</v>
      </c>
      <c r="R791" s="1">
        <f>Tabulka1[[#This Row],[z2]]</f>
        <v>13.477</v>
      </c>
      <c r="S791" s="1">
        <f>Tabulka1[[#This Row],[std2]]</f>
        <v>2.8284271247458787E-3</v>
      </c>
      <c r="T791" s="1" t="s">
        <v>44</v>
      </c>
      <c r="U791" s="1" t="s">
        <v>28</v>
      </c>
      <c r="V791" s="1" t="s">
        <v>70</v>
      </c>
      <c r="W791" s="1">
        <v>1.1439297567644999</v>
      </c>
      <c r="X791" s="1">
        <v>0.28598243919112498</v>
      </c>
      <c r="Y791" s="1">
        <f>Tabulka1[[#This Row],[z2]]</f>
        <v>13.477</v>
      </c>
      <c r="Z791" s="1">
        <f>Tabulka1[[#This Row],[std2]]</f>
        <v>2.8284271247458787E-3</v>
      </c>
      <c r="AA791" s="1" t="s">
        <v>36</v>
      </c>
      <c r="AB791" s="1" t="s">
        <v>37</v>
      </c>
      <c r="AC791" s="1" t="s">
        <v>70</v>
      </c>
      <c r="AD791" s="1">
        <f>Tabulka1[[#This Row],[y2]]</f>
        <v>0.5</v>
      </c>
      <c r="AE791" s="1">
        <f>Tabulka1[[#This Row],[x3]]</f>
        <v>3.3677266300727351</v>
      </c>
      <c r="AF791" s="1">
        <f>Tabulka1[[#This Row],[x2]]-Tabulka1[[#This Row],[x3]]</f>
        <v>1.6322733699272649</v>
      </c>
      <c r="AG791" s="1">
        <f>100-Tabulka1[[#This Row],[Na2O_proc]]-Tabulka1[[#This Row],[SiO2_proc]]</f>
        <v>95</v>
      </c>
      <c r="AH791" s="1">
        <f>Tabulka1[[#This Row],[z2]]</f>
        <v>13.477</v>
      </c>
      <c r="AI791" s="1">
        <f>Tabulka1[[#This Row],[std2]]</f>
        <v>2.8284271247458787E-3</v>
      </c>
      <c r="AJ791" s="1" t="str">
        <f>Tabulka1[[#This Row],[z2Label]]</f>
        <v>pH</v>
      </c>
      <c r="AK791" s="1">
        <v>25</v>
      </c>
      <c r="AL791" s="1" t="s">
        <v>82</v>
      </c>
      <c r="AM791" s="1" t="s">
        <v>79</v>
      </c>
      <c r="AN791" s="1"/>
      <c r="AO791" s="1"/>
      <c r="AP791" s="1"/>
      <c r="AQ791" s="1"/>
    </row>
    <row r="792" spans="1:43" x14ac:dyDescent="0.35">
      <c r="A792" s="1">
        <v>2.4381042010572469</v>
      </c>
      <c r="B792" s="1">
        <v>0.60952605026431173</v>
      </c>
      <c r="C792" s="1">
        <f>Tabulka1[[#This Row],[z2]]</f>
        <v>13.664999999999999</v>
      </c>
      <c r="D792" s="1">
        <f>Tabulka1[[#This Row],[std2]]</f>
        <v>4.2426406871181902E-3</v>
      </c>
      <c r="E792" s="1">
        <v>3</v>
      </c>
      <c r="F792" s="1" t="s">
        <v>75</v>
      </c>
      <c r="G792" s="1" t="s">
        <v>27</v>
      </c>
      <c r="H792" s="1" t="s">
        <v>70</v>
      </c>
      <c r="I792" s="1">
        <v>10</v>
      </c>
      <c r="J792" s="1">
        <v>0.5</v>
      </c>
      <c r="K792" s="1">
        <v>13.664999999999999</v>
      </c>
      <c r="L792" s="1">
        <v>4.2426406871181902E-3</v>
      </c>
      <c r="M792" s="1" t="s">
        <v>29</v>
      </c>
      <c r="N792" s="1" t="s">
        <v>28</v>
      </c>
      <c r="O792" s="1" t="s">
        <v>70</v>
      </c>
      <c r="P792" s="1">
        <v>6.7354532601454702</v>
      </c>
      <c r="Q792" s="1">
        <v>0.5</v>
      </c>
      <c r="R792" s="1">
        <f>Tabulka1[[#This Row],[z2]]</f>
        <v>13.664999999999999</v>
      </c>
      <c r="S792" s="1">
        <f>Tabulka1[[#This Row],[std2]]</f>
        <v>4.2426406871181902E-3</v>
      </c>
      <c r="T792" s="1" t="s">
        <v>44</v>
      </c>
      <c r="U792" s="1" t="s">
        <v>28</v>
      </c>
      <c r="V792" s="1" t="s">
        <v>70</v>
      </c>
      <c r="W792" s="1">
        <v>2.4149628198361666</v>
      </c>
      <c r="X792" s="1">
        <v>0.60374070495904164</v>
      </c>
      <c r="Y792" s="1">
        <f>Tabulka1[[#This Row],[z2]]</f>
        <v>13.664999999999999</v>
      </c>
      <c r="Z792" s="1">
        <f>Tabulka1[[#This Row],[std2]]</f>
        <v>4.2426406871181902E-3</v>
      </c>
      <c r="AA792" s="1" t="s">
        <v>36</v>
      </c>
      <c r="AB792" s="1" t="s">
        <v>37</v>
      </c>
      <c r="AC792" s="1" t="s">
        <v>70</v>
      </c>
      <c r="AD792" s="1">
        <f>Tabulka1[[#This Row],[y2]]</f>
        <v>0.5</v>
      </c>
      <c r="AE792" s="1">
        <f>Tabulka1[[#This Row],[x3]]</f>
        <v>6.7354532601454702</v>
      </c>
      <c r="AF792" s="1">
        <f>Tabulka1[[#This Row],[x2]]-Tabulka1[[#This Row],[x3]]</f>
        <v>3.2645467398545298</v>
      </c>
      <c r="AG792" s="1">
        <f>100-Tabulka1[[#This Row],[Na2O_proc]]-Tabulka1[[#This Row],[SiO2_proc]]</f>
        <v>90</v>
      </c>
      <c r="AH792" s="1">
        <f>Tabulka1[[#This Row],[z2]]</f>
        <v>13.664999999999999</v>
      </c>
      <c r="AI792" s="1">
        <f>Tabulka1[[#This Row],[std2]]</f>
        <v>4.2426406871181902E-3</v>
      </c>
      <c r="AJ792" s="1" t="str">
        <f>Tabulka1[[#This Row],[z2Label]]</f>
        <v>pH</v>
      </c>
      <c r="AK792" s="1">
        <v>25</v>
      </c>
      <c r="AL792" s="1" t="s">
        <v>82</v>
      </c>
      <c r="AM792" s="1" t="s">
        <v>79</v>
      </c>
      <c r="AN792" s="1"/>
      <c r="AO792" s="1"/>
      <c r="AP792" s="1"/>
      <c r="AQ792" s="1"/>
    </row>
    <row r="793" spans="1:43" x14ac:dyDescent="0.35">
      <c r="A793" s="1">
        <v>3.8779533334999661</v>
      </c>
      <c r="B793" s="1">
        <v>0.96948833337499152</v>
      </c>
      <c r="C793" s="1">
        <f>Tabulka1[[#This Row],[z2]]</f>
        <v>13.882</v>
      </c>
      <c r="D793" s="1">
        <f>Tabulka1[[#This Row],[std2]]</f>
        <v>4.2426406871194462E-3</v>
      </c>
      <c r="E793" s="1">
        <v>3</v>
      </c>
      <c r="F793" s="1" t="s">
        <v>75</v>
      </c>
      <c r="G793" s="1" t="s">
        <v>27</v>
      </c>
      <c r="H793" s="1" t="s">
        <v>70</v>
      </c>
      <c r="I793" s="1">
        <v>15</v>
      </c>
      <c r="J793" s="1">
        <v>0.5</v>
      </c>
      <c r="K793" s="1">
        <v>13.882</v>
      </c>
      <c r="L793" s="1">
        <v>4.2426406871194462E-3</v>
      </c>
      <c r="M793" s="1" t="s">
        <v>29</v>
      </c>
      <c r="N793" s="1" t="s">
        <v>28</v>
      </c>
      <c r="O793" s="1" t="s">
        <v>70</v>
      </c>
      <c r="P793" s="1">
        <v>10.103179890218206</v>
      </c>
      <c r="Q793" s="1">
        <v>0.5</v>
      </c>
      <c r="R793" s="1">
        <f>Tabulka1[[#This Row],[z2]]</f>
        <v>13.882</v>
      </c>
      <c r="S793" s="1">
        <f>Tabulka1[[#This Row],[std2]]</f>
        <v>4.2426406871194462E-3</v>
      </c>
      <c r="T793" s="1" t="s">
        <v>44</v>
      </c>
      <c r="U793" s="1" t="s">
        <v>28</v>
      </c>
      <c r="V793" s="1" t="s">
        <v>70</v>
      </c>
      <c r="W793" s="1">
        <v>3.8355291844456763</v>
      </c>
      <c r="X793" s="1">
        <v>0.95888229611141906</v>
      </c>
      <c r="Y793" s="1">
        <f>Tabulka1[[#This Row],[z2]]</f>
        <v>13.882</v>
      </c>
      <c r="Z793" s="1">
        <f>Tabulka1[[#This Row],[std2]]</f>
        <v>4.2426406871194462E-3</v>
      </c>
      <c r="AA793" s="1" t="s">
        <v>36</v>
      </c>
      <c r="AB793" s="1" t="s">
        <v>37</v>
      </c>
      <c r="AC793" s="1" t="s">
        <v>70</v>
      </c>
      <c r="AD793" s="1">
        <f>Tabulka1[[#This Row],[y2]]</f>
        <v>0.5</v>
      </c>
      <c r="AE793" s="1">
        <f>Tabulka1[[#This Row],[x3]]</f>
        <v>10.103179890218206</v>
      </c>
      <c r="AF793" s="1">
        <f>Tabulka1[[#This Row],[x2]]-Tabulka1[[#This Row],[x3]]</f>
        <v>4.8968201097817943</v>
      </c>
      <c r="AG793" s="1">
        <f>100-Tabulka1[[#This Row],[Na2O_proc]]-Tabulka1[[#This Row],[SiO2_proc]]</f>
        <v>85</v>
      </c>
      <c r="AH793" s="1">
        <f>Tabulka1[[#This Row],[z2]]</f>
        <v>13.882</v>
      </c>
      <c r="AI793" s="1">
        <f>Tabulka1[[#This Row],[std2]]</f>
        <v>4.2426406871194462E-3</v>
      </c>
      <c r="AJ793" s="1" t="str">
        <f>Tabulka1[[#This Row],[z2Label]]</f>
        <v>pH</v>
      </c>
      <c r="AK793" s="1">
        <v>25</v>
      </c>
      <c r="AL793" s="1" t="s">
        <v>82</v>
      </c>
      <c r="AM793" s="1" t="s">
        <v>79</v>
      </c>
      <c r="AN793" s="1"/>
      <c r="AO793" s="1"/>
      <c r="AP793" s="1"/>
      <c r="AQ793" s="1"/>
    </row>
    <row r="794" spans="1:43" x14ac:dyDescent="0.35">
      <c r="A794" s="1">
        <v>5.467724565279525</v>
      </c>
      <c r="B794" s="1">
        <v>1.3669311413198812</v>
      </c>
      <c r="C794" s="1">
        <f>Tabulka1[[#This Row],[z2]]</f>
        <v>14.089499999999999</v>
      </c>
      <c r="D794" s="1">
        <f>Tabulka1[[#This Row],[std2]]</f>
        <v>2.1213203435597231E-3</v>
      </c>
      <c r="E794" s="1">
        <v>3</v>
      </c>
      <c r="F794" s="1" t="s">
        <v>75</v>
      </c>
      <c r="G794" s="1" t="s">
        <v>27</v>
      </c>
      <c r="H794" s="1" t="s">
        <v>70</v>
      </c>
      <c r="I794" s="1">
        <v>20</v>
      </c>
      <c r="J794" s="1">
        <v>0.5</v>
      </c>
      <c r="K794" s="1">
        <v>14.089499999999999</v>
      </c>
      <c r="L794" s="1">
        <v>2.1213203435597231E-3</v>
      </c>
      <c r="M794" s="1" t="s">
        <v>29</v>
      </c>
      <c r="N794" s="1" t="s">
        <v>28</v>
      </c>
      <c r="O794" s="1" t="s">
        <v>70</v>
      </c>
      <c r="P794" s="1">
        <v>13.47090652029094</v>
      </c>
      <c r="Q794" s="1">
        <v>0.5</v>
      </c>
      <c r="R794" s="1">
        <f>Tabulka1[[#This Row],[z2]]</f>
        <v>14.089499999999999</v>
      </c>
      <c r="S794" s="1">
        <f>Tabulka1[[#This Row],[std2]]</f>
        <v>2.1213203435597231E-3</v>
      </c>
      <c r="T794" s="1" t="s">
        <v>44</v>
      </c>
      <c r="U794" s="1" t="s">
        <v>28</v>
      </c>
      <c r="V794" s="1" t="s">
        <v>70</v>
      </c>
      <c r="W794" s="1">
        <v>5.4336663446313747</v>
      </c>
      <c r="X794" s="1">
        <v>1.3584165861578437</v>
      </c>
      <c r="Y794" s="1">
        <f>Tabulka1[[#This Row],[z2]]</f>
        <v>14.089499999999999</v>
      </c>
      <c r="Z794" s="1">
        <f>Tabulka1[[#This Row],[std2]]</f>
        <v>2.1213203435597231E-3</v>
      </c>
      <c r="AA794" s="1" t="s">
        <v>36</v>
      </c>
      <c r="AB794" s="1" t="s">
        <v>37</v>
      </c>
      <c r="AC794" s="1" t="s">
        <v>70</v>
      </c>
      <c r="AD794" s="1">
        <f>Tabulka1[[#This Row],[y2]]</f>
        <v>0.5</v>
      </c>
      <c r="AE794" s="1">
        <f>Tabulka1[[#This Row],[x3]]</f>
        <v>13.47090652029094</v>
      </c>
      <c r="AF794" s="1">
        <f>Tabulka1[[#This Row],[x2]]-Tabulka1[[#This Row],[x3]]</f>
        <v>6.5290934797090596</v>
      </c>
      <c r="AG794" s="1">
        <f>100-Tabulka1[[#This Row],[Na2O_proc]]-Tabulka1[[#This Row],[SiO2_proc]]</f>
        <v>80</v>
      </c>
      <c r="AH794" s="1">
        <f>Tabulka1[[#This Row],[z2]]</f>
        <v>14.089499999999999</v>
      </c>
      <c r="AI794" s="1">
        <f>Tabulka1[[#This Row],[std2]]</f>
        <v>2.1213203435597231E-3</v>
      </c>
      <c r="AJ794" s="1" t="str">
        <f>Tabulka1[[#This Row],[z2Label]]</f>
        <v>pH</v>
      </c>
      <c r="AK794" s="1">
        <v>25</v>
      </c>
      <c r="AL794" s="1" t="s">
        <v>82</v>
      </c>
      <c r="AM794" s="1" t="s">
        <v>79</v>
      </c>
      <c r="AN794" s="1"/>
      <c r="AO794" s="1"/>
      <c r="AP794" s="1"/>
      <c r="AQ794" s="1"/>
    </row>
    <row r="795" spans="1:43" x14ac:dyDescent="0.35">
      <c r="A795" s="1">
        <v>7.2288002790731039</v>
      </c>
      <c r="B795" s="1">
        <v>1.807200069768276</v>
      </c>
      <c r="C795" s="1">
        <f>Tabulka1[[#This Row],[z2]]</f>
        <v>14.243500000000001</v>
      </c>
      <c r="D795" s="1">
        <f>Tabulka1[[#This Row],[std2]]</f>
        <v>7.0710678118615568E-4</v>
      </c>
      <c r="E795" s="1">
        <v>3</v>
      </c>
      <c r="F795" s="1" t="s">
        <v>75</v>
      </c>
      <c r="G795" s="1" t="s">
        <v>27</v>
      </c>
      <c r="H795" s="1" t="s">
        <v>70</v>
      </c>
      <c r="I795" s="1">
        <v>25</v>
      </c>
      <c r="J795" s="1">
        <v>0.5</v>
      </c>
      <c r="K795" s="1">
        <v>14.243500000000001</v>
      </c>
      <c r="L795" s="1">
        <v>7.0710678118615568E-4</v>
      </c>
      <c r="M795" s="1" t="s">
        <v>29</v>
      </c>
      <c r="N795" s="1" t="s">
        <v>28</v>
      </c>
      <c r="O795" s="1" t="s">
        <v>70</v>
      </c>
      <c r="P795" s="1">
        <v>16.838633150363677</v>
      </c>
      <c r="Q795" s="1">
        <v>0.5</v>
      </c>
      <c r="R795" s="1">
        <f>Tabulka1[[#This Row],[z2]]</f>
        <v>14.243500000000001</v>
      </c>
      <c r="S795" s="1">
        <f>Tabulka1[[#This Row],[std2]]</f>
        <v>7.0710678118615568E-4</v>
      </c>
      <c r="T795" s="1" t="s">
        <v>44</v>
      </c>
      <c r="U795" s="1" t="s">
        <v>28</v>
      </c>
      <c r="V795" s="1" t="s">
        <v>70</v>
      </c>
      <c r="W795" s="1">
        <v>7.2448884595085001</v>
      </c>
      <c r="X795" s="1">
        <v>1.8112221148771248</v>
      </c>
      <c r="Y795" s="1">
        <f>Tabulka1[[#This Row],[z2]]</f>
        <v>14.243500000000001</v>
      </c>
      <c r="Z795" s="1">
        <f>Tabulka1[[#This Row],[std2]]</f>
        <v>7.0710678118615568E-4</v>
      </c>
      <c r="AA795" s="1" t="s">
        <v>36</v>
      </c>
      <c r="AB795" s="1" t="s">
        <v>37</v>
      </c>
      <c r="AC795" s="1" t="s">
        <v>70</v>
      </c>
      <c r="AD795" s="1">
        <f>Tabulka1[[#This Row],[y2]]</f>
        <v>0.5</v>
      </c>
      <c r="AE795" s="1">
        <f>Tabulka1[[#This Row],[x3]]</f>
        <v>16.838633150363677</v>
      </c>
      <c r="AF795" s="1">
        <f>Tabulka1[[#This Row],[x2]]-Tabulka1[[#This Row],[x3]]</f>
        <v>8.1613668496363232</v>
      </c>
      <c r="AG795" s="1">
        <f>100-Tabulka1[[#This Row],[Na2O_proc]]-Tabulka1[[#This Row],[SiO2_proc]]</f>
        <v>75</v>
      </c>
      <c r="AH795" s="1">
        <f>Tabulka1[[#This Row],[z2]]</f>
        <v>14.243500000000001</v>
      </c>
      <c r="AI795" s="1">
        <f>Tabulka1[[#This Row],[std2]]</f>
        <v>7.0710678118615568E-4</v>
      </c>
      <c r="AJ795" s="1" t="str">
        <f>Tabulka1[[#This Row],[z2Label]]</f>
        <v>pH</v>
      </c>
      <c r="AK795" s="1">
        <v>25</v>
      </c>
      <c r="AL795" s="1" t="s">
        <v>82</v>
      </c>
      <c r="AM795" s="1" t="s">
        <v>79</v>
      </c>
      <c r="AN795" s="1"/>
      <c r="AO795" s="1"/>
      <c r="AP795" s="1"/>
      <c r="AQ795" s="1"/>
    </row>
    <row r="796" spans="1:43" x14ac:dyDescent="0.35">
      <c r="A796" s="1">
        <v>9.1609332430620238</v>
      </c>
      <c r="B796" s="1">
        <v>2.290233310765506</v>
      </c>
      <c r="C796" s="1">
        <f>Tabulka1[[#This Row],[z2]]</f>
        <v>14.3925</v>
      </c>
      <c r="D796" s="1">
        <f>Tabulka1[[#This Row],[std2]]</f>
        <v>7.0710678118741173E-4</v>
      </c>
      <c r="E796" s="1">
        <v>3</v>
      </c>
      <c r="F796" s="1" t="s">
        <v>75</v>
      </c>
      <c r="G796" s="1" t="s">
        <v>27</v>
      </c>
      <c r="H796" s="1" t="s">
        <v>70</v>
      </c>
      <c r="I796" s="1">
        <v>30</v>
      </c>
      <c r="J796" s="1">
        <v>0.5</v>
      </c>
      <c r="K796" s="1">
        <v>14.3925</v>
      </c>
      <c r="L796" s="1">
        <v>7.0710678118741173E-4</v>
      </c>
      <c r="M796" s="1" t="s">
        <v>29</v>
      </c>
      <c r="N796" s="1" t="s">
        <v>28</v>
      </c>
      <c r="O796" s="1" t="s">
        <v>70</v>
      </c>
      <c r="P796" s="1">
        <v>20.206359780436411</v>
      </c>
      <c r="Q796" s="1">
        <v>0.5</v>
      </c>
      <c r="R796" s="1">
        <f>Tabulka1[[#This Row],[z2]]</f>
        <v>14.3925</v>
      </c>
      <c r="S796" s="1">
        <f>Tabulka1[[#This Row],[std2]]</f>
        <v>7.0710678118741173E-4</v>
      </c>
      <c r="T796" s="1" t="s">
        <v>44</v>
      </c>
      <c r="U796" s="1" t="s">
        <v>28</v>
      </c>
      <c r="V796" s="1" t="s">
        <v>70</v>
      </c>
      <c r="W796" s="1">
        <v>9.3148565907966425</v>
      </c>
      <c r="X796" s="1">
        <v>2.3287141476991606</v>
      </c>
      <c r="Y796" s="1">
        <f>Tabulka1[[#This Row],[z2]]</f>
        <v>14.3925</v>
      </c>
      <c r="Z796" s="1">
        <f>Tabulka1[[#This Row],[std2]]</f>
        <v>7.0710678118741173E-4</v>
      </c>
      <c r="AA796" s="1" t="s">
        <v>36</v>
      </c>
      <c r="AB796" s="1" t="s">
        <v>37</v>
      </c>
      <c r="AC796" s="1" t="s">
        <v>70</v>
      </c>
      <c r="AD796" s="1">
        <f>Tabulka1[[#This Row],[y2]]</f>
        <v>0.5</v>
      </c>
      <c r="AE796" s="1">
        <f>Tabulka1[[#This Row],[x3]]</f>
        <v>20.206359780436411</v>
      </c>
      <c r="AF796" s="1">
        <f>Tabulka1[[#This Row],[x2]]-Tabulka1[[#This Row],[x3]]</f>
        <v>9.7936402195635885</v>
      </c>
      <c r="AG796" s="1">
        <f>100-Tabulka1[[#This Row],[Na2O_proc]]-Tabulka1[[#This Row],[SiO2_proc]]</f>
        <v>70</v>
      </c>
      <c r="AH796" s="1">
        <f>Tabulka1[[#This Row],[z2]]</f>
        <v>14.3925</v>
      </c>
      <c r="AI796" s="1">
        <f>Tabulka1[[#This Row],[std2]]</f>
        <v>7.0710678118741173E-4</v>
      </c>
      <c r="AJ796" s="1" t="str">
        <f>Tabulka1[[#This Row],[z2Label]]</f>
        <v>pH</v>
      </c>
      <c r="AK796" s="1">
        <v>25</v>
      </c>
      <c r="AL796" s="1" t="s">
        <v>82</v>
      </c>
      <c r="AM796" s="1" t="s">
        <v>79</v>
      </c>
      <c r="AN796" s="1"/>
      <c r="AO796" s="1"/>
      <c r="AP796" s="1"/>
      <c r="AQ796" s="1"/>
    </row>
    <row r="797" spans="1:43" x14ac:dyDescent="0.35">
      <c r="A797" s="1">
        <v>11.254600956977317</v>
      </c>
      <c r="B797" s="1">
        <v>2.8136502392443292</v>
      </c>
      <c r="C797" s="1">
        <f>Tabulka1[[#This Row],[z2]]</f>
        <v>14.515000000000001</v>
      </c>
      <c r="D797" s="1">
        <f>Tabulka1[[#This Row],[std2]]</f>
        <v>4.2426406871194462E-3</v>
      </c>
      <c r="E797" s="1">
        <v>3</v>
      </c>
      <c r="F797" s="1" t="s">
        <v>75</v>
      </c>
      <c r="G797" s="1" t="s">
        <v>27</v>
      </c>
      <c r="H797" s="1" t="s">
        <v>70</v>
      </c>
      <c r="I797" s="1">
        <v>35</v>
      </c>
      <c r="J797" s="1">
        <v>0.5</v>
      </c>
      <c r="K797" s="1">
        <v>14.515000000000001</v>
      </c>
      <c r="L797" s="1">
        <v>4.2426406871194462E-3</v>
      </c>
      <c r="M797" s="1" t="s">
        <v>29</v>
      </c>
      <c r="N797" s="1" t="s">
        <v>28</v>
      </c>
      <c r="O797" s="1" t="s">
        <v>70</v>
      </c>
      <c r="P797" s="1">
        <v>23.574086410509146</v>
      </c>
      <c r="Q797" s="1">
        <v>0.5</v>
      </c>
      <c r="R797" s="1">
        <f>Tabulka1[[#This Row],[z2]]</f>
        <v>14.515000000000001</v>
      </c>
      <c r="S797" s="1">
        <f>Tabulka1[[#This Row],[std2]]</f>
        <v>4.2426406871194462E-3</v>
      </c>
      <c r="T797" s="1" t="s">
        <v>44</v>
      </c>
      <c r="U797" s="1" t="s">
        <v>28</v>
      </c>
      <c r="V797" s="1" t="s">
        <v>70</v>
      </c>
      <c r="W797" s="1">
        <v>11.703281357667576</v>
      </c>
      <c r="X797" s="1">
        <v>2.925820339416894</v>
      </c>
      <c r="Y797" s="1">
        <f>Tabulka1[[#This Row],[z2]]</f>
        <v>14.515000000000001</v>
      </c>
      <c r="Z797" s="1">
        <f>Tabulka1[[#This Row],[std2]]</f>
        <v>4.2426406871194462E-3</v>
      </c>
      <c r="AA797" s="1" t="s">
        <v>36</v>
      </c>
      <c r="AB797" s="1" t="s">
        <v>37</v>
      </c>
      <c r="AC797" s="1" t="s">
        <v>70</v>
      </c>
      <c r="AD797" s="1">
        <f>Tabulka1[[#This Row],[y2]]</f>
        <v>0.5</v>
      </c>
      <c r="AE797" s="1">
        <f>Tabulka1[[#This Row],[x3]]</f>
        <v>23.574086410509146</v>
      </c>
      <c r="AF797" s="1">
        <f>Tabulka1[[#This Row],[x2]]-Tabulka1[[#This Row],[x3]]</f>
        <v>11.425913589490854</v>
      </c>
      <c r="AG797" s="1">
        <f>100-Tabulka1[[#This Row],[Na2O_proc]]-Tabulka1[[#This Row],[SiO2_proc]]</f>
        <v>65</v>
      </c>
      <c r="AH797" s="1">
        <f>Tabulka1[[#This Row],[z2]]</f>
        <v>14.515000000000001</v>
      </c>
      <c r="AI797" s="1">
        <f>Tabulka1[[#This Row],[std2]]</f>
        <v>4.2426406871194462E-3</v>
      </c>
      <c r="AJ797" s="1" t="str">
        <f>Tabulka1[[#This Row],[z2Label]]</f>
        <v>pH</v>
      </c>
      <c r="AK797" s="1">
        <v>25</v>
      </c>
      <c r="AL797" s="1" t="s">
        <v>82</v>
      </c>
      <c r="AM797" s="1" t="s">
        <v>79</v>
      </c>
      <c r="AN797" s="1"/>
      <c r="AO797" s="1"/>
      <c r="AP797" s="1"/>
      <c r="AQ797" s="1"/>
    </row>
    <row r="798" spans="1:43" x14ac:dyDescent="0.35">
      <c r="A798" s="1">
        <v>13.505312495585146</v>
      </c>
      <c r="B798" s="1">
        <v>3.3763281238962866</v>
      </c>
      <c r="C798" s="1">
        <f>Tabulka1[[#This Row],[z2]]</f>
        <v>14.487</v>
      </c>
      <c r="D798" s="1">
        <f>Tabulka1[[#This Row],[std2]]</f>
        <v>1.4142135623723114E-3</v>
      </c>
      <c r="E798" s="1">
        <v>3</v>
      </c>
      <c r="F798" s="1" t="s">
        <v>75</v>
      </c>
      <c r="G798" s="1" t="s">
        <v>27</v>
      </c>
      <c r="H798" s="1" t="s">
        <v>70</v>
      </c>
      <c r="I798" s="1">
        <v>40</v>
      </c>
      <c r="J798" s="1">
        <v>0.5</v>
      </c>
      <c r="K798" s="1">
        <v>14.487</v>
      </c>
      <c r="L798" s="1">
        <v>1.4142135623723114E-3</v>
      </c>
      <c r="M798" s="1" t="s">
        <v>29</v>
      </c>
      <c r="N798" s="1" t="s">
        <v>28</v>
      </c>
      <c r="O798" s="1" t="s">
        <v>70</v>
      </c>
      <c r="P798" s="1">
        <v>26.941813040581881</v>
      </c>
      <c r="Q798" s="1">
        <v>0.5</v>
      </c>
      <c r="R798" s="1">
        <f>Tabulka1[[#This Row],[z2]]</f>
        <v>14.487</v>
      </c>
      <c r="S798" s="1">
        <f>Tabulka1[[#This Row],[std2]]</f>
        <v>1.4142135623723114E-3</v>
      </c>
      <c r="T798" s="1" t="s">
        <v>44</v>
      </c>
      <c r="U798" s="1" t="s">
        <v>28</v>
      </c>
      <c r="V798" s="1" t="s">
        <v>70</v>
      </c>
      <c r="W798" s="1">
        <v>14.489776919016998</v>
      </c>
      <c r="X798" s="1">
        <v>3.6224442297542501</v>
      </c>
      <c r="Y798" s="1">
        <f>Tabulka1[[#This Row],[z2]]</f>
        <v>14.487</v>
      </c>
      <c r="Z798" s="1">
        <f>Tabulka1[[#This Row],[std2]]</f>
        <v>1.4142135623723114E-3</v>
      </c>
      <c r="AA798" s="1" t="s">
        <v>36</v>
      </c>
      <c r="AB798" s="1" t="s">
        <v>37</v>
      </c>
      <c r="AC798" s="1" t="s">
        <v>70</v>
      </c>
      <c r="AD798" s="1">
        <f>Tabulka1[[#This Row],[y2]]</f>
        <v>0.5</v>
      </c>
      <c r="AE798" s="1">
        <f>Tabulka1[[#This Row],[x3]]</f>
        <v>26.941813040581881</v>
      </c>
      <c r="AF798" s="1">
        <f>Tabulka1[[#This Row],[x2]]-Tabulka1[[#This Row],[x3]]</f>
        <v>13.058186959418119</v>
      </c>
      <c r="AG798" s="1">
        <f>100-Tabulka1[[#This Row],[Na2O_proc]]-Tabulka1[[#This Row],[SiO2_proc]]</f>
        <v>60</v>
      </c>
      <c r="AH798" s="1">
        <f>Tabulka1[[#This Row],[z2]]</f>
        <v>14.487</v>
      </c>
      <c r="AI798" s="1">
        <f>Tabulka1[[#This Row],[std2]]</f>
        <v>1.4142135623723114E-3</v>
      </c>
      <c r="AJ798" s="1" t="str">
        <f>Tabulka1[[#This Row],[z2Label]]</f>
        <v>pH</v>
      </c>
      <c r="AK798" s="1">
        <v>25</v>
      </c>
      <c r="AL798" s="1" t="s">
        <v>82</v>
      </c>
      <c r="AM798" s="1" t="s">
        <v>79</v>
      </c>
      <c r="AN798" s="1"/>
      <c r="AO798" s="1"/>
      <c r="AP798" s="1"/>
      <c r="AQ798" s="1"/>
    </row>
    <row r="799" spans="1:43" x14ac:dyDescent="0.35">
      <c r="A799" s="1">
        <v>0</v>
      </c>
      <c r="B799" s="1">
        <v>0</v>
      </c>
      <c r="C799" s="1">
        <f>Tabulka1[[#This Row],[z2]]</f>
        <v>0</v>
      </c>
      <c r="D799" s="1" t="str">
        <f>Tabulka1[[#This Row],[std2]]</f>
        <v>–</v>
      </c>
      <c r="E799" s="1">
        <v>4</v>
      </c>
      <c r="F799" s="1" t="s">
        <v>75</v>
      </c>
      <c r="G799" s="1" t="s">
        <v>27</v>
      </c>
      <c r="H799" s="1" t="s">
        <v>70</v>
      </c>
      <c r="I799" s="1">
        <v>0</v>
      </c>
      <c r="J799" s="1">
        <v>1</v>
      </c>
      <c r="L799" s="1" t="s">
        <v>46</v>
      </c>
      <c r="M799" s="1" t="s">
        <v>29</v>
      </c>
      <c r="N799" s="1" t="s">
        <v>28</v>
      </c>
      <c r="O799" s="1" t="s">
        <v>70</v>
      </c>
      <c r="P799" s="1">
        <v>0</v>
      </c>
      <c r="Q799" s="1">
        <v>1</v>
      </c>
      <c r="R799" s="1">
        <f>Tabulka1[[#This Row],[z2]]</f>
        <v>0</v>
      </c>
      <c r="S799" s="1" t="str">
        <f>Tabulka1[[#This Row],[std2]]</f>
        <v>–</v>
      </c>
      <c r="T799" s="1" t="s">
        <v>44</v>
      </c>
      <c r="U799" s="1" t="s">
        <v>28</v>
      </c>
      <c r="V799" s="1" t="s">
        <v>70</v>
      </c>
      <c r="W799" s="1">
        <v>0</v>
      </c>
      <c r="X799" s="1">
        <v>0</v>
      </c>
      <c r="Y799" s="1">
        <f>Tabulka1[[#This Row],[z2]]</f>
        <v>0</v>
      </c>
      <c r="Z799" s="1" t="str">
        <f>Tabulka1[[#This Row],[std2]]</f>
        <v>–</v>
      </c>
      <c r="AA799" s="1" t="s">
        <v>36</v>
      </c>
      <c r="AB799" s="1" t="s">
        <v>37</v>
      </c>
      <c r="AC799" s="1" t="s">
        <v>70</v>
      </c>
      <c r="AD799" s="1">
        <f>Tabulka1[[#This Row],[y2]]</f>
        <v>1</v>
      </c>
      <c r="AE799" s="1">
        <f>Tabulka1[[#This Row],[x3]]</f>
        <v>0</v>
      </c>
      <c r="AF799" s="1">
        <f>Tabulka1[[#This Row],[x2]]-Tabulka1[[#This Row],[x3]]</f>
        <v>0</v>
      </c>
      <c r="AG799" s="1">
        <f>100-Tabulka1[[#This Row],[Na2O_proc]]-Tabulka1[[#This Row],[SiO2_proc]]</f>
        <v>100</v>
      </c>
      <c r="AH799" s="1">
        <f>Tabulka1[[#This Row],[z2]]</f>
        <v>0</v>
      </c>
      <c r="AI799" s="1" t="str">
        <f>Tabulka1[[#This Row],[std2]]</f>
        <v>–</v>
      </c>
      <c r="AJ799" s="1" t="str">
        <f>Tabulka1[[#This Row],[z2Label]]</f>
        <v>pH</v>
      </c>
      <c r="AK799" s="1">
        <v>25</v>
      </c>
      <c r="AL799" s="1" t="s">
        <v>82</v>
      </c>
      <c r="AM799" s="1" t="s">
        <v>79</v>
      </c>
      <c r="AN799" s="1"/>
      <c r="AO799" s="1"/>
      <c r="AP799" s="1"/>
      <c r="AQ799" s="1"/>
    </row>
    <row r="800" spans="1:43" x14ac:dyDescent="0.35">
      <c r="A800" s="1">
        <v>0.86183801427015971</v>
      </c>
      <c r="B800" s="1">
        <v>0.43091900713507986</v>
      </c>
      <c r="C800" s="1">
        <f>Tabulka1[[#This Row],[z2]]</f>
        <v>13.3645</v>
      </c>
      <c r="D800" s="1">
        <f>Tabulka1[[#This Row],[std2]]</f>
        <v>7.0710678118615568E-4</v>
      </c>
      <c r="E800" s="1">
        <v>4</v>
      </c>
      <c r="F800" s="1" t="s">
        <v>75</v>
      </c>
      <c r="G800" s="1" t="s">
        <v>27</v>
      </c>
      <c r="H800" s="1" t="s">
        <v>70</v>
      </c>
      <c r="I800" s="1">
        <v>5</v>
      </c>
      <c r="J800" s="1">
        <v>1</v>
      </c>
      <c r="K800" s="1">
        <v>13.3645</v>
      </c>
      <c r="L800" s="1">
        <v>7.0710678118615568E-4</v>
      </c>
      <c r="M800" s="1" t="s">
        <v>29</v>
      </c>
      <c r="N800" s="1" t="s">
        <v>28</v>
      </c>
      <c r="O800" s="1" t="s">
        <v>70</v>
      </c>
      <c r="P800" s="1">
        <v>2.5388931081633541</v>
      </c>
      <c r="Q800" s="1">
        <v>1</v>
      </c>
      <c r="R800" s="1">
        <f>Tabulka1[[#This Row],[z2]]</f>
        <v>13.3645</v>
      </c>
      <c r="S800" s="1">
        <f>Tabulka1[[#This Row],[std2]]</f>
        <v>7.0710678118615568E-4</v>
      </c>
      <c r="T800" s="1" t="s">
        <v>44</v>
      </c>
      <c r="U800" s="1" t="s">
        <v>28</v>
      </c>
      <c r="V800" s="1" t="s">
        <v>70</v>
      </c>
      <c r="W800" s="1">
        <v>0.86239641594948702</v>
      </c>
      <c r="X800" s="1">
        <v>0.43119820797474345</v>
      </c>
      <c r="Y800" s="1">
        <f>Tabulka1[[#This Row],[z2]]</f>
        <v>13.3645</v>
      </c>
      <c r="Z800" s="1">
        <f>Tabulka1[[#This Row],[std2]]</f>
        <v>7.0710678118615568E-4</v>
      </c>
      <c r="AA800" s="1" t="s">
        <v>36</v>
      </c>
      <c r="AB800" s="1" t="s">
        <v>37</v>
      </c>
      <c r="AC800" s="1" t="s">
        <v>70</v>
      </c>
      <c r="AD800" s="1">
        <f>Tabulka1[[#This Row],[y2]]</f>
        <v>1</v>
      </c>
      <c r="AE800" s="1">
        <f>Tabulka1[[#This Row],[x3]]</f>
        <v>2.5388931081633541</v>
      </c>
      <c r="AF800" s="1">
        <f>Tabulka1[[#This Row],[x2]]-Tabulka1[[#This Row],[x3]]</f>
        <v>2.4611068918366459</v>
      </c>
      <c r="AG800" s="1">
        <f>100-Tabulka1[[#This Row],[Na2O_proc]]-Tabulka1[[#This Row],[SiO2_proc]]</f>
        <v>95</v>
      </c>
      <c r="AH800" s="1">
        <f>Tabulka1[[#This Row],[z2]]</f>
        <v>13.3645</v>
      </c>
      <c r="AI800" s="1">
        <f>Tabulka1[[#This Row],[std2]]</f>
        <v>7.0710678118615568E-4</v>
      </c>
      <c r="AJ800" s="1" t="str">
        <f>Tabulka1[[#This Row],[z2Label]]</f>
        <v>pH</v>
      </c>
      <c r="AK800" s="1">
        <v>25</v>
      </c>
      <c r="AL800" s="1" t="s">
        <v>82</v>
      </c>
      <c r="AM800" s="1" t="s">
        <v>79</v>
      </c>
      <c r="AN800" s="1"/>
      <c r="AO800" s="1"/>
      <c r="AP800" s="1"/>
      <c r="AQ800" s="1"/>
    </row>
    <row r="801" spans="1:43" x14ac:dyDescent="0.35">
      <c r="A801" s="1">
        <v>1.8168605484729092</v>
      </c>
      <c r="B801" s="1">
        <v>0.90843027423645462</v>
      </c>
      <c r="C801" s="1">
        <f>Tabulka1[[#This Row],[z2]]</f>
        <v>13.6435</v>
      </c>
      <c r="D801" s="1">
        <f>Tabulka1[[#This Row],[std2]]</f>
        <v>2.1213203435597231E-3</v>
      </c>
      <c r="E801" s="1">
        <v>4</v>
      </c>
      <c r="F801" s="1" t="s">
        <v>75</v>
      </c>
      <c r="G801" s="1" t="s">
        <v>27</v>
      </c>
      <c r="H801" s="1" t="s">
        <v>70</v>
      </c>
      <c r="I801" s="1">
        <v>10</v>
      </c>
      <c r="J801" s="1">
        <v>1</v>
      </c>
      <c r="K801" s="1">
        <v>13.6435</v>
      </c>
      <c r="L801" s="1">
        <v>2.1213203435597231E-3</v>
      </c>
      <c r="M801" s="1" t="s">
        <v>29</v>
      </c>
      <c r="N801" s="1" t="s">
        <v>28</v>
      </c>
      <c r="O801" s="1" t="s">
        <v>70</v>
      </c>
      <c r="P801" s="1">
        <v>5.0777862163267082</v>
      </c>
      <c r="Q801" s="1">
        <v>1</v>
      </c>
      <c r="R801" s="1">
        <f>Tabulka1[[#This Row],[z2]]</f>
        <v>13.6435</v>
      </c>
      <c r="S801" s="1">
        <f>Tabulka1[[#This Row],[std2]]</f>
        <v>2.1213203435597231E-3</v>
      </c>
      <c r="T801" s="1" t="s">
        <v>44</v>
      </c>
      <c r="U801" s="1" t="s">
        <v>28</v>
      </c>
      <c r="V801" s="1" t="s">
        <v>70</v>
      </c>
      <c r="W801" s="1">
        <v>1.8206146558933616</v>
      </c>
      <c r="X801" s="1">
        <v>0.91030732794668068</v>
      </c>
      <c r="Y801" s="1">
        <f>Tabulka1[[#This Row],[z2]]</f>
        <v>13.6435</v>
      </c>
      <c r="Z801" s="1">
        <f>Tabulka1[[#This Row],[std2]]</f>
        <v>2.1213203435597231E-3</v>
      </c>
      <c r="AA801" s="1" t="s">
        <v>36</v>
      </c>
      <c r="AB801" s="1" t="s">
        <v>37</v>
      </c>
      <c r="AC801" s="1" t="s">
        <v>70</v>
      </c>
      <c r="AD801" s="1">
        <f>Tabulka1[[#This Row],[y2]]</f>
        <v>1</v>
      </c>
      <c r="AE801" s="1">
        <f>Tabulka1[[#This Row],[x3]]</f>
        <v>5.0777862163267082</v>
      </c>
      <c r="AF801" s="1">
        <f>Tabulka1[[#This Row],[x2]]-Tabulka1[[#This Row],[x3]]</f>
        <v>4.9222137836732918</v>
      </c>
      <c r="AG801" s="1">
        <f>100-Tabulka1[[#This Row],[Na2O_proc]]-Tabulka1[[#This Row],[SiO2_proc]]</f>
        <v>90</v>
      </c>
      <c r="AH801" s="1">
        <f>Tabulka1[[#This Row],[z2]]</f>
        <v>13.6435</v>
      </c>
      <c r="AI801" s="1">
        <f>Tabulka1[[#This Row],[std2]]</f>
        <v>2.1213203435597231E-3</v>
      </c>
      <c r="AJ801" s="1" t="str">
        <f>Tabulka1[[#This Row],[z2Label]]</f>
        <v>pH</v>
      </c>
      <c r="AK801" s="1">
        <v>25</v>
      </c>
      <c r="AL801" s="1" t="s">
        <v>82</v>
      </c>
      <c r="AM801" s="1" t="s">
        <v>79</v>
      </c>
      <c r="AN801" s="1"/>
      <c r="AO801" s="1"/>
      <c r="AP801" s="1"/>
      <c r="AQ801" s="1"/>
    </row>
    <row r="802" spans="1:43" x14ac:dyDescent="0.35">
      <c r="A802" s="1">
        <v>2.8756526562176137</v>
      </c>
      <c r="B802" s="1">
        <v>1.4378263281088068</v>
      </c>
      <c r="C802" s="1">
        <f>Tabulka1[[#This Row],[z2]]</f>
        <v>13.809999999999999</v>
      </c>
      <c r="D802" s="1">
        <f>Tabulka1[[#This Row],[std2]]</f>
        <v>2.8284271247458787E-3</v>
      </c>
      <c r="E802" s="1">
        <v>4</v>
      </c>
      <c r="F802" s="1" t="s">
        <v>75</v>
      </c>
      <c r="G802" s="1" t="s">
        <v>27</v>
      </c>
      <c r="H802" s="1" t="s">
        <v>70</v>
      </c>
      <c r="I802" s="1">
        <v>15</v>
      </c>
      <c r="J802" s="1">
        <v>1</v>
      </c>
      <c r="K802" s="1">
        <v>13.809999999999999</v>
      </c>
      <c r="L802" s="1">
        <v>2.8284271247458787E-3</v>
      </c>
      <c r="M802" s="1" t="s">
        <v>29</v>
      </c>
      <c r="N802" s="1" t="s">
        <v>28</v>
      </c>
      <c r="O802" s="1" t="s">
        <v>70</v>
      </c>
      <c r="P802" s="1">
        <v>7.6166793244900619</v>
      </c>
      <c r="Q802" s="1">
        <v>1</v>
      </c>
      <c r="R802" s="1">
        <f>Tabulka1[[#This Row],[z2]]</f>
        <v>13.809999999999999</v>
      </c>
      <c r="S802" s="1">
        <f>Tabulka1[[#This Row],[std2]]</f>
        <v>2.8284271247458787E-3</v>
      </c>
      <c r="T802" s="1" t="s">
        <v>44</v>
      </c>
      <c r="U802" s="1" t="s">
        <v>28</v>
      </c>
      <c r="V802" s="1" t="s">
        <v>70</v>
      </c>
      <c r="W802" s="1">
        <v>2.8915644534776921</v>
      </c>
      <c r="X802" s="1">
        <v>1.445782226738846</v>
      </c>
      <c r="Y802" s="1">
        <f>Tabulka1[[#This Row],[z2]]</f>
        <v>13.809999999999999</v>
      </c>
      <c r="Z802" s="1">
        <f>Tabulka1[[#This Row],[std2]]</f>
        <v>2.8284271247458787E-3</v>
      </c>
      <c r="AA802" s="1" t="s">
        <v>36</v>
      </c>
      <c r="AB802" s="1" t="s">
        <v>37</v>
      </c>
      <c r="AC802" s="1" t="s">
        <v>70</v>
      </c>
      <c r="AD802" s="1">
        <f>Tabulka1[[#This Row],[y2]]</f>
        <v>1</v>
      </c>
      <c r="AE802" s="1">
        <f>Tabulka1[[#This Row],[x3]]</f>
        <v>7.6166793244900619</v>
      </c>
      <c r="AF802" s="1">
        <f>Tabulka1[[#This Row],[x2]]-Tabulka1[[#This Row],[x3]]</f>
        <v>7.3833206755099381</v>
      </c>
      <c r="AG802" s="1">
        <f>100-Tabulka1[[#This Row],[Na2O_proc]]-Tabulka1[[#This Row],[SiO2_proc]]</f>
        <v>85</v>
      </c>
      <c r="AH802" s="1">
        <f>Tabulka1[[#This Row],[z2]]</f>
        <v>13.809999999999999</v>
      </c>
      <c r="AI802" s="1">
        <f>Tabulka1[[#This Row],[std2]]</f>
        <v>2.8284271247458787E-3</v>
      </c>
      <c r="AJ802" s="1" t="str">
        <f>Tabulka1[[#This Row],[z2Label]]</f>
        <v>pH</v>
      </c>
      <c r="AK802" s="1">
        <v>25</v>
      </c>
      <c r="AL802" s="1" t="s">
        <v>82</v>
      </c>
      <c r="AM802" s="1" t="s">
        <v>79</v>
      </c>
      <c r="AN802" s="1"/>
      <c r="AO802" s="1"/>
      <c r="AP802" s="1"/>
      <c r="AQ802" s="1"/>
    </row>
    <row r="803" spans="1:43" x14ac:dyDescent="0.35">
      <c r="A803" s="1">
        <v>4.0445610001947152</v>
      </c>
      <c r="B803" s="1">
        <v>2.0222805000973576</v>
      </c>
      <c r="C803" s="1">
        <f>Tabulka1[[#This Row],[z2]]</f>
        <v>13.952500000000001</v>
      </c>
      <c r="D803" s="1">
        <f>Tabulka1[[#This Row],[std2]]</f>
        <v>7.0710678118615568E-4</v>
      </c>
      <c r="E803" s="1">
        <v>4</v>
      </c>
      <c r="F803" s="1" t="s">
        <v>75</v>
      </c>
      <c r="G803" s="1" t="s">
        <v>27</v>
      </c>
      <c r="H803" s="1" t="s">
        <v>70</v>
      </c>
      <c r="I803" s="1">
        <v>20</v>
      </c>
      <c r="J803" s="1">
        <v>1</v>
      </c>
      <c r="K803" s="1">
        <v>13.952500000000001</v>
      </c>
      <c r="L803" s="1">
        <v>7.0710678118615568E-4</v>
      </c>
      <c r="M803" s="1" t="s">
        <v>29</v>
      </c>
      <c r="N803" s="1" t="s">
        <v>28</v>
      </c>
      <c r="O803" s="1" t="s">
        <v>70</v>
      </c>
      <c r="P803" s="1">
        <v>10.155572432653416</v>
      </c>
      <c r="Q803" s="1">
        <v>1</v>
      </c>
      <c r="R803" s="1">
        <f>Tabulka1[[#This Row],[z2]]</f>
        <v>13.952500000000001</v>
      </c>
      <c r="S803" s="1">
        <f>Tabulka1[[#This Row],[std2]]</f>
        <v>7.0710678118615568E-4</v>
      </c>
      <c r="T803" s="1" t="s">
        <v>44</v>
      </c>
      <c r="U803" s="1" t="s">
        <v>28</v>
      </c>
      <c r="V803" s="1" t="s">
        <v>70</v>
      </c>
      <c r="W803" s="1">
        <v>4.0963829757600632</v>
      </c>
      <c r="X803" s="1">
        <v>2.0481914878800316</v>
      </c>
      <c r="Y803" s="1">
        <f>Tabulka1[[#This Row],[z2]]</f>
        <v>13.952500000000001</v>
      </c>
      <c r="Z803" s="1">
        <f>Tabulka1[[#This Row],[std2]]</f>
        <v>7.0710678118615568E-4</v>
      </c>
      <c r="AA803" s="1" t="s">
        <v>36</v>
      </c>
      <c r="AB803" s="1" t="s">
        <v>37</v>
      </c>
      <c r="AC803" s="1" t="s">
        <v>70</v>
      </c>
      <c r="AD803" s="1">
        <f>Tabulka1[[#This Row],[y2]]</f>
        <v>1</v>
      </c>
      <c r="AE803" s="1">
        <f>Tabulka1[[#This Row],[x3]]</f>
        <v>10.155572432653416</v>
      </c>
      <c r="AF803" s="1">
        <f>Tabulka1[[#This Row],[x2]]-Tabulka1[[#This Row],[x3]]</f>
        <v>9.8444275673465835</v>
      </c>
      <c r="AG803" s="1">
        <f>100-Tabulka1[[#This Row],[Na2O_proc]]-Tabulka1[[#This Row],[SiO2_proc]]</f>
        <v>80</v>
      </c>
      <c r="AH803" s="1">
        <f>Tabulka1[[#This Row],[z2]]</f>
        <v>13.952500000000001</v>
      </c>
      <c r="AI803" s="1">
        <f>Tabulka1[[#This Row],[std2]]</f>
        <v>7.0710678118615568E-4</v>
      </c>
      <c r="AJ803" s="1" t="str">
        <f>Tabulka1[[#This Row],[z2Label]]</f>
        <v>pH</v>
      </c>
      <c r="AK803" s="1">
        <v>25</v>
      </c>
      <c r="AL803" s="1" t="s">
        <v>82</v>
      </c>
      <c r="AM803" s="1" t="s">
        <v>79</v>
      </c>
      <c r="AN803" s="1"/>
      <c r="AO803" s="1"/>
      <c r="AP803" s="1"/>
      <c r="AQ803" s="1"/>
    </row>
    <row r="804" spans="1:43" x14ac:dyDescent="0.35">
      <c r="A804" s="1">
        <v>5.3356753720266736</v>
      </c>
      <c r="B804" s="1">
        <v>2.6678376860133368</v>
      </c>
      <c r="C804" s="1">
        <f>Tabulka1[[#This Row],[z2]]</f>
        <v>14.077</v>
      </c>
      <c r="D804" s="1">
        <f>Tabulka1[[#This Row],[std2]]</f>
        <v>1.4142135623723114E-3</v>
      </c>
      <c r="E804" s="1">
        <v>4</v>
      </c>
      <c r="F804" s="1" t="s">
        <v>75</v>
      </c>
      <c r="G804" s="1" t="s">
        <v>27</v>
      </c>
      <c r="H804" s="1" t="s">
        <v>70</v>
      </c>
      <c r="I804" s="1">
        <v>25</v>
      </c>
      <c r="J804" s="1">
        <v>1</v>
      </c>
      <c r="K804" s="1">
        <v>14.077</v>
      </c>
      <c r="L804" s="1">
        <v>1.4142135623723114E-3</v>
      </c>
      <c r="M804" s="1" t="s">
        <v>29</v>
      </c>
      <c r="N804" s="1" t="s">
        <v>28</v>
      </c>
      <c r="O804" s="1" t="s">
        <v>70</v>
      </c>
      <c r="P804" s="1">
        <v>12.69446554081677</v>
      </c>
      <c r="Q804" s="1">
        <v>1</v>
      </c>
      <c r="R804" s="1">
        <f>Tabulka1[[#This Row],[z2]]</f>
        <v>14.077</v>
      </c>
      <c r="S804" s="1">
        <f>Tabulka1[[#This Row],[std2]]</f>
        <v>1.4142135623723114E-3</v>
      </c>
      <c r="T804" s="1" t="s">
        <v>44</v>
      </c>
      <c r="U804" s="1" t="s">
        <v>28</v>
      </c>
      <c r="V804" s="1" t="s">
        <v>70</v>
      </c>
      <c r="W804" s="1">
        <v>5.4618439676800845</v>
      </c>
      <c r="X804" s="1">
        <v>2.7309219838400423</v>
      </c>
      <c r="Y804" s="1">
        <f>Tabulka1[[#This Row],[z2]]</f>
        <v>14.077</v>
      </c>
      <c r="Z804" s="1">
        <f>Tabulka1[[#This Row],[std2]]</f>
        <v>1.4142135623723114E-3</v>
      </c>
      <c r="AA804" s="1" t="s">
        <v>36</v>
      </c>
      <c r="AB804" s="1" t="s">
        <v>37</v>
      </c>
      <c r="AC804" s="1" t="s">
        <v>70</v>
      </c>
      <c r="AD804" s="1">
        <f>Tabulka1[[#This Row],[y2]]</f>
        <v>1</v>
      </c>
      <c r="AE804" s="1">
        <f>Tabulka1[[#This Row],[x3]]</f>
        <v>12.69446554081677</v>
      </c>
      <c r="AF804" s="1">
        <f>Tabulka1[[#This Row],[x2]]-Tabulka1[[#This Row],[x3]]</f>
        <v>12.30553445918323</v>
      </c>
      <c r="AG804" s="1">
        <f>100-Tabulka1[[#This Row],[Na2O_proc]]-Tabulka1[[#This Row],[SiO2_proc]]</f>
        <v>75</v>
      </c>
      <c r="AH804" s="1">
        <f>Tabulka1[[#This Row],[z2]]</f>
        <v>14.077</v>
      </c>
      <c r="AI804" s="1">
        <f>Tabulka1[[#This Row],[std2]]</f>
        <v>1.4142135623723114E-3</v>
      </c>
      <c r="AJ804" s="1" t="str">
        <f>Tabulka1[[#This Row],[z2Label]]</f>
        <v>pH</v>
      </c>
      <c r="AK804" s="1">
        <v>25</v>
      </c>
      <c r="AL804" s="1" t="s">
        <v>82</v>
      </c>
      <c r="AM804" s="1" t="s">
        <v>79</v>
      </c>
      <c r="AN804" s="1"/>
      <c r="AO804" s="1"/>
      <c r="AP804" s="1"/>
      <c r="AQ804" s="1"/>
    </row>
    <row r="805" spans="1:43" x14ac:dyDescent="0.35">
      <c r="A805" s="1">
        <v>6.7613586555343357</v>
      </c>
      <c r="B805" s="1">
        <v>3.3806793277671678</v>
      </c>
      <c r="C805" s="1">
        <f>Tabulka1[[#This Row],[z2]]</f>
        <v>14.2095</v>
      </c>
      <c r="D805" s="1">
        <f>Tabulka1[[#This Row],[std2]]</f>
        <v>2.1213203435597231E-3</v>
      </c>
      <c r="E805" s="1">
        <v>4</v>
      </c>
      <c r="F805" s="1" t="s">
        <v>75</v>
      </c>
      <c r="G805" s="1" t="s">
        <v>27</v>
      </c>
      <c r="H805" s="1" t="s">
        <v>70</v>
      </c>
      <c r="I805" s="1">
        <v>30</v>
      </c>
      <c r="J805" s="1">
        <v>1</v>
      </c>
      <c r="K805" s="1">
        <v>14.2095</v>
      </c>
      <c r="L805" s="1">
        <v>2.1213203435597231E-3</v>
      </c>
      <c r="M805" s="1" t="s">
        <v>29</v>
      </c>
      <c r="N805" s="1" t="s">
        <v>28</v>
      </c>
      <c r="O805" s="1" t="s">
        <v>70</v>
      </c>
      <c r="P805" s="1">
        <v>15.233358648980124</v>
      </c>
      <c r="Q805" s="1">
        <v>1</v>
      </c>
      <c r="R805" s="1">
        <f>Tabulka1[[#This Row],[z2]]</f>
        <v>14.2095</v>
      </c>
      <c r="S805" s="1">
        <f>Tabulka1[[#This Row],[std2]]</f>
        <v>2.1213203435597231E-3</v>
      </c>
      <c r="T805" s="1" t="s">
        <v>44</v>
      </c>
      <c r="U805" s="1" t="s">
        <v>28</v>
      </c>
      <c r="V805" s="1" t="s">
        <v>70</v>
      </c>
      <c r="W805" s="1">
        <v>7.0223708155886806</v>
      </c>
      <c r="X805" s="1">
        <v>3.5111854077943403</v>
      </c>
      <c r="Y805" s="1">
        <f>Tabulka1[[#This Row],[z2]]</f>
        <v>14.2095</v>
      </c>
      <c r="Z805" s="1">
        <f>Tabulka1[[#This Row],[std2]]</f>
        <v>2.1213203435597231E-3</v>
      </c>
      <c r="AA805" s="1" t="s">
        <v>36</v>
      </c>
      <c r="AB805" s="1" t="s">
        <v>37</v>
      </c>
      <c r="AC805" s="1" t="s">
        <v>70</v>
      </c>
      <c r="AD805" s="1">
        <f>Tabulka1[[#This Row],[y2]]</f>
        <v>1</v>
      </c>
      <c r="AE805" s="1">
        <f>Tabulka1[[#This Row],[x3]]</f>
        <v>15.233358648980124</v>
      </c>
      <c r="AF805" s="1">
        <f>Tabulka1[[#This Row],[x2]]-Tabulka1[[#This Row],[x3]]</f>
        <v>14.766641351019876</v>
      </c>
      <c r="AG805" s="1">
        <f>100-Tabulka1[[#This Row],[Na2O_proc]]-Tabulka1[[#This Row],[SiO2_proc]]</f>
        <v>70</v>
      </c>
      <c r="AH805" s="1">
        <f>Tabulka1[[#This Row],[z2]]</f>
        <v>14.2095</v>
      </c>
      <c r="AI805" s="1">
        <f>Tabulka1[[#This Row],[std2]]</f>
        <v>2.1213203435597231E-3</v>
      </c>
      <c r="AJ805" s="1" t="str">
        <f>Tabulka1[[#This Row],[z2Label]]</f>
        <v>pH</v>
      </c>
      <c r="AK805" s="1">
        <v>25</v>
      </c>
      <c r="AL805" s="1" t="s">
        <v>82</v>
      </c>
      <c r="AM805" s="1" t="s">
        <v>79</v>
      </c>
      <c r="AN805" s="1"/>
      <c r="AO805" s="1"/>
      <c r="AP805" s="1"/>
      <c r="AQ805" s="1"/>
    </row>
    <row r="806" spans="1:43" x14ac:dyDescent="0.35">
      <c r="A806" s="1">
        <v>8.3391993537546227</v>
      </c>
      <c r="B806" s="1">
        <v>4.1695996768773114</v>
      </c>
      <c r="C806" s="1">
        <f>Tabulka1[[#This Row],[z2]]</f>
        <v>14.355</v>
      </c>
      <c r="D806" s="1">
        <f>Tabulka1[[#This Row],[std2]]</f>
        <v>5.6568542494917573E-3</v>
      </c>
      <c r="E806" s="1">
        <v>4</v>
      </c>
      <c r="F806" s="1" t="s">
        <v>75</v>
      </c>
      <c r="G806" s="1" t="s">
        <v>27</v>
      </c>
      <c r="H806" s="1" t="s">
        <v>70</v>
      </c>
      <c r="I806" s="1">
        <v>35</v>
      </c>
      <c r="J806" s="1">
        <v>1</v>
      </c>
      <c r="K806" s="1">
        <v>14.355</v>
      </c>
      <c r="L806" s="1">
        <v>5.6568542494917573E-3</v>
      </c>
      <c r="M806" s="1" t="s">
        <v>29</v>
      </c>
      <c r="N806" s="1" t="s">
        <v>28</v>
      </c>
      <c r="O806" s="1" t="s">
        <v>70</v>
      </c>
      <c r="P806" s="1">
        <v>17.772251757143479</v>
      </c>
      <c r="Q806" s="1">
        <v>1</v>
      </c>
      <c r="R806" s="1">
        <f>Tabulka1[[#This Row],[z2]]</f>
        <v>14.355</v>
      </c>
      <c r="S806" s="1">
        <f>Tabulka1[[#This Row],[std2]]</f>
        <v>5.6568542494917573E-3</v>
      </c>
      <c r="T806" s="1" t="s">
        <v>44</v>
      </c>
      <c r="U806" s="1" t="s">
        <v>28</v>
      </c>
      <c r="V806" s="1" t="s">
        <v>70</v>
      </c>
      <c r="W806" s="1">
        <v>8.8229787170216749</v>
      </c>
      <c r="X806" s="1">
        <v>4.4114893585108375</v>
      </c>
      <c r="Y806" s="1">
        <f>Tabulka1[[#This Row],[z2]]</f>
        <v>14.355</v>
      </c>
      <c r="Z806" s="1">
        <f>Tabulka1[[#This Row],[std2]]</f>
        <v>5.6568542494917573E-3</v>
      </c>
      <c r="AA806" s="1" t="s">
        <v>36</v>
      </c>
      <c r="AB806" s="1" t="s">
        <v>37</v>
      </c>
      <c r="AC806" s="1" t="s">
        <v>70</v>
      </c>
      <c r="AD806" s="1">
        <f>Tabulka1[[#This Row],[y2]]</f>
        <v>1</v>
      </c>
      <c r="AE806" s="1">
        <f>Tabulka1[[#This Row],[x3]]</f>
        <v>17.772251757143479</v>
      </c>
      <c r="AF806" s="1">
        <f>Tabulka1[[#This Row],[x2]]-Tabulka1[[#This Row],[x3]]</f>
        <v>17.227748242856521</v>
      </c>
      <c r="AG806" s="1">
        <f>100-Tabulka1[[#This Row],[Na2O_proc]]-Tabulka1[[#This Row],[SiO2_proc]]</f>
        <v>65</v>
      </c>
      <c r="AH806" s="1">
        <f>Tabulka1[[#This Row],[z2]]</f>
        <v>14.355</v>
      </c>
      <c r="AI806" s="1">
        <f>Tabulka1[[#This Row],[std2]]</f>
        <v>5.6568542494917573E-3</v>
      </c>
      <c r="AJ806" s="1" t="str">
        <f>Tabulka1[[#This Row],[z2Label]]</f>
        <v>pH</v>
      </c>
      <c r="AK806" s="1">
        <v>25</v>
      </c>
      <c r="AL806" s="1" t="s">
        <v>82</v>
      </c>
      <c r="AM806" s="1" t="s">
        <v>79</v>
      </c>
      <c r="AN806" s="1"/>
      <c r="AO806" s="1"/>
      <c r="AP806" s="1"/>
      <c r="AQ806" s="1"/>
    </row>
    <row r="807" spans="1:43" x14ac:dyDescent="0.35">
      <c r="A807" s="1">
        <v>10.054031291450276</v>
      </c>
      <c r="B807" s="1">
        <v>5.0270156457251378</v>
      </c>
      <c r="C807" s="1">
        <f>Tabulka1[[#This Row],[z2]]</f>
        <v>14.508500000000002</v>
      </c>
      <c r="D807" s="1">
        <f>Tabulka1[[#This Row],[std2]]</f>
        <v>4.9497474683056018E-3</v>
      </c>
      <c r="E807" s="1">
        <v>4</v>
      </c>
      <c r="F807" s="1" t="s">
        <v>75</v>
      </c>
      <c r="G807" s="1" t="s">
        <v>27</v>
      </c>
      <c r="H807" s="1" t="s">
        <v>70</v>
      </c>
      <c r="I807" s="1">
        <v>40</v>
      </c>
      <c r="J807" s="1">
        <v>1</v>
      </c>
      <c r="K807" s="1">
        <v>14.508500000000002</v>
      </c>
      <c r="L807" s="1">
        <v>4.9497474683056018E-3</v>
      </c>
      <c r="M807" s="1" t="s">
        <v>29</v>
      </c>
      <c r="N807" s="1" t="s">
        <v>28</v>
      </c>
      <c r="O807" s="1" t="s">
        <v>70</v>
      </c>
      <c r="P807" s="1">
        <v>20.311144865306833</v>
      </c>
      <c r="Q807" s="1">
        <v>1</v>
      </c>
      <c r="R807" s="1">
        <f>Tabulka1[[#This Row],[z2]]</f>
        <v>14.508500000000002</v>
      </c>
      <c r="S807" s="1">
        <f>Tabulka1[[#This Row],[std2]]</f>
        <v>4.9497474683056018E-3</v>
      </c>
      <c r="T807" s="1" t="s">
        <v>44</v>
      </c>
      <c r="U807" s="1" t="s">
        <v>28</v>
      </c>
      <c r="V807" s="1" t="s">
        <v>70</v>
      </c>
      <c r="W807" s="1">
        <v>10.923687935360169</v>
      </c>
      <c r="X807" s="1">
        <v>5.4618439676800836</v>
      </c>
      <c r="Y807" s="1">
        <f>Tabulka1[[#This Row],[z2]]</f>
        <v>14.508500000000002</v>
      </c>
      <c r="Z807" s="1">
        <f>Tabulka1[[#This Row],[std2]]</f>
        <v>4.9497474683056018E-3</v>
      </c>
      <c r="AA807" s="1" t="s">
        <v>36</v>
      </c>
      <c r="AB807" s="1" t="s">
        <v>37</v>
      </c>
      <c r="AC807" s="1" t="s">
        <v>70</v>
      </c>
      <c r="AD807" s="1">
        <f>Tabulka1[[#This Row],[y2]]</f>
        <v>1</v>
      </c>
      <c r="AE807" s="1">
        <f>Tabulka1[[#This Row],[x3]]</f>
        <v>20.311144865306833</v>
      </c>
      <c r="AF807" s="1">
        <f>Tabulka1[[#This Row],[x2]]-Tabulka1[[#This Row],[x3]]</f>
        <v>19.688855134693167</v>
      </c>
      <c r="AG807" s="1">
        <f>100-Tabulka1[[#This Row],[Na2O_proc]]-Tabulka1[[#This Row],[SiO2_proc]]</f>
        <v>60</v>
      </c>
      <c r="AH807" s="1">
        <f>Tabulka1[[#This Row],[z2]]</f>
        <v>14.508500000000002</v>
      </c>
      <c r="AI807" s="1">
        <f>Tabulka1[[#This Row],[std2]]</f>
        <v>4.9497474683056018E-3</v>
      </c>
      <c r="AJ807" s="1" t="str">
        <f>Tabulka1[[#This Row],[z2Label]]</f>
        <v>pH</v>
      </c>
      <c r="AK807" s="1">
        <v>25</v>
      </c>
      <c r="AL807" s="1" t="s">
        <v>82</v>
      </c>
      <c r="AM807" s="1" t="s">
        <v>79</v>
      </c>
      <c r="AN807" s="1"/>
      <c r="AO807" s="1"/>
      <c r="AP807" s="1"/>
      <c r="AQ807" s="1"/>
    </row>
    <row r="808" spans="1:43" x14ac:dyDescent="0.35">
      <c r="A808" s="1">
        <v>11.932027488368321</v>
      </c>
      <c r="B808" s="1">
        <v>5.9660137441841607</v>
      </c>
      <c r="C808" s="1">
        <f>Tabulka1[[#This Row],[z2]]</f>
        <v>14.696</v>
      </c>
      <c r="D808" s="1">
        <f>Tabulka1[[#This Row],[std2]]</f>
        <v>1.4142135623723114E-3</v>
      </c>
      <c r="E808" s="1">
        <v>4</v>
      </c>
      <c r="F808" s="1" t="s">
        <v>75</v>
      </c>
      <c r="G808" s="1" t="s">
        <v>27</v>
      </c>
      <c r="H808" s="1" t="s">
        <v>70</v>
      </c>
      <c r="I808" s="1">
        <v>45</v>
      </c>
      <c r="J808" s="1">
        <v>1</v>
      </c>
      <c r="K808" s="1">
        <v>14.696</v>
      </c>
      <c r="L808" s="1">
        <v>1.4142135623723114E-3</v>
      </c>
      <c r="M808" s="1" t="s">
        <v>29</v>
      </c>
      <c r="N808" s="1" t="s">
        <v>28</v>
      </c>
      <c r="O808" s="1" t="s">
        <v>70</v>
      </c>
      <c r="P808" s="1">
        <v>22.850037973470187</v>
      </c>
      <c r="Q808" s="1">
        <v>1</v>
      </c>
      <c r="R808" s="1">
        <f>Tabulka1[[#This Row],[z2]]</f>
        <v>14.696</v>
      </c>
      <c r="S808" s="1">
        <f>Tabulka1[[#This Row],[std2]]</f>
        <v>1.4142135623723114E-3</v>
      </c>
      <c r="T808" s="1" t="s">
        <v>44</v>
      </c>
      <c r="U808" s="1" t="s">
        <v>28</v>
      </c>
      <c r="V808" s="1" t="s">
        <v>70</v>
      </c>
      <c r="W808" s="1">
        <v>13.406344284305661</v>
      </c>
      <c r="X808" s="1">
        <v>6.7031721421528303</v>
      </c>
      <c r="Y808" s="1">
        <f>Tabulka1[[#This Row],[z2]]</f>
        <v>14.696</v>
      </c>
      <c r="Z808" s="1">
        <f>Tabulka1[[#This Row],[std2]]</f>
        <v>1.4142135623723114E-3</v>
      </c>
      <c r="AA808" s="1" t="s">
        <v>36</v>
      </c>
      <c r="AB808" s="1" t="s">
        <v>37</v>
      </c>
      <c r="AC808" s="1" t="s">
        <v>70</v>
      </c>
      <c r="AD808" s="1">
        <f>Tabulka1[[#This Row],[y2]]</f>
        <v>1</v>
      </c>
      <c r="AE808" s="1">
        <f>Tabulka1[[#This Row],[x3]]</f>
        <v>22.850037973470187</v>
      </c>
      <c r="AF808" s="1">
        <f>Tabulka1[[#This Row],[x2]]-Tabulka1[[#This Row],[x3]]</f>
        <v>22.149962026529813</v>
      </c>
      <c r="AG808" s="1">
        <f>100-Tabulka1[[#This Row],[Na2O_proc]]-Tabulka1[[#This Row],[SiO2_proc]]</f>
        <v>54.999999999999993</v>
      </c>
      <c r="AH808" s="1">
        <f>Tabulka1[[#This Row],[z2]]</f>
        <v>14.696</v>
      </c>
      <c r="AI808" s="1">
        <f>Tabulka1[[#This Row],[std2]]</f>
        <v>1.4142135623723114E-3</v>
      </c>
      <c r="AJ808" s="1" t="str">
        <f>Tabulka1[[#This Row],[z2Label]]</f>
        <v>pH</v>
      </c>
      <c r="AK808" s="1">
        <v>25</v>
      </c>
      <c r="AL808" s="1" t="s">
        <v>82</v>
      </c>
      <c r="AM808" s="1" t="s">
        <v>79</v>
      </c>
      <c r="AN808" s="1"/>
      <c r="AO808" s="1"/>
      <c r="AP808" s="1"/>
      <c r="AQ808" s="1"/>
    </row>
    <row r="809" spans="1:43" x14ac:dyDescent="0.35">
      <c r="A809" s="1">
        <v>12.018549697347794</v>
      </c>
      <c r="B809" s="1">
        <v>6.0092748486738969</v>
      </c>
      <c r="C809" s="1">
        <f>Tabulka1[[#This Row],[z2]]</f>
        <v>14.722999999999999</v>
      </c>
      <c r="D809" s="1">
        <f>Tabulka1[[#This Row],[std2]]</f>
        <v>2.8284271247458787E-3</v>
      </c>
      <c r="E809" s="1">
        <v>4</v>
      </c>
      <c r="F809" s="1" t="s">
        <v>75</v>
      </c>
      <c r="G809" s="1" t="s">
        <v>27</v>
      </c>
      <c r="H809" s="1" t="s">
        <v>70</v>
      </c>
      <c r="I809" s="1">
        <v>45.22</v>
      </c>
      <c r="J809" s="1">
        <v>1</v>
      </c>
      <c r="K809" s="1">
        <v>14.722999999999999</v>
      </c>
      <c r="L809" s="1">
        <v>2.8284271247458787E-3</v>
      </c>
      <c r="M809" s="1" t="s">
        <v>29</v>
      </c>
      <c r="N809" s="1" t="s">
        <v>28</v>
      </c>
      <c r="O809" s="1" t="s">
        <v>70</v>
      </c>
      <c r="P809" s="1">
        <v>22.961749270229372</v>
      </c>
      <c r="Q809" s="1">
        <v>1</v>
      </c>
      <c r="R809" s="1">
        <f>Tabulka1[[#This Row],[z2]]</f>
        <v>14.722999999999999</v>
      </c>
      <c r="S809" s="1">
        <f>Tabulka1[[#This Row],[std2]]</f>
        <v>2.8284271247458787E-3</v>
      </c>
      <c r="T809" s="1" t="s">
        <v>44</v>
      </c>
      <c r="U809" s="1" t="s">
        <v>28</v>
      </c>
      <c r="V809" s="1" t="s">
        <v>70</v>
      </c>
      <c r="W809" s="1">
        <v>13.525990373411467</v>
      </c>
      <c r="X809" s="1">
        <v>6.7629951867057336</v>
      </c>
      <c r="Y809" s="1">
        <f>Tabulka1[[#This Row],[z2]]</f>
        <v>14.722999999999999</v>
      </c>
      <c r="Z809" s="1">
        <f>Tabulka1[[#This Row],[std2]]</f>
        <v>2.8284271247458787E-3</v>
      </c>
      <c r="AA809" s="1" t="s">
        <v>36</v>
      </c>
      <c r="AB809" s="1" t="s">
        <v>37</v>
      </c>
      <c r="AC809" s="1" t="s">
        <v>70</v>
      </c>
      <c r="AD809" s="1">
        <f>Tabulka1[[#This Row],[y2]]</f>
        <v>1</v>
      </c>
      <c r="AE809" s="1">
        <f>Tabulka1[[#This Row],[x3]]</f>
        <v>22.961749270229372</v>
      </c>
      <c r="AF809" s="1">
        <f>Tabulka1[[#This Row],[x2]]-Tabulka1[[#This Row],[x3]]</f>
        <v>22.258250729770626</v>
      </c>
      <c r="AG809" s="1">
        <f>100-Tabulka1[[#This Row],[Na2O_proc]]-Tabulka1[[#This Row],[SiO2_proc]]</f>
        <v>54.78</v>
      </c>
      <c r="AH809" s="1">
        <f>Tabulka1[[#This Row],[z2]]</f>
        <v>14.722999999999999</v>
      </c>
      <c r="AI809" s="1">
        <f>Tabulka1[[#This Row],[std2]]</f>
        <v>2.8284271247458787E-3</v>
      </c>
      <c r="AJ809" s="1" t="str">
        <f>Tabulka1[[#This Row],[z2Label]]</f>
        <v>pH</v>
      </c>
      <c r="AK809" s="1">
        <v>25</v>
      </c>
      <c r="AL809" s="1" t="s">
        <v>82</v>
      </c>
      <c r="AM809" s="1" t="s">
        <v>79</v>
      </c>
      <c r="AN809" s="1"/>
      <c r="AO809" s="1"/>
      <c r="AP809" s="1"/>
      <c r="AQ809" s="1"/>
    </row>
    <row r="810" spans="1:43" x14ac:dyDescent="0.35">
      <c r="A810" s="1">
        <v>0</v>
      </c>
      <c r="B810" s="1">
        <v>0</v>
      </c>
      <c r="C810" s="1">
        <f>Tabulka1[[#This Row],[z2]]</f>
        <v>0</v>
      </c>
      <c r="D810" s="1" t="str">
        <f>Tabulka1[[#This Row],[std2]]</f>
        <v>–</v>
      </c>
      <c r="E810" s="1">
        <v>5</v>
      </c>
      <c r="F810" s="1" t="s">
        <v>75</v>
      </c>
      <c r="G810" s="1" t="s">
        <v>27</v>
      </c>
      <c r="H810" s="1" t="s">
        <v>70</v>
      </c>
      <c r="I810" s="1">
        <v>0</v>
      </c>
      <c r="J810" s="1">
        <v>1.5</v>
      </c>
      <c r="L810" s="1" t="s">
        <v>46</v>
      </c>
      <c r="M810" s="1" t="s">
        <v>29</v>
      </c>
      <c r="N810" s="1" t="s">
        <v>28</v>
      </c>
      <c r="O810" s="1" t="s">
        <v>70</v>
      </c>
      <c r="P810" s="1">
        <v>0</v>
      </c>
      <c r="Q810" s="1">
        <v>1.5</v>
      </c>
      <c r="R810" s="1">
        <f>Tabulka1[[#This Row],[z2]]</f>
        <v>0</v>
      </c>
      <c r="S810" s="1" t="str">
        <f>Tabulka1[[#This Row],[std2]]</f>
        <v>–</v>
      </c>
      <c r="T810" s="1" t="s">
        <v>44</v>
      </c>
      <c r="U810" s="1" t="s">
        <v>28</v>
      </c>
      <c r="V810" s="1" t="s">
        <v>70</v>
      </c>
      <c r="W810" s="1">
        <v>0</v>
      </c>
      <c r="X810" s="1">
        <v>0</v>
      </c>
      <c r="Y810" s="1">
        <f>Tabulka1[[#This Row],[z2]]</f>
        <v>0</v>
      </c>
      <c r="Z810" s="1" t="str">
        <f>Tabulka1[[#This Row],[std2]]</f>
        <v>–</v>
      </c>
      <c r="AA810" s="1" t="s">
        <v>36</v>
      </c>
      <c r="AB810" s="1" t="s">
        <v>37</v>
      </c>
      <c r="AC810" s="1" t="s">
        <v>70</v>
      </c>
      <c r="AD810" s="1">
        <f>Tabulka1[[#This Row],[y2]]</f>
        <v>1.5</v>
      </c>
      <c r="AE810" s="1">
        <f>Tabulka1[[#This Row],[x3]]</f>
        <v>0</v>
      </c>
      <c r="AF810" s="1">
        <f>Tabulka1[[#This Row],[x2]]-Tabulka1[[#This Row],[x3]]</f>
        <v>0</v>
      </c>
      <c r="AG810" s="1">
        <f>100-Tabulka1[[#This Row],[Na2O_proc]]-Tabulka1[[#This Row],[SiO2_proc]]</f>
        <v>100</v>
      </c>
      <c r="AH810" s="1">
        <f>Tabulka1[[#This Row],[z2]]</f>
        <v>0</v>
      </c>
      <c r="AI810" s="1" t="str">
        <f>Tabulka1[[#This Row],[std2]]</f>
        <v>–</v>
      </c>
      <c r="AJ810" s="1" t="str">
        <f>Tabulka1[[#This Row],[z2Label]]</f>
        <v>pH</v>
      </c>
      <c r="AK810" s="1">
        <v>25</v>
      </c>
      <c r="AL810" s="1" t="s">
        <v>82</v>
      </c>
      <c r="AM810" s="1" t="s">
        <v>79</v>
      </c>
      <c r="AN810" s="1"/>
      <c r="AO810" s="1"/>
      <c r="AP810" s="1"/>
      <c r="AQ810" s="1"/>
    </row>
    <row r="811" spans="1:43" x14ac:dyDescent="0.35">
      <c r="A811" s="1">
        <v>0.68878867631521346</v>
      </c>
      <c r="B811" s="1">
        <v>0.51659150723641012</v>
      </c>
      <c r="C811" s="1">
        <f>Tabulka1[[#This Row],[z2]]</f>
        <v>12.965</v>
      </c>
      <c r="D811" s="1">
        <f>Tabulka1[[#This Row],[std2]]</f>
        <v>1.4142135623723114E-3</v>
      </c>
      <c r="E811" s="1">
        <v>5</v>
      </c>
      <c r="F811" s="1" t="s">
        <v>75</v>
      </c>
      <c r="G811" s="1" t="s">
        <v>27</v>
      </c>
      <c r="H811" s="1" t="s">
        <v>70</v>
      </c>
      <c r="I811" s="1">
        <v>5</v>
      </c>
      <c r="J811" s="1">
        <v>1.5</v>
      </c>
      <c r="K811" s="1">
        <v>12.965</v>
      </c>
      <c r="L811" s="1">
        <v>1.4142135623723114E-3</v>
      </c>
      <c r="M811" s="1" t="s">
        <v>29</v>
      </c>
      <c r="N811" s="1" t="s">
        <v>28</v>
      </c>
      <c r="O811" s="1" t="s">
        <v>70</v>
      </c>
      <c r="P811" s="1">
        <v>2.0374539197850874</v>
      </c>
      <c r="Q811" s="1">
        <v>1.5</v>
      </c>
      <c r="R811" s="1">
        <f>Tabulka1[[#This Row],[z2]]</f>
        <v>12.965</v>
      </c>
      <c r="S811" s="1">
        <f>Tabulka1[[#This Row],[std2]]</f>
        <v>1.4142135623723114E-3</v>
      </c>
      <c r="T811" s="1" t="s">
        <v>44</v>
      </c>
      <c r="U811" s="1" t="s">
        <v>28</v>
      </c>
      <c r="V811" s="1" t="s">
        <v>70</v>
      </c>
      <c r="W811" s="1">
        <v>0.69207047450531745</v>
      </c>
      <c r="X811" s="1">
        <v>0.51905285587898808</v>
      </c>
      <c r="Y811" s="1">
        <f>Tabulka1[[#This Row],[z2]]</f>
        <v>12.965</v>
      </c>
      <c r="Z811" s="1">
        <f>Tabulka1[[#This Row],[std2]]</f>
        <v>1.4142135623723114E-3</v>
      </c>
      <c r="AA811" s="1" t="s">
        <v>36</v>
      </c>
      <c r="AB811" s="1" t="s">
        <v>37</v>
      </c>
      <c r="AC811" s="1" t="s">
        <v>70</v>
      </c>
      <c r="AD811" s="1">
        <f>Tabulka1[[#This Row],[y2]]</f>
        <v>1.5</v>
      </c>
      <c r="AE811" s="1">
        <f>Tabulka1[[#This Row],[x3]]</f>
        <v>2.0374539197850874</v>
      </c>
      <c r="AF811" s="1">
        <f>Tabulka1[[#This Row],[x2]]-Tabulka1[[#This Row],[x3]]</f>
        <v>2.9625460802149126</v>
      </c>
      <c r="AG811" s="1">
        <f>100-Tabulka1[[#This Row],[Na2O_proc]]-Tabulka1[[#This Row],[SiO2_proc]]</f>
        <v>95</v>
      </c>
      <c r="AH811" s="1">
        <f>Tabulka1[[#This Row],[z2]]</f>
        <v>12.965</v>
      </c>
      <c r="AI811" s="1">
        <f>Tabulka1[[#This Row],[std2]]</f>
        <v>1.4142135623723114E-3</v>
      </c>
      <c r="AJ811" s="1" t="str">
        <f>Tabulka1[[#This Row],[z2Label]]</f>
        <v>pH</v>
      </c>
      <c r="AK811" s="1">
        <v>25</v>
      </c>
      <c r="AL811" s="1" t="s">
        <v>82</v>
      </c>
      <c r="AM811" s="1" t="s">
        <v>79</v>
      </c>
      <c r="AN811" s="1"/>
      <c r="AO811" s="1"/>
      <c r="AP811" s="1"/>
      <c r="AQ811" s="1"/>
    </row>
    <row r="812" spans="1:43" x14ac:dyDescent="0.35">
      <c r="A812" s="1">
        <v>1.4470146288588108</v>
      </c>
      <c r="B812" s="1">
        <v>1.0852609716441082</v>
      </c>
      <c r="C812" s="1">
        <f>Tabulka1[[#This Row],[z2]]</f>
        <v>13.206</v>
      </c>
      <c r="D812" s="1">
        <f>Tabulka1[[#This Row],[std2]]</f>
        <v>2.8284271247458787E-3</v>
      </c>
      <c r="E812" s="1">
        <v>5</v>
      </c>
      <c r="F812" s="1" t="s">
        <v>75</v>
      </c>
      <c r="G812" s="1" t="s">
        <v>27</v>
      </c>
      <c r="H812" s="1" t="s">
        <v>70</v>
      </c>
      <c r="I812" s="1">
        <v>10</v>
      </c>
      <c r="J812" s="1">
        <v>1.5</v>
      </c>
      <c r="K812" s="1">
        <v>13.206</v>
      </c>
      <c r="L812" s="1">
        <v>2.8284271247458787E-3</v>
      </c>
      <c r="M812" s="1" t="s">
        <v>29</v>
      </c>
      <c r="N812" s="1" t="s">
        <v>28</v>
      </c>
      <c r="O812" s="1" t="s">
        <v>70</v>
      </c>
      <c r="P812" s="1">
        <v>4.0749078395701748</v>
      </c>
      <c r="Q812" s="1">
        <v>1.5</v>
      </c>
      <c r="R812" s="1">
        <f>Tabulka1[[#This Row],[z2]]</f>
        <v>13.206</v>
      </c>
      <c r="S812" s="1">
        <f>Tabulka1[[#This Row],[std2]]</f>
        <v>2.8284271247458787E-3</v>
      </c>
      <c r="T812" s="1" t="s">
        <v>44</v>
      </c>
      <c r="U812" s="1" t="s">
        <v>28</v>
      </c>
      <c r="V812" s="1" t="s">
        <v>70</v>
      </c>
      <c r="W812" s="1">
        <v>1.4610376684001147</v>
      </c>
      <c r="X812" s="1">
        <v>1.095778251300086</v>
      </c>
      <c r="Y812" s="1">
        <f>Tabulka1[[#This Row],[z2]]</f>
        <v>13.206</v>
      </c>
      <c r="Z812" s="1">
        <f>Tabulka1[[#This Row],[std2]]</f>
        <v>2.8284271247458787E-3</v>
      </c>
      <c r="AA812" s="1" t="s">
        <v>36</v>
      </c>
      <c r="AB812" s="1" t="s">
        <v>37</v>
      </c>
      <c r="AC812" s="1" t="s">
        <v>70</v>
      </c>
      <c r="AD812" s="1">
        <f>Tabulka1[[#This Row],[y2]]</f>
        <v>1.5</v>
      </c>
      <c r="AE812" s="1">
        <f>Tabulka1[[#This Row],[x3]]</f>
        <v>4.0749078395701748</v>
      </c>
      <c r="AF812" s="1">
        <f>Tabulka1[[#This Row],[x2]]-Tabulka1[[#This Row],[x3]]</f>
        <v>5.9250921604298252</v>
      </c>
      <c r="AG812" s="1">
        <f>100-Tabulka1[[#This Row],[Na2O_proc]]-Tabulka1[[#This Row],[SiO2_proc]]</f>
        <v>90</v>
      </c>
      <c r="AH812" s="1">
        <f>Tabulka1[[#This Row],[z2]]</f>
        <v>13.206</v>
      </c>
      <c r="AI812" s="1">
        <f>Tabulka1[[#This Row],[std2]]</f>
        <v>2.8284271247458787E-3</v>
      </c>
      <c r="AJ812" s="1" t="str">
        <f>Tabulka1[[#This Row],[z2Label]]</f>
        <v>pH</v>
      </c>
      <c r="AK812" s="1">
        <v>25</v>
      </c>
      <c r="AL812" s="1" t="s">
        <v>82</v>
      </c>
      <c r="AM812" s="1" t="s">
        <v>79</v>
      </c>
      <c r="AN812" s="1"/>
      <c r="AO812" s="1"/>
      <c r="AP812" s="1"/>
      <c r="AQ812" s="1"/>
    </row>
    <row r="813" spans="1:43" x14ac:dyDescent="0.35">
      <c r="A813" s="1">
        <v>2.281219653791053</v>
      </c>
      <c r="B813" s="1">
        <v>1.7109147403432896</v>
      </c>
      <c r="C813" s="1">
        <f>Tabulka1[[#This Row],[z2]]</f>
        <v>13.373999999999999</v>
      </c>
      <c r="D813" s="1">
        <f>Tabulka1[[#This Row],[std2]]</f>
        <v>1.4142135623735675E-3</v>
      </c>
      <c r="E813" s="1">
        <v>5</v>
      </c>
      <c r="F813" s="1" t="s">
        <v>75</v>
      </c>
      <c r="G813" s="1" t="s">
        <v>27</v>
      </c>
      <c r="H813" s="1" t="s">
        <v>70</v>
      </c>
      <c r="I813" s="1">
        <v>15</v>
      </c>
      <c r="J813" s="1">
        <v>1.5</v>
      </c>
      <c r="K813" s="1">
        <v>13.373999999999999</v>
      </c>
      <c r="L813" s="1">
        <v>1.4142135623735675E-3</v>
      </c>
      <c r="M813" s="1" t="s">
        <v>29</v>
      </c>
      <c r="N813" s="1" t="s">
        <v>28</v>
      </c>
      <c r="O813" s="1" t="s">
        <v>70</v>
      </c>
      <c r="P813" s="1">
        <v>6.1123617593552622</v>
      </c>
      <c r="Q813" s="1">
        <v>1.5</v>
      </c>
      <c r="R813" s="1">
        <f>Tabulka1[[#This Row],[z2]]</f>
        <v>13.373999999999999</v>
      </c>
      <c r="S813" s="1">
        <f>Tabulka1[[#This Row],[std2]]</f>
        <v>1.4142135623735675E-3</v>
      </c>
      <c r="T813" s="1" t="s">
        <v>44</v>
      </c>
      <c r="U813" s="1" t="s">
        <v>28</v>
      </c>
      <c r="V813" s="1" t="s">
        <v>70</v>
      </c>
      <c r="W813" s="1">
        <v>2.3204715909884177</v>
      </c>
      <c r="X813" s="1">
        <v>1.7403536932413131</v>
      </c>
      <c r="Y813" s="1">
        <f>Tabulka1[[#This Row],[z2]]</f>
        <v>13.373999999999999</v>
      </c>
      <c r="Z813" s="1">
        <f>Tabulka1[[#This Row],[std2]]</f>
        <v>1.4142135623735675E-3</v>
      </c>
      <c r="AA813" s="1" t="s">
        <v>36</v>
      </c>
      <c r="AB813" s="1" t="s">
        <v>37</v>
      </c>
      <c r="AC813" s="1" t="s">
        <v>70</v>
      </c>
      <c r="AD813" s="1">
        <f>Tabulka1[[#This Row],[y2]]</f>
        <v>1.5</v>
      </c>
      <c r="AE813" s="1">
        <f>Tabulka1[[#This Row],[x3]]</f>
        <v>6.1123617593552622</v>
      </c>
      <c r="AF813" s="1">
        <f>Tabulka1[[#This Row],[x2]]-Tabulka1[[#This Row],[x3]]</f>
        <v>8.887638240644737</v>
      </c>
      <c r="AG813" s="1">
        <f>100-Tabulka1[[#This Row],[Na2O_proc]]-Tabulka1[[#This Row],[SiO2_proc]]</f>
        <v>85</v>
      </c>
      <c r="AH813" s="1">
        <f>Tabulka1[[#This Row],[z2]]</f>
        <v>13.373999999999999</v>
      </c>
      <c r="AI813" s="1">
        <f>Tabulka1[[#This Row],[std2]]</f>
        <v>1.4142135623735675E-3</v>
      </c>
      <c r="AJ813" s="1" t="str">
        <f>Tabulka1[[#This Row],[z2Label]]</f>
        <v>pH</v>
      </c>
      <c r="AK813" s="1">
        <v>25</v>
      </c>
      <c r="AL813" s="1" t="s">
        <v>82</v>
      </c>
      <c r="AM813" s="1" t="s">
        <v>79</v>
      </c>
      <c r="AN813" s="1"/>
      <c r="AO813" s="1"/>
      <c r="AP813" s="1"/>
      <c r="AQ813" s="1"/>
    </row>
    <row r="814" spans="1:43" x14ac:dyDescent="0.35">
      <c r="A814" s="1">
        <v>3.1994095070159401</v>
      </c>
      <c r="B814" s="1">
        <v>2.3995571302619552</v>
      </c>
      <c r="C814" s="1">
        <f>Tabulka1[[#This Row],[z2]]</f>
        <v>13.5075</v>
      </c>
      <c r="D814" s="1">
        <f>Tabulka1[[#This Row],[std2]]</f>
        <v>2.1213203435597231E-3</v>
      </c>
      <c r="E814" s="1">
        <v>5</v>
      </c>
      <c r="F814" s="1" t="s">
        <v>75</v>
      </c>
      <c r="G814" s="1" t="s">
        <v>27</v>
      </c>
      <c r="H814" s="1" t="s">
        <v>70</v>
      </c>
      <c r="I814" s="1">
        <v>20</v>
      </c>
      <c r="J814" s="1">
        <v>1.5</v>
      </c>
      <c r="K814" s="1">
        <v>13.5075</v>
      </c>
      <c r="L814" s="1">
        <v>2.1213203435597231E-3</v>
      </c>
      <c r="M814" s="1" t="s">
        <v>29</v>
      </c>
      <c r="N814" s="1" t="s">
        <v>28</v>
      </c>
      <c r="O814" s="1" t="s">
        <v>70</v>
      </c>
      <c r="P814" s="1">
        <v>8.1498156791403495</v>
      </c>
      <c r="Q814" s="1">
        <v>1.5</v>
      </c>
      <c r="R814" s="1">
        <f>Tabulka1[[#This Row],[z2]]</f>
        <v>13.5075</v>
      </c>
      <c r="S814" s="1">
        <f>Tabulka1[[#This Row],[std2]]</f>
        <v>2.1213203435597231E-3</v>
      </c>
      <c r="T814" s="1" t="s">
        <v>44</v>
      </c>
      <c r="U814" s="1" t="s">
        <v>28</v>
      </c>
      <c r="V814" s="1" t="s">
        <v>70</v>
      </c>
      <c r="W814" s="1">
        <v>3.2873347539002582</v>
      </c>
      <c r="X814" s="1">
        <v>2.4655010654251934</v>
      </c>
      <c r="Y814" s="1">
        <f>Tabulka1[[#This Row],[z2]]</f>
        <v>13.5075</v>
      </c>
      <c r="Z814" s="1">
        <f>Tabulka1[[#This Row],[std2]]</f>
        <v>2.1213203435597231E-3</v>
      </c>
      <c r="AA814" s="1" t="s">
        <v>36</v>
      </c>
      <c r="AB814" s="1" t="s">
        <v>37</v>
      </c>
      <c r="AC814" s="1" t="s">
        <v>70</v>
      </c>
      <c r="AD814" s="1">
        <f>Tabulka1[[#This Row],[y2]]</f>
        <v>1.5</v>
      </c>
      <c r="AE814" s="1">
        <f>Tabulka1[[#This Row],[x3]]</f>
        <v>8.1498156791403495</v>
      </c>
      <c r="AF814" s="1">
        <f>Tabulka1[[#This Row],[x2]]-Tabulka1[[#This Row],[x3]]</f>
        <v>11.85018432085965</v>
      </c>
      <c r="AG814" s="1">
        <f>100-Tabulka1[[#This Row],[Na2O_proc]]-Tabulka1[[#This Row],[SiO2_proc]]</f>
        <v>80</v>
      </c>
      <c r="AH814" s="1">
        <f>Tabulka1[[#This Row],[z2]]</f>
        <v>13.5075</v>
      </c>
      <c r="AI814" s="1">
        <f>Tabulka1[[#This Row],[std2]]</f>
        <v>2.1213203435597231E-3</v>
      </c>
      <c r="AJ814" s="1" t="str">
        <f>Tabulka1[[#This Row],[z2Label]]</f>
        <v>pH</v>
      </c>
      <c r="AK814" s="1">
        <v>25</v>
      </c>
      <c r="AL814" s="1" t="s">
        <v>82</v>
      </c>
      <c r="AM814" s="1" t="s">
        <v>79</v>
      </c>
      <c r="AN814" s="1"/>
      <c r="AO814" s="1"/>
      <c r="AP814" s="1"/>
      <c r="AQ814" s="1"/>
    </row>
    <row r="815" spans="1:43" x14ac:dyDescent="0.35">
      <c r="A815" s="1">
        <v>4.2112401864839262</v>
      </c>
      <c r="B815" s="1">
        <v>3.1584301398629444</v>
      </c>
      <c r="C815" s="1">
        <f>Tabulka1[[#This Row],[z2]]</f>
        <v>13.619</v>
      </c>
      <c r="D815" s="1">
        <f>Tabulka1[[#This Row],[std2]]</f>
        <v>1.4142135623723114E-3</v>
      </c>
      <c r="E815" s="1">
        <v>5</v>
      </c>
      <c r="F815" s="1" t="s">
        <v>75</v>
      </c>
      <c r="G815" s="1" t="s">
        <v>27</v>
      </c>
      <c r="H815" s="1" t="s">
        <v>70</v>
      </c>
      <c r="I815" s="1">
        <v>25</v>
      </c>
      <c r="J815" s="1">
        <v>1.5</v>
      </c>
      <c r="K815" s="1">
        <v>13.619</v>
      </c>
      <c r="L815" s="1">
        <v>1.4142135623723114E-3</v>
      </c>
      <c r="M815" s="1" t="s">
        <v>29</v>
      </c>
      <c r="N815" s="1" t="s">
        <v>28</v>
      </c>
      <c r="O815" s="1" t="s">
        <v>70</v>
      </c>
      <c r="P815" s="1">
        <v>10.187269598925436</v>
      </c>
      <c r="Q815" s="1">
        <v>1.5</v>
      </c>
      <c r="R815" s="1">
        <f>Tabulka1[[#This Row],[z2]]</f>
        <v>13.619</v>
      </c>
      <c r="S815" s="1">
        <f>Tabulka1[[#This Row],[std2]]</f>
        <v>1.4142135623723114E-3</v>
      </c>
      <c r="T815" s="1" t="s">
        <v>44</v>
      </c>
      <c r="U815" s="1" t="s">
        <v>28</v>
      </c>
      <c r="V815" s="1" t="s">
        <v>70</v>
      </c>
      <c r="W815" s="1">
        <v>4.383113005200344</v>
      </c>
      <c r="X815" s="1">
        <v>3.2873347539002586</v>
      </c>
      <c r="Y815" s="1">
        <f>Tabulka1[[#This Row],[z2]]</f>
        <v>13.619</v>
      </c>
      <c r="Z815" s="1">
        <f>Tabulka1[[#This Row],[std2]]</f>
        <v>1.4142135623723114E-3</v>
      </c>
      <c r="AA815" s="1" t="s">
        <v>36</v>
      </c>
      <c r="AB815" s="1" t="s">
        <v>37</v>
      </c>
      <c r="AC815" s="1" t="s">
        <v>70</v>
      </c>
      <c r="AD815" s="1">
        <f>Tabulka1[[#This Row],[y2]]</f>
        <v>1.5</v>
      </c>
      <c r="AE815" s="1">
        <f>Tabulka1[[#This Row],[x3]]</f>
        <v>10.187269598925436</v>
      </c>
      <c r="AF815" s="1">
        <f>Tabulka1[[#This Row],[x2]]-Tabulka1[[#This Row],[x3]]</f>
        <v>14.812730401074564</v>
      </c>
      <c r="AG815" s="1">
        <f>100-Tabulka1[[#This Row],[Na2O_proc]]-Tabulka1[[#This Row],[SiO2_proc]]</f>
        <v>75</v>
      </c>
      <c r="AH815" s="1">
        <f>Tabulka1[[#This Row],[z2]]</f>
        <v>13.619</v>
      </c>
      <c r="AI815" s="1">
        <f>Tabulka1[[#This Row],[std2]]</f>
        <v>1.4142135623723114E-3</v>
      </c>
      <c r="AJ815" s="1" t="str">
        <f>Tabulka1[[#This Row],[z2Label]]</f>
        <v>pH</v>
      </c>
      <c r="AK815" s="1">
        <v>25</v>
      </c>
      <c r="AL815" s="1" t="s">
        <v>82</v>
      </c>
      <c r="AM815" s="1" t="s">
        <v>79</v>
      </c>
      <c r="AN815" s="1"/>
      <c r="AO815" s="1"/>
      <c r="AP815" s="1"/>
      <c r="AQ815" s="1"/>
    </row>
    <row r="816" spans="1:43" x14ac:dyDescent="0.35">
      <c r="A816" s="1">
        <v>5.3249826264358253</v>
      </c>
      <c r="B816" s="1">
        <v>3.9937369698268688</v>
      </c>
      <c r="C816" s="1">
        <f>Tabulka1[[#This Row],[z2]]</f>
        <v>13.704000000000001</v>
      </c>
      <c r="D816" s="1">
        <f>Tabulka1[[#This Row],[std2]]</f>
        <v>2.8284271247458787E-3</v>
      </c>
      <c r="E816" s="1">
        <v>5</v>
      </c>
      <c r="F816" s="1" t="s">
        <v>75</v>
      </c>
      <c r="G816" s="1" t="s">
        <v>27</v>
      </c>
      <c r="H816" s="1" t="s">
        <v>70</v>
      </c>
      <c r="I816" s="1">
        <v>30</v>
      </c>
      <c r="J816" s="1">
        <v>1.5</v>
      </c>
      <c r="K816" s="1">
        <v>13.704000000000001</v>
      </c>
      <c r="L816" s="1">
        <v>2.8284271247458787E-3</v>
      </c>
      <c r="M816" s="1" t="s">
        <v>29</v>
      </c>
      <c r="N816" s="1" t="s">
        <v>28</v>
      </c>
      <c r="O816" s="1" t="s">
        <v>70</v>
      </c>
      <c r="P816" s="1">
        <v>12.224723518710524</v>
      </c>
      <c r="Q816" s="1">
        <v>1.5</v>
      </c>
      <c r="R816" s="1">
        <f>Tabulka1[[#This Row],[z2]]</f>
        <v>13.704000000000001</v>
      </c>
      <c r="S816" s="1">
        <f>Tabulka1[[#This Row],[std2]]</f>
        <v>2.8284271247458787E-3</v>
      </c>
      <c r="T816" s="1" t="s">
        <v>44</v>
      </c>
      <c r="U816" s="1" t="s">
        <v>28</v>
      </c>
      <c r="V816" s="1" t="s">
        <v>70</v>
      </c>
      <c r="W816" s="1">
        <v>5.635431006686157</v>
      </c>
      <c r="X816" s="1">
        <v>4.2265732550146176</v>
      </c>
      <c r="Y816" s="1">
        <f>Tabulka1[[#This Row],[z2]]</f>
        <v>13.704000000000001</v>
      </c>
      <c r="Z816" s="1">
        <f>Tabulka1[[#This Row],[std2]]</f>
        <v>2.8284271247458787E-3</v>
      </c>
      <c r="AA816" s="1" t="s">
        <v>36</v>
      </c>
      <c r="AB816" s="1" t="s">
        <v>37</v>
      </c>
      <c r="AC816" s="1" t="s">
        <v>70</v>
      </c>
      <c r="AD816" s="1">
        <f>Tabulka1[[#This Row],[y2]]</f>
        <v>1.5</v>
      </c>
      <c r="AE816" s="1">
        <f>Tabulka1[[#This Row],[x3]]</f>
        <v>12.224723518710524</v>
      </c>
      <c r="AF816" s="1">
        <f>Tabulka1[[#This Row],[x2]]-Tabulka1[[#This Row],[x3]]</f>
        <v>17.775276481289474</v>
      </c>
      <c r="AG816" s="1">
        <f>100-Tabulka1[[#This Row],[Na2O_proc]]-Tabulka1[[#This Row],[SiO2_proc]]</f>
        <v>70</v>
      </c>
      <c r="AH816" s="1">
        <f>Tabulka1[[#This Row],[z2]]</f>
        <v>13.704000000000001</v>
      </c>
      <c r="AI816" s="1">
        <f>Tabulka1[[#This Row],[std2]]</f>
        <v>2.8284271247458787E-3</v>
      </c>
      <c r="AJ816" s="1" t="str">
        <f>Tabulka1[[#This Row],[z2Label]]</f>
        <v>pH</v>
      </c>
      <c r="AK816" s="1">
        <v>25</v>
      </c>
      <c r="AL816" s="1" t="s">
        <v>82</v>
      </c>
      <c r="AM816" s="1" t="s">
        <v>79</v>
      </c>
      <c r="AN816" s="1"/>
      <c r="AO816" s="1"/>
      <c r="AP816" s="1"/>
      <c r="AQ816" s="1"/>
    </row>
    <row r="817" spans="1:43" x14ac:dyDescent="0.35">
      <c r="A817" s="1">
        <v>6.5497646597049686</v>
      </c>
      <c r="B817" s="1">
        <v>4.9123234947787262</v>
      </c>
      <c r="C817" s="1">
        <f>Tabulka1[[#This Row],[z2]]</f>
        <v>13.8005</v>
      </c>
      <c r="D817" s="1">
        <f>Tabulka1[[#This Row],[std2]]</f>
        <v>2.1213203435597231E-3</v>
      </c>
      <c r="E817" s="1">
        <v>5</v>
      </c>
      <c r="F817" s="1" t="s">
        <v>75</v>
      </c>
      <c r="G817" s="1" t="s">
        <v>27</v>
      </c>
      <c r="H817" s="1" t="s">
        <v>70</v>
      </c>
      <c r="I817" s="1">
        <v>35</v>
      </c>
      <c r="J817" s="1">
        <v>1.5</v>
      </c>
      <c r="K817" s="1">
        <v>13.8005</v>
      </c>
      <c r="L817" s="1">
        <v>2.1213203435597231E-3</v>
      </c>
      <c r="M817" s="1" t="s">
        <v>29</v>
      </c>
      <c r="N817" s="1" t="s">
        <v>28</v>
      </c>
      <c r="O817" s="1" t="s">
        <v>70</v>
      </c>
      <c r="P817" s="1">
        <v>14.262177438495611</v>
      </c>
      <c r="Q817" s="1">
        <v>1.5</v>
      </c>
      <c r="R817" s="1">
        <f>Tabulka1[[#This Row],[z2]]</f>
        <v>13.8005</v>
      </c>
      <c r="S817" s="1">
        <f>Tabulka1[[#This Row],[std2]]</f>
        <v>2.1213203435597231E-3</v>
      </c>
      <c r="T817" s="1" t="s">
        <v>44</v>
      </c>
      <c r="U817" s="1" t="s">
        <v>28</v>
      </c>
      <c r="V817" s="1" t="s">
        <v>70</v>
      </c>
      <c r="W817" s="1">
        <v>7.080413316092864</v>
      </c>
      <c r="X817" s="1">
        <v>5.3103099870696475</v>
      </c>
      <c r="Y817" s="1">
        <f>Tabulka1[[#This Row],[z2]]</f>
        <v>13.8005</v>
      </c>
      <c r="Z817" s="1">
        <f>Tabulka1[[#This Row],[std2]]</f>
        <v>2.1213203435597231E-3</v>
      </c>
      <c r="AA817" s="1" t="s">
        <v>36</v>
      </c>
      <c r="AB817" s="1" t="s">
        <v>37</v>
      </c>
      <c r="AC817" s="1" t="s">
        <v>70</v>
      </c>
      <c r="AD817" s="1">
        <f>Tabulka1[[#This Row],[y2]]</f>
        <v>1.5</v>
      </c>
      <c r="AE817" s="1">
        <f>Tabulka1[[#This Row],[x3]]</f>
        <v>14.262177438495611</v>
      </c>
      <c r="AF817" s="1">
        <f>Tabulka1[[#This Row],[x2]]-Tabulka1[[#This Row],[x3]]</f>
        <v>20.737822561504387</v>
      </c>
      <c r="AG817" s="1">
        <f>100-Tabulka1[[#This Row],[Na2O_proc]]-Tabulka1[[#This Row],[SiO2_proc]]</f>
        <v>65</v>
      </c>
      <c r="AH817" s="1">
        <f>Tabulka1[[#This Row],[z2]]</f>
        <v>13.8005</v>
      </c>
      <c r="AI817" s="1">
        <f>Tabulka1[[#This Row],[std2]]</f>
        <v>2.1213203435597231E-3</v>
      </c>
      <c r="AJ817" s="1" t="str">
        <f>Tabulka1[[#This Row],[z2Label]]</f>
        <v>pH</v>
      </c>
      <c r="AK817" s="1">
        <v>25</v>
      </c>
      <c r="AL817" s="1" t="s">
        <v>82</v>
      </c>
      <c r="AM817" s="1" t="s">
        <v>79</v>
      </c>
      <c r="AN817" s="1"/>
      <c r="AO817" s="1"/>
      <c r="AP817" s="1"/>
      <c r="AQ817" s="1"/>
    </row>
    <row r="818" spans="1:43" x14ac:dyDescent="0.35">
      <c r="A818" s="1">
        <v>7.8933904189971145</v>
      </c>
      <c r="B818" s="1">
        <v>5.9200428142478358</v>
      </c>
      <c r="C818" s="1">
        <f>Tabulka1[[#This Row],[z2]]</f>
        <v>13.907</v>
      </c>
      <c r="D818" s="1">
        <f>Tabulka1[[#This Row],[std2]]</f>
        <v>2.8284271247471346E-3</v>
      </c>
      <c r="E818" s="1">
        <v>5</v>
      </c>
      <c r="F818" s="1" t="s">
        <v>75</v>
      </c>
      <c r="G818" s="1" t="s">
        <v>27</v>
      </c>
      <c r="H818" s="1" t="s">
        <v>70</v>
      </c>
      <c r="I818" s="1">
        <v>40</v>
      </c>
      <c r="J818" s="1">
        <v>1.5</v>
      </c>
      <c r="K818" s="1">
        <v>13.907</v>
      </c>
      <c r="L818" s="1">
        <v>2.8284271247471346E-3</v>
      </c>
      <c r="M818" s="1" t="s">
        <v>29</v>
      </c>
      <c r="N818" s="1" t="s">
        <v>28</v>
      </c>
      <c r="O818" s="1" t="s">
        <v>70</v>
      </c>
      <c r="P818" s="1">
        <v>16.299631358280699</v>
      </c>
      <c r="Q818" s="1">
        <v>1.5</v>
      </c>
      <c r="R818" s="1">
        <f>Tabulka1[[#This Row],[z2]]</f>
        <v>13.907</v>
      </c>
      <c r="S818" s="1">
        <f>Tabulka1[[#This Row],[std2]]</f>
        <v>2.8284271247471346E-3</v>
      </c>
      <c r="T818" s="1" t="s">
        <v>44</v>
      </c>
      <c r="U818" s="1" t="s">
        <v>28</v>
      </c>
      <c r="V818" s="1" t="s">
        <v>70</v>
      </c>
      <c r="W818" s="1">
        <v>8.7662260104006879</v>
      </c>
      <c r="X818" s="1">
        <v>6.5746695078005164</v>
      </c>
      <c r="Y818" s="1">
        <f>Tabulka1[[#This Row],[z2]]</f>
        <v>13.907</v>
      </c>
      <c r="Z818" s="1">
        <f>Tabulka1[[#This Row],[std2]]</f>
        <v>2.8284271247471346E-3</v>
      </c>
      <c r="AA818" s="1" t="s">
        <v>36</v>
      </c>
      <c r="AB818" s="1" t="s">
        <v>37</v>
      </c>
      <c r="AC818" s="1" t="s">
        <v>70</v>
      </c>
      <c r="AD818" s="1">
        <f>Tabulka1[[#This Row],[y2]]</f>
        <v>1.5</v>
      </c>
      <c r="AE818" s="1">
        <f>Tabulka1[[#This Row],[x3]]</f>
        <v>16.299631358280699</v>
      </c>
      <c r="AF818" s="1">
        <f>Tabulka1[[#This Row],[x2]]-Tabulka1[[#This Row],[x3]]</f>
        <v>23.700368641719301</v>
      </c>
      <c r="AG818" s="1">
        <f>100-Tabulka1[[#This Row],[Na2O_proc]]-Tabulka1[[#This Row],[SiO2_proc]]</f>
        <v>60.000000000000007</v>
      </c>
      <c r="AH818" s="1">
        <f>Tabulka1[[#This Row],[z2]]</f>
        <v>13.907</v>
      </c>
      <c r="AI818" s="1">
        <f>Tabulka1[[#This Row],[std2]]</f>
        <v>2.8284271247471346E-3</v>
      </c>
      <c r="AJ818" s="1" t="str">
        <f>Tabulka1[[#This Row],[z2Label]]</f>
        <v>pH</v>
      </c>
      <c r="AK818" s="1">
        <v>25</v>
      </c>
      <c r="AL818" s="1" t="s">
        <v>82</v>
      </c>
      <c r="AM818" s="1" t="s">
        <v>79</v>
      </c>
      <c r="AN818" s="1"/>
      <c r="AO818" s="1"/>
      <c r="AP818" s="1"/>
      <c r="AQ818" s="1"/>
    </row>
    <row r="819" spans="1:43" x14ac:dyDescent="0.35">
      <c r="A819" s="1">
        <v>9.3438742817995397</v>
      </c>
      <c r="B819" s="1">
        <v>7.0079057113496548</v>
      </c>
      <c r="C819" s="1">
        <f>Tabulka1[[#This Row],[z2]]</f>
        <v>14.0265</v>
      </c>
      <c r="D819" s="1">
        <f>Tabulka1[[#This Row],[std2]]</f>
        <v>2.1213203435597231E-3</v>
      </c>
      <c r="E819" s="1">
        <v>5</v>
      </c>
      <c r="F819" s="1" t="s">
        <v>75</v>
      </c>
      <c r="G819" s="1" t="s">
        <v>27</v>
      </c>
      <c r="H819" s="1" t="s">
        <v>70</v>
      </c>
      <c r="I819" s="1">
        <v>45</v>
      </c>
      <c r="J819" s="1">
        <v>1.5</v>
      </c>
      <c r="K819" s="1">
        <v>14.0265</v>
      </c>
      <c r="L819" s="1">
        <v>2.1213203435597231E-3</v>
      </c>
      <c r="M819" s="1" t="s">
        <v>29</v>
      </c>
      <c r="N819" s="1" t="s">
        <v>28</v>
      </c>
      <c r="O819" s="1" t="s">
        <v>70</v>
      </c>
      <c r="P819" s="1">
        <v>18.337085278065786</v>
      </c>
      <c r="Q819" s="1">
        <v>1.5</v>
      </c>
      <c r="R819" s="1">
        <f>Tabulka1[[#This Row],[z2]]</f>
        <v>14.0265</v>
      </c>
      <c r="S819" s="1">
        <f>Tabulka1[[#This Row],[std2]]</f>
        <v>2.1213203435597231E-3</v>
      </c>
      <c r="T819" s="1" t="s">
        <v>44</v>
      </c>
      <c r="U819" s="1" t="s">
        <v>28</v>
      </c>
      <c r="V819" s="1" t="s">
        <v>70</v>
      </c>
      <c r="W819" s="1">
        <v>10.758550103673571</v>
      </c>
      <c r="X819" s="1">
        <v>8.0689125777551798</v>
      </c>
      <c r="Y819" s="1">
        <f>Tabulka1[[#This Row],[z2]]</f>
        <v>14.0265</v>
      </c>
      <c r="Z819" s="1">
        <f>Tabulka1[[#This Row],[std2]]</f>
        <v>2.1213203435597231E-3</v>
      </c>
      <c r="AA819" s="1" t="s">
        <v>36</v>
      </c>
      <c r="AB819" s="1" t="s">
        <v>37</v>
      </c>
      <c r="AC819" s="1" t="s">
        <v>70</v>
      </c>
      <c r="AD819" s="1">
        <f>Tabulka1[[#This Row],[y2]]</f>
        <v>1.5</v>
      </c>
      <c r="AE819" s="1">
        <f>Tabulka1[[#This Row],[x3]]</f>
        <v>18.337085278065786</v>
      </c>
      <c r="AF819" s="1">
        <f>Tabulka1[[#This Row],[x2]]-Tabulka1[[#This Row],[x3]]</f>
        <v>26.662914721934214</v>
      </c>
      <c r="AG819" s="1">
        <f>100-Tabulka1[[#This Row],[Na2O_proc]]-Tabulka1[[#This Row],[SiO2_proc]]</f>
        <v>55</v>
      </c>
      <c r="AH819" s="1">
        <f>Tabulka1[[#This Row],[z2]]</f>
        <v>14.0265</v>
      </c>
      <c r="AI819" s="1">
        <f>Tabulka1[[#This Row],[std2]]</f>
        <v>2.1213203435597231E-3</v>
      </c>
      <c r="AJ819" s="1" t="str">
        <f>Tabulka1[[#This Row],[z2Label]]</f>
        <v>pH</v>
      </c>
      <c r="AK819" s="1">
        <v>25</v>
      </c>
      <c r="AL819" s="1" t="s">
        <v>82</v>
      </c>
      <c r="AM819" s="1" t="s">
        <v>79</v>
      </c>
      <c r="AN819" s="1"/>
      <c r="AO819" s="1"/>
      <c r="AP819" s="1"/>
      <c r="AQ819" s="1"/>
    </row>
    <row r="820" spans="1:43" x14ac:dyDescent="0.35">
      <c r="A820" s="1">
        <v>9.7033670325262733</v>
      </c>
      <c r="B820" s="1">
        <v>7.277525274394705</v>
      </c>
      <c r="C820" s="1">
        <f>Tabulka1[[#This Row],[z2]]</f>
        <v>14.054</v>
      </c>
      <c r="D820" s="1">
        <f>Tabulka1[[#This Row],[std2]]</f>
        <v>4.2426406871194462E-3</v>
      </c>
      <c r="E820" s="1">
        <v>5</v>
      </c>
      <c r="F820" s="1" t="s">
        <v>75</v>
      </c>
      <c r="G820" s="1" t="s">
        <v>27</v>
      </c>
      <c r="H820" s="1" t="s">
        <v>70</v>
      </c>
      <c r="I820" s="1">
        <v>46.14</v>
      </c>
      <c r="J820" s="1">
        <v>1.5</v>
      </c>
      <c r="K820" s="1">
        <v>14.054</v>
      </c>
      <c r="L820" s="1">
        <v>4.2426406871194462E-3</v>
      </c>
      <c r="M820" s="1" t="s">
        <v>29</v>
      </c>
      <c r="N820" s="1" t="s">
        <v>28</v>
      </c>
      <c r="O820" s="1" t="s">
        <v>70</v>
      </c>
      <c r="P820" s="1">
        <v>18.801624771776787</v>
      </c>
      <c r="Q820" s="1">
        <v>1.5</v>
      </c>
      <c r="R820" s="1">
        <f>Tabulka1[[#This Row],[z2]]</f>
        <v>14.054</v>
      </c>
      <c r="S820" s="1">
        <f>Tabulka1[[#This Row],[std2]]</f>
        <v>4.2426406871194462E-3</v>
      </c>
      <c r="T820" s="1" t="s">
        <v>44</v>
      </c>
      <c r="U820" s="1" t="s">
        <v>28</v>
      </c>
      <c r="V820" s="1" t="s">
        <v>70</v>
      </c>
      <c r="W820" s="1">
        <v>11.264584147416111</v>
      </c>
      <c r="X820" s="1">
        <v>8.4484381105620816</v>
      </c>
      <c r="Y820" s="1">
        <f>Tabulka1[[#This Row],[z2]]</f>
        <v>14.054</v>
      </c>
      <c r="Z820" s="1">
        <f>Tabulka1[[#This Row],[std2]]</f>
        <v>4.2426406871194462E-3</v>
      </c>
      <c r="AA820" s="1" t="s">
        <v>36</v>
      </c>
      <c r="AB820" s="1" t="s">
        <v>37</v>
      </c>
      <c r="AC820" s="1" t="s">
        <v>70</v>
      </c>
      <c r="AD820" s="1">
        <f>Tabulka1[[#This Row],[y2]]</f>
        <v>1.5</v>
      </c>
      <c r="AE820" s="1">
        <f>Tabulka1[[#This Row],[x3]]</f>
        <v>18.801624771776787</v>
      </c>
      <c r="AF820" s="1">
        <f>Tabulka1[[#This Row],[x2]]-Tabulka1[[#This Row],[x3]]</f>
        <v>27.338375228223214</v>
      </c>
      <c r="AG820" s="1">
        <f>100-Tabulka1[[#This Row],[Na2O_proc]]-Tabulka1[[#This Row],[SiO2_proc]]</f>
        <v>53.86</v>
      </c>
      <c r="AH820" s="1">
        <f>Tabulka1[[#This Row],[z2]]</f>
        <v>14.054</v>
      </c>
      <c r="AI820" s="1">
        <f>Tabulka1[[#This Row],[std2]]</f>
        <v>4.2426406871194462E-3</v>
      </c>
      <c r="AJ820" s="1" t="str">
        <f>Tabulka1[[#This Row],[z2Label]]</f>
        <v>pH</v>
      </c>
      <c r="AK820" s="1">
        <v>25</v>
      </c>
      <c r="AL820" s="1" t="s">
        <v>82</v>
      </c>
      <c r="AM820" s="1" t="s">
        <v>79</v>
      </c>
      <c r="AN820" s="1"/>
      <c r="AO820" s="1"/>
      <c r="AP820" s="1"/>
      <c r="AQ820" s="1"/>
    </row>
    <row r="821" spans="1:43" x14ac:dyDescent="0.35">
      <c r="A821" s="1">
        <v>0</v>
      </c>
      <c r="B821" s="1">
        <v>0</v>
      </c>
      <c r="C821" s="1">
        <f>Tabulka1[[#This Row],[z2]]</f>
        <v>0</v>
      </c>
      <c r="D821" s="1" t="str">
        <f>Tabulka1[[#This Row],[std2]]</f>
        <v>–</v>
      </c>
      <c r="E821" s="1">
        <v>6</v>
      </c>
      <c r="F821" s="1" t="s">
        <v>75</v>
      </c>
      <c r="G821" s="1" t="s">
        <v>27</v>
      </c>
      <c r="H821" s="1" t="s">
        <v>70</v>
      </c>
      <c r="I821" s="1">
        <v>0</v>
      </c>
      <c r="J821" s="1">
        <v>1.887</v>
      </c>
      <c r="L821" s="1" t="s">
        <v>46</v>
      </c>
      <c r="M821" s="1" t="s">
        <v>29</v>
      </c>
      <c r="N821" s="1" t="s">
        <v>28</v>
      </c>
      <c r="O821" s="1" t="s">
        <v>70</v>
      </c>
      <c r="P821" s="1">
        <v>0</v>
      </c>
      <c r="Q821" s="1">
        <v>0</v>
      </c>
      <c r="R821" s="1">
        <f>Tabulka1[[#This Row],[z2]]</f>
        <v>0</v>
      </c>
      <c r="S821" s="1" t="str">
        <f>Tabulka1[[#This Row],[std2]]</f>
        <v>–</v>
      </c>
      <c r="T821" s="1" t="s">
        <v>44</v>
      </c>
      <c r="U821" s="1" t="s">
        <v>28</v>
      </c>
      <c r="V821" s="1" t="s">
        <v>70</v>
      </c>
      <c r="W821" s="1">
        <v>0</v>
      </c>
      <c r="X821" s="1">
        <v>0</v>
      </c>
      <c r="Y821" s="1">
        <f>Tabulka1[[#This Row],[z2]]</f>
        <v>0</v>
      </c>
      <c r="Z821" s="1" t="str">
        <f>Tabulka1[[#This Row],[std2]]</f>
        <v>–</v>
      </c>
      <c r="AA821" s="1" t="s">
        <v>36</v>
      </c>
      <c r="AB821" s="1" t="s">
        <v>37</v>
      </c>
      <c r="AC821" s="1" t="s">
        <v>70</v>
      </c>
      <c r="AD821" s="1">
        <f>Tabulka1[[#This Row],[y2]]</f>
        <v>1.887</v>
      </c>
      <c r="AE821" s="1">
        <f>Tabulka1[[#This Row],[x3]]</f>
        <v>0</v>
      </c>
      <c r="AF821" s="1">
        <f>Tabulka1[[#This Row],[x2]]-Tabulka1[[#This Row],[x3]]</f>
        <v>0</v>
      </c>
      <c r="AG821" s="1">
        <f>100-Tabulka1[[#This Row],[Na2O_proc]]-Tabulka1[[#This Row],[SiO2_proc]]</f>
        <v>100</v>
      </c>
      <c r="AH821" s="1">
        <f>Tabulka1[[#This Row],[z2]]</f>
        <v>0</v>
      </c>
      <c r="AI821" s="1" t="str">
        <f>Tabulka1[[#This Row],[std2]]</f>
        <v>–</v>
      </c>
      <c r="AJ821" s="1" t="str">
        <f>Tabulka1[[#This Row],[z2Label]]</f>
        <v>pH</v>
      </c>
      <c r="AK821" s="1">
        <v>25</v>
      </c>
      <c r="AL821" s="1" t="s">
        <v>82</v>
      </c>
      <c r="AM821" s="1" t="s">
        <v>79</v>
      </c>
      <c r="AN821" s="1"/>
      <c r="AO821" s="1"/>
      <c r="AP821" s="1"/>
      <c r="AQ821" s="1"/>
    </row>
    <row r="822" spans="1:43" x14ac:dyDescent="0.35">
      <c r="A822" s="1">
        <v>0.59600560844474004</v>
      </c>
      <c r="B822" s="1">
        <v>0.56233129156761219</v>
      </c>
      <c r="C822" s="1">
        <f>Tabulka1[[#This Row],[z2]]</f>
        <v>12.513999999999999</v>
      </c>
      <c r="D822" s="1">
        <f>Tabulka1[[#This Row],[std2]]</f>
        <v>2.8284271247458787E-3</v>
      </c>
      <c r="E822" s="1">
        <v>6</v>
      </c>
      <c r="F822" s="1" t="s">
        <v>75</v>
      </c>
      <c r="G822" s="1" t="s">
        <v>27</v>
      </c>
      <c r="H822" s="1" t="s">
        <v>70</v>
      </c>
      <c r="I822" s="1">
        <v>5</v>
      </c>
      <c r="J822" s="1">
        <v>1.887</v>
      </c>
      <c r="K822" s="1">
        <v>12.513999999999999</v>
      </c>
      <c r="L822" s="1">
        <v>2.8284271247458787E-3</v>
      </c>
      <c r="M822" s="1" t="s">
        <v>29</v>
      </c>
      <c r="N822" s="1" t="s">
        <v>28</v>
      </c>
      <c r="O822" s="1" t="s">
        <v>70</v>
      </c>
      <c r="P822" s="1">
        <v>1.7672925430336814</v>
      </c>
      <c r="Q822" s="1">
        <v>1.887</v>
      </c>
      <c r="R822" s="1">
        <f>Tabulka1[[#This Row],[z2]]</f>
        <v>12.513999999999999</v>
      </c>
      <c r="S822" s="1">
        <f>Tabulka1[[#This Row],[std2]]</f>
        <v>2.8284271247458787E-3</v>
      </c>
      <c r="T822" s="1" t="s">
        <v>44</v>
      </c>
      <c r="U822" s="1" t="s">
        <v>28</v>
      </c>
      <c r="V822" s="1" t="s">
        <v>70</v>
      </c>
      <c r="W822" s="1">
        <v>0.60030363237664885</v>
      </c>
      <c r="X822" s="1">
        <v>0.56638647714736823</v>
      </c>
      <c r="Y822" s="1">
        <f>Tabulka1[[#This Row],[z2]]</f>
        <v>12.513999999999999</v>
      </c>
      <c r="Z822" s="1">
        <f>Tabulka1[[#This Row],[std2]]</f>
        <v>2.8284271247458787E-3</v>
      </c>
      <c r="AA822" s="1" t="s">
        <v>36</v>
      </c>
      <c r="AB822" s="1" t="s">
        <v>37</v>
      </c>
      <c r="AC822" s="1" t="s">
        <v>70</v>
      </c>
      <c r="AD822" s="1">
        <f>Tabulka1[[#This Row],[y2]]</f>
        <v>1.887</v>
      </c>
      <c r="AE822" s="1">
        <f>Tabulka1[[#This Row],[x3]]</f>
        <v>1.7672925430336814</v>
      </c>
      <c r="AF822" s="1">
        <f>Tabulka1[[#This Row],[x2]]-Tabulka1[[#This Row],[x3]]</f>
        <v>3.2327074569663186</v>
      </c>
      <c r="AG822" s="1">
        <f>100-Tabulka1[[#This Row],[Na2O_proc]]-Tabulka1[[#This Row],[SiO2_proc]]</f>
        <v>95</v>
      </c>
      <c r="AH822" s="1">
        <f>Tabulka1[[#This Row],[z2]]</f>
        <v>12.513999999999999</v>
      </c>
      <c r="AI822" s="1">
        <f>Tabulka1[[#This Row],[std2]]</f>
        <v>2.8284271247458787E-3</v>
      </c>
      <c r="AJ822" s="1" t="str">
        <f>Tabulka1[[#This Row],[z2Label]]</f>
        <v>pH</v>
      </c>
      <c r="AK822" s="1">
        <v>25</v>
      </c>
      <c r="AL822" s="1" t="s">
        <v>82</v>
      </c>
      <c r="AM822" s="1" t="s">
        <v>79</v>
      </c>
      <c r="AN822" s="1"/>
      <c r="AO822" s="1"/>
      <c r="AP822" s="1"/>
      <c r="AQ822" s="1"/>
    </row>
    <row r="823" spans="1:43" x14ac:dyDescent="0.35">
      <c r="A823" s="1">
        <v>1.2490400619652617</v>
      </c>
      <c r="B823" s="1">
        <v>1.1784692984642244</v>
      </c>
      <c r="C823" s="1">
        <f>Tabulka1[[#This Row],[z2]]</f>
        <v>12.720499999999999</v>
      </c>
      <c r="D823" s="1">
        <f>Tabulka1[[#This Row],[std2]]</f>
        <v>2.1213203435597231E-3</v>
      </c>
      <c r="E823" s="1">
        <v>6</v>
      </c>
      <c r="F823" s="1" t="s">
        <v>75</v>
      </c>
      <c r="G823" s="1" t="s">
        <v>27</v>
      </c>
      <c r="H823" s="1" t="s">
        <v>70</v>
      </c>
      <c r="I823" s="1">
        <v>10</v>
      </c>
      <c r="J823" s="1">
        <v>1.887</v>
      </c>
      <c r="K823" s="1">
        <v>12.720499999999999</v>
      </c>
      <c r="L823" s="1">
        <v>2.1213203435597231E-3</v>
      </c>
      <c r="M823" s="1" t="s">
        <v>29</v>
      </c>
      <c r="N823" s="1" t="s">
        <v>28</v>
      </c>
      <c r="O823" s="1" t="s">
        <v>70</v>
      </c>
      <c r="P823" s="1">
        <v>3.5345850860673629</v>
      </c>
      <c r="Q823" s="1">
        <v>1.887</v>
      </c>
      <c r="R823" s="1">
        <f>Tabulka1[[#This Row],[z2]]</f>
        <v>12.720499999999999</v>
      </c>
      <c r="S823" s="1">
        <f>Tabulka1[[#This Row],[std2]]</f>
        <v>2.1213203435597231E-3</v>
      </c>
      <c r="T823" s="1" t="s">
        <v>44</v>
      </c>
      <c r="U823" s="1" t="s">
        <v>28</v>
      </c>
      <c r="V823" s="1" t="s">
        <v>70</v>
      </c>
      <c r="W823" s="1">
        <v>1.2673076683507032</v>
      </c>
      <c r="X823" s="1">
        <v>1.1957047850888884</v>
      </c>
      <c r="Y823" s="1">
        <f>Tabulka1[[#This Row],[z2]]</f>
        <v>12.720499999999999</v>
      </c>
      <c r="Z823" s="1">
        <f>Tabulka1[[#This Row],[std2]]</f>
        <v>2.1213203435597231E-3</v>
      </c>
      <c r="AA823" s="1" t="s">
        <v>36</v>
      </c>
      <c r="AB823" s="1" t="s">
        <v>37</v>
      </c>
      <c r="AC823" s="1" t="s">
        <v>70</v>
      </c>
      <c r="AD823" s="1">
        <f>Tabulka1[[#This Row],[y2]]</f>
        <v>1.887</v>
      </c>
      <c r="AE823" s="1">
        <f>Tabulka1[[#This Row],[x3]]</f>
        <v>3.5345850860673629</v>
      </c>
      <c r="AF823" s="1">
        <f>Tabulka1[[#This Row],[x2]]-Tabulka1[[#This Row],[x3]]</f>
        <v>6.4654149139326371</v>
      </c>
      <c r="AG823" s="1">
        <f>100-Tabulka1[[#This Row],[Na2O_proc]]-Tabulka1[[#This Row],[SiO2_proc]]</f>
        <v>90</v>
      </c>
      <c r="AH823" s="1">
        <f>Tabulka1[[#This Row],[z2]]</f>
        <v>12.720499999999999</v>
      </c>
      <c r="AI823" s="1">
        <f>Tabulka1[[#This Row],[std2]]</f>
        <v>2.1213203435597231E-3</v>
      </c>
      <c r="AJ823" s="1" t="str">
        <f>Tabulka1[[#This Row],[z2Label]]</f>
        <v>pH</v>
      </c>
      <c r="AK823" s="1">
        <v>25</v>
      </c>
      <c r="AL823" s="1" t="s">
        <v>82</v>
      </c>
      <c r="AM823" s="1" t="s">
        <v>79</v>
      </c>
      <c r="AN823" s="1"/>
      <c r="AO823" s="1"/>
      <c r="AP823" s="1"/>
      <c r="AQ823" s="1"/>
    </row>
    <row r="824" spans="1:43" x14ac:dyDescent="0.35">
      <c r="A824" s="1">
        <v>1.9660067022579886</v>
      </c>
      <c r="B824" s="1">
        <v>1.8549273235804122</v>
      </c>
      <c r="C824" s="1">
        <f>Tabulka1[[#This Row],[z2]]</f>
        <v>12.876999999999999</v>
      </c>
      <c r="D824" s="1">
        <f>Tabulka1[[#This Row],[std2]]</f>
        <v>2.8284271247458787E-3</v>
      </c>
      <c r="E824" s="1">
        <v>6</v>
      </c>
      <c r="F824" s="1" t="s">
        <v>75</v>
      </c>
      <c r="G824" s="1" t="s">
        <v>27</v>
      </c>
      <c r="H824" s="1" t="s">
        <v>70</v>
      </c>
      <c r="I824" s="1">
        <v>15</v>
      </c>
      <c r="J824" s="1">
        <v>1.887</v>
      </c>
      <c r="K824" s="1">
        <v>12.876999999999999</v>
      </c>
      <c r="L824" s="1">
        <v>2.8284271247458787E-3</v>
      </c>
      <c r="M824" s="1" t="s">
        <v>29</v>
      </c>
      <c r="N824" s="1" t="s">
        <v>28</v>
      </c>
      <c r="O824" s="1" t="s">
        <v>70</v>
      </c>
      <c r="P824" s="1">
        <v>5.3018776291010443</v>
      </c>
      <c r="Q824" s="1">
        <v>1.887</v>
      </c>
      <c r="R824" s="1">
        <f>Tabulka1[[#This Row],[z2]]</f>
        <v>12.876999999999999</v>
      </c>
      <c r="S824" s="1">
        <f>Tabulka1[[#This Row],[std2]]</f>
        <v>2.8284271247458787E-3</v>
      </c>
      <c r="T824" s="1" t="s">
        <v>44</v>
      </c>
      <c r="U824" s="1" t="s">
        <v>28</v>
      </c>
      <c r="V824" s="1" t="s">
        <v>70</v>
      </c>
      <c r="W824" s="1">
        <v>2.0127827673805285</v>
      </c>
      <c r="X824" s="1">
        <v>1.8990605410235288</v>
      </c>
      <c r="Y824" s="1">
        <f>Tabulka1[[#This Row],[z2]]</f>
        <v>12.876999999999999</v>
      </c>
      <c r="Z824" s="1">
        <f>Tabulka1[[#This Row],[std2]]</f>
        <v>2.8284271247458787E-3</v>
      </c>
      <c r="AA824" s="1" t="s">
        <v>36</v>
      </c>
      <c r="AB824" s="1" t="s">
        <v>37</v>
      </c>
      <c r="AC824" s="1" t="s">
        <v>70</v>
      </c>
      <c r="AD824" s="1">
        <f>Tabulka1[[#This Row],[y2]]</f>
        <v>1.887</v>
      </c>
      <c r="AE824" s="1">
        <f>Tabulka1[[#This Row],[x3]]</f>
        <v>5.3018776291010443</v>
      </c>
      <c r="AF824" s="1">
        <f>Tabulka1[[#This Row],[x2]]-Tabulka1[[#This Row],[x3]]</f>
        <v>9.6981223708989557</v>
      </c>
      <c r="AG824" s="1">
        <f>100-Tabulka1[[#This Row],[Na2O_proc]]-Tabulka1[[#This Row],[SiO2_proc]]</f>
        <v>85</v>
      </c>
      <c r="AH824" s="1">
        <f>Tabulka1[[#This Row],[z2]]</f>
        <v>12.876999999999999</v>
      </c>
      <c r="AI824" s="1">
        <f>Tabulka1[[#This Row],[std2]]</f>
        <v>2.8284271247458787E-3</v>
      </c>
      <c r="AJ824" s="1" t="str">
        <f>Tabulka1[[#This Row],[z2Label]]</f>
        <v>pH</v>
      </c>
      <c r="AK824" s="1">
        <v>25</v>
      </c>
      <c r="AL824" s="1" t="s">
        <v>82</v>
      </c>
      <c r="AM824" s="1" t="s">
        <v>79</v>
      </c>
      <c r="AN824" s="1"/>
      <c r="AO824" s="1"/>
      <c r="AP824" s="1"/>
      <c r="AQ824" s="1"/>
    </row>
    <row r="825" spans="1:43" x14ac:dyDescent="0.35">
      <c r="A825" s="1">
        <v>2.7507749364613123</v>
      </c>
      <c r="B825" s="1">
        <v>2.5953561525512483</v>
      </c>
      <c r="C825" s="1">
        <f>Tabulka1[[#This Row],[z2]]</f>
        <v>12.983499999999999</v>
      </c>
      <c r="D825" s="1">
        <f>Tabulka1[[#This Row],[std2]]</f>
        <v>2.1213203435597231E-3</v>
      </c>
      <c r="E825" s="1">
        <v>6</v>
      </c>
      <c r="F825" s="1" t="s">
        <v>75</v>
      </c>
      <c r="G825" s="1" t="s">
        <v>27</v>
      </c>
      <c r="H825" s="1" t="s">
        <v>70</v>
      </c>
      <c r="I825" s="1">
        <v>20</v>
      </c>
      <c r="J825" s="1">
        <v>1.887</v>
      </c>
      <c r="K825" s="1">
        <v>12.983499999999999</v>
      </c>
      <c r="L825" s="1">
        <v>2.1213203435597231E-3</v>
      </c>
      <c r="M825" s="1" t="s">
        <v>29</v>
      </c>
      <c r="N825" s="1" t="s">
        <v>28</v>
      </c>
      <c r="O825" s="1" t="s">
        <v>70</v>
      </c>
      <c r="P825" s="1">
        <v>7.0691701721347258</v>
      </c>
      <c r="Q825" s="1">
        <v>1.887</v>
      </c>
      <c r="R825" s="1">
        <f>Tabulka1[[#This Row],[z2]]</f>
        <v>12.983499999999999</v>
      </c>
      <c r="S825" s="1">
        <f>Tabulka1[[#This Row],[std2]]</f>
        <v>2.1213203435597231E-3</v>
      </c>
      <c r="T825" s="1" t="s">
        <v>44</v>
      </c>
      <c r="U825" s="1" t="s">
        <v>28</v>
      </c>
      <c r="V825" s="1" t="s">
        <v>70</v>
      </c>
      <c r="W825" s="1">
        <v>2.8514422537890818</v>
      </c>
      <c r="X825" s="1">
        <v>2.6903357664499987</v>
      </c>
      <c r="Y825" s="1">
        <f>Tabulka1[[#This Row],[z2]]</f>
        <v>12.983499999999999</v>
      </c>
      <c r="Z825" s="1">
        <f>Tabulka1[[#This Row],[std2]]</f>
        <v>2.1213203435597231E-3</v>
      </c>
      <c r="AA825" s="1" t="s">
        <v>36</v>
      </c>
      <c r="AB825" s="1" t="s">
        <v>37</v>
      </c>
      <c r="AC825" s="1" t="s">
        <v>70</v>
      </c>
      <c r="AD825" s="1">
        <f>Tabulka1[[#This Row],[y2]]</f>
        <v>1.887</v>
      </c>
      <c r="AE825" s="1">
        <f>Tabulka1[[#This Row],[x3]]</f>
        <v>7.0691701721347258</v>
      </c>
      <c r="AF825" s="1">
        <f>Tabulka1[[#This Row],[x2]]-Tabulka1[[#This Row],[x3]]</f>
        <v>12.930829827865274</v>
      </c>
      <c r="AG825" s="1">
        <f>100-Tabulka1[[#This Row],[Na2O_proc]]-Tabulka1[[#This Row],[SiO2_proc]]</f>
        <v>80</v>
      </c>
      <c r="AH825" s="1">
        <f>Tabulka1[[#This Row],[z2]]</f>
        <v>12.983499999999999</v>
      </c>
      <c r="AI825" s="1">
        <f>Tabulka1[[#This Row],[std2]]</f>
        <v>2.1213203435597231E-3</v>
      </c>
      <c r="AJ825" s="1" t="str">
        <f>Tabulka1[[#This Row],[z2Label]]</f>
        <v>pH</v>
      </c>
      <c r="AK825" s="1">
        <v>25</v>
      </c>
      <c r="AL825" s="1" t="s">
        <v>82</v>
      </c>
      <c r="AM825" s="1" t="s">
        <v>79</v>
      </c>
      <c r="AN825" s="1"/>
      <c r="AO825" s="1"/>
      <c r="AP825" s="1"/>
      <c r="AQ825" s="1"/>
    </row>
    <row r="826" spans="1:43" x14ac:dyDescent="0.35">
      <c r="A826" s="1">
        <v>3.6136042538043656</v>
      </c>
      <c r="B826" s="1">
        <v>3.409435613464419</v>
      </c>
      <c r="C826" s="1">
        <f>Tabulka1[[#This Row],[z2]]</f>
        <v>13.0725</v>
      </c>
      <c r="D826" s="1">
        <f>Tabulka1[[#This Row],[std2]]</f>
        <v>3.5355339059320342E-3</v>
      </c>
      <c r="E826" s="1">
        <v>6</v>
      </c>
      <c r="F826" s="1" t="s">
        <v>75</v>
      </c>
      <c r="G826" s="1" t="s">
        <v>27</v>
      </c>
      <c r="H826" s="1" t="s">
        <v>70</v>
      </c>
      <c r="I826" s="1">
        <v>25</v>
      </c>
      <c r="J826" s="1">
        <v>1.887</v>
      </c>
      <c r="K826" s="1">
        <v>13.0725</v>
      </c>
      <c r="L826" s="1">
        <v>3.5355339059320342E-3</v>
      </c>
      <c r="M826" s="1" t="s">
        <v>29</v>
      </c>
      <c r="N826" s="1" t="s">
        <v>28</v>
      </c>
      <c r="O826" s="1" t="s">
        <v>70</v>
      </c>
      <c r="P826" s="1">
        <v>8.8364627151684072</v>
      </c>
      <c r="Q826" s="1">
        <v>1.887</v>
      </c>
      <c r="R826" s="1">
        <f>Tabulka1[[#This Row],[z2]]</f>
        <v>13.0725</v>
      </c>
      <c r="S826" s="1">
        <f>Tabulka1[[#This Row],[std2]]</f>
        <v>3.5355339059320342E-3</v>
      </c>
      <c r="T826" s="1" t="s">
        <v>44</v>
      </c>
      <c r="U826" s="1" t="s">
        <v>28</v>
      </c>
      <c r="V826" s="1" t="s">
        <v>70</v>
      </c>
      <c r="W826" s="1">
        <v>3.8019230050521098</v>
      </c>
      <c r="X826" s="1">
        <v>3.5871143552666651</v>
      </c>
      <c r="Y826" s="1">
        <f>Tabulka1[[#This Row],[z2]]</f>
        <v>13.0725</v>
      </c>
      <c r="Z826" s="1">
        <f>Tabulka1[[#This Row],[std2]]</f>
        <v>3.5355339059320342E-3</v>
      </c>
      <c r="AA826" s="1" t="s">
        <v>36</v>
      </c>
      <c r="AB826" s="1" t="s">
        <v>37</v>
      </c>
      <c r="AC826" s="1" t="s">
        <v>70</v>
      </c>
      <c r="AD826" s="1">
        <f>Tabulka1[[#This Row],[y2]]</f>
        <v>1.887</v>
      </c>
      <c r="AE826" s="1">
        <f>Tabulka1[[#This Row],[x3]]</f>
        <v>8.8364627151684072</v>
      </c>
      <c r="AF826" s="1">
        <f>Tabulka1[[#This Row],[x2]]-Tabulka1[[#This Row],[x3]]</f>
        <v>16.163537284831591</v>
      </c>
      <c r="AG826" s="1">
        <f>100-Tabulka1[[#This Row],[Na2O_proc]]-Tabulka1[[#This Row],[SiO2_proc]]</f>
        <v>75</v>
      </c>
      <c r="AH826" s="1">
        <f>Tabulka1[[#This Row],[z2]]</f>
        <v>13.0725</v>
      </c>
      <c r="AI826" s="1">
        <f>Tabulka1[[#This Row],[std2]]</f>
        <v>3.5355339059320342E-3</v>
      </c>
      <c r="AJ826" s="1" t="str">
        <f>Tabulka1[[#This Row],[z2Label]]</f>
        <v>pH</v>
      </c>
      <c r="AK826" s="1">
        <v>25</v>
      </c>
      <c r="AL826" s="1" t="s">
        <v>82</v>
      </c>
      <c r="AM826" s="1" t="s">
        <v>79</v>
      </c>
      <c r="AN826" s="1"/>
      <c r="AO826" s="1"/>
      <c r="AP826" s="1"/>
      <c r="AQ826" s="1"/>
    </row>
    <row r="827" spans="1:43" x14ac:dyDescent="0.35">
      <c r="A827" s="1">
        <v>4.5614749849244243</v>
      </c>
      <c r="B827" s="1">
        <v>4.3037516482761946</v>
      </c>
      <c r="C827" s="1">
        <f>Tabulka1[[#This Row],[z2]]</f>
        <v>13.185</v>
      </c>
      <c r="D827" s="1">
        <f>Tabulka1[[#This Row],[std2]]</f>
        <v>0</v>
      </c>
      <c r="E827" s="1">
        <v>6</v>
      </c>
      <c r="F827" s="1" t="s">
        <v>75</v>
      </c>
      <c r="G827" s="1" t="s">
        <v>27</v>
      </c>
      <c r="H827" s="1" t="s">
        <v>70</v>
      </c>
      <c r="I827" s="1">
        <v>30</v>
      </c>
      <c r="J827" s="1">
        <v>1.887</v>
      </c>
      <c r="K827" s="1">
        <v>13.185</v>
      </c>
      <c r="L827" s="1">
        <v>0</v>
      </c>
      <c r="M827" s="1" t="s">
        <v>29</v>
      </c>
      <c r="N827" s="1" t="s">
        <v>28</v>
      </c>
      <c r="O827" s="1" t="s">
        <v>70</v>
      </c>
      <c r="P827" s="1">
        <v>10.603755258202089</v>
      </c>
      <c r="Q827" s="1">
        <v>1.887</v>
      </c>
      <c r="R827" s="1">
        <f>Tabulka1[[#This Row],[z2]]</f>
        <v>13.185</v>
      </c>
      <c r="S827" s="1">
        <f>Tabulka1[[#This Row],[std2]]</f>
        <v>0</v>
      </c>
      <c r="T827" s="1" t="s">
        <v>44</v>
      </c>
      <c r="U827" s="1" t="s">
        <v>28</v>
      </c>
      <c r="V827" s="1" t="s">
        <v>70</v>
      </c>
      <c r="W827" s="1">
        <v>4.8881867207812837</v>
      </c>
      <c r="X827" s="1">
        <v>4.6120041710571416</v>
      </c>
      <c r="Y827" s="1">
        <f>Tabulka1[[#This Row],[z2]]</f>
        <v>13.185</v>
      </c>
      <c r="Z827" s="1">
        <f>Tabulka1[[#This Row],[std2]]</f>
        <v>0</v>
      </c>
      <c r="AA827" s="1" t="s">
        <v>36</v>
      </c>
      <c r="AB827" s="1" t="s">
        <v>37</v>
      </c>
      <c r="AC827" s="1" t="s">
        <v>70</v>
      </c>
      <c r="AD827" s="1">
        <f>Tabulka1[[#This Row],[y2]]</f>
        <v>1.887</v>
      </c>
      <c r="AE827" s="1">
        <f>Tabulka1[[#This Row],[x3]]</f>
        <v>10.603755258202089</v>
      </c>
      <c r="AF827" s="1">
        <f>Tabulka1[[#This Row],[x2]]-Tabulka1[[#This Row],[x3]]</f>
        <v>19.396244741797911</v>
      </c>
      <c r="AG827" s="1">
        <f>100-Tabulka1[[#This Row],[Na2O_proc]]-Tabulka1[[#This Row],[SiO2_proc]]</f>
        <v>70</v>
      </c>
      <c r="AH827" s="1">
        <f>Tabulka1[[#This Row],[z2]]</f>
        <v>13.185</v>
      </c>
      <c r="AI827" s="1">
        <f>Tabulka1[[#This Row],[std2]]</f>
        <v>0</v>
      </c>
      <c r="AJ827" s="1" t="str">
        <f>Tabulka1[[#This Row],[z2Label]]</f>
        <v>pH</v>
      </c>
      <c r="AK827" s="1">
        <v>25</v>
      </c>
      <c r="AL827" s="1" t="s">
        <v>82</v>
      </c>
      <c r="AM827" s="1" t="s">
        <v>79</v>
      </c>
      <c r="AN827" s="1"/>
      <c r="AO827" s="1"/>
      <c r="AP827" s="1"/>
      <c r="AQ827" s="1"/>
    </row>
    <row r="828" spans="1:43" x14ac:dyDescent="0.35">
      <c r="A828" s="1">
        <v>5.6017609594897877</v>
      </c>
      <c r="B828" s="1">
        <v>5.285261465278615</v>
      </c>
      <c r="C828" s="1">
        <f>Tabulka1[[#This Row],[z2]]</f>
        <v>13.288</v>
      </c>
      <c r="D828" s="1">
        <f>Tabulka1[[#This Row],[std2]]</f>
        <v>4.2426406871194462E-3</v>
      </c>
      <c r="E828" s="1">
        <v>6</v>
      </c>
      <c r="F828" s="1" t="s">
        <v>75</v>
      </c>
      <c r="G828" s="1" t="s">
        <v>27</v>
      </c>
      <c r="H828" s="1" t="s">
        <v>70</v>
      </c>
      <c r="I828" s="1">
        <v>35</v>
      </c>
      <c r="J828" s="1">
        <v>1.887</v>
      </c>
      <c r="K828" s="1">
        <v>13.288</v>
      </c>
      <c r="L828" s="1">
        <v>4.2426406871194462E-3</v>
      </c>
      <c r="M828" s="1" t="s">
        <v>29</v>
      </c>
      <c r="N828" s="1" t="s">
        <v>28</v>
      </c>
      <c r="O828" s="1" t="s">
        <v>70</v>
      </c>
      <c r="P828" s="1">
        <v>12.37104780123577</v>
      </c>
      <c r="Q828" s="1">
        <v>1.887</v>
      </c>
      <c r="R828" s="1">
        <f>Tabulka1[[#This Row],[z2]]</f>
        <v>13.288</v>
      </c>
      <c r="S828" s="1">
        <f>Tabulka1[[#This Row],[std2]]</f>
        <v>4.2426406871194462E-3</v>
      </c>
      <c r="T828" s="1" t="s">
        <v>44</v>
      </c>
      <c r="U828" s="1" t="s">
        <v>28</v>
      </c>
      <c r="V828" s="1" t="s">
        <v>70</v>
      </c>
      <c r="W828" s="1">
        <v>6.1415679312380229</v>
      </c>
      <c r="X828" s="1">
        <v>5.7945693431230749</v>
      </c>
      <c r="Y828" s="1">
        <f>Tabulka1[[#This Row],[z2]]</f>
        <v>13.288</v>
      </c>
      <c r="Z828" s="1">
        <f>Tabulka1[[#This Row],[std2]]</f>
        <v>4.2426406871194462E-3</v>
      </c>
      <c r="AA828" s="1" t="s">
        <v>36</v>
      </c>
      <c r="AB828" s="1" t="s">
        <v>37</v>
      </c>
      <c r="AC828" s="1" t="s">
        <v>70</v>
      </c>
      <c r="AD828" s="1">
        <f>Tabulka1[[#This Row],[y2]]</f>
        <v>1.887</v>
      </c>
      <c r="AE828" s="1">
        <f>Tabulka1[[#This Row],[x3]]</f>
        <v>12.37104780123577</v>
      </c>
      <c r="AF828" s="1">
        <f>Tabulka1[[#This Row],[x2]]-Tabulka1[[#This Row],[x3]]</f>
        <v>22.628952198764232</v>
      </c>
      <c r="AG828" s="1">
        <f>100-Tabulka1[[#This Row],[Na2O_proc]]-Tabulka1[[#This Row],[SiO2_proc]]</f>
        <v>65</v>
      </c>
      <c r="AH828" s="1">
        <f>Tabulka1[[#This Row],[z2]]</f>
        <v>13.288</v>
      </c>
      <c r="AI828" s="1">
        <f>Tabulka1[[#This Row],[std2]]</f>
        <v>4.2426406871194462E-3</v>
      </c>
      <c r="AJ828" s="1" t="str">
        <f>Tabulka1[[#This Row],[z2Label]]</f>
        <v>pH</v>
      </c>
      <c r="AK828" s="1">
        <v>25</v>
      </c>
      <c r="AL828" s="1" t="s">
        <v>82</v>
      </c>
      <c r="AM828" s="1" t="s">
        <v>79</v>
      </c>
      <c r="AN828" s="1"/>
      <c r="AO828" s="1"/>
      <c r="AP828" s="1"/>
      <c r="AQ828" s="1"/>
    </row>
    <row r="829" spans="1:43" x14ac:dyDescent="0.35">
      <c r="A829" s="1">
        <v>6.7438662340534519</v>
      </c>
      <c r="B829" s="1">
        <v>6.3628377918294321</v>
      </c>
      <c r="C829" s="1">
        <f>Tabulka1[[#This Row],[z2]]</f>
        <v>13.295500000000001</v>
      </c>
      <c r="D829" s="1">
        <f>Tabulka1[[#This Row],[std2]]</f>
        <v>7.0710678118615568E-4</v>
      </c>
      <c r="E829" s="1">
        <v>6</v>
      </c>
      <c r="F829" s="1" t="s">
        <v>75</v>
      </c>
      <c r="G829" s="1" t="s">
        <v>27</v>
      </c>
      <c r="H829" s="1" t="s">
        <v>70</v>
      </c>
      <c r="I829" s="1">
        <v>40</v>
      </c>
      <c r="J829" s="1">
        <v>1.887</v>
      </c>
      <c r="K829" s="1">
        <v>13.295500000000001</v>
      </c>
      <c r="L829" s="1">
        <v>7.0710678118615568E-4</v>
      </c>
      <c r="M829" s="1" t="s">
        <v>29</v>
      </c>
      <c r="N829" s="1" t="s">
        <v>28</v>
      </c>
      <c r="O829" s="1" t="s">
        <v>70</v>
      </c>
      <c r="P829" s="1">
        <v>14.138340344269452</v>
      </c>
      <c r="Q829" s="1">
        <v>1.887</v>
      </c>
      <c r="R829" s="1">
        <f>Tabulka1[[#This Row],[z2]]</f>
        <v>13.295500000000001</v>
      </c>
      <c r="S829" s="1">
        <f>Tabulka1[[#This Row],[std2]]</f>
        <v>7.0710678118615568E-4</v>
      </c>
      <c r="T829" s="1" t="s">
        <v>44</v>
      </c>
      <c r="U829" s="1" t="s">
        <v>28</v>
      </c>
      <c r="V829" s="1" t="s">
        <v>70</v>
      </c>
      <c r="W829" s="1">
        <v>7.6038460101042187</v>
      </c>
      <c r="X829" s="1">
        <v>7.1742287105333302</v>
      </c>
      <c r="Y829" s="1">
        <f>Tabulka1[[#This Row],[z2]]</f>
        <v>13.295500000000001</v>
      </c>
      <c r="Z829" s="1">
        <f>Tabulka1[[#This Row],[std2]]</f>
        <v>7.0710678118615568E-4</v>
      </c>
      <c r="AA829" s="1" t="s">
        <v>36</v>
      </c>
      <c r="AB829" s="1" t="s">
        <v>37</v>
      </c>
      <c r="AC829" s="1" t="s">
        <v>70</v>
      </c>
      <c r="AD829" s="1">
        <f>Tabulka1[[#This Row],[y2]]</f>
        <v>1.887</v>
      </c>
      <c r="AE829" s="1">
        <f>Tabulka1[[#This Row],[x3]]</f>
        <v>14.138340344269452</v>
      </c>
      <c r="AF829" s="1">
        <f>Tabulka1[[#This Row],[x2]]-Tabulka1[[#This Row],[x3]]</f>
        <v>25.861659655730548</v>
      </c>
      <c r="AG829" s="1">
        <f>100-Tabulka1[[#This Row],[Na2O_proc]]-Tabulka1[[#This Row],[SiO2_proc]]</f>
        <v>60</v>
      </c>
      <c r="AH829" s="1">
        <f>Tabulka1[[#This Row],[z2]]</f>
        <v>13.295500000000001</v>
      </c>
      <c r="AI829" s="1">
        <f>Tabulka1[[#This Row],[std2]]</f>
        <v>7.0710678118615568E-4</v>
      </c>
      <c r="AJ829" s="1" t="str">
        <f>Tabulka1[[#This Row],[z2Label]]</f>
        <v>pH</v>
      </c>
      <c r="AK829" s="1">
        <v>25</v>
      </c>
      <c r="AL829" s="1" t="s">
        <v>82</v>
      </c>
      <c r="AM829" s="1" t="s">
        <v>79</v>
      </c>
      <c r="AN829" s="1"/>
      <c r="AO829" s="1"/>
      <c r="AP829" s="1"/>
      <c r="AQ829" s="1"/>
    </row>
    <row r="830" spans="1:43" x14ac:dyDescent="0.35">
      <c r="A830" s="1">
        <v>7.9926582205426326</v>
      </c>
      <c r="B830" s="1">
        <v>7.5410730310819742</v>
      </c>
      <c r="C830" s="1">
        <f>Tabulka1[[#This Row],[z2]]</f>
        <v>13.2605</v>
      </c>
      <c r="D830" s="1">
        <f>Tabulka1[[#This Row],[std2]]</f>
        <v>2.1213203435597231E-3</v>
      </c>
      <c r="E830" s="1">
        <v>6</v>
      </c>
      <c r="F830" s="1" t="s">
        <v>75</v>
      </c>
      <c r="G830" s="1" t="s">
        <v>27</v>
      </c>
      <c r="H830" s="1" t="s">
        <v>70</v>
      </c>
      <c r="I830" s="1">
        <v>45</v>
      </c>
      <c r="J830" s="1">
        <v>1.887</v>
      </c>
      <c r="K830" s="1">
        <v>13.2605</v>
      </c>
      <c r="L830" s="1">
        <v>2.1213203435597231E-3</v>
      </c>
      <c r="M830" s="1" t="s">
        <v>29</v>
      </c>
      <c r="N830" s="1" t="s">
        <v>28</v>
      </c>
      <c r="O830" s="1" t="s">
        <v>70</v>
      </c>
      <c r="P830" s="1">
        <v>15.905632887303133</v>
      </c>
      <c r="Q830" s="1">
        <v>1.887</v>
      </c>
      <c r="R830" s="1">
        <f>Tabulka1[[#This Row],[z2]]</f>
        <v>13.2605</v>
      </c>
      <c r="S830" s="1">
        <f>Tabulka1[[#This Row],[std2]]</f>
        <v>2.1213203435597231E-3</v>
      </c>
      <c r="T830" s="1" t="s">
        <v>44</v>
      </c>
      <c r="U830" s="1" t="s">
        <v>28</v>
      </c>
      <c r="V830" s="1" t="s">
        <v>70</v>
      </c>
      <c r="W830" s="1">
        <v>9.3319928305824504</v>
      </c>
      <c r="X830" s="1">
        <v>8.8047352356545403</v>
      </c>
      <c r="Y830" s="1">
        <f>Tabulka1[[#This Row],[z2]]</f>
        <v>13.2605</v>
      </c>
      <c r="Z830" s="1">
        <f>Tabulka1[[#This Row],[std2]]</f>
        <v>2.1213203435597231E-3</v>
      </c>
      <c r="AA830" s="1" t="s">
        <v>36</v>
      </c>
      <c r="AB830" s="1" t="s">
        <v>37</v>
      </c>
      <c r="AC830" s="1" t="s">
        <v>70</v>
      </c>
      <c r="AD830" s="1">
        <f>Tabulka1[[#This Row],[y2]]</f>
        <v>1.887</v>
      </c>
      <c r="AE830" s="1">
        <f>Tabulka1[[#This Row],[x3]]</f>
        <v>15.905632887303133</v>
      </c>
      <c r="AF830" s="1">
        <f>Tabulka1[[#This Row],[x2]]-Tabulka1[[#This Row],[x3]]</f>
        <v>29.094367112696865</v>
      </c>
      <c r="AG830" s="1">
        <f>100-Tabulka1[[#This Row],[Na2O_proc]]-Tabulka1[[#This Row],[SiO2_proc]]</f>
        <v>55.000000000000007</v>
      </c>
      <c r="AH830" s="1">
        <f>Tabulka1[[#This Row],[z2]]</f>
        <v>13.2605</v>
      </c>
      <c r="AI830" s="1">
        <f>Tabulka1[[#This Row],[std2]]</f>
        <v>2.1213203435597231E-3</v>
      </c>
      <c r="AJ830" s="1" t="str">
        <f>Tabulka1[[#This Row],[z2Label]]</f>
        <v>pH</v>
      </c>
      <c r="AK830" s="1">
        <v>25</v>
      </c>
      <c r="AL830" s="1" t="s">
        <v>82</v>
      </c>
      <c r="AM830" s="1" t="s">
        <v>79</v>
      </c>
      <c r="AN830" s="1"/>
      <c r="AO830" s="1"/>
      <c r="AP830" s="1"/>
      <c r="AQ830" s="1"/>
    </row>
    <row r="831" spans="1:43" x14ac:dyDescent="0.35">
      <c r="A831" s="1">
        <v>8.7675633388016401</v>
      </c>
      <c r="B831" s="1">
        <v>8.2721960101593481</v>
      </c>
      <c r="C831" s="1">
        <f>Tabulka1[[#This Row],[z2]]</f>
        <v>13.266</v>
      </c>
      <c r="D831" s="1">
        <f>Tabulka1[[#This Row],[std2]]</f>
        <v>1.4142135623723114E-3</v>
      </c>
      <c r="E831" s="1">
        <v>6</v>
      </c>
      <c r="F831" s="1" t="s">
        <v>75</v>
      </c>
      <c r="G831" s="1" t="s">
        <v>27</v>
      </c>
      <c r="H831" s="1" t="s">
        <v>70</v>
      </c>
      <c r="I831" s="1">
        <v>47.92</v>
      </c>
      <c r="J831" s="1">
        <v>1.887</v>
      </c>
      <c r="K831" s="1">
        <v>13.266</v>
      </c>
      <c r="L831" s="1">
        <v>1.4142135623723114E-3</v>
      </c>
      <c r="M831" s="1" t="s">
        <v>29</v>
      </c>
      <c r="N831" s="1" t="s">
        <v>28</v>
      </c>
      <c r="O831" s="1" t="s">
        <v>70</v>
      </c>
      <c r="P831" s="1">
        <v>16.937731732434802</v>
      </c>
      <c r="Q831" s="1">
        <v>1.887</v>
      </c>
      <c r="R831" s="1">
        <f>Tabulka1[[#This Row],[z2]]</f>
        <v>13.266</v>
      </c>
      <c r="S831" s="1">
        <f>Tabulka1[[#This Row],[std2]]</f>
        <v>1.4142135623723114E-3</v>
      </c>
      <c r="T831" s="1" t="s">
        <v>44</v>
      </c>
      <c r="U831" s="1" t="s">
        <v>28</v>
      </c>
      <c r="V831" s="1" t="s">
        <v>70</v>
      </c>
      <c r="W831" s="1">
        <v>10.494709124544762</v>
      </c>
      <c r="X831" s="1">
        <v>9.9017580590079852</v>
      </c>
      <c r="Y831" s="1">
        <f>Tabulka1[[#This Row],[z2]]</f>
        <v>13.266</v>
      </c>
      <c r="Z831" s="1">
        <f>Tabulka1[[#This Row],[std2]]</f>
        <v>1.4142135623723114E-3</v>
      </c>
      <c r="AA831" s="1" t="s">
        <v>36</v>
      </c>
      <c r="AB831" s="1" t="s">
        <v>37</v>
      </c>
      <c r="AC831" s="1" t="s">
        <v>70</v>
      </c>
      <c r="AD831" s="1">
        <f>Tabulka1[[#This Row],[y2]]</f>
        <v>1.887</v>
      </c>
      <c r="AE831" s="1">
        <f>Tabulka1[[#This Row],[x3]]</f>
        <v>16.937731732434802</v>
      </c>
      <c r="AF831" s="1">
        <f>Tabulka1[[#This Row],[x2]]-Tabulka1[[#This Row],[x3]]</f>
        <v>30.9822682675652</v>
      </c>
      <c r="AG831" s="1">
        <f>100-Tabulka1[[#This Row],[Na2O_proc]]-Tabulka1[[#This Row],[SiO2_proc]]</f>
        <v>52.08</v>
      </c>
      <c r="AH831" s="1">
        <f>Tabulka1[[#This Row],[z2]]</f>
        <v>13.266</v>
      </c>
      <c r="AI831" s="1">
        <f>Tabulka1[[#This Row],[std2]]</f>
        <v>1.4142135623723114E-3</v>
      </c>
      <c r="AJ831" s="1" t="str">
        <f>Tabulka1[[#This Row],[z2Label]]</f>
        <v>pH</v>
      </c>
      <c r="AK831" s="1">
        <v>25</v>
      </c>
      <c r="AL831" s="1" t="s">
        <v>82</v>
      </c>
      <c r="AM831" s="1" t="s">
        <v>79</v>
      </c>
      <c r="AN831" s="1"/>
      <c r="AO831" s="1"/>
      <c r="AP831" s="1"/>
      <c r="AQ831" s="1"/>
    </row>
    <row r="832" spans="1:43" x14ac:dyDescent="0.35">
      <c r="A832" s="1">
        <v>0</v>
      </c>
      <c r="B832" s="1">
        <v>0</v>
      </c>
      <c r="C832" s="1">
        <f>Tabulka1[[#This Row],[z2]]</f>
        <v>0</v>
      </c>
      <c r="D832" s="1" t="str">
        <f>Tabulka1[[#This Row],[std2]]</f>
        <v>–</v>
      </c>
      <c r="E832" s="1">
        <v>7</v>
      </c>
      <c r="F832" s="1" t="s">
        <v>75</v>
      </c>
      <c r="G832" s="1" t="s">
        <v>27</v>
      </c>
      <c r="H832" s="1" t="s">
        <v>70</v>
      </c>
      <c r="I832" s="1">
        <v>0</v>
      </c>
      <c r="J832" s="1">
        <v>2</v>
      </c>
      <c r="L832" s="1" t="s">
        <v>46</v>
      </c>
      <c r="M832" s="1" t="s">
        <v>29</v>
      </c>
      <c r="N832" s="1" t="s">
        <v>28</v>
      </c>
      <c r="O832" s="1" t="s">
        <v>70</v>
      </c>
      <c r="P832" s="1">
        <v>0</v>
      </c>
      <c r="Q832" s="1">
        <v>2</v>
      </c>
      <c r="R832" s="1">
        <f>Tabulka1[[#This Row],[z2]]</f>
        <v>0</v>
      </c>
      <c r="S832" s="1" t="str">
        <f>Tabulka1[[#This Row],[std2]]</f>
        <v>–</v>
      </c>
      <c r="T832" s="1" t="s">
        <v>44</v>
      </c>
      <c r="U832" s="1" t="s">
        <v>28</v>
      </c>
      <c r="V832" s="1" t="s">
        <v>70</v>
      </c>
      <c r="W832" s="1">
        <v>0</v>
      </c>
      <c r="X832" s="1">
        <v>0</v>
      </c>
      <c r="Y832" s="1">
        <f>Tabulka1[[#This Row],[z2]]</f>
        <v>0</v>
      </c>
      <c r="Z832" s="1" t="str">
        <f>Tabulka1[[#This Row],[std2]]</f>
        <v>–</v>
      </c>
      <c r="AA832" s="1" t="s">
        <v>36</v>
      </c>
      <c r="AB832" s="1" t="s">
        <v>37</v>
      </c>
      <c r="AC832" s="1" t="s">
        <v>70</v>
      </c>
      <c r="AD832" s="1">
        <f>Tabulka1[[#This Row],[y2]]</f>
        <v>2</v>
      </c>
      <c r="AE832" s="1">
        <f>Tabulka1[[#This Row],[x3]]</f>
        <v>0</v>
      </c>
      <c r="AF832" s="1">
        <f>Tabulka1[[#This Row],[x2]]-Tabulka1[[#This Row],[x3]]</f>
        <v>0</v>
      </c>
      <c r="AG832" s="1">
        <f>100-Tabulka1[[#This Row],[Na2O_proc]]-Tabulka1[[#This Row],[SiO2_proc]]</f>
        <v>100</v>
      </c>
      <c r="AH832" s="1">
        <f>Tabulka1[[#This Row],[z2]]</f>
        <v>0</v>
      </c>
      <c r="AI832" s="1" t="str">
        <f>Tabulka1[[#This Row],[std2]]</f>
        <v>–</v>
      </c>
      <c r="AJ832" s="1" t="str">
        <f>Tabulka1[[#This Row],[z2Label]]</f>
        <v>pH</v>
      </c>
      <c r="AK832" s="1">
        <v>25</v>
      </c>
      <c r="AL832" s="1" t="s">
        <v>82</v>
      </c>
      <c r="AM832" s="1" t="s">
        <v>79</v>
      </c>
      <c r="AN832" s="1"/>
      <c r="AO832" s="1"/>
      <c r="AP832" s="1"/>
      <c r="AQ832" s="1"/>
    </row>
    <row r="833" spans="1:43" x14ac:dyDescent="0.35">
      <c r="A833" s="1">
        <v>0.57372697430367703</v>
      </c>
      <c r="B833" s="1">
        <v>0.57372697430367703</v>
      </c>
      <c r="C833" s="1">
        <f>Tabulka1[[#This Row],[z2]]</f>
        <v>12.4435</v>
      </c>
      <c r="D833" s="1">
        <f>Tabulka1[[#This Row],[std2]]</f>
        <v>2.1213203435597231E-3</v>
      </c>
      <c r="E833" s="1">
        <v>7</v>
      </c>
      <c r="F833" s="1" t="s">
        <v>75</v>
      </c>
      <c r="G833" s="1" t="s">
        <v>27</v>
      </c>
      <c r="H833" s="1" t="s">
        <v>70</v>
      </c>
      <c r="I833" s="1">
        <v>5</v>
      </c>
      <c r="J833" s="1">
        <v>2</v>
      </c>
      <c r="K833" s="1">
        <v>12.4435</v>
      </c>
      <c r="L833" s="1">
        <v>2.1213203435597231E-3</v>
      </c>
      <c r="M833" s="1" t="s">
        <v>29</v>
      </c>
      <c r="N833" s="1" t="s">
        <v>28</v>
      </c>
      <c r="O833" s="1" t="s">
        <v>70</v>
      </c>
      <c r="P833" s="1">
        <v>1.7014185327791043</v>
      </c>
      <c r="Q833" s="1">
        <v>2</v>
      </c>
      <c r="R833" s="1">
        <f>Tabulka1[[#This Row],[z2]]</f>
        <v>12.4435</v>
      </c>
      <c r="S833" s="1">
        <f>Tabulka1[[#This Row],[std2]]</f>
        <v>2.1213203435597231E-3</v>
      </c>
      <c r="T833" s="1" t="s">
        <v>44</v>
      </c>
      <c r="U833" s="1" t="s">
        <v>28</v>
      </c>
      <c r="V833" s="1" t="s">
        <v>70</v>
      </c>
      <c r="W833" s="1">
        <v>0.57792793244461693</v>
      </c>
      <c r="X833" s="1">
        <v>0.57792793244461704</v>
      </c>
      <c r="Y833" s="1">
        <f>Tabulka1[[#This Row],[z2]]</f>
        <v>12.4435</v>
      </c>
      <c r="Z833" s="1">
        <f>Tabulka1[[#This Row],[std2]]</f>
        <v>2.1213203435597231E-3</v>
      </c>
      <c r="AA833" s="1" t="s">
        <v>36</v>
      </c>
      <c r="AB833" s="1" t="s">
        <v>37</v>
      </c>
      <c r="AC833" s="1" t="s">
        <v>70</v>
      </c>
      <c r="AD833" s="1">
        <f>Tabulka1[[#This Row],[y2]]</f>
        <v>2</v>
      </c>
      <c r="AE833" s="1">
        <f>Tabulka1[[#This Row],[x3]]</f>
        <v>1.7014185327791043</v>
      </c>
      <c r="AF833" s="1">
        <f>Tabulka1[[#This Row],[x2]]-Tabulka1[[#This Row],[x3]]</f>
        <v>3.2985814672208957</v>
      </c>
      <c r="AG833" s="1">
        <f>100-Tabulka1[[#This Row],[Na2O_proc]]-Tabulka1[[#This Row],[SiO2_proc]]</f>
        <v>95</v>
      </c>
      <c r="AH833" s="1">
        <f>Tabulka1[[#This Row],[z2]]</f>
        <v>12.4435</v>
      </c>
      <c r="AI833" s="1">
        <f>Tabulka1[[#This Row],[std2]]</f>
        <v>2.1213203435597231E-3</v>
      </c>
      <c r="AJ833" s="1" t="str">
        <f>Tabulka1[[#This Row],[z2Label]]</f>
        <v>pH</v>
      </c>
      <c r="AK833" s="1">
        <v>25</v>
      </c>
      <c r="AL833" s="1" t="s">
        <v>82</v>
      </c>
      <c r="AM833" s="1" t="s">
        <v>79</v>
      </c>
      <c r="AN833" s="1"/>
      <c r="AO833" s="1"/>
      <c r="AP833" s="1"/>
      <c r="AQ833" s="1"/>
    </row>
    <row r="834" spans="1:43" x14ac:dyDescent="0.35">
      <c r="A834" s="1">
        <v>1.1987444746838816</v>
      </c>
      <c r="B834" s="1">
        <v>1.1987444746838816</v>
      </c>
      <c r="C834" s="1">
        <f>Tabulka1[[#This Row],[z2]]</f>
        <v>12.664999999999999</v>
      </c>
      <c r="D834" s="1">
        <f>Tabulka1[[#This Row],[std2]]</f>
        <v>1.4142135623735675E-3</v>
      </c>
      <c r="E834" s="1">
        <v>7</v>
      </c>
      <c r="F834" s="1" t="s">
        <v>75</v>
      </c>
      <c r="G834" s="1" t="s">
        <v>27</v>
      </c>
      <c r="H834" s="1" t="s">
        <v>70</v>
      </c>
      <c r="I834" s="1">
        <v>10</v>
      </c>
      <c r="J834" s="1">
        <v>2</v>
      </c>
      <c r="K834" s="1">
        <v>12.664999999999999</v>
      </c>
      <c r="L834" s="1">
        <v>1.4142135623735675E-3</v>
      </c>
      <c r="M834" s="1" t="s">
        <v>29</v>
      </c>
      <c r="N834" s="1" t="s">
        <v>28</v>
      </c>
      <c r="O834" s="1" t="s">
        <v>70</v>
      </c>
      <c r="P834" s="1">
        <v>3.4028370655582085</v>
      </c>
      <c r="Q834" s="1">
        <v>2</v>
      </c>
      <c r="R834" s="1">
        <f>Tabulka1[[#This Row],[z2]]</f>
        <v>12.664999999999999</v>
      </c>
      <c r="S834" s="1">
        <f>Tabulka1[[#This Row],[std2]]</f>
        <v>1.4142135623735675E-3</v>
      </c>
      <c r="T834" s="1" t="s">
        <v>44</v>
      </c>
      <c r="U834" s="1" t="s">
        <v>28</v>
      </c>
      <c r="V834" s="1" t="s">
        <v>70</v>
      </c>
      <c r="W834" s="1">
        <v>1.2200700796053023</v>
      </c>
      <c r="X834" s="1">
        <v>1.2200700796053026</v>
      </c>
      <c r="Y834" s="1">
        <f>Tabulka1[[#This Row],[z2]]</f>
        <v>12.664999999999999</v>
      </c>
      <c r="Z834" s="1">
        <f>Tabulka1[[#This Row],[std2]]</f>
        <v>1.4142135623735675E-3</v>
      </c>
      <c r="AA834" s="1" t="s">
        <v>36</v>
      </c>
      <c r="AB834" s="1" t="s">
        <v>37</v>
      </c>
      <c r="AC834" s="1" t="s">
        <v>70</v>
      </c>
      <c r="AD834" s="1">
        <f>Tabulka1[[#This Row],[y2]]</f>
        <v>2</v>
      </c>
      <c r="AE834" s="1">
        <f>Tabulka1[[#This Row],[x3]]</f>
        <v>3.4028370655582085</v>
      </c>
      <c r="AF834" s="1">
        <f>Tabulka1[[#This Row],[x2]]-Tabulka1[[#This Row],[x3]]</f>
        <v>6.5971629344417915</v>
      </c>
      <c r="AG834" s="1">
        <f>100-Tabulka1[[#This Row],[Na2O_proc]]-Tabulka1[[#This Row],[SiO2_proc]]</f>
        <v>90</v>
      </c>
      <c r="AH834" s="1">
        <f>Tabulka1[[#This Row],[z2]]</f>
        <v>12.664999999999999</v>
      </c>
      <c r="AI834" s="1">
        <f>Tabulka1[[#This Row],[std2]]</f>
        <v>1.4142135623735675E-3</v>
      </c>
      <c r="AJ834" s="1" t="str">
        <f>Tabulka1[[#This Row],[z2Label]]</f>
        <v>pH</v>
      </c>
      <c r="AK834" s="1">
        <v>25</v>
      </c>
      <c r="AL834" s="1" t="s">
        <v>82</v>
      </c>
      <c r="AM834" s="1" t="s">
        <v>79</v>
      </c>
      <c r="AN834" s="1"/>
      <c r="AO834" s="1"/>
      <c r="AP834" s="1"/>
      <c r="AQ834" s="1"/>
    </row>
    <row r="835" spans="1:43" x14ac:dyDescent="0.35">
      <c r="A835" s="1">
        <v>1.8839468120209355</v>
      </c>
      <c r="B835" s="1">
        <v>1.8839468120209355</v>
      </c>
      <c r="C835" s="1">
        <f>Tabulka1[[#This Row],[z2]]</f>
        <v>12.7965</v>
      </c>
      <c r="D835" s="1">
        <f>Tabulka1[[#This Row],[std2]]</f>
        <v>2.1213203435597231E-3</v>
      </c>
      <c r="E835" s="1">
        <v>7</v>
      </c>
      <c r="F835" s="1" t="s">
        <v>75</v>
      </c>
      <c r="G835" s="1" t="s">
        <v>27</v>
      </c>
      <c r="H835" s="1" t="s">
        <v>70</v>
      </c>
      <c r="I835" s="1">
        <v>15</v>
      </c>
      <c r="J835" s="1">
        <v>2</v>
      </c>
      <c r="K835" s="1">
        <v>12.7965</v>
      </c>
      <c r="L835" s="1">
        <v>2.1213203435597231E-3</v>
      </c>
      <c r="M835" s="1" t="s">
        <v>29</v>
      </c>
      <c r="N835" s="1" t="s">
        <v>28</v>
      </c>
      <c r="O835" s="1" t="s">
        <v>70</v>
      </c>
      <c r="P835" s="1">
        <v>5.1042555983373132</v>
      </c>
      <c r="Q835" s="1">
        <v>2</v>
      </c>
      <c r="R835" s="1">
        <f>Tabulka1[[#This Row],[z2]]</f>
        <v>12.7965</v>
      </c>
      <c r="S835" s="1">
        <f>Tabulka1[[#This Row],[std2]]</f>
        <v>2.1213203435597231E-3</v>
      </c>
      <c r="T835" s="1" t="s">
        <v>44</v>
      </c>
      <c r="U835" s="1" t="s">
        <v>28</v>
      </c>
      <c r="V835" s="1" t="s">
        <v>70</v>
      </c>
      <c r="W835" s="1">
        <v>1.9377583617260685</v>
      </c>
      <c r="X835" s="1">
        <v>1.9377583617260681</v>
      </c>
      <c r="Y835" s="1">
        <f>Tabulka1[[#This Row],[z2]]</f>
        <v>12.7965</v>
      </c>
      <c r="Z835" s="1">
        <f>Tabulka1[[#This Row],[std2]]</f>
        <v>2.1213203435597231E-3</v>
      </c>
      <c r="AA835" s="1" t="s">
        <v>36</v>
      </c>
      <c r="AB835" s="1" t="s">
        <v>37</v>
      </c>
      <c r="AC835" s="1" t="s">
        <v>70</v>
      </c>
      <c r="AD835" s="1">
        <f>Tabulka1[[#This Row],[y2]]</f>
        <v>2</v>
      </c>
      <c r="AE835" s="1">
        <f>Tabulka1[[#This Row],[x3]]</f>
        <v>5.1042555983373132</v>
      </c>
      <c r="AF835" s="1">
        <f>Tabulka1[[#This Row],[x2]]-Tabulka1[[#This Row],[x3]]</f>
        <v>9.8957444016626859</v>
      </c>
      <c r="AG835" s="1">
        <f>100-Tabulka1[[#This Row],[Na2O_proc]]-Tabulka1[[#This Row],[SiO2_proc]]</f>
        <v>85</v>
      </c>
      <c r="AH835" s="1">
        <f>Tabulka1[[#This Row],[z2]]</f>
        <v>12.7965</v>
      </c>
      <c r="AI835" s="1">
        <f>Tabulka1[[#This Row],[std2]]</f>
        <v>2.1213203435597231E-3</v>
      </c>
      <c r="AJ835" s="1" t="str">
        <f>Tabulka1[[#This Row],[z2Label]]</f>
        <v>pH</v>
      </c>
      <c r="AK835" s="1">
        <v>25</v>
      </c>
      <c r="AL835" s="1" t="s">
        <v>82</v>
      </c>
      <c r="AM835" s="1" t="s">
        <v>79</v>
      </c>
      <c r="AN835" s="1"/>
      <c r="AO835" s="1"/>
      <c r="AP835" s="1"/>
      <c r="AQ835" s="1"/>
    </row>
    <row r="836" spans="1:43" x14ac:dyDescent="0.35">
      <c r="A836" s="1">
        <v>2.6327819043598044</v>
      </c>
      <c r="B836" s="1">
        <v>2.6327819043598044</v>
      </c>
      <c r="C836" s="1">
        <f>Tabulka1[[#This Row],[z2]]</f>
        <v>12.890499999999999</v>
      </c>
      <c r="D836" s="1">
        <f>Tabulka1[[#This Row],[std2]]</f>
        <v>7.0710678118615568E-4</v>
      </c>
      <c r="E836" s="1">
        <v>7</v>
      </c>
      <c r="F836" s="1" t="s">
        <v>75</v>
      </c>
      <c r="G836" s="1" t="s">
        <v>27</v>
      </c>
      <c r="H836" s="1" t="s">
        <v>70</v>
      </c>
      <c r="I836" s="1">
        <v>20</v>
      </c>
      <c r="J836" s="1">
        <v>2</v>
      </c>
      <c r="K836" s="1">
        <v>12.890499999999999</v>
      </c>
      <c r="L836" s="1">
        <v>7.0710678118615568E-4</v>
      </c>
      <c r="M836" s="1" t="s">
        <v>29</v>
      </c>
      <c r="N836" s="1" t="s">
        <v>28</v>
      </c>
      <c r="O836" s="1" t="s">
        <v>70</v>
      </c>
      <c r="P836" s="1">
        <v>6.8056741311164171</v>
      </c>
      <c r="Q836" s="1">
        <v>2</v>
      </c>
      <c r="R836" s="1">
        <f>Tabulka1[[#This Row],[z2]]</f>
        <v>12.890499999999999</v>
      </c>
      <c r="S836" s="1">
        <f>Tabulka1[[#This Row],[std2]]</f>
        <v>7.0710678118615568E-4</v>
      </c>
      <c r="T836" s="1" t="s">
        <v>44</v>
      </c>
      <c r="U836" s="1" t="s">
        <v>28</v>
      </c>
      <c r="V836" s="1" t="s">
        <v>70</v>
      </c>
      <c r="W836" s="1">
        <v>2.7451576791119305</v>
      </c>
      <c r="X836" s="1">
        <v>2.745157679111931</v>
      </c>
      <c r="Y836" s="1">
        <f>Tabulka1[[#This Row],[z2]]</f>
        <v>12.890499999999999</v>
      </c>
      <c r="Z836" s="1">
        <f>Tabulka1[[#This Row],[std2]]</f>
        <v>7.0710678118615568E-4</v>
      </c>
      <c r="AA836" s="1" t="s">
        <v>36</v>
      </c>
      <c r="AB836" s="1" t="s">
        <v>37</v>
      </c>
      <c r="AC836" s="1" t="s">
        <v>70</v>
      </c>
      <c r="AD836" s="1">
        <f>Tabulka1[[#This Row],[y2]]</f>
        <v>2</v>
      </c>
      <c r="AE836" s="1">
        <f>Tabulka1[[#This Row],[x3]]</f>
        <v>6.8056741311164171</v>
      </c>
      <c r="AF836" s="1">
        <f>Tabulka1[[#This Row],[x2]]-Tabulka1[[#This Row],[x3]]</f>
        <v>13.194325868883583</v>
      </c>
      <c r="AG836" s="1">
        <f>100-Tabulka1[[#This Row],[Na2O_proc]]-Tabulka1[[#This Row],[SiO2_proc]]</f>
        <v>80</v>
      </c>
      <c r="AH836" s="1">
        <f>Tabulka1[[#This Row],[z2]]</f>
        <v>12.890499999999999</v>
      </c>
      <c r="AI836" s="1">
        <f>Tabulka1[[#This Row],[std2]]</f>
        <v>7.0710678118615568E-4</v>
      </c>
      <c r="AJ836" s="1" t="str">
        <f>Tabulka1[[#This Row],[z2Label]]</f>
        <v>pH</v>
      </c>
      <c r="AK836" s="1">
        <v>25</v>
      </c>
      <c r="AL836" s="1" t="s">
        <v>82</v>
      </c>
      <c r="AM836" s="1" t="s">
        <v>79</v>
      </c>
      <c r="AN836" s="1"/>
      <c r="AO836" s="1"/>
      <c r="AP836" s="1"/>
      <c r="AQ836" s="1"/>
    </row>
    <row r="837" spans="1:43" x14ac:dyDescent="0.35">
      <c r="A837" s="1">
        <v>3.452790699845008</v>
      </c>
      <c r="B837" s="1">
        <v>3.452790699845008</v>
      </c>
      <c r="C837" s="1">
        <f>Tabulka1[[#This Row],[z2]]</f>
        <v>12.9605</v>
      </c>
      <c r="D837" s="1">
        <f>Tabulka1[[#This Row],[std2]]</f>
        <v>2.1213203435597231E-3</v>
      </c>
      <c r="E837" s="1">
        <v>7</v>
      </c>
      <c r="F837" s="1" t="s">
        <v>75</v>
      </c>
      <c r="G837" s="1" t="s">
        <v>27</v>
      </c>
      <c r="H837" s="1" t="s">
        <v>70</v>
      </c>
      <c r="I837" s="1">
        <v>25</v>
      </c>
      <c r="J837" s="1">
        <v>2</v>
      </c>
      <c r="K837" s="1">
        <v>12.9605</v>
      </c>
      <c r="L837" s="1">
        <v>2.1213203435597231E-3</v>
      </c>
      <c r="M837" s="1" t="s">
        <v>29</v>
      </c>
      <c r="N837" s="1" t="s">
        <v>28</v>
      </c>
      <c r="O837" s="1" t="s">
        <v>70</v>
      </c>
      <c r="P837" s="1">
        <v>8.5070926638955218</v>
      </c>
      <c r="Q837" s="1">
        <v>2</v>
      </c>
      <c r="R837" s="1">
        <f>Tabulka1[[#This Row],[z2]]</f>
        <v>12.9605</v>
      </c>
      <c r="S837" s="1">
        <f>Tabulka1[[#This Row],[std2]]</f>
        <v>2.1213203435597231E-3</v>
      </c>
      <c r="T837" s="1" t="s">
        <v>44</v>
      </c>
      <c r="U837" s="1" t="s">
        <v>28</v>
      </c>
      <c r="V837" s="1" t="s">
        <v>70</v>
      </c>
      <c r="W837" s="1">
        <v>3.6602102388159072</v>
      </c>
      <c r="X837" s="1">
        <v>3.6602102388159081</v>
      </c>
      <c r="Y837" s="1">
        <f>Tabulka1[[#This Row],[z2]]</f>
        <v>12.9605</v>
      </c>
      <c r="Z837" s="1">
        <f>Tabulka1[[#This Row],[std2]]</f>
        <v>2.1213203435597231E-3</v>
      </c>
      <c r="AA837" s="1" t="s">
        <v>36</v>
      </c>
      <c r="AB837" s="1" t="s">
        <v>37</v>
      </c>
      <c r="AC837" s="1" t="s">
        <v>70</v>
      </c>
      <c r="AD837" s="1">
        <f>Tabulka1[[#This Row],[y2]]</f>
        <v>2</v>
      </c>
      <c r="AE837" s="1">
        <f>Tabulka1[[#This Row],[x3]]</f>
        <v>8.5070926638955218</v>
      </c>
      <c r="AF837" s="1">
        <f>Tabulka1[[#This Row],[x2]]-Tabulka1[[#This Row],[x3]]</f>
        <v>16.49290733610448</v>
      </c>
      <c r="AG837" s="1">
        <f>100-Tabulka1[[#This Row],[Na2O_proc]]-Tabulka1[[#This Row],[SiO2_proc]]</f>
        <v>75</v>
      </c>
      <c r="AH837" s="1">
        <f>Tabulka1[[#This Row],[z2]]</f>
        <v>12.9605</v>
      </c>
      <c r="AI837" s="1">
        <f>Tabulka1[[#This Row],[std2]]</f>
        <v>2.1213203435597231E-3</v>
      </c>
      <c r="AJ837" s="1" t="str">
        <f>Tabulka1[[#This Row],[z2Label]]</f>
        <v>pH</v>
      </c>
      <c r="AK837" s="1">
        <v>25</v>
      </c>
      <c r="AL837" s="1" t="s">
        <v>82</v>
      </c>
      <c r="AM837" s="1" t="s">
        <v>79</v>
      </c>
      <c r="AN837" s="1"/>
      <c r="AO837" s="1"/>
      <c r="AP837" s="1"/>
      <c r="AQ837" s="1"/>
    </row>
    <row r="838" spans="1:43" x14ac:dyDescent="0.35">
      <c r="A838" s="1">
        <v>4.3500427421050629</v>
      </c>
      <c r="B838" s="1">
        <v>4.3500427421050629</v>
      </c>
      <c r="C838" s="1">
        <f>Tabulka1[[#This Row],[z2]]</f>
        <v>13.036000000000001</v>
      </c>
      <c r="D838" s="1">
        <f>Tabulka1[[#This Row],[std2]]</f>
        <v>2.8284271247458787E-3</v>
      </c>
      <c r="E838" s="1">
        <v>7</v>
      </c>
      <c r="F838" s="1" t="s">
        <v>75</v>
      </c>
      <c r="G838" s="1" t="s">
        <v>27</v>
      </c>
      <c r="H838" s="1" t="s">
        <v>70</v>
      </c>
      <c r="I838" s="1">
        <v>30</v>
      </c>
      <c r="J838" s="1">
        <v>2</v>
      </c>
      <c r="K838" s="1">
        <v>13.036000000000001</v>
      </c>
      <c r="L838" s="1">
        <v>2.8284271247458787E-3</v>
      </c>
      <c r="M838" s="1" t="s">
        <v>29</v>
      </c>
      <c r="N838" s="1" t="s">
        <v>28</v>
      </c>
      <c r="O838" s="1" t="s">
        <v>70</v>
      </c>
      <c r="P838" s="1">
        <v>10.208511196674626</v>
      </c>
      <c r="Q838" s="1">
        <v>2</v>
      </c>
      <c r="R838" s="1">
        <f>Tabulka1[[#This Row],[z2]]</f>
        <v>13.036000000000001</v>
      </c>
      <c r="S838" s="1">
        <f>Tabulka1[[#This Row],[std2]]</f>
        <v>2.8284271247458787E-3</v>
      </c>
      <c r="T838" s="1" t="s">
        <v>44</v>
      </c>
      <c r="U838" s="1" t="s">
        <v>28</v>
      </c>
      <c r="V838" s="1" t="s">
        <v>70</v>
      </c>
      <c r="W838" s="1">
        <v>4.7059845927633095</v>
      </c>
      <c r="X838" s="1">
        <v>4.7059845927633086</v>
      </c>
      <c r="Y838" s="1">
        <f>Tabulka1[[#This Row],[z2]]</f>
        <v>13.036000000000001</v>
      </c>
      <c r="Z838" s="1">
        <f>Tabulka1[[#This Row],[std2]]</f>
        <v>2.8284271247458787E-3</v>
      </c>
      <c r="AA838" s="1" t="s">
        <v>36</v>
      </c>
      <c r="AB838" s="1" t="s">
        <v>37</v>
      </c>
      <c r="AC838" s="1" t="s">
        <v>70</v>
      </c>
      <c r="AD838" s="1">
        <f>Tabulka1[[#This Row],[y2]]</f>
        <v>2</v>
      </c>
      <c r="AE838" s="1">
        <f>Tabulka1[[#This Row],[x3]]</f>
        <v>10.208511196674626</v>
      </c>
      <c r="AF838" s="1">
        <f>Tabulka1[[#This Row],[x2]]-Tabulka1[[#This Row],[x3]]</f>
        <v>19.791488803325372</v>
      </c>
      <c r="AG838" s="1">
        <f>100-Tabulka1[[#This Row],[Na2O_proc]]-Tabulka1[[#This Row],[SiO2_proc]]</f>
        <v>70</v>
      </c>
      <c r="AH838" s="1">
        <f>Tabulka1[[#This Row],[z2]]</f>
        <v>13.036000000000001</v>
      </c>
      <c r="AI838" s="1">
        <f>Tabulka1[[#This Row],[std2]]</f>
        <v>2.8284271247458787E-3</v>
      </c>
      <c r="AJ838" s="1" t="str">
        <f>Tabulka1[[#This Row],[z2Label]]</f>
        <v>pH</v>
      </c>
      <c r="AK838" s="1">
        <v>25</v>
      </c>
      <c r="AL838" s="1" t="s">
        <v>82</v>
      </c>
      <c r="AM838" s="1" t="s">
        <v>79</v>
      </c>
      <c r="AN838" s="1"/>
      <c r="AO838" s="1"/>
      <c r="AP838" s="1"/>
      <c r="AQ838" s="1"/>
    </row>
    <row r="839" spans="1:43" x14ac:dyDescent="0.35">
      <c r="A839" s="1">
        <v>5.3343904020503032</v>
      </c>
      <c r="B839" s="1">
        <v>5.3343904020503032</v>
      </c>
      <c r="C839" s="1">
        <f>Tabulka1[[#This Row],[z2]]</f>
        <v>13.112500000000001</v>
      </c>
      <c r="D839" s="1">
        <f>Tabulka1[[#This Row],[std2]]</f>
        <v>3.5355339059332906E-3</v>
      </c>
      <c r="E839" s="1">
        <v>7</v>
      </c>
      <c r="F839" s="1" t="s">
        <v>75</v>
      </c>
      <c r="G839" s="1" t="s">
        <v>27</v>
      </c>
      <c r="H839" s="1" t="s">
        <v>70</v>
      </c>
      <c r="I839" s="1">
        <v>35</v>
      </c>
      <c r="J839" s="1">
        <v>2</v>
      </c>
      <c r="K839" s="1">
        <v>13.112500000000001</v>
      </c>
      <c r="L839" s="1">
        <v>3.5355339059332906E-3</v>
      </c>
      <c r="M839" s="1" t="s">
        <v>29</v>
      </c>
      <c r="N839" s="1" t="s">
        <v>28</v>
      </c>
      <c r="O839" s="1" t="s">
        <v>70</v>
      </c>
      <c r="P839" s="1">
        <v>11.909929729453731</v>
      </c>
      <c r="Q839" s="1">
        <v>2</v>
      </c>
      <c r="R839" s="1">
        <f>Tabulka1[[#This Row],[z2]]</f>
        <v>13.112500000000001</v>
      </c>
      <c r="S839" s="1">
        <f>Tabulka1[[#This Row],[std2]]</f>
        <v>3.5355339059332906E-3</v>
      </c>
      <c r="T839" s="1" t="s">
        <v>44</v>
      </c>
      <c r="U839" s="1" t="s">
        <v>28</v>
      </c>
      <c r="V839" s="1" t="s">
        <v>70</v>
      </c>
      <c r="W839" s="1">
        <v>5.9126473088564655</v>
      </c>
      <c r="X839" s="1">
        <v>5.9126473088564655</v>
      </c>
      <c r="Y839" s="1">
        <f>Tabulka1[[#This Row],[z2]]</f>
        <v>13.112500000000001</v>
      </c>
      <c r="Z839" s="1">
        <f>Tabulka1[[#This Row],[std2]]</f>
        <v>3.5355339059332906E-3</v>
      </c>
      <c r="AA839" s="1" t="s">
        <v>36</v>
      </c>
      <c r="AB839" s="1" t="s">
        <v>37</v>
      </c>
      <c r="AC839" s="1" t="s">
        <v>70</v>
      </c>
      <c r="AD839" s="1">
        <f>Tabulka1[[#This Row],[y2]]</f>
        <v>2</v>
      </c>
      <c r="AE839" s="1">
        <f>Tabulka1[[#This Row],[x3]]</f>
        <v>11.909929729453731</v>
      </c>
      <c r="AF839" s="1">
        <f>Tabulka1[[#This Row],[x2]]-Tabulka1[[#This Row],[x3]]</f>
        <v>23.090070270546271</v>
      </c>
      <c r="AG839" s="1">
        <f>100-Tabulka1[[#This Row],[Na2O_proc]]-Tabulka1[[#This Row],[SiO2_proc]]</f>
        <v>65</v>
      </c>
      <c r="AH839" s="1">
        <f>Tabulka1[[#This Row],[z2]]</f>
        <v>13.112500000000001</v>
      </c>
      <c r="AI839" s="1">
        <f>Tabulka1[[#This Row],[std2]]</f>
        <v>3.5355339059332906E-3</v>
      </c>
      <c r="AJ839" s="1" t="str">
        <f>Tabulka1[[#This Row],[z2Label]]</f>
        <v>pH</v>
      </c>
      <c r="AK839" s="1">
        <v>25</v>
      </c>
      <c r="AL839" s="1" t="s">
        <v>82</v>
      </c>
      <c r="AM839" s="1" t="s">
        <v>79</v>
      </c>
      <c r="AN839" s="1"/>
      <c r="AO839" s="1"/>
      <c r="AP839" s="1"/>
      <c r="AQ839" s="1"/>
    </row>
    <row r="840" spans="1:43" x14ac:dyDescent="0.35">
      <c r="A840" s="1">
        <v>6.1846543094254152</v>
      </c>
      <c r="B840" s="1">
        <v>6.1846543094254152</v>
      </c>
      <c r="C840" s="1">
        <f>Tabulka1[[#This Row],[z2]]</f>
        <v>13.147500000000001</v>
      </c>
      <c r="D840" s="1">
        <f>Tabulka1[[#This Row],[std2]]</f>
        <v>7.0710678118615568E-4</v>
      </c>
      <c r="E840" s="1">
        <v>7</v>
      </c>
      <c r="F840" s="1" t="s">
        <v>75</v>
      </c>
      <c r="G840" s="1" t="s">
        <v>27</v>
      </c>
      <c r="H840" s="1" t="s">
        <v>70</v>
      </c>
      <c r="I840" s="1">
        <v>38.94</v>
      </c>
      <c r="J840" s="1">
        <v>2</v>
      </c>
      <c r="K840" s="1">
        <v>13.147500000000001</v>
      </c>
      <c r="L840" s="1">
        <v>7.0710678118615568E-4</v>
      </c>
      <c r="M840" s="1" t="s">
        <v>29</v>
      </c>
      <c r="N840" s="1" t="s">
        <v>28</v>
      </c>
      <c r="O840" s="1" t="s">
        <v>70</v>
      </c>
      <c r="P840" s="1">
        <v>13.250647533283663</v>
      </c>
      <c r="Q840" s="1">
        <v>2</v>
      </c>
      <c r="R840" s="1">
        <f>Tabulka1[[#This Row],[z2]]</f>
        <v>13.147500000000001</v>
      </c>
      <c r="S840" s="1">
        <f>Tabulka1[[#This Row],[std2]]</f>
        <v>7.0710678118615568E-4</v>
      </c>
      <c r="T840" s="1" t="s">
        <v>44</v>
      </c>
      <c r="U840" s="1" t="s">
        <v>28</v>
      </c>
      <c r="V840" s="1" t="s">
        <v>70</v>
      </c>
      <c r="W840" s="1">
        <v>7.0027147084584715</v>
      </c>
      <c r="X840" s="1">
        <v>7.0027147084584724</v>
      </c>
      <c r="Y840" s="1">
        <f>Tabulka1[[#This Row],[z2]]</f>
        <v>13.147500000000001</v>
      </c>
      <c r="Z840" s="1">
        <f>Tabulka1[[#This Row],[std2]]</f>
        <v>7.0710678118615568E-4</v>
      </c>
      <c r="AA840" s="1" t="s">
        <v>36</v>
      </c>
      <c r="AB840" s="1" t="s">
        <v>37</v>
      </c>
      <c r="AC840" s="1" t="s">
        <v>70</v>
      </c>
      <c r="AD840" s="1">
        <f>Tabulka1[[#This Row],[y2]]</f>
        <v>2</v>
      </c>
      <c r="AE840" s="1">
        <f>Tabulka1[[#This Row],[x3]]</f>
        <v>13.250647533283663</v>
      </c>
      <c r="AF840" s="1">
        <f>Tabulka1[[#This Row],[x2]]-Tabulka1[[#This Row],[x3]]</f>
        <v>25.689352466716336</v>
      </c>
      <c r="AG840" s="1">
        <f>100-Tabulka1[[#This Row],[Na2O_proc]]-Tabulka1[[#This Row],[SiO2_proc]]</f>
        <v>61.059999999999995</v>
      </c>
      <c r="AH840" s="1">
        <f>Tabulka1[[#This Row],[z2]]</f>
        <v>13.147500000000001</v>
      </c>
      <c r="AI840" s="1">
        <f>Tabulka1[[#This Row],[std2]]</f>
        <v>7.0710678118615568E-4</v>
      </c>
      <c r="AJ840" s="1" t="str">
        <f>Tabulka1[[#This Row],[z2Label]]</f>
        <v>pH</v>
      </c>
      <c r="AK840" s="1">
        <v>25</v>
      </c>
      <c r="AL840" s="1" t="s">
        <v>82</v>
      </c>
      <c r="AM840" s="1" t="s">
        <v>79</v>
      </c>
      <c r="AN840" s="1"/>
      <c r="AO840" s="1"/>
      <c r="AP840" s="1"/>
      <c r="AQ840" s="1"/>
    </row>
    <row r="841" spans="1:43" x14ac:dyDescent="0.35">
      <c r="A841" s="1">
        <v>0</v>
      </c>
      <c r="B841" s="1">
        <v>0</v>
      </c>
      <c r="C841" s="1">
        <f>Tabulka1[[#This Row],[z2]]</f>
        <v>0</v>
      </c>
      <c r="D841" s="1" t="str">
        <f>Tabulka1[[#This Row],[std2]]</f>
        <v>–</v>
      </c>
      <c r="E841" s="1">
        <v>8</v>
      </c>
      <c r="F841" s="1" t="s">
        <v>75</v>
      </c>
      <c r="G841" s="1" t="s">
        <v>27</v>
      </c>
      <c r="H841" s="1" t="s">
        <v>70</v>
      </c>
      <c r="I841" s="1">
        <v>0</v>
      </c>
      <c r="J841" s="1">
        <v>2.5</v>
      </c>
      <c r="L841" s="1" t="s">
        <v>46</v>
      </c>
      <c r="M841" s="1" t="s">
        <v>29</v>
      </c>
      <c r="N841" s="1" t="s">
        <v>28</v>
      </c>
      <c r="O841" s="1" t="s">
        <v>70</v>
      </c>
      <c r="P841" s="1">
        <v>0</v>
      </c>
      <c r="Q841" s="1">
        <v>0</v>
      </c>
      <c r="R841" s="1">
        <f>Tabulka1[[#This Row],[z2]]</f>
        <v>0</v>
      </c>
      <c r="S841" s="1" t="str">
        <f>Tabulka1[[#This Row],[std2]]</f>
        <v>–</v>
      </c>
      <c r="T841" s="1" t="s">
        <v>44</v>
      </c>
      <c r="U841" s="1" t="s">
        <v>28</v>
      </c>
      <c r="V841" s="1" t="s">
        <v>70</v>
      </c>
      <c r="W841" s="1">
        <v>0</v>
      </c>
      <c r="X841" s="1">
        <v>0</v>
      </c>
      <c r="Y841" s="1">
        <f>Tabulka1[[#This Row],[z2]]</f>
        <v>0</v>
      </c>
      <c r="Z841" s="1" t="str">
        <f>Tabulka1[[#This Row],[std2]]</f>
        <v>–</v>
      </c>
      <c r="AA841" s="1" t="s">
        <v>36</v>
      </c>
      <c r="AB841" s="1" t="s">
        <v>37</v>
      </c>
      <c r="AC841" s="1" t="s">
        <v>70</v>
      </c>
      <c r="AD841" s="1">
        <f>Tabulka1[[#This Row],[y2]]</f>
        <v>2.5</v>
      </c>
      <c r="AE841" s="1">
        <f>Tabulka1[[#This Row],[x3]]</f>
        <v>0</v>
      </c>
      <c r="AF841" s="1">
        <f>Tabulka1[[#This Row],[x2]]-Tabulka1[[#This Row],[x3]]</f>
        <v>0</v>
      </c>
      <c r="AG841" s="1">
        <f>100-Tabulka1[[#This Row],[Na2O_proc]]-Tabulka1[[#This Row],[SiO2_proc]]</f>
        <v>100</v>
      </c>
      <c r="AH841" s="1">
        <f>Tabulka1[[#This Row],[z2]]</f>
        <v>0</v>
      </c>
      <c r="AI841" s="1" t="str">
        <f>Tabulka1[[#This Row],[std2]]</f>
        <v>–</v>
      </c>
      <c r="AJ841" s="1" t="str">
        <f>Tabulka1[[#This Row],[z2Label]]</f>
        <v>pH</v>
      </c>
      <c r="AK841" s="1">
        <v>25</v>
      </c>
      <c r="AL841" s="1" t="s">
        <v>82</v>
      </c>
      <c r="AM841" s="1" t="s">
        <v>79</v>
      </c>
      <c r="AN841" s="1"/>
      <c r="AO841" s="1"/>
      <c r="AP841" s="1"/>
      <c r="AQ841" s="1"/>
    </row>
    <row r="842" spans="1:43" x14ac:dyDescent="0.35">
      <c r="A842" s="1">
        <v>0.49062607073559161</v>
      </c>
      <c r="B842" s="1">
        <v>0.61328258841948946</v>
      </c>
      <c r="C842" s="1">
        <f>Tabulka1[[#This Row],[z2]]</f>
        <v>11.815999999999999</v>
      </c>
      <c r="D842" s="1">
        <f>Tabulka1[[#This Row],[std2]]</f>
        <v>1.4142135623735675E-3</v>
      </c>
      <c r="E842" s="1">
        <v>8</v>
      </c>
      <c r="F842" s="1" t="s">
        <v>75</v>
      </c>
      <c r="G842" s="1" t="s">
        <v>27</v>
      </c>
      <c r="H842" s="1" t="s">
        <v>70</v>
      </c>
      <c r="I842" s="1">
        <v>5</v>
      </c>
      <c r="J842" s="1">
        <v>2.5</v>
      </c>
      <c r="K842" s="1">
        <v>11.815999999999999</v>
      </c>
      <c r="L842" s="1">
        <v>1.4142135623735675E-3</v>
      </c>
      <c r="M842" s="1" t="s">
        <v>29</v>
      </c>
      <c r="N842" s="1" t="s">
        <v>28</v>
      </c>
      <c r="O842" s="1" t="s">
        <v>70</v>
      </c>
      <c r="P842" s="1">
        <v>1.4605340116288661</v>
      </c>
      <c r="Q842" s="1">
        <v>2.5</v>
      </c>
      <c r="R842" s="1">
        <f>Tabulka1[[#This Row],[z2]]</f>
        <v>11.815999999999999</v>
      </c>
      <c r="S842" s="1">
        <f>Tabulka1[[#This Row],[std2]]</f>
        <v>1.4142135623735675E-3</v>
      </c>
      <c r="T842" s="1" t="s">
        <v>44</v>
      </c>
      <c r="U842" s="1" t="s">
        <v>28</v>
      </c>
      <c r="V842" s="1" t="s">
        <v>70</v>
      </c>
      <c r="W842" s="1">
        <v>0.49610568201992211</v>
      </c>
      <c r="X842" s="1">
        <v>0.62013210252490258</v>
      </c>
      <c r="Y842" s="1">
        <f>Tabulka1[[#This Row],[z2]]</f>
        <v>11.815999999999999</v>
      </c>
      <c r="Z842" s="1">
        <f>Tabulka1[[#This Row],[std2]]</f>
        <v>1.4142135623735675E-3</v>
      </c>
      <c r="AA842" s="1" t="s">
        <v>36</v>
      </c>
      <c r="AB842" s="1" t="s">
        <v>37</v>
      </c>
      <c r="AC842" s="1" t="s">
        <v>70</v>
      </c>
      <c r="AD842" s="1">
        <f>Tabulka1[[#This Row],[y2]]</f>
        <v>2.5</v>
      </c>
      <c r="AE842" s="1">
        <f>Tabulka1[[#This Row],[x3]]</f>
        <v>1.4605340116288661</v>
      </c>
      <c r="AF842" s="1">
        <f>Tabulka1[[#This Row],[x2]]-Tabulka1[[#This Row],[x3]]</f>
        <v>3.5394659883711341</v>
      </c>
      <c r="AG842" s="1">
        <f>100-Tabulka1[[#This Row],[Na2O_proc]]-Tabulka1[[#This Row],[SiO2_proc]]</f>
        <v>95</v>
      </c>
      <c r="AH842" s="1">
        <f>Tabulka1[[#This Row],[z2]]</f>
        <v>11.815999999999999</v>
      </c>
      <c r="AI842" s="1">
        <f>Tabulka1[[#This Row],[std2]]</f>
        <v>1.4142135623735675E-3</v>
      </c>
      <c r="AJ842" s="1" t="str">
        <f>Tabulka1[[#This Row],[z2Label]]</f>
        <v>pH</v>
      </c>
      <c r="AK842" s="1">
        <v>25</v>
      </c>
      <c r="AL842" s="1" t="s">
        <v>82</v>
      </c>
      <c r="AM842" s="1" t="s">
        <v>79</v>
      </c>
      <c r="AN842" s="1"/>
      <c r="AO842" s="1"/>
      <c r="AP842" s="1"/>
      <c r="AQ842" s="1"/>
    </row>
    <row r="843" spans="1:43" x14ac:dyDescent="0.35">
      <c r="A843" s="1">
        <v>1.0253705717203738</v>
      </c>
      <c r="B843" s="1">
        <v>1.2817132146504673</v>
      </c>
      <c r="C843" s="1">
        <f>Tabulka1[[#This Row],[z2]]</f>
        <v>11.902999999999999</v>
      </c>
      <c r="D843" s="1">
        <f>Tabulka1[[#This Row],[std2]]</f>
        <v>2.8284271247458787E-3</v>
      </c>
      <c r="E843" s="1">
        <v>8</v>
      </c>
      <c r="F843" s="1" t="s">
        <v>75</v>
      </c>
      <c r="G843" s="1" t="s">
        <v>27</v>
      </c>
      <c r="H843" s="1" t="s">
        <v>70</v>
      </c>
      <c r="I843" s="1">
        <v>10</v>
      </c>
      <c r="J843" s="1">
        <v>2.5</v>
      </c>
      <c r="K843" s="1">
        <v>11.902999999999999</v>
      </c>
      <c r="L843" s="1">
        <v>2.8284271247458787E-3</v>
      </c>
      <c r="M843" s="1" t="s">
        <v>29</v>
      </c>
      <c r="N843" s="1" t="s">
        <v>28</v>
      </c>
      <c r="O843" s="1" t="s">
        <v>70</v>
      </c>
      <c r="P843" s="1">
        <v>2.9210680232577322</v>
      </c>
      <c r="Q843" s="1">
        <v>2.5</v>
      </c>
      <c r="R843" s="1">
        <f>Tabulka1[[#This Row],[z2]]</f>
        <v>11.902999999999999</v>
      </c>
      <c r="S843" s="1">
        <f>Tabulka1[[#This Row],[std2]]</f>
        <v>2.8284271247458787E-3</v>
      </c>
      <c r="T843" s="1" t="s">
        <v>44</v>
      </c>
      <c r="U843" s="1" t="s">
        <v>28</v>
      </c>
      <c r="V843" s="1" t="s">
        <v>70</v>
      </c>
      <c r="W843" s="1">
        <v>1.0473342175976132</v>
      </c>
      <c r="X843" s="1">
        <v>1.3091677719970165</v>
      </c>
      <c r="Y843" s="1">
        <f>Tabulka1[[#This Row],[z2]]</f>
        <v>11.902999999999999</v>
      </c>
      <c r="Z843" s="1">
        <f>Tabulka1[[#This Row],[std2]]</f>
        <v>2.8284271247458787E-3</v>
      </c>
      <c r="AA843" s="1" t="s">
        <v>36</v>
      </c>
      <c r="AB843" s="1" t="s">
        <v>37</v>
      </c>
      <c r="AC843" s="1" t="s">
        <v>70</v>
      </c>
      <c r="AD843" s="1">
        <f>Tabulka1[[#This Row],[y2]]</f>
        <v>2.5</v>
      </c>
      <c r="AE843" s="1">
        <f>Tabulka1[[#This Row],[x3]]</f>
        <v>2.9210680232577322</v>
      </c>
      <c r="AF843" s="1">
        <f>Tabulka1[[#This Row],[x2]]-Tabulka1[[#This Row],[x3]]</f>
        <v>7.0789319767422683</v>
      </c>
      <c r="AG843" s="1">
        <f>100-Tabulka1[[#This Row],[Na2O_proc]]-Tabulka1[[#This Row],[SiO2_proc]]</f>
        <v>90</v>
      </c>
      <c r="AH843" s="1">
        <f>Tabulka1[[#This Row],[z2]]</f>
        <v>11.902999999999999</v>
      </c>
      <c r="AI843" s="1">
        <f>Tabulka1[[#This Row],[std2]]</f>
        <v>2.8284271247458787E-3</v>
      </c>
      <c r="AJ843" s="1" t="str">
        <f>Tabulka1[[#This Row],[z2Label]]</f>
        <v>pH</v>
      </c>
      <c r="AK843" s="1">
        <v>25</v>
      </c>
      <c r="AL843" s="1" t="s">
        <v>82</v>
      </c>
      <c r="AM843" s="1" t="s">
        <v>79</v>
      </c>
      <c r="AN843" s="1"/>
      <c r="AO843" s="1"/>
      <c r="AP843" s="1"/>
      <c r="AQ843" s="1"/>
    </row>
    <row r="844" spans="1:43" x14ac:dyDescent="0.35">
      <c r="A844" s="1">
        <v>1.6052444423078829</v>
      </c>
      <c r="B844" s="1">
        <v>2.0065555528848535</v>
      </c>
      <c r="C844" s="1">
        <f>Tabulka1[[#This Row],[z2]]</f>
        <v>11.972999999999999</v>
      </c>
      <c r="D844" s="1">
        <f>Tabulka1[[#This Row],[std2]]</f>
        <v>1.4142135623735675E-3</v>
      </c>
      <c r="E844" s="1">
        <v>8</v>
      </c>
      <c r="F844" s="1" t="s">
        <v>75</v>
      </c>
      <c r="G844" s="1" t="s">
        <v>27</v>
      </c>
      <c r="H844" s="1" t="s">
        <v>70</v>
      </c>
      <c r="I844" s="1">
        <v>15</v>
      </c>
      <c r="J844" s="1">
        <v>2.5</v>
      </c>
      <c r="K844" s="1">
        <v>11.972999999999999</v>
      </c>
      <c r="L844" s="1">
        <v>1.4142135623735675E-3</v>
      </c>
      <c r="M844" s="1" t="s">
        <v>29</v>
      </c>
      <c r="N844" s="1" t="s">
        <v>28</v>
      </c>
      <c r="O844" s="1" t="s">
        <v>70</v>
      </c>
      <c r="P844" s="1">
        <v>4.3816020348865985</v>
      </c>
      <c r="Q844" s="1">
        <v>2.5</v>
      </c>
      <c r="R844" s="1">
        <f>Tabulka1[[#This Row],[z2]]</f>
        <v>11.972999999999999</v>
      </c>
      <c r="S844" s="1">
        <f>Tabulka1[[#This Row],[std2]]</f>
        <v>1.4142135623735675E-3</v>
      </c>
      <c r="T844" s="1" t="s">
        <v>44</v>
      </c>
      <c r="U844" s="1" t="s">
        <v>28</v>
      </c>
      <c r="V844" s="1" t="s">
        <v>70</v>
      </c>
      <c r="W844" s="1">
        <v>1.6634131691256213</v>
      </c>
      <c r="X844" s="1">
        <v>2.0792664614070264</v>
      </c>
      <c r="Y844" s="1">
        <f>Tabulka1[[#This Row],[z2]]</f>
        <v>11.972999999999999</v>
      </c>
      <c r="Z844" s="1">
        <f>Tabulka1[[#This Row],[std2]]</f>
        <v>1.4142135623735675E-3</v>
      </c>
      <c r="AA844" s="1" t="s">
        <v>36</v>
      </c>
      <c r="AB844" s="1" t="s">
        <v>37</v>
      </c>
      <c r="AC844" s="1" t="s">
        <v>70</v>
      </c>
      <c r="AD844" s="1">
        <f>Tabulka1[[#This Row],[y2]]</f>
        <v>2.5</v>
      </c>
      <c r="AE844" s="1">
        <f>Tabulka1[[#This Row],[x3]]</f>
        <v>4.3816020348865985</v>
      </c>
      <c r="AF844" s="1">
        <f>Tabulka1[[#This Row],[x2]]-Tabulka1[[#This Row],[x3]]</f>
        <v>10.618397965113402</v>
      </c>
      <c r="AG844" s="1">
        <f>100-Tabulka1[[#This Row],[Na2O_proc]]-Tabulka1[[#This Row],[SiO2_proc]]</f>
        <v>85</v>
      </c>
      <c r="AH844" s="1">
        <f>Tabulka1[[#This Row],[z2]]</f>
        <v>11.972999999999999</v>
      </c>
      <c r="AI844" s="1">
        <f>Tabulka1[[#This Row],[std2]]</f>
        <v>1.4142135623735675E-3</v>
      </c>
      <c r="AJ844" s="1" t="str">
        <f>Tabulka1[[#This Row],[z2Label]]</f>
        <v>pH</v>
      </c>
      <c r="AK844" s="1">
        <v>25</v>
      </c>
      <c r="AL844" s="1" t="s">
        <v>82</v>
      </c>
      <c r="AM844" s="1" t="s">
        <v>79</v>
      </c>
      <c r="AN844" s="1"/>
      <c r="AO844" s="1"/>
      <c r="AP844" s="1"/>
      <c r="AQ844" s="1"/>
    </row>
    <row r="845" spans="1:43" x14ac:dyDescent="0.35">
      <c r="A845" s="1">
        <v>2.2404207015871984</v>
      </c>
      <c r="B845" s="1">
        <v>2.8005258769839978</v>
      </c>
      <c r="C845" s="1">
        <f>Tabulka1[[#This Row],[z2]]</f>
        <v>12.032500000000001</v>
      </c>
      <c r="D845" s="1">
        <f>Tabulka1[[#This Row],[std2]]</f>
        <v>2.1213203435597231E-3</v>
      </c>
      <c r="E845" s="1">
        <v>8</v>
      </c>
      <c r="F845" s="1" t="s">
        <v>75</v>
      </c>
      <c r="G845" s="1" t="s">
        <v>27</v>
      </c>
      <c r="H845" s="1" t="s">
        <v>70</v>
      </c>
      <c r="I845" s="1">
        <v>20</v>
      </c>
      <c r="J845" s="1">
        <v>2.5</v>
      </c>
      <c r="K845" s="1">
        <v>12.032500000000001</v>
      </c>
      <c r="L845" s="1">
        <v>2.1213203435597231E-3</v>
      </c>
      <c r="M845" s="1" t="s">
        <v>29</v>
      </c>
      <c r="N845" s="1" t="s">
        <v>28</v>
      </c>
      <c r="O845" s="1" t="s">
        <v>70</v>
      </c>
      <c r="P845" s="1">
        <v>5.8421360465154644</v>
      </c>
      <c r="Q845" s="1">
        <v>2.5</v>
      </c>
      <c r="R845" s="1">
        <f>Tabulka1[[#This Row],[z2]]</f>
        <v>12.032500000000001</v>
      </c>
      <c r="S845" s="1">
        <f>Tabulka1[[#This Row],[std2]]</f>
        <v>2.1213203435597231E-3</v>
      </c>
      <c r="T845" s="1" t="s">
        <v>44</v>
      </c>
      <c r="U845" s="1" t="s">
        <v>28</v>
      </c>
      <c r="V845" s="1" t="s">
        <v>70</v>
      </c>
      <c r="W845" s="1">
        <v>2.35650198959463</v>
      </c>
      <c r="X845" s="1">
        <v>2.9456274869932875</v>
      </c>
      <c r="Y845" s="1">
        <f>Tabulka1[[#This Row],[z2]]</f>
        <v>12.032500000000001</v>
      </c>
      <c r="Z845" s="1">
        <f>Tabulka1[[#This Row],[std2]]</f>
        <v>2.1213203435597231E-3</v>
      </c>
      <c r="AA845" s="1" t="s">
        <v>36</v>
      </c>
      <c r="AB845" s="1" t="s">
        <v>37</v>
      </c>
      <c r="AC845" s="1" t="s">
        <v>70</v>
      </c>
      <c r="AD845" s="1">
        <f>Tabulka1[[#This Row],[y2]]</f>
        <v>2.5</v>
      </c>
      <c r="AE845" s="1">
        <f>Tabulka1[[#This Row],[x3]]</f>
        <v>5.8421360465154644</v>
      </c>
      <c r="AF845" s="1">
        <f>Tabulka1[[#This Row],[x2]]-Tabulka1[[#This Row],[x3]]</f>
        <v>14.157863953484537</v>
      </c>
      <c r="AG845" s="1">
        <f>100-Tabulka1[[#This Row],[Na2O_proc]]-Tabulka1[[#This Row],[SiO2_proc]]</f>
        <v>80</v>
      </c>
      <c r="AH845" s="1">
        <f>Tabulka1[[#This Row],[z2]]</f>
        <v>12.032500000000001</v>
      </c>
      <c r="AI845" s="1">
        <f>Tabulka1[[#This Row],[std2]]</f>
        <v>2.1213203435597231E-3</v>
      </c>
      <c r="AJ845" s="1" t="str">
        <f>Tabulka1[[#This Row],[z2Label]]</f>
        <v>pH</v>
      </c>
      <c r="AK845" s="1">
        <v>25</v>
      </c>
      <c r="AL845" s="1" t="s">
        <v>82</v>
      </c>
      <c r="AM845" s="1" t="s">
        <v>79</v>
      </c>
      <c r="AN845" s="1"/>
      <c r="AO845" s="1"/>
      <c r="AP845" s="1"/>
      <c r="AQ845" s="1"/>
    </row>
    <row r="846" spans="1:43" x14ac:dyDescent="0.35">
      <c r="A846" s="1">
        <v>2.9326667260505164</v>
      </c>
      <c r="B846" s="1">
        <v>3.6658334075631456</v>
      </c>
      <c r="C846" s="1">
        <f>Tabulka1[[#This Row],[z2]]</f>
        <v>12.074999999999999</v>
      </c>
      <c r="D846" s="1">
        <f>Tabulka1[[#This Row],[std2]]</f>
        <v>8.4852813742376364E-3</v>
      </c>
      <c r="E846" s="1">
        <v>8</v>
      </c>
      <c r="F846" s="1" t="s">
        <v>75</v>
      </c>
      <c r="G846" s="1" t="s">
        <v>27</v>
      </c>
      <c r="H846" s="1" t="s">
        <v>70</v>
      </c>
      <c r="I846" s="1">
        <v>25</v>
      </c>
      <c r="J846" s="1">
        <v>2.5</v>
      </c>
      <c r="K846" s="1">
        <v>12.074999999999999</v>
      </c>
      <c r="L846" s="1">
        <v>8.4852813742376364E-3</v>
      </c>
      <c r="M846" s="1" t="s">
        <v>29</v>
      </c>
      <c r="N846" s="1" t="s">
        <v>28</v>
      </c>
      <c r="O846" s="1" t="s">
        <v>70</v>
      </c>
      <c r="P846" s="1">
        <v>7.3026700581443302</v>
      </c>
      <c r="Q846" s="1">
        <v>2.5</v>
      </c>
      <c r="R846" s="1">
        <f>Tabulka1[[#This Row],[z2]]</f>
        <v>12.074999999999999</v>
      </c>
      <c r="S846" s="1">
        <f>Tabulka1[[#This Row],[std2]]</f>
        <v>8.4852813742376364E-3</v>
      </c>
      <c r="T846" s="1" t="s">
        <v>44</v>
      </c>
      <c r="U846" s="1" t="s">
        <v>28</v>
      </c>
      <c r="V846" s="1" t="s">
        <v>70</v>
      </c>
      <c r="W846" s="1">
        <v>3.14200265279284</v>
      </c>
      <c r="X846" s="1">
        <v>3.9275033159910495</v>
      </c>
      <c r="Y846" s="1">
        <f>Tabulka1[[#This Row],[z2]]</f>
        <v>12.074999999999999</v>
      </c>
      <c r="Z846" s="1">
        <f>Tabulka1[[#This Row],[std2]]</f>
        <v>8.4852813742376364E-3</v>
      </c>
      <c r="AA846" s="1" t="s">
        <v>36</v>
      </c>
      <c r="AB846" s="1" t="s">
        <v>37</v>
      </c>
      <c r="AC846" s="1" t="s">
        <v>70</v>
      </c>
      <c r="AD846" s="1">
        <f>Tabulka1[[#This Row],[y2]]</f>
        <v>2.5</v>
      </c>
      <c r="AE846" s="1">
        <f>Tabulka1[[#This Row],[x3]]</f>
        <v>7.3026700581443302</v>
      </c>
      <c r="AF846" s="1">
        <f>Tabulka1[[#This Row],[x2]]-Tabulka1[[#This Row],[x3]]</f>
        <v>17.697329941855671</v>
      </c>
      <c r="AG846" s="1">
        <f>100-Tabulka1[[#This Row],[Na2O_proc]]-Tabulka1[[#This Row],[SiO2_proc]]</f>
        <v>75</v>
      </c>
      <c r="AH846" s="1">
        <f>Tabulka1[[#This Row],[z2]]</f>
        <v>12.074999999999999</v>
      </c>
      <c r="AI846" s="1">
        <f>Tabulka1[[#This Row],[std2]]</f>
        <v>8.4852813742376364E-3</v>
      </c>
      <c r="AJ846" s="1" t="str">
        <f>Tabulka1[[#This Row],[z2Label]]</f>
        <v>pH</v>
      </c>
      <c r="AK846" s="1">
        <v>25</v>
      </c>
      <c r="AL846" s="1" t="s">
        <v>82</v>
      </c>
      <c r="AM846" s="1" t="s">
        <v>79</v>
      </c>
      <c r="AN846" s="1"/>
      <c r="AO846" s="1"/>
      <c r="AP846" s="1"/>
      <c r="AQ846" s="1"/>
    </row>
    <row r="847" spans="1:43" x14ac:dyDescent="0.35">
      <c r="A847" s="1">
        <v>3.6892358288218108</v>
      </c>
      <c r="B847" s="1">
        <v>4.6115447860272631</v>
      </c>
      <c r="C847" s="1">
        <f>Tabulka1[[#This Row],[z2]]</f>
        <v>12.1205</v>
      </c>
      <c r="D847" s="1">
        <f>Tabulka1[[#This Row],[std2]]</f>
        <v>7.0710678118741173E-4</v>
      </c>
      <c r="E847" s="1">
        <v>8</v>
      </c>
      <c r="F847" s="1" t="s">
        <v>75</v>
      </c>
      <c r="G847" s="1" t="s">
        <v>27</v>
      </c>
      <c r="H847" s="1" t="s">
        <v>70</v>
      </c>
      <c r="I847" s="1">
        <v>30</v>
      </c>
      <c r="J847" s="1">
        <v>2.5</v>
      </c>
      <c r="K847" s="1">
        <v>12.1205</v>
      </c>
      <c r="L847" s="1">
        <v>7.0710678118741173E-4</v>
      </c>
      <c r="M847" s="1" t="s">
        <v>29</v>
      </c>
      <c r="N847" s="1" t="s">
        <v>28</v>
      </c>
      <c r="O847" s="1" t="s">
        <v>70</v>
      </c>
      <c r="P847" s="1">
        <v>8.763204069773197</v>
      </c>
      <c r="Q847" s="1">
        <v>2.5</v>
      </c>
      <c r="R847" s="1">
        <f>Tabulka1[[#This Row],[z2]]</f>
        <v>12.1205</v>
      </c>
      <c r="S847" s="1">
        <f>Tabulka1[[#This Row],[std2]]</f>
        <v>7.0710678118741173E-4</v>
      </c>
      <c r="T847" s="1" t="s">
        <v>44</v>
      </c>
      <c r="U847" s="1" t="s">
        <v>28</v>
      </c>
      <c r="V847" s="1" t="s">
        <v>70</v>
      </c>
      <c r="W847" s="1">
        <v>4.0397176964479371</v>
      </c>
      <c r="X847" s="1">
        <v>5.0496471205599214</v>
      </c>
      <c r="Y847" s="1">
        <f>Tabulka1[[#This Row],[z2]]</f>
        <v>12.1205</v>
      </c>
      <c r="Z847" s="1">
        <f>Tabulka1[[#This Row],[std2]]</f>
        <v>7.0710678118741173E-4</v>
      </c>
      <c r="AA847" s="1" t="s">
        <v>36</v>
      </c>
      <c r="AB847" s="1" t="s">
        <v>37</v>
      </c>
      <c r="AC847" s="1" t="s">
        <v>70</v>
      </c>
      <c r="AD847" s="1">
        <f>Tabulka1[[#This Row],[y2]]</f>
        <v>2.5</v>
      </c>
      <c r="AE847" s="1">
        <f>Tabulka1[[#This Row],[x3]]</f>
        <v>8.763204069773197</v>
      </c>
      <c r="AF847" s="1">
        <f>Tabulka1[[#This Row],[x2]]-Tabulka1[[#This Row],[x3]]</f>
        <v>21.236795930226805</v>
      </c>
      <c r="AG847" s="1">
        <f>100-Tabulka1[[#This Row],[Na2O_proc]]-Tabulka1[[#This Row],[SiO2_proc]]</f>
        <v>70</v>
      </c>
      <c r="AH847" s="1">
        <f>Tabulka1[[#This Row],[z2]]</f>
        <v>12.1205</v>
      </c>
      <c r="AI847" s="1">
        <f>Tabulka1[[#This Row],[std2]]</f>
        <v>7.0710678118741173E-4</v>
      </c>
      <c r="AJ847" s="1" t="str">
        <f>Tabulka1[[#This Row],[z2Label]]</f>
        <v>pH</v>
      </c>
      <c r="AK847" s="1">
        <v>25</v>
      </c>
      <c r="AL847" s="1" t="s">
        <v>82</v>
      </c>
      <c r="AM847" s="1" t="s">
        <v>79</v>
      </c>
      <c r="AN847" s="1"/>
      <c r="AO847" s="1"/>
      <c r="AP847" s="1"/>
      <c r="AQ847" s="1"/>
    </row>
    <row r="848" spans="1:43" x14ac:dyDescent="0.35">
      <c r="A848" s="1">
        <v>4.5207605468781296</v>
      </c>
      <c r="B848" s="1">
        <v>5.6509506835976619</v>
      </c>
      <c r="C848" s="1">
        <f>Tabulka1[[#This Row],[z2]]</f>
        <v>12.157</v>
      </c>
      <c r="D848" s="1">
        <f>Tabulka1[[#This Row],[std2]]</f>
        <v>2.8284271247471346E-3</v>
      </c>
      <c r="E848" s="1">
        <v>8</v>
      </c>
      <c r="F848" s="1" t="s">
        <v>75</v>
      </c>
      <c r="G848" s="1" t="s">
        <v>27</v>
      </c>
      <c r="H848" s="1" t="s">
        <v>70</v>
      </c>
      <c r="I848" s="1">
        <v>35</v>
      </c>
      <c r="J848" s="1">
        <v>2.5</v>
      </c>
      <c r="K848" s="1">
        <v>12.157</v>
      </c>
      <c r="L848" s="1">
        <v>2.8284271247471346E-3</v>
      </c>
      <c r="M848" s="1" t="s">
        <v>29</v>
      </c>
      <c r="N848" s="1" t="s">
        <v>28</v>
      </c>
      <c r="O848" s="1" t="s">
        <v>70</v>
      </c>
      <c r="P848" s="1">
        <v>10.223738081402063</v>
      </c>
      <c r="Q848" s="1">
        <v>2.5</v>
      </c>
      <c r="R848" s="1">
        <f>Tabulka1[[#This Row],[z2]]</f>
        <v>12.157</v>
      </c>
      <c r="S848" s="1">
        <f>Tabulka1[[#This Row],[std2]]</f>
        <v>2.8284271247471346E-3</v>
      </c>
      <c r="T848" s="1" t="s">
        <v>44</v>
      </c>
      <c r="U848" s="1" t="s">
        <v>28</v>
      </c>
      <c r="V848" s="1" t="s">
        <v>70</v>
      </c>
      <c r="W848" s="1">
        <v>5.0755427468192025</v>
      </c>
      <c r="X848" s="1">
        <v>6.344428433524004</v>
      </c>
      <c r="Y848" s="1">
        <f>Tabulka1[[#This Row],[z2]]</f>
        <v>12.157</v>
      </c>
      <c r="Z848" s="1">
        <f>Tabulka1[[#This Row],[std2]]</f>
        <v>2.8284271247471346E-3</v>
      </c>
      <c r="AA848" s="1" t="s">
        <v>36</v>
      </c>
      <c r="AB848" s="1" t="s">
        <v>37</v>
      </c>
      <c r="AC848" s="1" t="s">
        <v>70</v>
      </c>
      <c r="AD848" s="1">
        <f>Tabulka1[[#This Row],[y2]]</f>
        <v>2.5</v>
      </c>
      <c r="AE848" s="1">
        <f>Tabulka1[[#This Row],[x3]]</f>
        <v>10.223738081402063</v>
      </c>
      <c r="AF848" s="1">
        <f>Tabulka1[[#This Row],[x2]]-Tabulka1[[#This Row],[x3]]</f>
        <v>24.776261918597939</v>
      </c>
      <c r="AG848" s="1">
        <f>100-Tabulka1[[#This Row],[Na2O_proc]]-Tabulka1[[#This Row],[SiO2_proc]]</f>
        <v>65</v>
      </c>
      <c r="AH848" s="1">
        <f>Tabulka1[[#This Row],[z2]]</f>
        <v>12.157</v>
      </c>
      <c r="AI848" s="1">
        <f>Tabulka1[[#This Row],[std2]]</f>
        <v>2.8284271247471346E-3</v>
      </c>
      <c r="AJ848" s="1" t="str">
        <f>Tabulka1[[#This Row],[z2Label]]</f>
        <v>pH</v>
      </c>
      <c r="AK848" s="1">
        <v>25</v>
      </c>
      <c r="AL848" s="1" t="s">
        <v>82</v>
      </c>
      <c r="AM848" s="1" t="s">
        <v>79</v>
      </c>
      <c r="AN848" s="1"/>
      <c r="AO848" s="1"/>
      <c r="AP848" s="1"/>
      <c r="AQ848" s="1"/>
    </row>
    <row r="849" spans="1:43" x14ac:dyDescent="0.35">
      <c r="A849" s="1">
        <v>5.2433510165522321</v>
      </c>
      <c r="B849" s="1">
        <v>6.5541887706902902</v>
      </c>
      <c r="C849" s="1">
        <f>Tabulka1[[#This Row],[z2]]</f>
        <v>12.144500000000001</v>
      </c>
      <c r="D849" s="1">
        <f>Tabulka1[[#This Row],[std2]]</f>
        <v>7.0710678118615568E-4</v>
      </c>
      <c r="E849" s="1">
        <v>8</v>
      </c>
      <c r="F849" s="1" t="s">
        <v>75</v>
      </c>
      <c r="G849" s="1" t="s">
        <v>27</v>
      </c>
      <c r="H849" s="1" t="s">
        <v>70</v>
      </c>
      <c r="I849" s="1">
        <v>38.99</v>
      </c>
      <c r="J849" s="1">
        <v>2.5</v>
      </c>
      <c r="K849" s="1">
        <v>12.144500000000001</v>
      </c>
      <c r="L849" s="1">
        <v>7.0710678118615568E-4</v>
      </c>
      <c r="M849" s="1" t="s">
        <v>29</v>
      </c>
      <c r="N849" s="1" t="s">
        <v>28</v>
      </c>
      <c r="O849" s="1" t="s">
        <v>70</v>
      </c>
      <c r="P849" s="1">
        <v>11.389244222681898</v>
      </c>
      <c r="Q849" s="1">
        <v>2.5</v>
      </c>
      <c r="R849" s="1">
        <f>Tabulka1[[#This Row],[z2]]</f>
        <v>12.144500000000001</v>
      </c>
      <c r="S849" s="1">
        <f>Tabulka1[[#This Row],[std2]]</f>
        <v>7.0710678118615568E-4</v>
      </c>
      <c r="T849" s="1" t="s">
        <v>44</v>
      </c>
      <c r="U849" s="1" t="s">
        <v>28</v>
      </c>
      <c r="V849" s="1" t="s">
        <v>70</v>
      </c>
      <c r="W849" s="1">
        <v>6.0239313276049575</v>
      </c>
      <c r="X849" s="1">
        <v>7.5299141595061982</v>
      </c>
      <c r="Y849" s="1">
        <f>Tabulka1[[#This Row],[z2]]</f>
        <v>12.144500000000001</v>
      </c>
      <c r="Z849" s="1">
        <f>Tabulka1[[#This Row],[std2]]</f>
        <v>7.0710678118615568E-4</v>
      </c>
      <c r="AA849" s="1" t="s">
        <v>36</v>
      </c>
      <c r="AB849" s="1" t="s">
        <v>37</v>
      </c>
      <c r="AC849" s="1" t="s">
        <v>70</v>
      </c>
      <c r="AD849" s="1">
        <f>Tabulka1[[#This Row],[y2]]</f>
        <v>2.5</v>
      </c>
      <c r="AE849" s="1">
        <f>Tabulka1[[#This Row],[x3]]</f>
        <v>11.389244222681898</v>
      </c>
      <c r="AF849" s="1">
        <f>Tabulka1[[#This Row],[x2]]-Tabulka1[[#This Row],[x3]]</f>
        <v>27.600755777318106</v>
      </c>
      <c r="AG849" s="1">
        <f>100-Tabulka1[[#This Row],[Na2O_proc]]-Tabulka1[[#This Row],[SiO2_proc]]</f>
        <v>61.01</v>
      </c>
      <c r="AH849" s="1">
        <f>Tabulka1[[#This Row],[z2]]</f>
        <v>12.144500000000001</v>
      </c>
      <c r="AI849" s="1">
        <f>Tabulka1[[#This Row],[std2]]</f>
        <v>7.0710678118615568E-4</v>
      </c>
      <c r="AJ849" s="1" t="str">
        <f>Tabulka1[[#This Row],[z2Label]]</f>
        <v>pH</v>
      </c>
      <c r="AK849" s="1">
        <v>25</v>
      </c>
      <c r="AL849" s="1" t="s">
        <v>82</v>
      </c>
      <c r="AM849" s="1" t="s">
        <v>79</v>
      </c>
      <c r="AN849" s="1"/>
      <c r="AO849" s="1"/>
      <c r="AP849" s="1"/>
      <c r="AQ849" s="1"/>
    </row>
    <row r="850" spans="1:43" x14ac:dyDescent="0.35">
      <c r="A850" s="1">
        <v>0</v>
      </c>
      <c r="B850" s="1">
        <v>0</v>
      </c>
      <c r="C850" s="1">
        <f>Tabulka1[[#This Row],[z2]]</f>
        <v>0</v>
      </c>
      <c r="D850" s="1" t="str">
        <f>Tabulka1[[#This Row],[std2]]</f>
        <v>–</v>
      </c>
      <c r="E850" s="1">
        <v>9</v>
      </c>
      <c r="F850" s="1" t="s">
        <v>75</v>
      </c>
      <c r="G850" s="1" t="s">
        <v>27</v>
      </c>
      <c r="H850" s="1" t="s">
        <v>70</v>
      </c>
      <c r="I850" s="1">
        <v>0</v>
      </c>
      <c r="J850" s="1">
        <v>3</v>
      </c>
      <c r="L850" s="1" t="s">
        <v>46</v>
      </c>
      <c r="M850" s="1" t="s">
        <v>29</v>
      </c>
      <c r="N850" s="1" t="s">
        <v>28</v>
      </c>
      <c r="O850" s="1" t="s">
        <v>70</v>
      </c>
      <c r="P850" s="1">
        <v>0</v>
      </c>
      <c r="Q850" s="1">
        <v>3</v>
      </c>
      <c r="R850" s="1">
        <f>Tabulka1[[#This Row],[z2]]</f>
        <v>0</v>
      </c>
      <c r="S850" s="1" t="str">
        <f>Tabulka1[[#This Row],[std2]]</f>
        <v>–</v>
      </c>
      <c r="T850" s="1" t="s">
        <v>44</v>
      </c>
      <c r="U850" s="1" t="s">
        <v>28</v>
      </c>
      <c r="V850" s="1" t="s">
        <v>70</v>
      </c>
      <c r="W850" s="1">
        <v>0</v>
      </c>
      <c r="X850" s="1">
        <v>0</v>
      </c>
      <c r="Y850" s="1">
        <f>Tabulka1[[#This Row],[z2]]</f>
        <v>0</v>
      </c>
      <c r="Z850" s="1" t="str">
        <f>Tabulka1[[#This Row],[std2]]</f>
        <v>–</v>
      </c>
      <c r="AA850" s="1" t="s">
        <v>36</v>
      </c>
      <c r="AB850" s="1" t="s">
        <v>37</v>
      </c>
      <c r="AC850" s="1" t="s">
        <v>70</v>
      </c>
      <c r="AD850" s="1">
        <f>Tabulka1[[#This Row],[y2]]</f>
        <v>3</v>
      </c>
      <c r="AE850" s="1">
        <f>Tabulka1[[#This Row],[x3]]</f>
        <v>0</v>
      </c>
      <c r="AF850" s="1">
        <f>Tabulka1[[#This Row],[x2]]-Tabulka1[[#This Row],[x3]]</f>
        <v>0</v>
      </c>
      <c r="AG850" s="1">
        <f>100-Tabulka1[[#This Row],[Na2O_proc]]-Tabulka1[[#This Row],[SiO2_proc]]</f>
        <v>100</v>
      </c>
      <c r="AH850" s="1">
        <f>Tabulka1[[#This Row],[z2]]</f>
        <v>0</v>
      </c>
      <c r="AI850" s="1" t="str">
        <f>Tabulka1[[#This Row],[std2]]</f>
        <v>–</v>
      </c>
      <c r="AJ850" s="1" t="str">
        <f>Tabulka1[[#This Row],[z2Label]]</f>
        <v>pH</v>
      </c>
      <c r="AK850" s="1">
        <v>25</v>
      </c>
      <c r="AL850" s="1" t="s">
        <v>82</v>
      </c>
      <c r="AM850" s="1" t="s">
        <v>79</v>
      </c>
      <c r="AN850" s="1"/>
      <c r="AO850" s="1"/>
      <c r="AP850" s="1"/>
      <c r="AQ850" s="1"/>
    </row>
    <row r="851" spans="1:43" x14ac:dyDescent="0.35">
      <c r="A851" s="1">
        <v>0.4293977472443315</v>
      </c>
      <c r="B851" s="1">
        <v>0.64409662086649722</v>
      </c>
      <c r="C851" s="1">
        <f>Tabulka1[[#This Row],[z2]]</f>
        <v>11.496</v>
      </c>
      <c r="D851" s="1">
        <f>Tabulka1[[#This Row],[std2]]</f>
        <v>1.6263455967290372E-2</v>
      </c>
      <c r="E851" s="1">
        <v>9</v>
      </c>
      <c r="F851" s="1" t="s">
        <v>75</v>
      </c>
      <c r="G851" s="1" t="s">
        <v>27</v>
      </c>
      <c r="H851" s="1" t="s">
        <v>70</v>
      </c>
      <c r="I851" s="1">
        <v>5</v>
      </c>
      <c r="J851" s="1">
        <v>3</v>
      </c>
      <c r="K851" s="1">
        <v>11.496</v>
      </c>
      <c r="L851" s="1">
        <v>1.6263455967290372E-2</v>
      </c>
      <c r="M851" s="1" t="s">
        <v>29</v>
      </c>
      <c r="N851" s="1" t="s">
        <v>28</v>
      </c>
      <c r="O851" s="1" t="s">
        <v>70</v>
      </c>
      <c r="P851" s="1">
        <v>1.2793985110162751</v>
      </c>
      <c r="Q851" s="1">
        <v>3</v>
      </c>
      <c r="R851" s="1">
        <f>Tabulka1[[#This Row],[z2]]</f>
        <v>11.496</v>
      </c>
      <c r="S851" s="1">
        <f>Tabulka1[[#This Row],[std2]]</f>
        <v>1.6263455967290372E-2</v>
      </c>
      <c r="T851" s="1" t="s">
        <v>44</v>
      </c>
      <c r="U851" s="1" t="s">
        <v>28</v>
      </c>
      <c r="V851" s="1" t="s">
        <v>70</v>
      </c>
      <c r="W851" s="1">
        <v>0.43457863071270186</v>
      </c>
      <c r="X851" s="1">
        <v>0.65186794606905274</v>
      </c>
      <c r="Y851" s="1">
        <f>Tabulka1[[#This Row],[z2]]</f>
        <v>11.496</v>
      </c>
      <c r="Z851" s="1">
        <f>Tabulka1[[#This Row],[std2]]</f>
        <v>1.6263455967290372E-2</v>
      </c>
      <c r="AA851" s="1" t="s">
        <v>36</v>
      </c>
      <c r="AB851" s="1" t="s">
        <v>37</v>
      </c>
      <c r="AC851" s="1" t="s">
        <v>70</v>
      </c>
      <c r="AD851" s="1">
        <f>Tabulka1[[#This Row],[y2]]</f>
        <v>3</v>
      </c>
      <c r="AE851" s="1">
        <f>Tabulka1[[#This Row],[x3]]</f>
        <v>1.2793985110162751</v>
      </c>
      <c r="AF851" s="1">
        <f>Tabulka1[[#This Row],[x2]]-Tabulka1[[#This Row],[x3]]</f>
        <v>3.7206014889837249</v>
      </c>
      <c r="AG851" s="1">
        <f>100-Tabulka1[[#This Row],[Na2O_proc]]-Tabulka1[[#This Row],[SiO2_proc]]</f>
        <v>95</v>
      </c>
      <c r="AH851" s="1">
        <f>Tabulka1[[#This Row],[z2]]</f>
        <v>11.496</v>
      </c>
      <c r="AI851" s="1">
        <f>Tabulka1[[#This Row],[std2]]</f>
        <v>1.6263455967290372E-2</v>
      </c>
      <c r="AJ851" s="1" t="str">
        <f>Tabulka1[[#This Row],[z2Label]]</f>
        <v>pH</v>
      </c>
      <c r="AK851" s="1">
        <v>25</v>
      </c>
      <c r="AL851" s="1" t="s">
        <v>82</v>
      </c>
      <c r="AM851" s="1" t="s">
        <v>79</v>
      </c>
      <c r="AN851" s="1"/>
      <c r="AO851" s="1"/>
      <c r="AP851" s="1"/>
      <c r="AQ851" s="1"/>
    </row>
    <row r="852" spans="1:43" x14ac:dyDescent="0.35">
      <c r="A852" s="1">
        <v>0.89421387018106346</v>
      </c>
      <c r="B852" s="1">
        <v>1.3413208052715953</v>
      </c>
      <c r="C852" s="1">
        <f>Tabulka1[[#This Row],[z2]]</f>
        <v>11.649750000000001</v>
      </c>
      <c r="D852" s="1">
        <f>Tabulka1[[#This Row],[std2]]</f>
        <v>1.0606601717798615E-3</v>
      </c>
      <c r="E852" s="1">
        <v>9</v>
      </c>
      <c r="F852" s="1" t="s">
        <v>75</v>
      </c>
      <c r="G852" s="1" t="s">
        <v>27</v>
      </c>
      <c r="H852" s="1" t="s">
        <v>70</v>
      </c>
      <c r="I852" s="1">
        <v>10</v>
      </c>
      <c r="J852" s="1">
        <v>3</v>
      </c>
      <c r="K852" s="1">
        <v>11.649750000000001</v>
      </c>
      <c r="L852" s="1">
        <v>1.0606601717798615E-3</v>
      </c>
      <c r="M852" s="1" t="s">
        <v>29</v>
      </c>
      <c r="N852" s="1" t="s">
        <v>28</v>
      </c>
      <c r="O852" s="1" t="s">
        <v>70</v>
      </c>
      <c r="P852" s="1">
        <v>2.5587970220325502</v>
      </c>
      <c r="Q852" s="1">
        <v>3</v>
      </c>
      <c r="R852" s="1">
        <f>Tabulka1[[#This Row],[z2]]</f>
        <v>11.649750000000001</v>
      </c>
      <c r="S852" s="1">
        <f>Tabulka1[[#This Row],[std2]]</f>
        <v>1.0606601717798615E-3</v>
      </c>
      <c r="T852" s="1" t="s">
        <v>44</v>
      </c>
      <c r="U852" s="1" t="s">
        <v>28</v>
      </c>
      <c r="V852" s="1" t="s">
        <v>70</v>
      </c>
      <c r="W852" s="1">
        <v>0.91744377594903725</v>
      </c>
      <c r="X852" s="1">
        <v>1.3761656639235558</v>
      </c>
      <c r="Y852" s="1">
        <f>Tabulka1[[#This Row],[z2]]</f>
        <v>11.649750000000001</v>
      </c>
      <c r="Z852" s="1">
        <f>Tabulka1[[#This Row],[std2]]</f>
        <v>1.0606601717798615E-3</v>
      </c>
      <c r="AA852" s="1" t="s">
        <v>36</v>
      </c>
      <c r="AB852" s="1" t="s">
        <v>37</v>
      </c>
      <c r="AC852" s="1" t="s">
        <v>70</v>
      </c>
      <c r="AD852" s="1">
        <f>Tabulka1[[#This Row],[y2]]</f>
        <v>3</v>
      </c>
      <c r="AE852" s="1">
        <f>Tabulka1[[#This Row],[x3]]</f>
        <v>2.5587970220325502</v>
      </c>
      <c r="AF852" s="1">
        <f>Tabulka1[[#This Row],[x2]]-Tabulka1[[#This Row],[x3]]</f>
        <v>7.4412029779674498</v>
      </c>
      <c r="AG852" s="1">
        <f>100-Tabulka1[[#This Row],[Na2O_proc]]-Tabulka1[[#This Row],[SiO2_proc]]</f>
        <v>90</v>
      </c>
      <c r="AH852" s="1">
        <f>Tabulka1[[#This Row],[z2]]</f>
        <v>11.649750000000001</v>
      </c>
      <c r="AI852" s="1">
        <f>Tabulka1[[#This Row],[std2]]</f>
        <v>1.0606601717798615E-3</v>
      </c>
      <c r="AJ852" s="1" t="str">
        <f>Tabulka1[[#This Row],[z2Label]]</f>
        <v>pH</v>
      </c>
      <c r="AK852" s="1">
        <v>25</v>
      </c>
      <c r="AL852" s="1" t="s">
        <v>82</v>
      </c>
      <c r="AM852" s="1" t="s">
        <v>79</v>
      </c>
      <c r="AN852" s="1"/>
      <c r="AO852" s="1"/>
      <c r="AP852" s="1"/>
      <c r="AQ852" s="1"/>
    </row>
    <row r="853" spans="1:43" x14ac:dyDescent="0.35">
      <c r="A853" s="1">
        <v>1.399309674018006</v>
      </c>
      <c r="B853" s="1">
        <v>2.0989645110270088</v>
      </c>
      <c r="C853" s="1">
        <f>Tabulka1[[#This Row],[z2]]</f>
        <v>11.69375</v>
      </c>
      <c r="D853" s="1">
        <f>Tabulka1[[#This Row],[std2]]</f>
        <v>1.5909902576697922E-2</v>
      </c>
      <c r="E853" s="1">
        <v>9</v>
      </c>
      <c r="F853" s="1" t="s">
        <v>75</v>
      </c>
      <c r="G853" s="1" t="s">
        <v>27</v>
      </c>
      <c r="H853" s="1" t="s">
        <v>70</v>
      </c>
      <c r="I853" s="1">
        <v>15</v>
      </c>
      <c r="J853" s="1">
        <v>3</v>
      </c>
      <c r="K853" s="1">
        <v>11.69375</v>
      </c>
      <c r="L853" s="1">
        <v>1.5909902576697922E-2</v>
      </c>
      <c r="M853" s="1" t="s">
        <v>29</v>
      </c>
      <c r="N853" s="1" t="s">
        <v>28</v>
      </c>
      <c r="O853" s="1" t="s">
        <v>70</v>
      </c>
      <c r="P853" s="1">
        <v>3.8381955330488249</v>
      </c>
      <c r="Q853" s="1">
        <v>3</v>
      </c>
      <c r="R853" s="1">
        <f>Tabulka1[[#This Row],[z2]]</f>
        <v>11.69375</v>
      </c>
      <c r="S853" s="1">
        <f>Tabulka1[[#This Row],[std2]]</f>
        <v>1.5909902576697922E-2</v>
      </c>
      <c r="T853" s="1" t="s">
        <v>44</v>
      </c>
      <c r="U853" s="1" t="s">
        <v>28</v>
      </c>
      <c r="V853" s="1" t="s">
        <v>70</v>
      </c>
      <c r="W853" s="1">
        <v>1.4571165853308237</v>
      </c>
      <c r="X853" s="1">
        <v>2.1856748779962354</v>
      </c>
      <c r="Y853" s="1">
        <f>Tabulka1[[#This Row],[z2]]</f>
        <v>11.69375</v>
      </c>
      <c r="Z853" s="1">
        <f>Tabulka1[[#This Row],[std2]]</f>
        <v>1.5909902576697922E-2</v>
      </c>
      <c r="AA853" s="1" t="s">
        <v>36</v>
      </c>
      <c r="AB853" s="1" t="s">
        <v>37</v>
      </c>
      <c r="AC853" s="1" t="s">
        <v>70</v>
      </c>
      <c r="AD853" s="1">
        <f>Tabulka1[[#This Row],[y2]]</f>
        <v>3</v>
      </c>
      <c r="AE853" s="1">
        <f>Tabulka1[[#This Row],[x3]]</f>
        <v>3.8381955330488249</v>
      </c>
      <c r="AF853" s="1">
        <f>Tabulka1[[#This Row],[x2]]-Tabulka1[[#This Row],[x3]]</f>
        <v>11.161804466951175</v>
      </c>
      <c r="AG853" s="1">
        <f>100-Tabulka1[[#This Row],[Na2O_proc]]-Tabulka1[[#This Row],[SiO2_proc]]</f>
        <v>85</v>
      </c>
      <c r="AH853" s="1">
        <f>Tabulka1[[#This Row],[z2]]</f>
        <v>11.69375</v>
      </c>
      <c r="AI853" s="1">
        <f>Tabulka1[[#This Row],[std2]]</f>
        <v>1.5909902576697922E-2</v>
      </c>
      <c r="AJ853" s="1" t="str">
        <f>Tabulka1[[#This Row],[z2Label]]</f>
        <v>pH</v>
      </c>
      <c r="AK853" s="1">
        <v>25</v>
      </c>
      <c r="AL853" s="1" t="s">
        <v>82</v>
      </c>
      <c r="AM853" s="1" t="s">
        <v>79</v>
      </c>
      <c r="AN853" s="1"/>
      <c r="AO853" s="1"/>
      <c r="AP853" s="1"/>
      <c r="AQ853" s="1"/>
    </row>
    <row r="854" spans="1:43" x14ac:dyDescent="0.35">
      <c r="A854" s="1">
        <v>1.9481923169496684</v>
      </c>
      <c r="B854" s="1">
        <v>2.9222884754245024</v>
      </c>
      <c r="C854" s="1">
        <f>Tabulka1[[#This Row],[z2]]</f>
        <v>11.7165</v>
      </c>
      <c r="D854" s="1">
        <f>Tabulka1[[#This Row],[std2]]</f>
        <v>1.555634918610296E-2</v>
      </c>
      <c r="E854" s="1">
        <v>9</v>
      </c>
      <c r="F854" s="1" t="s">
        <v>75</v>
      </c>
      <c r="G854" s="1" t="s">
        <v>27</v>
      </c>
      <c r="H854" s="1" t="s">
        <v>70</v>
      </c>
      <c r="I854" s="1">
        <v>20</v>
      </c>
      <c r="J854" s="1">
        <v>3</v>
      </c>
      <c r="K854" s="1">
        <v>11.7165</v>
      </c>
      <c r="L854" s="1">
        <v>1.555634918610296E-2</v>
      </c>
      <c r="M854" s="1" t="s">
        <v>29</v>
      </c>
      <c r="N854" s="1" t="s">
        <v>28</v>
      </c>
      <c r="O854" s="1" t="s">
        <v>70</v>
      </c>
      <c r="P854" s="1">
        <v>5.1175940440651004</v>
      </c>
      <c r="Q854" s="1">
        <v>3</v>
      </c>
      <c r="R854" s="1">
        <f>Tabulka1[[#This Row],[z2]]</f>
        <v>11.7165</v>
      </c>
      <c r="S854" s="1">
        <f>Tabulka1[[#This Row],[std2]]</f>
        <v>1.555634918610296E-2</v>
      </c>
      <c r="T854" s="1" t="s">
        <v>44</v>
      </c>
      <c r="U854" s="1" t="s">
        <v>28</v>
      </c>
      <c r="V854" s="1" t="s">
        <v>70</v>
      </c>
      <c r="W854" s="1">
        <v>2.0642484958853338</v>
      </c>
      <c r="X854" s="1">
        <v>3.0963727438280002</v>
      </c>
      <c r="Y854" s="1">
        <f>Tabulka1[[#This Row],[z2]]</f>
        <v>11.7165</v>
      </c>
      <c r="Z854" s="1">
        <f>Tabulka1[[#This Row],[std2]]</f>
        <v>1.555634918610296E-2</v>
      </c>
      <c r="AA854" s="1" t="s">
        <v>36</v>
      </c>
      <c r="AB854" s="1" t="s">
        <v>37</v>
      </c>
      <c r="AC854" s="1" t="s">
        <v>70</v>
      </c>
      <c r="AD854" s="1">
        <f>Tabulka1[[#This Row],[y2]]</f>
        <v>3</v>
      </c>
      <c r="AE854" s="1">
        <f>Tabulka1[[#This Row],[x3]]</f>
        <v>5.1175940440651004</v>
      </c>
      <c r="AF854" s="1">
        <f>Tabulka1[[#This Row],[x2]]-Tabulka1[[#This Row],[x3]]</f>
        <v>14.8824059559349</v>
      </c>
      <c r="AG854" s="1">
        <f>100-Tabulka1[[#This Row],[Na2O_proc]]-Tabulka1[[#This Row],[SiO2_proc]]</f>
        <v>80</v>
      </c>
      <c r="AH854" s="1">
        <f>Tabulka1[[#This Row],[z2]]</f>
        <v>11.7165</v>
      </c>
      <c r="AI854" s="1">
        <f>Tabulka1[[#This Row],[std2]]</f>
        <v>1.555634918610296E-2</v>
      </c>
      <c r="AJ854" s="1" t="str">
        <f>Tabulka1[[#This Row],[z2Label]]</f>
        <v>pH</v>
      </c>
      <c r="AK854" s="1">
        <v>25</v>
      </c>
      <c r="AL854" s="1" t="s">
        <v>82</v>
      </c>
      <c r="AM854" s="1" t="s">
        <v>79</v>
      </c>
      <c r="AN854" s="1"/>
      <c r="AO854" s="1"/>
      <c r="AP854" s="1"/>
      <c r="AQ854" s="1"/>
    </row>
    <row r="855" spans="1:43" x14ac:dyDescent="0.35">
      <c r="A855" s="1">
        <v>2.5464982294940652</v>
      </c>
      <c r="B855" s="1">
        <v>3.8197473442410979</v>
      </c>
      <c r="C855" s="1">
        <f>Tabulka1[[#This Row],[z2]]</f>
        <v>11.711</v>
      </c>
      <c r="D855" s="1">
        <f>Tabulka1[[#This Row],[std2]]</f>
        <v>1.2020815280170927E-2</v>
      </c>
      <c r="E855" s="1">
        <v>9</v>
      </c>
      <c r="F855" s="1" t="s">
        <v>75</v>
      </c>
      <c r="G855" s="1" t="s">
        <v>27</v>
      </c>
      <c r="H855" s="1" t="s">
        <v>70</v>
      </c>
      <c r="I855" s="1">
        <v>25</v>
      </c>
      <c r="J855" s="1">
        <v>3</v>
      </c>
      <c r="K855" s="1">
        <v>11.711</v>
      </c>
      <c r="L855" s="1">
        <v>1.2020815280170927E-2</v>
      </c>
      <c r="M855" s="1" t="s">
        <v>29</v>
      </c>
      <c r="N855" s="1" t="s">
        <v>28</v>
      </c>
      <c r="O855" s="1" t="s">
        <v>70</v>
      </c>
      <c r="P855" s="1">
        <v>6.3969925550813747</v>
      </c>
      <c r="Q855" s="1">
        <v>3</v>
      </c>
      <c r="R855" s="1">
        <f>Tabulka1[[#This Row],[z2]]</f>
        <v>11.711</v>
      </c>
      <c r="S855" s="1">
        <f>Tabulka1[[#This Row],[std2]]</f>
        <v>1.2020815280170927E-2</v>
      </c>
      <c r="T855" s="1" t="s">
        <v>44</v>
      </c>
      <c r="U855" s="1" t="s">
        <v>28</v>
      </c>
      <c r="V855" s="1" t="s">
        <v>70</v>
      </c>
      <c r="W855" s="1">
        <v>2.7523313278471111</v>
      </c>
      <c r="X855" s="1">
        <v>4.1284969917706675</v>
      </c>
      <c r="Y855" s="1">
        <f>Tabulka1[[#This Row],[z2]]</f>
        <v>11.711</v>
      </c>
      <c r="Z855" s="1">
        <f>Tabulka1[[#This Row],[std2]]</f>
        <v>1.2020815280170927E-2</v>
      </c>
      <c r="AA855" s="1" t="s">
        <v>36</v>
      </c>
      <c r="AB855" s="1" t="s">
        <v>37</v>
      </c>
      <c r="AC855" s="1" t="s">
        <v>70</v>
      </c>
      <c r="AD855" s="1">
        <f>Tabulka1[[#This Row],[y2]]</f>
        <v>3</v>
      </c>
      <c r="AE855" s="1">
        <f>Tabulka1[[#This Row],[x3]]</f>
        <v>6.3969925550813747</v>
      </c>
      <c r="AF855" s="1">
        <f>Tabulka1[[#This Row],[x2]]-Tabulka1[[#This Row],[x3]]</f>
        <v>18.603007444918624</v>
      </c>
      <c r="AG855" s="1">
        <f>100-Tabulka1[[#This Row],[Na2O_proc]]-Tabulka1[[#This Row],[SiO2_proc]]</f>
        <v>75</v>
      </c>
      <c r="AH855" s="1">
        <f>Tabulka1[[#This Row],[z2]]</f>
        <v>11.711</v>
      </c>
      <c r="AI855" s="1">
        <f>Tabulka1[[#This Row],[std2]]</f>
        <v>1.2020815280170927E-2</v>
      </c>
      <c r="AJ855" s="1" t="str">
        <f>Tabulka1[[#This Row],[z2Label]]</f>
        <v>pH</v>
      </c>
      <c r="AK855" s="1">
        <v>25</v>
      </c>
      <c r="AL855" s="1" t="s">
        <v>82</v>
      </c>
      <c r="AM855" s="1" t="s">
        <v>79</v>
      </c>
      <c r="AN855" s="1"/>
      <c r="AO855" s="1"/>
      <c r="AP855" s="1"/>
      <c r="AQ855" s="1"/>
    </row>
    <row r="856" spans="1:43" x14ac:dyDescent="0.35">
      <c r="A856" s="1">
        <v>3.1866939367654625</v>
      </c>
      <c r="B856" s="1">
        <v>4.7800409051481942</v>
      </c>
      <c r="C856" s="1">
        <f>Tabulka1[[#This Row],[z2]]</f>
        <v>11.697749999999999</v>
      </c>
      <c r="D856" s="1">
        <f>Tabulka1[[#This Row],[std2]]</f>
        <v>5.3033008588993071E-3</v>
      </c>
      <c r="E856" s="1">
        <v>9</v>
      </c>
      <c r="F856" s="1" t="s">
        <v>75</v>
      </c>
      <c r="G856" s="1" t="s">
        <v>27</v>
      </c>
      <c r="H856" s="1" t="s">
        <v>70</v>
      </c>
      <c r="I856" s="1">
        <v>30</v>
      </c>
      <c r="J856" s="1">
        <v>3</v>
      </c>
      <c r="K856" s="1">
        <v>11.697749999999999</v>
      </c>
      <c r="L856" s="1">
        <v>5.3033008588993071E-3</v>
      </c>
      <c r="M856" s="1" t="s">
        <v>29</v>
      </c>
      <c r="N856" s="1" t="s">
        <v>28</v>
      </c>
      <c r="O856" s="1" t="s">
        <v>70</v>
      </c>
      <c r="P856" s="1">
        <v>7.6763910660976498</v>
      </c>
      <c r="Q856" s="1">
        <v>3</v>
      </c>
      <c r="R856" s="1">
        <f>Tabulka1[[#This Row],[z2]]</f>
        <v>11.697749999999999</v>
      </c>
      <c r="S856" s="1">
        <f>Tabulka1[[#This Row],[std2]]</f>
        <v>5.3033008588993071E-3</v>
      </c>
      <c r="T856" s="1" t="s">
        <v>44</v>
      </c>
      <c r="U856" s="1" t="s">
        <v>28</v>
      </c>
      <c r="V856" s="1" t="s">
        <v>70</v>
      </c>
      <c r="W856" s="1">
        <v>3.5387117072320002</v>
      </c>
      <c r="X856" s="1">
        <v>5.3080675608480004</v>
      </c>
      <c r="Y856" s="1">
        <f>Tabulka1[[#This Row],[z2]]</f>
        <v>11.697749999999999</v>
      </c>
      <c r="Z856" s="1">
        <f>Tabulka1[[#This Row],[std2]]</f>
        <v>5.3033008588993071E-3</v>
      </c>
      <c r="AA856" s="1" t="s">
        <v>36</v>
      </c>
      <c r="AB856" s="1" t="s">
        <v>37</v>
      </c>
      <c r="AC856" s="1" t="s">
        <v>70</v>
      </c>
      <c r="AD856" s="1">
        <f>Tabulka1[[#This Row],[y2]]</f>
        <v>3</v>
      </c>
      <c r="AE856" s="1">
        <f>Tabulka1[[#This Row],[x3]]</f>
        <v>7.6763910660976498</v>
      </c>
      <c r="AF856" s="1">
        <f>Tabulka1[[#This Row],[x2]]-Tabulka1[[#This Row],[x3]]</f>
        <v>22.323608933902349</v>
      </c>
      <c r="AG856" s="1">
        <f>100-Tabulka1[[#This Row],[Na2O_proc]]-Tabulka1[[#This Row],[SiO2_proc]]</f>
        <v>70</v>
      </c>
      <c r="AH856" s="1">
        <f>Tabulka1[[#This Row],[z2]]</f>
        <v>11.697749999999999</v>
      </c>
      <c r="AI856" s="1">
        <f>Tabulka1[[#This Row],[std2]]</f>
        <v>5.3033008588993071E-3</v>
      </c>
      <c r="AJ856" s="1" t="str">
        <f>Tabulka1[[#This Row],[z2Label]]</f>
        <v>pH</v>
      </c>
      <c r="AK856" s="1">
        <v>25</v>
      </c>
      <c r="AL856" s="1" t="s">
        <v>82</v>
      </c>
      <c r="AM856" s="1" t="s">
        <v>79</v>
      </c>
      <c r="AN856" s="1"/>
      <c r="AO856" s="1"/>
      <c r="AP856" s="1"/>
      <c r="AQ856" s="1"/>
    </row>
    <row r="857" spans="1:43" x14ac:dyDescent="0.35">
      <c r="A857" s="1">
        <v>3.9205755620226168</v>
      </c>
      <c r="B857" s="1">
        <v>5.8808633430339254</v>
      </c>
      <c r="C857" s="1">
        <f>Tabulka1[[#This Row],[z2]]</f>
        <v>11.724</v>
      </c>
      <c r="D857" s="1">
        <f>Tabulka1[[#This Row],[std2]]</f>
        <v>1.4142135623731905E-2</v>
      </c>
      <c r="E857" s="1">
        <v>9</v>
      </c>
      <c r="F857" s="1" t="s">
        <v>75</v>
      </c>
      <c r="G857" s="1" t="s">
        <v>27</v>
      </c>
      <c r="H857" s="1" t="s">
        <v>70</v>
      </c>
      <c r="I857" s="1">
        <v>35</v>
      </c>
      <c r="J857" s="1">
        <v>3</v>
      </c>
      <c r="K857" s="1">
        <v>11.724</v>
      </c>
      <c r="L857" s="1">
        <v>1.4142135623731905E-2</v>
      </c>
      <c r="M857" s="1" t="s">
        <v>29</v>
      </c>
      <c r="N857" s="1" t="s">
        <v>28</v>
      </c>
      <c r="O857" s="1" t="s">
        <v>70</v>
      </c>
      <c r="P857" s="1">
        <v>8.9557895771139258</v>
      </c>
      <c r="Q857" s="1">
        <v>3</v>
      </c>
      <c r="R857" s="1">
        <f>Tabulka1[[#This Row],[z2]]</f>
        <v>11.724</v>
      </c>
      <c r="S857" s="1">
        <f>Tabulka1[[#This Row],[std2]]</f>
        <v>1.4142135623731905E-2</v>
      </c>
      <c r="T857" s="1" t="s">
        <v>44</v>
      </c>
      <c r="U857" s="1" t="s">
        <v>28</v>
      </c>
      <c r="V857" s="1" t="s">
        <v>70</v>
      </c>
      <c r="W857" s="1">
        <v>4.4460736834453343</v>
      </c>
      <c r="X857" s="1">
        <v>6.6691105251680005</v>
      </c>
      <c r="Y857" s="1">
        <f>Tabulka1[[#This Row],[z2]]</f>
        <v>11.724</v>
      </c>
      <c r="Z857" s="1">
        <f>Tabulka1[[#This Row],[std2]]</f>
        <v>1.4142135623731905E-2</v>
      </c>
      <c r="AA857" s="1" t="s">
        <v>36</v>
      </c>
      <c r="AB857" s="1" t="s">
        <v>37</v>
      </c>
      <c r="AC857" s="1" t="s">
        <v>70</v>
      </c>
      <c r="AD857" s="1">
        <f>Tabulka1[[#This Row],[y2]]</f>
        <v>3</v>
      </c>
      <c r="AE857" s="1">
        <f>Tabulka1[[#This Row],[x3]]</f>
        <v>8.9557895771139258</v>
      </c>
      <c r="AF857" s="1">
        <f>Tabulka1[[#This Row],[x2]]-Tabulka1[[#This Row],[x3]]</f>
        <v>26.044210422886074</v>
      </c>
      <c r="AG857" s="1">
        <f>100-Tabulka1[[#This Row],[Na2O_proc]]-Tabulka1[[#This Row],[SiO2_proc]]</f>
        <v>65</v>
      </c>
      <c r="AH857" s="1">
        <f>Tabulka1[[#This Row],[z2]]</f>
        <v>11.724</v>
      </c>
      <c r="AI857" s="1">
        <f>Tabulka1[[#This Row],[std2]]</f>
        <v>1.4142135623731905E-2</v>
      </c>
      <c r="AJ857" s="1" t="str">
        <f>Tabulka1[[#This Row],[z2Label]]</f>
        <v>pH</v>
      </c>
      <c r="AK857" s="1">
        <v>25</v>
      </c>
      <c r="AL857" s="1" t="s">
        <v>82</v>
      </c>
      <c r="AM857" s="1" t="s">
        <v>79</v>
      </c>
      <c r="AN857" s="1"/>
      <c r="AO857" s="1"/>
      <c r="AP857" s="1"/>
      <c r="AQ857" s="1"/>
    </row>
    <row r="858" spans="1:43" x14ac:dyDescent="0.35">
      <c r="A858" s="1">
        <v>4.497389908392794</v>
      </c>
      <c r="B858" s="1">
        <v>6.7460848625891909</v>
      </c>
      <c r="C858" s="1">
        <f>Tabulka1[[#This Row],[z2]]</f>
        <v>11.707750000000001</v>
      </c>
      <c r="D858" s="1">
        <f>Tabulka1[[#This Row],[std2]]</f>
        <v>2.7223611075681439E-2</v>
      </c>
      <c r="E858" s="1">
        <v>9</v>
      </c>
      <c r="F858" s="1" t="s">
        <v>75</v>
      </c>
      <c r="G858" s="1" t="s">
        <v>27</v>
      </c>
      <c r="H858" s="1" t="s">
        <v>70</v>
      </c>
      <c r="I858" s="1">
        <v>39.020000000000003</v>
      </c>
      <c r="J858" s="1">
        <v>3</v>
      </c>
      <c r="K858" s="1">
        <v>11.707750000000001</v>
      </c>
      <c r="L858" s="1">
        <v>2.7223611075681439E-2</v>
      </c>
      <c r="M858" s="1" t="s">
        <v>29</v>
      </c>
      <c r="N858" s="1" t="s">
        <v>28</v>
      </c>
      <c r="O858" s="1" t="s">
        <v>70</v>
      </c>
      <c r="P858" s="1">
        <v>9.9844259799710109</v>
      </c>
      <c r="Q858" s="1">
        <v>3</v>
      </c>
      <c r="R858" s="1">
        <f>Tabulka1[[#This Row],[z2]]</f>
        <v>11.707750000000001</v>
      </c>
      <c r="S858" s="1">
        <f>Tabulka1[[#This Row],[std2]]</f>
        <v>2.7223611075681439E-2</v>
      </c>
      <c r="T858" s="1" t="s">
        <v>44</v>
      </c>
      <c r="U858" s="1" t="s">
        <v>28</v>
      </c>
      <c r="V858" s="1" t="s">
        <v>70</v>
      </c>
      <c r="W858" s="1">
        <v>5.2835012338108047</v>
      </c>
      <c r="X858" s="1">
        <v>7.925251850716208</v>
      </c>
      <c r="Y858" s="1">
        <f>Tabulka1[[#This Row],[z2]]</f>
        <v>11.707750000000001</v>
      </c>
      <c r="Z858" s="1">
        <f>Tabulka1[[#This Row],[std2]]</f>
        <v>2.7223611075681439E-2</v>
      </c>
      <c r="AA858" s="1" t="s">
        <v>36</v>
      </c>
      <c r="AB858" s="1" t="s">
        <v>37</v>
      </c>
      <c r="AC858" s="1" t="s">
        <v>70</v>
      </c>
      <c r="AD858" s="1">
        <f>Tabulka1[[#This Row],[y2]]</f>
        <v>3</v>
      </c>
      <c r="AE858" s="1">
        <f>Tabulka1[[#This Row],[x3]]</f>
        <v>9.9844259799710109</v>
      </c>
      <c r="AF858" s="1">
        <f>Tabulka1[[#This Row],[x2]]-Tabulka1[[#This Row],[x3]]</f>
        <v>29.035574020028992</v>
      </c>
      <c r="AG858" s="1">
        <f>100-Tabulka1[[#This Row],[Na2O_proc]]-Tabulka1[[#This Row],[SiO2_proc]]</f>
        <v>60.980000000000004</v>
      </c>
      <c r="AH858" s="1">
        <f>Tabulka1[[#This Row],[z2]]</f>
        <v>11.707750000000001</v>
      </c>
      <c r="AI858" s="1">
        <f>Tabulka1[[#This Row],[std2]]</f>
        <v>2.7223611075681439E-2</v>
      </c>
      <c r="AJ858" s="1" t="str">
        <f>Tabulka1[[#This Row],[z2Label]]</f>
        <v>pH</v>
      </c>
      <c r="AK858" s="1">
        <v>25</v>
      </c>
      <c r="AL858" s="1" t="s">
        <v>82</v>
      </c>
      <c r="AM858" s="1" t="s">
        <v>79</v>
      </c>
      <c r="AN858" s="1"/>
      <c r="AO858" s="1"/>
      <c r="AP858" s="1"/>
      <c r="AQ858" s="1"/>
    </row>
    <row r="859" spans="1:43" x14ac:dyDescent="0.35">
      <c r="A859" s="1">
        <v>0</v>
      </c>
      <c r="B859" s="1">
        <v>0</v>
      </c>
      <c r="C859" s="1">
        <f>Tabulka1[[#This Row],[z2]]</f>
        <v>0</v>
      </c>
      <c r="D859" s="1" t="str">
        <f>Tabulka1[[#This Row],[std2]]</f>
        <v>–</v>
      </c>
      <c r="E859" s="1">
        <v>10</v>
      </c>
      <c r="F859" s="1" t="s">
        <v>75</v>
      </c>
      <c r="G859" s="1" t="s">
        <v>27</v>
      </c>
      <c r="H859" s="1" t="s">
        <v>70</v>
      </c>
      <c r="I859" s="1">
        <v>0</v>
      </c>
      <c r="J859" s="1">
        <v>3.3460000000000001</v>
      </c>
      <c r="L859" s="1" t="s">
        <v>46</v>
      </c>
      <c r="M859" s="1" t="s">
        <v>29</v>
      </c>
      <c r="N859" s="1" t="s">
        <v>28</v>
      </c>
      <c r="O859" s="1" t="s">
        <v>70</v>
      </c>
      <c r="P859" s="1">
        <v>0</v>
      </c>
      <c r="Q859" s="1">
        <v>3.3460000000000001</v>
      </c>
      <c r="R859" s="1">
        <f>Tabulka1[[#This Row],[z2]]</f>
        <v>0</v>
      </c>
      <c r="S859" s="1" t="str">
        <f>Tabulka1[[#This Row],[std2]]</f>
        <v>–</v>
      </c>
      <c r="T859" s="1" t="s">
        <v>44</v>
      </c>
      <c r="U859" s="1" t="s">
        <v>28</v>
      </c>
      <c r="V859" s="1" t="s">
        <v>70</v>
      </c>
      <c r="W859" s="1">
        <v>0</v>
      </c>
      <c r="X859" s="1">
        <v>0</v>
      </c>
      <c r="Y859" s="1">
        <f>Tabulka1[[#This Row],[z2]]</f>
        <v>0</v>
      </c>
      <c r="Z859" s="1" t="str">
        <f>Tabulka1[[#This Row],[std2]]</f>
        <v>–</v>
      </c>
      <c r="AA859" s="1" t="s">
        <v>36</v>
      </c>
      <c r="AB859" s="1" t="s">
        <v>37</v>
      </c>
      <c r="AC859" s="1" t="s">
        <v>70</v>
      </c>
      <c r="AD859" s="1">
        <f>Tabulka1[[#This Row],[y2]]</f>
        <v>3.3460000000000001</v>
      </c>
      <c r="AE859" s="1">
        <f>Tabulka1[[#This Row],[x3]]</f>
        <v>0</v>
      </c>
      <c r="AF859" s="1">
        <f>Tabulka1[[#This Row],[x2]]-Tabulka1[[#This Row],[x3]]</f>
        <v>0</v>
      </c>
      <c r="AG859" s="1">
        <f>100-Tabulka1[[#This Row],[Na2O_proc]]-Tabulka1[[#This Row],[SiO2_proc]]</f>
        <v>100</v>
      </c>
      <c r="AH859" s="1">
        <f>Tabulka1[[#This Row],[z2]]</f>
        <v>0</v>
      </c>
      <c r="AI859" s="1" t="str">
        <f>Tabulka1[[#This Row],[std2]]</f>
        <v>–</v>
      </c>
      <c r="AJ859" s="1" t="str">
        <f>Tabulka1[[#This Row],[z2Label]]</f>
        <v>pH</v>
      </c>
      <c r="AK859" s="1">
        <v>25</v>
      </c>
      <c r="AL859" s="1" t="s">
        <v>82</v>
      </c>
      <c r="AM859" s="1" t="s">
        <v>79</v>
      </c>
      <c r="AN859" s="1"/>
      <c r="AO859" s="1"/>
      <c r="AP859" s="1"/>
      <c r="AQ859" s="1"/>
    </row>
    <row r="860" spans="1:43" x14ac:dyDescent="0.35">
      <c r="A860" s="1">
        <v>0.39460799802042967</v>
      </c>
      <c r="B860" s="1">
        <v>0.66017918068817882</v>
      </c>
      <c r="C860" s="1">
        <f>Tabulka1[[#This Row],[z2]]</f>
        <v>11.4375</v>
      </c>
      <c r="D860" s="1">
        <f>Tabulka1[[#This Row],[std2]]</f>
        <v>2.1920310216782129E-2</v>
      </c>
      <c r="E860" s="1">
        <v>10</v>
      </c>
      <c r="F860" s="1" t="s">
        <v>75</v>
      </c>
      <c r="G860" s="1" t="s">
        <v>27</v>
      </c>
      <c r="H860" s="1" t="s">
        <v>70</v>
      </c>
      <c r="I860" s="1">
        <v>5</v>
      </c>
      <c r="J860" s="1">
        <v>3.3460000000000001</v>
      </c>
      <c r="K860" s="1">
        <v>11.4375</v>
      </c>
      <c r="L860" s="1">
        <v>2.1920310216782129E-2</v>
      </c>
      <c r="M860" s="1" t="s">
        <v>29</v>
      </c>
      <c r="N860" s="1" t="s">
        <v>28</v>
      </c>
      <c r="O860" s="1" t="s">
        <v>70</v>
      </c>
      <c r="P860" s="1">
        <v>1.1782766043343857</v>
      </c>
      <c r="Q860" s="1">
        <v>3.3460000000000001</v>
      </c>
      <c r="R860" s="1">
        <f>Tabulka1[[#This Row],[z2]]</f>
        <v>11.4375</v>
      </c>
      <c r="S860" s="1">
        <f>Tabulka1[[#This Row],[std2]]</f>
        <v>2.1920310216782129E-2</v>
      </c>
      <c r="T860" s="1" t="s">
        <v>44</v>
      </c>
      <c r="U860" s="1" t="s">
        <v>28</v>
      </c>
      <c r="V860" s="1" t="s">
        <v>70</v>
      </c>
      <c r="W860" s="1">
        <v>0.4002301307242459</v>
      </c>
      <c r="X860" s="1">
        <v>0.66958500870166349</v>
      </c>
      <c r="Y860" s="1">
        <f>Tabulka1[[#This Row],[z2]]</f>
        <v>11.4375</v>
      </c>
      <c r="Z860" s="1">
        <f>Tabulka1[[#This Row],[std2]]</f>
        <v>2.1920310216782129E-2</v>
      </c>
      <c r="AA860" s="1" t="s">
        <v>36</v>
      </c>
      <c r="AB860" s="1" t="s">
        <v>37</v>
      </c>
      <c r="AC860" s="1" t="s">
        <v>70</v>
      </c>
      <c r="AD860" s="1">
        <f>Tabulka1[[#This Row],[y2]]</f>
        <v>3.3460000000000001</v>
      </c>
      <c r="AE860" s="1">
        <f>Tabulka1[[#This Row],[x3]]</f>
        <v>1.1782766043343857</v>
      </c>
      <c r="AF860" s="1">
        <f>Tabulka1[[#This Row],[x2]]-Tabulka1[[#This Row],[x3]]</f>
        <v>3.8217233956656145</v>
      </c>
      <c r="AG860" s="1">
        <f>100-Tabulka1[[#This Row],[Na2O_proc]]-Tabulka1[[#This Row],[SiO2_proc]]</f>
        <v>95</v>
      </c>
      <c r="AH860" s="1">
        <f>Tabulka1[[#This Row],[z2]]</f>
        <v>11.4375</v>
      </c>
      <c r="AI860" s="1">
        <f>Tabulka1[[#This Row],[std2]]</f>
        <v>2.1920310216782129E-2</v>
      </c>
      <c r="AJ860" s="1" t="str">
        <f>Tabulka1[[#This Row],[z2Label]]</f>
        <v>pH</v>
      </c>
      <c r="AK860" s="1">
        <v>25</v>
      </c>
      <c r="AL860" s="1" t="s">
        <v>82</v>
      </c>
      <c r="AM860" s="1" t="s">
        <v>79</v>
      </c>
      <c r="AN860" s="1"/>
      <c r="AO860" s="1"/>
      <c r="AP860" s="1"/>
      <c r="AQ860" s="1"/>
    </row>
    <row r="861" spans="1:43" x14ac:dyDescent="0.35">
      <c r="A861" s="1">
        <v>0.82177411683008073</v>
      </c>
      <c r="B861" s="1">
        <v>1.3748280974567251</v>
      </c>
      <c r="C861" s="1">
        <f>Tabulka1[[#This Row],[z2]]</f>
        <v>11.4955</v>
      </c>
      <c r="D861" s="1">
        <f>Tabulka1[[#This Row],[std2]]</f>
        <v>1.0606601717798614E-2</v>
      </c>
      <c r="E861" s="1">
        <v>10</v>
      </c>
      <c r="F861" s="1" t="s">
        <v>75</v>
      </c>
      <c r="G861" s="1" t="s">
        <v>27</v>
      </c>
      <c r="H861" s="1" t="s">
        <v>70</v>
      </c>
      <c r="I861" s="1">
        <v>10</v>
      </c>
      <c r="J861" s="1">
        <v>3.3460000000000001</v>
      </c>
      <c r="K861" s="1">
        <v>11.4955</v>
      </c>
      <c r="L861" s="1">
        <v>1.0606601717798614E-2</v>
      </c>
      <c r="M861" s="1" t="s">
        <v>29</v>
      </c>
      <c r="N861" s="1" t="s">
        <v>28</v>
      </c>
      <c r="O861" s="1" t="s">
        <v>70</v>
      </c>
      <c r="P861" s="1">
        <v>2.3565532086687715</v>
      </c>
      <c r="Q861" s="1">
        <v>3.3460000000000001</v>
      </c>
      <c r="R861" s="1">
        <f>Tabulka1[[#This Row],[z2]]</f>
        <v>11.4955</v>
      </c>
      <c r="S861" s="1">
        <f>Tabulka1[[#This Row],[std2]]</f>
        <v>1.0606601717798614E-2</v>
      </c>
      <c r="T861" s="1" t="s">
        <v>44</v>
      </c>
      <c r="U861" s="1" t="s">
        <v>28</v>
      </c>
      <c r="V861" s="1" t="s">
        <v>70</v>
      </c>
      <c r="W861" s="1">
        <v>0.84493027597340797</v>
      </c>
      <c r="X861" s="1">
        <v>1.4135683517035118</v>
      </c>
      <c r="Y861" s="1">
        <f>Tabulka1[[#This Row],[z2]]</f>
        <v>11.4955</v>
      </c>
      <c r="Z861" s="1">
        <f>Tabulka1[[#This Row],[std2]]</f>
        <v>1.0606601717798614E-2</v>
      </c>
      <c r="AA861" s="1" t="s">
        <v>36</v>
      </c>
      <c r="AB861" s="1" t="s">
        <v>37</v>
      </c>
      <c r="AC861" s="1" t="s">
        <v>70</v>
      </c>
      <c r="AD861" s="1">
        <f>Tabulka1[[#This Row],[y2]]</f>
        <v>3.3460000000000001</v>
      </c>
      <c r="AE861" s="1">
        <f>Tabulka1[[#This Row],[x3]]</f>
        <v>2.3565532086687715</v>
      </c>
      <c r="AF861" s="1">
        <f>Tabulka1[[#This Row],[x2]]-Tabulka1[[#This Row],[x3]]</f>
        <v>7.643446791331229</v>
      </c>
      <c r="AG861" s="1">
        <f>100-Tabulka1[[#This Row],[Na2O_proc]]-Tabulka1[[#This Row],[SiO2_proc]]</f>
        <v>90</v>
      </c>
      <c r="AH861" s="1">
        <f>Tabulka1[[#This Row],[z2]]</f>
        <v>11.4955</v>
      </c>
      <c r="AI861" s="1">
        <f>Tabulka1[[#This Row],[std2]]</f>
        <v>1.0606601717798614E-2</v>
      </c>
      <c r="AJ861" s="1" t="str">
        <f>Tabulka1[[#This Row],[z2Label]]</f>
        <v>pH</v>
      </c>
      <c r="AK861" s="1">
        <v>25</v>
      </c>
      <c r="AL861" s="1" t="s">
        <v>82</v>
      </c>
      <c r="AM861" s="1" t="s">
        <v>79</v>
      </c>
      <c r="AN861" s="1"/>
      <c r="AO861" s="1"/>
      <c r="AP861" s="1"/>
      <c r="AQ861" s="1"/>
    </row>
    <row r="862" spans="1:43" x14ac:dyDescent="0.35">
      <c r="A862" s="1">
        <v>1.284640863357867</v>
      </c>
      <c r="B862" s="1">
        <v>2.1492041643977116</v>
      </c>
      <c r="C862" s="1">
        <f>Tabulka1[[#This Row],[z2]]</f>
        <v>11.55275</v>
      </c>
      <c r="D862" s="1">
        <f>Tabulka1[[#This Row],[std2]]</f>
        <v>2.2980970388563247E-2</v>
      </c>
      <c r="E862" s="1">
        <v>10</v>
      </c>
      <c r="F862" s="1" t="s">
        <v>75</v>
      </c>
      <c r="G862" s="1" t="s">
        <v>27</v>
      </c>
      <c r="H862" s="1" t="s">
        <v>70</v>
      </c>
      <c r="I862" s="1">
        <v>15</v>
      </c>
      <c r="J862" s="1">
        <v>3.3460000000000001</v>
      </c>
      <c r="K862" s="1">
        <v>11.55275</v>
      </c>
      <c r="L862" s="1">
        <v>2.2980970388563247E-2</v>
      </c>
      <c r="M862" s="1" t="s">
        <v>29</v>
      </c>
      <c r="N862" s="1" t="s">
        <v>28</v>
      </c>
      <c r="O862" s="1" t="s">
        <v>70</v>
      </c>
      <c r="P862" s="1">
        <v>3.534829813003157</v>
      </c>
      <c r="Q862" s="1">
        <v>3.3460000000000001</v>
      </c>
      <c r="R862" s="1">
        <f>Tabulka1[[#This Row],[z2]]</f>
        <v>11.55275</v>
      </c>
      <c r="S862" s="1">
        <f>Tabulka1[[#This Row],[std2]]</f>
        <v>2.2980970388563247E-2</v>
      </c>
      <c r="T862" s="1" t="s">
        <v>44</v>
      </c>
      <c r="U862" s="1" t="s">
        <v>28</v>
      </c>
      <c r="V862" s="1" t="s">
        <v>70</v>
      </c>
      <c r="W862" s="1">
        <v>1.3419480853695303</v>
      </c>
      <c r="X862" s="1">
        <v>2.2450791468232247</v>
      </c>
      <c r="Y862" s="1">
        <f>Tabulka1[[#This Row],[z2]]</f>
        <v>11.55275</v>
      </c>
      <c r="Z862" s="1">
        <f>Tabulka1[[#This Row],[std2]]</f>
        <v>2.2980970388563247E-2</v>
      </c>
      <c r="AA862" s="1" t="s">
        <v>36</v>
      </c>
      <c r="AB862" s="1" t="s">
        <v>37</v>
      </c>
      <c r="AC862" s="1" t="s">
        <v>70</v>
      </c>
      <c r="AD862" s="1">
        <f>Tabulka1[[#This Row],[y2]]</f>
        <v>3.3460000000000001</v>
      </c>
      <c r="AE862" s="1">
        <f>Tabulka1[[#This Row],[x3]]</f>
        <v>3.534829813003157</v>
      </c>
      <c r="AF862" s="1">
        <f>Tabulka1[[#This Row],[x2]]-Tabulka1[[#This Row],[x3]]</f>
        <v>11.465170186996843</v>
      </c>
      <c r="AG862" s="1">
        <f>100-Tabulka1[[#This Row],[Na2O_proc]]-Tabulka1[[#This Row],[SiO2_proc]]</f>
        <v>85</v>
      </c>
      <c r="AH862" s="1">
        <f>Tabulka1[[#This Row],[z2]]</f>
        <v>11.55275</v>
      </c>
      <c r="AI862" s="1">
        <f>Tabulka1[[#This Row],[std2]]</f>
        <v>2.2980970388563247E-2</v>
      </c>
      <c r="AJ862" s="1" t="str">
        <f>Tabulka1[[#This Row],[z2Label]]</f>
        <v>pH</v>
      </c>
      <c r="AK862" s="1">
        <v>25</v>
      </c>
      <c r="AL862" s="1" t="s">
        <v>82</v>
      </c>
      <c r="AM862" s="1" t="s">
        <v>79</v>
      </c>
      <c r="AN862" s="1"/>
      <c r="AO862" s="1"/>
      <c r="AP862" s="1"/>
      <c r="AQ862" s="1"/>
    </row>
    <row r="863" spans="1:43" x14ac:dyDescent="0.35">
      <c r="A863" s="1">
        <v>1.7867765893917937</v>
      </c>
      <c r="B863" s="1">
        <v>2.9892772340524711</v>
      </c>
      <c r="C863" s="1">
        <f>Tabulka1[[#This Row],[z2]]</f>
        <v>11.574</v>
      </c>
      <c r="D863" s="1">
        <f>Tabulka1[[#This Row],[std2]]</f>
        <v>1.4142135623730649E-2</v>
      </c>
      <c r="E863" s="1">
        <v>10</v>
      </c>
      <c r="F863" s="1" t="s">
        <v>75</v>
      </c>
      <c r="G863" s="1" t="s">
        <v>27</v>
      </c>
      <c r="H863" s="1" t="s">
        <v>70</v>
      </c>
      <c r="I863" s="1">
        <v>20</v>
      </c>
      <c r="J863" s="1">
        <v>3.3460000000000001</v>
      </c>
      <c r="K863" s="1">
        <v>11.574</v>
      </c>
      <c r="L863" s="1">
        <v>1.4142135623730649E-2</v>
      </c>
      <c r="M863" s="1" t="s">
        <v>29</v>
      </c>
      <c r="N863" s="1" t="s">
        <v>28</v>
      </c>
      <c r="O863" s="1" t="s">
        <v>70</v>
      </c>
      <c r="P863" s="1">
        <v>4.713106417337543</v>
      </c>
      <c r="Q863" s="1">
        <v>3.3460000000000001</v>
      </c>
      <c r="R863" s="1">
        <f>Tabulka1[[#This Row],[z2]]</f>
        <v>11.574</v>
      </c>
      <c r="S863" s="1">
        <f>Tabulka1[[#This Row],[std2]]</f>
        <v>1.4142135623730649E-2</v>
      </c>
      <c r="T863" s="1" t="s">
        <v>44</v>
      </c>
      <c r="U863" s="1" t="s">
        <v>28</v>
      </c>
      <c r="V863" s="1" t="s">
        <v>70</v>
      </c>
      <c r="W863" s="1">
        <v>1.901093120940168</v>
      </c>
      <c r="X863" s="1">
        <v>3.1805287913329017</v>
      </c>
      <c r="Y863" s="1">
        <f>Tabulka1[[#This Row],[z2]]</f>
        <v>11.574</v>
      </c>
      <c r="Z863" s="1">
        <f>Tabulka1[[#This Row],[std2]]</f>
        <v>1.4142135623730649E-2</v>
      </c>
      <c r="AA863" s="1" t="s">
        <v>36</v>
      </c>
      <c r="AB863" s="1" t="s">
        <v>37</v>
      </c>
      <c r="AC863" s="1" t="s">
        <v>70</v>
      </c>
      <c r="AD863" s="1">
        <f>Tabulka1[[#This Row],[y2]]</f>
        <v>3.3460000000000001</v>
      </c>
      <c r="AE863" s="1">
        <f>Tabulka1[[#This Row],[x3]]</f>
        <v>4.713106417337543</v>
      </c>
      <c r="AF863" s="1">
        <f>Tabulka1[[#This Row],[x2]]-Tabulka1[[#This Row],[x3]]</f>
        <v>15.286893582662458</v>
      </c>
      <c r="AG863" s="1">
        <f>100-Tabulka1[[#This Row],[Na2O_proc]]-Tabulka1[[#This Row],[SiO2_proc]]</f>
        <v>80</v>
      </c>
      <c r="AH863" s="1">
        <f>Tabulka1[[#This Row],[z2]]</f>
        <v>11.574</v>
      </c>
      <c r="AI863" s="1">
        <f>Tabulka1[[#This Row],[std2]]</f>
        <v>1.4142135623730649E-2</v>
      </c>
      <c r="AJ863" s="1" t="str">
        <f>Tabulka1[[#This Row],[z2Label]]</f>
        <v>pH</v>
      </c>
      <c r="AK863" s="1">
        <v>25</v>
      </c>
      <c r="AL863" s="1" t="s">
        <v>82</v>
      </c>
      <c r="AM863" s="1" t="s">
        <v>79</v>
      </c>
      <c r="AN863" s="1"/>
      <c r="AO863" s="1"/>
      <c r="AP863" s="1"/>
      <c r="AQ863" s="1"/>
    </row>
    <row r="864" spans="1:43" x14ac:dyDescent="0.35">
      <c r="A864" s="1">
        <v>2.3337248824725219</v>
      </c>
      <c r="B864" s="1">
        <v>3.9043217283765292</v>
      </c>
      <c r="C864" s="1">
        <f>Tabulka1[[#This Row],[z2]]</f>
        <v>11.586500000000001</v>
      </c>
      <c r="D864" s="1">
        <f>Tabulka1[[#This Row],[std2]]</f>
        <v>9.1923881554250471E-3</v>
      </c>
      <c r="E864" s="1">
        <v>10</v>
      </c>
      <c r="F864" s="1" t="s">
        <v>75</v>
      </c>
      <c r="G864" s="1" t="s">
        <v>27</v>
      </c>
      <c r="H864" s="1" t="s">
        <v>70</v>
      </c>
      <c r="I864" s="1">
        <v>25</v>
      </c>
      <c r="J864" s="1">
        <v>3.3460000000000001</v>
      </c>
      <c r="K864" s="1">
        <v>11.586500000000001</v>
      </c>
      <c r="L864" s="1">
        <v>9.1923881554250471E-3</v>
      </c>
      <c r="M864" s="1" t="s">
        <v>29</v>
      </c>
      <c r="N864" s="1" t="s">
        <v>28</v>
      </c>
      <c r="O864" s="1" t="s">
        <v>70</v>
      </c>
      <c r="P864" s="1">
        <v>5.8913830216719285</v>
      </c>
      <c r="Q864" s="1">
        <v>3.3460000000000001</v>
      </c>
      <c r="R864" s="1">
        <f>Tabulka1[[#This Row],[z2]]</f>
        <v>11.586500000000001</v>
      </c>
      <c r="S864" s="1">
        <f>Tabulka1[[#This Row],[std2]]</f>
        <v>9.1923881554250471E-3</v>
      </c>
      <c r="T864" s="1" t="s">
        <v>44</v>
      </c>
      <c r="U864" s="1" t="s">
        <v>28</v>
      </c>
      <c r="V864" s="1" t="s">
        <v>70</v>
      </c>
      <c r="W864" s="1">
        <v>2.5347908279202236</v>
      </c>
      <c r="X864" s="1">
        <v>4.2407050551105359</v>
      </c>
      <c r="Y864" s="1">
        <f>Tabulka1[[#This Row],[z2]]</f>
        <v>11.586500000000001</v>
      </c>
      <c r="Z864" s="1">
        <f>Tabulka1[[#This Row],[std2]]</f>
        <v>9.1923881554250471E-3</v>
      </c>
      <c r="AA864" s="1" t="s">
        <v>36</v>
      </c>
      <c r="AB864" s="1" t="s">
        <v>37</v>
      </c>
      <c r="AC864" s="1" t="s">
        <v>70</v>
      </c>
      <c r="AD864" s="1">
        <f>Tabulka1[[#This Row],[y2]]</f>
        <v>3.3460000000000001</v>
      </c>
      <c r="AE864" s="1">
        <f>Tabulka1[[#This Row],[x3]]</f>
        <v>5.8913830216719285</v>
      </c>
      <c r="AF864" s="1">
        <f>Tabulka1[[#This Row],[x2]]-Tabulka1[[#This Row],[x3]]</f>
        <v>19.108616978328072</v>
      </c>
      <c r="AG864" s="1">
        <f>100-Tabulka1[[#This Row],[Na2O_proc]]-Tabulka1[[#This Row],[SiO2_proc]]</f>
        <v>75</v>
      </c>
      <c r="AH864" s="1">
        <f>Tabulka1[[#This Row],[z2]]</f>
        <v>11.586500000000001</v>
      </c>
      <c r="AI864" s="1">
        <f>Tabulka1[[#This Row],[std2]]</f>
        <v>9.1923881554250471E-3</v>
      </c>
      <c r="AJ864" s="1" t="str">
        <f>Tabulka1[[#This Row],[z2Label]]</f>
        <v>pH</v>
      </c>
      <c r="AK864" s="1">
        <v>25</v>
      </c>
      <c r="AL864" s="1" t="s">
        <v>82</v>
      </c>
      <c r="AM864" s="1" t="s">
        <v>79</v>
      </c>
      <c r="AN864" s="1"/>
      <c r="AO864" s="1"/>
      <c r="AP864" s="1"/>
      <c r="AQ864" s="1"/>
    </row>
    <row r="865" spans="1:43" x14ac:dyDescent="0.35">
      <c r="A865" s="1">
        <v>2.9270028149105616</v>
      </c>
      <c r="B865" s="1">
        <v>4.8968757093453696</v>
      </c>
      <c r="C865" s="1">
        <f>Tabulka1[[#This Row],[z2]]</f>
        <v>11.591000000000001</v>
      </c>
      <c r="D865" s="1">
        <f>Tabulka1[[#This Row],[std2]]</f>
        <v>4.2426406871181902E-3</v>
      </c>
      <c r="E865" s="1">
        <v>10</v>
      </c>
      <c r="F865" s="1" t="s">
        <v>75</v>
      </c>
      <c r="G865" s="1" t="s">
        <v>27</v>
      </c>
      <c r="H865" s="1" t="s">
        <v>70</v>
      </c>
      <c r="I865" s="1">
        <v>30</v>
      </c>
      <c r="J865" s="1">
        <v>3.3460000000000001</v>
      </c>
      <c r="K865" s="1">
        <v>11.591000000000001</v>
      </c>
      <c r="L865" s="1">
        <v>4.2426406871181902E-3</v>
      </c>
      <c r="M865" s="1" t="s">
        <v>29</v>
      </c>
      <c r="N865" s="1" t="s">
        <v>28</v>
      </c>
      <c r="O865" s="1" t="s">
        <v>70</v>
      </c>
      <c r="P865" s="1">
        <v>7.069659626006314</v>
      </c>
      <c r="Q865" s="1">
        <v>3.3460000000000001</v>
      </c>
      <c r="R865" s="1">
        <f>Tabulka1[[#This Row],[z2]]</f>
        <v>11.591000000000001</v>
      </c>
      <c r="S865" s="1">
        <f>Tabulka1[[#This Row],[std2]]</f>
        <v>4.2426406871181902E-3</v>
      </c>
      <c r="T865" s="1" t="s">
        <v>44</v>
      </c>
      <c r="U865" s="1" t="s">
        <v>28</v>
      </c>
      <c r="V865" s="1" t="s">
        <v>70</v>
      </c>
      <c r="W865" s="1">
        <v>3.2590167787545732</v>
      </c>
      <c r="X865" s="1">
        <v>5.4523350708564022</v>
      </c>
      <c r="Y865" s="1">
        <f>Tabulka1[[#This Row],[z2]]</f>
        <v>11.591000000000001</v>
      </c>
      <c r="Z865" s="1">
        <f>Tabulka1[[#This Row],[std2]]</f>
        <v>4.2426406871181902E-3</v>
      </c>
      <c r="AA865" s="1" t="s">
        <v>36</v>
      </c>
      <c r="AB865" s="1" t="s">
        <v>37</v>
      </c>
      <c r="AC865" s="1" t="s">
        <v>70</v>
      </c>
      <c r="AD865" s="1">
        <f>Tabulka1[[#This Row],[y2]]</f>
        <v>3.3460000000000001</v>
      </c>
      <c r="AE865" s="1">
        <f>Tabulka1[[#This Row],[x3]]</f>
        <v>7.069659626006314</v>
      </c>
      <c r="AF865" s="1">
        <f>Tabulka1[[#This Row],[x2]]-Tabulka1[[#This Row],[x3]]</f>
        <v>22.930340373993687</v>
      </c>
      <c r="AG865" s="1">
        <f>100-Tabulka1[[#This Row],[Na2O_proc]]-Tabulka1[[#This Row],[SiO2_proc]]</f>
        <v>70</v>
      </c>
      <c r="AH865" s="1">
        <f>Tabulka1[[#This Row],[z2]]</f>
        <v>11.591000000000001</v>
      </c>
      <c r="AI865" s="1">
        <f>Tabulka1[[#This Row],[std2]]</f>
        <v>4.2426406871181902E-3</v>
      </c>
      <c r="AJ865" s="1" t="str">
        <f>Tabulka1[[#This Row],[z2Label]]</f>
        <v>pH</v>
      </c>
      <c r="AK865" s="1">
        <v>25</v>
      </c>
      <c r="AL865" s="1" t="s">
        <v>82</v>
      </c>
      <c r="AM865" s="1" t="s">
        <v>79</v>
      </c>
      <c r="AN865" s="1"/>
      <c r="AO865" s="1"/>
      <c r="AP865" s="1"/>
      <c r="AQ865" s="1"/>
    </row>
    <row r="866" spans="1:43" x14ac:dyDescent="0.35">
      <c r="A866" s="1">
        <v>3.5755664363986632</v>
      </c>
      <c r="B866" s="1">
        <v>5.9819226480949634</v>
      </c>
      <c r="C866" s="1">
        <f>Tabulka1[[#This Row],[z2]]</f>
        <v>11.586749999999999</v>
      </c>
      <c r="D866" s="1">
        <f>Tabulka1[[#This Row],[std2]]</f>
        <v>8.1317279836451862E-3</v>
      </c>
      <c r="E866" s="1">
        <v>10</v>
      </c>
      <c r="F866" s="1" t="s">
        <v>75</v>
      </c>
      <c r="G866" s="1" t="s">
        <v>27</v>
      </c>
      <c r="H866" s="1" t="s">
        <v>70</v>
      </c>
      <c r="I866" s="1">
        <v>35</v>
      </c>
      <c r="J866" s="1">
        <v>3.3460000000000001</v>
      </c>
      <c r="K866" s="1">
        <v>11.586749999999999</v>
      </c>
      <c r="L866" s="1">
        <v>8.1317279836451862E-3</v>
      </c>
      <c r="M866" s="1" t="s">
        <v>29</v>
      </c>
      <c r="N866" s="1" t="s">
        <v>28</v>
      </c>
      <c r="O866" s="1" t="s">
        <v>70</v>
      </c>
      <c r="P866" s="1">
        <v>8.2479362303407004</v>
      </c>
      <c r="Q866" s="1">
        <v>3.3460000000000001</v>
      </c>
      <c r="R866" s="1">
        <f>Tabulka1[[#This Row],[z2]]</f>
        <v>11.586749999999999</v>
      </c>
      <c r="S866" s="1">
        <f>Tabulka1[[#This Row],[std2]]</f>
        <v>8.1317279836451862E-3</v>
      </c>
      <c r="T866" s="1" t="s">
        <v>44</v>
      </c>
      <c r="U866" s="1" t="s">
        <v>28</v>
      </c>
      <c r="V866" s="1" t="s">
        <v>70</v>
      </c>
      <c r="W866" s="1">
        <v>4.094662106640361</v>
      </c>
      <c r="X866" s="1">
        <v>6.8503697044093261</v>
      </c>
      <c r="Y866" s="1">
        <f>Tabulka1[[#This Row],[z2]]</f>
        <v>11.586749999999999</v>
      </c>
      <c r="Z866" s="1">
        <f>Tabulka1[[#This Row],[std2]]</f>
        <v>8.1317279836451862E-3</v>
      </c>
      <c r="AA866" s="1" t="s">
        <v>36</v>
      </c>
      <c r="AB866" s="1" t="s">
        <v>37</v>
      </c>
      <c r="AC866" s="1" t="s">
        <v>70</v>
      </c>
      <c r="AD866" s="1">
        <f>Tabulka1[[#This Row],[y2]]</f>
        <v>3.3460000000000001</v>
      </c>
      <c r="AE866" s="1">
        <f>Tabulka1[[#This Row],[x3]]</f>
        <v>8.2479362303407004</v>
      </c>
      <c r="AF866" s="1">
        <f>Tabulka1[[#This Row],[x2]]-Tabulka1[[#This Row],[x3]]</f>
        <v>26.752063769659301</v>
      </c>
      <c r="AG866" s="1">
        <f>100-Tabulka1[[#This Row],[Na2O_proc]]-Tabulka1[[#This Row],[SiO2_proc]]</f>
        <v>65</v>
      </c>
      <c r="AH866" s="1">
        <f>Tabulka1[[#This Row],[z2]]</f>
        <v>11.586749999999999</v>
      </c>
      <c r="AI866" s="1">
        <f>Tabulka1[[#This Row],[std2]]</f>
        <v>8.1317279836451862E-3</v>
      </c>
      <c r="AJ866" s="1" t="str">
        <f>Tabulka1[[#This Row],[z2Label]]</f>
        <v>pH</v>
      </c>
      <c r="AK866" s="1">
        <v>25</v>
      </c>
      <c r="AL866" s="1" t="s">
        <v>82</v>
      </c>
      <c r="AM866" s="1" t="s">
        <v>79</v>
      </c>
      <c r="AN866" s="1"/>
      <c r="AO866" s="1"/>
      <c r="AP866" s="1"/>
      <c r="AQ866" s="1"/>
    </row>
    <row r="867" spans="1:43" x14ac:dyDescent="0.35">
      <c r="A867" s="1">
        <v>4.1397841225113075</v>
      </c>
      <c r="B867" s="1">
        <v>6.9258588369614174</v>
      </c>
      <c r="C867" s="1">
        <f>Tabulka1[[#This Row],[z2]]</f>
        <v>11.580500000000001</v>
      </c>
      <c r="D867" s="1">
        <f>Tabulka1[[#This Row],[std2]]</f>
        <v>6.3639610306791689E-3</v>
      </c>
      <c r="E867" s="1">
        <v>10</v>
      </c>
      <c r="F867" s="1" t="s">
        <v>75</v>
      </c>
      <c r="G867" s="1" t="s">
        <v>27</v>
      </c>
      <c r="H867" s="1" t="s">
        <v>70</v>
      </c>
      <c r="I867" s="1">
        <v>39.04</v>
      </c>
      <c r="J867" s="1">
        <v>3.3460000000000001</v>
      </c>
      <c r="K867" s="1">
        <v>11.580500000000001</v>
      </c>
      <c r="L867" s="1">
        <v>6.3639610306791689E-3</v>
      </c>
      <c r="M867" s="1" t="s">
        <v>29</v>
      </c>
      <c r="N867" s="1" t="s">
        <v>28</v>
      </c>
      <c r="O867" s="1" t="s">
        <v>70</v>
      </c>
      <c r="P867" s="1">
        <v>9.1999837266428841</v>
      </c>
      <c r="Q867" s="1">
        <v>3.3460000000000001</v>
      </c>
      <c r="R867" s="1">
        <f>Tabulka1[[#This Row],[z2]]</f>
        <v>11.580500000000001</v>
      </c>
      <c r="S867" s="1">
        <f>Tabulka1[[#This Row],[std2]]</f>
        <v>6.3639610306791689E-3</v>
      </c>
      <c r="T867" s="1" t="s">
        <v>44</v>
      </c>
      <c r="U867" s="1" t="s">
        <v>28</v>
      </c>
      <c r="V867" s="1" t="s">
        <v>70</v>
      </c>
      <c r="W867" s="1">
        <v>4.8699918268703506</v>
      </c>
      <c r="X867" s="1">
        <v>8.1474963263540996</v>
      </c>
      <c r="Y867" s="1">
        <f>Tabulka1[[#This Row],[z2]]</f>
        <v>11.580500000000001</v>
      </c>
      <c r="Z867" s="1">
        <f>Tabulka1[[#This Row],[std2]]</f>
        <v>6.3639610306791689E-3</v>
      </c>
      <c r="AA867" s="1" t="s">
        <v>36</v>
      </c>
      <c r="AB867" s="1" t="s">
        <v>37</v>
      </c>
      <c r="AC867" s="1" t="s">
        <v>70</v>
      </c>
      <c r="AD867" s="1">
        <f>Tabulka1[[#This Row],[y2]]</f>
        <v>3.3460000000000001</v>
      </c>
      <c r="AE867" s="1">
        <f>Tabulka1[[#This Row],[x3]]</f>
        <v>9.1999837266428841</v>
      </c>
      <c r="AF867" s="1">
        <f>Tabulka1[[#This Row],[x2]]-Tabulka1[[#This Row],[x3]]</f>
        <v>29.840016273357115</v>
      </c>
      <c r="AG867" s="1">
        <f>100-Tabulka1[[#This Row],[Na2O_proc]]-Tabulka1[[#This Row],[SiO2_proc]]</f>
        <v>60.96</v>
      </c>
      <c r="AH867" s="1">
        <f>Tabulka1[[#This Row],[z2]]</f>
        <v>11.580500000000001</v>
      </c>
      <c r="AI867" s="1">
        <f>Tabulka1[[#This Row],[std2]]</f>
        <v>6.3639610306791689E-3</v>
      </c>
      <c r="AJ867" s="1" t="str">
        <f>Tabulka1[[#This Row],[z2Label]]</f>
        <v>pH</v>
      </c>
      <c r="AK867" s="1">
        <v>25</v>
      </c>
      <c r="AL867" s="1" t="s">
        <v>82</v>
      </c>
      <c r="AM867" s="1" t="s">
        <v>79</v>
      </c>
      <c r="AN867" s="1"/>
      <c r="AO867" s="1"/>
      <c r="AP867" s="1"/>
      <c r="AQ867" s="1"/>
    </row>
    <row r="868" spans="1:43" x14ac:dyDescent="0.35">
      <c r="A868" s="1">
        <f>A772</f>
        <v>0</v>
      </c>
      <c r="B868" s="1">
        <f>B772</f>
        <v>0</v>
      </c>
      <c r="C868" s="1">
        <f>Tabulka1[[#This Row],[z2]]</f>
        <v>1.6605000000000002E-2</v>
      </c>
      <c r="D868" s="1">
        <f>Tabulka1[[#This Row],[std2]]</f>
        <v>1.0033845225037108E-2</v>
      </c>
      <c r="E868" s="1">
        <f>E772</f>
        <v>1</v>
      </c>
      <c r="F868" s="1" t="s">
        <v>75</v>
      </c>
      <c r="G868" s="1" t="s">
        <v>27</v>
      </c>
      <c r="H868" s="1" t="s">
        <v>71</v>
      </c>
      <c r="I868" s="1">
        <f>I772</f>
        <v>0</v>
      </c>
      <c r="J868" s="1">
        <f>J772</f>
        <v>0</v>
      </c>
      <c r="K868">
        <v>1.6605000000000002E-2</v>
      </c>
      <c r="L868">
        <v>1.0033845225037108E-2</v>
      </c>
      <c r="M868" s="1" t="s">
        <v>29</v>
      </c>
      <c r="N868" s="1" t="s">
        <v>28</v>
      </c>
      <c r="O868" s="1" t="s">
        <v>71</v>
      </c>
      <c r="P868" s="1">
        <f>P772</f>
        <v>0</v>
      </c>
      <c r="Q868" s="1">
        <f>Q772</f>
        <v>0</v>
      </c>
      <c r="R868" s="1">
        <f>Tabulka1[[#This Row],[z2]]</f>
        <v>1.6605000000000002E-2</v>
      </c>
      <c r="S868" s="1">
        <f>Tabulka1[[#This Row],[std2]]</f>
        <v>1.0033845225037108E-2</v>
      </c>
      <c r="T868" s="1" t="s">
        <v>44</v>
      </c>
      <c r="U868" s="1" t="s">
        <v>28</v>
      </c>
      <c r="V868" s="1" t="str">
        <f>Tabulka1[[#This Row],[z2Label]]</f>
        <v>Conductivity (mS/cm)</v>
      </c>
      <c r="W868" s="1">
        <f>W772</f>
        <v>0</v>
      </c>
      <c r="X868" s="1">
        <f>X772</f>
        <v>0</v>
      </c>
      <c r="Y868" s="1">
        <f>Tabulka1[[#This Row],[z2]]</f>
        <v>1.6605000000000002E-2</v>
      </c>
      <c r="Z868" s="1">
        <f>Tabulka1[[#This Row],[std2]]</f>
        <v>1.0033845225037108E-2</v>
      </c>
      <c r="AA868" s="1" t="s">
        <v>36</v>
      </c>
      <c r="AB868" s="1" t="s">
        <v>37</v>
      </c>
      <c r="AC868" s="1" t="str">
        <f>Tabulka1[[#This Row],[z2Label]]</f>
        <v>Conductivity (mS/cm)</v>
      </c>
      <c r="AD868" s="1">
        <f>Tabulka1[[#This Row],[y2]]</f>
        <v>0</v>
      </c>
      <c r="AE868" s="1">
        <f>Tabulka1[[#This Row],[x3]]</f>
        <v>0</v>
      </c>
      <c r="AF868" s="1">
        <f>Tabulka1[[#This Row],[x2]]-Tabulka1[[#This Row],[x3]]</f>
        <v>0</v>
      </c>
      <c r="AG868" s="1">
        <f>100-Tabulka1[[#This Row],[Na2O_proc]]-Tabulka1[[#This Row],[SiO2_proc]]</f>
        <v>100</v>
      </c>
      <c r="AH868" s="1">
        <f>Tabulka1[[#This Row],[z2]]</f>
        <v>1.6605000000000002E-2</v>
      </c>
      <c r="AI868" s="1">
        <f>Tabulka1[[#This Row],[std2]]</f>
        <v>1.0033845225037108E-2</v>
      </c>
      <c r="AJ868" s="1" t="str">
        <f>Tabulka1[[#This Row],[z2Label]]</f>
        <v>Conductivity (mS/cm)</v>
      </c>
      <c r="AK868" s="1">
        <v>25</v>
      </c>
      <c r="AL868" s="1" t="s">
        <v>82</v>
      </c>
      <c r="AM868" s="1" t="s">
        <v>79</v>
      </c>
      <c r="AN868" s="1"/>
      <c r="AO868" s="1"/>
      <c r="AP868" s="1"/>
      <c r="AQ868" s="1"/>
    </row>
    <row r="869" spans="1:43" x14ac:dyDescent="0.35">
      <c r="A869" s="1">
        <f t="shared" ref="A869:B869" si="450">A773</f>
        <v>1.7270393633962526</v>
      </c>
      <c r="B869" s="1">
        <f t="shared" si="450"/>
        <v>0</v>
      </c>
      <c r="C869" s="1">
        <f>Tabulka1[[#This Row],[z2]]</f>
        <v>299</v>
      </c>
      <c r="D869" s="1">
        <f>Tabulka1[[#This Row],[std2]]</f>
        <v>2.8284271247461903</v>
      </c>
      <c r="E869" s="1">
        <f t="shared" ref="E869:E894" si="451">E773</f>
        <v>1</v>
      </c>
      <c r="F869" s="1" t="s">
        <v>75</v>
      </c>
      <c r="G869" s="1" t="s">
        <v>27</v>
      </c>
      <c r="H869" s="1" t="s">
        <v>71</v>
      </c>
      <c r="I869" s="1">
        <f t="shared" ref="I869:J869" si="452">I773</f>
        <v>5</v>
      </c>
      <c r="J869" s="1">
        <f t="shared" si="452"/>
        <v>0</v>
      </c>
      <c r="K869" s="1">
        <v>299</v>
      </c>
      <c r="L869" s="1">
        <v>2.8284271247461903</v>
      </c>
      <c r="M869" s="1" t="s">
        <v>29</v>
      </c>
      <c r="N869" s="1" t="s">
        <v>28</v>
      </c>
      <c r="O869" s="1" t="s">
        <v>71</v>
      </c>
      <c r="P869" s="1">
        <f t="shared" ref="P869:Q869" si="453">P773</f>
        <v>5</v>
      </c>
      <c r="Q869" s="1">
        <f t="shared" si="453"/>
        <v>0</v>
      </c>
      <c r="R869" s="1">
        <f>Tabulka1[[#This Row],[z2]]</f>
        <v>299</v>
      </c>
      <c r="S869" s="1">
        <f>Tabulka1[[#This Row],[std2]]</f>
        <v>2.8284271247461903</v>
      </c>
      <c r="T869" s="1" t="s">
        <v>44</v>
      </c>
      <c r="U869" s="1" t="s">
        <v>28</v>
      </c>
      <c r="V869" s="1" t="str">
        <f>Tabulka1[[#This Row],[z2Label]]</f>
        <v>Conductivity (mS/cm)</v>
      </c>
      <c r="W869" s="1">
        <f t="shared" ref="W869:X869" si="454">W773</f>
        <v>1.6983708632250141</v>
      </c>
      <c r="X869" s="1">
        <f t="shared" si="454"/>
        <v>0</v>
      </c>
      <c r="Y869" s="1">
        <f>Tabulka1[[#This Row],[z2]]</f>
        <v>299</v>
      </c>
      <c r="Z869" s="1">
        <f>Tabulka1[[#This Row],[std2]]</f>
        <v>2.8284271247461903</v>
      </c>
      <c r="AA869" s="1" t="s">
        <v>36</v>
      </c>
      <c r="AB869" s="1" t="s">
        <v>37</v>
      </c>
      <c r="AC869" s="1" t="str">
        <f>Tabulka1[[#This Row],[z2Label]]</f>
        <v>Conductivity (mS/cm)</v>
      </c>
      <c r="AD869" s="1">
        <f>Tabulka1[[#This Row],[y2]]</f>
        <v>0</v>
      </c>
      <c r="AE869" s="1">
        <f>Tabulka1[[#This Row],[x3]]</f>
        <v>5</v>
      </c>
      <c r="AF869" s="1">
        <f>Tabulka1[[#This Row],[x2]]-Tabulka1[[#This Row],[x3]]</f>
        <v>0</v>
      </c>
      <c r="AG869" s="1">
        <f>100-Tabulka1[[#This Row],[Na2O_proc]]-Tabulka1[[#This Row],[SiO2_proc]]</f>
        <v>95</v>
      </c>
      <c r="AH869" s="1">
        <f>Tabulka1[[#This Row],[z2]]</f>
        <v>299</v>
      </c>
      <c r="AI869" s="1">
        <f>Tabulka1[[#This Row],[std2]]</f>
        <v>2.8284271247461903</v>
      </c>
      <c r="AJ869" s="1" t="str">
        <f>Tabulka1[[#This Row],[z2Label]]</f>
        <v>Conductivity (mS/cm)</v>
      </c>
      <c r="AK869" s="1">
        <v>25</v>
      </c>
      <c r="AL869" s="1" t="s">
        <v>82</v>
      </c>
      <c r="AM869" s="1" t="s">
        <v>79</v>
      </c>
      <c r="AN869" s="1"/>
      <c r="AO869" s="1"/>
      <c r="AP869" s="1"/>
      <c r="AQ869" s="1"/>
    </row>
    <row r="870" spans="1:43" x14ac:dyDescent="0.35">
      <c r="A870" s="1">
        <f t="shared" ref="A870:B870" si="455">A774</f>
        <v>3.6848024085616231</v>
      </c>
      <c r="B870" s="1">
        <f t="shared" si="455"/>
        <v>0</v>
      </c>
      <c r="C870" s="1">
        <f>Tabulka1[[#This Row],[z2]]</f>
        <v>443.5</v>
      </c>
      <c r="D870" s="1">
        <f>Tabulka1[[#This Row],[std2]]</f>
        <v>4.9497474683058327</v>
      </c>
      <c r="E870" s="1">
        <f t="shared" si="451"/>
        <v>1</v>
      </c>
      <c r="F870" s="1" t="s">
        <v>75</v>
      </c>
      <c r="G870" s="1" t="s">
        <v>27</v>
      </c>
      <c r="H870" s="1" t="s">
        <v>71</v>
      </c>
      <c r="I870" s="1">
        <f t="shared" ref="I870:J870" si="456">I774</f>
        <v>10</v>
      </c>
      <c r="J870" s="1">
        <f t="shared" si="456"/>
        <v>0</v>
      </c>
      <c r="K870" s="1">
        <v>443.5</v>
      </c>
      <c r="L870" s="1">
        <v>4.9497474683058327</v>
      </c>
      <c r="M870" s="1" t="s">
        <v>29</v>
      </c>
      <c r="N870" s="1" t="s">
        <v>28</v>
      </c>
      <c r="O870" s="1" t="s">
        <v>71</v>
      </c>
      <c r="P870" s="1">
        <f t="shared" ref="P870:Q870" si="457">P774</f>
        <v>10</v>
      </c>
      <c r="Q870" s="1">
        <f t="shared" si="457"/>
        <v>0</v>
      </c>
      <c r="R870" s="1">
        <f>Tabulka1[[#This Row],[z2]]</f>
        <v>443.5</v>
      </c>
      <c r="S870" s="1">
        <f>Tabulka1[[#This Row],[std2]]</f>
        <v>4.9497474683058327</v>
      </c>
      <c r="T870" s="1" t="s">
        <v>44</v>
      </c>
      <c r="U870" s="1" t="s">
        <v>28</v>
      </c>
      <c r="V870" s="1" t="str">
        <f>Tabulka1[[#This Row],[z2Label]]</f>
        <v>Conductivity (mS/cm)</v>
      </c>
      <c r="W870" s="1">
        <f t="shared" ref="W870:X870" si="458">W774</f>
        <v>3.5854496001416964</v>
      </c>
      <c r="X870" s="1">
        <f t="shared" si="458"/>
        <v>0</v>
      </c>
      <c r="Y870" s="1">
        <f>Tabulka1[[#This Row],[z2]]</f>
        <v>443.5</v>
      </c>
      <c r="Z870" s="1">
        <f>Tabulka1[[#This Row],[std2]]</f>
        <v>4.9497474683058327</v>
      </c>
      <c r="AA870" s="1" t="s">
        <v>36</v>
      </c>
      <c r="AB870" s="1" t="s">
        <v>37</v>
      </c>
      <c r="AC870" s="1" t="str">
        <f>Tabulka1[[#This Row],[z2Label]]</f>
        <v>Conductivity (mS/cm)</v>
      </c>
      <c r="AD870" s="1">
        <f>Tabulka1[[#This Row],[y2]]</f>
        <v>0</v>
      </c>
      <c r="AE870" s="1">
        <f>Tabulka1[[#This Row],[x3]]</f>
        <v>10</v>
      </c>
      <c r="AF870" s="1">
        <f>Tabulka1[[#This Row],[x2]]-Tabulka1[[#This Row],[x3]]</f>
        <v>0</v>
      </c>
      <c r="AG870" s="1">
        <f>100-Tabulka1[[#This Row],[Na2O_proc]]-Tabulka1[[#This Row],[SiO2_proc]]</f>
        <v>90</v>
      </c>
      <c r="AH870" s="1">
        <f>Tabulka1[[#This Row],[z2]]</f>
        <v>443.5</v>
      </c>
      <c r="AI870" s="1">
        <f>Tabulka1[[#This Row],[std2]]</f>
        <v>4.9497474683058327</v>
      </c>
      <c r="AJ870" s="1" t="str">
        <f>Tabulka1[[#This Row],[z2Label]]</f>
        <v>Conductivity (mS/cm)</v>
      </c>
      <c r="AK870" s="1">
        <v>25</v>
      </c>
      <c r="AL870" s="1" t="s">
        <v>82</v>
      </c>
      <c r="AM870" s="1" t="s">
        <v>79</v>
      </c>
      <c r="AN870" s="1"/>
      <c r="AO870" s="1"/>
      <c r="AP870" s="1"/>
      <c r="AQ870" s="1"/>
    </row>
    <row r="871" spans="1:43" x14ac:dyDescent="0.35">
      <c r="A871" s="1">
        <f t="shared" ref="A871:B871" si="459">A775</f>
        <v>5.8769678067858573</v>
      </c>
      <c r="B871" s="1">
        <f t="shared" si="459"/>
        <v>0</v>
      </c>
      <c r="C871" s="1">
        <f>Tabulka1[[#This Row],[z2]]</f>
        <v>447.5</v>
      </c>
      <c r="D871" s="1">
        <f>Tabulka1[[#This Row],[std2]]</f>
        <v>6.3639610306789276</v>
      </c>
      <c r="E871" s="1">
        <f t="shared" si="451"/>
        <v>1</v>
      </c>
      <c r="F871" s="1" t="s">
        <v>75</v>
      </c>
      <c r="G871" s="1" t="s">
        <v>27</v>
      </c>
      <c r="H871" s="1" t="s">
        <v>71</v>
      </c>
      <c r="I871" s="1">
        <f t="shared" ref="I871:J871" si="460">I775</f>
        <v>15</v>
      </c>
      <c r="J871" s="1">
        <f t="shared" si="460"/>
        <v>0</v>
      </c>
      <c r="K871" s="1">
        <v>447.5</v>
      </c>
      <c r="L871" s="1">
        <v>6.3639610306789276</v>
      </c>
      <c r="M871" s="1" t="s">
        <v>29</v>
      </c>
      <c r="N871" s="1" t="s">
        <v>28</v>
      </c>
      <c r="O871" s="1" t="s">
        <v>71</v>
      </c>
      <c r="P871" s="1">
        <f t="shared" ref="P871:Q871" si="461">P775</f>
        <v>15</v>
      </c>
      <c r="Q871" s="1">
        <f t="shared" si="461"/>
        <v>0</v>
      </c>
      <c r="R871" s="1">
        <f>Tabulka1[[#This Row],[z2]]</f>
        <v>447.5</v>
      </c>
      <c r="S871" s="1">
        <f>Tabulka1[[#This Row],[std2]]</f>
        <v>6.3639610306789276</v>
      </c>
      <c r="T871" s="1" t="s">
        <v>44</v>
      </c>
      <c r="U871" s="1" t="s">
        <v>28</v>
      </c>
      <c r="V871" s="1" t="str">
        <f>Tabulka1[[#This Row],[z2Label]]</f>
        <v>Conductivity (mS/cm)</v>
      </c>
      <c r="W871" s="1">
        <f t="shared" ref="W871:X871" si="462">W775</f>
        <v>5.6945376002250478</v>
      </c>
      <c r="X871" s="1">
        <f t="shared" si="462"/>
        <v>0</v>
      </c>
      <c r="Y871" s="1">
        <f>Tabulka1[[#This Row],[z2]]</f>
        <v>447.5</v>
      </c>
      <c r="Z871" s="1">
        <f>Tabulka1[[#This Row],[std2]]</f>
        <v>6.3639610306789276</v>
      </c>
      <c r="AA871" s="1" t="s">
        <v>36</v>
      </c>
      <c r="AB871" s="1" t="s">
        <v>37</v>
      </c>
      <c r="AC871" s="1" t="str">
        <f>Tabulka1[[#This Row],[z2Label]]</f>
        <v>Conductivity (mS/cm)</v>
      </c>
      <c r="AD871" s="1">
        <f>Tabulka1[[#This Row],[y2]]</f>
        <v>0</v>
      </c>
      <c r="AE871" s="1">
        <f>Tabulka1[[#This Row],[x3]]</f>
        <v>15</v>
      </c>
      <c r="AF871" s="1">
        <f>Tabulka1[[#This Row],[x2]]-Tabulka1[[#This Row],[x3]]</f>
        <v>0</v>
      </c>
      <c r="AG871" s="1">
        <f>100-Tabulka1[[#This Row],[Na2O_proc]]-Tabulka1[[#This Row],[SiO2_proc]]</f>
        <v>85</v>
      </c>
      <c r="AH871" s="1">
        <f>Tabulka1[[#This Row],[z2]]</f>
        <v>447.5</v>
      </c>
      <c r="AI871" s="1">
        <f>Tabulka1[[#This Row],[std2]]</f>
        <v>6.3639610306789276</v>
      </c>
      <c r="AJ871" s="1" t="str">
        <f>Tabulka1[[#This Row],[z2Label]]</f>
        <v>Conductivity (mS/cm)</v>
      </c>
      <c r="AK871" s="1">
        <v>25</v>
      </c>
      <c r="AL871" s="1" t="s">
        <v>82</v>
      </c>
      <c r="AM871" s="1" t="s">
        <v>79</v>
      </c>
      <c r="AN871" s="1"/>
      <c r="AO871" s="1"/>
      <c r="AP871" s="1"/>
      <c r="AQ871" s="1"/>
    </row>
    <row r="872" spans="1:43" x14ac:dyDescent="0.35">
      <c r="A872" s="1">
        <f t="shared" ref="A872:B872" si="463">A776</f>
        <v>8.3021157200272988</v>
      </c>
      <c r="B872" s="1">
        <f t="shared" si="463"/>
        <v>0</v>
      </c>
      <c r="C872" s="1">
        <f>Tabulka1[[#This Row],[z2]]</f>
        <v>370</v>
      </c>
      <c r="D872" s="1">
        <f>Tabulka1[[#This Row],[std2]]</f>
        <v>7.0710678118654755</v>
      </c>
      <c r="E872" s="1">
        <f t="shared" si="451"/>
        <v>1</v>
      </c>
      <c r="F872" s="1" t="s">
        <v>75</v>
      </c>
      <c r="G872" s="1" t="s">
        <v>27</v>
      </c>
      <c r="H872" s="1" t="s">
        <v>71</v>
      </c>
      <c r="I872" s="1">
        <f t="shared" ref="I872:J872" si="464">I776</f>
        <v>20</v>
      </c>
      <c r="J872" s="1">
        <f t="shared" si="464"/>
        <v>0</v>
      </c>
      <c r="K872" s="1">
        <v>370</v>
      </c>
      <c r="L872" s="1">
        <v>7.0710678118654755</v>
      </c>
      <c r="M872" s="1" t="s">
        <v>29</v>
      </c>
      <c r="N872" s="1" t="s">
        <v>28</v>
      </c>
      <c r="O872" s="1" t="s">
        <v>71</v>
      </c>
      <c r="P872" s="1">
        <f t="shared" ref="P872:Q872" si="465">P776</f>
        <v>20</v>
      </c>
      <c r="Q872" s="1">
        <f t="shared" si="465"/>
        <v>0</v>
      </c>
      <c r="R872" s="1">
        <f>Tabulka1[[#This Row],[z2]]</f>
        <v>370</v>
      </c>
      <c r="S872" s="1">
        <f>Tabulka1[[#This Row],[std2]]</f>
        <v>7.0710678118654755</v>
      </c>
      <c r="T872" s="1" t="s">
        <v>44</v>
      </c>
      <c r="U872" s="1" t="s">
        <v>28</v>
      </c>
      <c r="V872" s="1" t="str">
        <f>Tabulka1[[#This Row],[z2Label]]</f>
        <v>Conductivity (mS/cm)</v>
      </c>
      <c r="W872" s="1">
        <f t="shared" ref="W872:X872" si="466">W776</f>
        <v>8.0672616003188171</v>
      </c>
      <c r="X872" s="1">
        <f t="shared" si="466"/>
        <v>0</v>
      </c>
      <c r="Y872" s="1">
        <f>Tabulka1[[#This Row],[z2]]</f>
        <v>370</v>
      </c>
      <c r="Z872" s="1">
        <f>Tabulka1[[#This Row],[std2]]</f>
        <v>7.0710678118654755</v>
      </c>
      <c r="AA872" s="1" t="s">
        <v>36</v>
      </c>
      <c r="AB872" s="1" t="s">
        <v>37</v>
      </c>
      <c r="AC872" s="1" t="str">
        <f>Tabulka1[[#This Row],[z2Label]]</f>
        <v>Conductivity (mS/cm)</v>
      </c>
      <c r="AD872" s="1">
        <f>Tabulka1[[#This Row],[y2]]</f>
        <v>0</v>
      </c>
      <c r="AE872" s="1">
        <f>Tabulka1[[#This Row],[x3]]</f>
        <v>20</v>
      </c>
      <c r="AF872" s="1">
        <f>Tabulka1[[#This Row],[x2]]-Tabulka1[[#This Row],[x3]]</f>
        <v>0</v>
      </c>
      <c r="AG872" s="1">
        <f>100-Tabulka1[[#This Row],[Na2O_proc]]-Tabulka1[[#This Row],[SiO2_proc]]</f>
        <v>80</v>
      </c>
      <c r="AH872" s="1">
        <f>Tabulka1[[#This Row],[z2]]</f>
        <v>370</v>
      </c>
      <c r="AI872" s="1">
        <f>Tabulka1[[#This Row],[std2]]</f>
        <v>7.0710678118654755</v>
      </c>
      <c r="AJ872" s="1" t="str">
        <f>Tabulka1[[#This Row],[z2Label]]</f>
        <v>Conductivity (mS/cm)</v>
      </c>
      <c r="AK872" s="1">
        <v>25</v>
      </c>
      <c r="AL872" s="1" t="s">
        <v>82</v>
      </c>
      <c r="AM872" s="1" t="s">
        <v>79</v>
      </c>
      <c r="AN872" s="1"/>
      <c r="AO872" s="1"/>
      <c r="AP872" s="1"/>
      <c r="AQ872" s="1"/>
    </row>
    <row r="873" spans="1:43" x14ac:dyDescent="0.35">
      <c r="A873" s="1">
        <f t="shared" ref="A873:B873" si="467">A777</f>
        <v>10.946063902392588</v>
      </c>
      <c r="B873" s="1">
        <f t="shared" si="467"/>
        <v>0</v>
      </c>
      <c r="C873" s="1">
        <f>Tabulka1[[#This Row],[z2]]</f>
        <v>281</v>
      </c>
      <c r="D873" s="1">
        <f>Tabulka1[[#This Row],[std2]]</f>
        <v>1.4142135623730951</v>
      </c>
      <c r="E873" s="1">
        <f t="shared" si="451"/>
        <v>1</v>
      </c>
      <c r="F873" s="1" t="s">
        <v>75</v>
      </c>
      <c r="G873" s="1" t="s">
        <v>27</v>
      </c>
      <c r="H873" s="1" t="s">
        <v>71</v>
      </c>
      <c r="I873" s="1">
        <f t="shared" ref="I873:J873" si="468">I777</f>
        <v>25</v>
      </c>
      <c r="J873" s="1">
        <f t="shared" si="468"/>
        <v>0</v>
      </c>
      <c r="K873" s="1">
        <v>281</v>
      </c>
      <c r="L873" s="1">
        <v>1.4142135623730951</v>
      </c>
      <c r="M873" s="1" t="s">
        <v>29</v>
      </c>
      <c r="N873" s="1" t="s">
        <v>28</v>
      </c>
      <c r="O873" s="1" t="s">
        <v>71</v>
      </c>
      <c r="P873" s="1">
        <f t="shared" ref="P873:Q873" si="469">P777</f>
        <v>25</v>
      </c>
      <c r="Q873" s="1">
        <f t="shared" si="469"/>
        <v>0</v>
      </c>
      <c r="R873" s="1">
        <f>Tabulka1[[#This Row],[z2]]</f>
        <v>281</v>
      </c>
      <c r="S873" s="1">
        <f>Tabulka1[[#This Row],[std2]]</f>
        <v>1.4142135623730951</v>
      </c>
      <c r="T873" s="1" t="s">
        <v>44</v>
      </c>
      <c r="U873" s="1" t="s">
        <v>28</v>
      </c>
      <c r="V873" s="1" t="str">
        <f>Tabulka1[[#This Row],[z2Label]]</f>
        <v>Conductivity (mS/cm)</v>
      </c>
      <c r="W873" s="1">
        <f t="shared" ref="W873:X873" si="470">W777</f>
        <v>10.756348800425091</v>
      </c>
      <c r="X873" s="1">
        <f t="shared" si="470"/>
        <v>0</v>
      </c>
      <c r="Y873" s="1">
        <f>Tabulka1[[#This Row],[z2]]</f>
        <v>281</v>
      </c>
      <c r="Z873" s="1">
        <f>Tabulka1[[#This Row],[std2]]</f>
        <v>1.4142135623730951</v>
      </c>
      <c r="AA873" s="1" t="s">
        <v>36</v>
      </c>
      <c r="AB873" s="1" t="s">
        <v>37</v>
      </c>
      <c r="AC873" s="1" t="str">
        <f>Tabulka1[[#This Row],[z2Label]]</f>
        <v>Conductivity (mS/cm)</v>
      </c>
      <c r="AD873" s="1">
        <f>Tabulka1[[#This Row],[y2]]</f>
        <v>0</v>
      </c>
      <c r="AE873" s="1">
        <f>Tabulka1[[#This Row],[x3]]</f>
        <v>25</v>
      </c>
      <c r="AF873" s="1">
        <f>Tabulka1[[#This Row],[x2]]-Tabulka1[[#This Row],[x3]]</f>
        <v>0</v>
      </c>
      <c r="AG873" s="1">
        <f>100-Tabulka1[[#This Row],[Na2O_proc]]-Tabulka1[[#This Row],[SiO2_proc]]</f>
        <v>75</v>
      </c>
      <c r="AH873" s="1">
        <f>Tabulka1[[#This Row],[z2]]</f>
        <v>281</v>
      </c>
      <c r="AI873" s="1">
        <f>Tabulka1[[#This Row],[std2]]</f>
        <v>1.4142135623730951</v>
      </c>
      <c r="AJ873" s="1" t="str">
        <f>Tabulka1[[#This Row],[z2Label]]</f>
        <v>Conductivity (mS/cm)</v>
      </c>
      <c r="AK873" s="1">
        <v>25</v>
      </c>
      <c r="AL873" s="1" t="s">
        <v>82</v>
      </c>
      <c r="AM873" s="1" t="s">
        <v>79</v>
      </c>
      <c r="AN873" s="1"/>
      <c r="AO873" s="1"/>
      <c r="AP873" s="1"/>
      <c r="AQ873" s="1"/>
    </row>
    <row r="874" spans="1:43" x14ac:dyDescent="0.35">
      <c r="A874" s="1">
        <f t="shared" ref="A874:B874" si="471">A778</f>
        <v>13.779382983563762</v>
      </c>
      <c r="B874" s="1">
        <f t="shared" si="471"/>
        <v>0</v>
      </c>
      <c r="C874" s="1">
        <f>Tabulka1[[#This Row],[z2]]</f>
        <v>213</v>
      </c>
      <c r="D874" s="1">
        <f>Tabulka1[[#This Row],[std2]]</f>
        <v>4.2426406871192848</v>
      </c>
      <c r="E874" s="1">
        <f t="shared" si="451"/>
        <v>1</v>
      </c>
      <c r="F874" s="1" t="s">
        <v>75</v>
      </c>
      <c r="G874" s="1" t="s">
        <v>27</v>
      </c>
      <c r="H874" s="1" t="s">
        <v>71</v>
      </c>
      <c r="I874" s="1">
        <f t="shared" ref="I874:J874" si="472">I778</f>
        <v>30</v>
      </c>
      <c r="J874" s="1">
        <f t="shared" si="472"/>
        <v>0</v>
      </c>
      <c r="K874" s="1">
        <v>213</v>
      </c>
      <c r="L874" s="1">
        <v>4.2426406871192848</v>
      </c>
      <c r="M874" s="1" t="s">
        <v>29</v>
      </c>
      <c r="N874" s="1" t="s">
        <v>28</v>
      </c>
      <c r="O874" s="1" t="s">
        <v>71</v>
      </c>
      <c r="P874" s="1">
        <f t="shared" ref="P874:Q874" si="473">P778</f>
        <v>30</v>
      </c>
      <c r="Q874" s="1">
        <f t="shared" si="473"/>
        <v>0</v>
      </c>
      <c r="R874" s="1">
        <f>Tabulka1[[#This Row],[z2]]</f>
        <v>213</v>
      </c>
      <c r="S874" s="1">
        <f>Tabulka1[[#This Row],[std2]]</f>
        <v>4.2426406871192848</v>
      </c>
      <c r="T874" s="1" t="s">
        <v>44</v>
      </c>
      <c r="U874" s="1" t="s">
        <v>28</v>
      </c>
      <c r="V874" s="1" t="str">
        <f>Tabulka1[[#This Row],[z2Label]]</f>
        <v>Conductivity (mS/cm)</v>
      </c>
      <c r="W874" s="1">
        <f t="shared" ref="W874:X874" si="474">W778</f>
        <v>13.829591314832259</v>
      </c>
      <c r="X874" s="1">
        <f t="shared" si="474"/>
        <v>0</v>
      </c>
      <c r="Y874" s="1">
        <f>Tabulka1[[#This Row],[z2]]</f>
        <v>213</v>
      </c>
      <c r="Z874" s="1">
        <f>Tabulka1[[#This Row],[std2]]</f>
        <v>4.2426406871192848</v>
      </c>
      <c r="AA874" s="1" t="s">
        <v>36</v>
      </c>
      <c r="AB874" s="1" t="s">
        <v>37</v>
      </c>
      <c r="AC874" s="1" t="str">
        <f>Tabulka1[[#This Row],[z2Label]]</f>
        <v>Conductivity (mS/cm)</v>
      </c>
      <c r="AD874" s="1">
        <f>Tabulka1[[#This Row],[y2]]</f>
        <v>0</v>
      </c>
      <c r="AE874" s="1">
        <f>Tabulka1[[#This Row],[x3]]</f>
        <v>30</v>
      </c>
      <c r="AF874" s="1">
        <f>Tabulka1[[#This Row],[x2]]-Tabulka1[[#This Row],[x3]]</f>
        <v>0</v>
      </c>
      <c r="AG874" s="1">
        <f>100-Tabulka1[[#This Row],[Na2O_proc]]-Tabulka1[[#This Row],[SiO2_proc]]</f>
        <v>70</v>
      </c>
      <c r="AH874" s="1">
        <f>Tabulka1[[#This Row],[z2]]</f>
        <v>213</v>
      </c>
      <c r="AI874" s="1">
        <f>Tabulka1[[#This Row],[std2]]</f>
        <v>4.2426406871192848</v>
      </c>
      <c r="AJ874" s="1" t="str">
        <f>Tabulka1[[#This Row],[z2Label]]</f>
        <v>Conductivity (mS/cm)</v>
      </c>
      <c r="AK874" s="1">
        <v>25</v>
      </c>
      <c r="AL874" s="1" t="s">
        <v>82</v>
      </c>
      <c r="AM874" s="1" t="s">
        <v>79</v>
      </c>
      <c r="AN874" s="1"/>
      <c r="AO874" s="1"/>
      <c r="AP874" s="1"/>
      <c r="AQ874" s="1"/>
    </row>
    <row r="875" spans="1:43" x14ac:dyDescent="0.35">
      <c r="A875" s="1">
        <f t="shared" ref="A875:B875" si="475">A779</f>
        <v>16.791319303827596</v>
      </c>
      <c r="B875" s="1">
        <f t="shared" si="475"/>
        <v>0</v>
      </c>
      <c r="C875" s="1">
        <f>Tabulka1[[#This Row],[z2]]</f>
        <v>177.25</v>
      </c>
      <c r="D875" s="1">
        <f>Tabulka1[[#This Row],[std2]]</f>
        <v>5.1618795026618045</v>
      </c>
      <c r="E875" s="1">
        <f t="shared" si="451"/>
        <v>1</v>
      </c>
      <c r="F875" s="1" t="s">
        <v>75</v>
      </c>
      <c r="G875" s="1" t="s">
        <v>27</v>
      </c>
      <c r="H875" s="1" t="s">
        <v>71</v>
      </c>
      <c r="I875" s="1">
        <f t="shared" ref="I875:J875" si="476">I779</f>
        <v>35</v>
      </c>
      <c r="J875" s="1">
        <f t="shared" si="476"/>
        <v>0</v>
      </c>
      <c r="K875" s="1">
        <v>177.25</v>
      </c>
      <c r="L875" s="1">
        <v>5.1618795026618045</v>
      </c>
      <c r="M875" s="1" t="s">
        <v>29</v>
      </c>
      <c r="N875" s="1" t="s">
        <v>28</v>
      </c>
      <c r="O875" s="1" t="s">
        <v>71</v>
      </c>
      <c r="P875" s="1">
        <f t="shared" ref="P875:Q875" si="477">P779</f>
        <v>35</v>
      </c>
      <c r="Q875" s="1">
        <f t="shared" si="477"/>
        <v>0</v>
      </c>
      <c r="R875" s="1">
        <f>Tabulka1[[#This Row],[z2]]</f>
        <v>177.25</v>
      </c>
      <c r="S875" s="1">
        <f>Tabulka1[[#This Row],[std2]]</f>
        <v>5.1618795026618045</v>
      </c>
      <c r="T875" s="1" t="s">
        <v>44</v>
      </c>
      <c r="U875" s="1" t="s">
        <v>28</v>
      </c>
      <c r="V875" s="1" t="str">
        <f>Tabulka1[[#This Row],[z2Label]]</f>
        <v>Conductivity (mS/cm)</v>
      </c>
      <c r="W875" s="1">
        <f t="shared" ref="W875:X875" si="478">W779</f>
        <v>17.375640369917452</v>
      </c>
      <c r="X875" s="1">
        <f t="shared" si="478"/>
        <v>0</v>
      </c>
      <c r="Y875" s="1">
        <f>Tabulka1[[#This Row],[z2]]</f>
        <v>177.25</v>
      </c>
      <c r="Z875" s="1">
        <f>Tabulka1[[#This Row],[std2]]</f>
        <v>5.1618795026618045</v>
      </c>
      <c r="AA875" s="1" t="s">
        <v>36</v>
      </c>
      <c r="AB875" s="1" t="s">
        <v>37</v>
      </c>
      <c r="AC875" s="1" t="str">
        <f>Tabulka1[[#This Row],[z2Label]]</f>
        <v>Conductivity (mS/cm)</v>
      </c>
      <c r="AD875" s="1">
        <f>Tabulka1[[#This Row],[y2]]</f>
        <v>0</v>
      </c>
      <c r="AE875" s="1">
        <f>Tabulka1[[#This Row],[x3]]</f>
        <v>35</v>
      </c>
      <c r="AF875" s="1">
        <f>Tabulka1[[#This Row],[x2]]-Tabulka1[[#This Row],[x3]]</f>
        <v>0</v>
      </c>
      <c r="AG875" s="1">
        <f>100-Tabulka1[[#This Row],[Na2O_proc]]-Tabulka1[[#This Row],[SiO2_proc]]</f>
        <v>65</v>
      </c>
      <c r="AH875" s="1">
        <f>Tabulka1[[#This Row],[z2]]</f>
        <v>177.25</v>
      </c>
      <c r="AI875" s="1">
        <f>Tabulka1[[#This Row],[std2]]</f>
        <v>5.1618795026618045</v>
      </c>
      <c r="AJ875" s="1" t="str">
        <f>Tabulka1[[#This Row],[z2Label]]</f>
        <v>Conductivity (mS/cm)</v>
      </c>
      <c r="AK875" s="1">
        <v>25</v>
      </c>
      <c r="AL875" s="1" t="s">
        <v>82</v>
      </c>
      <c r="AM875" s="1" t="s">
        <v>79</v>
      </c>
      <c r="AN875" s="1"/>
      <c r="AO875" s="1"/>
      <c r="AP875" s="1"/>
      <c r="AQ875" s="1"/>
    </row>
    <row r="876" spans="1:43" x14ac:dyDescent="0.35">
      <c r="A876" s="1">
        <f t="shared" ref="A876:B876" si="479">A780</f>
        <v>18.823624861645818</v>
      </c>
      <c r="B876" s="1">
        <f t="shared" si="479"/>
        <v>0</v>
      </c>
      <c r="C876" s="1">
        <f>Tabulka1[[#This Row],[z2]]</f>
        <v>155.25</v>
      </c>
      <c r="D876" s="1">
        <f>Tabulka1[[#This Row],[std2]]</f>
        <v>6.0104076400856536</v>
      </c>
      <c r="E876" s="1">
        <f t="shared" si="451"/>
        <v>1</v>
      </c>
      <c r="F876" s="1" t="s">
        <v>75</v>
      </c>
      <c r="G876" s="1" t="s">
        <v>27</v>
      </c>
      <c r="H876" s="1" t="s">
        <v>71</v>
      </c>
      <c r="I876" s="1">
        <f t="shared" ref="I876:J876" si="480">I780</f>
        <v>38.340000000000003</v>
      </c>
      <c r="J876" s="1">
        <f t="shared" si="480"/>
        <v>0</v>
      </c>
      <c r="K876" s="1">
        <v>155.25</v>
      </c>
      <c r="L876" s="1">
        <v>6.0104076400856536</v>
      </c>
      <c r="M876" s="1" t="s">
        <v>29</v>
      </c>
      <c r="N876" s="1" t="s">
        <v>28</v>
      </c>
      <c r="O876" s="1" t="s">
        <v>71</v>
      </c>
      <c r="P876" s="1">
        <f t="shared" ref="P876:Q876" si="481">P780</f>
        <v>38.340000000000003</v>
      </c>
      <c r="Q876" s="1">
        <f t="shared" si="481"/>
        <v>0</v>
      </c>
      <c r="R876" s="1">
        <f>Tabulka1[[#This Row],[z2]]</f>
        <v>155.25</v>
      </c>
      <c r="S876" s="1">
        <f>Tabulka1[[#This Row],[std2]]</f>
        <v>6.0104076400856536</v>
      </c>
      <c r="T876" s="1" t="s">
        <v>44</v>
      </c>
      <c r="U876" s="1" t="s">
        <v>28</v>
      </c>
      <c r="V876" s="1" t="str">
        <f>Tabulka1[[#This Row],[z2Label]]</f>
        <v>Conductivity (mS/cm)</v>
      </c>
      <c r="W876" s="1">
        <f t="shared" ref="W876:X876" si="482">W780</f>
        <v>20.06479466469176</v>
      </c>
      <c r="X876" s="1">
        <f t="shared" si="482"/>
        <v>0</v>
      </c>
      <c r="Y876" s="1">
        <f>Tabulka1[[#This Row],[z2]]</f>
        <v>155.25</v>
      </c>
      <c r="Z876" s="1">
        <f>Tabulka1[[#This Row],[std2]]</f>
        <v>6.0104076400856536</v>
      </c>
      <c r="AA876" s="1" t="s">
        <v>36</v>
      </c>
      <c r="AB876" s="1" t="s">
        <v>37</v>
      </c>
      <c r="AC876" s="1" t="str">
        <f>Tabulka1[[#This Row],[z2Label]]</f>
        <v>Conductivity (mS/cm)</v>
      </c>
      <c r="AD876" s="1">
        <f>Tabulka1[[#This Row],[y2]]</f>
        <v>0</v>
      </c>
      <c r="AE876" s="1">
        <f>Tabulka1[[#This Row],[x3]]</f>
        <v>38.340000000000003</v>
      </c>
      <c r="AF876" s="1">
        <f>Tabulka1[[#This Row],[x2]]-Tabulka1[[#This Row],[x3]]</f>
        <v>0</v>
      </c>
      <c r="AG876" s="1">
        <f>100-Tabulka1[[#This Row],[Na2O_proc]]-Tabulka1[[#This Row],[SiO2_proc]]</f>
        <v>61.66</v>
      </c>
      <c r="AH876" s="1">
        <f>Tabulka1[[#This Row],[z2]]</f>
        <v>155.25</v>
      </c>
      <c r="AI876" s="1">
        <f>Tabulka1[[#This Row],[std2]]</f>
        <v>6.0104076400856536</v>
      </c>
      <c r="AJ876" s="1" t="str">
        <f>Tabulka1[[#This Row],[z2Label]]</f>
        <v>Conductivity (mS/cm)</v>
      </c>
      <c r="AK876" s="1">
        <v>25</v>
      </c>
      <c r="AL876" s="1" t="s">
        <v>82</v>
      </c>
      <c r="AM876" s="1" t="s">
        <v>79</v>
      </c>
      <c r="AN876" s="1"/>
      <c r="AO876" s="1"/>
      <c r="AP876" s="1"/>
      <c r="AQ876" s="1"/>
    </row>
    <row r="877" spans="1:43" x14ac:dyDescent="0.35">
      <c r="A877" s="1">
        <f t="shared" ref="A877:B877" si="483">A781</f>
        <v>0</v>
      </c>
      <c r="B877" s="1">
        <f t="shared" si="483"/>
        <v>0</v>
      </c>
      <c r="C877" s="1">
        <f>Tabulka1[[#This Row],[z2]]</f>
        <v>1.6605000000000002E-2</v>
      </c>
      <c r="D877" s="1">
        <f>Tabulka1[[#This Row],[std2]]</f>
        <v>1.0033845225037108E-2</v>
      </c>
      <c r="E877" s="1">
        <f t="shared" si="451"/>
        <v>2</v>
      </c>
      <c r="F877" s="1" t="s">
        <v>75</v>
      </c>
      <c r="G877" s="1" t="s">
        <v>27</v>
      </c>
      <c r="H877" s="1" t="s">
        <v>71</v>
      </c>
      <c r="I877" s="1">
        <f t="shared" ref="I877:J877" si="484">I781</f>
        <v>0</v>
      </c>
      <c r="J877" s="1">
        <f t="shared" si="484"/>
        <v>0.1</v>
      </c>
      <c r="K877">
        <v>1.6605000000000002E-2</v>
      </c>
      <c r="L877">
        <v>1.0033845225037108E-2</v>
      </c>
      <c r="M877" s="1" t="s">
        <v>29</v>
      </c>
      <c r="N877" s="1" t="s">
        <v>28</v>
      </c>
      <c r="O877" s="1" t="s">
        <v>71</v>
      </c>
      <c r="P877" s="1">
        <f t="shared" ref="P877:Q877" si="485">P781</f>
        <v>0</v>
      </c>
      <c r="Q877" s="1">
        <f t="shared" si="485"/>
        <v>0.1</v>
      </c>
      <c r="R877" s="1">
        <f>Tabulka1[[#This Row],[z2]]</f>
        <v>1.6605000000000002E-2</v>
      </c>
      <c r="S877" s="1">
        <f>Tabulka1[[#This Row],[std2]]</f>
        <v>1.0033845225037108E-2</v>
      </c>
      <c r="T877" s="1" t="s">
        <v>44</v>
      </c>
      <c r="U877" s="1" t="s">
        <v>28</v>
      </c>
      <c r="V877" s="1" t="str">
        <f>Tabulka1[[#This Row],[z2Label]]</f>
        <v>Conductivity (mS/cm)</v>
      </c>
      <c r="W877" s="1">
        <f t="shared" ref="W877:X877" si="486">W781</f>
        <v>0</v>
      </c>
      <c r="X877" s="1">
        <f t="shared" si="486"/>
        <v>0</v>
      </c>
      <c r="Y877" s="1">
        <f>Tabulka1[[#This Row],[z2]]</f>
        <v>1.6605000000000002E-2</v>
      </c>
      <c r="Z877" s="1">
        <f>Tabulka1[[#This Row],[std2]]</f>
        <v>1.0033845225037108E-2</v>
      </c>
      <c r="AA877" s="1" t="s">
        <v>36</v>
      </c>
      <c r="AB877" s="1" t="s">
        <v>37</v>
      </c>
      <c r="AC877" s="1" t="str">
        <f>Tabulka1[[#This Row],[z2Label]]</f>
        <v>Conductivity (mS/cm)</v>
      </c>
      <c r="AD877" s="1">
        <f>Tabulka1[[#This Row],[y2]]</f>
        <v>0.1</v>
      </c>
      <c r="AE877" s="1">
        <f>Tabulka1[[#This Row],[x3]]</f>
        <v>0</v>
      </c>
      <c r="AF877" s="1">
        <f>Tabulka1[[#This Row],[x2]]-Tabulka1[[#This Row],[x3]]</f>
        <v>0</v>
      </c>
      <c r="AG877" s="1">
        <f>100-Tabulka1[[#This Row],[Na2O_proc]]-Tabulka1[[#This Row],[SiO2_proc]]</f>
        <v>100</v>
      </c>
      <c r="AH877" s="1">
        <f>Tabulka1[[#This Row],[z2]]</f>
        <v>1.6605000000000002E-2</v>
      </c>
      <c r="AI877" s="1">
        <f>Tabulka1[[#This Row],[std2]]</f>
        <v>1.0033845225037108E-2</v>
      </c>
      <c r="AJ877" s="1" t="str">
        <f>Tabulka1[[#This Row],[z2Label]]</f>
        <v>Conductivity (mS/cm)</v>
      </c>
      <c r="AK877" s="1">
        <v>25</v>
      </c>
      <c r="AL877" s="1" t="s">
        <v>82</v>
      </c>
      <c r="AM877" s="1" t="s">
        <v>79</v>
      </c>
      <c r="AN877" s="1"/>
      <c r="AO877" s="1"/>
      <c r="AP877" s="1"/>
      <c r="AQ877" s="1"/>
    </row>
    <row r="878" spans="1:43" x14ac:dyDescent="0.35">
      <c r="A878" s="1">
        <f t="shared" ref="A878:B878" si="487">A782</f>
        <v>1.5692067148230022</v>
      </c>
      <c r="B878" s="1">
        <f t="shared" si="487"/>
        <v>7.846033574115012E-2</v>
      </c>
      <c r="C878" s="1">
        <f>Tabulka1[[#This Row],[z2]]</f>
        <v>258.5</v>
      </c>
      <c r="D878" s="1">
        <f>Tabulka1[[#This Row],[std2]]</f>
        <v>0.70710678118654757</v>
      </c>
      <c r="E878" s="1">
        <f t="shared" si="451"/>
        <v>2</v>
      </c>
      <c r="F878" s="1" t="s">
        <v>75</v>
      </c>
      <c r="G878" s="1" t="s">
        <v>27</v>
      </c>
      <c r="H878" s="1" t="s">
        <v>71</v>
      </c>
      <c r="I878" s="1">
        <f t="shared" ref="I878:J878" si="488">I782</f>
        <v>5</v>
      </c>
      <c r="J878" s="1">
        <f t="shared" si="488"/>
        <v>0.1</v>
      </c>
      <c r="K878" s="1">
        <v>258.5</v>
      </c>
      <c r="L878" s="1">
        <v>0.70710678118654757</v>
      </c>
      <c r="M878" s="1" t="s">
        <v>29</v>
      </c>
      <c r="N878" s="1" t="s">
        <v>28</v>
      </c>
      <c r="O878" s="1" t="s">
        <v>71</v>
      </c>
      <c r="P878" s="1">
        <f t="shared" ref="P878:Q878" si="489">P782</f>
        <v>4.5581501730480429</v>
      </c>
      <c r="Q878" s="1">
        <f t="shared" si="489"/>
        <v>0.1</v>
      </c>
      <c r="R878" s="1">
        <f>Tabulka1[[#This Row],[z2]]</f>
        <v>258.5</v>
      </c>
      <c r="S878" s="1">
        <f>Tabulka1[[#This Row],[std2]]</f>
        <v>0.70710678118654757</v>
      </c>
      <c r="T878" s="1" t="s">
        <v>44</v>
      </c>
      <c r="U878" s="1" t="s">
        <v>28</v>
      </c>
      <c r="V878" s="1" t="str">
        <f>Tabulka1[[#This Row],[z2Label]]</f>
        <v>Conductivity (mS/cm)</v>
      </c>
      <c r="W878" s="1">
        <f t="shared" ref="W878:X878" si="490">W782</f>
        <v>1.5482858888217708</v>
      </c>
      <c r="X878" s="1">
        <f t="shared" si="490"/>
        <v>7.7414294441088563E-2</v>
      </c>
      <c r="Y878" s="1">
        <f>Tabulka1[[#This Row],[z2]]</f>
        <v>258.5</v>
      </c>
      <c r="Z878" s="1">
        <f>Tabulka1[[#This Row],[std2]]</f>
        <v>0.70710678118654757</v>
      </c>
      <c r="AA878" s="1" t="s">
        <v>36</v>
      </c>
      <c r="AB878" s="1" t="s">
        <v>37</v>
      </c>
      <c r="AC878" s="1" t="str">
        <f>Tabulka1[[#This Row],[z2Label]]</f>
        <v>Conductivity (mS/cm)</v>
      </c>
      <c r="AD878" s="1">
        <f>Tabulka1[[#This Row],[y2]]</f>
        <v>0.1</v>
      </c>
      <c r="AE878" s="1">
        <f>Tabulka1[[#This Row],[x3]]</f>
        <v>4.5581501730480429</v>
      </c>
      <c r="AF878" s="1">
        <f>Tabulka1[[#This Row],[x2]]-Tabulka1[[#This Row],[x3]]</f>
        <v>0.44184982695195707</v>
      </c>
      <c r="AG878" s="1">
        <f>100-Tabulka1[[#This Row],[Na2O_proc]]-Tabulka1[[#This Row],[SiO2_proc]]</f>
        <v>95</v>
      </c>
      <c r="AH878" s="1">
        <f>Tabulka1[[#This Row],[z2]]</f>
        <v>258.5</v>
      </c>
      <c r="AI878" s="1">
        <f>Tabulka1[[#This Row],[std2]]</f>
        <v>0.70710678118654757</v>
      </c>
      <c r="AJ878" s="1" t="str">
        <f>Tabulka1[[#This Row],[z2Label]]</f>
        <v>Conductivity (mS/cm)</v>
      </c>
      <c r="AK878" s="1">
        <v>25</v>
      </c>
      <c r="AL878" s="1" t="s">
        <v>82</v>
      </c>
      <c r="AM878" s="1" t="s">
        <v>79</v>
      </c>
      <c r="AN878" s="1"/>
      <c r="AO878" s="1"/>
      <c r="AP878" s="1"/>
      <c r="AQ878" s="1"/>
    </row>
    <row r="879" spans="1:43" x14ac:dyDescent="0.35">
      <c r="A879" s="1">
        <f t="shared" ref="A879:B879" si="491">A783</f>
        <v>3.3426145330938755</v>
      </c>
      <c r="B879" s="1">
        <f t="shared" si="491"/>
        <v>0.16713072665469378</v>
      </c>
      <c r="C879" s="1">
        <f>Tabulka1[[#This Row],[z2]]</f>
        <v>390</v>
      </c>
      <c r="D879" s="1">
        <f>Tabulka1[[#This Row],[std2]]</f>
        <v>2.8284271247461903</v>
      </c>
      <c r="E879" s="1">
        <f t="shared" si="451"/>
        <v>2</v>
      </c>
      <c r="F879" s="1" t="s">
        <v>75</v>
      </c>
      <c r="G879" s="1" t="s">
        <v>27</v>
      </c>
      <c r="H879" s="1" t="s">
        <v>71</v>
      </c>
      <c r="I879" s="1">
        <f t="shared" ref="I879:J879" si="492">I783</f>
        <v>10</v>
      </c>
      <c r="J879" s="1">
        <f t="shared" si="492"/>
        <v>0.1</v>
      </c>
      <c r="K879" s="1">
        <v>390</v>
      </c>
      <c r="L879" s="1">
        <v>2.8284271247461903</v>
      </c>
      <c r="M879" s="1" t="s">
        <v>29</v>
      </c>
      <c r="N879" s="1" t="s">
        <v>28</v>
      </c>
      <c r="O879" s="1" t="s">
        <v>71</v>
      </c>
      <c r="P879" s="1">
        <f t="shared" ref="P879:Q879" si="493">P783</f>
        <v>9.1163003460960859</v>
      </c>
      <c r="Q879" s="1">
        <f t="shared" si="493"/>
        <v>0.1</v>
      </c>
      <c r="R879" s="1">
        <f>Tabulka1[[#This Row],[z2]]</f>
        <v>390</v>
      </c>
      <c r="S879" s="1">
        <f>Tabulka1[[#This Row],[std2]]</f>
        <v>2.8284271247461903</v>
      </c>
      <c r="T879" s="1" t="s">
        <v>44</v>
      </c>
      <c r="U879" s="1" t="s">
        <v>28</v>
      </c>
      <c r="V879" s="1" t="str">
        <f>Tabulka1[[#This Row],[z2Label]]</f>
        <v>Conductivity (mS/cm)</v>
      </c>
      <c r="W879" s="1">
        <f t="shared" ref="W879:X879" si="494">W783</f>
        <v>3.268603543068183</v>
      </c>
      <c r="X879" s="1">
        <f t="shared" si="494"/>
        <v>0.16343017715340918</v>
      </c>
      <c r="Y879" s="1">
        <f>Tabulka1[[#This Row],[z2]]</f>
        <v>390</v>
      </c>
      <c r="Z879" s="1">
        <f>Tabulka1[[#This Row],[std2]]</f>
        <v>2.8284271247461903</v>
      </c>
      <c r="AA879" s="1" t="s">
        <v>36</v>
      </c>
      <c r="AB879" s="1" t="s">
        <v>37</v>
      </c>
      <c r="AC879" s="1" t="str">
        <f>Tabulka1[[#This Row],[z2Label]]</f>
        <v>Conductivity (mS/cm)</v>
      </c>
      <c r="AD879" s="1">
        <f>Tabulka1[[#This Row],[y2]]</f>
        <v>0.1</v>
      </c>
      <c r="AE879" s="1">
        <f>Tabulka1[[#This Row],[x3]]</f>
        <v>9.1163003460960859</v>
      </c>
      <c r="AF879" s="1">
        <f>Tabulka1[[#This Row],[x2]]-Tabulka1[[#This Row],[x3]]</f>
        <v>0.88369965390391414</v>
      </c>
      <c r="AG879" s="1">
        <f>100-Tabulka1[[#This Row],[Na2O_proc]]-Tabulka1[[#This Row],[SiO2_proc]]</f>
        <v>90</v>
      </c>
      <c r="AH879" s="1">
        <f>Tabulka1[[#This Row],[z2]]</f>
        <v>390</v>
      </c>
      <c r="AI879" s="1">
        <f>Tabulka1[[#This Row],[std2]]</f>
        <v>2.8284271247461903</v>
      </c>
      <c r="AJ879" s="1" t="str">
        <f>Tabulka1[[#This Row],[z2Label]]</f>
        <v>Conductivity (mS/cm)</v>
      </c>
      <c r="AK879" s="1">
        <v>25</v>
      </c>
      <c r="AL879" s="1" t="s">
        <v>82</v>
      </c>
      <c r="AM879" s="1" t="s">
        <v>79</v>
      </c>
      <c r="AN879" s="1"/>
      <c r="AO879" s="1"/>
      <c r="AP879" s="1"/>
      <c r="AQ879" s="1"/>
    </row>
    <row r="880" spans="1:43" x14ac:dyDescent="0.35">
      <c r="A880" s="1">
        <f t="shared" ref="A880:B880" si="495">A784</f>
        <v>5.3266658723960054</v>
      </c>
      <c r="B880" s="1">
        <f t="shared" si="495"/>
        <v>0.26633329361980029</v>
      </c>
      <c r="C880" s="1">
        <f>Tabulka1[[#This Row],[z2]]</f>
        <v>415.5</v>
      </c>
      <c r="D880" s="1">
        <f>Tabulka1[[#This Row],[std2]]</f>
        <v>3.5355339059327378</v>
      </c>
      <c r="E880" s="1">
        <f t="shared" si="451"/>
        <v>2</v>
      </c>
      <c r="F880" s="1" t="s">
        <v>75</v>
      </c>
      <c r="G880" s="1" t="s">
        <v>27</v>
      </c>
      <c r="H880" s="1" t="s">
        <v>71</v>
      </c>
      <c r="I880" s="1">
        <f t="shared" ref="I880:J880" si="496">I784</f>
        <v>15</v>
      </c>
      <c r="J880" s="1">
        <f t="shared" si="496"/>
        <v>0.1</v>
      </c>
      <c r="K880" s="1">
        <v>415.5</v>
      </c>
      <c r="L880" s="1">
        <v>3.5355339059327378</v>
      </c>
      <c r="M880" s="1" t="s">
        <v>29</v>
      </c>
      <c r="N880" s="1" t="s">
        <v>28</v>
      </c>
      <c r="O880" s="1" t="s">
        <v>71</v>
      </c>
      <c r="P880" s="1">
        <f t="shared" ref="P880:Q880" si="497">P784</f>
        <v>13.674450519144131</v>
      </c>
      <c r="Q880" s="1">
        <f t="shared" si="497"/>
        <v>0.1</v>
      </c>
      <c r="R880" s="1">
        <f>Tabulka1[[#This Row],[z2]]</f>
        <v>415.5</v>
      </c>
      <c r="S880" s="1">
        <f>Tabulka1[[#This Row],[std2]]</f>
        <v>3.5355339059327378</v>
      </c>
      <c r="T880" s="1" t="s">
        <v>44</v>
      </c>
      <c r="U880" s="1" t="s">
        <v>28</v>
      </c>
      <c r="V880" s="1" t="str">
        <f>Tabulka1[[#This Row],[z2Label]]</f>
        <v>Conductivity (mS/cm)</v>
      </c>
      <c r="W880" s="1">
        <f t="shared" ref="W880:X880" si="498">W784</f>
        <v>5.1913115095788775</v>
      </c>
      <c r="X880" s="1">
        <f t="shared" si="498"/>
        <v>0.25956557547894366</v>
      </c>
      <c r="Y880" s="1">
        <f>Tabulka1[[#This Row],[z2]]</f>
        <v>415.5</v>
      </c>
      <c r="Z880" s="1">
        <f>Tabulka1[[#This Row],[std2]]</f>
        <v>3.5355339059327378</v>
      </c>
      <c r="AA880" s="1" t="s">
        <v>36</v>
      </c>
      <c r="AB880" s="1" t="s">
        <v>37</v>
      </c>
      <c r="AC880" s="1" t="str">
        <f>Tabulka1[[#This Row],[z2Label]]</f>
        <v>Conductivity (mS/cm)</v>
      </c>
      <c r="AD880" s="1">
        <f>Tabulka1[[#This Row],[y2]]</f>
        <v>0.1</v>
      </c>
      <c r="AE880" s="1">
        <f>Tabulka1[[#This Row],[x3]]</f>
        <v>13.674450519144131</v>
      </c>
      <c r="AF880" s="1">
        <f>Tabulka1[[#This Row],[x2]]-Tabulka1[[#This Row],[x3]]</f>
        <v>1.3255494808558694</v>
      </c>
      <c r="AG880" s="1">
        <f>100-Tabulka1[[#This Row],[Na2O_proc]]-Tabulka1[[#This Row],[SiO2_proc]]</f>
        <v>85</v>
      </c>
      <c r="AH880" s="1">
        <f>Tabulka1[[#This Row],[z2]]</f>
        <v>415.5</v>
      </c>
      <c r="AI880" s="1">
        <f>Tabulka1[[#This Row],[std2]]</f>
        <v>3.5355339059327378</v>
      </c>
      <c r="AJ880" s="1" t="str">
        <f>Tabulka1[[#This Row],[z2Label]]</f>
        <v>Conductivity (mS/cm)</v>
      </c>
      <c r="AK880" s="1">
        <v>25</v>
      </c>
      <c r="AL880" s="1" t="s">
        <v>82</v>
      </c>
      <c r="AM880" s="1" t="s">
        <v>79</v>
      </c>
      <c r="AN880" s="1"/>
      <c r="AO880" s="1"/>
      <c r="AP880" s="1"/>
      <c r="AQ880" s="1"/>
    </row>
    <row r="881" spans="1:43" x14ac:dyDescent="0.35">
      <c r="A881" s="1">
        <f t="shared" ref="A881:B881" si="499">A785</f>
        <v>7.5176835537434403</v>
      </c>
      <c r="B881" s="1">
        <f t="shared" si="499"/>
        <v>0.37588417768717203</v>
      </c>
      <c r="C881" s="1">
        <f>Tabulka1[[#This Row],[z2]]</f>
        <v>356</v>
      </c>
      <c r="D881" s="1">
        <f>Tabulka1[[#This Row],[std2]]</f>
        <v>2.8284271247461903</v>
      </c>
      <c r="E881" s="1">
        <f t="shared" si="451"/>
        <v>2</v>
      </c>
      <c r="F881" s="1" t="s">
        <v>75</v>
      </c>
      <c r="G881" s="1" t="s">
        <v>27</v>
      </c>
      <c r="H881" s="1" t="s">
        <v>71</v>
      </c>
      <c r="I881" s="1">
        <f t="shared" ref="I881:J881" si="500">I785</f>
        <v>20</v>
      </c>
      <c r="J881" s="1">
        <f t="shared" si="500"/>
        <v>0.1</v>
      </c>
      <c r="K881" s="1">
        <v>356</v>
      </c>
      <c r="L881" s="1">
        <v>2.8284271247461903</v>
      </c>
      <c r="M881" s="1" t="s">
        <v>29</v>
      </c>
      <c r="N881" s="1" t="s">
        <v>28</v>
      </c>
      <c r="O881" s="1" t="s">
        <v>71</v>
      </c>
      <c r="P881" s="1">
        <f t="shared" ref="P881:Q881" si="501">P785</f>
        <v>18.232600692192172</v>
      </c>
      <c r="Q881" s="1">
        <f t="shared" si="501"/>
        <v>0.1</v>
      </c>
      <c r="R881" s="1">
        <f>Tabulka1[[#This Row],[z2]]</f>
        <v>356</v>
      </c>
      <c r="S881" s="1">
        <f>Tabulka1[[#This Row],[std2]]</f>
        <v>2.8284271247461903</v>
      </c>
      <c r="T881" s="1" t="s">
        <v>44</v>
      </c>
      <c r="U881" s="1" t="s">
        <v>28</v>
      </c>
      <c r="V881" s="1" t="str">
        <f>Tabulka1[[#This Row],[z2Label]]</f>
        <v>Conductivity (mS/cm)</v>
      </c>
      <c r="W881" s="1">
        <f t="shared" ref="W881:X881" si="502">W785</f>
        <v>7.3543579719034113</v>
      </c>
      <c r="X881" s="1">
        <f t="shared" si="502"/>
        <v>0.36771789859517068</v>
      </c>
      <c r="Y881" s="1">
        <f>Tabulka1[[#This Row],[z2]]</f>
        <v>356</v>
      </c>
      <c r="Z881" s="1">
        <f>Tabulka1[[#This Row],[std2]]</f>
        <v>2.8284271247461903</v>
      </c>
      <c r="AA881" s="1" t="s">
        <v>36</v>
      </c>
      <c r="AB881" s="1" t="s">
        <v>37</v>
      </c>
      <c r="AC881" s="1" t="str">
        <f>Tabulka1[[#This Row],[z2Label]]</f>
        <v>Conductivity (mS/cm)</v>
      </c>
      <c r="AD881" s="1">
        <f>Tabulka1[[#This Row],[y2]]</f>
        <v>0.1</v>
      </c>
      <c r="AE881" s="1">
        <f>Tabulka1[[#This Row],[x3]]</f>
        <v>18.232600692192172</v>
      </c>
      <c r="AF881" s="1">
        <f>Tabulka1[[#This Row],[x2]]-Tabulka1[[#This Row],[x3]]</f>
        <v>1.7673993078078283</v>
      </c>
      <c r="AG881" s="1">
        <f>100-Tabulka1[[#This Row],[Na2O_proc]]-Tabulka1[[#This Row],[SiO2_proc]]</f>
        <v>80</v>
      </c>
      <c r="AH881" s="1">
        <f>Tabulka1[[#This Row],[z2]]</f>
        <v>356</v>
      </c>
      <c r="AI881" s="1">
        <f>Tabulka1[[#This Row],[std2]]</f>
        <v>2.8284271247461903</v>
      </c>
      <c r="AJ881" s="1" t="str">
        <f>Tabulka1[[#This Row],[z2Label]]</f>
        <v>Conductivity (mS/cm)</v>
      </c>
      <c r="AK881" s="1">
        <v>25</v>
      </c>
      <c r="AL881" s="1" t="s">
        <v>82</v>
      </c>
      <c r="AM881" s="1" t="s">
        <v>79</v>
      </c>
      <c r="AN881" s="1"/>
      <c r="AO881" s="1"/>
      <c r="AP881" s="1"/>
      <c r="AQ881" s="1"/>
    </row>
    <row r="882" spans="1:43" x14ac:dyDescent="0.35">
      <c r="A882" s="1">
        <f t="shared" ref="A882:B882" si="503">A786</f>
        <v>9.9214701655760145</v>
      </c>
      <c r="B882" s="1">
        <f t="shared" si="503"/>
        <v>0.49607350827880076</v>
      </c>
      <c r="C882" s="1">
        <f>Tabulka1[[#This Row],[z2]]</f>
        <v>269</v>
      </c>
      <c r="D882" s="1">
        <f>Tabulka1[[#This Row],[std2]]</f>
        <v>5.6568542494923806</v>
      </c>
      <c r="E882" s="1">
        <f t="shared" si="451"/>
        <v>2</v>
      </c>
      <c r="F882" s="1" t="s">
        <v>75</v>
      </c>
      <c r="G882" s="1" t="s">
        <v>27</v>
      </c>
      <c r="H882" s="1" t="s">
        <v>71</v>
      </c>
      <c r="I882" s="1">
        <f t="shared" ref="I882:J882" si="504">I786</f>
        <v>25</v>
      </c>
      <c r="J882" s="1">
        <f t="shared" si="504"/>
        <v>0.1</v>
      </c>
      <c r="K882" s="1">
        <v>269</v>
      </c>
      <c r="L882" s="1">
        <v>5.6568542494923806</v>
      </c>
      <c r="M882" s="1" t="s">
        <v>29</v>
      </c>
      <c r="N882" s="1" t="s">
        <v>28</v>
      </c>
      <c r="O882" s="1" t="s">
        <v>71</v>
      </c>
      <c r="P882" s="1">
        <f t="shared" ref="P882:Q882" si="505">P786</f>
        <v>22.790750865240216</v>
      </c>
      <c r="Q882" s="1">
        <f t="shared" si="505"/>
        <v>0.1</v>
      </c>
      <c r="R882" s="1">
        <f>Tabulka1[[#This Row],[z2]]</f>
        <v>269</v>
      </c>
      <c r="S882" s="1">
        <f>Tabulka1[[#This Row],[std2]]</f>
        <v>5.6568542494923806</v>
      </c>
      <c r="T882" s="1" t="s">
        <v>44</v>
      </c>
      <c r="U882" s="1" t="s">
        <v>28</v>
      </c>
      <c r="V882" s="1" t="str">
        <f>Tabulka1[[#This Row],[z2Label]]</f>
        <v>Conductivity (mS/cm)</v>
      </c>
      <c r="W882" s="1">
        <f t="shared" ref="W882:X882" si="506">W786</f>
        <v>9.8058106292045473</v>
      </c>
      <c r="X882" s="1">
        <f t="shared" si="506"/>
        <v>0.49029053146022722</v>
      </c>
      <c r="Y882" s="1">
        <f>Tabulka1[[#This Row],[z2]]</f>
        <v>269</v>
      </c>
      <c r="Z882" s="1">
        <f>Tabulka1[[#This Row],[std2]]</f>
        <v>5.6568542494923806</v>
      </c>
      <c r="AA882" s="1" t="s">
        <v>36</v>
      </c>
      <c r="AB882" s="1" t="s">
        <v>37</v>
      </c>
      <c r="AC882" s="1" t="str">
        <f>Tabulka1[[#This Row],[z2Label]]</f>
        <v>Conductivity (mS/cm)</v>
      </c>
      <c r="AD882" s="1">
        <f>Tabulka1[[#This Row],[y2]]</f>
        <v>0.1</v>
      </c>
      <c r="AE882" s="1">
        <f>Tabulka1[[#This Row],[x3]]</f>
        <v>22.790750865240216</v>
      </c>
      <c r="AF882" s="1">
        <f>Tabulka1[[#This Row],[x2]]-Tabulka1[[#This Row],[x3]]</f>
        <v>2.2092491347597836</v>
      </c>
      <c r="AG882" s="1">
        <f>100-Tabulka1[[#This Row],[Na2O_proc]]-Tabulka1[[#This Row],[SiO2_proc]]</f>
        <v>75</v>
      </c>
      <c r="AH882" s="1">
        <f>Tabulka1[[#This Row],[z2]]</f>
        <v>269</v>
      </c>
      <c r="AI882" s="1">
        <f>Tabulka1[[#This Row],[std2]]</f>
        <v>5.6568542494923806</v>
      </c>
      <c r="AJ882" s="1" t="str">
        <f>Tabulka1[[#This Row],[z2Label]]</f>
        <v>Conductivity (mS/cm)</v>
      </c>
      <c r="AK882" s="1">
        <v>25</v>
      </c>
      <c r="AL882" s="1" t="s">
        <v>82</v>
      </c>
      <c r="AM882" s="1" t="s">
        <v>79</v>
      </c>
      <c r="AN882" s="1"/>
      <c r="AO882" s="1"/>
      <c r="AP882" s="1"/>
      <c r="AQ882" s="1"/>
    </row>
    <row r="883" spans="1:43" x14ac:dyDescent="0.35">
      <c r="A883" s="1">
        <f t="shared" ref="A883:B883" si="507">A787</f>
        <v>12.510248297833845</v>
      </c>
      <c r="B883" s="1">
        <f t="shared" si="507"/>
        <v>0.62551241489169229</v>
      </c>
      <c r="C883" s="1">
        <f>Tabulka1[[#This Row],[z2]]</f>
        <v>192.7</v>
      </c>
      <c r="D883" s="1">
        <f>Tabulka1[[#This Row],[std2]]</f>
        <v>3.2526911934581144</v>
      </c>
      <c r="E883" s="1">
        <f t="shared" si="451"/>
        <v>2</v>
      </c>
      <c r="F883" s="1" t="s">
        <v>75</v>
      </c>
      <c r="G883" s="1" t="s">
        <v>27</v>
      </c>
      <c r="H883" s="1" t="s">
        <v>71</v>
      </c>
      <c r="I883" s="1">
        <f t="shared" ref="I883:J883" si="508">I787</f>
        <v>30</v>
      </c>
      <c r="J883" s="1">
        <f t="shared" si="508"/>
        <v>0.1</v>
      </c>
      <c r="K883" s="1">
        <v>192.7</v>
      </c>
      <c r="L883" s="1">
        <v>3.2526911934581144</v>
      </c>
      <c r="M883" s="1" t="s">
        <v>29</v>
      </c>
      <c r="N883" s="1" t="s">
        <v>28</v>
      </c>
      <c r="O883" s="1" t="s">
        <v>71</v>
      </c>
      <c r="P883" s="1">
        <f t="shared" ref="P883:Q883" si="509">P787</f>
        <v>27.348901038288261</v>
      </c>
      <c r="Q883" s="1">
        <f t="shared" si="509"/>
        <v>0.1</v>
      </c>
      <c r="R883" s="1">
        <f>Tabulka1[[#This Row],[z2]]</f>
        <v>192.7</v>
      </c>
      <c r="S883" s="1">
        <f>Tabulka1[[#This Row],[std2]]</f>
        <v>3.2526911934581144</v>
      </c>
      <c r="T883" s="1" t="s">
        <v>44</v>
      </c>
      <c r="U883" s="1" t="s">
        <v>28</v>
      </c>
      <c r="V883" s="1" t="str">
        <f>Tabulka1[[#This Row],[z2Label]]</f>
        <v>Conductivity (mS/cm)</v>
      </c>
      <c r="W883" s="1">
        <f t="shared" ref="W883:X883" si="510">W787</f>
        <v>12.607470808977276</v>
      </c>
      <c r="X883" s="1">
        <f t="shared" si="510"/>
        <v>0.63037354044886318</v>
      </c>
      <c r="Y883" s="1">
        <f>Tabulka1[[#This Row],[z2]]</f>
        <v>192.7</v>
      </c>
      <c r="Z883" s="1">
        <f>Tabulka1[[#This Row],[std2]]</f>
        <v>3.2526911934581144</v>
      </c>
      <c r="AA883" s="1" t="s">
        <v>36</v>
      </c>
      <c r="AB883" s="1" t="s">
        <v>37</v>
      </c>
      <c r="AC883" s="1" t="str">
        <f>Tabulka1[[#This Row],[z2Label]]</f>
        <v>Conductivity (mS/cm)</v>
      </c>
      <c r="AD883" s="1">
        <f>Tabulka1[[#This Row],[y2]]</f>
        <v>0.1</v>
      </c>
      <c r="AE883" s="1">
        <f>Tabulka1[[#This Row],[x3]]</f>
        <v>27.348901038288261</v>
      </c>
      <c r="AF883" s="1">
        <f>Tabulka1[[#This Row],[x2]]-Tabulka1[[#This Row],[x3]]</f>
        <v>2.6510989617117389</v>
      </c>
      <c r="AG883" s="1">
        <f>100-Tabulka1[[#This Row],[Na2O_proc]]-Tabulka1[[#This Row],[SiO2_proc]]</f>
        <v>70</v>
      </c>
      <c r="AH883" s="1">
        <f>Tabulka1[[#This Row],[z2]]</f>
        <v>192.7</v>
      </c>
      <c r="AI883" s="1">
        <f>Tabulka1[[#This Row],[std2]]</f>
        <v>3.2526911934581144</v>
      </c>
      <c r="AJ883" s="1" t="str">
        <f>Tabulka1[[#This Row],[z2Label]]</f>
        <v>Conductivity (mS/cm)</v>
      </c>
      <c r="AK883" s="1">
        <v>25</v>
      </c>
      <c r="AL883" s="1" t="s">
        <v>82</v>
      </c>
      <c r="AM883" s="1" t="s">
        <v>79</v>
      </c>
      <c r="AN883" s="1"/>
      <c r="AO883" s="1"/>
      <c r="AP883" s="1"/>
      <c r="AQ883" s="1"/>
    </row>
    <row r="884" spans="1:43" x14ac:dyDescent="0.35">
      <c r="A884" s="1">
        <f t="shared" ref="A884:B884" si="511">A788</f>
        <v>15.32528325309729</v>
      </c>
      <c r="B884" s="1">
        <f t="shared" si="511"/>
        <v>0.76626416265486452</v>
      </c>
      <c r="C884" s="1">
        <f>Tabulka1[[#This Row],[z2]]</f>
        <v>141.69999999999999</v>
      </c>
      <c r="D884" s="1">
        <f>Tabulka1[[#This Row],[std2]]</f>
        <v>2.1213203435596424</v>
      </c>
      <c r="E884" s="1">
        <f t="shared" si="451"/>
        <v>2</v>
      </c>
      <c r="F884" s="1" t="s">
        <v>75</v>
      </c>
      <c r="G884" s="1" t="s">
        <v>27</v>
      </c>
      <c r="H884" s="1" t="s">
        <v>71</v>
      </c>
      <c r="I884" s="1">
        <f t="shared" ref="I884:J884" si="512">I788</f>
        <v>35</v>
      </c>
      <c r="J884" s="1">
        <f t="shared" si="512"/>
        <v>0.1</v>
      </c>
      <c r="K884" s="1">
        <v>141.69999999999999</v>
      </c>
      <c r="L884" s="1">
        <v>2.1213203435596424</v>
      </c>
      <c r="M884" s="1" t="s">
        <v>29</v>
      </c>
      <c r="N884" s="1" t="s">
        <v>28</v>
      </c>
      <c r="O884" s="1" t="s">
        <v>71</v>
      </c>
      <c r="P884" s="1">
        <f t="shared" ref="P884:Q884" si="513">P788</f>
        <v>31.907051211336302</v>
      </c>
      <c r="Q884" s="1">
        <f t="shared" si="513"/>
        <v>0.1</v>
      </c>
      <c r="R884" s="1">
        <f>Tabulka1[[#This Row],[z2]]</f>
        <v>141.69999999999999</v>
      </c>
      <c r="S884" s="1">
        <f>Tabulka1[[#This Row],[std2]]</f>
        <v>2.1213203435596424</v>
      </c>
      <c r="T884" s="1" t="s">
        <v>44</v>
      </c>
      <c r="U884" s="1" t="s">
        <v>28</v>
      </c>
      <c r="V884" s="1" t="str">
        <f>Tabulka1[[#This Row],[z2Label]]</f>
        <v>Conductivity (mS/cm)</v>
      </c>
      <c r="W884" s="1">
        <f t="shared" ref="W884:X884" si="514">W788</f>
        <v>15.840155631791962</v>
      </c>
      <c r="X884" s="1">
        <f t="shared" si="514"/>
        <v>0.79200778158959795</v>
      </c>
      <c r="Y884" s="1">
        <f>Tabulka1[[#This Row],[z2]]</f>
        <v>141.69999999999999</v>
      </c>
      <c r="Z884" s="1">
        <f>Tabulka1[[#This Row],[std2]]</f>
        <v>2.1213203435596424</v>
      </c>
      <c r="AA884" s="1" t="s">
        <v>36</v>
      </c>
      <c r="AB884" s="1" t="s">
        <v>37</v>
      </c>
      <c r="AC884" s="1" t="str">
        <f>Tabulka1[[#This Row],[z2Label]]</f>
        <v>Conductivity (mS/cm)</v>
      </c>
      <c r="AD884" s="1">
        <f>Tabulka1[[#This Row],[y2]]</f>
        <v>0.1</v>
      </c>
      <c r="AE884" s="1">
        <f>Tabulka1[[#This Row],[x3]]</f>
        <v>31.907051211336302</v>
      </c>
      <c r="AF884" s="1">
        <f>Tabulka1[[#This Row],[x2]]-Tabulka1[[#This Row],[x3]]</f>
        <v>3.0929487886636977</v>
      </c>
      <c r="AG884" s="1">
        <f>100-Tabulka1[[#This Row],[Na2O_proc]]-Tabulka1[[#This Row],[SiO2_proc]]</f>
        <v>65</v>
      </c>
      <c r="AH884" s="1">
        <f>Tabulka1[[#This Row],[z2]]</f>
        <v>141.69999999999999</v>
      </c>
      <c r="AI884" s="1">
        <f>Tabulka1[[#This Row],[std2]]</f>
        <v>2.1213203435596424</v>
      </c>
      <c r="AJ884" s="1" t="str">
        <f>Tabulka1[[#This Row],[z2Label]]</f>
        <v>Conductivity (mS/cm)</v>
      </c>
      <c r="AK884" s="1">
        <v>25</v>
      </c>
      <c r="AL884" s="1" t="s">
        <v>82</v>
      </c>
      <c r="AM884" s="1" t="s">
        <v>79</v>
      </c>
      <c r="AN884" s="1"/>
      <c r="AO884" s="1"/>
      <c r="AP884" s="1"/>
      <c r="AQ884" s="1"/>
    </row>
    <row r="885" spans="1:43" x14ac:dyDescent="0.35">
      <c r="A885" s="1">
        <f t="shared" ref="A885:B885" si="515">A789</f>
        <v>17.980946396791147</v>
      </c>
      <c r="B885" s="1">
        <f t="shared" si="515"/>
        <v>0.89904731983955744</v>
      </c>
      <c r="C885" s="1">
        <f>Tabulka1[[#This Row],[z2]]</f>
        <v>116</v>
      </c>
      <c r="D885" s="1">
        <f>Tabulka1[[#This Row],[std2]]</f>
        <v>2.4041630560342657</v>
      </c>
      <c r="E885" s="1">
        <f t="shared" si="451"/>
        <v>2</v>
      </c>
      <c r="F885" s="1" t="s">
        <v>75</v>
      </c>
      <c r="G885" s="1" t="s">
        <v>27</v>
      </c>
      <c r="H885" s="1" t="s">
        <v>71</v>
      </c>
      <c r="I885" s="1">
        <f t="shared" ref="I885:J885" si="516">I789</f>
        <v>39.42</v>
      </c>
      <c r="J885" s="1">
        <f t="shared" si="516"/>
        <v>0.1</v>
      </c>
      <c r="K885" s="1">
        <v>116</v>
      </c>
      <c r="L885" s="1">
        <v>2.4041630560342657</v>
      </c>
      <c r="M885" s="1" t="s">
        <v>29</v>
      </c>
      <c r="N885" s="1" t="s">
        <v>28</v>
      </c>
      <c r="O885" s="1" t="s">
        <v>71</v>
      </c>
      <c r="P885" s="1">
        <f t="shared" ref="P885:Q885" si="517">P789</f>
        <v>35.936455964310774</v>
      </c>
      <c r="Q885" s="1">
        <f t="shared" si="517"/>
        <v>0.1</v>
      </c>
      <c r="R885" s="1">
        <f>Tabulka1[[#This Row],[z2]]</f>
        <v>116</v>
      </c>
      <c r="S885" s="1">
        <f>Tabulka1[[#This Row],[std2]]</f>
        <v>2.4041630560342657</v>
      </c>
      <c r="T885" s="1" t="s">
        <v>44</v>
      </c>
      <c r="U885" s="1" t="s">
        <v>28</v>
      </c>
      <c r="V885" s="1" t="str">
        <f>Tabulka1[[#This Row],[z2Label]]</f>
        <v>Conductivity (mS/cm)</v>
      </c>
      <c r="W885" s="1">
        <f t="shared" ref="W885:X885" si="518">W789</f>
        <v>19.14221137355117</v>
      </c>
      <c r="X885" s="1">
        <f t="shared" si="518"/>
        <v>0.95711056867755828</v>
      </c>
      <c r="Y885" s="1">
        <f>Tabulka1[[#This Row],[z2]]</f>
        <v>116</v>
      </c>
      <c r="Z885" s="1">
        <f>Tabulka1[[#This Row],[std2]]</f>
        <v>2.4041630560342657</v>
      </c>
      <c r="AA885" s="1" t="s">
        <v>36</v>
      </c>
      <c r="AB885" s="1" t="s">
        <v>37</v>
      </c>
      <c r="AC885" s="1" t="str">
        <f>Tabulka1[[#This Row],[z2Label]]</f>
        <v>Conductivity (mS/cm)</v>
      </c>
      <c r="AD885" s="1">
        <f>Tabulka1[[#This Row],[y2]]</f>
        <v>0.1</v>
      </c>
      <c r="AE885" s="1">
        <f>Tabulka1[[#This Row],[x3]]</f>
        <v>35.936455964310774</v>
      </c>
      <c r="AF885" s="1">
        <f>Tabulka1[[#This Row],[x2]]-Tabulka1[[#This Row],[x3]]</f>
        <v>3.4835440356892278</v>
      </c>
      <c r="AG885" s="1">
        <f>100-Tabulka1[[#This Row],[Na2O_proc]]-Tabulka1[[#This Row],[SiO2_proc]]</f>
        <v>60.580000000000005</v>
      </c>
      <c r="AH885" s="1">
        <f>Tabulka1[[#This Row],[z2]]</f>
        <v>116</v>
      </c>
      <c r="AI885" s="1">
        <f>Tabulka1[[#This Row],[std2]]</f>
        <v>2.4041630560342657</v>
      </c>
      <c r="AJ885" s="1" t="str">
        <f>Tabulka1[[#This Row],[z2Label]]</f>
        <v>Conductivity (mS/cm)</v>
      </c>
      <c r="AK885" s="1">
        <v>25</v>
      </c>
      <c r="AL885" s="1" t="s">
        <v>82</v>
      </c>
      <c r="AM885" s="1" t="s">
        <v>79</v>
      </c>
      <c r="AN885" s="1"/>
      <c r="AO885" s="1"/>
      <c r="AP885" s="1"/>
      <c r="AQ885" s="1"/>
    </row>
    <row r="886" spans="1:43" x14ac:dyDescent="0.35">
      <c r="A886" s="1">
        <f t="shared" ref="A886:B886" si="519">A790</f>
        <v>0</v>
      </c>
      <c r="B886" s="1">
        <f t="shared" si="519"/>
        <v>0</v>
      </c>
      <c r="C886" s="1">
        <f>Tabulka1[[#This Row],[z2]]</f>
        <v>1.6605000000000002E-2</v>
      </c>
      <c r="D886" s="1">
        <f>Tabulka1[[#This Row],[std2]]</f>
        <v>1.0033845225037108E-2</v>
      </c>
      <c r="E886" s="1">
        <f t="shared" si="451"/>
        <v>3</v>
      </c>
      <c r="F886" s="1" t="s">
        <v>75</v>
      </c>
      <c r="G886" s="1" t="s">
        <v>27</v>
      </c>
      <c r="H886" s="1" t="s">
        <v>71</v>
      </c>
      <c r="I886" s="1">
        <f t="shared" ref="I886:J886" si="520">I790</f>
        <v>0</v>
      </c>
      <c r="J886" s="1">
        <f t="shared" si="520"/>
        <v>0.5</v>
      </c>
      <c r="K886">
        <v>1.6605000000000002E-2</v>
      </c>
      <c r="L886">
        <v>1.0033845225037108E-2</v>
      </c>
      <c r="M886" s="1" t="s">
        <v>29</v>
      </c>
      <c r="N886" s="1" t="s">
        <v>28</v>
      </c>
      <c r="O886" s="1" t="s">
        <v>71</v>
      </c>
      <c r="P886" s="1">
        <f t="shared" ref="P886:Q886" si="521">P790</f>
        <v>0</v>
      </c>
      <c r="Q886" s="1">
        <f t="shared" si="521"/>
        <v>0.5</v>
      </c>
      <c r="R886" s="1">
        <f>Tabulka1[[#This Row],[z2]]</f>
        <v>1.6605000000000002E-2</v>
      </c>
      <c r="S886" s="1">
        <f>Tabulka1[[#This Row],[std2]]</f>
        <v>1.0033845225037108E-2</v>
      </c>
      <c r="T886" s="1" t="s">
        <v>44</v>
      </c>
      <c r="U886" s="1" t="s">
        <v>28</v>
      </c>
      <c r="V886" s="1" t="str">
        <f>Tabulka1[[#This Row],[z2Label]]</f>
        <v>Conductivity (mS/cm)</v>
      </c>
      <c r="W886" s="1">
        <f t="shared" ref="W886:X886" si="522">W790</f>
        <v>0</v>
      </c>
      <c r="X886" s="1">
        <f t="shared" si="522"/>
        <v>0</v>
      </c>
      <c r="Y886" s="1">
        <f>Tabulka1[[#This Row],[z2]]</f>
        <v>1.6605000000000002E-2</v>
      </c>
      <c r="Z886" s="1">
        <f>Tabulka1[[#This Row],[std2]]</f>
        <v>1.0033845225037108E-2</v>
      </c>
      <c r="AA886" s="1" t="s">
        <v>36</v>
      </c>
      <c r="AB886" s="1" t="s">
        <v>37</v>
      </c>
      <c r="AC886" s="1" t="str">
        <f>Tabulka1[[#This Row],[z2Label]]</f>
        <v>Conductivity (mS/cm)</v>
      </c>
      <c r="AD886" s="1">
        <f>Tabulka1[[#This Row],[y2]]</f>
        <v>0.5</v>
      </c>
      <c r="AE886" s="1">
        <f>Tabulka1[[#This Row],[x3]]</f>
        <v>0</v>
      </c>
      <c r="AF886" s="1">
        <f>Tabulka1[[#This Row],[x2]]-Tabulka1[[#This Row],[x3]]</f>
        <v>0</v>
      </c>
      <c r="AG886" s="1">
        <f>100-Tabulka1[[#This Row],[Na2O_proc]]-Tabulka1[[#This Row],[SiO2_proc]]</f>
        <v>100</v>
      </c>
      <c r="AH886" s="1">
        <f>Tabulka1[[#This Row],[z2]]</f>
        <v>1.6605000000000002E-2</v>
      </c>
      <c r="AI886" s="1">
        <f>Tabulka1[[#This Row],[std2]]</f>
        <v>1.0033845225037108E-2</v>
      </c>
      <c r="AJ886" s="1" t="str">
        <f>Tabulka1[[#This Row],[z2Label]]</f>
        <v>Conductivity (mS/cm)</v>
      </c>
      <c r="AK886" s="1">
        <v>25</v>
      </c>
      <c r="AL886" s="1" t="s">
        <v>82</v>
      </c>
      <c r="AM886" s="1" t="s">
        <v>79</v>
      </c>
      <c r="AN886" s="1"/>
      <c r="AO886" s="1"/>
      <c r="AP886" s="1"/>
      <c r="AQ886" s="1"/>
    </row>
    <row r="887" spans="1:43" x14ac:dyDescent="0.35">
      <c r="A887" s="1">
        <f t="shared" ref="A887:B887" si="523">A791</f>
        <v>1.1501160812253426</v>
      </c>
      <c r="B887" s="1">
        <f t="shared" si="523"/>
        <v>0.28752902030633565</v>
      </c>
      <c r="C887" s="1">
        <f>Tabulka1[[#This Row],[z2]]</f>
        <v>149</v>
      </c>
      <c r="D887" s="1">
        <f>Tabulka1[[#This Row],[std2]]</f>
        <v>0.28284271247460296</v>
      </c>
      <c r="E887" s="1">
        <f t="shared" si="451"/>
        <v>3</v>
      </c>
      <c r="F887" s="1" t="s">
        <v>75</v>
      </c>
      <c r="G887" s="1" t="s">
        <v>27</v>
      </c>
      <c r="H887" s="1" t="s">
        <v>71</v>
      </c>
      <c r="I887" s="1">
        <f t="shared" ref="I887:J887" si="524">I791</f>
        <v>5</v>
      </c>
      <c r="J887" s="1">
        <f t="shared" si="524"/>
        <v>0.5</v>
      </c>
      <c r="K887" s="1">
        <v>149</v>
      </c>
      <c r="L887" s="1">
        <v>0.28284271247460296</v>
      </c>
      <c r="M887" s="1" t="s">
        <v>29</v>
      </c>
      <c r="N887" s="1" t="s">
        <v>28</v>
      </c>
      <c r="O887" s="1" t="s">
        <v>71</v>
      </c>
      <c r="P887" s="1">
        <f t="shared" ref="P887:Q887" si="525">P791</f>
        <v>3.3677266300727351</v>
      </c>
      <c r="Q887" s="1">
        <f t="shared" si="525"/>
        <v>0.5</v>
      </c>
      <c r="R887" s="1">
        <f>Tabulka1[[#This Row],[z2]]</f>
        <v>149</v>
      </c>
      <c r="S887" s="1">
        <f>Tabulka1[[#This Row],[std2]]</f>
        <v>0.28284271247460296</v>
      </c>
      <c r="T887" s="1" t="s">
        <v>44</v>
      </c>
      <c r="U887" s="1" t="s">
        <v>28</v>
      </c>
      <c r="V887" s="1" t="str">
        <f>Tabulka1[[#This Row],[z2Label]]</f>
        <v>Conductivity (mS/cm)</v>
      </c>
      <c r="W887" s="1">
        <f t="shared" ref="W887:X887" si="526">W791</f>
        <v>1.1439297567644999</v>
      </c>
      <c r="X887" s="1">
        <f t="shared" si="526"/>
        <v>0.28598243919112498</v>
      </c>
      <c r="Y887" s="1">
        <f>Tabulka1[[#This Row],[z2]]</f>
        <v>149</v>
      </c>
      <c r="Z887" s="1">
        <f>Tabulka1[[#This Row],[std2]]</f>
        <v>0.28284271247460296</v>
      </c>
      <c r="AA887" s="1" t="s">
        <v>36</v>
      </c>
      <c r="AB887" s="1" t="s">
        <v>37</v>
      </c>
      <c r="AC887" s="1" t="str">
        <f>Tabulka1[[#This Row],[z2Label]]</f>
        <v>Conductivity (mS/cm)</v>
      </c>
      <c r="AD887" s="1">
        <f>Tabulka1[[#This Row],[y2]]</f>
        <v>0.5</v>
      </c>
      <c r="AE887" s="1">
        <f>Tabulka1[[#This Row],[x3]]</f>
        <v>3.3677266300727351</v>
      </c>
      <c r="AF887" s="1">
        <f>Tabulka1[[#This Row],[x2]]-Tabulka1[[#This Row],[x3]]</f>
        <v>1.6322733699272649</v>
      </c>
      <c r="AG887" s="1">
        <f>100-Tabulka1[[#This Row],[Na2O_proc]]-Tabulka1[[#This Row],[SiO2_proc]]</f>
        <v>95</v>
      </c>
      <c r="AH887" s="1">
        <f>Tabulka1[[#This Row],[z2]]</f>
        <v>149</v>
      </c>
      <c r="AI887" s="1">
        <f>Tabulka1[[#This Row],[std2]]</f>
        <v>0.28284271247460296</v>
      </c>
      <c r="AJ887" s="1" t="str">
        <f>Tabulka1[[#This Row],[z2Label]]</f>
        <v>Conductivity (mS/cm)</v>
      </c>
      <c r="AK887" s="1">
        <v>25</v>
      </c>
      <c r="AL887" s="1" t="s">
        <v>82</v>
      </c>
      <c r="AM887" s="1" t="s">
        <v>79</v>
      </c>
      <c r="AN887" s="1"/>
      <c r="AO887" s="1"/>
      <c r="AP887" s="1"/>
      <c r="AQ887" s="1"/>
    </row>
    <row r="888" spans="1:43" x14ac:dyDescent="0.35">
      <c r="A888" s="1">
        <f t="shared" ref="A888:B888" si="527">A792</f>
        <v>2.4381042010572469</v>
      </c>
      <c r="B888" s="1">
        <f t="shared" si="527"/>
        <v>0.60952605026431173</v>
      </c>
      <c r="C888" s="1">
        <f>Tabulka1[[#This Row],[z2]]</f>
        <v>236</v>
      </c>
      <c r="D888" s="1">
        <f>Tabulka1[[#This Row],[std2]]</f>
        <v>1.4142135623730951</v>
      </c>
      <c r="E888" s="1">
        <f t="shared" si="451"/>
        <v>3</v>
      </c>
      <c r="F888" s="1" t="s">
        <v>75</v>
      </c>
      <c r="G888" s="1" t="s">
        <v>27</v>
      </c>
      <c r="H888" s="1" t="s">
        <v>71</v>
      </c>
      <c r="I888" s="1">
        <f t="shared" ref="I888:J888" si="528">I792</f>
        <v>10</v>
      </c>
      <c r="J888" s="1">
        <f t="shared" si="528"/>
        <v>0.5</v>
      </c>
      <c r="K888" s="1">
        <v>236</v>
      </c>
      <c r="L888" s="1">
        <v>1.4142135623730951</v>
      </c>
      <c r="M888" s="1" t="s">
        <v>29</v>
      </c>
      <c r="N888" s="1" t="s">
        <v>28</v>
      </c>
      <c r="O888" s="1" t="s">
        <v>71</v>
      </c>
      <c r="P888" s="1">
        <f t="shared" ref="P888:Q888" si="529">P792</f>
        <v>6.7354532601454702</v>
      </c>
      <c r="Q888" s="1">
        <f t="shared" si="529"/>
        <v>0.5</v>
      </c>
      <c r="R888" s="1">
        <f>Tabulka1[[#This Row],[z2]]</f>
        <v>236</v>
      </c>
      <c r="S888" s="1">
        <f>Tabulka1[[#This Row],[std2]]</f>
        <v>1.4142135623730951</v>
      </c>
      <c r="T888" s="1" t="s">
        <v>44</v>
      </c>
      <c r="U888" s="1" t="s">
        <v>28</v>
      </c>
      <c r="V888" s="1" t="str">
        <f>Tabulka1[[#This Row],[z2Label]]</f>
        <v>Conductivity (mS/cm)</v>
      </c>
      <c r="W888" s="1">
        <f t="shared" ref="W888:X888" si="530">W792</f>
        <v>2.4149628198361666</v>
      </c>
      <c r="X888" s="1">
        <f t="shared" si="530"/>
        <v>0.60374070495904164</v>
      </c>
      <c r="Y888" s="1">
        <f>Tabulka1[[#This Row],[z2]]</f>
        <v>236</v>
      </c>
      <c r="Z888" s="1">
        <f>Tabulka1[[#This Row],[std2]]</f>
        <v>1.4142135623730951</v>
      </c>
      <c r="AA888" s="1" t="s">
        <v>36</v>
      </c>
      <c r="AB888" s="1" t="s">
        <v>37</v>
      </c>
      <c r="AC888" s="1" t="str">
        <f>Tabulka1[[#This Row],[z2Label]]</f>
        <v>Conductivity (mS/cm)</v>
      </c>
      <c r="AD888" s="1">
        <f>Tabulka1[[#This Row],[y2]]</f>
        <v>0.5</v>
      </c>
      <c r="AE888" s="1">
        <f>Tabulka1[[#This Row],[x3]]</f>
        <v>6.7354532601454702</v>
      </c>
      <c r="AF888" s="1">
        <f>Tabulka1[[#This Row],[x2]]-Tabulka1[[#This Row],[x3]]</f>
        <v>3.2645467398545298</v>
      </c>
      <c r="AG888" s="1">
        <f>100-Tabulka1[[#This Row],[Na2O_proc]]-Tabulka1[[#This Row],[SiO2_proc]]</f>
        <v>90</v>
      </c>
      <c r="AH888" s="1">
        <f>Tabulka1[[#This Row],[z2]]</f>
        <v>236</v>
      </c>
      <c r="AI888" s="1">
        <f>Tabulka1[[#This Row],[std2]]</f>
        <v>1.4142135623730951</v>
      </c>
      <c r="AJ888" s="1" t="str">
        <f>Tabulka1[[#This Row],[z2Label]]</f>
        <v>Conductivity (mS/cm)</v>
      </c>
      <c r="AK888" s="1">
        <v>25</v>
      </c>
      <c r="AL888" s="1" t="s">
        <v>82</v>
      </c>
      <c r="AM888" s="1" t="s">
        <v>79</v>
      </c>
      <c r="AN888" s="1"/>
      <c r="AO888" s="1"/>
      <c r="AP888" s="1"/>
      <c r="AQ888" s="1"/>
    </row>
    <row r="889" spans="1:43" x14ac:dyDescent="0.35">
      <c r="A889" s="1">
        <f t="shared" ref="A889:B889" si="531">A793</f>
        <v>3.8779533334999661</v>
      </c>
      <c r="B889" s="1">
        <f t="shared" si="531"/>
        <v>0.96948833337499152</v>
      </c>
      <c r="C889" s="1">
        <f>Tabulka1[[#This Row],[z2]]</f>
        <v>277.5</v>
      </c>
      <c r="D889" s="1">
        <f>Tabulka1[[#This Row],[std2]]</f>
        <v>3.5355339059327378</v>
      </c>
      <c r="E889" s="1">
        <f t="shared" si="451"/>
        <v>3</v>
      </c>
      <c r="F889" s="1" t="s">
        <v>75</v>
      </c>
      <c r="G889" s="1" t="s">
        <v>27</v>
      </c>
      <c r="H889" s="1" t="s">
        <v>71</v>
      </c>
      <c r="I889" s="1">
        <f t="shared" ref="I889:J889" si="532">I793</f>
        <v>15</v>
      </c>
      <c r="J889" s="1">
        <f t="shared" si="532"/>
        <v>0.5</v>
      </c>
      <c r="K889" s="1">
        <v>277.5</v>
      </c>
      <c r="L889" s="1">
        <v>3.5355339059327378</v>
      </c>
      <c r="M889" s="1" t="s">
        <v>29</v>
      </c>
      <c r="N889" s="1" t="s">
        <v>28</v>
      </c>
      <c r="O889" s="1" t="s">
        <v>71</v>
      </c>
      <c r="P889" s="1">
        <f t="shared" ref="P889:Q889" si="533">P793</f>
        <v>10.103179890218206</v>
      </c>
      <c r="Q889" s="1">
        <f t="shared" si="533"/>
        <v>0.5</v>
      </c>
      <c r="R889" s="1">
        <f>Tabulka1[[#This Row],[z2]]</f>
        <v>277.5</v>
      </c>
      <c r="S889" s="1">
        <f>Tabulka1[[#This Row],[std2]]</f>
        <v>3.5355339059327378</v>
      </c>
      <c r="T889" s="1" t="s">
        <v>44</v>
      </c>
      <c r="U889" s="1" t="s">
        <v>28</v>
      </c>
      <c r="V889" s="1" t="str">
        <f>Tabulka1[[#This Row],[z2Label]]</f>
        <v>Conductivity (mS/cm)</v>
      </c>
      <c r="W889" s="1">
        <f t="shared" ref="W889:X889" si="534">W793</f>
        <v>3.8355291844456763</v>
      </c>
      <c r="X889" s="1">
        <f t="shared" si="534"/>
        <v>0.95888229611141906</v>
      </c>
      <c r="Y889" s="1">
        <f>Tabulka1[[#This Row],[z2]]</f>
        <v>277.5</v>
      </c>
      <c r="Z889" s="1">
        <f>Tabulka1[[#This Row],[std2]]</f>
        <v>3.5355339059327378</v>
      </c>
      <c r="AA889" s="1" t="s">
        <v>36</v>
      </c>
      <c r="AB889" s="1" t="s">
        <v>37</v>
      </c>
      <c r="AC889" s="1" t="str">
        <f>Tabulka1[[#This Row],[z2Label]]</f>
        <v>Conductivity (mS/cm)</v>
      </c>
      <c r="AD889" s="1">
        <f>Tabulka1[[#This Row],[y2]]</f>
        <v>0.5</v>
      </c>
      <c r="AE889" s="1">
        <f>Tabulka1[[#This Row],[x3]]</f>
        <v>10.103179890218206</v>
      </c>
      <c r="AF889" s="1">
        <f>Tabulka1[[#This Row],[x2]]-Tabulka1[[#This Row],[x3]]</f>
        <v>4.8968201097817943</v>
      </c>
      <c r="AG889" s="1">
        <f>100-Tabulka1[[#This Row],[Na2O_proc]]-Tabulka1[[#This Row],[SiO2_proc]]</f>
        <v>85</v>
      </c>
      <c r="AH889" s="1">
        <f>Tabulka1[[#This Row],[z2]]</f>
        <v>277.5</v>
      </c>
      <c r="AI889" s="1">
        <f>Tabulka1[[#This Row],[std2]]</f>
        <v>3.5355339059327378</v>
      </c>
      <c r="AJ889" s="1" t="str">
        <f>Tabulka1[[#This Row],[z2Label]]</f>
        <v>Conductivity (mS/cm)</v>
      </c>
      <c r="AK889" s="1">
        <v>25</v>
      </c>
      <c r="AL889" s="1" t="s">
        <v>82</v>
      </c>
      <c r="AM889" s="1" t="s">
        <v>79</v>
      </c>
      <c r="AN889" s="1"/>
      <c r="AO889" s="1"/>
      <c r="AP889" s="1"/>
      <c r="AQ889" s="1"/>
    </row>
    <row r="890" spans="1:43" x14ac:dyDescent="0.35">
      <c r="A890" s="1">
        <f t="shared" ref="A890:B890" si="535">A794</f>
        <v>5.467724565279525</v>
      </c>
      <c r="B890" s="1">
        <f t="shared" si="535"/>
        <v>1.3669311413198812</v>
      </c>
      <c r="C890" s="1">
        <f>Tabulka1[[#This Row],[z2]]</f>
        <v>262</v>
      </c>
      <c r="D890" s="1">
        <f>Tabulka1[[#This Row],[std2]]</f>
        <v>2.8284271247461903</v>
      </c>
      <c r="E890" s="1">
        <f t="shared" si="451"/>
        <v>3</v>
      </c>
      <c r="F890" s="1" t="s">
        <v>75</v>
      </c>
      <c r="G890" s="1" t="s">
        <v>27</v>
      </c>
      <c r="H890" s="1" t="s">
        <v>71</v>
      </c>
      <c r="I890" s="1">
        <f t="shared" ref="I890:J890" si="536">I794</f>
        <v>20</v>
      </c>
      <c r="J890" s="1">
        <f t="shared" si="536"/>
        <v>0.5</v>
      </c>
      <c r="K890" s="1">
        <v>262</v>
      </c>
      <c r="L890" s="1">
        <v>2.8284271247461903</v>
      </c>
      <c r="M890" s="1" t="s">
        <v>29</v>
      </c>
      <c r="N890" s="1" t="s">
        <v>28</v>
      </c>
      <c r="O890" s="1" t="s">
        <v>71</v>
      </c>
      <c r="P890" s="1">
        <f t="shared" ref="P890:Q890" si="537">P794</f>
        <v>13.47090652029094</v>
      </c>
      <c r="Q890" s="1">
        <f t="shared" si="537"/>
        <v>0.5</v>
      </c>
      <c r="R890" s="1">
        <f>Tabulka1[[#This Row],[z2]]</f>
        <v>262</v>
      </c>
      <c r="S890" s="1">
        <f>Tabulka1[[#This Row],[std2]]</f>
        <v>2.8284271247461903</v>
      </c>
      <c r="T890" s="1" t="s">
        <v>44</v>
      </c>
      <c r="U890" s="1" t="s">
        <v>28</v>
      </c>
      <c r="V890" s="1" t="str">
        <f>Tabulka1[[#This Row],[z2Label]]</f>
        <v>Conductivity (mS/cm)</v>
      </c>
      <c r="W890" s="1">
        <f t="shared" ref="W890:X890" si="538">W794</f>
        <v>5.4336663446313747</v>
      </c>
      <c r="X890" s="1">
        <f t="shared" si="538"/>
        <v>1.3584165861578437</v>
      </c>
      <c r="Y890" s="1">
        <f>Tabulka1[[#This Row],[z2]]</f>
        <v>262</v>
      </c>
      <c r="Z890" s="1">
        <f>Tabulka1[[#This Row],[std2]]</f>
        <v>2.8284271247461903</v>
      </c>
      <c r="AA890" s="1" t="s">
        <v>36</v>
      </c>
      <c r="AB890" s="1" t="s">
        <v>37</v>
      </c>
      <c r="AC890" s="1" t="str">
        <f>Tabulka1[[#This Row],[z2Label]]</f>
        <v>Conductivity (mS/cm)</v>
      </c>
      <c r="AD890" s="1">
        <f>Tabulka1[[#This Row],[y2]]</f>
        <v>0.5</v>
      </c>
      <c r="AE890" s="1">
        <f>Tabulka1[[#This Row],[x3]]</f>
        <v>13.47090652029094</v>
      </c>
      <c r="AF890" s="1">
        <f>Tabulka1[[#This Row],[x2]]-Tabulka1[[#This Row],[x3]]</f>
        <v>6.5290934797090596</v>
      </c>
      <c r="AG890" s="1">
        <f>100-Tabulka1[[#This Row],[Na2O_proc]]-Tabulka1[[#This Row],[SiO2_proc]]</f>
        <v>80</v>
      </c>
      <c r="AH890" s="1">
        <f>Tabulka1[[#This Row],[z2]]</f>
        <v>262</v>
      </c>
      <c r="AI890" s="1">
        <f>Tabulka1[[#This Row],[std2]]</f>
        <v>2.8284271247461903</v>
      </c>
      <c r="AJ890" s="1" t="str">
        <f>Tabulka1[[#This Row],[z2Label]]</f>
        <v>Conductivity (mS/cm)</v>
      </c>
      <c r="AK890" s="1">
        <v>25</v>
      </c>
      <c r="AL890" s="1" t="s">
        <v>82</v>
      </c>
      <c r="AM890" s="1" t="s">
        <v>79</v>
      </c>
      <c r="AN890" s="1"/>
      <c r="AO890" s="1"/>
      <c r="AP890" s="1"/>
      <c r="AQ890" s="1"/>
    </row>
    <row r="891" spans="1:43" x14ac:dyDescent="0.35">
      <c r="A891" s="1">
        <f t="shared" ref="A891:B891" si="539">A795</f>
        <v>7.2288002790731039</v>
      </c>
      <c r="B891" s="1">
        <f t="shared" si="539"/>
        <v>1.807200069768276</v>
      </c>
      <c r="C891" s="1">
        <f>Tabulka1[[#This Row],[z2]]</f>
        <v>216</v>
      </c>
      <c r="D891" s="1">
        <f>Tabulka1[[#This Row],[std2]]</f>
        <v>2.8284271247461903</v>
      </c>
      <c r="E891" s="1">
        <f t="shared" si="451"/>
        <v>3</v>
      </c>
      <c r="F891" s="1" t="s">
        <v>75</v>
      </c>
      <c r="G891" s="1" t="s">
        <v>27</v>
      </c>
      <c r="H891" s="1" t="s">
        <v>71</v>
      </c>
      <c r="I891" s="1">
        <f t="shared" ref="I891:J891" si="540">I795</f>
        <v>25</v>
      </c>
      <c r="J891" s="1">
        <f t="shared" si="540"/>
        <v>0.5</v>
      </c>
      <c r="K891" s="1">
        <v>216</v>
      </c>
      <c r="L891" s="1">
        <v>2.8284271247461903</v>
      </c>
      <c r="M891" s="1" t="s">
        <v>29</v>
      </c>
      <c r="N891" s="1" t="s">
        <v>28</v>
      </c>
      <c r="O891" s="1" t="s">
        <v>71</v>
      </c>
      <c r="P891" s="1">
        <f t="shared" ref="P891:Q891" si="541">P795</f>
        <v>16.838633150363677</v>
      </c>
      <c r="Q891" s="1">
        <f t="shared" si="541"/>
        <v>0.5</v>
      </c>
      <c r="R891" s="1">
        <f>Tabulka1[[#This Row],[z2]]</f>
        <v>216</v>
      </c>
      <c r="S891" s="1">
        <f>Tabulka1[[#This Row],[std2]]</f>
        <v>2.8284271247461903</v>
      </c>
      <c r="T891" s="1" t="s">
        <v>44</v>
      </c>
      <c r="U891" s="1" t="s">
        <v>28</v>
      </c>
      <c r="V891" s="1" t="str">
        <f>Tabulka1[[#This Row],[z2Label]]</f>
        <v>Conductivity (mS/cm)</v>
      </c>
      <c r="W891" s="1">
        <f t="shared" ref="W891:X891" si="542">W795</f>
        <v>7.2448884595085001</v>
      </c>
      <c r="X891" s="1">
        <f t="shared" si="542"/>
        <v>1.8112221148771248</v>
      </c>
      <c r="Y891" s="1">
        <f>Tabulka1[[#This Row],[z2]]</f>
        <v>216</v>
      </c>
      <c r="Z891" s="1">
        <f>Tabulka1[[#This Row],[std2]]</f>
        <v>2.8284271247461903</v>
      </c>
      <c r="AA891" s="1" t="s">
        <v>36</v>
      </c>
      <c r="AB891" s="1" t="s">
        <v>37</v>
      </c>
      <c r="AC891" s="1" t="str">
        <f>Tabulka1[[#This Row],[z2Label]]</f>
        <v>Conductivity (mS/cm)</v>
      </c>
      <c r="AD891" s="1">
        <f>Tabulka1[[#This Row],[y2]]</f>
        <v>0.5</v>
      </c>
      <c r="AE891" s="1">
        <f>Tabulka1[[#This Row],[x3]]</f>
        <v>16.838633150363677</v>
      </c>
      <c r="AF891" s="1">
        <f>Tabulka1[[#This Row],[x2]]-Tabulka1[[#This Row],[x3]]</f>
        <v>8.1613668496363232</v>
      </c>
      <c r="AG891" s="1">
        <f>100-Tabulka1[[#This Row],[Na2O_proc]]-Tabulka1[[#This Row],[SiO2_proc]]</f>
        <v>75</v>
      </c>
      <c r="AH891" s="1">
        <f>Tabulka1[[#This Row],[z2]]</f>
        <v>216</v>
      </c>
      <c r="AI891" s="1">
        <f>Tabulka1[[#This Row],[std2]]</f>
        <v>2.8284271247461903</v>
      </c>
      <c r="AJ891" s="1" t="str">
        <f>Tabulka1[[#This Row],[z2Label]]</f>
        <v>Conductivity (mS/cm)</v>
      </c>
      <c r="AK891" s="1">
        <v>25</v>
      </c>
      <c r="AL891" s="1" t="s">
        <v>82</v>
      </c>
      <c r="AM891" s="1" t="s">
        <v>79</v>
      </c>
      <c r="AN891" s="1"/>
      <c r="AO891" s="1"/>
      <c r="AP891" s="1"/>
      <c r="AQ891" s="1"/>
    </row>
    <row r="892" spans="1:43" x14ac:dyDescent="0.35">
      <c r="A892" s="1">
        <f t="shared" ref="A892:B892" si="543">A796</f>
        <v>9.1609332430620238</v>
      </c>
      <c r="B892" s="1">
        <f t="shared" si="543"/>
        <v>2.290233310765506</v>
      </c>
      <c r="C892" s="1">
        <f>Tabulka1[[#This Row],[z2]]</f>
        <v>154.05000000000001</v>
      </c>
      <c r="D892" s="1">
        <f>Tabulka1[[#This Row],[std2]]</f>
        <v>3.0405591591021421</v>
      </c>
      <c r="E892" s="1">
        <f t="shared" si="451"/>
        <v>3</v>
      </c>
      <c r="F892" s="1" t="s">
        <v>75</v>
      </c>
      <c r="G892" s="1" t="s">
        <v>27</v>
      </c>
      <c r="H892" s="1" t="s">
        <v>71</v>
      </c>
      <c r="I892" s="1">
        <f t="shared" ref="I892:J892" si="544">I796</f>
        <v>30</v>
      </c>
      <c r="J892" s="1">
        <f t="shared" si="544"/>
        <v>0.5</v>
      </c>
      <c r="K892" s="1">
        <v>154.05000000000001</v>
      </c>
      <c r="L892" s="1">
        <v>3.0405591591021421</v>
      </c>
      <c r="M892" s="1" t="s">
        <v>29</v>
      </c>
      <c r="N892" s="1" t="s">
        <v>28</v>
      </c>
      <c r="O892" s="1" t="s">
        <v>71</v>
      </c>
      <c r="P892" s="1">
        <f t="shared" ref="P892:Q892" si="545">P796</f>
        <v>20.206359780436411</v>
      </c>
      <c r="Q892" s="1">
        <f t="shared" si="545"/>
        <v>0.5</v>
      </c>
      <c r="R892" s="1">
        <f>Tabulka1[[#This Row],[z2]]</f>
        <v>154.05000000000001</v>
      </c>
      <c r="S892" s="1">
        <f>Tabulka1[[#This Row],[std2]]</f>
        <v>3.0405591591021421</v>
      </c>
      <c r="T892" s="1" t="s">
        <v>44</v>
      </c>
      <c r="U892" s="1" t="s">
        <v>28</v>
      </c>
      <c r="V892" s="1" t="str">
        <f>Tabulka1[[#This Row],[z2Label]]</f>
        <v>Conductivity (mS/cm)</v>
      </c>
      <c r="W892" s="1">
        <f t="shared" ref="W892:X892" si="546">W796</f>
        <v>9.3148565907966425</v>
      </c>
      <c r="X892" s="1">
        <f t="shared" si="546"/>
        <v>2.3287141476991606</v>
      </c>
      <c r="Y892" s="1">
        <f>Tabulka1[[#This Row],[z2]]</f>
        <v>154.05000000000001</v>
      </c>
      <c r="Z892" s="1">
        <f>Tabulka1[[#This Row],[std2]]</f>
        <v>3.0405591591021421</v>
      </c>
      <c r="AA892" s="1" t="s">
        <v>36</v>
      </c>
      <c r="AB892" s="1" t="s">
        <v>37</v>
      </c>
      <c r="AC892" s="1" t="str">
        <f>Tabulka1[[#This Row],[z2Label]]</f>
        <v>Conductivity (mS/cm)</v>
      </c>
      <c r="AD892" s="1">
        <f>Tabulka1[[#This Row],[y2]]</f>
        <v>0.5</v>
      </c>
      <c r="AE892" s="1">
        <f>Tabulka1[[#This Row],[x3]]</f>
        <v>20.206359780436411</v>
      </c>
      <c r="AF892" s="1">
        <f>Tabulka1[[#This Row],[x2]]-Tabulka1[[#This Row],[x3]]</f>
        <v>9.7936402195635885</v>
      </c>
      <c r="AG892" s="1">
        <f>100-Tabulka1[[#This Row],[Na2O_proc]]-Tabulka1[[#This Row],[SiO2_proc]]</f>
        <v>70</v>
      </c>
      <c r="AH892" s="1">
        <f>Tabulka1[[#This Row],[z2]]</f>
        <v>154.05000000000001</v>
      </c>
      <c r="AI892" s="1">
        <f>Tabulka1[[#This Row],[std2]]</f>
        <v>3.0405591591021421</v>
      </c>
      <c r="AJ892" s="1" t="str">
        <f>Tabulka1[[#This Row],[z2Label]]</f>
        <v>Conductivity (mS/cm)</v>
      </c>
      <c r="AK892" s="1">
        <v>25</v>
      </c>
      <c r="AL892" s="1" t="s">
        <v>82</v>
      </c>
      <c r="AM892" s="1" t="s">
        <v>79</v>
      </c>
      <c r="AN892" s="1"/>
      <c r="AO892" s="1"/>
      <c r="AP892" s="1"/>
      <c r="AQ892" s="1"/>
    </row>
    <row r="893" spans="1:43" x14ac:dyDescent="0.35">
      <c r="A893" s="1">
        <f t="shared" ref="A893:B893" si="547">A797</f>
        <v>11.254600956977317</v>
      </c>
      <c r="B893" s="1">
        <f t="shared" si="547"/>
        <v>2.8136502392443292</v>
      </c>
      <c r="C893" s="1">
        <f>Tabulka1[[#This Row],[z2]]</f>
        <v>95.15</v>
      </c>
      <c r="D893" s="1">
        <f>Tabulka1[[#This Row],[std2]]</f>
        <v>2.3334523779156049</v>
      </c>
      <c r="E893" s="1">
        <f t="shared" si="451"/>
        <v>3</v>
      </c>
      <c r="F893" s="1" t="s">
        <v>75</v>
      </c>
      <c r="G893" s="1" t="s">
        <v>27</v>
      </c>
      <c r="H893" s="1" t="s">
        <v>71</v>
      </c>
      <c r="I893" s="1">
        <f t="shared" ref="I893:J893" si="548">I797</f>
        <v>35</v>
      </c>
      <c r="J893" s="1">
        <f t="shared" si="548"/>
        <v>0.5</v>
      </c>
      <c r="K893" s="1">
        <v>95.15</v>
      </c>
      <c r="L893" s="1">
        <v>2.3334523779156049</v>
      </c>
      <c r="M893" s="1" t="s">
        <v>29</v>
      </c>
      <c r="N893" s="1" t="s">
        <v>28</v>
      </c>
      <c r="O893" s="1" t="s">
        <v>71</v>
      </c>
      <c r="P893" s="1">
        <f t="shared" ref="P893:Q893" si="549">P797</f>
        <v>23.574086410509146</v>
      </c>
      <c r="Q893" s="1">
        <f t="shared" si="549"/>
        <v>0.5</v>
      </c>
      <c r="R893" s="1">
        <f>Tabulka1[[#This Row],[z2]]</f>
        <v>95.15</v>
      </c>
      <c r="S893" s="1">
        <f>Tabulka1[[#This Row],[std2]]</f>
        <v>2.3334523779156049</v>
      </c>
      <c r="T893" s="1" t="s">
        <v>44</v>
      </c>
      <c r="U893" s="1" t="s">
        <v>28</v>
      </c>
      <c r="V893" s="1" t="str">
        <f>Tabulka1[[#This Row],[z2Label]]</f>
        <v>Conductivity (mS/cm)</v>
      </c>
      <c r="W893" s="1">
        <f t="shared" ref="W893:X893" si="550">W797</f>
        <v>11.703281357667576</v>
      </c>
      <c r="X893" s="1">
        <f t="shared" si="550"/>
        <v>2.925820339416894</v>
      </c>
      <c r="Y893" s="1">
        <f>Tabulka1[[#This Row],[z2]]</f>
        <v>95.15</v>
      </c>
      <c r="Z893" s="1">
        <f>Tabulka1[[#This Row],[std2]]</f>
        <v>2.3334523779156049</v>
      </c>
      <c r="AA893" s="1" t="s">
        <v>36</v>
      </c>
      <c r="AB893" s="1" t="s">
        <v>37</v>
      </c>
      <c r="AC893" s="1" t="str">
        <f>Tabulka1[[#This Row],[z2Label]]</f>
        <v>Conductivity (mS/cm)</v>
      </c>
      <c r="AD893" s="1">
        <f>Tabulka1[[#This Row],[y2]]</f>
        <v>0.5</v>
      </c>
      <c r="AE893" s="1">
        <f>Tabulka1[[#This Row],[x3]]</f>
        <v>23.574086410509146</v>
      </c>
      <c r="AF893" s="1">
        <f>Tabulka1[[#This Row],[x2]]-Tabulka1[[#This Row],[x3]]</f>
        <v>11.425913589490854</v>
      </c>
      <c r="AG893" s="1">
        <f>100-Tabulka1[[#This Row],[Na2O_proc]]-Tabulka1[[#This Row],[SiO2_proc]]</f>
        <v>65</v>
      </c>
      <c r="AH893" s="1">
        <f>Tabulka1[[#This Row],[z2]]</f>
        <v>95.15</v>
      </c>
      <c r="AI893" s="1">
        <f>Tabulka1[[#This Row],[std2]]</f>
        <v>2.3334523779156049</v>
      </c>
      <c r="AJ893" s="1" t="str">
        <f>Tabulka1[[#This Row],[z2Label]]</f>
        <v>Conductivity (mS/cm)</v>
      </c>
      <c r="AK893" s="1">
        <v>25</v>
      </c>
      <c r="AL893" s="1" t="s">
        <v>82</v>
      </c>
      <c r="AM893" s="1" t="s">
        <v>79</v>
      </c>
      <c r="AN893" s="1"/>
      <c r="AO893" s="1"/>
      <c r="AP893" s="1"/>
      <c r="AQ893" s="1"/>
    </row>
    <row r="894" spans="1:43" x14ac:dyDescent="0.35">
      <c r="A894" s="1">
        <f t="shared" ref="A894:B894" si="551">A798</f>
        <v>13.505312495585146</v>
      </c>
      <c r="B894" s="1">
        <f t="shared" si="551"/>
        <v>3.3763281238962866</v>
      </c>
      <c r="C894" s="1">
        <f>Tabulka1[[#This Row],[z2]]</f>
        <v>51.599999999999994</v>
      </c>
      <c r="D894" s="1">
        <f>Tabulka1[[#This Row],[std2]]</f>
        <v>1.6970562748477129</v>
      </c>
      <c r="E894" s="1">
        <f t="shared" si="451"/>
        <v>3</v>
      </c>
      <c r="F894" s="1" t="s">
        <v>75</v>
      </c>
      <c r="G894" s="1" t="s">
        <v>27</v>
      </c>
      <c r="H894" s="1" t="s">
        <v>71</v>
      </c>
      <c r="I894" s="1">
        <f t="shared" ref="I894:J894" si="552">I798</f>
        <v>40</v>
      </c>
      <c r="J894" s="1">
        <f t="shared" si="552"/>
        <v>0.5</v>
      </c>
      <c r="K894" s="1">
        <v>51.599999999999994</v>
      </c>
      <c r="L894" s="1">
        <v>1.6970562748477129</v>
      </c>
      <c r="M894" s="1" t="s">
        <v>29</v>
      </c>
      <c r="N894" s="1" t="s">
        <v>28</v>
      </c>
      <c r="O894" s="1" t="s">
        <v>71</v>
      </c>
      <c r="P894" s="1">
        <f t="shared" ref="P894:Q894" si="553">P798</f>
        <v>26.941813040581881</v>
      </c>
      <c r="Q894" s="1">
        <f t="shared" si="553"/>
        <v>0.5</v>
      </c>
      <c r="R894" s="1">
        <f>Tabulka1[[#This Row],[z2]]</f>
        <v>51.599999999999994</v>
      </c>
      <c r="S894" s="1">
        <f>Tabulka1[[#This Row],[std2]]</f>
        <v>1.6970562748477129</v>
      </c>
      <c r="T894" s="1" t="s">
        <v>44</v>
      </c>
      <c r="U894" s="1" t="s">
        <v>28</v>
      </c>
      <c r="V894" s="1" t="str">
        <f>Tabulka1[[#This Row],[z2Label]]</f>
        <v>Conductivity (mS/cm)</v>
      </c>
      <c r="W894" s="1">
        <f t="shared" ref="W894:X894" si="554">W798</f>
        <v>14.489776919016998</v>
      </c>
      <c r="X894" s="1">
        <f t="shared" si="554"/>
        <v>3.6224442297542501</v>
      </c>
      <c r="Y894" s="1">
        <f>Tabulka1[[#This Row],[z2]]</f>
        <v>51.599999999999994</v>
      </c>
      <c r="Z894" s="1">
        <f>Tabulka1[[#This Row],[std2]]</f>
        <v>1.6970562748477129</v>
      </c>
      <c r="AA894" s="1" t="s">
        <v>36</v>
      </c>
      <c r="AB894" s="1" t="s">
        <v>37</v>
      </c>
      <c r="AC894" s="1" t="str">
        <f>Tabulka1[[#This Row],[z2Label]]</f>
        <v>Conductivity (mS/cm)</v>
      </c>
      <c r="AD894" s="1">
        <f>Tabulka1[[#This Row],[y2]]</f>
        <v>0.5</v>
      </c>
      <c r="AE894" s="1">
        <f>Tabulka1[[#This Row],[x3]]</f>
        <v>26.941813040581881</v>
      </c>
      <c r="AF894" s="1">
        <f>Tabulka1[[#This Row],[x2]]-Tabulka1[[#This Row],[x3]]</f>
        <v>13.058186959418119</v>
      </c>
      <c r="AG894" s="1">
        <f>100-Tabulka1[[#This Row],[Na2O_proc]]-Tabulka1[[#This Row],[SiO2_proc]]</f>
        <v>60</v>
      </c>
      <c r="AH894" s="1">
        <f>Tabulka1[[#This Row],[z2]]</f>
        <v>51.599999999999994</v>
      </c>
      <c r="AI894" s="1">
        <f>Tabulka1[[#This Row],[std2]]</f>
        <v>1.6970562748477129</v>
      </c>
      <c r="AJ894" s="1" t="str">
        <f>Tabulka1[[#This Row],[z2Label]]</f>
        <v>Conductivity (mS/cm)</v>
      </c>
      <c r="AK894" s="1">
        <v>25</v>
      </c>
      <c r="AL894" s="1" t="s">
        <v>82</v>
      </c>
      <c r="AM894" s="1" t="s">
        <v>79</v>
      </c>
      <c r="AN894" s="1"/>
      <c r="AO894" s="1"/>
      <c r="AP894" s="1"/>
      <c r="AQ894" s="1"/>
    </row>
    <row r="895" spans="1:43" x14ac:dyDescent="0.35">
      <c r="A895" s="1">
        <v>14.801700501555658</v>
      </c>
      <c r="B895" s="1">
        <v>3.7004251253889144</v>
      </c>
      <c r="C895" s="1">
        <f>Tabulka1[[#This Row],[z2]]</f>
        <v>36.299999999999997</v>
      </c>
      <c r="D895" s="1">
        <f>Tabulka1[[#This Row],[std2]]</f>
        <v>0.98994949366116547</v>
      </c>
      <c r="E895" s="1">
        <v>3</v>
      </c>
      <c r="F895" s="1" t="s">
        <v>75</v>
      </c>
      <c r="G895" s="1" t="s">
        <v>27</v>
      </c>
      <c r="H895" s="1" t="s">
        <v>71</v>
      </c>
      <c r="I895" s="1">
        <v>42.65</v>
      </c>
      <c r="J895" s="1">
        <v>0.5</v>
      </c>
      <c r="K895" s="1">
        <v>36.299999999999997</v>
      </c>
      <c r="L895" s="1">
        <v>0.98994949366116547</v>
      </c>
      <c r="M895" s="1" t="s">
        <v>29</v>
      </c>
      <c r="N895" s="1" t="s">
        <v>28</v>
      </c>
      <c r="O895" s="1" t="s">
        <v>71</v>
      </c>
      <c r="P895" s="1">
        <v>28.726708154520431</v>
      </c>
      <c r="Q895" s="1">
        <v>0.5</v>
      </c>
      <c r="R895" s="1">
        <f>Tabulka1[[#This Row],[z2]]</f>
        <v>36.299999999999997</v>
      </c>
      <c r="S895" s="1">
        <f>Tabulka1[[#This Row],[std2]]</f>
        <v>0.98994949366116547</v>
      </c>
      <c r="T895" s="1" t="s">
        <v>44</v>
      </c>
      <c r="U895" s="1" t="s">
        <v>28</v>
      </c>
      <c r="V895" s="1" t="str">
        <f>Tabulka1[[#This Row],[z2Label]]</f>
        <v>Conductivity (mS/cm)</v>
      </c>
      <c r="W895" s="1">
        <v>16.163617757525937</v>
      </c>
      <c r="X895" s="1">
        <v>4.0409044393814844</v>
      </c>
      <c r="Y895" s="1">
        <f>Tabulka1[[#This Row],[z2]]</f>
        <v>36.299999999999997</v>
      </c>
      <c r="Z895" s="1">
        <f>Tabulka1[[#This Row],[std2]]</f>
        <v>0.98994949366116547</v>
      </c>
      <c r="AA895" s="1" t="s">
        <v>36</v>
      </c>
      <c r="AB895" s="1" t="s">
        <v>37</v>
      </c>
      <c r="AC895" s="1" t="str">
        <f>Tabulka1[[#This Row],[z2Label]]</f>
        <v>Conductivity (mS/cm)</v>
      </c>
      <c r="AD895" s="1">
        <f>Tabulka1[[#This Row],[y2]]</f>
        <v>0.5</v>
      </c>
      <c r="AE895" s="1">
        <f>Tabulka1[[#This Row],[x3]]</f>
        <v>28.726708154520431</v>
      </c>
      <c r="AF895" s="1">
        <f>Tabulka1[[#This Row],[x2]]-Tabulka1[[#This Row],[x3]]</f>
        <v>13.923291845479568</v>
      </c>
      <c r="AG895" s="1">
        <f>100-Tabulka1[[#This Row],[Na2O_proc]]-Tabulka1[[#This Row],[SiO2_proc]]</f>
        <v>57.350000000000009</v>
      </c>
      <c r="AH895" s="1">
        <f>Tabulka1[[#This Row],[z2]]</f>
        <v>36.299999999999997</v>
      </c>
      <c r="AI895" s="1">
        <f>Tabulka1[[#This Row],[std2]]</f>
        <v>0.98994949366116547</v>
      </c>
      <c r="AJ895" s="1" t="str">
        <f>Tabulka1[[#This Row],[z2Label]]</f>
        <v>Conductivity (mS/cm)</v>
      </c>
      <c r="AK895" s="1">
        <v>25</v>
      </c>
      <c r="AL895" s="1" t="s">
        <v>82</v>
      </c>
      <c r="AM895" s="1" t="s">
        <v>79</v>
      </c>
      <c r="AN895" s="1"/>
      <c r="AO895" s="1"/>
      <c r="AP895" s="1"/>
      <c r="AQ895" s="1"/>
    </row>
    <row r="896" spans="1:43" x14ac:dyDescent="0.35">
      <c r="A896" s="1">
        <f t="shared" ref="A896:B896" si="555">A799</f>
        <v>0</v>
      </c>
      <c r="B896" s="1">
        <f t="shared" si="555"/>
        <v>0</v>
      </c>
      <c r="C896" s="1">
        <f>Tabulka1[[#This Row],[z2]]</f>
        <v>1.6605000000000002E-2</v>
      </c>
      <c r="D896" s="1">
        <f>Tabulka1[[#This Row],[std2]]</f>
        <v>1.0033845225037108E-2</v>
      </c>
      <c r="E896" s="1">
        <f t="shared" ref="E896:E933" si="556">E799</f>
        <v>4</v>
      </c>
      <c r="F896" s="1" t="s">
        <v>75</v>
      </c>
      <c r="G896" s="1" t="s">
        <v>27</v>
      </c>
      <c r="H896" s="1" t="s">
        <v>71</v>
      </c>
      <c r="I896" s="1">
        <f t="shared" ref="I896:J896" si="557">I799</f>
        <v>0</v>
      </c>
      <c r="J896" s="1">
        <f t="shared" si="557"/>
        <v>1</v>
      </c>
      <c r="K896">
        <v>1.6605000000000002E-2</v>
      </c>
      <c r="L896">
        <v>1.0033845225037108E-2</v>
      </c>
      <c r="M896" s="1" t="s">
        <v>29</v>
      </c>
      <c r="N896" s="1" t="s">
        <v>28</v>
      </c>
      <c r="O896" s="1" t="s">
        <v>71</v>
      </c>
      <c r="P896" s="1">
        <f t="shared" ref="P896:Q896" si="558">P799</f>
        <v>0</v>
      </c>
      <c r="Q896" s="1">
        <f t="shared" si="558"/>
        <v>1</v>
      </c>
      <c r="R896" s="1">
        <f>Tabulka1[[#This Row],[z2]]</f>
        <v>1.6605000000000002E-2</v>
      </c>
      <c r="S896" s="1">
        <f>Tabulka1[[#This Row],[std2]]</f>
        <v>1.0033845225037108E-2</v>
      </c>
      <c r="T896" s="1" t="s">
        <v>44</v>
      </c>
      <c r="U896" s="1" t="s">
        <v>28</v>
      </c>
      <c r="V896" s="1" t="str">
        <f>Tabulka1[[#This Row],[z2Label]]</f>
        <v>Conductivity (mS/cm)</v>
      </c>
      <c r="W896" s="1">
        <f t="shared" ref="W896:X896" si="559">W799</f>
        <v>0</v>
      </c>
      <c r="X896" s="1">
        <f t="shared" si="559"/>
        <v>0</v>
      </c>
      <c r="Y896" s="1">
        <f>Tabulka1[[#This Row],[z2]]</f>
        <v>1.6605000000000002E-2</v>
      </c>
      <c r="Z896" s="1">
        <f>Tabulka1[[#This Row],[std2]]</f>
        <v>1.0033845225037108E-2</v>
      </c>
      <c r="AA896" s="1" t="s">
        <v>36</v>
      </c>
      <c r="AB896" s="1" t="s">
        <v>37</v>
      </c>
      <c r="AC896" s="1" t="str">
        <f>Tabulka1[[#This Row],[z2Label]]</f>
        <v>Conductivity (mS/cm)</v>
      </c>
      <c r="AD896" s="1">
        <f>Tabulka1[[#This Row],[y2]]</f>
        <v>1</v>
      </c>
      <c r="AE896" s="1">
        <f>Tabulka1[[#This Row],[x3]]</f>
        <v>0</v>
      </c>
      <c r="AF896" s="1">
        <f>Tabulka1[[#This Row],[x2]]-Tabulka1[[#This Row],[x3]]</f>
        <v>0</v>
      </c>
      <c r="AG896" s="1">
        <f>100-Tabulka1[[#This Row],[Na2O_proc]]-Tabulka1[[#This Row],[SiO2_proc]]</f>
        <v>100</v>
      </c>
      <c r="AH896" s="1">
        <f>Tabulka1[[#This Row],[z2]]</f>
        <v>1.6605000000000002E-2</v>
      </c>
      <c r="AI896" s="1">
        <f>Tabulka1[[#This Row],[std2]]</f>
        <v>1.0033845225037108E-2</v>
      </c>
      <c r="AJ896" s="1" t="str">
        <f>Tabulka1[[#This Row],[z2Label]]</f>
        <v>Conductivity (mS/cm)</v>
      </c>
      <c r="AK896" s="1">
        <v>25</v>
      </c>
      <c r="AL896" s="1" t="s">
        <v>82</v>
      </c>
      <c r="AM896" s="1" t="s">
        <v>79</v>
      </c>
      <c r="AN896" s="1"/>
      <c r="AO896" s="1"/>
      <c r="AP896" s="1"/>
      <c r="AQ896" s="1"/>
    </row>
    <row r="897" spans="1:43" x14ac:dyDescent="0.35">
      <c r="A897" s="1">
        <f t="shared" ref="A897:B897" si="560">A800</f>
        <v>0.86183801427015971</v>
      </c>
      <c r="B897" s="1">
        <f t="shared" si="560"/>
        <v>0.43091900713507986</v>
      </c>
      <c r="C897" s="1">
        <f>Tabulka1[[#This Row],[z2]]</f>
        <v>86.5</v>
      </c>
      <c r="D897" s="1">
        <f>Tabulka1[[#This Row],[std2]]</f>
        <v>0.98994949366117058</v>
      </c>
      <c r="E897" s="1">
        <f t="shared" si="556"/>
        <v>4</v>
      </c>
      <c r="F897" s="1" t="s">
        <v>75</v>
      </c>
      <c r="G897" s="1" t="s">
        <v>27</v>
      </c>
      <c r="H897" s="1" t="s">
        <v>71</v>
      </c>
      <c r="I897" s="1">
        <f t="shared" ref="I897:J897" si="561">I800</f>
        <v>5</v>
      </c>
      <c r="J897" s="1">
        <f t="shared" si="561"/>
        <v>1</v>
      </c>
      <c r="K897" s="1">
        <v>86.5</v>
      </c>
      <c r="L897" s="1">
        <v>0.98994949366117058</v>
      </c>
      <c r="M897" s="1" t="s">
        <v>29</v>
      </c>
      <c r="N897" s="1" t="s">
        <v>28</v>
      </c>
      <c r="O897" s="1" t="s">
        <v>71</v>
      </c>
      <c r="P897" s="1">
        <f t="shared" ref="P897:Q897" si="562">P800</f>
        <v>2.5388931081633541</v>
      </c>
      <c r="Q897" s="1">
        <f t="shared" si="562"/>
        <v>1</v>
      </c>
      <c r="R897" s="1">
        <f>Tabulka1[[#This Row],[z2]]</f>
        <v>86.5</v>
      </c>
      <c r="S897" s="1">
        <f>Tabulka1[[#This Row],[std2]]</f>
        <v>0.98994949366117058</v>
      </c>
      <c r="T897" s="1" t="s">
        <v>44</v>
      </c>
      <c r="U897" s="1" t="s">
        <v>28</v>
      </c>
      <c r="V897" s="1" t="str">
        <f>Tabulka1[[#This Row],[z2Label]]</f>
        <v>Conductivity (mS/cm)</v>
      </c>
      <c r="W897" s="1">
        <f t="shared" ref="W897:X897" si="563">W800</f>
        <v>0.86239641594948702</v>
      </c>
      <c r="X897" s="1">
        <f t="shared" si="563"/>
        <v>0.43119820797474345</v>
      </c>
      <c r="Y897" s="1">
        <f>Tabulka1[[#This Row],[z2]]</f>
        <v>86.5</v>
      </c>
      <c r="Z897" s="1">
        <f>Tabulka1[[#This Row],[std2]]</f>
        <v>0.98994949366117058</v>
      </c>
      <c r="AA897" s="1" t="s">
        <v>36</v>
      </c>
      <c r="AB897" s="1" t="s">
        <v>37</v>
      </c>
      <c r="AC897" s="1" t="str">
        <f>Tabulka1[[#This Row],[z2Label]]</f>
        <v>Conductivity (mS/cm)</v>
      </c>
      <c r="AD897" s="1">
        <f>Tabulka1[[#This Row],[y2]]</f>
        <v>1</v>
      </c>
      <c r="AE897" s="1">
        <f>Tabulka1[[#This Row],[x3]]</f>
        <v>2.5388931081633541</v>
      </c>
      <c r="AF897" s="1">
        <f>Tabulka1[[#This Row],[x2]]-Tabulka1[[#This Row],[x3]]</f>
        <v>2.4611068918366459</v>
      </c>
      <c r="AG897" s="1">
        <f>100-Tabulka1[[#This Row],[Na2O_proc]]-Tabulka1[[#This Row],[SiO2_proc]]</f>
        <v>95</v>
      </c>
      <c r="AH897" s="1">
        <f>Tabulka1[[#This Row],[z2]]</f>
        <v>86.5</v>
      </c>
      <c r="AI897" s="1">
        <f>Tabulka1[[#This Row],[std2]]</f>
        <v>0.98994949366117058</v>
      </c>
      <c r="AJ897" s="1" t="str">
        <f>Tabulka1[[#This Row],[z2Label]]</f>
        <v>Conductivity (mS/cm)</v>
      </c>
      <c r="AK897" s="1">
        <v>25</v>
      </c>
      <c r="AL897" s="1" t="s">
        <v>82</v>
      </c>
      <c r="AM897" s="1" t="s">
        <v>79</v>
      </c>
      <c r="AN897" s="1"/>
      <c r="AO897" s="1"/>
      <c r="AP897" s="1"/>
      <c r="AQ897" s="1"/>
    </row>
    <row r="898" spans="1:43" x14ac:dyDescent="0.35">
      <c r="A898" s="1">
        <f t="shared" ref="A898:B898" si="564">A801</f>
        <v>1.8168605484729092</v>
      </c>
      <c r="B898" s="1">
        <f t="shared" si="564"/>
        <v>0.90843027423645462</v>
      </c>
      <c r="C898" s="1">
        <f>Tabulka1[[#This Row],[z2]]</f>
        <v>132.69999999999999</v>
      </c>
      <c r="D898" s="1">
        <f>Tabulka1[[#This Row],[std2]]</f>
        <v>1.4142135623730951</v>
      </c>
      <c r="E898" s="1">
        <f t="shared" si="556"/>
        <v>4</v>
      </c>
      <c r="F898" s="1" t="s">
        <v>75</v>
      </c>
      <c r="G898" s="1" t="s">
        <v>27</v>
      </c>
      <c r="H898" s="1" t="s">
        <v>71</v>
      </c>
      <c r="I898" s="1">
        <f t="shared" ref="I898:J898" si="565">I801</f>
        <v>10</v>
      </c>
      <c r="J898" s="1">
        <f t="shared" si="565"/>
        <v>1</v>
      </c>
      <c r="K898" s="1">
        <v>132.69999999999999</v>
      </c>
      <c r="L898" s="1">
        <v>1.4142135623730951</v>
      </c>
      <c r="M898" s="1" t="s">
        <v>29</v>
      </c>
      <c r="N898" s="1" t="s">
        <v>28</v>
      </c>
      <c r="O898" s="1" t="s">
        <v>71</v>
      </c>
      <c r="P898" s="1">
        <f t="shared" ref="P898:Q898" si="566">P801</f>
        <v>5.0777862163267082</v>
      </c>
      <c r="Q898" s="1">
        <f t="shared" si="566"/>
        <v>1</v>
      </c>
      <c r="R898" s="1">
        <f>Tabulka1[[#This Row],[z2]]</f>
        <v>132.69999999999999</v>
      </c>
      <c r="S898" s="1">
        <f>Tabulka1[[#This Row],[std2]]</f>
        <v>1.4142135623730951</v>
      </c>
      <c r="T898" s="1" t="s">
        <v>44</v>
      </c>
      <c r="U898" s="1" t="s">
        <v>28</v>
      </c>
      <c r="V898" s="1" t="str">
        <f>Tabulka1[[#This Row],[z2Label]]</f>
        <v>Conductivity (mS/cm)</v>
      </c>
      <c r="W898" s="1">
        <f t="shared" ref="W898:X898" si="567">W801</f>
        <v>1.8206146558933616</v>
      </c>
      <c r="X898" s="1">
        <f t="shared" si="567"/>
        <v>0.91030732794668068</v>
      </c>
      <c r="Y898" s="1">
        <f>Tabulka1[[#This Row],[z2]]</f>
        <v>132.69999999999999</v>
      </c>
      <c r="Z898" s="1">
        <f>Tabulka1[[#This Row],[std2]]</f>
        <v>1.4142135623730951</v>
      </c>
      <c r="AA898" s="1" t="s">
        <v>36</v>
      </c>
      <c r="AB898" s="1" t="s">
        <v>37</v>
      </c>
      <c r="AC898" s="1" t="str">
        <f>Tabulka1[[#This Row],[z2Label]]</f>
        <v>Conductivity (mS/cm)</v>
      </c>
      <c r="AD898" s="1">
        <f>Tabulka1[[#This Row],[y2]]</f>
        <v>1</v>
      </c>
      <c r="AE898" s="1">
        <f>Tabulka1[[#This Row],[x3]]</f>
        <v>5.0777862163267082</v>
      </c>
      <c r="AF898" s="1">
        <f>Tabulka1[[#This Row],[x2]]-Tabulka1[[#This Row],[x3]]</f>
        <v>4.9222137836732918</v>
      </c>
      <c r="AG898" s="1">
        <f>100-Tabulka1[[#This Row],[Na2O_proc]]-Tabulka1[[#This Row],[SiO2_proc]]</f>
        <v>90</v>
      </c>
      <c r="AH898" s="1">
        <f>Tabulka1[[#This Row],[z2]]</f>
        <v>132.69999999999999</v>
      </c>
      <c r="AI898" s="1">
        <f>Tabulka1[[#This Row],[std2]]</f>
        <v>1.4142135623730951</v>
      </c>
      <c r="AJ898" s="1" t="str">
        <f>Tabulka1[[#This Row],[z2Label]]</f>
        <v>Conductivity (mS/cm)</v>
      </c>
      <c r="AK898" s="1">
        <v>25</v>
      </c>
      <c r="AL898" s="1" t="s">
        <v>82</v>
      </c>
      <c r="AM898" s="1" t="s">
        <v>79</v>
      </c>
      <c r="AN898" s="1"/>
      <c r="AO898" s="1"/>
      <c r="AP898" s="1"/>
      <c r="AQ898" s="1"/>
    </row>
    <row r="899" spans="1:43" x14ac:dyDescent="0.35">
      <c r="A899" s="1">
        <f t="shared" ref="A899:B899" si="568">A802</f>
        <v>2.8756526562176137</v>
      </c>
      <c r="B899" s="1">
        <f t="shared" si="568"/>
        <v>1.4378263281088068</v>
      </c>
      <c r="C899" s="1">
        <f>Tabulka1[[#This Row],[z2]]</f>
        <v>152.55000000000001</v>
      </c>
      <c r="D899" s="1">
        <f>Tabulka1[[#This Row],[std2]]</f>
        <v>1.3435028842544443</v>
      </c>
      <c r="E899" s="1">
        <f t="shared" si="556"/>
        <v>4</v>
      </c>
      <c r="F899" s="1" t="s">
        <v>75</v>
      </c>
      <c r="G899" s="1" t="s">
        <v>27</v>
      </c>
      <c r="H899" s="1" t="s">
        <v>71</v>
      </c>
      <c r="I899" s="1">
        <f t="shared" ref="I899:J899" si="569">I802</f>
        <v>15</v>
      </c>
      <c r="J899" s="1">
        <f t="shared" si="569"/>
        <v>1</v>
      </c>
      <c r="K899" s="1">
        <v>152.55000000000001</v>
      </c>
      <c r="L899" s="1">
        <v>1.3435028842544443</v>
      </c>
      <c r="M899" s="1" t="s">
        <v>29</v>
      </c>
      <c r="N899" s="1" t="s">
        <v>28</v>
      </c>
      <c r="O899" s="1" t="s">
        <v>71</v>
      </c>
      <c r="P899" s="1">
        <f t="shared" ref="P899:Q899" si="570">P802</f>
        <v>7.6166793244900619</v>
      </c>
      <c r="Q899" s="1">
        <f t="shared" si="570"/>
        <v>1</v>
      </c>
      <c r="R899" s="1">
        <f>Tabulka1[[#This Row],[z2]]</f>
        <v>152.55000000000001</v>
      </c>
      <c r="S899" s="1">
        <f>Tabulka1[[#This Row],[std2]]</f>
        <v>1.3435028842544443</v>
      </c>
      <c r="T899" s="1" t="s">
        <v>44</v>
      </c>
      <c r="U899" s="1" t="s">
        <v>28</v>
      </c>
      <c r="V899" s="1" t="str">
        <f>Tabulka1[[#This Row],[z2Label]]</f>
        <v>Conductivity (mS/cm)</v>
      </c>
      <c r="W899" s="1">
        <f t="shared" ref="W899:X899" si="571">W802</f>
        <v>2.8915644534776921</v>
      </c>
      <c r="X899" s="1">
        <f t="shared" si="571"/>
        <v>1.445782226738846</v>
      </c>
      <c r="Y899" s="1">
        <f>Tabulka1[[#This Row],[z2]]</f>
        <v>152.55000000000001</v>
      </c>
      <c r="Z899" s="1">
        <f>Tabulka1[[#This Row],[std2]]</f>
        <v>1.3435028842544443</v>
      </c>
      <c r="AA899" s="1" t="s">
        <v>36</v>
      </c>
      <c r="AB899" s="1" t="s">
        <v>37</v>
      </c>
      <c r="AC899" s="1" t="str">
        <f>Tabulka1[[#This Row],[z2Label]]</f>
        <v>Conductivity (mS/cm)</v>
      </c>
      <c r="AD899" s="1">
        <f>Tabulka1[[#This Row],[y2]]</f>
        <v>1</v>
      </c>
      <c r="AE899" s="1">
        <f>Tabulka1[[#This Row],[x3]]</f>
        <v>7.6166793244900619</v>
      </c>
      <c r="AF899" s="1">
        <f>Tabulka1[[#This Row],[x2]]-Tabulka1[[#This Row],[x3]]</f>
        <v>7.3833206755099381</v>
      </c>
      <c r="AG899" s="1">
        <f>100-Tabulka1[[#This Row],[Na2O_proc]]-Tabulka1[[#This Row],[SiO2_proc]]</f>
        <v>85</v>
      </c>
      <c r="AH899" s="1">
        <f>Tabulka1[[#This Row],[z2]]</f>
        <v>152.55000000000001</v>
      </c>
      <c r="AI899" s="1">
        <f>Tabulka1[[#This Row],[std2]]</f>
        <v>1.3435028842544443</v>
      </c>
      <c r="AJ899" s="1" t="str">
        <f>Tabulka1[[#This Row],[z2Label]]</f>
        <v>Conductivity (mS/cm)</v>
      </c>
      <c r="AK899" s="1">
        <v>25</v>
      </c>
      <c r="AL899" s="1" t="s">
        <v>82</v>
      </c>
      <c r="AM899" s="1" t="s">
        <v>79</v>
      </c>
      <c r="AN899" s="1"/>
      <c r="AO899" s="1"/>
      <c r="AP899" s="1"/>
      <c r="AQ899" s="1"/>
    </row>
    <row r="900" spans="1:43" x14ac:dyDescent="0.35">
      <c r="A900" s="1">
        <f t="shared" ref="A900:B900" si="572">A803</f>
        <v>4.0445610001947152</v>
      </c>
      <c r="B900" s="1">
        <f t="shared" si="572"/>
        <v>2.0222805000973576</v>
      </c>
      <c r="C900" s="1">
        <f>Tabulka1[[#This Row],[z2]]</f>
        <v>150.85</v>
      </c>
      <c r="D900" s="1">
        <f>Tabulka1[[#This Row],[std2]]</f>
        <v>1.9091883092036703</v>
      </c>
      <c r="E900" s="1">
        <f t="shared" si="556"/>
        <v>4</v>
      </c>
      <c r="F900" s="1" t="s">
        <v>75</v>
      </c>
      <c r="G900" s="1" t="s">
        <v>27</v>
      </c>
      <c r="H900" s="1" t="s">
        <v>71</v>
      </c>
      <c r="I900" s="1">
        <f t="shared" ref="I900:J900" si="573">I803</f>
        <v>20</v>
      </c>
      <c r="J900" s="1">
        <f t="shared" si="573"/>
        <v>1</v>
      </c>
      <c r="K900" s="1">
        <v>150.85</v>
      </c>
      <c r="L900" s="1">
        <v>1.9091883092036703</v>
      </c>
      <c r="M900" s="1" t="s">
        <v>29</v>
      </c>
      <c r="N900" s="1" t="s">
        <v>28</v>
      </c>
      <c r="O900" s="1" t="s">
        <v>71</v>
      </c>
      <c r="P900" s="1">
        <f t="shared" ref="P900:Q900" si="574">P803</f>
        <v>10.155572432653416</v>
      </c>
      <c r="Q900" s="1">
        <f t="shared" si="574"/>
        <v>1</v>
      </c>
      <c r="R900" s="1">
        <f>Tabulka1[[#This Row],[z2]]</f>
        <v>150.85</v>
      </c>
      <c r="S900" s="1">
        <f>Tabulka1[[#This Row],[std2]]</f>
        <v>1.9091883092036703</v>
      </c>
      <c r="T900" s="1" t="s">
        <v>44</v>
      </c>
      <c r="U900" s="1" t="s">
        <v>28</v>
      </c>
      <c r="V900" s="1" t="str">
        <f>Tabulka1[[#This Row],[z2Label]]</f>
        <v>Conductivity (mS/cm)</v>
      </c>
      <c r="W900" s="1">
        <f t="shared" ref="W900:X900" si="575">W803</f>
        <v>4.0963829757600632</v>
      </c>
      <c r="X900" s="1">
        <f t="shared" si="575"/>
        <v>2.0481914878800316</v>
      </c>
      <c r="Y900" s="1">
        <f>Tabulka1[[#This Row],[z2]]</f>
        <v>150.85</v>
      </c>
      <c r="Z900" s="1">
        <f>Tabulka1[[#This Row],[std2]]</f>
        <v>1.9091883092036703</v>
      </c>
      <c r="AA900" s="1" t="s">
        <v>36</v>
      </c>
      <c r="AB900" s="1" t="s">
        <v>37</v>
      </c>
      <c r="AC900" s="1" t="str">
        <f>Tabulka1[[#This Row],[z2Label]]</f>
        <v>Conductivity (mS/cm)</v>
      </c>
      <c r="AD900" s="1">
        <f>Tabulka1[[#This Row],[y2]]</f>
        <v>1</v>
      </c>
      <c r="AE900" s="1">
        <f>Tabulka1[[#This Row],[x3]]</f>
        <v>10.155572432653416</v>
      </c>
      <c r="AF900" s="1">
        <f>Tabulka1[[#This Row],[x2]]-Tabulka1[[#This Row],[x3]]</f>
        <v>9.8444275673465835</v>
      </c>
      <c r="AG900" s="1">
        <f>100-Tabulka1[[#This Row],[Na2O_proc]]-Tabulka1[[#This Row],[SiO2_proc]]</f>
        <v>80</v>
      </c>
      <c r="AH900" s="1">
        <f>Tabulka1[[#This Row],[z2]]</f>
        <v>150.85</v>
      </c>
      <c r="AI900" s="1">
        <f>Tabulka1[[#This Row],[std2]]</f>
        <v>1.9091883092036703</v>
      </c>
      <c r="AJ900" s="1" t="str">
        <f>Tabulka1[[#This Row],[z2Label]]</f>
        <v>Conductivity (mS/cm)</v>
      </c>
      <c r="AK900" s="1">
        <v>25</v>
      </c>
      <c r="AL900" s="1" t="s">
        <v>82</v>
      </c>
      <c r="AM900" s="1" t="s">
        <v>79</v>
      </c>
      <c r="AN900" s="1"/>
      <c r="AO900" s="1"/>
      <c r="AP900" s="1"/>
      <c r="AQ900" s="1"/>
    </row>
    <row r="901" spans="1:43" x14ac:dyDescent="0.35">
      <c r="A901" s="1">
        <f t="shared" ref="A901:B901" si="576">A804</f>
        <v>5.3356753720266736</v>
      </c>
      <c r="B901" s="1">
        <f t="shared" si="576"/>
        <v>2.6678376860133368</v>
      </c>
      <c r="C901" s="1">
        <f>Tabulka1[[#This Row],[z2]]</f>
        <v>130.9</v>
      </c>
      <c r="D901" s="1">
        <f>Tabulka1[[#This Row],[std2]]</f>
        <v>2.2627416997969441</v>
      </c>
      <c r="E901" s="1">
        <f t="shared" si="556"/>
        <v>4</v>
      </c>
      <c r="F901" s="1" t="s">
        <v>75</v>
      </c>
      <c r="G901" s="1" t="s">
        <v>27</v>
      </c>
      <c r="H901" s="1" t="s">
        <v>71</v>
      </c>
      <c r="I901" s="1">
        <f t="shared" ref="I901:J901" si="577">I804</f>
        <v>25</v>
      </c>
      <c r="J901" s="1">
        <f t="shared" si="577"/>
        <v>1</v>
      </c>
      <c r="K901" s="1">
        <v>130.9</v>
      </c>
      <c r="L901" s="1">
        <v>2.2627416997969441</v>
      </c>
      <c r="M901" s="1" t="s">
        <v>29</v>
      </c>
      <c r="N901" s="1" t="s">
        <v>28</v>
      </c>
      <c r="O901" s="1" t="s">
        <v>71</v>
      </c>
      <c r="P901" s="1">
        <f t="shared" ref="P901:Q901" si="578">P804</f>
        <v>12.69446554081677</v>
      </c>
      <c r="Q901" s="1">
        <f t="shared" si="578"/>
        <v>1</v>
      </c>
      <c r="R901" s="1">
        <f>Tabulka1[[#This Row],[z2]]</f>
        <v>130.9</v>
      </c>
      <c r="S901" s="1">
        <f>Tabulka1[[#This Row],[std2]]</f>
        <v>2.2627416997969441</v>
      </c>
      <c r="T901" s="1" t="s">
        <v>44</v>
      </c>
      <c r="U901" s="1" t="s">
        <v>28</v>
      </c>
      <c r="V901" s="1" t="str">
        <f>Tabulka1[[#This Row],[z2Label]]</f>
        <v>Conductivity (mS/cm)</v>
      </c>
      <c r="W901" s="1">
        <f t="shared" ref="W901:X901" si="579">W804</f>
        <v>5.4618439676800845</v>
      </c>
      <c r="X901" s="1">
        <f t="shared" si="579"/>
        <v>2.7309219838400423</v>
      </c>
      <c r="Y901" s="1">
        <f>Tabulka1[[#This Row],[z2]]</f>
        <v>130.9</v>
      </c>
      <c r="Z901" s="1">
        <f>Tabulka1[[#This Row],[std2]]</f>
        <v>2.2627416997969441</v>
      </c>
      <c r="AA901" s="1" t="s">
        <v>36</v>
      </c>
      <c r="AB901" s="1" t="s">
        <v>37</v>
      </c>
      <c r="AC901" s="1" t="str">
        <f>Tabulka1[[#This Row],[z2Label]]</f>
        <v>Conductivity (mS/cm)</v>
      </c>
      <c r="AD901" s="1">
        <f>Tabulka1[[#This Row],[y2]]</f>
        <v>1</v>
      </c>
      <c r="AE901" s="1">
        <f>Tabulka1[[#This Row],[x3]]</f>
        <v>12.69446554081677</v>
      </c>
      <c r="AF901" s="1">
        <f>Tabulka1[[#This Row],[x2]]-Tabulka1[[#This Row],[x3]]</f>
        <v>12.30553445918323</v>
      </c>
      <c r="AG901" s="1">
        <f>100-Tabulka1[[#This Row],[Na2O_proc]]-Tabulka1[[#This Row],[SiO2_proc]]</f>
        <v>75</v>
      </c>
      <c r="AH901" s="1">
        <f>Tabulka1[[#This Row],[z2]]</f>
        <v>130.9</v>
      </c>
      <c r="AI901" s="1">
        <f>Tabulka1[[#This Row],[std2]]</f>
        <v>2.2627416997969441</v>
      </c>
      <c r="AJ901" s="1" t="str">
        <f>Tabulka1[[#This Row],[z2Label]]</f>
        <v>Conductivity (mS/cm)</v>
      </c>
      <c r="AK901" s="1">
        <v>25</v>
      </c>
      <c r="AL901" s="1" t="s">
        <v>82</v>
      </c>
      <c r="AM901" s="1" t="s">
        <v>79</v>
      </c>
      <c r="AN901" s="1"/>
      <c r="AO901" s="1"/>
      <c r="AP901" s="1"/>
      <c r="AQ901" s="1"/>
    </row>
    <row r="902" spans="1:43" x14ac:dyDescent="0.35">
      <c r="A902" s="1">
        <f t="shared" ref="A902:B902" si="580">A805</f>
        <v>6.7613586555343357</v>
      </c>
      <c r="B902" s="1">
        <f t="shared" si="580"/>
        <v>3.3806793277671678</v>
      </c>
      <c r="C902" s="1">
        <f>Tabulka1[[#This Row],[z2]]</f>
        <v>98.6</v>
      </c>
      <c r="D902" s="1">
        <f>Tabulka1[[#This Row],[std2]]</f>
        <v>1.697056274847708</v>
      </c>
      <c r="E902" s="1">
        <f t="shared" si="556"/>
        <v>4</v>
      </c>
      <c r="F902" s="1" t="s">
        <v>75</v>
      </c>
      <c r="G902" s="1" t="s">
        <v>27</v>
      </c>
      <c r="H902" s="1" t="s">
        <v>71</v>
      </c>
      <c r="I902" s="1">
        <f t="shared" ref="I902:J902" si="581">I805</f>
        <v>30</v>
      </c>
      <c r="J902" s="1">
        <f t="shared" si="581"/>
        <v>1</v>
      </c>
      <c r="K902" s="1">
        <v>98.6</v>
      </c>
      <c r="L902" s="1">
        <v>1.697056274847708</v>
      </c>
      <c r="M902" s="1" t="s">
        <v>29</v>
      </c>
      <c r="N902" s="1" t="s">
        <v>28</v>
      </c>
      <c r="O902" s="1" t="s">
        <v>71</v>
      </c>
      <c r="P902" s="1">
        <f t="shared" ref="P902:Q902" si="582">P805</f>
        <v>15.233358648980124</v>
      </c>
      <c r="Q902" s="1">
        <f t="shared" si="582"/>
        <v>1</v>
      </c>
      <c r="R902" s="1">
        <f>Tabulka1[[#This Row],[z2]]</f>
        <v>98.6</v>
      </c>
      <c r="S902" s="1">
        <f>Tabulka1[[#This Row],[std2]]</f>
        <v>1.697056274847708</v>
      </c>
      <c r="T902" s="1" t="s">
        <v>44</v>
      </c>
      <c r="U902" s="1" t="s">
        <v>28</v>
      </c>
      <c r="V902" s="1" t="str">
        <f>Tabulka1[[#This Row],[z2Label]]</f>
        <v>Conductivity (mS/cm)</v>
      </c>
      <c r="W902" s="1">
        <f t="shared" ref="W902:X902" si="583">W805</f>
        <v>7.0223708155886806</v>
      </c>
      <c r="X902" s="1">
        <f t="shared" si="583"/>
        <v>3.5111854077943403</v>
      </c>
      <c r="Y902" s="1">
        <f>Tabulka1[[#This Row],[z2]]</f>
        <v>98.6</v>
      </c>
      <c r="Z902" s="1">
        <f>Tabulka1[[#This Row],[std2]]</f>
        <v>1.697056274847708</v>
      </c>
      <c r="AA902" s="1" t="s">
        <v>36</v>
      </c>
      <c r="AB902" s="1" t="s">
        <v>37</v>
      </c>
      <c r="AC902" s="1" t="str">
        <f>Tabulka1[[#This Row],[z2Label]]</f>
        <v>Conductivity (mS/cm)</v>
      </c>
      <c r="AD902" s="1">
        <f>Tabulka1[[#This Row],[y2]]</f>
        <v>1</v>
      </c>
      <c r="AE902" s="1">
        <f>Tabulka1[[#This Row],[x3]]</f>
        <v>15.233358648980124</v>
      </c>
      <c r="AF902" s="1">
        <f>Tabulka1[[#This Row],[x2]]-Tabulka1[[#This Row],[x3]]</f>
        <v>14.766641351019876</v>
      </c>
      <c r="AG902" s="1">
        <f>100-Tabulka1[[#This Row],[Na2O_proc]]-Tabulka1[[#This Row],[SiO2_proc]]</f>
        <v>70</v>
      </c>
      <c r="AH902" s="1">
        <f>Tabulka1[[#This Row],[z2]]</f>
        <v>98.6</v>
      </c>
      <c r="AI902" s="1">
        <f>Tabulka1[[#This Row],[std2]]</f>
        <v>1.697056274847708</v>
      </c>
      <c r="AJ902" s="1" t="str">
        <f>Tabulka1[[#This Row],[z2Label]]</f>
        <v>Conductivity (mS/cm)</v>
      </c>
      <c r="AK902" s="1">
        <v>25</v>
      </c>
      <c r="AL902" s="1" t="s">
        <v>82</v>
      </c>
      <c r="AM902" s="1" t="s">
        <v>79</v>
      </c>
      <c r="AN902" s="1"/>
      <c r="AO902" s="1"/>
      <c r="AP902" s="1"/>
      <c r="AQ902" s="1"/>
    </row>
    <row r="903" spans="1:43" x14ac:dyDescent="0.35">
      <c r="A903" s="1">
        <f t="shared" ref="A903:B903" si="584">A806</f>
        <v>8.3391993537546227</v>
      </c>
      <c r="B903" s="1">
        <f t="shared" si="584"/>
        <v>4.1695996768773114</v>
      </c>
      <c r="C903" s="1">
        <f>Tabulka1[[#This Row],[z2]]</f>
        <v>62.8</v>
      </c>
      <c r="D903" s="1">
        <f>Tabulka1[[#This Row],[std2]]</f>
        <v>0.84852813742385402</v>
      </c>
      <c r="E903" s="1">
        <f t="shared" si="556"/>
        <v>4</v>
      </c>
      <c r="F903" s="1" t="s">
        <v>75</v>
      </c>
      <c r="G903" s="1" t="s">
        <v>27</v>
      </c>
      <c r="H903" s="1" t="s">
        <v>71</v>
      </c>
      <c r="I903" s="1">
        <f t="shared" ref="I903:J903" si="585">I806</f>
        <v>35</v>
      </c>
      <c r="J903" s="1">
        <f t="shared" si="585"/>
        <v>1</v>
      </c>
      <c r="K903" s="1">
        <v>62.8</v>
      </c>
      <c r="L903" s="1">
        <v>0.84852813742385402</v>
      </c>
      <c r="M903" s="1" t="s">
        <v>29</v>
      </c>
      <c r="N903" s="1" t="s">
        <v>28</v>
      </c>
      <c r="O903" s="1" t="s">
        <v>71</v>
      </c>
      <c r="P903" s="1">
        <f t="shared" ref="P903:Q903" si="586">P806</f>
        <v>17.772251757143479</v>
      </c>
      <c r="Q903" s="1">
        <f t="shared" si="586"/>
        <v>1</v>
      </c>
      <c r="R903" s="1">
        <f>Tabulka1[[#This Row],[z2]]</f>
        <v>62.8</v>
      </c>
      <c r="S903" s="1">
        <f>Tabulka1[[#This Row],[std2]]</f>
        <v>0.84852813742385402</v>
      </c>
      <c r="T903" s="1" t="s">
        <v>44</v>
      </c>
      <c r="U903" s="1" t="s">
        <v>28</v>
      </c>
      <c r="V903" s="1" t="str">
        <f>Tabulka1[[#This Row],[z2Label]]</f>
        <v>Conductivity (mS/cm)</v>
      </c>
      <c r="W903" s="1">
        <f t="shared" ref="W903:X903" si="587">W806</f>
        <v>8.8229787170216749</v>
      </c>
      <c r="X903" s="1">
        <f t="shared" si="587"/>
        <v>4.4114893585108375</v>
      </c>
      <c r="Y903" s="1">
        <f>Tabulka1[[#This Row],[z2]]</f>
        <v>62.8</v>
      </c>
      <c r="Z903" s="1">
        <f>Tabulka1[[#This Row],[std2]]</f>
        <v>0.84852813742385402</v>
      </c>
      <c r="AA903" s="1" t="s">
        <v>36</v>
      </c>
      <c r="AB903" s="1" t="s">
        <v>37</v>
      </c>
      <c r="AC903" s="1" t="str">
        <f>Tabulka1[[#This Row],[z2Label]]</f>
        <v>Conductivity (mS/cm)</v>
      </c>
      <c r="AD903" s="1">
        <f>Tabulka1[[#This Row],[y2]]</f>
        <v>1</v>
      </c>
      <c r="AE903" s="1">
        <f>Tabulka1[[#This Row],[x3]]</f>
        <v>17.772251757143479</v>
      </c>
      <c r="AF903" s="1">
        <f>Tabulka1[[#This Row],[x2]]-Tabulka1[[#This Row],[x3]]</f>
        <v>17.227748242856521</v>
      </c>
      <c r="AG903" s="1">
        <f>100-Tabulka1[[#This Row],[Na2O_proc]]-Tabulka1[[#This Row],[SiO2_proc]]</f>
        <v>65</v>
      </c>
      <c r="AH903" s="1">
        <f>Tabulka1[[#This Row],[z2]]</f>
        <v>62.8</v>
      </c>
      <c r="AI903" s="1">
        <f>Tabulka1[[#This Row],[std2]]</f>
        <v>0.84852813742385402</v>
      </c>
      <c r="AJ903" s="1" t="str">
        <f>Tabulka1[[#This Row],[z2Label]]</f>
        <v>Conductivity (mS/cm)</v>
      </c>
      <c r="AK903" s="1">
        <v>25</v>
      </c>
      <c r="AL903" s="1" t="s">
        <v>82</v>
      </c>
      <c r="AM903" s="1" t="s">
        <v>79</v>
      </c>
      <c r="AN903" s="1"/>
      <c r="AO903" s="1"/>
      <c r="AP903" s="1"/>
      <c r="AQ903" s="1"/>
    </row>
    <row r="904" spans="1:43" x14ac:dyDescent="0.35">
      <c r="A904" s="1">
        <f t="shared" ref="A904:B904" si="588">A807</f>
        <v>10.054031291450276</v>
      </c>
      <c r="B904" s="1">
        <f t="shared" si="588"/>
        <v>5.0270156457251378</v>
      </c>
      <c r="C904" s="1">
        <f>Tabulka1[[#This Row],[z2]]</f>
        <v>30.65</v>
      </c>
      <c r="D904" s="1">
        <f>Tabulka1[[#This Row],[std2]]</f>
        <v>0.63639610306789429</v>
      </c>
      <c r="E904" s="1">
        <f t="shared" si="556"/>
        <v>4</v>
      </c>
      <c r="F904" s="1" t="s">
        <v>75</v>
      </c>
      <c r="G904" s="1" t="s">
        <v>27</v>
      </c>
      <c r="H904" s="1" t="s">
        <v>71</v>
      </c>
      <c r="I904" s="1">
        <f t="shared" ref="I904:J904" si="589">I807</f>
        <v>40</v>
      </c>
      <c r="J904" s="1">
        <f t="shared" si="589"/>
        <v>1</v>
      </c>
      <c r="K904" s="1">
        <v>30.65</v>
      </c>
      <c r="L904" s="1">
        <v>0.63639610306789429</v>
      </c>
      <c r="M904" s="1" t="s">
        <v>29</v>
      </c>
      <c r="N904" s="1" t="s">
        <v>28</v>
      </c>
      <c r="O904" s="1" t="s">
        <v>71</v>
      </c>
      <c r="P904" s="1">
        <f t="shared" ref="P904:Q904" si="590">P807</f>
        <v>20.311144865306833</v>
      </c>
      <c r="Q904" s="1">
        <f t="shared" si="590"/>
        <v>1</v>
      </c>
      <c r="R904" s="1">
        <f>Tabulka1[[#This Row],[z2]]</f>
        <v>30.65</v>
      </c>
      <c r="S904" s="1">
        <f>Tabulka1[[#This Row],[std2]]</f>
        <v>0.63639610306789429</v>
      </c>
      <c r="T904" s="1" t="s">
        <v>44</v>
      </c>
      <c r="U904" s="1" t="s">
        <v>28</v>
      </c>
      <c r="V904" s="1" t="str">
        <f>Tabulka1[[#This Row],[z2Label]]</f>
        <v>Conductivity (mS/cm)</v>
      </c>
      <c r="W904" s="1">
        <f t="shared" ref="W904:X904" si="591">W807</f>
        <v>10.923687935360169</v>
      </c>
      <c r="X904" s="1">
        <f t="shared" si="591"/>
        <v>5.4618439676800836</v>
      </c>
      <c r="Y904" s="1">
        <f>Tabulka1[[#This Row],[z2]]</f>
        <v>30.65</v>
      </c>
      <c r="Z904" s="1">
        <f>Tabulka1[[#This Row],[std2]]</f>
        <v>0.63639610306789429</v>
      </c>
      <c r="AA904" s="1" t="s">
        <v>36</v>
      </c>
      <c r="AB904" s="1" t="s">
        <v>37</v>
      </c>
      <c r="AC904" s="1" t="str">
        <f>Tabulka1[[#This Row],[z2Label]]</f>
        <v>Conductivity (mS/cm)</v>
      </c>
      <c r="AD904" s="1">
        <f>Tabulka1[[#This Row],[y2]]</f>
        <v>1</v>
      </c>
      <c r="AE904" s="1">
        <f>Tabulka1[[#This Row],[x3]]</f>
        <v>20.311144865306833</v>
      </c>
      <c r="AF904" s="1">
        <f>Tabulka1[[#This Row],[x2]]-Tabulka1[[#This Row],[x3]]</f>
        <v>19.688855134693167</v>
      </c>
      <c r="AG904" s="1">
        <f>100-Tabulka1[[#This Row],[Na2O_proc]]-Tabulka1[[#This Row],[SiO2_proc]]</f>
        <v>60</v>
      </c>
      <c r="AH904" s="1">
        <f>Tabulka1[[#This Row],[z2]]</f>
        <v>30.65</v>
      </c>
      <c r="AI904" s="1">
        <f>Tabulka1[[#This Row],[std2]]</f>
        <v>0.63639610306789429</v>
      </c>
      <c r="AJ904" s="1" t="str">
        <f>Tabulka1[[#This Row],[z2Label]]</f>
        <v>Conductivity (mS/cm)</v>
      </c>
      <c r="AK904" s="1">
        <v>25</v>
      </c>
      <c r="AL904" s="1" t="s">
        <v>82</v>
      </c>
      <c r="AM904" s="1" t="s">
        <v>79</v>
      </c>
      <c r="AN904" s="1"/>
      <c r="AO904" s="1"/>
      <c r="AP904" s="1"/>
      <c r="AQ904" s="1"/>
    </row>
    <row r="905" spans="1:43" x14ac:dyDescent="0.35">
      <c r="A905" s="1">
        <f t="shared" ref="A905:B905" si="592">A808</f>
        <v>11.932027488368321</v>
      </c>
      <c r="B905" s="1">
        <f t="shared" si="592"/>
        <v>5.9660137441841607</v>
      </c>
      <c r="C905" s="1">
        <f>Tabulka1[[#This Row],[z2]]</f>
        <v>10.715</v>
      </c>
      <c r="D905" s="1">
        <f>Tabulka1[[#This Row],[std2]]</f>
        <v>0.54447222151364127</v>
      </c>
      <c r="E905" s="1">
        <f t="shared" si="556"/>
        <v>4</v>
      </c>
      <c r="F905" s="1" t="s">
        <v>75</v>
      </c>
      <c r="G905" s="1" t="s">
        <v>27</v>
      </c>
      <c r="H905" s="1" t="s">
        <v>71</v>
      </c>
      <c r="I905" s="1">
        <f t="shared" ref="I905:J905" si="593">I808</f>
        <v>45</v>
      </c>
      <c r="J905" s="1">
        <f t="shared" si="593"/>
        <v>1</v>
      </c>
      <c r="K905" s="1">
        <v>10.715</v>
      </c>
      <c r="L905" s="1">
        <v>0.54447222151364127</v>
      </c>
      <c r="M905" s="1" t="s">
        <v>29</v>
      </c>
      <c r="N905" s="1" t="s">
        <v>28</v>
      </c>
      <c r="O905" s="1" t="s">
        <v>71</v>
      </c>
      <c r="P905" s="1">
        <f t="shared" ref="P905:Q905" si="594">P808</f>
        <v>22.850037973470187</v>
      </c>
      <c r="Q905" s="1">
        <f t="shared" si="594"/>
        <v>1</v>
      </c>
      <c r="R905" s="1">
        <f>Tabulka1[[#This Row],[z2]]</f>
        <v>10.715</v>
      </c>
      <c r="S905" s="1">
        <f>Tabulka1[[#This Row],[std2]]</f>
        <v>0.54447222151364127</v>
      </c>
      <c r="T905" s="1" t="s">
        <v>44</v>
      </c>
      <c r="U905" s="1" t="s">
        <v>28</v>
      </c>
      <c r="V905" s="1" t="str">
        <f>Tabulka1[[#This Row],[z2Label]]</f>
        <v>Conductivity (mS/cm)</v>
      </c>
      <c r="W905" s="1">
        <f t="shared" ref="W905:X905" si="595">W808</f>
        <v>13.406344284305661</v>
      </c>
      <c r="X905" s="1">
        <f t="shared" si="595"/>
        <v>6.7031721421528303</v>
      </c>
      <c r="Y905" s="1">
        <f>Tabulka1[[#This Row],[z2]]</f>
        <v>10.715</v>
      </c>
      <c r="Z905" s="1">
        <f>Tabulka1[[#This Row],[std2]]</f>
        <v>0.54447222151364127</v>
      </c>
      <c r="AA905" s="1" t="s">
        <v>36</v>
      </c>
      <c r="AB905" s="1" t="s">
        <v>37</v>
      </c>
      <c r="AC905" s="1" t="str">
        <f>Tabulka1[[#This Row],[z2Label]]</f>
        <v>Conductivity (mS/cm)</v>
      </c>
      <c r="AD905" s="1">
        <f>Tabulka1[[#This Row],[y2]]</f>
        <v>1</v>
      </c>
      <c r="AE905" s="1">
        <f>Tabulka1[[#This Row],[x3]]</f>
        <v>22.850037973470187</v>
      </c>
      <c r="AF905" s="1">
        <f>Tabulka1[[#This Row],[x2]]-Tabulka1[[#This Row],[x3]]</f>
        <v>22.149962026529813</v>
      </c>
      <c r="AG905" s="1">
        <f>100-Tabulka1[[#This Row],[Na2O_proc]]-Tabulka1[[#This Row],[SiO2_proc]]</f>
        <v>54.999999999999993</v>
      </c>
      <c r="AH905" s="1">
        <f>Tabulka1[[#This Row],[z2]]</f>
        <v>10.715</v>
      </c>
      <c r="AI905" s="1">
        <f>Tabulka1[[#This Row],[std2]]</f>
        <v>0.54447222151364127</v>
      </c>
      <c r="AJ905" s="1" t="str">
        <f>Tabulka1[[#This Row],[z2Label]]</f>
        <v>Conductivity (mS/cm)</v>
      </c>
      <c r="AK905" s="1">
        <v>25</v>
      </c>
      <c r="AL905" s="1" t="s">
        <v>82</v>
      </c>
      <c r="AM905" s="1" t="s">
        <v>79</v>
      </c>
      <c r="AN905" s="1"/>
      <c r="AO905" s="1"/>
      <c r="AP905" s="1"/>
      <c r="AQ905" s="1"/>
    </row>
    <row r="906" spans="1:43" x14ac:dyDescent="0.35">
      <c r="A906" s="1">
        <f t="shared" ref="A906:B906" si="596">A809</f>
        <v>12.018549697347794</v>
      </c>
      <c r="B906" s="1">
        <f t="shared" si="596"/>
        <v>6.0092748486738969</v>
      </c>
      <c r="C906" s="1">
        <f>Tabulka1[[#This Row],[z2]]</f>
        <v>10.050000000000001</v>
      </c>
      <c r="D906" s="1">
        <f>Tabulka1[[#This Row],[std2]]</f>
        <v>0.66468037431535432</v>
      </c>
      <c r="E906" s="1">
        <f t="shared" si="556"/>
        <v>4</v>
      </c>
      <c r="F906" s="1" t="s">
        <v>75</v>
      </c>
      <c r="G906" s="1" t="s">
        <v>27</v>
      </c>
      <c r="H906" s="1" t="s">
        <v>71</v>
      </c>
      <c r="I906" s="1">
        <f t="shared" ref="I906:J906" si="597">I809</f>
        <v>45.22</v>
      </c>
      <c r="J906" s="1">
        <f t="shared" si="597"/>
        <v>1</v>
      </c>
      <c r="K906" s="1">
        <v>10.050000000000001</v>
      </c>
      <c r="L906" s="1">
        <v>0.66468037431535432</v>
      </c>
      <c r="M906" s="1" t="s">
        <v>29</v>
      </c>
      <c r="N906" s="1" t="s">
        <v>28</v>
      </c>
      <c r="O906" s="1" t="s">
        <v>71</v>
      </c>
      <c r="P906" s="1">
        <f t="shared" ref="P906:Q906" si="598">P809</f>
        <v>22.961749270229372</v>
      </c>
      <c r="Q906" s="1">
        <f t="shared" si="598"/>
        <v>1</v>
      </c>
      <c r="R906" s="1">
        <f>Tabulka1[[#This Row],[z2]]</f>
        <v>10.050000000000001</v>
      </c>
      <c r="S906" s="1">
        <f>Tabulka1[[#This Row],[std2]]</f>
        <v>0.66468037431535432</v>
      </c>
      <c r="T906" s="1" t="s">
        <v>44</v>
      </c>
      <c r="U906" s="1" t="s">
        <v>28</v>
      </c>
      <c r="V906" s="1" t="str">
        <f>Tabulka1[[#This Row],[z2Label]]</f>
        <v>Conductivity (mS/cm)</v>
      </c>
      <c r="W906" s="1">
        <f t="shared" ref="W906:X906" si="599">W809</f>
        <v>13.525990373411467</v>
      </c>
      <c r="X906" s="1">
        <f t="shared" si="599"/>
        <v>6.7629951867057336</v>
      </c>
      <c r="Y906" s="1">
        <f>Tabulka1[[#This Row],[z2]]</f>
        <v>10.050000000000001</v>
      </c>
      <c r="Z906" s="1">
        <f>Tabulka1[[#This Row],[std2]]</f>
        <v>0.66468037431535432</v>
      </c>
      <c r="AA906" s="1" t="s">
        <v>36</v>
      </c>
      <c r="AB906" s="1" t="s">
        <v>37</v>
      </c>
      <c r="AC906" s="1" t="str">
        <f>Tabulka1[[#This Row],[z2Label]]</f>
        <v>Conductivity (mS/cm)</v>
      </c>
      <c r="AD906" s="1">
        <f>Tabulka1[[#This Row],[y2]]</f>
        <v>1</v>
      </c>
      <c r="AE906" s="1">
        <f>Tabulka1[[#This Row],[x3]]</f>
        <v>22.961749270229372</v>
      </c>
      <c r="AF906" s="1">
        <f>Tabulka1[[#This Row],[x2]]-Tabulka1[[#This Row],[x3]]</f>
        <v>22.258250729770626</v>
      </c>
      <c r="AG906" s="1">
        <f>100-Tabulka1[[#This Row],[Na2O_proc]]-Tabulka1[[#This Row],[SiO2_proc]]</f>
        <v>54.78</v>
      </c>
      <c r="AH906" s="1">
        <f>Tabulka1[[#This Row],[z2]]</f>
        <v>10.050000000000001</v>
      </c>
      <c r="AI906" s="1">
        <f>Tabulka1[[#This Row],[std2]]</f>
        <v>0.66468037431535432</v>
      </c>
      <c r="AJ906" s="1" t="str">
        <f>Tabulka1[[#This Row],[z2Label]]</f>
        <v>Conductivity (mS/cm)</v>
      </c>
      <c r="AK906" s="1">
        <v>25</v>
      </c>
      <c r="AL906" s="1" t="s">
        <v>82</v>
      </c>
      <c r="AM906" s="1" t="s">
        <v>79</v>
      </c>
      <c r="AN906" s="1"/>
      <c r="AO906" s="1"/>
      <c r="AP906" s="1"/>
      <c r="AQ906" s="1"/>
    </row>
    <row r="907" spans="1:43" x14ac:dyDescent="0.35">
      <c r="A907" s="1">
        <f t="shared" ref="A907:B907" si="600">A810</f>
        <v>0</v>
      </c>
      <c r="B907" s="1">
        <f t="shared" si="600"/>
        <v>0</v>
      </c>
      <c r="C907" s="1">
        <f>Tabulka1[[#This Row],[z2]]</f>
        <v>1.6605000000000002E-2</v>
      </c>
      <c r="D907" s="1">
        <f>Tabulka1[[#This Row],[std2]]</f>
        <v>1.0033845225037108E-2</v>
      </c>
      <c r="E907" s="1">
        <f t="shared" si="556"/>
        <v>5</v>
      </c>
      <c r="F907" s="1" t="s">
        <v>75</v>
      </c>
      <c r="G907" s="1" t="s">
        <v>27</v>
      </c>
      <c r="H907" s="1" t="s">
        <v>71</v>
      </c>
      <c r="I907" s="1">
        <f t="shared" ref="I907:J907" si="601">I810</f>
        <v>0</v>
      </c>
      <c r="J907" s="1">
        <f t="shared" si="601"/>
        <v>1.5</v>
      </c>
      <c r="K907">
        <v>1.6605000000000002E-2</v>
      </c>
      <c r="L907">
        <v>1.0033845225037108E-2</v>
      </c>
      <c r="M907" s="1" t="s">
        <v>29</v>
      </c>
      <c r="N907" s="1" t="s">
        <v>28</v>
      </c>
      <c r="O907" s="1" t="s">
        <v>71</v>
      </c>
      <c r="P907" s="1">
        <f t="shared" ref="P907:Q907" si="602">P810</f>
        <v>0</v>
      </c>
      <c r="Q907" s="1">
        <f t="shared" si="602"/>
        <v>1.5</v>
      </c>
      <c r="R907" s="1">
        <f>Tabulka1[[#This Row],[z2]]</f>
        <v>1.6605000000000002E-2</v>
      </c>
      <c r="S907" s="1">
        <f>Tabulka1[[#This Row],[std2]]</f>
        <v>1.0033845225037108E-2</v>
      </c>
      <c r="T907" s="1" t="s">
        <v>44</v>
      </c>
      <c r="U907" s="1" t="s">
        <v>28</v>
      </c>
      <c r="V907" s="1" t="str">
        <f>Tabulka1[[#This Row],[z2Label]]</f>
        <v>Conductivity (mS/cm)</v>
      </c>
      <c r="W907" s="1">
        <f t="shared" ref="W907:X907" si="603">W810</f>
        <v>0</v>
      </c>
      <c r="X907" s="1">
        <f t="shared" si="603"/>
        <v>0</v>
      </c>
      <c r="Y907" s="1">
        <f>Tabulka1[[#This Row],[z2]]</f>
        <v>1.6605000000000002E-2</v>
      </c>
      <c r="Z907" s="1">
        <f>Tabulka1[[#This Row],[std2]]</f>
        <v>1.0033845225037108E-2</v>
      </c>
      <c r="AA907" s="1" t="s">
        <v>36</v>
      </c>
      <c r="AB907" s="1" t="s">
        <v>37</v>
      </c>
      <c r="AC907" s="1" t="str">
        <f>Tabulka1[[#This Row],[z2Label]]</f>
        <v>Conductivity (mS/cm)</v>
      </c>
      <c r="AD907" s="1">
        <f>Tabulka1[[#This Row],[y2]]</f>
        <v>1.5</v>
      </c>
      <c r="AE907" s="1">
        <f>Tabulka1[[#This Row],[x3]]</f>
        <v>0</v>
      </c>
      <c r="AF907" s="1">
        <f>Tabulka1[[#This Row],[x2]]-Tabulka1[[#This Row],[x3]]</f>
        <v>0</v>
      </c>
      <c r="AG907" s="1">
        <f>100-Tabulka1[[#This Row],[Na2O_proc]]-Tabulka1[[#This Row],[SiO2_proc]]</f>
        <v>100</v>
      </c>
      <c r="AH907" s="1">
        <f>Tabulka1[[#This Row],[z2]]</f>
        <v>1.6605000000000002E-2</v>
      </c>
      <c r="AI907" s="1">
        <f>Tabulka1[[#This Row],[std2]]</f>
        <v>1.0033845225037108E-2</v>
      </c>
      <c r="AJ907" s="1" t="str">
        <f>Tabulka1[[#This Row],[z2Label]]</f>
        <v>Conductivity (mS/cm)</v>
      </c>
      <c r="AK907" s="1">
        <v>25</v>
      </c>
      <c r="AL907" s="1" t="s">
        <v>82</v>
      </c>
      <c r="AM907" s="1" t="s">
        <v>79</v>
      </c>
      <c r="AN907" s="1"/>
      <c r="AO907" s="1"/>
      <c r="AP907" s="1"/>
      <c r="AQ907" s="1"/>
    </row>
    <row r="908" spans="1:43" x14ac:dyDescent="0.35">
      <c r="A908" s="1">
        <f t="shared" ref="A908:B908" si="604">A811</f>
        <v>0.68878867631521346</v>
      </c>
      <c r="B908" s="1">
        <f t="shared" si="604"/>
        <v>0.51659150723641012</v>
      </c>
      <c r="C908" s="1">
        <f>Tabulka1[[#This Row],[z2]]</f>
        <v>53.2</v>
      </c>
      <c r="D908" s="1">
        <f>Tabulka1[[#This Row],[std2]]</f>
        <v>0.14142135623730651</v>
      </c>
      <c r="E908" s="1">
        <f t="shared" si="556"/>
        <v>5</v>
      </c>
      <c r="F908" s="1" t="s">
        <v>75</v>
      </c>
      <c r="G908" s="1" t="s">
        <v>27</v>
      </c>
      <c r="H908" s="1" t="s">
        <v>71</v>
      </c>
      <c r="I908" s="1">
        <f t="shared" ref="I908:J908" si="605">I811</f>
        <v>5</v>
      </c>
      <c r="J908" s="1">
        <f t="shared" si="605"/>
        <v>1.5</v>
      </c>
      <c r="K908" s="1">
        <v>53.2</v>
      </c>
      <c r="L908" s="1">
        <v>0.14142135623730651</v>
      </c>
      <c r="M908" s="1" t="s">
        <v>29</v>
      </c>
      <c r="N908" s="1" t="s">
        <v>28</v>
      </c>
      <c r="O908" s="1" t="s">
        <v>71</v>
      </c>
      <c r="P908" s="1">
        <f t="shared" ref="P908:Q908" si="606">P811</f>
        <v>2.0374539197850874</v>
      </c>
      <c r="Q908" s="1">
        <f t="shared" si="606"/>
        <v>1.5</v>
      </c>
      <c r="R908" s="1">
        <f>Tabulka1[[#This Row],[z2]]</f>
        <v>53.2</v>
      </c>
      <c r="S908" s="1">
        <f>Tabulka1[[#This Row],[std2]]</f>
        <v>0.14142135623730651</v>
      </c>
      <c r="T908" s="1" t="s">
        <v>44</v>
      </c>
      <c r="U908" s="1" t="s">
        <v>28</v>
      </c>
      <c r="V908" s="1" t="str">
        <f>Tabulka1[[#This Row],[z2Label]]</f>
        <v>Conductivity (mS/cm)</v>
      </c>
      <c r="W908" s="1">
        <f t="shared" ref="W908:X908" si="607">W811</f>
        <v>0.69207047450531745</v>
      </c>
      <c r="X908" s="1">
        <f t="shared" si="607"/>
        <v>0.51905285587898808</v>
      </c>
      <c r="Y908" s="1">
        <f>Tabulka1[[#This Row],[z2]]</f>
        <v>53.2</v>
      </c>
      <c r="Z908" s="1">
        <f>Tabulka1[[#This Row],[std2]]</f>
        <v>0.14142135623730651</v>
      </c>
      <c r="AA908" s="1" t="s">
        <v>36</v>
      </c>
      <c r="AB908" s="1" t="s">
        <v>37</v>
      </c>
      <c r="AC908" s="1" t="str">
        <f>Tabulka1[[#This Row],[z2Label]]</f>
        <v>Conductivity (mS/cm)</v>
      </c>
      <c r="AD908" s="1">
        <f>Tabulka1[[#This Row],[y2]]</f>
        <v>1.5</v>
      </c>
      <c r="AE908" s="1">
        <f>Tabulka1[[#This Row],[x3]]</f>
        <v>2.0374539197850874</v>
      </c>
      <c r="AF908" s="1">
        <f>Tabulka1[[#This Row],[x2]]-Tabulka1[[#This Row],[x3]]</f>
        <v>2.9625460802149126</v>
      </c>
      <c r="AG908" s="1">
        <f>100-Tabulka1[[#This Row],[Na2O_proc]]-Tabulka1[[#This Row],[SiO2_proc]]</f>
        <v>95</v>
      </c>
      <c r="AH908" s="1">
        <f>Tabulka1[[#This Row],[z2]]</f>
        <v>53.2</v>
      </c>
      <c r="AI908" s="1">
        <f>Tabulka1[[#This Row],[std2]]</f>
        <v>0.14142135623730651</v>
      </c>
      <c r="AJ908" s="1" t="str">
        <f>Tabulka1[[#This Row],[z2Label]]</f>
        <v>Conductivity (mS/cm)</v>
      </c>
      <c r="AK908" s="1">
        <v>25</v>
      </c>
      <c r="AL908" s="1" t="s">
        <v>82</v>
      </c>
      <c r="AM908" s="1" t="s">
        <v>79</v>
      </c>
      <c r="AN908" s="1"/>
      <c r="AO908" s="1"/>
      <c r="AP908" s="1"/>
      <c r="AQ908" s="1"/>
    </row>
    <row r="909" spans="1:43" x14ac:dyDescent="0.35">
      <c r="A909" s="1">
        <f t="shared" ref="A909:B909" si="608">A812</f>
        <v>1.4470146288588108</v>
      </c>
      <c r="B909" s="1">
        <f t="shared" si="608"/>
        <v>1.0852609716441082</v>
      </c>
      <c r="C909" s="1">
        <f>Tabulka1[[#This Row],[z2]]</f>
        <v>80.25</v>
      </c>
      <c r="D909" s="1">
        <f>Tabulka1[[#This Row],[std2]]</f>
        <v>0.63639610306789685</v>
      </c>
      <c r="E909" s="1">
        <f t="shared" si="556"/>
        <v>5</v>
      </c>
      <c r="F909" s="1" t="s">
        <v>75</v>
      </c>
      <c r="G909" s="1" t="s">
        <v>27</v>
      </c>
      <c r="H909" s="1" t="s">
        <v>71</v>
      </c>
      <c r="I909" s="1">
        <f t="shared" ref="I909:J909" si="609">I812</f>
        <v>10</v>
      </c>
      <c r="J909" s="1">
        <f t="shared" si="609"/>
        <v>1.5</v>
      </c>
      <c r="K909" s="1">
        <v>80.25</v>
      </c>
      <c r="L909" s="1">
        <v>0.63639610306789685</v>
      </c>
      <c r="M909" s="1" t="s">
        <v>29</v>
      </c>
      <c r="N909" s="1" t="s">
        <v>28</v>
      </c>
      <c r="O909" s="1" t="s">
        <v>71</v>
      </c>
      <c r="P909" s="1">
        <f t="shared" ref="P909:Q909" si="610">P812</f>
        <v>4.0749078395701748</v>
      </c>
      <c r="Q909" s="1">
        <f t="shared" si="610"/>
        <v>1.5</v>
      </c>
      <c r="R909" s="1">
        <f>Tabulka1[[#This Row],[z2]]</f>
        <v>80.25</v>
      </c>
      <c r="S909" s="1">
        <f>Tabulka1[[#This Row],[std2]]</f>
        <v>0.63639610306789685</v>
      </c>
      <c r="T909" s="1" t="s">
        <v>44</v>
      </c>
      <c r="U909" s="1" t="s">
        <v>28</v>
      </c>
      <c r="V909" s="1" t="str">
        <f>Tabulka1[[#This Row],[z2Label]]</f>
        <v>Conductivity (mS/cm)</v>
      </c>
      <c r="W909" s="1">
        <f t="shared" ref="W909:X909" si="611">W812</f>
        <v>1.4610376684001147</v>
      </c>
      <c r="X909" s="1">
        <f t="shared" si="611"/>
        <v>1.095778251300086</v>
      </c>
      <c r="Y909" s="1">
        <f>Tabulka1[[#This Row],[z2]]</f>
        <v>80.25</v>
      </c>
      <c r="Z909" s="1">
        <f>Tabulka1[[#This Row],[std2]]</f>
        <v>0.63639610306789685</v>
      </c>
      <c r="AA909" s="1" t="s">
        <v>36</v>
      </c>
      <c r="AB909" s="1" t="s">
        <v>37</v>
      </c>
      <c r="AC909" s="1" t="str">
        <f>Tabulka1[[#This Row],[z2Label]]</f>
        <v>Conductivity (mS/cm)</v>
      </c>
      <c r="AD909" s="1">
        <f>Tabulka1[[#This Row],[y2]]</f>
        <v>1.5</v>
      </c>
      <c r="AE909" s="1">
        <f>Tabulka1[[#This Row],[x3]]</f>
        <v>4.0749078395701748</v>
      </c>
      <c r="AF909" s="1">
        <f>Tabulka1[[#This Row],[x2]]-Tabulka1[[#This Row],[x3]]</f>
        <v>5.9250921604298252</v>
      </c>
      <c r="AG909" s="1">
        <f>100-Tabulka1[[#This Row],[Na2O_proc]]-Tabulka1[[#This Row],[SiO2_proc]]</f>
        <v>90</v>
      </c>
      <c r="AH909" s="1">
        <f>Tabulka1[[#This Row],[z2]]</f>
        <v>80.25</v>
      </c>
      <c r="AI909" s="1">
        <f>Tabulka1[[#This Row],[std2]]</f>
        <v>0.63639610306789685</v>
      </c>
      <c r="AJ909" s="1" t="str">
        <f>Tabulka1[[#This Row],[z2Label]]</f>
        <v>Conductivity (mS/cm)</v>
      </c>
      <c r="AK909" s="1">
        <v>25</v>
      </c>
      <c r="AL909" s="1" t="s">
        <v>82</v>
      </c>
      <c r="AM909" s="1" t="s">
        <v>79</v>
      </c>
      <c r="AN909" s="1"/>
      <c r="AO909" s="1"/>
      <c r="AP909" s="1"/>
      <c r="AQ909" s="1"/>
    </row>
    <row r="910" spans="1:43" x14ac:dyDescent="0.35">
      <c r="A910" s="1">
        <f t="shared" ref="A910:B910" si="612">A813</f>
        <v>2.281219653791053</v>
      </c>
      <c r="B910" s="1">
        <f t="shared" si="612"/>
        <v>1.7109147403432896</v>
      </c>
      <c r="C910" s="1">
        <f>Tabulka1[[#This Row],[z2]]</f>
        <v>94.5</v>
      </c>
      <c r="D910" s="1">
        <f>Tabulka1[[#This Row],[std2]]</f>
        <v>1.131370849898472</v>
      </c>
      <c r="E910" s="1">
        <f t="shared" si="556"/>
        <v>5</v>
      </c>
      <c r="F910" s="1" t="s">
        <v>75</v>
      </c>
      <c r="G910" s="1" t="s">
        <v>27</v>
      </c>
      <c r="H910" s="1" t="s">
        <v>71</v>
      </c>
      <c r="I910" s="1">
        <f t="shared" ref="I910:J910" si="613">I813</f>
        <v>15</v>
      </c>
      <c r="J910" s="1">
        <f t="shared" si="613"/>
        <v>1.5</v>
      </c>
      <c r="K910" s="1">
        <v>94.5</v>
      </c>
      <c r="L910" s="1">
        <v>1.131370849898472</v>
      </c>
      <c r="M910" s="1" t="s">
        <v>29</v>
      </c>
      <c r="N910" s="1" t="s">
        <v>28</v>
      </c>
      <c r="O910" s="1" t="s">
        <v>71</v>
      </c>
      <c r="P910" s="1">
        <f t="shared" ref="P910:Q910" si="614">P813</f>
        <v>6.1123617593552622</v>
      </c>
      <c r="Q910" s="1">
        <f t="shared" si="614"/>
        <v>1.5</v>
      </c>
      <c r="R910" s="1">
        <f>Tabulka1[[#This Row],[z2]]</f>
        <v>94.5</v>
      </c>
      <c r="S910" s="1">
        <f>Tabulka1[[#This Row],[std2]]</f>
        <v>1.131370849898472</v>
      </c>
      <c r="T910" s="1" t="s">
        <v>44</v>
      </c>
      <c r="U910" s="1" t="s">
        <v>28</v>
      </c>
      <c r="V910" s="1" t="str">
        <f>Tabulka1[[#This Row],[z2Label]]</f>
        <v>Conductivity (mS/cm)</v>
      </c>
      <c r="W910" s="1">
        <f t="shared" ref="W910:X910" si="615">W813</f>
        <v>2.3204715909884177</v>
      </c>
      <c r="X910" s="1">
        <f t="shared" si="615"/>
        <v>1.7403536932413131</v>
      </c>
      <c r="Y910" s="1">
        <f>Tabulka1[[#This Row],[z2]]</f>
        <v>94.5</v>
      </c>
      <c r="Z910" s="1">
        <f>Tabulka1[[#This Row],[std2]]</f>
        <v>1.131370849898472</v>
      </c>
      <c r="AA910" s="1" t="s">
        <v>36</v>
      </c>
      <c r="AB910" s="1" t="s">
        <v>37</v>
      </c>
      <c r="AC910" s="1" t="str">
        <f>Tabulka1[[#This Row],[z2Label]]</f>
        <v>Conductivity (mS/cm)</v>
      </c>
      <c r="AD910" s="1">
        <f>Tabulka1[[#This Row],[y2]]</f>
        <v>1.5</v>
      </c>
      <c r="AE910" s="1">
        <f>Tabulka1[[#This Row],[x3]]</f>
        <v>6.1123617593552622</v>
      </c>
      <c r="AF910" s="1">
        <f>Tabulka1[[#This Row],[x2]]-Tabulka1[[#This Row],[x3]]</f>
        <v>8.887638240644737</v>
      </c>
      <c r="AG910" s="1">
        <f>100-Tabulka1[[#This Row],[Na2O_proc]]-Tabulka1[[#This Row],[SiO2_proc]]</f>
        <v>85</v>
      </c>
      <c r="AH910" s="1">
        <f>Tabulka1[[#This Row],[z2]]</f>
        <v>94.5</v>
      </c>
      <c r="AI910" s="1">
        <f>Tabulka1[[#This Row],[std2]]</f>
        <v>1.131370849898472</v>
      </c>
      <c r="AJ910" s="1" t="str">
        <f>Tabulka1[[#This Row],[z2Label]]</f>
        <v>Conductivity (mS/cm)</v>
      </c>
      <c r="AK910" s="1">
        <v>25</v>
      </c>
      <c r="AL910" s="1" t="s">
        <v>82</v>
      </c>
      <c r="AM910" s="1" t="s">
        <v>79</v>
      </c>
      <c r="AN910" s="1"/>
      <c r="AO910" s="1"/>
      <c r="AP910" s="1"/>
      <c r="AQ910" s="1"/>
    </row>
    <row r="911" spans="1:43" x14ac:dyDescent="0.35">
      <c r="A911" s="1">
        <f t="shared" ref="A911:B911" si="616">A814</f>
        <v>3.1994095070159401</v>
      </c>
      <c r="B911" s="1">
        <f t="shared" si="616"/>
        <v>2.3995571302619552</v>
      </c>
      <c r="C911" s="1">
        <f>Tabulka1[[#This Row],[z2]]</f>
        <v>96.800000000000011</v>
      </c>
      <c r="D911" s="1">
        <f>Tabulka1[[#This Row],[std2]]</f>
        <v>1.5556349186104066</v>
      </c>
      <c r="E911" s="1">
        <f t="shared" si="556"/>
        <v>5</v>
      </c>
      <c r="F911" s="1" t="s">
        <v>75</v>
      </c>
      <c r="G911" s="1" t="s">
        <v>27</v>
      </c>
      <c r="H911" s="1" t="s">
        <v>71</v>
      </c>
      <c r="I911" s="1">
        <f t="shared" ref="I911:J911" si="617">I814</f>
        <v>20</v>
      </c>
      <c r="J911" s="1">
        <f t="shared" si="617"/>
        <v>1.5</v>
      </c>
      <c r="K911" s="1">
        <v>96.800000000000011</v>
      </c>
      <c r="L911" s="1">
        <v>1.5556349186104066</v>
      </c>
      <c r="M911" s="1" t="s">
        <v>29</v>
      </c>
      <c r="N911" s="1" t="s">
        <v>28</v>
      </c>
      <c r="O911" s="1" t="s">
        <v>71</v>
      </c>
      <c r="P911" s="1">
        <f t="shared" ref="P911:Q911" si="618">P814</f>
        <v>8.1498156791403495</v>
      </c>
      <c r="Q911" s="1">
        <f t="shared" si="618"/>
        <v>1.5</v>
      </c>
      <c r="R911" s="1">
        <f>Tabulka1[[#This Row],[z2]]</f>
        <v>96.800000000000011</v>
      </c>
      <c r="S911" s="1">
        <f>Tabulka1[[#This Row],[std2]]</f>
        <v>1.5556349186104066</v>
      </c>
      <c r="T911" s="1" t="s">
        <v>44</v>
      </c>
      <c r="U911" s="1" t="s">
        <v>28</v>
      </c>
      <c r="V911" s="1" t="str">
        <f>Tabulka1[[#This Row],[z2Label]]</f>
        <v>Conductivity (mS/cm)</v>
      </c>
      <c r="W911" s="1">
        <f t="shared" ref="W911:X911" si="619">W814</f>
        <v>3.2873347539002582</v>
      </c>
      <c r="X911" s="1">
        <f t="shared" si="619"/>
        <v>2.4655010654251934</v>
      </c>
      <c r="Y911" s="1">
        <f>Tabulka1[[#This Row],[z2]]</f>
        <v>96.800000000000011</v>
      </c>
      <c r="Z911" s="1">
        <f>Tabulka1[[#This Row],[std2]]</f>
        <v>1.5556349186104066</v>
      </c>
      <c r="AA911" s="1" t="s">
        <v>36</v>
      </c>
      <c r="AB911" s="1" t="s">
        <v>37</v>
      </c>
      <c r="AC911" s="1" t="str">
        <f>Tabulka1[[#This Row],[z2Label]]</f>
        <v>Conductivity (mS/cm)</v>
      </c>
      <c r="AD911" s="1">
        <f>Tabulka1[[#This Row],[y2]]</f>
        <v>1.5</v>
      </c>
      <c r="AE911" s="1">
        <f>Tabulka1[[#This Row],[x3]]</f>
        <v>8.1498156791403495</v>
      </c>
      <c r="AF911" s="1">
        <f>Tabulka1[[#This Row],[x2]]-Tabulka1[[#This Row],[x3]]</f>
        <v>11.85018432085965</v>
      </c>
      <c r="AG911" s="1">
        <f>100-Tabulka1[[#This Row],[Na2O_proc]]-Tabulka1[[#This Row],[SiO2_proc]]</f>
        <v>80</v>
      </c>
      <c r="AH911" s="1">
        <f>Tabulka1[[#This Row],[z2]]</f>
        <v>96.800000000000011</v>
      </c>
      <c r="AI911" s="1">
        <f>Tabulka1[[#This Row],[std2]]</f>
        <v>1.5556349186104066</v>
      </c>
      <c r="AJ911" s="1" t="str">
        <f>Tabulka1[[#This Row],[z2Label]]</f>
        <v>Conductivity (mS/cm)</v>
      </c>
      <c r="AK911" s="1">
        <v>25</v>
      </c>
      <c r="AL911" s="1" t="s">
        <v>82</v>
      </c>
      <c r="AM911" s="1" t="s">
        <v>79</v>
      </c>
      <c r="AN911" s="1"/>
      <c r="AO911" s="1"/>
      <c r="AP911" s="1"/>
      <c r="AQ911" s="1"/>
    </row>
    <row r="912" spans="1:43" x14ac:dyDescent="0.35">
      <c r="A912" s="1">
        <f t="shared" ref="A912:B912" si="620">A815</f>
        <v>4.2112401864839262</v>
      </c>
      <c r="B912" s="1">
        <f t="shared" si="620"/>
        <v>3.1584301398629444</v>
      </c>
      <c r="C912" s="1">
        <f>Tabulka1[[#This Row],[z2]]</f>
        <v>92.125</v>
      </c>
      <c r="D912" s="1">
        <f>Tabulka1[[#This Row],[std2]]</f>
        <v>13.895203009192205</v>
      </c>
      <c r="E912" s="1">
        <f t="shared" si="556"/>
        <v>5</v>
      </c>
      <c r="F912" s="1" t="s">
        <v>75</v>
      </c>
      <c r="G912" s="1" t="s">
        <v>27</v>
      </c>
      <c r="H912" s="1" t="s">
        <v>71</v>
      </c>
      <c r="I912" s="1">
        <f t="shared" ref="I912:J912" si="621">I815</f>
        <v>25</v>
      </c>
      <c r="J912" s="1">
        <f t="shared" si="621"/>
        <v>1.5</v>
      </c>
      <c r="K912" s="1">
        <v>92.125</v>
      </c>
      <c r="L912" s="1">
        <v>13.895203009192205</v>
      </c>
      <c r="M912" s="1" t="s">
        <v>29</v>
      </c>
      <c r="N912" s="1" t="s">
        <v>28</v>
      </c>
      <c r="O912" s="1" t="s">
        <v>71</v>
      </c>
      <c r="P912" s="1">
        <f t="shared" ref="P912:Q912" si="622">P815</f>
        <v>10.187269598925436</v>
      </c>
      <c r="Q912" s="1">
        <f t="shared" si="622"/>
        <v>1.5</v>
      </c>
      <c r="R912" s="1">
        <f>Tabulka1[[#This Row],[z2]]</f>
        <v>92.125</v>
      </c>
      <c r="S912" s="1">
        <f>Tabulka1[[#This Row],[std2]]</f>
        <v>13.895203009192205</v>
      </c>
      <c r="T912" s="1" t="s">
        <v>44</v>
      </c>
      <c r="U912" s="1" t="s">
        <v>28</v>
      </c>
      <c r="V912" s="1" t="str">
        <f>Tabulka1[[#This Row],[z2Label]]</f>
        <v>Conductivity (mS/cm)</v>
      </c>
      <c r="W912" s="1">
        <f t="shared" ref="W912:X912" si="623">W815</f>
        <v>4.383113005200344</v>
      </c>
      <c r="X912" s="1">
        <f t="shared" si="623"/>
        <v>3.2873347539002586</v>
      </c>
      <c r="Y912" s="1">
        <f>Tabulka1[[#This Row],[z2]]</f>
        <v>92.125</v>
      </c>
      <c r="Z912" s="1">
        <f>Tabulka1[[#This Row],[std2]]</f>
        <v>13.895203009192205</v>
      </c>
      <c r="AA912" s="1" t="s">
        <v>36</v>
      </c>
      <c r="AB912" s="1" t="s">
        <v>37</v>
      </c>
      <c r="AC912" s="1" t="str">
        <f>Tabulka1[[#This Row],[z2Label]]</f>
        <v>Conductivity (mS/cm)</v>
      </c>
      <c r="AD912" s="1">
        <f>Tabulka1[[#This Row],[y2]]</f>
        <v>1.5</v>
      </c>
      <c r="AE912" s="1">
        <f>Tabulka1[[#This Row],[x3]]</f>
        <v>10.187269598925436</v>
      </c>
      <c r="AF912" s="1">
        <f>Tabulka1[[#This Row],[x2]]-Tabulka1[[#This Row],[x3]]</f>
        <v>14.812730401074564</v>
      </c>
      <c r="AG912" s="1">
        <f>100-Tabulka1[[#This Row],[Na2O_proc]]-Tabulka1[[#This Row],[SiO2_proc]]</f>
        <v>75</v>
      </c>
      <c r="AH912" s="1">
        <f>Tabulka1[[#This Row],[z2]]</f>
        <v>92.125</v>
      </c>
      <c r="AI912" s="1">
        <f>Tabulka1[[#This Row],[std2]]</f>
        <v>13.895203009192205</v>
      </c>
      <c r="AJ912" s="1" t="str">
        <f>Tabulka1[[#This Row],[z2Label]]</f>
        <v>Conductivity (mS/cm)</v>
      </c>
      <c r="AK912" s="1">
        <v>25</v>
      </c>
      <c r="AL912" s="1" t="s">
        <v>82</v>
      </c>
      <c r="AM912" s="1" t="s">
        <v>79</v>
      </c>
      <c r="AN912" s="1"/>
      <c r="AO912" s="1"/>
      <c r="AP912" s="1"/>
      <c r="AQ912" s="1"/>
    </row>
    <row r="913" spans="1:43" x14ac:dyDescent="0.35">
      <c r="A913" s="1">
        <f t="shared" ref="A913:B913" si="624">A816</f>
        <v>5.3249826264358253</v>
      </c>
      <c r="B913" s="1">
        <f t="shared" si="624"/>
        <v>3.9937369698268688</v>
      </c>
      <c r="C913" s="1">
        <f>Tabulka1[[#This Row],[z2]]</f>
        <v>72.75</v>
      </c>
      <c r="D913" s="1">
        <f>Tabulka1[[#This Row],[std2]]</f>
        <v>1.4849242404917458</v>
      </c>
      <c r="E913" s="1">
        <f t="shared" si="556"/>
        <v>5</v>
      </c>
      <c r="F913" s="1" t="s">
        <v>75</v>
      </c>
      <c r="G913" s="1" t="s">
        <v>27</v>
      </c>
      <c r="H913" s="1" t="s">
        <v>71</v>
      </c>
      <c r="I913" s="1">
        <f t="shared" ref="I913:J913" si="625">I816</f>
        <v>30</v>
      </c>
      <c r="J913" s="1">
        <f t="shared" si="625"/>
        <v>1.5</v>
      </c>
      <c r="K913" s="1">
        <v>72.75</v>
      </c>
      <c r="L913" s="1">
        <v>1.4849242404917458</v>
      </c>
      <c r="M913" s="1" t="s">
        <v>29</v>
      </c>
      <c r="N913" s="1" t="s">
        <v>28</v>
      </c>
      <c r="O913" s="1" t="s">
        <v>71</v>
      </c>
      <c r="P913" s="1">
        <f t="shared" ref="P913:Q913" si="626">P816</f>
        <v>12.224723518710524</v>
      </c>
      <c r="Q913" s="1">
        <f t="shared" si="626"/>
        <v>1.5</v>
      </c>
      <c r="R913" s="1">
        <f>Tabulka1[[#This Row],[z2]]</f>
        <v>72.75</v>
      </c>
      <c r="S913" s="1">
        <f>Tabulka1[[#This Row],[std2]]</f>
        <v>1.4849242404917458</v>
      </c>
      <c r="T913" s="1" t="s">
        <v>44</v>
      </c>
      <c r="U913" s="1" t="s">
        <v>28</v>
      </c>
      <c r="V913" s="1" t="str">
        <f>Tabulka1[[#This Row],[z2Label]]</f>
        <v>Conductivity (mS/cm)</v>
      </c>
      <c r="W913" s="1">
        <f t="shared" ref="W913:X913" si="627">W816</f>
        <v>5.635431006686157</v>
      </c>
      <c r="X913" s="1">
        <f t="shared" si="627"/>
        <v>4.2265732550146176</v>
      </c>
      <c r="Y913" s="1">
        <f>Tabulka1[[#This Row],[z2]]</f>
        <v>72.75</v>
      </c>
      <c r="Z913" s="1">
        <f>Tabulka1[[#This Row],[std2]]</f>
        <v>1.4849242404917458</v>
      </c>
      <c r="AA913" s="1" t="s">
        <v>36</v>
      </c>
      <c r="AB913" s="1" t="s">
        <v>37</v>
      </c>
      <c r="AC913" s="1" t="str">
        <f>Tabulka1[[#This Row],[z2Label]]</f>
        <v>Conductivity (mS/cm)</v>
      </c>
      <c r="AD913" s="1">
        <f>Tabulka1[[#This Row],[y2]]</f>
        <v>1.5</v>
      </c>
      <c r="AE913" s="1">
        <f>Tabulka1[[#This Row],[x3]]</f>
        <v>12.224723518710524</v>
      </c>
      <c r="AF913" s="1">
        <f>Tabulka1[[#This Row],[x2]]-Tabulka1[[#This Row],[x3]]</f>
        <v>17.775276481289474</v>
      </c>
      <c r="AG913" s="1">
        <f>100-Tabulka1[[#This Row],[Na2O_proc]]-Tabulka1[[#This Row],[SiO2_proc]]</f>
        <v>70</v>
      </c>
      <c r="AH913" s="1">
        <f>Tabulka1[[#This Row],[z2]]</f>
        <v>72.75</v>
      </c>
      <c r="AI913" s="1">
        <f>Tabulka1[[#This Row],[std2]]</f>
        <v>1.4849242404917458</v>
      </c>
      <c r="AJ913" s="1" t="str">
        <f>Tabulka1[[#This Row],[z2Label]]</f>
        <v>Conductivity (mS/cm)</v>
      </c>
      <c r="AK913" s="1">
        <v>25</v>
      </c>
      <c r="AL913" s="1" t="s">
        <v>82</v>
      </c>
      <c r="AM913" s="1" t="s">
        <v>79</v>
      </c>
      <c r="AN913" s="1"/>
      <c r="AO913" s="1"/>
      <c r="AP913" s="1"/>
      <c r="AQ913" s="1"/>
    </row>
    <row r="914" spans="1:43" x14ac:dyDescent="0.35">
      <c r="A914" s="1">
        <f t="shared" ref="A914:B914" si="628">A817</f>
        <v>6.5497646597049686</v>
      </c>
      <c r="B914" s="1">
        <f t="shared" si="628"/>
        <v>4.9123234947787262</v>
      </c>
      <c r="C914" s="1">
        <f>Tabulka1[[#This Row],[z2]]</f>
        <v>52.2</v>
      </c>
      <c r="D914" s="1">
        <f>Tabulka1[[#This Row],[std2]]</f>
        <v>1.4142135623730951</v>
      </c>
      <c r="E914" s="1">
        <f t="shared" si="556"/>
        <v>5</v>
      </c>
      <c r="F914" s="1" t="s">
        <v>75</v>
      </c>
      <c r="G914" s="1" t="s">
        <v>27</v>
      </c>
      <c r="H914" s="1" t="s">
        <v>71</v>
      </c>
      <c r="I914" s="1">
        <f t="shared" ref="I914:J914" si="629">I817</f>
        <v>35</v>
      </c>
      <c r="J914" s="1">
        <f t="shared" si="629"/>
        <v>1.5</v>
      </c>
      <c r="K914" s="1">
        <v>52.2</v>
      </c>
      <c r="L914" s="1">
        <v>1.4142135623730951</v>
      </c>
      <c r="M914" s="1" t="s">
        <v>29</v>
      </c>
      <c r="N914" s="1" t="s">
        <v>28</v>
      </c>
      <c r="O914" s="1" t="s">
        <v>71</v>
      </c>
      <c r="P914" s="1">
        <f t="shared" ref="P914:Q914" si="630">P817</f>
        <v>14.262177438495611</v>
      </c>
      <c r="Q914" s="1">
        <f t="shared" si="630"/>
        <v>1.5</v>
      </c>
      <c r="R914" s="1">
        <f>Tabulka1[[#This Row],[z2]]</f>
        <v>52.2</v>
      </c>
      <c r="S914" s="1">
        <f>Tabulka1[[#This Row],[std2]]</f>
        <v>1.4142135623730951</v>
      </c>
      <c r="T914" s="1" t="s">
        <v>44</v>
      </c>
      <c r="U914" s="1" t="s">
        <v>28</v>
      </c>
      <c r="V914" s="1" t="str">
        <f>Tabulka1[[#This Row],[z2Label]]</f>
        <v>Conductivity (mS/cm)</v>
      </c>
      <c r="W914" s="1">
        <f t="shared" ref="W914:X914" si="631">W817</f>
        <v>7.080413316092864</v>
      </c>
      <c r="X914" s="1">
        <f t="shared" si="631"/>
        <v>5.3103099870696475</v>
      </c>
      <c r="Y914" s="1">
        <f>Tabulka1[[#This Row],[z2]]</f>
        <v>52.2</v>
      </c>
      <c r="Z914" s="1">
        <f>Tabulka1[[#This Row],[std2]]</f>
        <v>1.4142135623730951</v>
      </c>
      <c r="AA914" s="1" t="s">
        <v>36</v>
      </c>
      <c r="AB914" s="1" t="s">
        <v>37</v>
      </c>
      <c r="AC914" s="1" t="str">
        <f>Tabulka1[[#This Row],[z2Label]]</f>
        <v>Conductivity (mS/cm)</v>
      </c>
      <c r="AD914" s="1">
        <f>Tabulka1[[#This Row],[y2]]</f>
        <v>1.5</v>
      </c>
      <c r="AE914" s="1">
        <f>Tabulka1[[#This Row],[x3]]</f>
        <v>14.262177438495611</v>
      </c>
      <c r="AF914" s="1">
        <f>Tabulka1[[#This Row],[x2]]-Tabulka1[[#This Row],[x3]]</f>
        <v>20.737822561504387</v>
      </c>
      <c r="AG914" s="1">
        <f>100-Tabulka1[[#This Row],[Na2O_proc]]-Tabulka1[[#This Row],[SiO2_proc]]</f>
        <v>65</v>
      </c>
      <c r="AH914" s="1">
        <f>Tabulka1[[#This Row],[z2]]</f>
        <v>52.2</v>
      </c>
      <c r="AI914" s="1">
        <f>Tabulka1[[#This Row],[std2]]</f>
        <v>1.4142135623730951</v>
      </c>
      <c r="AJ914" s="1" t="str">
        <f>Tabulka1[[#This Row],[z2Label]]</f>
        <v>Conductivity (mS/cm)</v>
      </c>
      <c r="AK914" s="1">
        <v>25</v>
      </c>
      <c r="AL914" s="1" t="s">
        <v>82</v>
      </c>
      <c r="AM914" s="1" t="s">
        <v>79</v>
      </c>
      <c r="AN914" s="1"/>
      <c r="AO914" s="1"/>
      <c r="AP914" s="1"/>
      <c r="AQ914" s="1"/>
    </row>
    <row r="915" spans="1:43" x14ac:dyDescent="0.35">
      <c r="A915" s="1">
        <f t="shared" ref="A915:B915" si="632">A818</f>
        <v>7.8933904189971145</v>
      </c>
      <c r="B915" s="1">
        <f t="shared" si="632"/>
        <v>5.9200428142478358</v>
      </c>
      <c r="C915" s="1">
        <f>Tabulka1[[#This Row],[z2]]</f>
        <v>31.700000000000003</v>
      </c>
      <c r="D915" s="1">
        <f>Tabulka1[[#This Row],[std2]]</f>
        <v>0.70710678118655002</v>
      </c>
      <c r="E915" s="1">
        <f t="shared" si="556"/>
        <v>5</v>
      </c>
      <c r="F915" s="1" t="s">
        <v>75</v>
      </c>
      <c r="G915" s="1" t="s">
        <v>27</v>
      </c>
      <c r="H915" s="1" t="s">
        <v>71</v>
      </c>
      <c r="I915" s="1">
        <f t="shared" ref="I915:J915" si="633">I818</f>
        <v>40</v>
      </c>
      <c r="J915" s="1">
        <f t="shared" si="633"/>
        <v>1.5</v>
      </c>
      <c r="K915" s="1">
        <v>31.700000000000003</v>
      </c>
      <c r="L915" s="1">
        <v>0.70710678118655002</v>
      </c>
      <c r="M915" s="1" t="s">
        <v>29</v>
      </c>
      <c r="N915" s="1" t="s">
        <v>28</v>
      </c>
      <c r="O915" s="1" t="s">
        <v>71</v>
      </c>
      <c r="P915" s="1">
        <f t="shared" ref="P915:Q915" si="634">P818</f>
        <v>16.299631358280699</v>
      </c>
      <c r="Q915" s="1">
        <f t="shared" si="634"/>
        <v>1.5</v>
      </c>
      <c r="R915" s="1">
        <f>Tabulka1[[#This Row],[z2]]</f>
        <v>31.700000000000003</v>
      </c>
      <c r="S915" s="1">
        <f>Tabulka1[[#This Row],[std2]]</f>
        <v>0.70710678118655002</v>
      </c>
      <c r="T915" s="1" t="s">
        <v>44</v>
      </c>
      <c r="U915" s="1" t="s">
        <v>28</v>
      </c>
      <c r="V915" s="1" t="str">
        <f>Tabulka1[[#This Row],[z2Label]]</f>
        <v>Conductivity (mS/cm)</v>
      </c>
      <c r="W915" s="1">
        <f t="shared" ref="W915:X915" si="635">W818</f>
        <v>8.7662260104006879</v>
      </c>
      <c r="X915" s="1">
        <f t="shared" si="635"/>
        <v>6.5746695078005164</v>
      </c>
      <c r="Y915" s="1">
        <f>Tabulka1[[#This Row],[z2]]</f>
        <v>31.700000000000003</v>
      </c>
      <c r="Z915" s="1">
        <f>Tabulka1[[#This Row],[std2]]</f>
        <v>0.70710678118655002</v>
      </c>
      <c r="AA915" s="1" t="s">
        <v>36</v>
      </c>
      <c r="AB915" s="1" t="s">
        <v>37</v>
      </c>
      <c r="AC915" s="1" t="str">
        <f>Tabulka1[[#This Row],[z2Label]]</f>
        <v>Conductivity (mS/cm)</v>
      </c>
      <c r="AD915" s="1">
        <f>Tabulka1[[#This Row],[y2]]</f>
        <v>1.5</v>
      </c>
      <c r="AE915" s="1">
        <f>Tabulka1[[#This Row],[x3]]</f>
        <v>16.299631358280699</v>
      </c>
      <c r="AF915" s="1">
        <f>Tabulka1[[#This Row],[x2]]-Tabulka1[[#This Row],[x3]]</f>
        <v>23.700368641719301</v>
      </c>
      <c r="AG915" s="1">
        <f>100-Tabulka1[[#This Row],[Na2O_proc]]-Tabulka1[[#This Row],[SiO2_proc]]</f>
        <v>60.000000000000007</v>
      </c>
      <c r="AH915" s="1">
        <f>Tabulka1[[#This Row],[z2]]</f>
        <v>31.700000000000003</v>
      </c>
      <c r="AI915" s="1">
        <f>Tabulka1[[#This Row],[std2]]</f>
        <v>0.70710678118655002</v>
      </c>
      <c r="AJ915" s="1" t="str">
        <f>Tabulka1[[#This Row],[z2Label]]</f>
        <v>Conductivity (mS/cm)</v>
      </c>
      <c r="AK915" s="1">
        <v>25</v>
      </c>
      <c r="AL915" s="1" t="s">
        <v>82</v>
      </c>
      <c r="AM915" s="1" t="s">
        <v>79</v>
      </c>
      <c r="AN915" s="1"/>
      <c r="AO915" s="1"/>
      <c r="AP915" s="1"/>
      <c r="AQ915" s="1"/>
    </row>
    <row r="916" spans="1:43" x14ac:dyDescent="0.35">
      <c r="A916" s="1">
        <f t="shared" ref="A916:B916" si="636">A819</f>
        <v>9.3438742817995397</v>
      </c>
      <c r="B916" s="1">
        <f t="shared" si="636"/>
        <v>7.0079057113496548</v>
      </c>
      <c r="C916" s="1">
        <f>Tabulka1[[#This Row],[z2]]</f>
        <v>14.18</v>
      </c>
      <c r="D916" s="1">
        <f>Tabulka1[[#This Row],[std2]]</f>
        <v>0.65053823869162364</v>
      </c>
      <c r="E916" s="1">
        <f t="shared" si="556"/>
        <v>5</v>
      </c>
      <c r="F916" s="1" t="s">
        <v>75</v>
      </c>
      <c r="G916" s="1" t="s">
        <v>27</v>
      </c>
      <c r="H916" s="1" t="s">
        <v>71</v>
      </c>
      <c r="I916" s="1">
        <f t="shared" ref="I916:J916" si="637">I819</f>
        <v>45</v>
      </c>
      <c r="J916" s="1">
        <f t="shared" si="637"/>
        <v>1.5</v>
      </c>
      <c r="K916" s="1">
        <v>14.18</v>
      </c>
      <c r="L916" s="1">
        <v>0.65053823869162364</v>
      </c>
      <c r="M916" s="1" t="s">
        <v>29</v>
      </c>
      <c r="N916" s="1" t="s">
        <v>28</v>
      </c>
      <c r="O916" s="1" t="s">
        <v>71</v>
      </c>
      <c r="P916" s="1">
        <f t="shared" ref="P916:Q916" si="638">P819</f>
        <v>18.337085278065786</v>
      </c>
      <c r="Q916" s="1">
        <f t="shared" si="638"/>
        <v>1.5</v>
      </c>
      <c r="R916" s="1">
        <f>Tabulka1[[#This Row],[z2]]</f>
        <v>14.18</v>
      </c>
      <c r="S916" s="1">
        <f>Tabulka1[[#This Row],[std2]]</f>
        <v>0.65053823869162364</v>
      </c>
      <c r="T916" s="1" t="s">
        <v>44</v>
      </c>
      <c r="U916" s="1" t="s">
        <v>28</v>
      </c>
      <c r="V916" s="1" t="str">
        <f>Tabulka1[[#This Row],[z2Label]]</f>
        <v>Conductivity (mS/cm)</v>
      </c>
      <c r="W916" s="1">
        <f t="shared" ref="W916:X916" si="639">W819</f>
        <v>10.758550103673571</v>
      </c>
      <c r="X916" s="1">
        <f t="shared" si="639"/>
        <v>8.0689125777551798</v>
      </c>
      <c r="Y916" s="1">
        <f>Tabulka1[[#This Row],[z2]]</f>
        <v>14.18</v>
      </c>
      <c r="Z916" s="1">
        <f>Tabulka1[[#This Row],[std2]]</f>
        <v>0.65053823869162364</v>
      </c>
      <c r="AA916" s="1" t="s">
        <v>36</v>
      </c>
      <c r="AB916" s="1" t="s">
        <v>37</v>
      </c>
      <c r="AC916" s="1" t="str">
        <f>Tabulka1[[#This Row],[z2Label]]</f>
        <v>Conductivity (mS/cm)</v>
      </c>
      <c r="AD916" s="1">
        <f>Tabulka1[[#This Row],[y2]]</f>
        <v>1.5</v>
      </c>
      <c r="AE916" s="1">
        <f>Tabulka1[[#This Row],[x3]]</f>
        <v>18.337085278065786</v>
      </c>
      <c r="AF916" s="1">
        <f>Tabulka1[[#This Row],[x2]]-Tabulka1[[#This Row],[x3]]</f>
        <v>26.662914721934214</v>
      </c>
      <c r="AG916" s="1">
        <f>100-Tabulka1[[#This Row],[Na2O_proc]]-Tabulka1[[#This Row],[SiO2_proc]]</f>
        <v>55</v>
      </c>
      <c r="AH916" s="1">
        <f>Tabulka1[[#This Row],[z2]]</f>
        <v>14.18</v>
      </c>
      <c r="AI916" s="1">
        <f>Tabulka1[[#This Row],[std2]]</f>
        <v>0.65053823869162364</v>
      </c>
      <c r="AJ916" s="1" t="str">
        <f>Tabulka1[[#This Row],[z2Label]]</f>
        <v>Conductivity (mS/cm)</v>
      </c>
      <c r="AK916" s="1">
        <v>25</v>
      </c>
      <c r="AL916" s="1" t="s">
        <v>82</v>
      </c>
      <c r="AM916" s="1" t="s">
        <v>79</v>
      </c>
      <c r="AN916" s="1"/>
      <c r="AO916" s="1"/>
      <c r="AP916" s="1"/>
      <c r="AQ916" s="1"/>
    </row>
    <row r="917" spans="1:43" x14ac:dyDescent="0.35">
      <c r="A917" s="1">
        <f t="shared" ref="A917:B917" si="640">A820</f>
        <v>9.7033670325262733</v>
      </c>
      <c r="B917" s="1">
        <f t="shared" si="640"/>
        <v>7.277525274394705</v>
      </c>
      <c r="C917" s="1">
        <f>Tabulka1[[#This Row],[z2]]</f>
        <v>9.1849999999999987</v>
      </c>
      <c r="D917" s="1">
        <f>Tabulka1[[#This Row],[std2]]</f>
        <v>0.47376154339498677</v>
      </c>
      <c r="E917" s="1">
        <f t="shared" si="556"/>
        <v>5</v>
      </c>
      <c r="F917" s="1" t="s">
        <v>75</v>
      </c>
      <c r="G917" s="1" t="s">
        <v>27</v>
      </c>
      <c r="H917" s="1" t="s">
        <v>71</v>
      </c>
      <c r="I917" s="1">
        <f t="shared" ref="I917:J917" si="641">I820</f>
        <v>46.14</v>
      </c>
      <c r="J917" s="1">
        <f t="shared" si="641"/>
        <v>1.5</v>
      </c>
      <c r="K917" s="1">
        <v>9.1849999999999987</v>
      </c>
      <c r="L917" s="1">
        <v>0.47376154339498677</v>
      </c>
      <c r="M917" s="1" t="s">
        <v>29</v>
      </c>
      <c r="N917" s="1" t="s">
        <v>28</v>
      </c>
      <c r="O917" s="1" t="s">
        <v>71</v>
      </c>
      <c r="P917" s="1">
        <f t="shared" ref="P917:Q917" si="642">P820</f>
        <v>18.801624771776787</v>
      </c>
      <c r="Q917" s="1">
        <f t="shared" si="642"/>
        <v>1.5</v>
      </c>
      <c r="R917" s="1">
        <f>Tabulka1[[#This Row],[z2]]</f>
        <v>9.1849999999999987</v>
      </c>
      <c r="S917" s="1">
        <f>Tabulka1[[#This Row],[std2]]</f>
        <v>0.47376154339498677</v>
      </c>
      <c r="T917" s="1" t="s">
        <v>44</v>
      </c>
      <c r="U917" s="1" t="s">
        <v>28</v>
      </c>
      <c r="V917" s="1" t="str">
        <f>Tabulka1[[#This Row],[z2Label]]</f>
        <v>Conductivity (mS/cm)</v>
      </c>
      <c r="W917" s="1">
        <f t="shared" ref="W917:X917" si="643">W820</f>
        <v>11.264584147416111</v>
      </c>
      <c r="X917" s="1">
        <f t="shared" si="643"/>
        <v>8.4484381105620816</v>
      </c>
      <c r="Y917" s="1">
        <f>Tabulka1[[#This Row],[z2]]</f>
        <v>9.1849999999999987</v>
      </c>
      <c r="Z917" s="1">
        <f>Tabulka1[[#This Row],[std2]]</f>
        <v>0.47376154339498677</v>
      </c>
      <c r="AA917" s="1" t="s">
        <v>36</v>
      </c>
      <c r="AB917" s="1" t="s">
        <v>37</v>
      </c>
      <c r="AC917" s="1" t="str">
        <f>Tabulka1[[#This Row],[z2Label]]</f>
        <v>Conductivity (mS/cm)</v>
      </c>
      <c r="AD917" s="1">
        <f>Tabulka1[[#This Row],[y2]]</f>
        <v>1.5</v>
      </c>
      <c r="AE917" s="1">
        <f>Tabulka1[[#This Row],[x3]]</f>
        <v>18.801624771776787</v>
      </c>
      <c r="AF917" s="1">
        <f>Tabulka1[[#This Row],[x2]]-Tabulka1[[#This Row],[x3]]</f>
        <v>27.338375228223214</v>
      </c>
      <c r="AG917" s="1">
        <f>100-Tabulka1[[#This Row],[Na2O_proc]]-Tabulka1[[#This Row],[SiO2_proc]]</f>
        <v>53.86</v>
      </c>
      <c r="AH917" s="1">
        <f>Tabulka1[[#This Row],[z2]]</f>
        <v>9.1849999999999987</v>
      </c>
      <c r="AI917" s="1">
        <f>Tabulka1[[#This Row],[std2]]</f>
        <v>0.47376154339498677</v>
      </c>
      <c r="AJ917" s="1" t="str">
        <f>Tabulka1[[#This Row],[z2Label]]</f>
        <v>Conductivity (mS/cm)</v>
      </c>
      <c r="AK917" s="1">
        <v>25</v>
      </c>
      <c r="AL917" s="1" t="s">
        <v>82</v>
      </c>
      <c r="AM917" s="1" t="s">
        <v>79</v>
      </c>
      <c r="AN917" s="1"/>
      <c r="AO917" s="1"/>
      <c r="AP917" s="1"/>
      <c r="AQ917" s="1"/>
    </row>
    <row r="918" spans="1:43" x14ac:dyDescent="0.35">
      <c r="A918" s="1">
        <f t="shared" ref="A918:B918" si="644">A821</f>
        <v>0</v>
      </c>
      <c r="B918" s="1">
        <f t="shared" si="644"/>
        <v>0</v>
      </c>
      <c r="C918" s="1">
        <f>Tabulka1[[#This Row],[z2]]</f>
        <v>1.6605000000000002E-2</v>
      </c>
      <c r="D918" s="1">
        <f>Tabulka1[[#This Row],[std2]]</f>
        <v>1.0033845225037108E-2</v>
      </c>
      <c r="E918" s="1">
        <f t="shared" si="556"/>
        <v>6</v>
      </c>
      <c r="F918" s="1" t="s">
        <v>75</v>
      </c>
      <c r="G918" s="1" t="s">
        <v>27</v>
      </c>
      <c r="H918" s="1" t="s">
        <v>71</v>
      </c>
      <c r="I918" s="1">
        <f t="shared" ref="I918:J918" si="645">I821</f>
        <v>0</v>
      </c>
      <c r="J918" s="1">
        <f t="shared" si="645"/>
        <v>1.887</v>
      </c>
      <c r="K918">
        <v>1.6605000000000002E-2</v>
      </c>
      <c r="L918">
        <v>1.0033845225037108E-2</v>
      </c>
      <c r="M918" s="1" t="s">
        <v>29</v>
      </c>
      <c r="N918" s="1" t="s">
        <v>28</v>
      </c>
      <c r="O918" s="1" t="s">
        <v>71</v>
      </c>
      <c r="P918" s="1">
        <f t="shared" ref="P918:Q918" si="646">P821</f>
        <v>0</v>
      </c>
      <c r="Q918" s="1">
        <f t="shared" si="646"/>
        <v>0</v>
      </c>
      <c r="R918" s="1">
        <f>Tabulka1[[#This Row],[z2]]</f>
        <v>1.6605000000000002E-2</v>
      </c>
      <c r="S918" s="1">
        <f>Tabulka1[[#This Row],[std2]]</f>
        <v>1.0033845225037108E-2</v>
      </c>
      <c r="T918" s="1" t="s">
        <v>44</v>
      </c>
      <c r="U918" s="1" t="s">
        <v>28</v>
      </c>
      <c r="V918" s="1" t="str">
        <f>Tabulka1[[#This Row],[z2Label]]</f>
        <v>Conductivity (mS/cm)</v>
      </c>
      <c r="W918" s="1">
        <f t="shared" ref="W918:X918" si="647">W821</f>
        <v>0</v>
      </c>
      <c r="X918" s="1">
        <f t="shared" si="647"/>
        <v>0</v>
      </c>
      <c r="Y918" s="1">
        <f>Tabulka1[[#This Row],[z2]]</f>
        <v>1.6605000000000002E-2</v>
      </c>
      <c r="Z918" s="1">
        <f>Tabulka1[[#This Row],[std2]]</f>
        <v>1.0033845225037108E-2</v>
      </c>
      <c r="AA918" s="1" t="s">
        <v>36</v>
      </c>
      <c r="AB918" s="1" t="s">
        <v>37</v>
      </c>
      <c r="AC918" s="1" t="str">
        <f>Tabulka1[[#This Row],[z2Label]]</f>
        <v>Conductivity (mS/cm)</v>
      </c>
      <c r="AD918" s="1">
        <f>Tabulka1[[#This Row],[y2]]</f>
        <v>1.887</v>
      </c>
      <c r="AE918" s="1">
        <f>Tabulka1[[#This Row],[x3]]</f>
        <v>0</v>
      </c>
      <c r="AF918" s="1">
        <f>Tabulka1[[#This Row],[x2]]-Tabulka1[[#This Row],[x3]]</f>
        <v>0</v>
      </c>
      <c r="AG918" s="1">
        <f>100-Tabulka1[[#This Row],[Na2O_proc]]-Tabulka1[[#This Row],[SiO2_proc]]</f>
        <v>100</v>
      </c>
      <c r="AH918" s="1">
        <f>Tabulka1[[#This Row],[z2]]</f>
        <v>1.6605000000000002E-2</v>
      </c>
      <c r="AI918" s="1">
        <f>Tabulka1[[#This Row],[std2]]</f>
        <v>1.0033845225037108E-2</v>
      </c>
      <c r="AJ918" s="1" t="str">
        <f>Tabulka1[[#This Row],[z2Label]]</f>
        <v>Conductivity (mS/cm)</v>
      </c>
      <c r="AK918" s="1">
        <v>25</v>
      </c>
      <c r="AL918" s="1" t="s">
        <v>82</v>
      </c>
      <c r="AM918" s="1" t="s">
        <v>79</v>
      </c>
      <c r="AN918" s="1"/>
      <c r="AO918" s="1"/>
      <c r="AP918" s="1"/>
      <c r="AQ918" s="1"/>
    </row>
    <row r="919" spans="1:43" x14ac:dyDescent="0.35">
      <c r="A919" s="1">
        <f t="shared" ref="A919:B919" si="648">A822</f>
        <v>0.59600560844474004</v>
      </c>
      <c r="B919" s="1">
        <f t="shared" si="648"/>
        <v>0.56233129156761219</v>
      </c>
      <c r="C919" s="1">
        <f>Tabulka1[[#This Row],[z2]]</f>
        <v>36.25</v>
      </c>
      <c r="D919" s="1">
        <f>Tabulka1[[#This Row],[std2]]</f>
        <v>0.21213203435596223</v>
      </c>
      <c r="E919" s="1">
        <f t="shared" si="556"/>
        <v>6</v>
      </c>
      <c r="F919" s="1" t="s">
        <v>75</v>
      </c>
      <c r="G919" s="1" t="s">
        <v>27</v>
      </c>
      <c r="H919" s="1" t="s">
        <v>71</v>
      </c>
      <c r="I919" s="1">
        <f t="shared" ref="I919:J919" si="649">I822</f>
        <v>5</v>
      </c>
      <c r="J919" s="1">
        <f t="shared" si="649"/>
        <v>1.887</v>
      </c>
      <c r="K919" s="1">
        <v>36.25</v>
      </c>
      <c r="L919" s="1">
        <v>0.21213203435596223</v>
      </c>
      <c r="M919" s="1" t="s">
        <v>29</v>
      </c>
      <c r="N919" s="1" t="s">
        <v>28</v>
      </c>
      <c r="O919" s="1" t="s">
        <v>71</v>
      </c>
      <c r="P919" s="1">
        <f t="shared" ref="P919:Q919" si="650">P822</f>
        <v>1.7672925430336814</v>
      </c>
      <c r="Q919" s="1">
        <f t="shared" si="650"/>
        <v>1.887</v>
      </c>
      <c r="R919" s="1">
        <f>Tabulka1[[#This Row],[z2]]</f>
        <v>36.25</v>
      </c>
      <c r="S919" s="1">
        <f>Tabulka1[[#This Row],[std2]]</f>
        <v>0.21213203435596223</v>
      </c>
      <c r="T919" s="1" t="s">
        <v>44</v>
      </c>
      <c r="U919" s="1" t="s">
        <v>28</v>
      </c>
      <c r="V919" s="1" t="str">
        <f>Tabulka1[[#This Row],[z2Label]]</f>
        <v>Conductivity (mS/cm)</v>
      </c>
      <c r="W919" s="1">
        <f t="shared" ref="W919:X919" si="651">W822</f>
        <v>0.60030363237664885</v>
      </c>
      <c r="X919" s="1">
        <f t="shared" si="651"/>
        <v>0.56638647714736823</v>
      </c>
      <c r="Y919" s="1">
        <f>Tabulka1[[#This Row],[z2]]</f>
        <v>36.25</v>
      </c>
      <c r="Z919" s="1">
        <f>Tabulka1[[#This Row],[std2]]</f>
        <v>0.21213203435596223</v>
      </c>
      <c r="AA919" s="1" t="s">
        <v>36</v>
      </c>
      <c r="AB919" s="1" t="s">
        <v>37</v>
      </c>
      <c r="AC919" s="1" t="str">
        <f>Tabulka1[[#This Row],[z2Label]]</f>
        <v>Conductivity (mS/cm)</v>
      </c>
      <c r="AD919" s="1">
        <f>Tabulka1[[#This Row],[y2]]</f>
        <v>1.887</v>
      </c>
      <c r="AE919" s="1">
        <f>Tabulka1[[#This Row],[x3]]</f>
        <v>1.7672925430336814</v>
      </c>
      <c r="AF919" s="1">
        <f>Tabulka1[[#This Row],[x2]]-Tabulka1[[#This Row],[x3]]</f>
        <v>3.2327074569663186</v>
      </c>
      <c r="AG919" s="1">
        <f>100-Tabulka1[[#This Row],[Na2O_proc]]-Tabulka1[[#This Row],[SiO2_proc]]</f>
        <v>95</v>
      </c>
      <c r="AH919" s="1">
        <f>Tabulka1[[#This Row],[z2]]</f>
        <v>36.25</v>
      </c>
      <c r="AI919" s="1">
        <f>Tabulka1[[#This Row],[std2]]</f>
        <v>0.21213203435596223</v>
      </c>
      <c r="AJ919" s="1" t="str">
        <f>Tabulka1[[#This Row],[z2Label]]</f>
        <v>Conductivity (mS/cm)</v>
      </c>
      <c r="AK919" s="1">
        <v>25</v>
      </c>
      <c r="AL919" s="1" t="s">
        <v>82</v>
      </c>
      <c r="AM919" s="1" t="s">
        <v>79</v>
      </c>
      <c r="AN919" s="1"/>
      <c r="AO919" s="1"/>
      <c r="AP919" s="1"/>
      <c r="AQ919" s="1"/>
    </row>
    <row r="920" spans="1:43" x14ac:dyDescent="0.35">
      <c r="A920" s="1">
        <f t="shared" ref="A920:B920" si="652">A823</f>
        <v>1.2490400619652617</v>
      </c>
      <c r="B920" s="1">
        <f t="shared" si="652"/>
        <v>1.1784692984642244</v>
      </c>
      <c r="C920" s="1">
        <f>Tabulka1[[#This Row],[z2]]</f>
        <v>55.65</v>
      </c>
      <c r="D920" s="1">
        <f>Tabulka1[[#This Row],[std2]]</f>
        <v>0.49497474683058529</v>
      </c>
      <c r="E920" s="1">
        <f t="shared" si="556"/>
        <v>6</v>
      </c>
      <c r="F920" s="1" t="s">
        <v>75</v>
      </c>
      <c r="G920" s="1" t="s">
        <v>27</v>
      </c>
      <c r="H920" s="1" t="s">
        <v>71</v>
      </c>
      <c r="I920" s="1">
        <f t="shared" ref="I920:J920" si="653">I823</f>
        <v>10</v>
      </c>
      <c r="J920" s="1">
        <f t="shared" si="653"/>
        <v>1.887</v>
      </c>
      <c r="K920" s="1">
        <v>55.65</v>
      </c>
      <c r="L920" s="1">
        <v>0.49497474683058529</v>
      </c>
      <c r="M920" s="1" t="s">
        <v>29</v>
      </c>
      <c r="N920" s="1" t="s">
        <v>28</v>
      </c>
      <c r="O920" s="1" t="s">
        <v>71</v>
      </c>
      <c r="P920" s="1">
        <f t="shared" ref="P920:Q920" si="654">P823</f>
        <v>3.5345850860673629</v>
      </c>
      <c r="Q920" s="1">
        <f t="shared" si="654"/>
        <v>1.887</v>
      </c>
      <c r="R920" s="1">
        <f>Tabulka1[[#This Row],[z2]]</f>
        <v>55.65</v>
      </c>
      <c r="S920" s="1">
        <f>Tabulka1[[#This Row],[std2]]</f>
        <v>0.49497474683058529</v>
      </c>
      <c r="T920" s="1" t="s">
        <v>44</v>
      </c>
      <c r="U920" s="1" t="s">
        <v>28</v>
      </c>
      <c r="V920" s="1" t="str">
        <f>Tabulka1[[#This Row],[z2Label]]</f>
        <v>Conductivity (mS/cm)</v>
      </c>
      <c r="W920" s="1">
        <f t="shared" ref="W920:X920" si="655">W823</f>
        <v>1.2673076683507032</v>
      </c>
      <c r="X920" s="1">
        <f t="shared" si="655"/>
        <v>1.1957047850888884</v>
      </c>
      <c r="Y920" s="1">
        <f>Tabulka1[[#This Row],[z2]]</f>
        <v>55.65</v>
      </c>
      <c r="Z920" s="1">
        <f>Tabulka1[[#This Row],[std2]]</f>
        <v>0.49497474683058529</v>
      </c>
      <c r="AA920" s="1" t="s">
        <v>36</v>
      </c>
      <c r="AB920" s="1" t="s">
        <v>37</v>
      </c>
      <c r="AC920" s="1" t="str">
        <f>Tabulka1[[#This Row],[z2Label]]</f>
        <v>Conductivity (mS/cm)</v>
      </c>
      <c r="AD920" s="1">
        <f>Tabulka1[[#This Row],[y2]]</f>
        <v>1.887</v>
      </c>
      <c r="AE920" s="1">
        <f>Tabulka1[[#This Row],[x3]]</f>
        <v>3.5345850860673629</v>
      </c>
      <c r="AF920" s="1">
        <f>Tabulka1[[#This Row],[x2]]-Tabulka1[[#This Row],[x3]]</f>
        <v>6.4654149139326371</v>
      </c>
      <c r="AG920" s="1">
        <f>100-Tabulka1[[#This Row],[Na2O_proc]]-Tabulka1[[#This Row],[SiO2_proc]]</f>
        <v>90</v>
      </c>
      <c r="AH920" s="1">
        <f>Tabulka1[[#This Row],[z2]]</f>
        <v>55.65</v>
      </c>
      <c r="AI920" s="1">
        <f>Tabulka1[[#This Row],[std2]]</f>
        <v>0.49497474683058529</v>
      </c>
      <c r="AJ920" s="1" t="str">
        <f>Tabulka1[[#This Row],[z2Label]]</f>
        <v>Conductivity (mS/cm)</v>
      </c>
      <c r="AK920" s="1">
        <v>25</v>
      </c>
      <c r="AL920" s="1" t="s">
        <v>82</v>
      </c>
      <c r="AM920" s="1" t="s">
        <v>79</v>
      </c>
      <c r="AN920" s="1"/>
      <c r="AO920" s="1"/>
      <c r="AP920" s="1"/>
      <c r="AQ920" s="1"/>
    </row>
    <row r="921" spans="1:43" x14ac:dyDescent="0.35">
      <c r="A921" s="1">
        <f t="shared" ref="A921:B921" si="656">A824</f>
        <v>1.9660067022579886</v>
      </c>
      <c r="B921" s="1">
        <f t="shared" si="656"/>
        <v>1.8549273235804122</v>
      </c>
      <c r="C921" s="1">
        <f>Tabulka1[[#This Row],[z2]]</f>
        <v>67.550000000000011</v>
      </c>
      <c r="D921" s="1">
        <f>Tabulka1[[#This Row],[std2]]</f>
        <v>0.91923881554250975</v>
      </c>
      <c r="E921" s="1">
        <f t="shared" si="556"/>
        <v>6</v>
      </c>
      <c r="F921" s="1" t="s">
        <v>75</v>
      </c>
      <c r="G921" s="1" t="s">
        <v>27</v>
      </c>
      <c r="H921" s="1" t="s">
        <v>71</v>
      </c>
      <c r="I921" s="1">
        <f t="shared" ref="I921:J921" si="657">I824</f>
        <v>15</v>
      </c>
      <c r="J921" s="1">
        <f t="shared" si="657"/>
        <v>1.887</v>
      </c>
      <c r="K921" s="1">
        <v>67.550000000000011</v>
      </c>
      <c r="L921" s="1">
        <v>0.91923881554250975</v>
      </c>
      <c r="M921" s="1" t="s">
        <v>29</v>
      </c>
      <c r="N921" s="1" t="s">
        <v>28</v>
      </c>
      <c r="O921" s="1" t="s">
        <v>71</v>
      </c>
      <c r="P921" s="1">
        <f t="shared" ref="P921:Q921" si="658">P824</f>
        <v>5.3018776291010443</v>
      </c>
      <c r="Q921" s="1">
        <f t="shared" si="658"/>
        <v>1.887</v>
      </c>
      <c r="R921" s="1">
        <f>Tabulka1[[#This Row],[z2]]</f>
        <v>67.550000000000011</v>
      </c>
      <c r="S921" s="1">
        <f>Tabulka1[[#This Row],[std2]]</f>
        <v>0.91923881554250975</v>
      </c>
      <c r="T921" s="1" t="s">
        <v>44</v>
      </c>
      <c r="U921" s="1" t="s">
        <v>28</v>
      </c>
      <c r="V921" s="1" t="str">
        <f>Tabulka1[[#This Row],[z2Label]]</f>
        <v>Conductivity (mS/cm)</v>
      </c>
      <c r="W921" s="1">
        <f t="shared" ref="W921:X921" si="659">W824</f>
        <v>2.0127827673805285</v>
      </c>
      <c r="X921" s="1">
        <f t="shared" si="659"/>
        <v>1.8990605410235288</v>
      </c>
      <c r="Y921" s="1">
        <f>Tabulka1[[#This Row],[z2]]</f>
        <v>67.550000000000011</v>
      </c>
      <c r="Z921" s="1">
        <f>Tabulka1[[#This Row],[std2]]</f>
        <v>0.91923881554250975</v>
      </c>
      <c r="AA921" s="1" t="s">
        <v>36</v>
      </c>
      <c r="AB921" s="1" t="s">
        <v>37</v>
      </c>
      <c r="AC921" s="1" t="str">
        <f>Tabulka1[[#This Row],[z2Label]]</f>
        <v>Conductivity (mS/cm)</v>
      </c>
      <c r="AD921" s="1">
        <f>Tabulka1[[#This Row],[y2]]</f>
        <v>1.887</v>
      </c>
      <c r="AE921" s="1">
        <f>Tabulka1[[#This Row],[x3]]</f>
        <v>5.3018776291010443</v>
      </c>
      <c r="AF921" s="1">
        <f>Tabulka1[[#This Row],[x2]]-Tabulka1[[#This Row],[x3]]</f>
        <v>9.6981223708989557</v>
      </c>
      <c r="AG921" s="1">
        <f>100-Tabulka1[[#This Row],[Na2O_proc]]-Tabulka1[[#This Row],[SiO2_proc]]</f>
        <v>85</v>
      </c>
      <c r="AH921" s="1">
        <f>Tabulka1[[#This Row],[z2]]</f>
        <v>67.550000000000011</v>
      </c>
      <c r="AI921" s="1">
        <f>Tabulka1[[#This Row],[std2]]</f>
        <v>0.91923881554250975</v>
      </c>
      <c r="AJ921" s="1" t="str">
        <f>Tabulka1[[#This Row],[z2Label]]</f>
        <v>Conductivity (mS/cm)</v>
      </c>
      <c r="AK921" s="1">
        <v>25</v>
      </c>
      <c r="AL921" s="1" t="s">
        <v>82</v>
      </c>
      <c r="AM921" s="1" t="s">
        <v>79</v>
      </c>
      <c r="AN921" s="1"/>
      <c r="AO921" s="1"/>
      <c r="AP921" s="1"/>
      <c r="AQ921" s="1"/>
    </row>
    <row r="922" spans="1:43" x14ac:dyDescent="0.35">
      <c r="A922" s="1">
        <f t="shared" ref="A922:B922" si="660">A825</f>
        <v>2.7507749364613123</v>
      </c>
      <c r="B922" s="1">
        <f t="shared" si="660"/>
        <v>2.5953561525512483</v>
      </c>
      <c r="C922" s="1">
        <f>Tabulka1[[#This Row],[z2]]</f>
        <v>71.849999999999994</v>
      </c>
      <c r="D922" s="1">
        <f>Tabulka1[[#This Row],[std2]]</f>
        <v>0.77781745930520829</v>
      </c>
      <c r="E922" s="1">
        <f t="shared" si="556"/>
        <v>6</v>
      </c>
      <c r="F922" s="1" t="s">
        <v>75</v>
      </c>
      <c r="G922" s="1" t="s">
        <v>27</v>
      </c>
      <c r="H922" s="1" t="s">
        <v>71</v>
      </c>
      <c r="I922" s="1">
        <f t="shared" ref="I922:J922" si="661">I825</f>
        <v>20</v>
      </c>
      <c r="J922" s="1">
        <f t="shared" si="661"/>
        <v>1.887</v>
      </c>
      <c r="K922" s="1">
        <v>71.849999999999994</v>
      </c>
      <c r="L922" s="1">
        <v>0.77781745930520829</v>
      </c>
      <c r="M922" s="1" t="s">
        <v>29</v>
      </c>
      <c r="N922" s="1" t="s">
        <v>28</v>
      </c>
      <c r="O922" s="1" t="s">
        <v>71</v>
      </c>
      <c r="P922" s="1">
        <f t="shared" ref="P922:Q922" si="662">P825</f>
        <v>7.0691701721347258</v>
      </c>
      <c r="Q922" s="1">
        <f t="shared" si="662"/>
        <v>1.887</v>
      </c>
      <c r="R922" s="1">
        <f>Tabulka1[[#This Row],[z2]]</f>
        <v>71.849999999999994</v>
      </c>
      <c r="S922" s="1">
        <f>Tabulka1[[#This Row],[std2]]</f>
        <v>0.77781745930520829</v>
      </c>
      <c r="T922" s="1" t="s">
        <v>44</v>
      </c>
      <c r="U922" s="1" t="s">
        <v>28</v>
      </c>
      <c r="V922" s="1" t="str">
        <f>Tabulka1[[#This Row],[z2Label]]</f>
        <v>Conductivity (mS/cm)</v>
      </c>
      <c r="W922" s="1">
        <f t="shared" ref="W922:X922" si="663">W825</f>
        <v>2.8514422537890818</v>
      </c>
      <c r="X922" s="1">
        <f t="shared" si="663"/>
        <v>2.6903357664499987</v>
      </c>
      <c r="Y922" s="1">
        <f>Tabulka1[[#This Row],[z2]]</f>
        <v>71.849999999999994</v>
      </c>
      <c r="Z922" s="1">
        <f>Tabulka1[[#This Row],[std2]]</f>
        <v>0.77781745930520829</v>
      </c>
      <c r="AA922" s="1" t="s">
        <v>36</v>
      </c>
      <c r="AB922" s="1" t="s">
        <v>37</v>
      </c>
      <c r="AC922" s="1" t="str">
        <f>Tabulka1[[#This Row],[z2Label]]</f>
        <v>Conductivity (mS/cm)</v>
      </c>
      <c r="AD922" s="1">
        <f>Tabulka1[[#This Row],[y2]]</f>
        <v>1.887</v>
      </c>
      <c r="AE922" s="1">
        <f>Tabulka1[[#This Row],[x3]]</f>
        <v>7.0691701721347258</v>
      </c>
      <c r="AF922" s="1">
        <f>Tabulka1[[#This Row],[x2]]-Tabulka1[[#This Row],[x3]]</f>
        <v>12.930829827865274</v>
      </c>
      <c r="AG922" s="1">
        <f>100-Tabulka1[[#This Row],[Na2O_proc]]-Tabulka1[[#This Row],[SiO2_proc]]</f>
        <v>80</v>
      </c>
      <c r="AH922" s="1">
        <f>Tabulka1[[#This Row],[z2]]</f>
        <v>71.849999999999994</v>
      </c>
      <c r="AI922" s="1">
        <f>Tabulka1[[#This Row],[std2]]</f>
        <v>0.77781745930520829</v>
      </c>
      <c r="AJ922" s="1" t="str">
        <f>Tabulka1[[#This Row],[z2Label]]</f>
        <v>Conductivity (mS/cm)</v>
      </c>
      <c r="AK922" s="1">
        <v>25</v>
      </c>
      <c r="AL922" s="1" t="s">
        <v>82</v>
      </c>
      <c r="AM922" s="1" t="s">
        <v>79</v>
      </c>
      <c r="AN922" s="1"/>
      <c r="AO922" s="1"/>
      <c r="AP922" s="1"/>
      <c r="AQ922" s="1"/>
    </row>
    <row r="923" spans="1:43" x14ac:dyDescent="0.35">
      <c r="A923" s="1">
        <f t="shared" ref="A923:B923" si="664">A826</f>
        <v>3.6136042538043656</v>
      </c>
      <c r="B923" s="1">
        <f t="shared" si="664"/>
        <v>3.409435613464419</v>
      </c>
      <c r="C923" s="1">
        <f>Tabulka1[[#This Row],[z2]]</f>
        <v>69.650000000000006</v>
      </c>
      <c r="D923" s="1">
        <f>Tabulka1[[#This Row],[std2]]</f>
        <v>1.0606601717798212</v>
      </c>
      <c r="E923" s="1">
        <f t="shared" si="556"/>
        <v>6</v>
      </c>
      <c r="F923" s="1" t="s">
        <v>75</v>
      </c>
      <c r="G923" s="1" t="s">
        <v>27</v>
      </c>
      <c r="H923" s="1" t="s">
        <v>71</v>
      </c>
      <c r="I923" s="1">
        <f t="shared" ref="I923:J923" si="665">I826</f>
        <v>25</v>
      </c>
      <c r="J923" s="1">
        <f t="shared" si="665"/>
        <v>1.887</v>
      </c>
      <c r="K923" s="1">
        <v>69.650000000000006</v>
      </c>
      <c r="L923" s="1">
        <v>1.0606601717798212</v>
      </c>
      <c r="M923" s="1" t="s">
        <v>29</v>
      </c>
      <c r="N923" s="1" t="s">
        <v>28</v>
      </c>
      <c r="O923" s="1" t="s">
        <v>71</v>
      </c>
      <c r="P923" s="1">
        <f t="shared" ref="P923:Q923" si="666">P826</f>
        <v>8.8364627151684072</v>
      </c>
      <c r="Q923" s="1">
        <f t="shared" si="666"/>
        <v>1.887</v>
      </c>
      <c r="R923" s="1">
        <f>Tabulka1[[#This Row],[z2]]</f>
        <v>69.650000000000006</v>
      </c>
      <c r="S923" s="1">
        <f>Tabulka1[[#This Row],[std2]]</f>
        <v>1.0606601717798212</v>
      </c>
      <c r="T923" s="1" t="s">
        <v>44</v>
      </c>
      <c r="U923" s="1" t="s">
        <v>28</v>
      </c>
      <c r="V923" s="1" t="str">
        <f>Tabulka1[[#This Row],[z2Label]]</f>
        <v>Conductivity (mS/cm)</v>
      </c>
      <c r="W923" s="1">
        <f t="shared" ref="W923:X923" si="667">W826</f>
        <v>3.8019230050521098</v>
      </c>
      <c r="X923" s="1">
        <f t="shared" si="667"/>
        <v>3.5871143552666651</v>
      </c>
      <c r="Y923" s="1">
        <f>Tabulka1[[#This Row],[z2]]</f>
        <v>69.650000000000006</v>
      </c>
      <c r="Z923" s="1">
        <f>Tabulka1[[#This Row],[std2]]</f>
        <v>1.0606601717798212</v>
      </c>
      <c r="AA923" s="1" t="s">
        <v>36</v>
      </c>
      <c r="AB923" s="1" t="s">
        <v>37</v>
      </c>
      <c r="AC923" s="1" t="str">
        <f>Tabulka1[[#This Row],[z2Label]]</f>
        <v>Conductivity (mS/cm)</v>
      </c>
      <c r="AD923" s="1">
        <f>Tabulka1[[#This Row],[y2]]</f>
        <v>1.887</v>
      </c>
      <c r="AE923" s="1">
        <f>Tabulka1[[#This Row],[x3]]</f>
        <v>8.8364627151684072</v>
      </c>
      <c r="AF923" s="1">
        <f>Tabulka1[[#This Row],[x2]]-Tabulka1[[#This Row],[x3]]</f>
        <v>16.163537284831591</v>
      </c>
      <c r="AG923" s="1">
        <f>100-Tabulka1[[#This Row],[Na2O_proc]]-Tabulka1[[#This Row],[SiO2_proc]]</f>
        <v>75</v>
      </c>
      <c r="AH923" s="1">
        <f>Tabulka1[[#This Row],[z2]]</f>
        <v>69.650000000000006</v>
      </c>
      <c r="AI923" s="1">
        <f>Tabulka1[[#This Row],[std2]]</f>
        <v>1.0606601717798212</v>
      </c>
      <c r="AJ923" s="1" t="str">
        <f>Tabulka1[[#This Row],[z2Label]]</f>
        <v>Conductivity (mS/cm)</v>
      </c>
      <c r="AK923" s="1">
        <v>25</v>
      </c>
      <c r="AL923" s="1" t="s">
        <v>82</v>
      </c>
      <c r="AM923" s="1" t="s">
        <v>79</v>
      </c>
      <c r="AN923" s="1"/>
      <c r="AO923" s="1"/>
      <c r="AP923" s="1"/>
      <c r="AQ923" s="1"/>
    </row>
    <row r="924" spans="1:43" x14ac:dyDescent="0.35">
      <c r="A924" s="1">
        <f t="shared" ref="A924:B924" si="668">A827</f>
        <v>4.5614749849244243</v>
      </c>
      <c r="B924" s="1">
        <f t="shared" si="668"/>
        <v>4.3037516482761946</v>
      </c>
      <c r="C924" s="1">
        <f>Tabulka1[[#This Row],[z2]]</f>
        <v>61.35</v>
      </c>
      <c r="D924" s="1">
        <f>Tabulka1[[#This Row],[std2]]</f>
        <v>1.2020815280171329</v>
      </c>
      <c r="E924" s="1">
        <f t="shared" si="556"/>
        <v>6</v>
      </c>
      <c r="F924" s="1" t="s">
        <v>75</v>
      </c>
      <c r="G924" s="1" t="s">
        <v>27</v>
      </c>
      <c r="H924" s="1" t="s">
        <v>71</v>
      </c>
      <c r="I924" s="1">
        <f t="shared" ref="I924:J924" si="669">I827</f>
        <v>30</v>
      </c>
      <c r="J924" s="1">
        <f t="shared" si="669"/>
        <v>1.887</v>
      </c>
      <c r="K924" s="1">
        <v>61.35</v>
      </c>
      <c r="L924" s="1">
        <v>1.2020815280171329</v>
      </c>
      <c r="M924" s="1" t="s">
        <v>29</v>
      </c>
      <c r="N924" s="1" t="s">
        <v>28</v>
      </c>
      <c r="O924" s="1" t="s">
        <v>71</v>
      </c>
      <c r="P924" s="1">
        <f t="shared" ref="P924:Q924" si="670">P827</f>
        <v>10.603755258202089</v>
      </c>
      <c r="Q924" s="1">
        <f t="shared" si="670"/>
        <v>1.887</v>
      </c>
      <c r="R924" s="1">
        <f>Tabulka1[[#This Row],[z2]]</f>
        <v>61.35</v>
      </c>
      <c r="S924" s="1">
        <f>Tabulka1[[#This Row],[std2]]</f>
        <v>1.2020815280171329</v>
      </c>
      <c r="T924" s="1" t="s">
        <v>44</v>
      </c>
      <c r="U924" s="1" t="s">
        <v>28</v>
      </c>
      <c r="V924" s="1" t="str">
        <f>Tabulka1[[#This Row],[z2Label]]</f>
        <v>Conductivity (mS/cm)</v>
      </c>
      <c r="W924" s="1">
        <f t="shared" ref="W924:X924" si="671">W827</f>
        <v>4.8881867207812837</v>
      </c>
      <c r="X924" s="1">
        <f t="shared" si="671"/>
        <v>4.6120041710571416</v>
      </c>
      <c r="Y924" s="1">
        <f>Tabulka1[[#This Row],[z2]]</f>
        <v>61.35</v>
      </c>
      <c r="Z924" s="1">
        <f>Tabulka1[[#This Row],[std2]]</f>
        <v>1.2020815280171329</v>
      </c>
      <c r="AA924" s="1" t="s">
        <v>36</v>
      </c>
      <c r="AB924" s="1" t="s">
        <v>37</v>
      </c>
      <c r="AC924" s="1" t="str">
        <f>Tabulka1[[#This Row],[z2Label]]</f>
        <v>Conductivity (mS/cm)</v>
      </c>
      <c r="AD924" s="1">
        <f>Tabulka1[[#This Row],[y2]]</f>
        <v>1.887</v>
      </c>
      <c r="AE924" s="1">
        <f>Tabulka1[[#This Row],[x3]]</f>
        <v>10.603755258202089</v>
      </c>
      <c r="AF924" s="1">
        <f>Tabulka1[[#This Row],[x2]]-Tabulka1[[#This Row],[x3]]</f>
        <v>19.396244741797911</v>
      </c>
      <c r="AG924" s="1">
        <f>100-Tabulka1[[#This Row],[Na2O_proc]]-Tabulka1[[#This Row],[SiO2_proc]]</f>
        <v>70</v>
      </c>
      <c r="AH924" s="1">
        <f>Tabulka1[[#This Row],[z2]]</f>
        <v>61.35</v>
      </c>
      <c r="AI924" s="1">
        <f>Tabulka1[[#This Row],[std2]]</f>
        <v>1.2020815280171329</v>
      </c>
      <c r="AJ924" s="1" t="str">
        <f>Tabulka1[[#This Row],[z2Label]]</f>
        <v>Conductivity (mS/cm)</v>
      </c>
      <c r="AK924" s="1">
        <v>25</v>
      </c>
      <c r="AL924" s="1" t="s">
        <v>82</v>
      </c>
      <c r="AM924" s="1" t="s">
        <v>79</v>
      </c>
      <c r="AN924" s="1"/>
      <c r="AO924" s="1"/>
      <c r="AP924" s="1"/>
      <c r="AQ924" s="1"/>
    </row>
    <row r="925" spans="1:43" x14ac:dyDescent="0.35">
      <c r="A925" s="1">
        <f t="shared" ref="A925:B925" si="672">A828</f>
        <v>5.6017609594897877</v>
      </c>
      <c r="B925" s="1">
        <f t="shared" si="672"/>
        <v>5.285261465278615</v>
      </c>
      <c r="C925" s="1">
        <f>Tabulka1[[#This Row],[z2]]</f>
        <v>48.25</v>
      </c>
      <c r="D925" s="1">
        <f>Tabulka1[[#This Row],[std2]]</f>
        <v>0.91923881554250975</v>
      </c>
      <c r="E925" s="1">
        <f t="shared" si="556"/>
        <v>6</v>
      </c>
      <c r="F925" s="1" t="s">
        <v>75</v>
      </c>
      <c r="G925" s="1" t="s">
        <v>27</v>
      </c>
      <c r="H925" s="1" t="s">
        <v>71</v>
      </c>
      <c r="I925" s="1">
        <f t="shared" ref="I925:J925" si="673">I828</f>
        <v>35</v>
      </c>
      <c r="J925" s="1">
        <f t="shared" si="673"/>
        <v>1.887</v>
      </c>
      <c r="K925" s="1">
        <v>48.25</v>
      </c>
      <c r="L925" s="1">
        <v>0.91923881554250975</v>
      </c>
      <c r="M925" s="1" t="s">
        <v>29</v>
      </c>
      <c r="N925" s="1" t="s">
        <v>28</v>
      </c>
      <c r="O925" s="1" t="s">
        <v>71</v>
      </c>
      <c r="P925" s="1">
        <f t="shared" ref="P925:Q925" si="674">P828</f>
        <v>12.37104780123577</v>
      </c>
      <c r="Q925" s="1">
        <f t="shared" si="674"/>
        <v>1.887</v>
      </c>
      <c r="R925" s="1">
        <f>Tabulka1[[#This Row],[z2]]</f>
        <v>48.25</v>
      </c>
      <c r="S925" s="1">
        <f>Tabulka1[[#This Row],[std2]]</f>
        <v>0.91923881554250975</v>
      </c>
      <c r="T925" s="1" t="s">
        <v>44</v>
      </c>
      <c r="U925" s="1" t="s">
        <v>28</v>
      </c>
      <c r="V925" s="1" t="str">
        <f>Tabulka1[[#This Row],[z2Label]]</f>
        <v>Conductivity (mS/cm)</v>
      </c>
      <c r="W925" s="1">
        <f t="shared" ref="W925:X925" si="675">W828</f>
        <v>6.1415679312380229</v>
      </c>
      <c r="X925" s="1">
        <f t="shared" si="675"/>
        <v>5.7945693431230749</v>
      </c>
      <c r="Y925" s="1">
        <f>Tabulka1[[#This Row],[z2]]</f>
        <v>48.25</v>
      </c>
      <c r="Z925" s="1">
        <f>Tabulka1[[#This Row],[std2]]</f>
        <v>0.91923881554250975</v>
      </c>
      <c r="AA925" s="1" t="s">
        <v>36</v>
      </c>
      <c r="AB925" s="1" t="s">
        <v>37</v>
      </c>
      <c r="AC925" s="1" t="str">
        <f>Tabulka1[[#This Row],[z2Label]]</f>
        <v>Conductivity (mS/cm)</v>
      </c>
      <c r="AD925" s="1">
        <f>Tabulka1[[#This Row],[y2]]</f>
        <v>1.887</v>
      </c>
      <c r="AE925" s="1">
        <f>Tabulka1[[#This Row],[x3]]</f>
        <v>12.37104780123577</v>
      </c>
      <c r="AF925" s="1">
        <f>Tabulka1[[#This Row],[x2]]-Tabulka1[[#This Row],[x3]]</f>
        <v>22.628952198764232</v>
      </c>
      <c r="AG925" s="1">
        <f>100-Tabulka1[[#This Row],[Na2O_proc]]-Tabulka1[[#This Row],[SiO2_proc]]</f>
        <v>65</v>
      </c>
      <c r="AH925" s="1">
        <f>Tabulka1[[#This Row],[z2]]</f>
        <v>48.25</v>
      </c>
      <c r="AI925" s="1">
        <f>Tabulka1[[#This Row],[std2]]</f>
        <v>0.91923881554250975</v>
      </c>
      <c r="AJ925" s="1" t="str">
        <f>Tabulka1[[#This Row],[z2Label]]</f>
        <v>Conductivity (mS/cm)</v>
      </c>
      <c r="AK925" s="1">
        <v>25</v>
      </c>
      <c r="AL925" s="1" t="s">
        <v>82</v>
      </c>
      <c r="AM925" s="1" t="s">
        <v>79</v>
      </c>
      <c r="AN925" s="1"/>
      <c r="AO925" s="1"/>
      <c r="AP925" s="1"/>
      <c r="AQ925" s="1"/>
    </row>
    <row r="926" spans="1:43" x14ac:dyDescent="0.35">
      <c r="A926" s="1">
        <f t="shared" ref="A926:B926" si="676">A829</f>
        <v>6.7438662340534519</v>
      </c>
      <c r="B926" s="1">
        <f t="shared" si="676"/>
        <v>6.3628377918294321</v>
      </c>
      <c r="C926" s="1">
        <f>Tabulka1[[#This Row],[z2]]</f>
        <v>33.65</v>
      </c>
      <c r="D926" s="1">
        <f>Tabulka1[[#This Row],[std2]]</f>
        <v>1.2020815280171329</v>
      </c>
      <c r="E926" s="1">
        <f t="shared" si="556"/>
        <v>6</v>
      </c>
      <c r="F926" s="1" t="s">
        <v>75</v>
      </c>
      <c r="G926" s="1" t="s">
        <v>27</v>
      </c>
      <c r="H926" s="1" t="s">
        <v>71</v>
      </c>
      <c r="I926" s="1">
        <f t="shared" ref="I926:J926" si="677">I829</f>
        <v>40</v>
      </c>
      <c r="J926" s="1">
        <f t="shared" si="677"/>
        <v>1.887</v>
      </c>
      <c r="K926" s="1">
        <v>33.65</v>
      </c>
      <c r="L926" s="1">
        <v>1.2020815280171329</v>
      </c>
      <c r="M926" s="1" t="s">
        <v>29</v>
      </c>
      <c r="N926" s="1" t="s">
        <v>28</v>
      </c>
      <c r="O926" s="1" t="s">
        <v>71</v>
      </c>
      <c r="P926" s="1">
        <f t="shared" ref="P926:Q926" si="678">P829</f>
        <v>14.138340344269452</v>
      </c>
      <c r="Q926" s="1">
        <f t="shared" si="678"/>
        <v>1.887</v>
      </c>
      <c r="R926" s="1">
        <f>Tabulka1[[#This Row],[z2]]</f>
        <v>33.65</v>
      </c>
      <c r="S926" s="1">
        <f>Tabulka1[[#This Row],[std2]]</f>
        <v>1.2020815280171329</v>
      </c>
      <c r="T926" s="1" t="s">
        <v>44</v>
      </c>
      <c r="U926" s="1" t="s">
        <v>28</v>
      </c>
      <c r="V926" s="1" t="str">
        <f>Tabulka1[[#This Row],[z2Label]]</f>
        <v>Conductivity (mS/cm)</v>
      </c>
      <c r="W926" s="1">
        <f t="shared" ref="W926:X926" si="679">W829</f>
        <v>7.6038460101042187</v>
      </c>
      <c r="X926" s="1">
        <f t="shared" si="679"/>
        <v>7.1742287105333302</v>
      </c>
      <c r="Y926" s="1">
        <f>Tabulka1[[#This Row],[z2]]</f>
        <v>33.65</v>
      </c>
      <c r="Z926" s="1">
        <f>Tabulka1[[#This Row],[std2]]</f>
        <v>1.2020815280171329</v>
      </c>
      <c r="AA926" s="1" t="s">
        <v>36</v>
      </c>
      <c r="AB926" s="1" t="s">
        <v>37</v>
      </c>
      <c r="AC926" s="1" t="str">
        <f>Tabulka1[[#This Row],[z2Label]]</f>
        <v>Conductivity (mS/cm)</v>
      </c>
      <c r="AD926" s="1">
        <f>Tabulka1[[#This Row],[y2]]</f>
        <v>1.887</v>
      </c>
      <c r="AE926" s="1">
        <f>Tabulka1[[#This Row],[x3]]</f>
        <v>14.138340344269452</v>
      </c>
      <c r="AF926" s="1">
        <f>Tabulka1[[#This Row],[x2]]-Tabulka1[[#This Row],[x3]]</f>
        <v>25.861659655730548</v>
      </c>
      <c r="AG926" s="1">
        <f>100-Tabulka1[[#This Row],[Na2O_proc]]-Tabulka1[[#This Row],[SiO2_proc]]</f>
        <v>60</v>
      </c>
      <c r="AH926" s="1">
        <f>Tabulka1[[#This Row],[z2]]</f>
        <v>33.65</v>
      </c>
      <c r="AI926" s="1">
        <f>Tabulka1[[#This Row],[std2]]</f>
        <v>1.2020815280171329</v>
      </c>
      <c r="AJ926" s="1" t="str">
        <f>Tabulka1[[#This Row],[z2Label]]</f>
        <v>Conductivity (mS/cm)</v>
      </c>
      <c r="AK926" s="1">
        <v>25</v>
      </c>
      <c r="AL926" s="1" t="s">
        <v>82</v>
      </c>
      <c r="AM926" s="1" t="s">
        <v>79</v>
      </c>
      <c r="AN926" s="1"/>
      <c r="AO926" s="1"/>
      <c r="AP926" s="1"/>
      <c r="AQ926" s="1"/>
    </row>
    <row r="927" spans="1:43" x14ac:dyDescent="0.35">
      <c r="A927" s="1">
        <f t="shared" ref="A927:B927" si="680">A830</f>
        <v>7.9926582205426326</v>
      </c>
      <c r="B927" s="1">
        <f t="shared" si="680"/>
        <v>7.5410730310819742</v>
      </c>
      <c r="C927" s="1">
        <f>Tabulka1[[#This Row],[z2]]</f>
        <v>17.880000000000003</v>
      </c>
      <c r="D927" s="1">
        <f>Tabulka1[[#This Row],[std2]]</f>
        <v>0.41012193308819889</v>
      </c>
      <c r="E927" s="1">
        <f t="shared" si="556"/>
        <v>6</v>
      </c>
      <c r="F927" s="1" t="s">
        <v>75</v>
      </c>
      <c r="G927" s="1" t="s">
        <v>27</v>
      </c>
      <c r="H927" s="1" t="s">
        <v>71</v>
      </c>
      <c r="I927" s="1">
        <f t="shared" ref="I927:J927" si="681">I830</f>
        <v>45</v>
      </c>
      <c r="J927" s="1">
        <f t="shared" si="681"/>
        <v>1.887</v>
      </c>
      <c r="K927" s="1">
        <v>17.880000000000003</v>
      </c>
      <c r="L927" s="1">
        <v>0.41012193308819889</v>
      </c>
      <c r="M927" s="1" t="s">
        <v>29</v>
      </c>
      <c r="N927" s="1" t="s">
        <v>28</v>
      </c>
      <c r="O927" s="1" t="s">
        <v>71</v>
      </c>
      <c r="P927" s="1">
        <f t="shared" ref="P927:Q927" si="682">P830</f>
        <v>15.905632887303133</v>
      </c>
      <c r="Q927" s="1">
        <f t="shared" si="682"/>
        <v>1.887</v>
      </c>
      <c r="R927" s="1">
        <f>Tabulka1[[#This Row],[z2]]</f>
        <v>17.880000000000003</v>
      </c>
      <c r="S927" s="1">
        <f>Tabulka1[[#This Row],[std2]]</f>
        <v>0.41012193308819889</v>
      </c>
      <c r="T927" s="1" t="s">
        <v>44</v>
      </c>
      <c r="U927" s="1" t="s">
        <v>28</v>
      </c>
      <c r="V927" s="1" t="str">
        <f>Tabulka1[[#This Row],[z2Label]]</f>
        <v>Conductivity (mS/cm)</v>
      </c>
      <c r="W927" s="1">
        <f t="shared" ref="W927:X927" si="683">W830</f>
        <v>9.3319928305824504</v>
      </c>
      <c r="X927" s="1">
        <f t="shared" si="683"/>
        <v>8.8047352356545403</v>
      </c>
      <c r="Y927" s="1">
        <f>Tabulka1[[#This Row],[z2]]</f>
        <v>17.880000000000003</v>
      </c>
      <c r="Z927" s="1">
        <f>Tabulka1[[#This Row],[std2]]</f>
        <v>0.41012193308819889</v>
      </c>
      <c r="AA927" s="1" t="s">
        <v>36</v>
      </c>
      <c r="AB927" s="1" t="s">
        <v>37</v>
      </c>
      <c r="AC927" s="1" t="str">
        <f>Tabulka1[[#This Row],[z2Label]]</f>
        <v>Conductivity (mS/cm)</v>
      </c>
      <c r="AD927" s="1">
        <f>Tabulka1[[#This Row],[y2]]</f>
        <v>1.887</v>
      </c>
      <c r="AE927" s="1">
        <f>Tabulka1[[#This Row],[x3]]</f>
        <v>15.905632887303133</v>
      </c>
      <c r="AF927" s="1">
        <f>Tabulka1[[#This Row],[x2]]-Tabulka1[[#This Row],[x3]]</f>
        <v>29.094367112696865</v>
      </c>
      <c r="AG927" s="1">
        <f>100-Tabulka1[[#This Row],[Na2O_proc]]-Tabulka1[[#This Row],[SiO2_proc]]</f>
        <v>55.000000000000007</v>
      </c>
      <c r="AH927" s="1">
        <f>Tabulka1[[#This Row],[z2]]</f>
        <v>17.880000000000003</v>
      </c>
      <c r="AI927" s="1">
        <f>Tabulka1[[#This Row],[std2]]</f>
        <v>0.41012193308819889</v>
      </c>
      <c r="AJ927" s="1" t="str">
        <f>Tabulka1[[#This Row],[z2Label]]</f>
        <v>Conductivity (mS/cm)</v>
      </c>
      <c r="AK927" s="1">
        <v>25</v>
      </c>
      <c r="AL927" s="1" t="s">
        <v>82</v>
      </c>
      <c r="AM927" s="1" t="s">
        <v>79</v>
      </c>
      <c r="AN927" s="1"/>
      <c r="AO927" s="1"/>
      <c r="AP927" s="1"/>
      <c r="AQ927" s="1"/>
    </row>
    <row r="928" spans="1:43" x14ac:dyDescent="0.35">
      <c r="A928" s="1">
        <f t="shared" ref="A928:B928" si="684">A831</f>
        <v>8.7675633388016401</v>
      </c>
      <c r="B928" s="1">
        <f t="shared" si="684"/>
        <v>8.2721960101593481</v>
      </c>
      <c r="C928" s="1">
        <f>Tabulka1[[#This Row],[z2]]</f>
        <v>10.734999999999999</v>
      </c>
      <c r="D928" s="1">
        <f>Tabulka1[[#This Row],[std2]]</f>
        <v>0.38890872965260037</v>
      </c>
      <c r="E928" s="1">
        <f t="shared" si="556"/>
        <v>6</v>
      </c>
      <c r="F928" s="1" t="s">
        <v>75</v>
      </c>
      <c r="G928" s="1" t="s">
        <v>27</v>
      </c>
      <c r="H928" s="1" t="s">
        <v>71</v>
      </c>
      <c r="I928" s="1">
        <f t="shared" ref="I928:J928" si="685">I831</f>
        <v>47.92</v>
      </c>
      <c r="J928" s="1">
        <f t="shared" si="685"/>
        <v>1.887</v>
      </c>
      <c r="K928" s="1">
        <v>10.734999999999999</v>
      </c>
      <c r="L928" s="1">
        <v>0.38890872965260037</v>
      </c>
      <c r="M928" s="1" t="s">
        <v>29</v>
      </c>
      <c r="N928" s="1" t="s">
        <v>28</v>
      </c>
      <c r="O928" s="1" t="s">
        <v>71</v>
      </c>
      <c r="P928" s="1">
        <f t="shared" ref="P928:Q928" si="686">P831</f>
        <v>16.937731732434802</v>
      </c>
      <c r="Q928" s="1">
        <f t="shared" si="686"/>
        <v>1.887</v>
      </c>
      <c r="R928" s="1">
        <f>Tabulka1[[#This Row],[z2]]</f>
        <v>10.734999999999999</v>
      </c>
      <c r="S928" s="1">
        <f>Tabulka1[[#This Row],[std2]]</f>
        <v>0.38890872965260037</v>
      </c>
      <c r="T928" s="1" t="s">
        <v>44</v>
      </c>
      <c r="U928" s="1" t="s">
        <v>28</v>
      </c>
      <c r="V928" s="1" t="str">
        <f>Tabulka1[[#This Row],[z2Label]]</f>
        <v>Conductivity (mS/cm)</v>
      </c>
      <c r="W928" s="1">
        <f t="shared" ref="W928:X928" si="687">W831</f>
        <v>10.494709124544762</v>
      </c>
      <c r="X928" s="1">
        <f t="shared" si="687"/>
        <v>9.9017580590079852</v>
      </c>
      <c r="Y928" s="1">
        <f>Tabulka1[[#This Row],[z2]]</f>
        <v>10.734999999999999</v>
      </c>
      <c r="Z928" s="1">
        <f>Tabulka1[[#This Row],[std2]]</f>
        <v>0.38890872965260037</v>
      </c>
      <c r="AA928" s="1" t="s">
        <v>36</v>
      </c>
      <c r="AB928" s="1" t="s">
        <v>37</v>
      </c>
      <c r="AC928" s="1" t="str">
        <f>Tabulka1[[#This Row],[z2Label]]</f>
        <v>Conductivity (mS/cm)</v>
      </c>
      <c r="AD928" s="1">
        <f>Tabulka1[[#This Row],[y2]]</f>
        <v>1.887</v>
      </c>
      <c r="AE928" s="1">
        <f>Tabulka1[[#This Row],[x3]]</f>
        <v>16.937731732434802</v>
      </c>
      <c r="AF928" s="1">
        <f>Tabulka1[[#This Row],[x2]]-Tabulka1[[#This Row],[x3]]</f>
        <v>30.9822682675652</v>
      </c>
      <c r="AG928" s="1">
        <f>100-Tabulka1[[#This Row],[Na2O_proc]]-Tabulka1[[#This Row],[SiO2_proc]]</f>
        <v>52.08</v>
      </c>
      <c r="AH928" s="1">
        <f>Tabulka1[[#This Row],[z2]]</f>
        <v>10.734999999999999</v>
      </c>
      <c r="AI928" s="1">
        <f>Tabulka1[[#This Row],[std2]]</f>
        <v>0.38890872965260037</v>
      </c>
      <c r="AJ928" s="1" t="str">
        <f>Tabulka1[[#This Row],[z2Label]]</f>
        <v>Conductivity (mS/cm)</v>
      </c>
      <c r="AK928" s="1">
        <v>25</v>
      </c>
      <c r="AL928" s="1" t="s">
        <v>82</v>
      </c>
      <c r="AM928" s="1" t="s">
        <v>79</v>
      </c>
      <c r="AN928" s="1"/>
      <c r="AO928" s="1"/>
      <c r="AP928" s="1"/>
      <c r="AQ928" s="1"/>
    </row>
    <row r="929" spans="1:43" x14ac:dyDescent="0.35">
      <c r="A929" s="1">
        <f t="shared" ref="A929:B929" si="688">A832</f>
        <v>0</v>
      </c>
      <c r="B929" s="1">
        <f t="shared" si="688"/>
        <v>0</v>
      </c>
      <c r="C929" s="1">
        <f>Tabulka1[[#This Row],[z2]]</f>
        <v>1.6605000000000002E-2</v>
      </c>
      <c r="D929" s="1">
        <f>Tabulka1[[#This Row],[std2]]</f>
        <v>1.0033845225037108E-2</v>
      </c>
      <c r="E929" s="1">
        <f t="shared" si="556"/>
        <v>7</v>
      </c>
      <c r="F929" s="1" t="s">
        <v>75</v>
      </c>
      <c r="G929" s="1" t="s">
        <v>27</v>
      </c>
      <c r="H929" s="1" t="s">
        <v>71</v>
      </c>
      <c r="I929" s="1">
        <f t="shared" ref="I929:J929" si="689">I832</f>
        <v>0</v>
      </c>
      <c r="J929" s="1">
        <f t="shared" si="689"/>
        <v>2</v>
      </c>
      <c r="K929">
        <v>1.6605000000000002E-2</v>
      </c>
      <c r="L929">
        <v>1.0033845225037108E-2</v>
      </c>
      <c r="M929" s="1" t="s">
        <v>29</v>
      </c>
      <c r="N929" s="1" t="s">
        <v>28</v>
      </c>
      <c r="O929" s="1" t="s">
        <v>71</v>
      </c>
      <c r="P929" s="1">
        <f t="shared" ref="P929:Q929" si="690">P832</f>
        <v>0</v>
      </c>
      <c r="Q929" s="1">
        <f t="shared" si="690"/>
        <v>2</v>
      </c>
      <c r="R929" s="1">
        <f>Tabulka1[[#This Row],[z2]]</f>
        <v>1.6605000000000002E-2</v>
      </c>
      <c r="S929" s="1">
        <f>Tabulka1[[#This Row],[std2]]</f>
        <v>1.0033845225037108E-2</v>
      </c>
      <c r="T929" s="1" t="s">
        <v>44</v>
      </c>
      <c r="U929" s="1" t="s">
        <v>28</v>
      </c>
      <c r="V929" s="1" t="str">
        <f>Tabulka1[[#This Row],[z2Label]]</f>
        <v>Conductivity (mS/cm)</v>
      </c>
      <c r="W929" s="1">
        <f t="shared" ref="W929:X929" si="691">W832</f>
        <v>0</v>
      </c>
      <c r="X929" s="1">
        <f t="shared" si="691"/>
        <v>0</v>
      </c>
      <c r="Y929" s="1">
        <f>Tabulka1[[#This Row],[z2]]</f>
        <v>1.6605000000000002E-2</v>
      </c>
      <c r="Z929" s="1">
        <f>Tabulka1[[#This Row],[std2]]</f>
        <v>1.0033845225037108E-2</v>
      </c>
      <c r="AA929" s="1" t="s">
        <v>36</v>
      </c>
      <c r="AB929" s="1" t="s">
        <v>37</v>
      </c>
      <c r="AC929" s="1" t="str">
        <f>Tabulka1[[#This Row],[z2Label]]</f>
        <v>Conductivity (mS/cm)</v>
      </c>
      <c r="AD929" s="1">
        <f>Tabulka1[[#This Row],[y2]]</f>
        <v>2</v>
      </c>
      <c r="AE929" s="1">
        <f>Tabulka1[[#This Row],[x3]]</f>
        <v>0</v>
      </c>
      <c r="AF929" s="1">
        <f>Tabulka1[[#This Row],[x2]]-Tabulka1[[#This Row],[x3]]</f>
        <v>0</v>
      </c>
      <c r="AG929" s="1">
        <f>100-Tabulka1[[#This Row],[Na2O_proc]]-Tabulka1[[#This Row],[SiO2_proc]]</f>
        <v>100</v>
      </c>
      <c r="AH929" s="1">
        <f>Tabulka1[[#This Row],[z2]]</f>
        <v>1.6605000000000002E-2</v>
      </c>
      <c r="AI929" s="1">
        <f>Tabulka1[[#This Row],[std2]]</f>
        <v>1.0033845225037108E-2</v>
      </c>
      <c r="AJ929" s="1" t="str">
        <f>Tabulka1[[#This Row],[z2Label]]</f>
        <v>Conductivity (mS/cm)</v>
      </c>
      <c r="AK929" s="1">
        <v>25</v>
      </c>
      <c r="AL929" s="1" t="s">
        <v>82</v>
      </c>
      <c r="AM929" s="1" t="s">
        <v>79</v>
      </c>
      <c r="AN929" s="1"/>
      <c r="AO929" s="1"/>
      <c r="AP929" s="1"/>
      <c r="AQ929" s="1"/>
    </row>
    <row r="930" spans="1:43" x14ac:dyDescent="0.35">
      <c r="A930" s="1">
        <f t="shared" ref="A930:B930" si="692">A833</f>
        <v>0.57372697430367703</v>
      </c>
      <c r="B930" s="1">
        <f t="shared" si="692"/>
        <v>0.57372697430367703</v>
      </c>
      <c r="C930" s="1">
        <f>Tabulka1[[#This Row],[z2]]</f>
        <v>33.549999999999997</v>
      </c>
      <c r="D930" s="1">
        <f>Tabulka1[[#This Row],[std2]]</f>
        <v>7.0710678118655765E-2</v>
      </c>
      <c r="E930" s="1">
        <f t="shared" si="556"/>
        <v>7</v>
      </c>
      <c r="F930" s="1" t="s">
        <v>75</v>
      </c>
      <c r="G930" s="1" t="s">
        <v>27</v>
      </c>
      <c r="H930" s="1" t="s">
        <v>71</v>
      </c>
      <c r="I930" s="1">
        <f t="shared" ref="I930:J930" si="693">I833</f>
        <v>5</v>
      </c>
      <c r="J930" s="1">
        <f t="shared" si="693"/>
        <v>2</v>
      </c>
      <c r="K930" s="1">
        <v>33.549999999999997</v>
      </c>
      <c r="L930" s="1">
        <v>7.0710678118655765E-2</v>
      </c>
      <c r="M930" s="1" t="s">
        <v>29</v>
      </c>
      <c r="N930" s="1" t="s">
        <v>28</v>
      </c>
      <c r="O930" s="1" t="s">
        <v>71</v>
      </c>
      <c r="P930" s="1">
        <f t="shared" ref="P930:Q930" si="694">P833</f>
        <v>1.7014185327791043</v>
      </c>
      <c r="Q930" s="1">
        <f t="shared" si="694"/>
        <v>2</v>
      </c>
      <c r="R930" s="1">
        <f>Tabulka1[[#This Row],[z2]]</f>
        <v>33.549999999999997</v>
      </c>
      <c r="S930" s="1">
        <f>Tabulka1[[#This Row],[std2]]</f>
        <v>7.0710678118655765E-2</v>
      </c>
      <c r="T930" s="1" t="s">
        <v>44</v>
      </c>
      <c r="U930" s="1" t="s">
        <v>28</v>
      </c>
      <c r="V930" s="1" t="str">
        <f>Tabulka1[[#This Row],[z2Label]]</f>
        <v>Conductivity (mS/cm)</v>
      </c>
      <c r="W930" s="1">
        <f t="shared" ref="W930:X930" si="695">W833</f>
        <v>0.57792793244461693</v>
      </c>
      <c r="X930" s="1">
        <f t="shared" si="695"/>
        <v>0.57792793244461704</v>
      </c>
      <c r="Y930" s="1">
        <f>Tabulka1[[#This Row],[z2]]</f>
        <v>33.549999999999997</v>
      </c>
      <c r="Z930" s="1">
        <f>Tabulka1[[#This Row],[std2]]</f>
        <v>7.0710678118655765E-2</v>
      </c>
      <c r="AA930" s="1" t="s">
        <v>36</v>
      </c>
      <c r="AB930" s="1" t="s">
        <v>37</v>
      </c>
      <c r="AC930" s="1" t="str">
        <f>Tabulka1[[#This Row],[z2Label]]</f>
        <v>Conductivity (mS/cm)</v>
      </c>
      <c r="AD930" s="1">
        <f>Tabulka1[[#This Row],[y2]]</f>
        <v>2</v>
      </c>
      <c r="AE930" s="1">
        <f>Tabulka1[[#This Row],[x3]]</f>
        <v>1.7014185327791043</v>
      </c>
      <c r="AF930" s="1">
        <f>Tabulka1[[#This Row],[x2]]-Tabulka1[[#This Row],[x3]]</f>
        <v>3.2985814672208957</v>
      </c>
      <c r="AG930" s="1">
        <f>100-Tabulka1[[#This Row],[Na2O_proc]]-Tabulka1[[#This Row],[SiO2_proc]]</f>
        <v>95</v>
      </c>
      <c r="AH930" s="1">
        <f>Tabulka1[[#This Row],[z2]]</f>
        <v>33.549999999999997</v>
      </c>
      <c r="AI930" s="1">
        <f>Tabulka1[[#This Row],[std2]]</f>
        <v>7.0710678118655765E-2</v>
      </c>
      <c r="AJ930" s="1" t="str">
        <f>Tabulka1[[#This Row],[z2Label]]</f>
        <v>Conductivity (mS/cm)</v>
      </c>
      <c r="AK930" s="1">
        <v>25</v>
      </c>
      <c r="AL930" s="1" t="s">
        <v>82</v>
      </c>
      <c r="AM930" s="1" t="s">
        <v>79</v>
      </c>
      <c r="AN930" s="1"/>
      <c r="AO930" s="1"/>
      <c r="AP930" s="1"/>
      <c r="AQ930" s="1"/>
    </row>
    <row r="931" spans="1:43" x14ac:dyDescent="0.35">
      <c r="A931" s="1">
        <f t="shared" ref="A931:B931" si="696">A834</f>
        <v>1.1987444746838816</v>
      </c>
      <c r="B931" s="1">
        <f t="shared" si="696"/>
        <v>1.1987444746838816</v>
      </c>
      <c r="C931" s="1">
        <f>Tabulka1[[#This Row],[z2]]</f>
        <v>52.5</v>
      </c>
      <c r="D931" s="1">
        <f>Tabulka1[[#This Row],[std2]]</f>
        <v>0.84852813742385902</v>
      </c>
      <c r="E931" s="1">
        <f t="shared" si="556"/>
        <v>7</v>
      </c>
      <c r="F931" s="1" t="s">
        <v>75</v>
      </c>
      <c r="G931" s="1" t="s">
        <v>27</v>
      </c>
      <c r="H931" s="1" t="s">
        <v>71</v>
      </c>
      <c r="I931" s="1">
        <f t="shared" ref="I931:J931" si="697">I834</f>
        <v>10</v>
      </c>
      <c r="J931" s="1">
        <f t="shared" si="697"/>
        <v>2</v>
      </c>
      <c r="K931" s="1">
        <v>52.5</v>
      </c>
      <c r="L931" s="1">
        <v>0.84852813742385902</v>
      </c>
      <c r="M931" s="1" t="s">
        <v>29</v>
      </c>
      <c r="N931" s="1" t="s">
        <v>28</v>
      </c>
      <c r="O931" s="1" t="s">
        <v>71</v>
      </c>
      <c r="P931" s="1">
        <f t="shared" ref="P931:Q931" si="698">P834</f>
        <v>3.4028370655582085</v>
      </c>
      <c r="Q931" s="1">
        <f t="shared" si="698"/>
        <v>2</v>
      </c>
      <c r="R931" s="1">
        <f>Tabulka1[[#This Row],[z2]]</f>
        <v>52.5</v>
      </c>
      <c r="S931" s="1">
        <f>Tabulka1[[#This Row],[std2]]</f>
        <v>0.84852813742385902</v>
      </c>
      <c r="T931" s="1" t="s">
        <v>44</v>
      </c>
      <c r="U931" s="1" t="s">
        <v>28</v>
      </c>
      <c r="V931" s="1" t="str">
        <f>Tabulka1[[#This Row],[z2Label]]</f>
        <v>Conductivity (mS/cm)</v>
      </c>
      <c r="W931" s="1">
        <f t="shared" ref="W931:X931" si="699">W834</f>
        <v>1.2200700796053023</v>
      </c>
      <c r="X931" s="1">
        <f t="shared" si="699"/>
        <v>1.2200700796053026</v>
      </c>
      <c r="Y931" s="1">
        <f>Tabulka1[[#This Row],[z2]]</f>
        <v>52.5</v>
      </c>
      <c r="Z931" s="1">
        <f>Tabulka1[[#This Row],[std2]]</f>
        <v>0.84852813742385902</v>
      </c>
      <c r="AA931" s="1" t="s">
        <v>36</v>
      </c>
      <c r="AB931" s="1" t="s">
        <v>37</v>
      </c>
      <c r="AC931" s="1" t="str">
        <f>Tabulka1[[#This Row],[z2Label]]</f>
        <v>Conductivity (mS/cm)</v>
      </c>
      <c r="AD931" s="1">
        <f>Tabulka1[[#This Row],[y2]]</f>
        <v>2</v>
      </c>
      <c r="AE931" s="1">
        <f>Tabulka1[[#This Row],[x3]]</f>
        <v>3.4028370655582085</v>
      </c>
      <c r="AF931" s="1">
        <f>Tabulka1[[#This Row],[x2]]-Tabulka1[[#This Row],[x3]]</f>
        <v>6.5971629344417915</v>
      </c>
      <c r="AG931" s="1">
        <f>100-Tabulka1[[#This Row],[Na2O_proc]]-Tabulka1[[#This Row],[SiO2_proc]]</f>
        <v>90</v>
      </c>
      <c r="AH931" s="1">
        <f>Tabulka1[[#This Row],[z2]]</f>
        <v>52.5</v>
      </c>
      <c r="AI931" s="1">
        <f>Tabulka1[[#This Row],[std2]]</f>
        <v>0.84852813742385902</v>
      </c>
      <c r="AJ931" s="1" t="str">
        <f>Tabulka1[[#This Row],[z2Label]]</f>
        <v>Conductivity (mS/cm)</v>
      </c>
      <c r="AK931" s="1">
        <v>25</v>
      </c>
      <c r="AL931" s="1" t="s">
        <v>82</v>
      </c>
      <c r="AM931" s="1" t="s">
        <v>79</v>
      </c>
      <c r="AN931" s="1"/>
      <c r="AO931" s="1"/>
      <c r="AP931" s="1"/>
      <c r="AQ931" s="1"/>
    </row>
    <row r="932" spans="1:43" x14ac:dyDescent="0.35">
      <c r="A932" s="1">
        <f t="shared" ref="A932:B932" si="700">A835</f>
        <v>1.8839468120209355</v>
      </c>
      <c r="B932" s="1">
        <f t="shared" si="700"/>
        <v>1.8839468120209355</v>
      </c>
      <c r="C932" s="1">
        <f>Tabulka1[[#This Row],[z2]]</f>
        <v>63.7</v>
      </c>
      <c r="D932" s="1">
        <f>Tabulka1[[#This Row],[std2]]</f>
        <v>1.1313708498984771</v>
      </c>
      <c r="E932" s="1">
        <f t="shared" si="556"/>
        <v>7</v>
      </c>
      <c r="F932" s="1" t="s">
        <v>75</v>
      </c>
      <c r="G932" s="1" t="s">
        <v>27</v>
      </c>
      <c r="H932" s="1" t="s">
        <v>71</v>
      </c>
      <c r="I932" s="1">
        <f t="shared" ref="I932:J932" si="701">I835</f>
        <v>15</v>
      </c>
      <c r="J932" s="1">
        <f t="shared" si="701"/>
        <v>2</v>
      </c>
      <c r="K932" s="1">
        <v>63.7</v>
      </c>
      <c r="L932" s="1">
        <v>1.1313708498984771</v>
      </c>
      <c r="M932" s="1" t="s">
        <v>29</v>
      </c>
      <c r="N932" s="1" t="s">
        <v>28</v>
      </c>
      <c r="O932" s="1" t="s">
        <v>71</v>
      </c>
      <c r="P932" s="1">
        <f t="shared" ref="P932:Q932" si="702">P835</f>
        <v>5.1042555983373132</v>
      </c>
      <c r="Q932" s="1">
        <f t="shared" si="702"/>
        <v>2</v>
      </c>
      <c r="R932" s="1">
        <f>Tabulka1[[#This Row],[z2]]</f>
        <v>63.7</v>
      </c>
      <c r="S932" s="1">
        <f>Tabulka1[[#This Row],[std2]]</f>
        <v>1.1313708498984771</v>
      </c>
      <c r="T932" s="1" t="s">
        <v>44</v>
      </c>
      <c r="U932" s="1" t="s">
        <v>28</v>
      </c>
      <c r="V932" s="1" t="str">
        <f>Tabulka1[[#This Row],[z2Label]]</f>
        <v>Conductivity (mS/cm)</v>
      </c>
      <c r="W932" s="1">
        <f t="shared" ref="W932:X932" si="703">W835</f>
        <v>1.9377583617260685</v>
      </c>
      <c r="X932" s="1">
        <f t="shared" si="703"/>
        <v>1.9377583617260681</v>
      </c>
      <c r="Y932" s="1">
        <f>Tabulka1[[#This Row],[z2]]</f>
        <v>63.7</v>
      </c>
      <c r="Z932" s="1">
        <f>Tabulka1[[#This Row],[std2]]</f>
        <v>1.1313708498984771</v>
      </c>
      <c r="AA932" s="1" t="s">
        <v>36</v>
      </c>
      <c r="AB932" s="1" t="s">
        <v>37</v>
      </c>
      <c r="AC932" s="1" t="str">
        <f>Tabulka1[[#This Row],[z2Label]]</f>
        <v>Conductivity (mS/cm)</v>
      </c>
      <c r="AD932" s="1">
        <f>Tabulka1[[#This Row],[y2]]</f>
        <v>2</v>
      </c>
      <c r="AE932" s="1">
        <f>Tabulka1[[#This Row],[x3]]</f>
        <v>5.1042555983373132</v>
      </c>
      <c r="AF932" s="1">
        <f>Tabulka1[[#This Row],[x2]]-Tabulka1[[#This Row],[x3]]</f>
        <v>9.8957444016626859</v>
      </c>
      <c r="AG932" s="1">
        <f>100-Tabulka1[[#This Row],[Na2O_proc]]-Tabulka1[[#This Row],[SiO2_proc]]</f>
        <v>85</v>
      </c>
      <c r="AH932" s="1">
        <f>Tabulka1[[#This Row],[z2]]</f>
        <v>63.7</v>
      </c>
      <c r="AI932" s="1">
        <f>Tabulka1[[#This Row],[std2]]</f>
        <v>1.1313708498984771</v>
      </c>
      <c r="AJ932" s="1" t="str">
        <f>Tabulka1[[#This Row],[z2Label]]</f>
        <v>Conductivity (mS/cm)</v>
      </c>
      <c r="AK932" s="1">
        <v>25</v>
      </c>
      <c r="AL932" s="1" t="s">
        <v>82</v>
      </c>
      <c r="AM932" s="1" t="s">
        <v>79</v>
      </c>
      <c r="AN932" s="1"/>
      <c r="AO932" s="1"/>
      <c r="AP932" s="1"/>
      <c r="AQ932" s="1"/>
    </row>
    <row r="933" spans="1:43" x14ac:dyDescent="0.35">
      <c r="A933" s="1">
        <f t="shared" ref="A933:B933" si="704">A836</f>
        <v>2.6327819043598044</v>
      </c>
      <c r="B933" s="1">
        <f t="shared" si="704"/>
        <v>2.6327819043598044</v>
      </c>
      <c r="C933" s="1">
        <f>Tabulka1[[#This Row],[z2]]</f>
        <v>68.7</v>
      </c>
      <c r="D933" s="1">
        <f>Tabulka1[[#This Row],[std2]]</f>
        <v>1.131370849898472</v>
      </c>
      <c r="E933" s="1">
        <f t="shared" si="556"/>
        <v>7</v>
      </c>
      <c r="F933" s="1" t="s">
        <v>75</v>
      </c>
      <c r="G933" s="1" t="s">
        <v>27</v>
      </c>
      <c r="H933" s="1" t="s">
        <v>71</v>
      </c>
      <c r="I933" s="1">
        <f t="shared" ref="I933:J933" si="705">I836</f>
        <v>20</v>
      </c>
      <c r="J933" s="1">
        <f t="shared" si="705"/>
        <v>2</v>
      </c>
      <c r="K933" s="1">
        <v>68.7</v>
      </c>
      <c r="L933" s="1">
        <v>1.131370849898472</v>
      </c>
      <c r="M933" s="1" t="s">
        <v>29</v>
      </c>
      <c r="N933" s="1" t="s">
        <v>28</v>
      </c>
      <c r="O933" s="1" t="s">
        <v>71</v>
      </c>
      <c r="P933" s="1">
        <f t="shared" ref="P933:Q933" si="706">P836</f>
        <v>6.8056741311164171</v>
      </c>
      <c r="Q933" s="1">
        <f t="shared" si="706"/>
        <v>2</v>
      </c>
      <c r="R933" s="1">
        <f>Tabulka1[[#This Row],[z2]]</f>
        <v>68.7</v>
      </c>
      <c r="S933" s="1">
        <f>Tabulka1[[#This Row],[std2]]</f>
        <v>1.131370849898472</v>
      </c>
      <c r="T933" s="1" t="s">
        <v>44</v>
      </c>
      <c r="U933" s="1" t="s">
        <v>28</v>
      </c>
      <c r="V933" s="1" t="str">
        <f>Tabulka1[[#This Row],[z2Label]]</f>
        <v>Conductivity (mS/cm)</v>
      </c>
      <c r="W933" s="1">
        <f t="shared" ref="W933:X933" si="707">W836</f>
        <v>2.7451576791119305</v>
      </c>
      <c r="X933" s="1">
        <f t="shared" si="707"/>
        <v>2.745157679111931</v>
      </c>
      <c r="Y933" s="1">
        <f>Tabulka1[[#This Row],[z2]]</f>
        <v>68.7</v>
      </c>
      <c r="Z933" s="1">
        <f>Tabulka1[[#This Row],[std2]]</f>
        <v>1.131370849898472</v>
      </c>
      <c r="AA933" s="1" t="s">
        <v>36</v>
      </c>
      <c r="AB933" s="1" t="s">
        <v>37</v>
      </c>
      <c r="AC933" s="1" t="str">
        <f>Tabulka1[[#This Row],[z2Label]]</f>
        <v>Conductivity (mS/cm)</v>
      </c>
      <c r="AD933" s="1">
        <f>Tabulka1[[#This Row],[y2]]</f>
        <v>2</v>
      </c>
      <c r="AE933" s="1">
        <f>Tabulka1[[#This Row],[x3]]</f>
        <v>6.8056741311164171</v>
      </c>
      <c r="AF933" s="1">
        <f>Tabulka1[[#This Row],[x2]]-Tabulka1[[#This Row],[x3]]</f>
        <v>13.194325868883583</v>
      </c>
      <c r="AG933" s="1">
        <f>100-Tabulka1[[#This Row],[Na2O_proc]]-Tabulka1[[#This Row],[SiO2_proc]]</f>
        <v>80</v>
      </c>
      <c r="AH933" s="1">
        <f>Tabulka1[[#This Row],[z2]]</f>
        <v>68.7</v>
      </c>
      <c r="AI933" s="1">
        <f>Tabulka1[[#This Row],[std2]]</f>
        <v>1.131370849898472</v>
      </c>
      <c r="AJ933" s="1" t="str">
        <f>Tabulka1[[#This Row],[z2Label]]</f>
        <v>Conductivity (mS/cm)</v>
      </c>
      <c r="AK933" s="1">
        <v>25</v>
      </c>
      <c r="AL933" s="1" t="s">
        <v>82</v>
      </c>
      <c r="AM933" s="1" t="s">
        <v>79</v>
      </c>
      <c r="AN933" s="1"/>
      <c r="AO933" s="1"/>
      <c r="AP933" s="1"/>
      <c r="AQ933" s="1"/>
    </row>
    <row r="934" spans="1:43" x14ac:dyDescent="0.35">
      <c r="A934" s="1">
        <f t="shared" ref="A934:B934" si="708">A837</f>
        <v>3.452790699845008</v>
      </c>
      <c r="B934" s="1">
        <f t="shared" si="708"/>
        <v>3.452790699845008</v>
      </c>
      <c r="C934" s="1">
        <f>Tabulka1[[#This Row],[z2]]</f>
        <v>67.349999999999994</v>
      </c>
      <c r="D934" s="1">
        <f>Tabulka1[[#This Row],[std2]]</f>
        <v>0.77781745930520829</v>
      </c>
      <c r="E934" s="1">
        <f t="shared" ref="E934:E964" si="709">E837</f>
        <v>7</v>
      </c>
      <c r="F934" s="1" t="s">
        <v>75</v>
      </c>
      <c r="G934" s="1" t="s">
        <v>27</v>
      </c>
      <c r="H934" s="1" t="s">
        <v>71</v>
      </c>
      <c r="I934" s="1">
        <f t="shared" ref="I934:J934" si="710">I837</f>
        <v>25</v>
      </c>
      <c r="J934" s="1">
        <f t="shared" si="710"/>
        <v>2</v>
      </c>
      <c r="K934" s="1">
        <v>67.349999999999994</v>
      </c>
      <c r="L934" s="1">
        <v>0.77781745930520829</v>
      </c>
      <c r="M934" s="1" t="s">
        <v>29</v>
      </c>
      <c r="N934" s="1" t="s">
        <v>28</v>
      </c>
      <c r="O934" s="1" t="s">
        <v>71</v>
      </c>
      <c r="P934" s="1">
        <f t="shared" ref="P934:Q934" si="711">P837</f>
        <v>8.5070926638955218</v>
      </c>
      <c r="Q934" s="1">
        <f t="shared" si="711"/>
        <v>2</v>
      </c>
      <c r="R934" s="1">
        <f>Tabulka1[[#This Row],[z2]]</f>
        <v>67.349999999999994</v>
      </c>
      <c r="S934" s="1">
        <f>Tabulka1[[#This Row],[std2]]</f>
        <v>0.77781745930520829</v>
      </c>
      <c r="T934" s="1" t="s">
        <v>44</v>
      </c>
      <c r="U934" s="1" t="s">
        <v>28</v>
      </c>
      <c r="V934" s="1" t="str">
        <f>Tabulka1[[#This Row],[z2Label]]</f>
        <v>Conductivity (mS/cm)</v>
      </c>
      <c r="W934" s="1">
        <f t="shared" ref="W934:X934" si="712">W837</f>
        <v>3.6602102388159072</v>
      </c>
      <c r="X934" s="1">
        <f t="shared" si="712"/>
        <v>3.6602102388159081</v>
      </c>
      <c r="Y934" s="1">
        <f>Tabulka1[[#This Row],[z2]]</f>
        <v>67.349999999999994</v>
      </c>
      <c r="Z934" s="1">
        <f>Tabulka1[[#This Row],[std2]]</f>
        <v>0.77781745930520829</v>
      </c>
      <c r="AA934" s="1" t="s">
        <v>36</v>
      </c>
      <c r="AB934" s="1" t="s">
        <v>37</v>
      </c>
      <c r="AC934" s="1" t="str">
        <f>Tabulka1[[#This Row],[z2Label]]</f>
        <v>Conductivity (mS/cm)</v>
      </c>
      <c r="AD934" s="1">
        <f>Tabulka1[[#This Row],[y2]]</f>
        <v>2</v>
      </c>
      <c r="AE934" s="1">
        <f>Tabulka1[[#This Row],[x3]]</f>
        <v>8.5070926638955218</v>
      </c>
      <c r="AF934" s="1">
        <f>Tabulka1[[#This Row],[x2]]-Tabulka1[[#This Row],[x3]]</f>
        <v>16.49290733610448</v>
      </c>
      <c r="AG934" s="1">
        <f>100-Tabulka1[[#This Row],[Na2O_proc]]-Tabulka1[[#This Row],[SiO2_proc]]</f>
        <v>75</v>
      </c>
      <c r="AH934" s="1">
        <f>Tabulka1[[#This Row],[z2]]</f>
        <v>67.349999999999994</v>
      </c>
      <c r="AI934" s="1">
        <f>Tabulka1[[#This Row],[std2]]</f>
        <v>0.77781745930520829</v>
      </c>
      <c r="AJ934" s="1" t="str">
        <f>Tabulka1[[#This Row],[z2Label]]</f>
        <v>Conductivity (mS/cm)</v>
      </c>
      <c r="AK934" s="1">
        <v>25</v>
      </c>
      <c r="AL934" s="1" t="s">
        <v>82</v>
      </c>
      <c r="AM934" s="1" t="s">
        <v>79</v>
      </c>
      <c r="AN934" s="1"/>
      <c r="AO934" s="1"/>
      <c r="AP934" s="1"/>
      <c r="AQ934" s="1"/>
    </row>
    <row r="935" spans="1:43" x14ac:dyDescent="0.35">
      <c r="A935" s="1">
        <f t="shared" ref="A935:B935" si="713">A838</f>
        <v>4.3500427421050629</v>
      </c>
      <c r="B935" s="1">
        <f t="shared" si="713"/>
        <v>4.3500427421050629</v>
      </c>
      <c r="C935" s="1">
        <f>Tabulka1[[#This Row],[z2]]</f>
        <v>61.849999999999994</v>
      </c>
      <c r="D935" s="1">
        <f>Tabulka1[[#This Row],[std2]]</f>
        <v>1.4849242404917506</v>
      </c>
      <c r="E935" s="1">
        <f t="shared" si="709"/>
        <v>7</v>
      </c>
      <c r="F935" s="1" t="s">
        <v>75</v>
      </c>
      <c r="G935" s="1" t="s">
        <v>27</v>
      </c>
      <c r="H935" s="1" t="s">
        <v>71</v>
      </c>
      <c r="I935" s="1">
        <f t="shared" ref="I935:J935" si="714">I838</f>
        <v>30</v>
      </c>
      <c r="J935" s="1">
        <f t="shared" si="714"/>
        <v>2</v>
      </c>
      <c r="K935" s="1">
        <v>61.849999999999994</v>
      </c>
      <c r="L935" s="1">
        <v>1.4849242404917506</v>
      </c>
      <c r="M935" s="1" t="s">
        <v>29</v>
      </c>
      <c r="N935" s="1" t="s">
        <v>28</v>
      </c>
      <c r="O935" s="1" t="s">
        <v>71</v>
      </c>
      <c r="P935" s="1">
        <f t="shared" ref="P935:Q935" si="715">P838</f>
        <v>10.208511196674626</v>
      </c>
      <c r="Q935" s="1">
        <f t="shared" si="715"/>
        <v>2</v>
      </c>
      <c r="R935" s="1">
        <f>Tabulka1[[#This Row],[z2]]</f>
        <v>61.849999999999994</v>
      </c>
      <c r="S935" s="1">
        <f>Tabulka1[[#This Row],[std2]]</f>
        <v>1.4849242404917506</v>
      </c>
      <c r="T935" s="1" t="s">
        <v>44</v>
      </c>
      <c r="U935" s="1" t="s">
        <v>28</v>
      </c>
      <c r="V935" s="1" t="str">
        <f>Tabulka1[[#This Row],[z2Label]]</f>
        <v>Conductivity (mS/cm)</v>
      </c>
      <c r="W935" s="1">
        <f t="shared" ref="W935:X935" si="716">W838</f>
        <v>4.7059845927633095</v>
      </c>
      <c r="X935" s="1">
        <f t="shared" si="716"/>
        <v>4.7059845927633086</v>
      </c>
      <c r="Y935" s="1">
        <f>Tabulka1[[#This Row],[z2]]</f>
        <v>61.849999999999994</v>
      </c>
      <c r="Z935" s="1">
        <f>Tabulka1[[#This Row],[std2]]</f>
        <v>1.4849242404917506</v>
      </c>
      <c r="AA935" s="1" t="s">
        <v>36</v>
      </c>
      <c r="AB935" s="1" t="s">
        <v>37</v>
      </c>
      <c r="AC935" s="1" t="str">
        <f>Tabulka1[[#This Row],[z2Label]]</f>
        <v>Conductivity (mS/cm)</v>
      </c>
      <c r="AD935" s="1">
        <f>Tabulka1[[#This Row],[y2]]</f>
        <v>2</v>
      </c>
      <c r="AE935" s="1">
        <f>Tabulka1[[#This Row],[x3]]</f>
        <v>10.208511196674626</v>
      </c>
      <c r="AF935" s="1">
        <f>Tabulka1[[#This Row],[x2]]-Tabulka1[[#This Row],[x3]]</f>
        <v>19.791488803325372</v>
      </c>
      <c r="AG935" s="1">
        <f>100-Tabulka1[[#This Row],[Na2O_proc]]-Tabulka1[[#This Row],[SiO2_proc]]</f>
        <v>70</v>
      </c>
      <c r="AH935" s="1">
        <f>Tabulka1[[#This Row],[z2]]</f>
        <v>61.849999999999994</v>
      </c>
      <c r="AI935" s="1">
        <f>Tabulka1[[#This Row],[std2]]</f>
        <v>1.4849242404917506</v>
      </c>
      <c r="AJ935" s="1" t="str">
        <f>Tabulka1[[#This Row],[z2Label]]</f>
        <v>Conductivity (mS/cm)</v>
      </c>
      <c r="AK935" s="1">
        <v>25</v>
      </c>
      <c r="AL935" s="1" t="s">
        <v>82</v>
      </c>
      <c r="AM935" s="1" t="s">
        <v>79</v>
      </c>
      <c r="AN935" s="1"/>
      <c r="AO935" s="1"/>
      <c r="AP935" s="1"/>
      <c r="AQ935" s="1"/>
    </row>
    <row r="936" spans="1:43" x14ac:dyDescent="0.35">
      <c r="A936" s="1">
        <f t="shared" ref="A936:B936" si="717">A839</f>
        <v>5.3343904020503032</v>
      </c>
      <c r="B936" s="1">
        <f t="shared" si="717"/>
        <v>5.3343904020503032</v>
      </c>
      <c r="C936" s="1">
        <f>Tabulka1[[#This Row],[z2]]</f>
        <v>50.7</v>
      </c>
      <c r="D936" s="1">
        <f>Tabulka1[[#This Row],[std2]]</f>
        <v>0.98994949366116547</v>
      </c>
      <c r="E936" s="1">
        <f t="shared" si="709"/>
        <v>7</v>
      </c>
      <c r="F936" s="1" t="s">
        <v>75</v>
      </c>
      <c r="G936" s="1" t="s">
        <v>27</v>
      </c>
      <c r="H936" s="1" t="s">
        <v>71</v>
      </c>
      <c r="I936" s="1">
        <f t="shared" ref="I936:J936" si="718">I839</f>
        <v>35</v>
      </c>
      <c r="J936" s="1">
        <f t="shared" si="718"/>
        <v>2</v>
      </c>
      <c r="K936" s="1">
        <v>50.7</v>
      </c>
      <c r="L936" s="1">
        <v>0.98994949366116547</v>
      </c>
      <c r="M936" s="1" t="s">
        <v>29</v>
      </c>
      <c r="N936" s="1" t="s">
        <v>28</v>
      </c>
      <c r="O936" s="1" t="s">
        <v>71</v>
      </c>
      <c r="P936" s="1">
        <f t="shared" ref="P936:Q936" si="719">P839</f>
        <v>11.909929729453731</v>
      </c>
      <c r="Q936" s="1">
        <f t="shared" si="719"/>
        <v>2</v>
      </c>
      <c r="R936" s="1">
        <f>Tabulka1[[#This Row],[z2]]</f>
        <v>50.7</v>
      </c>
      <c r="S936" s="1">
        <f>Tabulka1[[#This Row],[std2]]</f>
        <v>0.98994949366116547</v>
      </c>
      <c r="T936" s="1" t="s">
        <v>44</v>
      </c>
      <c r="U936" s="1" t="s">
        <v>28</v>
      </c>
      <c r="V936" s="1" t="str">
        <f>Tabulka1[[#This Row],[z2Label]]</f>
        <v>Conductivity (mS/cm)</v>
      </c>
      <c r="W936" s="1">
        <f t="shared" ref="W936:X936" si="720">W839</f>
        <v>5.9126473088564655</v>
      </c>
      <c r="X936" s="1">
        <f t="shared" si="720"/>
        <v>5.9126473088564655</v>
      </c>
      <c r="Y936" s="1">
        <f>Tabulka1[[#This Row],[z2]]</f>
        <v>50.7</v>
      </c>
      <c r="Z936" s="1">
        <f>Tabulka1[[#This Row],[std2]]</f>
        <v>0.98994949366116547</v>
      </c>
      <c r="AA936" s="1" t="s">
        <v>36</v>
      </c>
      <c r="AB936" s="1" t="s">
        <v>37</v>
      </c>
      <c r="AC936" s="1" t="str">
        <f>Tabulka1[[#This Row],[z2Label]]</f>
        <v>Conductivity (mS/cm)</v>
      </c>
      <c r="AD936" s="1">
        <f>Tabulka1[[#This Row],[y2]]</f>
        <v>2</v>
      </c>
      <c r="AE936" s="1">
        <f>Tabulka1[[#This Row],[x3]]</f>
        <v>11.909929729453731</v>
      </c>
      <c r="AF936" s="1">
        <f>Tabulka1[[#This Row],[x2]]-Tabulka1[[#This Row],[x3]]</f>
        <v>23.090070270546271</v>
      </c>
      <c r="AG936" s="1">
        <f>100-Tabulka1[[#This Row],[Na2O_proc]]-Tabulka1[[#This Row],[SiO2_proc]]</f>
        <v>65</v>
      </c>
      <c r="AH936" s="1">
        <f>Tabulka1[[#This Row],[z2]]</f>
        <v>50.7</v>
      </c>
      <c r="AI936" s="1">
        <f>Tabulka1[[#This Row],[std2]]</f>
        <v>0.98994949366116547</v>
      </c>
      <c r="AJ936" s="1" t="str">
        <f>Tabulka1[[#This Row],[z2Label]]</f>
        <v>Conductivity (mS/cm)</v>
      </c>
      <c r="AK936" s="1">
        <v>25</v>
      </c>
      <c r="AL936" s="1" t="s">
        <v>82</v>
      </c>
      <c r="AM936" s="1" t="s">
        <v>79</v>
      </c>
      <c r="AN936" s="1"/>
      <c r="AO936" s="1"/>
      <c r="AP936" s="1"/>
      <c r="AQ936" s="1"/>
    </row>
    <row r="937" spans="1:43" x14ac:dyDescent="0.35">
      <c r="A937" s="1">
        <f t="shared" ref="A937:B937" si="721">A840</f>
        <v>6.1846543094254152</v>
      </c>
      <c r="B937" s="1">
        <f t="shared" si="721"/>
        <v>6.1846543094254152</v>
      </c>
      <c r="C937" s="1">
        <f>Tabulka1[[#This Row],[z2]]</f>
        <v>39.700000000000003</v>
      </c>
      <c r="D937" s="1">
        <f>Tabulka1[[#This Row],[std2]]</f>
        <v>0.70710678118654757</v>
      </c>
      <c r="E937" s="1">
        <f t="shared" si="709"/>
        <v>7</v>
      </c>
      <c r="F937" s="1" t="s">
        <v>75</v>
      </c>
      <c r="G937" s="1" t="s">
        <v>27</v>
      </c>
      <c r="H937" s="1" t="s">
        <v>71</v>
      </c>
      <c r="I937" s="1">
        <f t="shared" ref="I937:J937" si="722">I840</f>
        <v>38.94</v>
      </c>
      <c r="J937" s="1">
        <f t="shared" si="722"/>
        <v>2</v>
      </c>
      <c r="K937" s="1">
        <v>39.700000000000003</v>
      </c>
      <c r="L937" s="1">
        <v>0.70710678118654757</v>
      </c>
      <c r="M937" s="1" t="s">
        <v>29</v>
      </c>
      <c r="N937" s="1" t="s">
        <v>28</v>
      </c>
      <c r="O937" s="1" t="s">
        <v>71</v>
      </c>
      <c r="P937" s="1">
        <f t="shared" ref="P937:Q937" si="723">P840</f>
        <v>13.250647533283663</v>
      </c>
      <c r="Q937" s="1">
        <f t="shared" si="723"/>
        <v>2</v>
      </c>
      <c r="R937" s="1">
        <f>Tabulka1[[#This Row],[z2]]</f>
        <v>39.700000000000003</v>
      </c>
      <c r="S937" s="1">
        <f>Tabulka1[[#This Row],[std2]]</f>
        <v>0.70710678118654757</v>
      </c>
      <c r="T937" s="1" t="s">
        <v>44</v>
      </c>
      <c r="U937" s="1" t="s">
        <v>28</v>
      </c>
      <c r="V937" s="1" t="str">
        <f>Tabulka1[[#This Row],[z2Label]]</f>
        <v>Conductivity (mS/cm)</v>
      </c>
      <c r="W937" s="1">
        <f t="shared" ref="W937:X937" si="724">W840</f>
        <v>7.0027147084584715</v>
      </c>
      <c r="X937" s="1">
        <f t="shared" si="724"/>
        <v>7.0027147084584724</v>
      </c>
      <c r="Y937" s="1">
        <f>Tabulka1[[#This Row],[z2]]</f>
        <v>39.700000000000003</v>
      </c>
      <c r="Z937" s="1">
        <f>Tabulka1[[#This Row],[std2]]</f>
        <v>0.70710678118654757</v>
      </c>
      <c r="AA937" s="1" t="s">
        <v>36</v>
      </c>
      <c r="AB937" s="1" t="s">
        <v>37</v>
      </c>
      <c r="AC937" s="1" t="str">
        <f>Tabulka1[[#This Row],[z2Label]]</f>
        <v>Conductivity (mS/cm)</v>
      </c>
      <c r="AD937" s="1">
        <f>Tabulka1[[#This Row],[y2]]</f>
        <v>2</v>
      </c>
      <c r="AE937" s="1">
        <f>Tabulka1[[#This Row],[x3]]</f>
        <v>13.250647533283663</v>
      </c>
      <c r="AF937" s="1">
        <f>Tabulka1[[#This Row],[x2]]-Tabulka1[[#This Row],[x3]]</f>
        <v>25.689352466716336</v>
      </c>
      <c r="AG937" s="1">
        <f>100-Tabulka1[[#This Row],[Na2O_proc]]-Tabulka1[[#This Row],[SiO2_proc]]</f>
        <v>61.059999999999995</v>
      </c>
      <c r="AH937" s="1">
        <f>Tabulka1[[#This Row],[z2]]</f>
        <v>39.700000000000003</v>
      </c>
      <c r="AI937" s="1">
        <f>Tabulka1[[#This Row],[std2]]</f>
        <v>0.70710678118654757</v>
      </c>
      <c r="AJ937" s="1" t="str">
        <f>Tabulka1[[#This Row],[z2Label]]</f>
        <v>Conductivity (mS/cm)</v>
      </c>
      <c r="AK937" s="1">
        <v>25</v>
      </c>
      <c r="AL937" s="1" t="s">
        <v>82</v>
      </c>
      <c r="AM937" s="1" t="s">
        <v>79</v>
      </c>
      <c r="AN937" s="1"/>
      <c r="AO937" s="1"/>
      <c r="AP937" s="1"/>
      <c r="AQ937" s="1"/>
    </row>
    <row r="938" spans="1:43" x14ac:dyDescent="0.35">
      <c r="A938" s="1">
        <f t="shared" ref="A938:B938" si="725">A841</f>
        <v>0</v>
      </c>
      <c r="B938" s="1">
        <f t="shared" si="725"/>
        <v>0</v>
      </c>
      <c r="C938" s="1">
        <f>Tabulka1[[#This Row],[z2]]</f>
        <v>1.6605000000000002E-2</v>
      </c>
      <c r="D938" s="1">
        <f>Tabulka1[[#This Row],[std2]]</f>
        <v>1.0033845225037108E-2</v>
      </c>
      <c r="E938" s="1">
        <f t="shared" si="709"/>
        <v>8</v>
      </c>
      <c r="F938" s="1" t="s">
        <v>75</v>
      </c>
      <c r="G938" s="1" t="s">
        <v>27</v>
      </c>
      <c r="H938" s="1" t="s">
        <v>71</v>
      </c>
      <c r="I938" s="1">
        <f t="shared" ref="I938:J938" si="726">I841</f>
        <v>0</v>
      </c>
      <c r="J938" s="1">
        <f t="shared" si="726"/>
        <v>2.5</v>
      </c>
      <c r="K938">
        <v>1.6605000000000002E-2</v>
      </c>
      <c r="L938">
        <v>1.0033845225037108E-2</v>
      </c>
      <c r="M938" s="1" t="s">
        <v>29</v>
      </c>
      <c r="N938" s="1" t="s">
        <v>28</v>
      </c>
      <c r="O938" s="1" t="s">
        <v>71</v>
      </c>
      <c r="P938" s="1">
        <f t="shared" ref="P938:Q938" si="727">P841</f>
        <v>0</v>
      </c>
      <c r="Q938" s="1">
        <f t="shared" si="727"/>
        <v>0</v>
      </c>
      <c r="R938" s="1">
        <f>Tabulka1[[#This Row],[z2]]</f>
        <v>1.6605000000000002E-2</v>
      </c>
      <c r="S938" s="1">
        <f>Tabulka1[[#This Row],[std2]]</f>
        <v>1.0033845225037108E-2</v>
      </c>
      <c r="T938" s="1" t="s">
        <v>44</v>
      </c>
      <c r="U938" s="1" t="s">
        <v>28</v>
      </c>
      <c r="V938" s="1" t="str">
        <f>Tabulka1[[#This Row],[z2Label]]</f>
        <v>Conductivity (mS/cm)</v>
      </c>
      <c r="W938" s="1">
        <f t="shared" ref="W938:X938" si="728">W841</f>
        <v>0</v>
      </c>
      <c r="X938" s="1">
        <f t="shared" si="728"/>
        <v>0</v>
      </c>
      <c r="Y938" s="1">
        <f>Tabulka1[[#This Row],[z2]]</f>
        <v>1.6605000000000002E-2</v>
      </c>
      <c r="Z938" s="1">
        <f>Tabulka1[[#This Row],[std2]]</f>
        <v>1.0033845225037108E-2</v>
      </c>
      <c r="AA938" s="1" t="s">
        <v>36</v>
      </c>
      <c r="AB938" s="1" t="s">
        <v>37</v>
      </c>
      <c r="AC938" s="1" t="str">
        <f>Tabulka1[[#This Row],[z2Label]]</f>
        <v>Conductivity (mS/cm)</v>
      </c>
      <c r="AD938" s="1">
        <f>Tabulka1[[#This Row],[y2]]</f>
        <v>2.5</v>
      </c>
      <c r="AE938" s="1">
        <f>Tabulka1[[#This Row],[x3]]</f>
        <v>0</v>
      </c>
      <c r="AF938" s="1">
        <f>Tabulka1[[#This Row],[x2]]-Tabulka1[[#This Row],[x3]]</f>
        <v>0</v>
      </c>
      <c r="AG938" s="1">
        <f>100-Tabulka1[[#This Row],[Na2O_proc]]-Tabulka1[[#This Row],[SiO2_proc]]</f>
        <v>100</v>
      </c>
      <c r="AH938" s="1">
        <f>Tabulka1[[#This Row],[z2]]</f>
        <v>1.6605000000000002E-2</v>
      </c>
      <c r="AI938" s="1">
        <f>Tabulka1[[#This Row],[std2]]</f>
        <v>1.0033845225037108E-2</v>
      </c>
      <c r="AJ938" s="1" t="str">
        <f>Tabulka1[[#This Row],[z2Label]]</f>
        <v>Conductivity (mS/cm)</v>
      </c>
      <c r="AK938" s="1">
        <v>25</v>
      </c>
      <c r="AL938" s="1" t="s">
        <v>82</v>
      </c>
      <c r="AM938" s="1" t="s">
        <v>79</v>
      </c>
      <c r="AN938" s="1"/>
      <c r="AO938" s="1"/>
      <c r="AP938" s="1"/>
      <c r="AQ938" s="1"/>
    </row>
    <row r="939" spans="1:43" x14ac:dyDescent="0.35">
      <c r="A939" s="1">
        <f t="shared" ref="A939:B939" si="729">A842</f>
        <v>0.49062607073559161</v>
      </c>
      <c r="B939" s="1">
        <f t="shared" si="729"/>
        <v>0.61328258841948946</v>
      </c>
      <c r="C939" s="1">
        <f>Tabulka1[[#This Row],[z2]]</f>
        <v>26.200000000000003</v>
      </c>
      <c r="D939" s="1">
        <f>Tabulka1[[#This Row],[std2]]</f>
        <v>0.141421356237309</v>
      </c>
      <c r="E939" s="1">
        <f t="shared" si="709"/>
        <v>8</v>
      </c>
      <c r="F939" s="1" t="s">
        <v>75</v>
      </c>
      <c r="G939" s="1" t="s">
        <v>27</v>
      </c>
      <c r="H939" s="1" t="s">
        <v>71</v>
      </c>
      <c r="I939" s="1">
        <f t="shared" ref="I939:J939" si="730">I842</f>
        <v>5</v>
      </c>
      <c r="J939" s="1">
        <f t="shared" si="730"/>
        <v>2.5</v>
      </c>
      <c r="K939" s="1">
        <v>26.200000000000003</v>
      </c>
      <c r="L939" s="1">
        <v>0.141421356237309</v>
      </c>
      <c r="M939" s="1" t="s">
        <v>29</v>
      </c>
      <c r="N939" s="1" t="s">
        <v>28</v>
      </c>
      <c r="O939" s="1" t="s">
        <v>71</v>
      </c>
      <c r="P939" s="1">
        <f t="shared" ref="P939:Q939" si="731">P842</f>
        <v>1.4605340116288661</v>
      </c>
      <c r="Q939" s="1">
        <f t="shared" si="731"/>
        <v>2.5</v>
      </c>
      <c r="R939" s="1">
        <f>Tabulka1[[#This Row],[z2]]</f>
        <v>26.200000000000003</v>
      </c>
      <c r="S939" s="1">
        <f>Tabulka1[[#This Row],[std2]]</f>
        <v>0.141421356237309</v>
      </c>
      <c r="T939" s="1" t="s">
        <v>44</v>
      </c>
      <c r="U939" s="1" t="s">
        <v>28</v>
      </c>
      <c r="V939" s="1" t="str">
        <f>Tabulka1[[#This Row],[z2Label]]</f>
        <v>Conductivity (mS/cm)</v>
      </c>
      <c r="W939" s="1">
        <f t="shared" ref="W939:X939" si="732">W842</f>
        <v>0.49610568201992211</v>
      </c>
      <c r="X939" s="1">
        <f t="shared" si="732"/>
        <v>0.62013210252490258</v>
      </c>
      <c r="Y939" s="1">
        <f>Tabulka1[[#This Row],[z2]]</f>
        <v>26.200000000000003</v>
      </c>
      <c r="Z939" s="1">
        <f>Tabulka1[[#This Row],[std2]]</f>
        <v>0.141421356237309</v>
      </c>
      <c r="AA939" s="1" t="s">
        <v>36</v>
      </c>
      <c r="AB939" s="1" t="s">
        <v>37</v>
      </c>
      <c r="AC939" s="1" t="str">
        <f>Tabulka1[[#This Row],[z2Label]]</f>
        <v>Conductivity (mS/cm)</v>
      </c>
      <c r="AD939" s="1">
        <f>Tabulka1[[#This Row],[y2]]</f>
        <v>2.5</v>
      </c>
      <c r="AE939" s="1">
        <f>Tabulka1[[#This Row],[x3]]</f>
        <v>1.4605340116288661</v>
      </c>
      <c r="AF939" s="1">
        <f>Tabulka1[[#This Row],[x2]]-Tabulka1[[#This Row],[x3]]</f>
        <v>3.5394659883711341</v>
      </c>
      <c r="AG939" s="1">
        <f>100-Tabulka1[[#This Row],[Na2O_proc]]-Tabulka1[[#This Row],[SiO2_proc]]</f>
        <v>95</v>
      </c>
      <c r="AH939" s="1">
        <f>Tabulka1[[#This Row],[z2]]</f>
        <v>26.200000000000003</v>
      </c>
      <c r="AI939" s="1">
        <f>Tabulka1[[#This Row],[std2]]</f>
        <v>0.141421356237309</v>
      </c>
      <c r="AJ939" s="1" t="str">
        <f>Tabulka1[[#This Row],[z2Label]]</f>
        <v>Conductivity (mS/cm)</v>
      </c>
      <c r="AK939" s="1">
        <v>25</v>
      </c>
      <c r="AL939" s="1" t="s">
        <v>82</v>
      </c>
      <c r="AM939" s="1" t="s">
        <v>79</v>
      </c>
      <c r="AN939" s="1"/>
      <c r="AO939" s="1"/>
      <c r="AP939" s="1"/>
      <c r="AQ939" s="1"/>
    </row>
    <row r="940" spans="1:43" x14ac:dyDescent="0.35">
      <c r="A940" s="1">
        <f t="shared" ref="A940:B940" si="733">A843</f>
        <v>1.0253705717203738</v>
      </c>
      <c r="B940" s="1">
        <f t="shared" si="733"/>
        <v>1.2817132146504673</v>
      </c>
      <c r="C940" s="1">
        <f>Tabulka1[[#This Row],[z2]]</f>
        <v>40.35</v>
      </c>
      <c r="D940" s="1">
        <f>Tabulka1[[#This Row],[std2]]</f>
        <v>0.21213203435596223</v>
      </c>
      <c r="E940" s="1">
        <f t="shared" si="709"/>
        <v>8</v>
      </c>
      <c r="F940" s="1" t="s">
        <v>75</v>
      </c>
      <c r="G940" s="1" t="s">
        <v>27</v>
      </c>
      <c r="H940" s="1" t="s">
        <v>71</v>
      </c>
      <c r="I940" s="1">
        <f t="shared" ref="I940:J940" si="734">I843</f>
        <v>10</v>
      </c>
      <c r="J940" s="1">
        <f t="shared" si="734"/>
        <v>2.5</v>
      </c>
      <c r="K940" s="1">
        <v>40.35</v>
      </c>
      <c r="L940" s="1">
        <v>0.21213203435596223</v>
      </c>
      <c r="M940" s="1" t="s">
        <v>29</v>
      </c>
      <c r="N940" s="1" t="s">
        <v>28</v>
      </c>
      <c r="O940" s="1" t="s">
        <v>71</v>
      </c>
      <c r="P940" s="1">
        <f t="shared" ref="P940:Q940" si="735">P843</f>
        <v>2.9210680232577322</v>
      </c>
      <c r="Q940" s="1">
        <f t="shared" si="735"/>
        <v>2.5</v>
      </c>
      <c r="R940" s="1">
        <f>Tabulka1[[#This Row],[z2]]</f>
        <v>40.35</v>
      </c>
      <c r="S940" s="1">
        <f>Tabulka1[[#This Row],[std2]]</f>
        <v>0.21213203435596223</v>
      </c>
      <c r="T940" s="1" t="s">
        <v>44</v>
      </c>
      <c r="U940" s="1" t="s">
        <v>28</v>
      </c>
      <c r="V940" s="1" t="str">
        <f>Tabulka1[[#This Row],[z2Label]]</f>
        <v>Conductivity (mS/cm)</v>
      </c>
      <c r="W940" s="1">
        <f t="shared" ref="W940:X940" si="736">W843</f>
        <v>1.0473342175976132</v>
      </c>
      <c r="X940" s="1">
        <f t="shared" si="736"/>
        <v>1.3091677719970165</v>
      </c>
      <c r="Y940" s="1">
        <f>Tabulka1[[#This Row],[z2]]</f>
        <v>40.35</v>
      </c>
      <c r="Z940" s="1">
        <f>Tabulka1[[#This Row],[std2]]</f>
        <v>0.21213203435596223</v>
      </c>
      <c r="AA940" s="1" t="s">
        <v>36</v>
      </c>
      <c r="AB940" s="1" t="s">
        <v>37</v>
      </c>
      <c r="AC940" s="1" t="str">
        <f>Tabulka1[[#This Row],[z2Label]]</f>
        <v>Conductivity (mS/cm)</v>
      </c>
      <c r="AD940" s="1">
        <f>Tabulka1[[#This Row],[y2]]</f>
        <v>2.5</v>
      </c>
      <c r="AE940" s="1">
        <f>Tabulka1[[#This Row],[x3]]</f>
        <v>2.9210680232577322</v>
      </c>
      <c r="AF940" s="1">
        <f>Tabulka1[[#This Row],[x2]]-Tabulka1[[#This Row],[x3]]</f>
        <v>7.0789319767422683</v>
      </c>
      <c r="AG940" s="1">
        <f>100-Tabulka1[[#This Row],[Na2O_proc]]-Tabulka1[[#This Row],[SiO2_proc]]</f>
        <v>90</v>
      </c>
      <c r="AH940" s="1">
        <f>Tabulka1[[#This Row],[z2]]</f>
        <v>40.35</v>
      </c>
      <c r="AI940" s="1">
        <f>Tabulka1[[#This Row],[std2]]</f>
        <v>0.21213203435596223</v>
      </c>
      <c r="AJ940" s="1" t="str">
        <f>Tabulka1[[#This Row],[z2Label]]</f>
        <v>Conductivity (mS/cm)</v>
      </c>
      <c r="AK940" s="1">
        <v>25</v>
      </c>
      <c r="AL940" s="1" t="s">
        <v>82</v>
      </c>
      <c r="AM940" s="1" t="s">
        <v>79</v>
      </c>
      <c r="AN940" s="1"/>
      <c r="AO940" s="1"/>
      <c r="AP940" s="1"/>
      <c r="AQ940" s="1"/>
    </row>
    <row r="941" spans="1:43" x14ac:dyDescent="0.35">
      <c r="A941" s="1">
        <f t="shared" ref="A941:B941" si="737">A844</f>
        <v>1.6052444423078829</v>
      </c>
      <c r="B941" s="1">
        <f t="shared" si="737"/>
        <v>2.0065555528848535</v>
      </c>
      <c r="C941" s="1">
        <f>Tabulka1[[#This Row],[z2]]</f>
        <v>50.2</v>
      </c>
      <c r="D941" s="1">
        <f>Tabulka1[[#This Row],[std2]]</f>
        <v>0.28284271247461801</v>
      </c>
      <c r="E941" s="1">
        <f t="shared" si="709"/>
        <v>8</v>
      </c>
      <c r="F941" s="1" t="s">
        <v>75</v>
      </c>
      <c r="G941" s="1" t="s">
        <v>27</v>
      </c>
      <c r="H941" s="1" t="s">
        <v>71</v>
      </c>
      <c r="I941" s="1">
        <f t="shared" ref="I941:J941" si="738">I844</f>
        <v>15</v>
      </c>
      <c r="J941" s="1">
        <f t="shared" si="738"/>
        <v>2.5</v>
      </c>
      <c r="K941" s="1">
        <v>50.2</v>
      </c>
      <c r="L941" s="1">
        <v>0.28284271247461801</v>
      </c>
      <c r="M941" s="1" t="s">
        <v>29</v>
      </c>
      <c r="N941" s="1" t="s">
        <v>28</v>
      </c>
      <c r="O941" s="1" t="s">
        <v>71</v>
      </c>
      <c r="P941" s="1">
        <f t="shared" ref="P941:Q941" si="739">P844</f>
        <v>4.3816020348865985</v>
      </c>
      <c r="Q941" s="1">
        <f t="shared" si="739"/>
        <v>2.5</v>
      </c>
      <c r="R941" s="1">
        <f>Tabulka1[[#This Row],[z2]]</f>
        <v>50.2</v>
      </c>
      <c r="S941" s="1">
        <f>Tabulka1[[#This Row],[std2]]</f>
        <v>0.28284271247461801</v>
      </c>
      <c r="T941" s="1" t="s">
        <v>44</v>
      </c>
      <c r="U941" s="1" t="s">
        <v>28</v>
      </c>
      <c r="V941" s="1" t="str">
        <f>Tabulka1[[#This Row],[z2Label]]</f>
        <v>Conductivity (mS/cm)</v>
      </c>
      <c r="W941" s="1">
        <f t="shared" ref="W941:X941" si="740">W844</f>
        <v>1.6634131691256213</v>
      </c>
      <c r="X941" s="1">
        <f t="shared" si="740"/>
        <v>2.0792664614070264</v>
      </c>
      <c r="Y941" s="1">
        <f>Tabulka1[[#This Row],[z2]]</f>
        <v>50.2</v>
      </c>
      <c r="Z941" s="1">
        <f>Tabulka1[[#This Row],[std2]]</f>
        <v>0.28284271247461801</v>
      </c>
      <c r="AA941" s="1" t="s">
        <v>36</v>
      </c>
      <c r="AB941" s="1" t="s">
        <v>37</v>
      </c>
      <c r="AC941" s="1" t="str">
        <f>Tabulka1[[#This Row],[z2Label]]</f>
        <v>Conductivity (mS/cm)</v>
      </c>
      <c r="AD941" s="1">
        <f>Tabulka1[[#This Row],[y2]]</f>
        <v>2.5</v>
      </c>
      <c r="AE941" s="1">
        <f>Tabulka1[[#This Row],[x3]]</f>
        <v>4.3816020348865985</v>
      </c>
      <c r="AF941" s="1">
        <f>Tabulka1[[#This Row],[x2]]-Tabulka1[[#This Row],[x3]]</f>
        <v>10.618397965113402</v>
      </c>
      <c r="AG941" s="1">
        <f>100-Tabulka1[[#This Row],[Na2O_proc]]-Tabulka1[[#This Row],[SiO2_proc]]</f>
        <v>85</v>
      </c>
      <c r="AH941" s="1">
        <f>Tabulka1[[#This Row],[z2]]</f>
        <v>50.2</v>
      </c>
      <c r="AI941" s="1">
        <f>Tabulka1[[#This Row],[std2]]</f>
        <v>0.28284271247461801</v>
      </c>
      <c r="AJ941" s="1" t="str">
        <f>Tabulka1[[#This Row],[z2Label]]</f>
        <v>Conductivity (mS/cm)</v>
      </c>
      <c r="AK941" s="1">
        <v>25</v>
      </c>
      <c r="AL941" s="1" t="s">
        <v>82</v>
      </c>
      <c r="AM941" s="1" t="s">
        <v>79</v>
      </c>
      <c r="AN941" s="1"/>
      <c r="AO941" s="1"/>
      <c r="AP941" s="1"/>
      <c r="AQ941" s="1"/>
    </row>
    <row r="942" spans="1:43" x14ac:dyDescent="0.35">
      <c r="A942" s="1">
        <f t="shared" ref="A942:B942" si="741">A845</f>
        <v>2.2404207015871984</v>
      </c>
      <c r="B942" s="1">
        <f t="shared" si="741"/>
        <v>2.8005258769839978</v>
      </c>
      <c r="C942" s="1">
        <f>Tabulka1[[#This Row],[z2]]</f>
        <v>55.599999999999994</v>
      </c>
      <c r="D942" s="1">
        <f>Tabulka1[[#This Row],[std2]]</f>
        <v>0.42426406871192951</v>
      </c>
      <c r="E942" s="1">
        <f t="shared" si="709"/>
        <v>8</v>
      </c>
      <c r="F942" s="1" t="s">
        <v>75</v>
      </c>
      <c r="G942" s="1" t="s">
        <v>27</v>
      </c>
      <c r="H942" s="1" t="s">
        <v>71</v>
      </c>
      <c r="I942" s="1">
        <f t="shared" ref="I942:J942" si="742">I845</f>
        <v>20</v>
      </c>
      <c r="J942" s="1">
        <f t="shared" si="742"/>
        <v>2.5</v>
      </c>
      <c r="K942" s="1">
        <v>55.599999999999994</v>
      </c>
      <c r="L942" s="1">
        <v>0.42426406871192951</v>
      </c>
      <c r="M942" s="1" t="s">
        <v>29</v>
      </c>
      <c r="N942" s="1" t="s">
        <v>28</v>
      </c>
      <c r="O942" s="1" t="s">
        <v>71</v>
      </c>
      <c r="P942" s="1">
        <f t="shared" ref="P942:Q942" si="743">P845</f>
        <v>5.8421360465154644</v>
      </c>
      <c r="Q942" s="1">
        <f t="shared" si="743"/>
        <v>2.5</v>
      </c>
      <c r="R942" s="1">
        <f>Tabulka1[[#This Row],[z2]]</f>
        <v>55.599999999999994</v>
      </c>
      <c r="S942" s="1">
        <f>Tabulka1[[#This Row],[std2]]</f>
        <v>0.42426406871192951</v>
      </c>
      <c r="T942" s="1" t="s">
        <v>44</v>
      </c>
      <c r="U942" s="1" t="s">
        <v>28</v>
      </c>
      <c r="V942" s="1" t="str">
        <f>Tabulka1[[#This Row],[z2Label]]</f>
        <v>Conductivity (mS/cm)</v>
      </c>
      <c r="W942" s="1">
        <f t="shared" ref="W942:X942" si="744">W845</f>
        <v>2.35650198959463</v>
      </c>
      <c r="X942" s="1">
        <f t="shared" si="744"/>
        <v>2.9456274869932875</v>
      </c>
      <c r="Y942" s="1">
        <f>Tabulka1[[#This Row],[z2]]</f>
        <v>55.599999999999994</v>
      </c>
      <c r="Z942" s="1">
        <f>Tabulka1[[#This Row],[std2]]</f>
        <v>0.42426406871192951</v>
      </c>
      <c r="AA942" s="1" t="s">
        <v>36</v>
      </c>
      <c r="AB942" s="1" t="s">
        <v>37</v>
      </c>
      <c r="AC942" s="1" t="str">
        <f>Tabulka1[[#This Row],[z2Label]]</f>
        <v>Conductivity (mS/cm)</v>
      </c>
      <c r="AD942" s="1">
        <f>Tabulka1[[#This Row],[y2]]</f>
        <v>2.5</v>
      </c>
      <c r="AE942" s="1">
        <f>Tabulka1[[#This Row],[x3]]</f>
        <v>5.8421360465154644</v>
      </c>
      <c r="AF942" s="1">
        <f>Tabulka1[[#This Row],[x2]]-Tabulka1[[#This Row],[x3]]</f>
        <v>14.157863953484537</v>
      </c>
      <c r="AG942" s="1">
        <f>100-Tabulka1[[#This Row],[Na2O_proc]]-Tabulka1[[#This Row],[SiO2_proc]]</f>
        <v>80</v>
      </c>
      <c r="AH942" s="1">
        <f>Tabulka1[[#This Row],[z2]]</f>
        <v>55.599999999999994</v>
      </c>
      <c r="AI942" s="1">
        <f>Tabulka1[[#This Row],[std2]]</f>
        <v>0.42426406871192951</v>
      </c>
      <c r="AJ942" s="1" t="str">
        <f>Tabulka1[[#This Row],[z2Label]]</f>
        <v>Conductivity (mS/cm)</v>
      </c>
      <c r="AK942" s="1">
        <v>25</v>
      </c>
      <c r="AL942" s="1" t="s">
        <v>82</v>
      </c>
      <c r="AM942" s="1" t="s">
        <v>79</v>
      </c>
      <c r="AN942" s="1"/>
      <c r="AO942" s="1"/>
      <c r="AP942" s="1"/>
      <c r="AQ942" s="1"/>
    </row>
    <row r="943" spans="1:43" x14ac:dyDescent="0.35">
      <c r="A943" s="1">
        <f t="shared" ref="A943:B943" si="745">A846</f>
        <v>2.9326667260505164</v>
      </c>
      <c r="B943" s="1">
        <f t="shared" si="745"/>
        <v>3.6658334075631456</v>
      </c>
      <c r="C943" s="1">
        <f>Tabulka1[[#This Row],[z2]]</f>
        <v>56.849999999999994</v>
      </c>
      <c r="D943" s="1">
        <f>Tabulka1[[#This Row],[std2]]</f>
        <v>0.63639610306789174</v>
      </c>
      <c r="E943" s="1">
        <f t="shared" si="709"/>
        <v>8</v>
      </c>
      <c r="F943" s="1" t="s">
        <v>75</v>
      </c>
      <c r="G943" s="1" t="s">
        <v>27</v>
      </c>
      <c r="H943" s="1" t="s">
        <v>71</v>
      </c>
      <c r="I943" s="1">
        <f t="shared" ref="I943:J943" si="746">I846</f>
        <v>25</v>
      </c>
      <c r="J943" s="1">
        <f t="shared" si="746"/>
        <v>2.5</v>
      </c>
      <c r="K943" s="1">
        <v>56.849999999999994</v>
      </c>
      <c r="L943" s="1">
        <v>0.63639610306789174</v>
      </c>
      <c r="M943" s="1" t="s">
        <v>29</v>
      </c>
      <c r="N943" s="1" t="s">
        <v>28</v>
      </c>
      <c r="O943" s="1" t="s">
        <v>71</v>
      </c>
      <c r="P943" s="1">
        <f t="shared" ref="P943:Q943" si="747">P846</f>
        <v>7.3026700581443302</v>
      </c>
      <c r="Q943" s="1">
        <f t="shared" si="747"/>
        <v>2.5</v>
      </c>
      <c r="R943" s="1">
        <f>Tabulka1[[#This Row],[z2]]</f>
        <v>56.849999999999994</v>
      </c>
      <c r="S943" s="1">
        <f>Tabulka1[[#This Row],[std2]]</f>
        <v>0.63639610306789174</v>
      </c>
      <c r="T943" s="1" t="s">
        <v>44</v>
      </c>
      <c r="U943" s="1" t="s">
        <v>28</v>
      </c>
      <c r="V943" s="1" t="str">
        <f>Tabulka1[[#This Row],[z2Label]]</f>
        <v>Conductivity (mS/cm)</v>
      </c>
      <c r="W943" s="1">
        <f t="shared" ref="W943:X943" si="748">W846</f>
        <v>3.14200265279284</v>
      </c>
      <c r="X943" s="1">
        <f t="shared" si="748"/>
        <v>3.9275033159910495</v>
      </c>
      <c r="Y943" s="1">
        <f>Tabulka1[[#This Row],[z2]]</f>
        <v>56.849999999999994</v>
      </c>
      <c r="Z943" s="1">
        <f>Tabulka1[[#This Row],[std2]]</f>
        <v>0.63639610306789174</v>
      </c>
      <c r="AA943" s="1" t="s">
        <v>36</v>
      </c>
      <c r="AB943" s="1" t="s">
        <v>37</v>
      </c>
      <c r="AC943" s="1" t="str">
        <f>Tabulka1[[#This Row],[z2Label]]</f>
        <v>Conductivity (mS/cm)</v>
      </c>
      <c r="AD943" s="1">
        <f>Tabulka1[[#This Row],[y2]]</f>
        <v>2.5</v>
      </c>
      <c r="AE943" s="1">
        <f>Tabulka1[[#This Row],[x3]]</f>
        <v>7.3026700581443302</v>
      </c>
      <c r="AF943" s="1">
        <f>Tabulka1[[#This Row],[x2]]-Tabulka1[[#This Row],[x3]]</f>
        <v>17.697329941855671</v>
      </c>
      <c r="AG943" s="1">
        <f>100-Tabulka1[[#This Row],[Na2O_proc]]-Tabulka1[[#This Row],[SiO2_proc]]</f>
        <v>75</v>
      </c>
      <c r="AH943" s="1">
        <f>Tabulka1[[#This Row],[z2]]</f>
        <v>56.849999999999994</v>
      </c>
      <c r="AI943" s="1">
        <f>Tabulka1[[#This Row],[std2]]</f>
        <v>0.63639610306789174</v>
      </c>
      <c r="AJ943" s="1" t="str">
        <f>Tabulka1[[#This Row],[z2Label]]</f>
        <v>Conductivity (mS/cm)</v>
      </c>
      <c r="AK943" s="1">
        <v>25</v>
      </c>
      <c r="AL943" s="1" t="s">
        <v>82</v>
      </c>
      <c r="AM943" s="1" t="s">
        <v>79</v>
      </c>
      <c r="AN943" s="1"/>
      <c r="AO943" s="1"/>
      <c r="AP943" s="1"/>
      <c r="AQ943" s="1"/>
    </row>
    <row r="944" spans="1:43" x14ac:dyDescent="0.35">
      <c r="A944" s="1">
        <f t="shared" ref="A944:B944" si="749">A847</f>
        <v>3.6892358288218108</v>
      </c>
      <c r="B944" s="1">
        <f t="shared" si="749"/>
        <v>4.6115447860272631</v>
      </c>
      <c r="C944" s="1">
        <f>Tabulka1[[#This Row],[z2]]</f>
        <v>54.8</v>
      </c>
      <c r="D944" s="1">
        <f>Tabulka1[[#This Row],[std2]]</f>
        <v>0.98994949366116547</v>
      </c>
      <c r="E944" s="1">
        <f t="shared" si="709"/>
        <v>8</v>
      </c>
      <c r="F944" s="1" t="s">
        <v>75</v>
      </c>
      <c r="G944" s="1" t="s">
        <v>27</v>
      </c>
      <c r="H944" s="1" t="s">
        <v>71</v>
      </c>
      <c r="I944" s="1">
        <f t="shared" ref="I944:J944" si="750">I847</f>
        <v>30</v>
      </c>
      <c r="J944" s="1">
        <f t="shared" si="750"/>
        <v>2.5</v>
      </c>
      <c r="K944" s="1">
        <v>54.8</v>
      </c>
      <c r="L944" s="1">
        <v>0.98994949366116547</v>
      </c>
      <c r="M944" s="1" t="s">
        <v>29</v>
      </c>
      <c r="N944" s="1" t="s">
        <v>28</v>
      </c>
      <c r="O944" s="1" t="s">
        <v>71</v>
      </c>
      <c r="P944" s="1">
        <f t="shared" ref="P944:Q944" si="751">P847</f>
        <v>8.763204069773197</v>
      </c>
      <c r="Q944" s="1">
        <f t="shared" si="751"/>
        <v>2.5</v>
      </c>
      <c r="R944" s="1">
        <f>Tabulka1[[#This Row],[z2]]</f>
        <v>54.8</v>
      </c>
      <c r="S944" s="1">
        <f>Tabulka1[[#This Row],[std2]]</f>
        <v>0.98994949366116547</v>
      </c>
      <c r="T944" s="1" t="s">
        <v>44</v>
      </c>
      <c r="U944" s="1" t="s">
        <v>28</v>
      </c>
      <c r="V944" s="1" t="str">
        <f>Tabulka1[[#This Row],[z2Label]]</f>
        <v>Conductivity (mS/cm)</v>
      </c>
      <c r="W944" s="1">
        <f t="shared" ref="W944:X944" si="752">W847</f>
        <v>4.0397176964479371</v>
      </c>
      <c r="X944" s="1">
        <f t="shared" si="752"/>
        <v>5.0496471205599214</v>
      </c>
      <c r="Y944" s="1">
        <f>Tabulka1[[#This Row],[z2]]</f>
        <v>54.8</v>
      </c>
      <c r="Z944" s="1">
        <f>Tabulka1[[#This Row],[std2]]</f>
        <v>0.98994949366116547</v>
      </c>
      <c r="AA944" s="1" t="s">
        <v>36</v>
      </c>
      <c r="AB944" s="1" t="s">
        <v>37</v>
      </c>
      <c r="AC944" s="1" t="str">
        <f>Tabulka1[[#This Row],[z2Label]]</f>
        <v>Conductivity (mS/cm)</v>
      </c>
      <c r="AD944" s="1">
        <f>Tabulka1[[#This Row],[y2]]</f>
        <v>2.5</v>
      </c>
      <c r="AE944" s="1">
        <f>Tabulka1[[#This Row],[x3]]</f>
        <v>8.763204069773197</v>
      </c>
      <c r="AF944" s="1">
        <f>Tabulka1[[#This Row],[x2]]-Tabulka1[[#This Row],[x3]]</f>
        <v>21.236795930226805</v>
      </c>
      <c r="AG944" s="1">
        <f>100-Tabulka1[[#This Row],[Na2O_proc]]-Tabulka1[[#This Row],[SiO2_proc]]</f>
        <v>70</v>
      </c>
      <c r="AH944" s="1">
        <f>Tabulka1[[#This Row],[z2]]</f>
        <v>54.8</v>
      </c>
      <c r="AI944" s="1">
        <f>Tabulka1[[#This Row],[std2]]</f>
        <v>0.98994949366116547</v>
      </c>
      <c r="AJ944" s="1" t="str">
        <f>Tabulka1[[#This Row],[z2Label]]</f>
        <v>Conductivity (mS/cm)</v>
      </c>
      <c r="AK944" s="1">
        <v>25</v>
      </c>
      <c r="AL944" s="1" t="s">
        <v>82</v>
      </c>
      <c r="AM944" s="1" t="s">
        <v>79</v>
      </c>
      <c r="AN944" s="1"/>
      <c r="AO944" s="1"/>
      <c r="AP944" s="1"/>
      <c r="AQ944" s="1"/>
    </row>
    <row r="945" spans="1:43" x14ac:dyDescent="0.35">
      <c r="A945" s="1">
        <f t="shared" ref="A945:B945" si="753">A848</f>
        <v>4.5207605468781296</v>
      </c>
      <c r="B945" s="1">
        <f t="shared" si="753"/>
        <v>5.6509506835976619</v>
      </c>
      <c r="C945" s="1">
        <f>Tabulka1[[#This Row],[z2]]</f>
        <v>48.349999999999994</v>
      </c>
      <c r="D945" s="1">
        <f>Tabulka1[[#This Row],[std2]]</f>
        <v>0.7778174593052033</v>
      </c>
      <c r="E945" s="1">
        <f t="shared" si="709"/>
        <v>8</v>
      </c>
      <c r="F945" s="1" t="s">
        <v>75</v>
      </c>
      <c r="G945" s="1" t="s">
        <v>27</v>
      </c>
      <c r="H945" s="1" t="s">
        <v>71</v>
      </c>
      <c r="I945" s="1">
        <f t="shared" ref="I945:J945" si="754">I848</f>
        <v>35</v>
      </c>
      <c r="J945" s="1">
        <f t="shared" si="754"/>
        <v>2.5</v>
      </c>
      <c r="K945" s="1">
        <v>48.349999999999994</v>
      </c>
      <c r="L945" s="1">
        <v>0.7778174593052033</v>
      </c>
      <c r="M945" s="1" t="s">
        <v>29</v>
      </c>
      <c r="N945" s="1" t="s">
        <v>28</v>
      </c>
      <c r="O945" s="1" t="s">
        <v>71</v>
      </c>
      <c r="P945" s="1">
        <f t="shared" ref="P945:Q945" si="755">P848</f>
        <v>10.223738081402063</v>
      </c>
      <c r="Q945" s="1">
        <f t="shared" si="755"/>
        <v>2.5</v>
      </c>
      <c r="R945" s="1">
        <f>Tabulka1[[#This Row],[z2]]</f>
        <v>48.349999999999994</v>
      </c>
      <c r="S945" s="1">
        <f>Tabulka1[[#This Row],[std2]]</f>
        <v>0.7778174593052033</v>
      </c>
      <c r="T945" s="1" t="s">
        <v>44</v>
      </c>
      <c r="U945" s="1" t="s">
        <v>28</v>
      </c>
      <c r="V945" s="1" t="str">
        <f>Tabulka1[[#This Row],[z2Label]]</f>
        <v>Conductivity (mS/cm)</v>
      </c>
      <c r="W945" s="1">
        <f t="shared" ref="W945:X945" si="756">W848</f>
        <v>5.0755427468192025</v>
      </c>
      <c r="X945" s="1">
        <f t="shared" si="756"/>
        <v>6.344428433524004</v>
      </c>
      <c r="Y945" s="1">
        <f>Tabulka1[[#This Row],[z2]]</f>
        <v>48.349999999999994</v>
      </c>
      <c r="Z945" s="1">
        <f>Tabulka1[[#This Row],[std2]]</f>
        <v>0.7778174593052033</v>
      </c>
      <c r="AA945" s="1" t="s">
        <v>36</v>
      </c>
      <c r="AB945" s="1" t="s">
        <v>37</v>
      </c>
      <c r="AC945" s="1" t="str">
        <f>Tabulka1[[#This Row],[z2Label]]</f>
        <v>Conductivity (mS/cm)</v>
      </c>
      <c r="AD945" s="1">
        <f>Tabulka1[[#This Row],[y2]]</f>
        <v>2.5</v>
      </c>
      <c r="AE945" s="1">
        <f>Tabulka1[[#This Row],[x3]]</f>
        <v>10.223738081402063</v>
      </c>
      <c r="AF945" s="1">
        <f>Tabulka1[[#This Row],[x2]]-Tabulka1[[#This Row],[x3]]</f>
        <v>24.776261918597939</v>
      </c>
      <c r="AG945" s="1">
        <f>100-Tabulka1[[#This Row],[Na2O_proc]]-Tabulka1[[#This Row],[SiO2_proc]]</f>
        <v>65</v>
      </c>
      <c r="AH945" s="1">
        <f>Tabulka1[[#This Row],[z2]]</f>
        <v>48.349999999999994</v>
      </c>
      <c r="AI945" s="1">
        <f>Tabulka1[[#This Row],[std2]]</f>
        <v>0.7778174593052033</v>
      </c>
      <c r="AJ945" s="1" t="str">
        <f>Tabulka1[[#This Row],[z2Label]]</f>
        <v>Conductivity (mS/cm)</v>
      </c>
      <c r="AK945" s="1">
        <v>25</v>
      </c>
      <c r="AL945" s="1" t="s">
        <v>82</v>
      </c>
      <c r="AM945" s="1" t="s">
        <v>79</v>
      </c>
      <c r="AN945" s="1"/>
      <c r="AO945" s="1"/>
      <c r="AP945" s="1"/>
      <c r="AQ945" s="1"/>
    </row>
    <row r="946" spans="1:43" x14ac:dyDescent="0.35">
      <c r="A946" s="1">
        <f t="shared" ref="A946:B946" si="757">A849</f>
        <v>5.2433510165522321</v>
      </c>
      <c r="B946" s="1">
        <f t="shared" si="757"/>
        <v>6.5541887706902902</v>
      </c>
      <c r="C946" s="1">
        <f>Tabulka1[[#This Row],[z2]]</f>
        <v>40.700000000000003</v>
      </c>
      <c r="D946" s="1">
        <f>Tabulka1[[#This Row],[std2]]</f>
        <v>0.14142135623730651</v>
      </c>
      <c r="E946" s="1">
        <f t="shared" si="709"/>
        <v>8</v>
      </c>
      <c r="F946" s="1" t="s">
        <v>75</v>
      </c>
      <c r="G946" s="1" t="s">
        <v>27</v>
      </c>
      <c r="H946" s="1" t="s">
        <v>71</v>
      </c>
      <c r="I946" s="1">
        <f t="shared" ref="I946:J946" si="758">I849</f>
        <v>38.99</v>
      </c>
      <c r="J946" s="1">
        <f t="shared" si="758"/>
        <v>2.5</v>
      </c>
      <c r="K946" s="1">
        <v>40.700000000000003</v>
      </c>
      <c r="L946" s="1">
        <v>0.14142135623730651</v>
      </c>
      <c r="M946" s="1" t="s">
        <v>29</v>
      </c>
      <c r="N946" s="1" t="s">
        <v>28</v>
      </c>
      <c r="O946" s="1" t="s">
        <v>71</v>
      </c>
      <c r="P946" s="1">
        <f t="shared" ref="P946:Q946" si="759">P849</f>
        <v>11.389244222681898</v>
      </c>
      <c r="Q946" s="1">
        <f t="shared" si="759"/>
        <v>2.5</v>
      </c>
      <c r="R946" s="1">
        <f>Tabulka1[[#This Row],[z2]]</f>
        <v>40.700000000000003</v>
      </c>
      <c r="S946" s="1">
        <f>Tabulka1[[#This Row],[std2]]</f>
        <v>0.14142135623730651</v>
      </c>
      <c r="T946" s="1" t="s">
        <v>44</v>
      </c>
      <c r="U946" s="1" t="s">
        <v>28</v>
      </c>
      <c r="V946" s="1" t="str">
        <f>Tabulka1[[#This Row],[z2Label]]</f>
        <v>Conductivity (mS/cm)</v>
      </c>
      <c r="W946" s="1">
        <f t="shared" ref="W946:X946" si="760">W849</f>
        <v>6.0239313276049575</v>
      </c>
      <c r="X946" s="1">
        <f t="shared" si="760"/>
        <v>7.5299141595061982</v>
      </c>
      <c r="Y946" s="1">
        <f>Tabulka1[[#This Row],[z2]]</f>
        <v>40.700000000000003</v>
      </c>
      <c r="Z946" s="1">
        <f>Tabulka1[[#This Row],[std2]]</f>
        <v>0.14142135623730651</v>
      </c>
      <c r="AA946" s="1" t="s">
        <v>36</v>
      </c>
      <c r="AB946" s="1" t="s">
        <v>37</v>
      </c>
      <c r="AC946" s="1" t="str">
        <f>Tabulka1[[#This Row],[z2Label]]</f>
        <v>Conductivity (mS/cm)</v>
      </c>
      <c r="AD946" s="1">
        <f>Tabulka1[[#This Row],[y2]]</f>
        <v>2.5</v>
      </c>
      <c r="AE946" s="1">
        <f>Tabulka1[[#This Row],[x3]]</f>
        <v>11.389244222681898</v>
      </c>
      <c r="AF946" s="1">
        <f>Tabulka1[[#This Row],[x2]]-Tabulka1[[#This Row],[x3]]</f>
        <v>27.600755777318106</v>
      </c>
      <c r="AG946" s="1">
        <f>100-Tabulka1[[#This Row],[Na2O_proc]]-Tabulka1[[#This Row],[SiO2_proc]]</f>
        <v>61.01</v>
      </c>
      <c r="AH946" s="1">
        <f>Tabulka1[[#This Row],[z2]]</f>
        <v>40.700000000000003</v>
      </c>
      <c r="AI946" s="1">
        <f>Tabulka1[[#This Row],[std2]]</f>
        <v>0.14142135623730651</v>
      </c>
      <c r="AJ946" s="1" t="str">
        <f>Tabulka1[[#This Row],[z2Label]]</f>
        <v>Conductivity (mS/cm)</v>
      </c>
      <c r="AK946" s="1">
        <v>25</v>
      </c>
      <c r="AL946" s="1" t="s">
        <v>82</v>
      </c>
      <c r="AM946" s="1" t="s">
        <v>79</v>
      </c>
      <c r="AN946" s="1"/>
      <c r="AO946" s="1"/>
      <c r="AP946" s="1"/>
      <c r="AQ946" s="1"/>
    </row>
    <row r="947" spans="1:43" x14ac:dyDescent="0.35">
      <c r="A947" s="1">
        <f t="shared" ref="A947:B947" si="761">A850</f>
        <v>0</v>
      </c>
      <c r="B947" s="1">
        <f t="shared" si="761"/>
        <v>0</v>
      </c>
      <c r="C947" s="1">
        <f>Tabulka1[[#This Row],[z2]]</f>
        <v>1.6605000000000002E-2</v>
      </c>
      <c r="D947" s="1">
        <f>Tabulka1[[#This Row],[std2]]</f>
        <v>1.0033845225037108E-2</v>
      </c>
      <c r="E947" s="1">
        <f t="shared" si="709"/>
        <v>9</v>
      </c>
      <c r="F947" s="1" t="s">
        <v>75</v>
      </c>
      <c r="G947" s="1" t="s">
        <v>27</v>
      </c>
      <c r="H947" s="1" t="s">
        <v>71</v>
      </c>
      <c r="I947" s="1">
        <f t="shared" ref="I947:J947" si="762">I850</f>
        <v>0</v>
      </c>
      <c r="J947" s="1">
        <f t="shared" si="762"/>
        <v>3</v>
      </c>
      <c r="K947">
        <v>1.6605000000000002E-2</v>
      </c>
      <c r="L947">
        <v>1.0033845225037108E-2</v>
      </c>
      <c r="M947" s="1" t="s">
        <v>29</v>
      </c>
      <c r="N947" s="1" t="s">
        <v>28</v>
      </c>
      <c r="O947" s="1" t="s">
        <v>71</v>
      </c>
      <c r="P947" s="1">
        <f t="shared" ref="P947:Q947" si="763">P850</f>
        <v>0</v>
      </c>
      <c r="Q947" s="1">
        <f t="shared" si="763"/>
        <v>3</v>
      </c>
      <c r="R947" s="1">
        <f>Tabulka1[[#This Row],[z2]]</f>
        <v>1.6605000000000002E-2</v>
      </c>
      <c r="S947" s="1">
        <f>Tabulka1[[#This Row],[std2]]</f>
        <v>1.0033845225037108E-2</v>
      </c>
      <c r="T947" s="1" t="s">
        <v>44</v>
      </c>
      <c r="U947" s="1" t="s">
        <v>28</v>
      </c>
      <c r="V947" s="1" t="str">
        <f>Tabulka1[[#This Row],[z2Label]]</f>
        <v>Conductivity (mS/cm)</v>
      </c>
      <c r="W947" s="1">
        <f t="shared" ref="W947:X947" si="764">W850</f>
        <v>0</v>
      </c>
      <c r="X947" s="1">
        <f t="shared" si="764"/>
        <v>0</v>
      </c>
      <c r="Y947" s="1">
        <f>Tabulka1[[#This Row],[z2]]</f>
        <v>1.6605000000000002E-2</v>
      </c>
      <c r="Z947" s="1">
        <f>Tabulka1[[#This Row],[std2]]</f>
        <v>1.0033845225037108E-2</v>
      </c>
      <c r="AA947" s="1" t="s">
        <v>36</v>
      </c>
      <c r="AB947" s="1" t="s">
        <v>37</v>
      </c>
      <c r="AC947" s="1" t="str">
        <f>Tabulka1[[#This Row],[z2Label]]</f>
        <v>Conductivity (mS/cm)</v>
      </c>
      <c r="AD947" s="1">
        <f>Tabulka1[[#This Row],[y2]]</f>
        <v>3</v>
      </c>
      <c r="AE947" s="1">
        <f>Tabulka1[[#This Row],[x3]]</f>
        <v>0</v>
      </c>
      <c r="AF947" s="1">
        <f>Tabulka1[[#This Row],[x2]]-Tabulka1[[#This Row],[x3]]</f>
        <v>0</v>
      </c>
      <c r="AG947" s="1">
        <f>100-Tabulka1[[#This Row],[Na2O_proc]]-Tabulka1[[#This Row],[SiO2_proc]]</f>
        <v>100</v>
      </c>
      <c r="AH947" s="1">
        <f>Tabulka1[[#This Row],[z2]]</f>
        <v>1.6605000000000002E-2</v>
      </c>
      <c r="AI947" s="1">
        <f>Tabulka1[[#This Row],[std2]]</f>
        <v>1.0033845225037108E-2</v>
      </c>
      <c r="AJ947" s="1" t="str">
        <f>Tabulka1[[#This Row],[z2Label]]</f>
        <v>Conductivity (mS/cm)</v>
      </c>
      <c r="AK947" s="1">
        <v>25</v>
      </c>
      <c r="AL947" s="1" t="s">
        <v>82</v>
      </c>
      <c r="AM947" s="1" t="s">
        <v>79</v>
      </c>
      <c r="AN947" s="1"/>
      <c r="AO947" s="1"/>
      <c r="AP947" s="1"/>
      <c r="AQ947" s="1"/>
    </row>
    <row r="948" spans="1:43" x14ac:dyDescent="0.35">
      <c r="A948" s="1">
        <f t="shared" ref="A948:B948" si="765">A851</f>
        <v>0.4293977472443315</v>
      </c>
      <c r="B948" s="1">
        <f t="shared" si="765"/>
        <v>0.64409662086649722</v>
      </c>
      <c r="C948" s="1">
        <f>Tabulka1[[#This Row],[z2]]</f>
        <v>20.322499999999998</v>
      </c>
      <c r="D948" s="1">
        <f>Tabulka1[[#This Row],[std2]]</f>
        <v>1.5358032643104604</v>
      </c>
      <c r="E948" s="1">
        <f t="shared" si="709"/>
        <v>9</v>
      </c>
      <c r="F948" s="1" t="s">
        <v>75</v>
      </c>
      <c r="G948" s="1" t="s">
        <v>27</v>
      </c>
      <c r="H948" s="1" t="s">
        <v>71</v>
      </c>
      <c r="I948" s="1">
        <f t="shared" ref="I948:J948" si="766">I851</f>
        <v>5</v>
      </c>
      <c r="J948" s="1">
        <f t="shared" si="766"/>
        <v>3</v>
      </c>
      <c r="K948" s="1">
        <v>20.322499999999998</v>
      </c>
      <c r="L948" s="1">
        <v>1.5358032643104604</v>
      </c>
      <c r="M948" s="1" t="s">
        <v>29</v>
      </c>
      <c r="N948" s="1" t="s">
        <v>28</v>
      </c>
      <c r="O948" s="1" t="s">
        <v>71</v>
      </c>
      <c r="P948" s="1">
        <f t="shared" ref="P948:Q948" si="767">P851</f>
        <v>1.2793985110162751</v>
      </c>
      <c r="Q948" s="1">
        <f t="shared" si="767"/>
        <v>3</v>
      </c>
      <c r="R948" s="1">
        <f>Tabulka1[[#This Row],[z2]]</f>
        <v>20.322499999999998</v>
      </c>
      <c r="S948" s="1">
        <f>Tabulka1[[#This Row],[std2]]</f>
        <v>1.5358032643104604</v>
      </c>
      <c r="T948" s="1" t="s">
        <v>44</v>
      </c>
      <c r="U948" s="1" t="s">
        <v>28</v>
      </c>
      <c r="V948" s="1" t="str">
        <f>Tabulka1[[#This Row],[z2Label]]</f>
        <v>Conductivity (mS/cm)</v>
      </c>
      <c r="W948" s="1">
        <f t="shared" ref="W948:X948" si="768">W851</f>
        <v>0.43457863071270186</v>
      </c>
      <c r="X948" s="1">
        <f t="shared" si="768"/>
        <v>0.65186794606905274</v>
      </c>
      <c r="Y948" s="1">
        <f>Tabulka1[[#This Row],[z2]]</f>
        <v>20.322499999999998</v>
      </c>
      <c r="Z948" s="1">
        <f>Tabulka1[[#This Row],[std2]]</f>
        <v>1.5358032643104604</v>
      </c>
      <c r="AA948" s="1" t="s">
        <v>36</v>
      </c>
      <c r="AB948" s="1" t="s">
        <v>37</v>
      </c>
      <c r="AC948" s="1" t="str">
        <f>Tabulka1[[#This Row],[z2Label]]</f>
        <v>Conductivity (mS/cm)</v>
      </c>
      <c r="AD948" s="1">
        <f>Tabulka1[[#This Row],[y2]]</f>
        <v>3</v>
      </c>
      <c r="AE948" s="1">
        <f>Tabulka1[[#This Row],[x3]]</f>
        <v>1.2793985110162751</v>
      </c>
      <c r="AF948" s="1">
        <f>Tabulka1[[#This Row],[x2]]-Tabulka1[[#This Row],[x3]]</f>
        <v>3.7206014889837249</v>
      </c>
      <c r="AG948" s="1">
        <f>100-Tabulka1[[#This Row],[Na2O_proc]]-Tabulka1[[#This Row],[SiO2_proc]]</f>
        <v>95</v>
      </c>
      <c r="AH948" s="1">
        <f>Tabulka1[[#This Row],[z2]]</f>
        <v>20.322499999999998</v>
      </c>
      <c r="AI948" s="1">
        <f>Tabulka1[[#This Row],[std2]]</f>
        <v>1.5358032643104604</v>
      </c>
      <c r="AJ948" s="1" t="str">
        <f>Tabulka1[[#This Row],[z2Label]]</f>
        <v>Conductivity (mS/cm)</v>
      </c>
      <c r="AK948" s="1">
        <v>25</v>
      </c>
      <c r="AL948" s="1" t="s">
        <v>82</v>
      </c>
      <c r="AM948" s="1" t="s">
        <v>79</v>
      </c>
      <c r="AN948" s="1"/>
      <c r="AO948" s="1"/>
      <c r="AP948" s="1"/>
      <c r="AQ948" s="1"/>
    </row>
    <row r="949" spans="1:43" x14ac:dyDescent="0.35">
      <c r="A949" s="1">
        <f t="shared" ref="A949:B949" si="769">A852</f>
        <v>0.89421387018106346</v>
      </c>
      <c r="B949" s="1">
        <f t="shared" si="769"/>
        <v>1.3413208052715953</v>
      </c>
      <c r="C949" s="1">
        <f>Tabulka1[[#This Row],[z2]]</f>
        <v>32.475000000000001</v>
      </c>
      <c r="D949" s="1">
        <f>Tabulka1[[#This Row],[std2]]</f>
        <v>2.631064423384573</v>
      </c>
      <c r="E949" s="1">
        <f t="shared" si="709"/>
        <v>9</v>
      </c>
      <c r="F949" s="1" t="s">
        <v>75</v>
      </c>
      <c r="G949" s="1" t="s">
        <v>27</v>
      </c>
      <c r="H949" s="1" t="s">
        <v>71</v>
      </c>
      <c r="I949" s="1">
        <f t="shared" ref="I949:J949" si="770">I852</f>
        <v>10</v>
      </c>
      <c r="J949" s="1">
        <f t="shared" si="770"/>
        <v>3</v>
      </c>
      <c r="K949" s="1">
        <v>32.475000000000001</v>
      </c>
      <c r="L949" s="1">
        <v>2.631064423384573</v>
      </c>
      <c r="M949" s="1" t="s">
        <v>29</v>
      </c>
      <c r="N949" s="1" t="s">
        <v>28</v>
      </c>
      <c r="O949" s="1" t="s">
        <v>71</v>
      </c>
      <c r="P949" s="1">
        <f t="shared" ref="P949:Q949" si="771">P852</f>
        <v>2.5587970220325502</v>
      </c>
      <c r="Q949" s="1">
        <f t="shared" si="771"/>
        <v>3</v>
      </c>
      <c r="R949" s="1">
        <f>Tabulka1[[#This Row],[z2]]</f>
        <v>32.475000000000001</v>
      </c>
      <c r="S949" s="1">
        <f>Tabulka1[[#This Row],[std2]]</f>
        <v>2.631064423384573</v>
      </c>
      <c r="T949" s="1" t="s">
        <v>44</v>
      </c>
      <c r="U949" s="1" t="s">
        <v>28</v>
      </c>
      <c r="V949" s="1" t="str">
        <f>Tabulka1[[#This Row],[z2Label]]</f>
        <v>Conductivity (mS/cm)</v>
      </c>
      <c r="W949" s="1">
        <f t="shared" ref="W949:X949" si="772">W852</f>
        <v>0.91744377594903725</v>
      </c>
      <c r="X949" s="1">
        <f t="shared" si="772"/>
        <v>1.3761656639235558</v>
      </c>
      <c r="Y949" s="1">
        <f>Tabulka1[[#This Row],[z2]]</f>
        <v>32.475000000000001</v>
      </c>
      <c r="Z949" s="1">
        <f>Tabulka1[[#This Row],[std2]]</f>
        <v>2.631064423384573</v>
      </c>
      <c r="AA949" s="1" t="s">
        <v>36</v>
      </c>
      <c r="AB949" s="1" t="s">
        <v>37</v>
      </c>
      <c r="AC949" s="1" t="str">
        <f>Tabulka1[[#This Row],[z2Label]]</f>
        <v>Conductivity (mS/cm)</v>
      </c>
      <c r="AD949" s="1">
        <f>Tabulka1[[#This Row],[y2]]</f>
        <v>3</v>
      </c>
      <c r="AE949" s="1">
        <f>Tabulka1[[#This Row],[x3]]</f>
        <v>2.5587970220325502</v>
      </c>
      <c r="AF949" s="1">
        <f>Tabulka1[[#This Row],[x2]]-Tabulka1[[#This Row],[x3]]</f>
        <v>7.4412029779674498</v>
      </c>
      <c r="AG949" s="1">
        <f>100-Tabulka1[[#This Row],[Na2O_proc]]-Tabulka1[[#This Row],[SiO2_proc]]</f>
        <v>90</v>
      </c>
      <c r="AH949" s="1">
        <f>Tabulka1[[#This Row],[z2]]</f>
        <v>32.475000000000001</v>
      </c>
      <c r="AI949" s="1">
        <f>Tabulka1[[#This Row],[std2]]</f>
        <v>2.631064423384573</v>
      </c>
      <c r="AJ949" s="1" t="str">
        <f>Tabulka1[[#This Row],[z2Label]]</f>
        <v>Conductivity (mS/cm)</v>
      </c>
      <c r="AK949" s="1">
        <v>25</v>
      </c>
      <c r="AL949" s="1" t="s">
        <v>82</v>
      </c>
      <c r="AM949" s="1" t="s">
        <v>79</v>
      </c>
      <c r="AN949" s="1"/>
      <c r="AO949" s="1"/>
      <c r="AP949" s="1"/>
      <c r="AQ949" s="1"/>
    </row>
    <row r="950" spans="1:43" x14ac:dyDescent="0.35">
      <c r="A950" s="1">
        <f t="shared" ref="A950:B950" si="773">A853</f>
        <v>1.399309674018006</v>
      </c>
      <c r="B950" s="1">
        <f t="shared" si="773"/>
        <v>2.0989645110270088</v>
      </c>
      <c r="C950" s="1">
        <f>Tabulka1[[#This Row],[z2]]</f>
        <v>41.65</v>
      </c>
      <c r="D950" s="1">
        <f>Tabulka1[[#This Row],[std2]]</f>
        <v>2.8873286384938348</v>
      </c>
      <c r="E950" s="1">
        <f t="shared" si="709"/>
        <v>9</v>
      </c>
      <c r="F950" s="1" t="s">
        <v>75</v>
      </c>
      <c r="G950" s="1" t="s">
        <v>27</v>
      </c>
      <c r="H950" s="1" t="s">
        <v>71</v>
      </c>
      <c r="I950" s="1">
        <f t="shared" ref="I950:J950" si="774">I853</f>
        <v>15</v>
      </c>
      <c r="J950" s="1">
        <f t="shared" si="774"/>
        <v>3</v>
      </c>
      <c r="K950" s="1">
        <v>41.65</v>
      </c>
      <c r="L950" s="1">
        <v>2.8873286384938348</v>
      </c>
      <c r="M950" s="1" t="s">
        <v>29</v>
      </c>
      <c r="N950" s="1" t="s">
        <v>28</v>
      </c>
      <c r="O950" s="1" t="s">
        <v>71</v>
      </c>
      <c r="P950" s="1">
        <f t="shared" ref="P950:Q950" si="775">P853</f>
        <v>3.8381955330488249</v>
      </c>
      <c r="Q950" s="1">
        <f t="shared" si="775"/>
        <v>3</v>
      </c>
      <c r="R950" s="1">
        <f>Tabulka1[[#This Row],[z2]]</f>
        <v>41.65</v>
      </c>
      <c r="S950" s="1">
        <f>Tabulka1[[#This Row],[std2]]</f>
        <v>2.8873286384938348</v>
      </c>
      <c r="T950" s="1" t="s">
        <v>44</v>
      </c>
      <c r="U950" s="1" t="s">
        <v>28</v>
      </c>
      <c r="V950" s="1" t="str">
        <f>Tabulka1[[#This Row],[z2Label]]</f>
        <v>Conductivity (mS/cm)</v>
      </c>
      <c r="W950" s="1">
        <f t="shared" ref="W950:X950" si="776">W853</f>
        <v>1.4571165853308237</v>
      </c>
      <c r="X950" s="1">
        <f t="shared" si="776"/>
        <v>2.1856748779962354</v>
      </c>
      <c r="Y950" s="1">
        <f>Tabulka1[[#This Row],[z2]]</f>
        <v>41.65</v>
      </c>
      <c r="Z950" s="1">
        <f>Tabulka1[[#This Row],[std2]]</f>
        <v>2.8873286384938348</v>
      </c>
      <c r="AA950" s="1" t="s">
        <v>36</v>
      </c>
      <c r="AB950" s="1" t="s">
        <v>37</v>
      </c>
      <c r="AC950" s="1" t="str">
        <f>Tabulka1[[#This Row],[z2Label]]</f>
        <v>Conductivity (mS/cm)</v>
      </c>
      <c r="AD950" s="1">
        <f>Tabulka1[[#This Row],[y2]]</f>
        <v>3</v>
      </c>
      <c r="AE950" s="1">
        <f>Tabulka1[[#This Row],[x3]]</f>
        <v>3.8381955330488249</v>
      </c>
      <c r="AF950" s="1">
        <f>Tabulka1[[#This Row],[x2]]-Tabulka1[[#This Row],[x3]]</f>
        <v>11.161804466951175</v>
      </c>
      <c r="AG950" s="1">
        <f>100-Tabulka1[[#This Row],[Na2O_proc]]-Tabulka1[[#This Row],[SiO2_proc]]</f>
        <v>85</v>
      </c>
      <c r="AH950" s="1">
        <f>Tabulka1[[#This Row],[z2]]</f>
        <v>41.65</v>
      </c>
      <c r="AI950" s="1">
        <f>Tabulka1[[#This Row],[std2]]</f>
        <v>2.8873286384938348</v>
      </c>
      <c r="AJ950" s="1" t="str">
        <f>Tabulka1[[#This Row],[z2Label]]</f>
        <v>Conductivity (mS/cm)</v>
      </c>
      <c r="AK950" s="1">
        <v>25</v>
      </c>
      <c r="AL950" s="1" t="s">
        <v>82</v>
      </c>
      <c r="AM950" s="1" t="s">
        <v>79</v>
      </c>
      <c r="AN950" s="1"/>
      <c r="AO950" s="1"/>
      <c r="AP950" s="1"/>
      <c r="AQ950" s="1"/>
    </row>
    <row r="951" spans="1:43" x14ac:dyDescent="0.35">
      <c r="A951" s="1">
        <f t="shared" ref="A951:B951" si="777">A854</f>
        <v>1.9481923169496684</v>
      </c>
      <c r="B951" s="1">
        <f t="shared" si="777"/>
        <v>2.9222884754245024</v>
      </c>
      <c r="C951" s="1">
        <f>Tabulka1[[#This Row],[z2]]</f>
        <v>45.5</v>
      </c>
      <c r="D951" s="1">
        <f>Tabulka1[[#This Row],[std2]]</f>
        <v>4.4158804331639239</v>
      </c>
      <c r="E951" s="1">
        <f t="shared" si="709"/>
        <v>9</v>
      </c>
      <c r="F951" s="1" t="s">
        <v>75</v>
      </c>
      <c r="G951" s="1" t="s">
        <v>27</v>
      </c>
      <c r="H951" s="1" t="s">
        <v>71</v>
      </c>
      <c r="I951" s="1">
        <f t="shared" ref="I951:J951" si="778">I854</f>
        <v>20</v>
      </c>
      <c r="J951" s="1">
        <f t="shared" si="778"/>
        <v>3</v>
      </c>
      <c r="K951" s="1">
        <v>45.5</v>
      </c>
      <c r="L951" s="1">
        <v>4.4158804331639239</v>
      </c>
      <c r="M951" s="1" t="s">
        <v>29</v>
      </c>
      <c r="N951" s="1" t="s">
        <v>28</v>
      </c>
      <c r="O951" s="1" t="s">
        <v>71</v>
      </c>
      <c r="P951" s="1">
        <f t="shared" ref="P951:Q951" si="779">P854</f>
        <v>5.1175940440651004</v>
      </c>
      <c r="Q951" s="1">
        <f t="shared" si="779"/>
        <v>3</v>
      </c>
      <c r="R951" s="1">
        <f>Tabulka1[[#This Row],[z2]]</f>
        <v>45.5</v>
      </c>
      <c r="S951" s="1">
        <f>Tabulka1[[#This Row],[std2]]</f>
        <v>4.4158804331639239</v>
      </c>
      <c r="T951" s="1" t="s">
        <v>44</v>
      </c>
      <c r="U951" s="1" t="s">
        <v>28</v>
      </c>
      <c r="V951" s="1" t="str">
        <f>Tabulka1[[#This Row],[z2Label]]</f>
        <v>Conductivity (mS/cm)</v>
      </c>
      <c r="W951" s="1">
        <f t="shared" ref="W951:X951" si="780">W854</f>
        <v>2.0642484958853338</v>
      </c>
      <c r="X951" s="1">
        <f t="shared" si="780"/>
        <v>3.0963727438280002</v>
      </c>
      <c r="Y951" s="1">
        <f>Tabulka1[[#This Row],[z2]]</f>
        <v>45.5</v>
      </c>
      <c r="Z951" s="1">
        <f>Tabulka1[[#This Row],[std2]]</f>
        <v>4.4158804331639239</v>
      </c>
      <c r="AA951" s="1" t="s">
        <v>36</v>
      </c>
      <c r="AB951" s="1" t="s">
        <v>37</v>
      </c>
      <c r="AC951" s="1" t="str">
        <f>Tabulka1[[#This Row],[z2Label]]</f>
        <v>Conductivity (mS/cm)</v>
      </c>
      <c r="AD951" s="1">
        <f>Tabulka1[[#This Row],[y2]]</f>
        <v>3</v>
      </c>
      <c r="AE951" s="1">
        <f>Tabulka1[[#This Row],[x3]]</f>
        <v>5.1175940440651004</v>
      </c>
      <c r="AF951" s="1">
        <f>Tabulka1[[#This Row],[x2]]-Tabulka1[[#This Row],[x3]]</f>
        <v>14.8824059559349</v>
      </c>
      <c r="AG951" s="1">
        <f>100-Tabulka1[[#This Row],[Na2O_proc]]-Tabulka1[[#This Row],[SiO2_proc]]</f>
        <v>80</v>
      </c>
      <c r="AH951" s="1">
        <f>Tabulka1[[#This Row],[z2]]</f>
        <v>45.5</v>
      </c>
      <c r="AI951" s="1">
        <f>Tabulka1[[#This Row],[std2]]</f>
        <v>4.4158804331639239</v>
      </c>
      <c r="AJ951" s="1" t="str">
        <f>Tabulka1[[#This Row],[z2Label]]</f>
        <v>Conductivity (mS/cm)</v>
      </c>
      <c r="AK951" s="1">
        <v>25</v>
      </c>
      <c r="AL951" s="1" t="s">
        <v>82</v>
      </c>
      <c r="AM951" s="1" t="s">
        <v>79</v>
      </c>
      <c r="AN951" s="1"/>
      <c r="AO951" s="1"/>
      <c r="AP951" s="1"/>
      <c r="AQ951" s="1"/>
    </row>
    <row r="952" spans="1:43" x14ac:dyDescent="0.35">
      <c r="A952" s="1">
        <f t="shared" ref="A952:B952" si="781">A855</f>
        <v>2.5464982294940652</v>
      </c>
      <c r="B952" s="1">
        <f t="shared" si="781"/>
        <v>3.8197473442410979</v>
      </c>
      <c r="C952" s="1">
        <f>Tabulka1[[#This Row],[z2]]</f>
        <v>47.3</v>
      </c>
      <c r="D952" s="1">
        <f>Tabulka1[[#This Row],[std2]]</f>
        <v>4.7166372201672111</v>
      </c>
      <c r="E952" s="1">
        <f t="shared" si="709"/>
        <v>9</v>
      </c>
      <c r="F952" s="1" t="s">
        <v>75</v>
      </c>
      <c r="G952" s="1" t="s">
        <v>27</v>
      </c>
      <c r="H952" s="1" t="s">
        <v>71</v>
      </c>
      <c r="I952" s="1">
        <f t="shared" ref="I952:J952" si="782">I855</f>
        <v>25</v>
      </c>
      <c r="J952" s="1">
        <f t="shared" si="782"/>
        <v>3</v>
      </c>
      <c r="K952" s="1">
        <v>47.3</v>
      </c>
      <c r="L952" s="1">
        <v>4.7166372201672111</v>
      </c>
      <c r="M952" s="1" t="s">
        <v>29</v>
      </c>
      <c r="N952" s="1" t="s">
        <v>28</v>
      </c>
      <c r="O952" s="1" t="s">
        <v>71</v>
      </c>
      <c r="P952" s="1">
        <f t="shared" ref="P952:Q952" si="783">P855</f>
        <v>6.3969925550813747</v>
      </c>
      <c r="Q952" s="1">
        <f t="shared" si="783"/>
        <v>3</v>
      </c>
      <c r="R952" s="1">
        <f>Tabulka1[[#This Row],[z2]]</f>
        <v>47.3</v>
      </c>
      <c r="S952" s="1">
        <f>Tabulka1[[#This Row],[std2]]</f>
        <v>4.7166372201672111</v>
      </c>
      <c r="T952" s="1" t="s">
        <v>44</v>
      </c>
      <c r="U952" s="1" t="s">
        <v>28</v>
      </c>
      <c r="V952" s="1" t="str">
        <f>Tabulka1[[#This Row],[z2Label]]</f>
        <v>Conductivity (mS/cm)</v>
      </c>
      <c r="W952" s="1">
        <f t="shared" ref="W952:X952" si="784">W855</f>
        <v>2.7523313278471111</v>
      </c>
      <c r="X952" s="1">
        <f t="shared" si="784"/>
        <v>4.1284969917706675</v>
      </c>
      <c r="Y952" s="1">
        <f>Tabulka1[[#This Row],[z2]]</f>
        <v>47.3</v>
      </c>
      <c r="Z952" s="1">
        <f>Tabulka1[[#This Row],[std2]]</f>
        <v>4.7166372201672111</v>
      </c>
      <c r="AA952" s="1" t="s">
        <v>36</v>
      </c>
      <c r="AB952" s="1" t="s">
        <v>37</v>
      </c>
      <c r="AC952" s="1" t="str">
        <f>Tabulka1[[#This Row],[z2Label]]</f>
        <v>Conductivity (mS/cm)</v>
      </c>
      <c r="AD952" s="1">
        <f>Tabulka1[[#This Row],[y2]]</f>
        <v>3</v>
      </c>
      <c r="AE952" s="1">
        <f>Tabulka1[[#This Row],[x3]]</f>
        <v>6.3969925550813747</v>
      </c>
      <c r="AF952" s="1">
        <f>Tabulka1[[#This Row],[x2]]-Tabulka1[[#This Row],[x3]]</f>
        <v>18.603007444918624</v>
      </c>
      <c r="AG952" s="1">
        <f>100-Tabulka1[[#This Row],[Na2O_proc]]-Tabulka1[[#This Row],[SiO2_proc]]</f>
        <v>75</v>
      </c>
      <c r="AH952" s="1">
        <f>Tabulka1[[#This Row],[z2]]</f>
        <v>47.3</v>
      </c>
      <c r="AI952" s="1">
        <f>Tabulka1[[#This Row],[std2]]</f>
        <v>4.7166372201672111</v>
      </c>
      <c r="AJ952" s="1" t="str">
        <f>Tabulka1[[#This Row],[z2Label]]</f>
        <v>Conductivity (mS/cm)</v>
      </c>
      <c r="AK952" s="1">
        <v>25</v>
      </c>
      <c r="AL952" s="1" t="s">
        <v>82</v>
      </c>
      <c r="AM952" s="1" t="s">
        <v>79</v>
      </c>
      <c r="AN952" s="1"/>
      <c r="AO952" s="1"/>
      <c r="AP952" s="1"/>
      <c r="AQ952" s="1"/>
    </row>
    <row r="953" spans="1:43" x14ac:dyDescent="0.35">
      <c r="A953" s="1">
        <f t="shared" ref="A953:B953" si="785">A856</f>
        <v>3.1866939367654625</v>
      </c>
      <c r="B953" s="1">
        <f t="shared" si="785"/>
        <v>4.7800409051481942</v>
      </c>
      <c r="C953" s="1">
        <f>Tabulka1[[#This Row],[z2]]</f>
        <v>45.949999999999996</v>
      </c>
      <c r="D953" s="1">
        <f>Tabulka1[[#This Row],[std2]]</f>
        <v>4.5037021807989612</v>
      </c>
      <c r="E953" s="1">
        <f t="shared" si="709"/>
        <v>9</v>
      </c>
      <c r="F953" s="1" t="s">
        <v>75</v>
      </c>
      <c r="G953" s="1" t="s">
        <v>27</v>
      </c>
      <c r="H953" s="1" t="s">
        <v>71</v>
      </c>
      <c r="I953" s="1">
        <f t="shared" ref="I953:J953" si="786">I856</f>
        <v>30</v>
      </c>
      <c r="J953" s="1">
        <f t="shared" si="786"/>
        <v>3</v>
      </c>
      <c r="K953" s="1">
        <v>45.949999999999996</v>
      </c>
      <c r="L953" s="1">
        <v>4.5037021807989612</v>
      </c>
      <c r="M953" s="1" t="s">
        <v>29</v>
      </c>
      <c r="N953" s="1" t="s">
        <v>28</v>
      </c>
      <c r="O953" s="1" t="s">
        <v>71</v>
      </c>
      <c r="P953" s="1">
        <f t="shared" ref="P953:Q953" si="787">P856</f>
        <v>7.6763910660976498</v>
      </c>
      <c r="Q953" s="1">
        <f t="shared" si="787"/>
        <v>3</v>
      </c>
      <c r="R953" s="1">
        <f>Tabulka1[[#This Row],[z2]]</f>
        <v>45.949999999999996</v>
      </c>
      <c r="S953" s="1">
        <f>Tabulka1[[#This Row],[std2]]</f>
        <v>4.5037021807989612</v>
      </c>
      <c r="T953" s="1" t="s">
        <v>44</v>
      </c>
      <c r="U953" s="1" t="s">
        <v>28</v>
      </c>
      <c r="V953" s="1" t="str">
        <f>Tabulka1[[#This Row],[z2Label]]</f>
        <v>Conductivity (mS/cm)</v>
      </c>
      <c r="W953" s="1">
        <f t="shared" ref="W953:X953" si="788">W856</f>
        <v>3.5387117072320002</v>
      </c>
      <c r="X953" s="1">
        <f t="shared" si="788"/>
        <v>5.3080675608480004</v>
      </c>
      <c r="Y953" s="1">
        <f>Tabulka1[[#This Row],[z2]]</f>
        <v>45.949999999999996</v>
      </c>
      <c r="Z953" s="1">
        <f>Tabulka1[[#This Row],[std2]]</f>
        <v>4.5037021807989612</v>
      </c>
      <c r="AA953" s="1" t="s">
        <v>36</v>
      </c>
      <c r="AB953" s="1" t="s">
        <v>37</v>
      </c>
      <c r="AC953" s="1" t="str">
        <f>Tabulka1[[#This Row],[z2Label]]</f>
        <v>Conductivity (mS/cm)</v>
      </c>
      <c r="AD953" s="1">
        <f>Tabulka1[[#This Row],[y2]]</f>
        <v>3</v>
      </c>
      <c r="AE953" s="1">
        <f>Tabulka1[[#This Row],[x3]]</f>
        <v>7.6763910660976498</v>
      </c>
      <c r="AF953" s="1">
        <f>Tabulka1[[#This Row],[x2]]-Tabulka1[[#This Row],[x3]]</f>
        <v>22.323608933902349</v>
      </c>
      <c r="AG953" s="1">
        <f>100-Tabulka1[[#This Row],[Na2O_proc]]-Tabulka1[[#This Row],[SiO2_proc]]</f>
        <v>70</v>
      </c>
      <c r="AH953" s="1">
        <f>Tabulka1[[#This Row],[z2]]</f>
        <v>45.949999999999996</v>
      </c>
      <c r="AI953" s="1">
        <f>Tabulka1[[#This Row],[std2]]</f>
        <v>4.5037021807989612</v>
      </c>
      <c r="AJ953" s="1" t="str">
        <f>Tabulka1[[#This Row],[z2Label]]</f>
        <v>Conductivity (mS/cm)</v>
      </c>
      <c r="AK953" s="1">
        <v>25</v>
      </c>
      <c r="AL953" s="1" t="s">
        <v>82</v>
      </c>
      <c r="AM953" s="1" t="s">
        <v>79</v>
      </c>
      <c r="AN953" s="1"/>
      <c r="AO953" s="1"/>
      <c r="AP953" s="1"/>
      <c r="AQ953" s="1"/>
    </row>
    <row r="954" spans="1:43" x14ac:dyDescent="0.35">
      <c r="A954" s="1">
        <f t="shared" ref="A954:B954" si="789">A857</f>
        <v>3.9205755620226168</v>
      </c>
      <c r="B954" s="1">
        <f t="shared" si="789"/>
        <v>5.8808633430339254</v>
      </c>
      <c r="C954" s="1">
        <f>Tabulka1[[#This Row],[z2]]</f>
        <v>42.124999999999993</v>
      </c>
      <c r="D954" s="1">
        <f>Tabulka1[[#This Row],[std2]]</f>
        <v>4.5966473289416765</v>
      </c>
      <c r="E954" s="1">
        <f t="shared" si="709"/>
        <v>9</v>
      </c>
      <c r="F954" s="1" t="s">
        <v>75</v>
      </c>
      <c r="G954" s="1" t="s">
        <v>27</v>
      </c>
      <c r="H954" s="1" t="s">
        <v>71</v>
      </c>
      <c r="I954" s="1">
        <f t="shared" ref="I954:J954" si="790">I857</f>
        <v>35</v>
      </c>
      <c r="J954" s="1">
        <f t="shared" si="790"/>
        <v>3</v>
      </c>
      <c r="K954" s="1">
        <v>42.124999999999993</v>
      </c>
      <c r="L954" s="1">
        <v>4.5966473289416765</v>
      </c>
      <c r="M954" s="1" t="s">
        <v>29</v>
      </c>
      <c r="N954" s="1" t="s">
        <v>28</v>
      </c>
      <c r="O954" s="1" t="s">
        <v>71</v>
      </c>
      <c r="P954" s="1">
        <f t="shared" ref="P954:Q954" si="791">P857</f>
        <v>8.9557895771139258</v>
      </c>
      <c r="Q954" s="1">
        <f t="shared" si="791"/>
        <v>3</v>
      </c>
      <c r="R954" s="1">
        <f>Tabulka1[[#This Row],[z2]]</f>
        <v>42.124999999999993</v>
      </c>
      <c r="S954" s="1">
        <f>Tabulka1[[#This Row],[std2]]</f>
        <v>4.5966473289416765</v>
      </c>
      <c r="T954" s="1" t="s">
        <v>44</v>
      </c>
      <c r="U954" s="1" t="s">
        <v>28</v>
      </c>
      <c r="V954" s="1" t="str">
        <f>Tabulka1[[#This Row],[z2Label]]</f>
        <v>Conductivity (mS/cm)</v>
      </c>
      <c r="W954" s="1">
        <f t="shared" ref="W954:X954" si="792">W857</f>
        <v>4.4460736834453343</v>
      </c>
      <c r="X954" s="1">
        <f t="shared" si="792"/>
        <v>6.6691105251680005</v>
      </c>
      <c r="Y954" s="1">
        <f>Tabulka1[[#This Row],[z2]]</f>
        <v>42.124999999999993</v>
      </c>
      <c r="Z954" s="1">
        <f>Tabulka1[[#This Row],[std2]]</f>
        <v>4.5966473289416765</v>
      </c>
      <c r="AA954" s="1" t="s">
        <v>36</v>
      </c>
      <c r="AB954" s="1" t="s">
        <v>37</v>
      </c>
      <c r="AC954" s="1" t="str">
        <f>Tabulka1[[#This Row],[z2Label]]</f>
        <v>Conductivity (mS/cm)</v>
      </c>
      <c r="AD954" s="1">
        <f>Tabulka1[[#This Row],[y2]]</f>
        <v>3</v>
      </c>
      <c r="AE954" s="1">
        <f>Tabulka1[[#This Row],[x3]]</f>
        <v>8.9557895771139258</v>
      </c>
      <c r="AF954" s="1">
        <f>Tabulka1[[#This Row],[x2]]-Tabulka1[[#This Row],[x3]]</f>
        <v>26.044210422886074</v>
      </c>
      <c r="AG954" s="1">
        <f>100-Tabulka1[[#This Row],[Na2O_proc]]-Tabulka1[[#This Row],[SiO2_proc]]</f>
        <v>65</v>
      </c>
      <c r="AH954" s="1">
        <f>Tabulka1[[#This Row],[z2]]</f>
        <v>42.124999999999993</v>
      </c>
      <c r="AI954" s="1">
        <f>Tabulka1[[#This Row],[std2]]</f>
        <v>4.5966473289416765</v>
      </c>
      <c r="AJ954" s="1" t="str">
        <f>Tabulka1[[#This Row],[z2Label]]</f>
        <v>Conductivity (mS/cm)</v>
      </c>
      <c r="AK954" s="1">
        <v>25</v>
      </c>
      <c r="AL954" s="1" t="s">
        <v>82</v>
      </c>
      <c r="AM954" s="1" t="s">
        <v>79</v>
      </c>
      <c r="AN954" s="1"/>
      <c r="AO954" s="1"/>
      <c r="AP954" s="1"/>
      <c r="AQ954" s="1"/>
    </row>
    <row r="955" spans="1:43" x14ac:dyDescent="0.35">
      <c r="A955" s="1">
        <f t="shared" ref="A955:B955" si="793">A858</f>
        <v>4.497389908392794</v>
      </c>
      <c r="B955" s="1">
        <f t="shared" si="793"/>
        <v>6.7460848625891909</v>
      </c>
      <c r="C955" s="1">
        <f>Tabulka1[[#This Row],[z2]]</f>
        <v>37.174999999999997</v>
      </c>
      <c r="D955" s="1">
        <f>Tabulka1[[#This Row],[std2]]</f>
        <v>4.7807774820978306</v>
      </c>
      <c r="E955" s="1">
        <f t="shared" si="709"/>
        <v>9</v>
      </c>
      <c r="F955" s="1" t="s">
        <v>75</v>
      </c>
      <c r="G955" s="1" t="s">
        <v>27</v>
      </c>
      <c r="H955" s="1" t="s">
        <v>71</v>
      </c>
      <c r="I955" s="1">
        <f t="shared" ref="I955:J955" si="794">I858</f>
        <v>39.020000000000003</v>
      </c>
      <c r="J955" s="1">
        <f t="shared" si="794"/>
        <v>3</v>
      </c>
      <c r="K955" s="1">
        <v>37.174999999999997</v>
      </c>
      <c r="L955" s="1">
        <v>4.7807774820978306</v>
      </c>
      <c r="M955" s="1" t="s">
        <v>29</v>
      </c>
      <c r="N955" s="1" t="s">
        <v>28</v>
      </c>
      <c r="O955" s="1" t="s">
        <v>71</v>
      </c>
      <c r="P955" s="1">
        <f t="shared" ref="P955:Q955" si="795">P858</f>
        <v>9.9844259799710109</v>
      </c>
      <c r="Q955" s="1">
        <f t="shared" si="795"/>
        <v>3</v>
      </c>
      <c r="R955" s="1">
        <f>Tabulka1[[#This Row],[z2]]</f>
        <v>37.174999999999997</v>
      </c>
      <c r="S955" s="1">
        <f>Tabulka1[[#This Row],[std2]]</f>
        <v>4.7807774820978306</v>
      </c>
      <c r="T955" s="1" t="s">
        <v>44</v>
      </c>
      <c r="U955" s="1" t="s">
        <v>28</v>
      </c>
      <c r="V955" s="1" t="str">
        <f>Tabulka1[[#This Row],[z2Label]]</f>
        <v>Conductivity (mS/cm)</v>
      </c>
      <c r="W955" s="1">
        <f t="shared" ref="W955:X955" si="796">W858</f>
        <v>5.2835012338108047</v>
      </c>
      <c r="X955" s="1">
        <f t="shared" si="796"/>
        <v>7.925251850716208</v>
      </c>
      <c r="Y955" s="1">
        <f>Tabulka1[[#This Row],[z2]]</f>
        <v>37.174999999999997</v>
      </c>
      <c r="Z955" s="1">
        <f>Tabulka1[[#This Row],[std2]]</f>
        <v>4.7807774820978306</v>
      </c>
      <c r="AA955" s="1" t="s">
        <v>36</v>
      </c>
      <c r="AB955" s="1" t="s">
        <v>37</v>
      </c>
      <c r="AC955" s="1" t="str">
        <f>Tabulka1[[#This Row],[z2Label]]</f>
        <v>Conductivity (mS/cm)</v>
      </c>
      <c r="AD955" s="1">
        <f>Tabulka1[[#This Row],[y2]]</f>
        <v>3</v>
      </c>
      <c r="AE955" s="1">
        <f>Tabulka1[[#This Row],[x3]]</f>
        <v>9.9844259799710109</v>
      </c>
      <c r="AF955" s="1">
        <f>Tabulka1[[#This Row],[x2]]-Tabulka1[[#This Row],[x3]]</f>
        <v>29.035574020028992</v>
      </c>
      <c r="AG955" s="1">
        <f>100-Tabulka1[[#This Row],[Na2O_proc]]-Tabulka1[[#This Row],[SiO2_proc]]</f>
        <v>60.980000000000004</v>
      </c>
      <c r="AH955" s="1">
        <f>Tabulka1[[#This Row],[z2]]</f>
        <v>37.174999999999997</v>
      </c>
      <c r="AI955" s="1">
        <f>Tabulka1[[#This Row],[std2]]</f>
        <v>4.7807774820978306</v>
      </c>
      <c r="AJ955" s="1" t="str">
        <f>Tabulka1[[#This Row],[z2Label]]</f>
        <v>Conductivity (mS/cm)</v>
      </c>
      <c r="AK955" s="1">
        <v>25</v>
      </c>
      <c r="AL955" s="1" t="s">
        <v>82</v>
      </c>
      <c r="AM955" s="1" t="s">
        <v>79</v>
      </c>
      <c r="AN955" s="1"/>
      <c r="AO955" s="1"/>
      <c r="AP955" s="1"/>
      <c r="AQ955" s="1"/>
    </row>
    <row r="956" spans="1:43" x14ac:dyDescent="0.35">
      <c r="A956" s="1">
        <f t="shared" ref="A956:B956" si="797">A859</f>
        <v>0</v>
      </c>
      <c r="B956" s="1">
        <f t="shared" si="797"/>
        <v>0</v>
      </c>
      <c r="C956" s="1">
        <f>Tabulka1[[#This Row],[z2]]</f>
        <v>1.6605000000000002E-2</v>
      </c>
      <c r="D956" s="1">
        <f>Tabulka1[[#This Row],[std2]]</f>
        <v>1.0033845225037108E-2</v>
      </c>
      <c r="E956" s="1">
        <f t="shared" si="709"/>
        <v>10</v>
      </c>
      <c r="F956" s="1" t="s">
        <v>75</v>
      </c>
      <c r="G956" s="1" t="s">
        <v>27</v>
      </c>
      <c r="H956" s="1" t="s">
        <v>71</v>
      </c>
      <c r="I956" s="1">
        <f t="shared" ref="I956:J956" si="798">I859</f>
        <v>0</v>
      </c>
      <c r="J956" s="1">
        <f t="shared" si="798"/>
        <v>3.3460000000000001</v>
      </c>
      <c r="K956">
        <v>1.6605000000000002E-2</v>
      </c>
      <c r="L956">
        <v>1.0033845225037108E-2</v>
      </c>
      <c r="M956" s="1" t="s">
        <v>29</v>
      </c>
      <c r="N956" s="1" t="s">
        <v>28</v>
      </c>
      <c r="O956" s="1" t="s">
        <v>71</v>
      </c>
      <c r="P956" s="1">
        <f t="shared" ref="P956:Q956" si="799">P859</f>
        <v>0</v>
      </c>
      <c r="Q956" s="1">
        <f t="shared" si="799"/>
        <v>3.3460000000000001</v>
      </c>
      <c r="R956" s="1">
        <f>Tabulka1[[#This Row],[z2]]</f>
        <v>1.6605000000000002E-2</v>
      </c>
      <c r="S956" s="1">
        <f>Tabulka1[[#This Row],[std2]]</f>
        <v>1.0033845225037108E-2</v>
      </c>
      <c r="T956" s="1" t="s">
        <v>44</v>
      </c>
      <c r="U956" s="1" t="s">
        <v>28</v>
      </c>
      <c r="V956" s="1" t="str">
        <f>Tabulka1[[#This Row],[z2Label]]</f>
        <v>Conductivity (mS/cm)</v>
      </c>
      <c r="W956" s="1">
        <f t="shared" ref="W956:X956" si="800">W859</f>
        <v>0</v>
      </c>
      <c r="X956" s="1">
        <f t="shared" si="800"/>
        <v>0</v>
      </c>
      <c r="Y956" s="1">
        <f>Tabulka1[[#This Row],[z2]]</f>
        <v>1.6605000000000002E-2</v>
      </c>
      <c r="Z956" s="1">
        <f>Tabulka1[[#This Row],[std2]]</f>
        <v>1.0033845225037108E-2</v>
      </c>
      <c r="AA956" s="1" t="s">
        <v>36</v>
      </c>
      <c r="AB956" s="1" t="s">
        <v>37</v>
      </c>
      <c r="AC956" s="1" t="str">
        <f>Tabulka1[[#This Row],[z2Label]]</f>
        <v>Conductivity (mS/cm)</v>
      </c>
      <c r="AD956" s="1">
        <f>Tabulka1[[#This Row],[y2]]</f>
        <v>3.3460000000000001</v>
      </c>
      <c r="AE956" s="1">
        <f>Tabulka1[[#This Row],[x3]]</f>
        <v>0</v>
      </c>
      <c r="AF956" s="1">
        <f>Tabulka1[[#This Row],[x2]]-Tabulka1[[#This Row],[x3]]</f>
        <v>0</v>
      </c>
      <c r="AG956" s="1">
        <f>100-Tabulka1[[#This Row],[Na2O_proc]]-Tabulka1[[#This Row],[SiO2_proc]]</f>
        <v>100</v>
      </c>
      <c r="AH956" s="1">
        <f>Tabulka1[[#This Row],[z2]]</f>
        <v>1.6605000000000002E-2</v>
      </c>
      <c r="AI956" s="1">
        <f>Tabulka1[[#This Row],[std2]]</f>
        <v>1.0033845225037108E-2</v>
      </c>
      <c r="AJ956" s="1" t="str">
        <f>Tabulka1[[#This Row],[z2Label]]</f>
        <v>Conductivity (mS/cm)</v>
      </c>
      <c r="AK956" s="1">
        <v>25</v>
      </c>
      <c r="AL956" s="1" t="s">
        <v>82</v>
      </c>
      <c r="AM956" s="1" t="s">
        <v>79</v>
      </c>
      <c r="AN956" s="1"/>
      <c r="AO956" s="1"/>
      <c r="AP956" s="1"/>
      <c r="AQ956" s="1"/>
    </row>
    <row r="957" spans="1:43" x14ac:dyDescent="0.35">
      <c r="A957" s="1">
        <f t="shared" ref="A957:B957" si="801">A860</f>
        <v>0.39460799802042967</v>
      </c>
      <c r="B957" s="1">
        <f t="shared" si="801"/>
        <v>0.66017918068817882</v>
      </c>
      <c r="C957" s="1">
        <f>Tabulka1[[#This Row],[z2]]</f>
        <v>18.845000000000002</v>
      </c>
      <c r="D957" s="1">
        <f>Tabulka1[[#This Row],[std2]]</f>
        <v>0.98028907301197055</v>
      </c>
      <c r="E957" s="1">
        <f t="shared" si="709"/>
        <v>10</v>
      </c>
      <c r="F957" s="1" t="s">
        <v>75</v>
      </c>
      <c r="G957" s="1" t="s">
        <v>27</v>
      </c>
      <c r="H957" s="1" t="s">
        <v>71</v>
      </c>
      <c r="I957" s="1">
        <f t="shared" ref="I957:J957" si="802">I860</f>
        <v>5</v>
      </c>
      <c r="J957" s="1">
        <f t="shared" si="802"/>
        <v>3.3460000000000001</v>
      </c>
      <c r="K957" s="1">
        <v>18.845000000000002</v>
      </c>
      <c r="L957" s="1">
        <v>0.98028907301197055</v>
      </c>
      <c r="M957" s="1" t="s">
        <v>29</v>
      </c>
      <c r="N957" s="1" t="s">
        <v>28</v>
      </c>
      <c r="O957" s="1" t="s">
        <v>71</v>
      </c>
      <c r="P957" s="1">
        <f t="shared" ref="P957:Q957" si="803">P860</f>
        <v>1.1782766043343857</v>
      </c>
      <c r="Q957" s="1">
        <f t="shared" si="803"/>
        <v>3.3460000000000001</v>
      </c>
      <c r="R957" s="1">
        <f>Tabulka1[[#This Row],[z2]]</f>
        <v>18.845000000000002</v>
      </c>
      <c r="S957" s="1">
        <f>Tabulka1[[#This Row],[std2]]</f>
        <v>0.98028907301197055</v>
      </c>
      <c r="T957" s="1" t="s">
        <v>44</v>
      </c>
      <c r="U957" s="1" t="s">
        <v>28</v>
      </c>
      <c r="V957" s="1" t="str">
        <f>Tabulka1[[#This Row],[z2Label]]</f>
        <v>Conductivity (mS/cm)</v>
      </c>
      <c r="W957" s="1">
        <f t="shared" ref="W957:X957" si="804">W860</f>
        <v>0.4002301307242459</v>
      </c>
      <c r="X957" s="1">
        <f t="shared" si="804"/>
        <v>0.66958500870166349</v>
      </c>
      <c r="Y957" s="1">
        <f>Tabulka1[[#This Row],[z2]]</f>
        <v>18.845000000000002</v>
      </c>
      <c r="Z957" s="1">
        <f>Tabulka1[[#This Row],[std2]]</f>
        <v>0.98028907301197055</v>
      </c>
      <c r="AA957" s="1" t="s">
        <v>36</v>
      </c>
      <c r="AB957" s="1" t="s">
        <v>37</v>
      </c>
      <c r="AC957" s="1" t="str">
        <f>Tabulka1[[#This Row],[z2Label]]</f>
        <v>Conductivity (mS/cm)</v>
      </c>
      <c r="AD957" s="1">
        <f>Tabulka1[[#This Row],[y2]]</f>
        <v>3.3460000000000001</v>
      </c>
      <c r="AE957" s="1">
        <f>Tabulka1[[#This Row],[x3]]</f>
        <v>1.1782766043343857</v>
      </c>
      <c r="AF957" s="1">
        <f>Tabulka1[[#This Row],[x2]]-Tabulka1[[#This Row],[x3]]</f>
        <v>3.8217233956656145</v>
      </c>
      <c r="AG957" s="1">
        <f>100-Tabulka1[[#This Row],[Na2O_proc]]-Tabulka1[[#This Row],[SiO2_proc]]</f>
        <v>95</v>
      </c>
      <c r="AH957" s="1">
        <f>Tabulka1[[#This Row],[z2]]</f>
        <v>18.845000000000002</v>
      </c>
      <c r="AI957" s="1">
        <f>Tabulka1[[#This Row],[std2]]</f>
        <v>0.98028907301197055</v>
      </c>
      <c r="AJ957" s="1" t="str">
        <f>Tabulka1[[#This Row],[z2Label]]</f>
        <v>Conductivity (mS/cm)</v>
      </c>
      <c r="AK957" s="1">
        <v>25</v>
      </c>
      <c r="AL957" s="1" t="s">
        <v>82</v>
      </c>
      <c r="AM957" s="1" t="s">
        <v>79</v>
      </c>
      <c r="AN957" s="1"/>
      <c r="AO957" s="1"/>
      <c r="AP957" s="1"/>
      <c r="AQ957" s="1"/>
    </row>
    <row r="958" spans="1:43" x14ac:dyDescent="0.35">
      <c r="A958" s="1">
        <f t="shared" ref="A958:B958" si="805">A861</f>
        <v>0.82177411683008073</v>
      </c>
      <c r="B958" s="1">
        <f t="shared" si="805"/>
        <v>1.3748280974567251</v>
      </c>
      <c r="C958" s="1">
        <f>Tabulka1[[#This Row],[z2]]</f>
        <v>30.2</v>
      </c>
      <c r="D958" s="1">
        <f>Tabulka1[[#This Row],[std2]]</f>
        <v>2.1556128285632985</v>
      </c>
      <c r="E958" s="1">
        <f t="shared" si="709"/>
        <v>10</v>
      </c>
      <c r="F958" s="1" t="s">
        <v>75</v>
      </c>
      <c r="G958" s="1" t="s">
        <v>27</v>
      </c>
      <c r="H958" s="1" t="s">
        <v>71</v>
      </c>
      <c r="I958" s="1">
        <f t="shared" ref="I958:J958" si="806">I861</f>
        <v>10</v>
      </c>
      <c r="J958" s="1">
        <f t="shared" si="806"/>
        <v>3.3460000000000001</v>
      </c>
      <c r="K958" s="1">
        <v>30.2</v>
      </c>
      <c r="L958" s="1">
        <v>2.1556128285632985</v>
      </c>
      <c r="M958" s="1" t="s">
        <v>29</v>
      </c>
      <c r="N958" s="1" t="s">
        <v>28</v>
      </c>
      <c r="O958" s="1" t="s">
        <v>71</v>
      </c>
      <c r="P958" s="1">
        <f t="shared" ref="P958:Q958" si="807">P861</f>
        <v>2.3565532086687715</v>
      </c>
      <c r="Q958" s="1">
        <f t="shared" si="807"/>
        <v>3.3460000000000001</v>
      </c>
      <c r="R958" s="1">
        <f>Tabulka1[[#This Row],[z2]]</f>
        <v>30.2</v>
      </c>
      <c r="S958" s="1">
        <f>Tabulka1[[#This Row],[std2]]</f>
        <v>2.1556128285632985</v>
      </c>
      <c r="T958" s="1" t="s">
        <v>44</v>
      </c>
      <c r="U958" s="1" t="s">
        <v>28</v>
      </c>
      <c r="V958" s="1" t="str">
        <f>Tabulka1[[#This Row],[z2Label]]</f>
        <v>Conductivity (mS/cm)</v>
      </c>
      <c r="W958" s="1">
        <f t="shared" ref="W958:X958" si="808">W861</f>
        <v>0.84493027597340797</v>
      </c>
      <c r="X958" s="1">
        <f t="shared" si="808"/>
        <v>1.4135683517035118</v>
      </c>
      <c r="Y958" s="1">
        <f>Tabulka1[[#This Row],[z2]]</f>
        <v>30.2</v>
      </c>
      <c r="Z958" s="1">
        <f>Tabulka1[[#This Row],[std2]]</f>
        <v>2.1556128285632985</v>
      </c>
      <c r="AA958" s="1" t="s">
        <v>36</v>
      </c>
      <c r="AB958" s="1" t="s">
        <v>37</v>
      </c>
      <c r="AC958" s="1" t="str">
        <f>Tabulka1[[#This Row],[z2Label]]</f>
        <v>Conductivity (mS/cm)</v>
      </c>
      <c r="AD958" s="1">
        <f>Tabulka1[[#This Row],[y2]]</f>
        <v>3.3460000000000001</v>
      </c>
      <c r="AE958" s="1">
        <f>Tabulka1[[#This Row],[x3]]</f>
        <v>2.3565532086687715</v>
      </c>
      <c r="AF958" s="1">
        <f>Tabulka1[[#This Row],[x2]]-Tabulka1[[#This Row],[x3]]</f>
        <v>7.643446791331229</v>
      </c>
      <c r="AG958" s="1">
        <f>100-Tabulka1[[#This Row],[Na2O_proc]]-Tabulka1[[#This Row],[SiO2_proc]]</f>
        <v>90</v>
      </c>
      <c r="AH958" s="1">
        <f>Tabulka1[[#This Row],[z2]]</f>
        <v>30.2</v>
      </c>
      <c r="AI958" s="1">
        <f>Tabulka1[[#This Row],[std2]]</f>
        <v>2.1556128285632985</v>
      </c>
      <c r="AJ958" s="1" t="str">
        <f>Tabulka1[[#This Row],[z2Label]]</f>
        <v>Conductivity (mS/cm)</v>
      </c>
      <c r="AK958" s="1">
        <v>25</v>
      </c>
      <c r="AL958" s="1" t="s">
        <v>82</v>
      </c>
      <c r="AM958" s="1" t="s">
        <v>79</v>
      </c>
      <c r="AN958" s="1"/>
      <c r="AO958" s="1"/>
      <c r="AP958" s="1"/>
      <c r="AQ958" s="1"/>
    </row>
    <row r="959" spans="1:43" x14ac:dyDescent="0.35">
      <c r="A959" s="1">
        <f t="shared" ref="A959:B959" si="809">A862</f>
        <v>1.284640863357867</v>
      </c>
      <c r="B959" s="1">
        <f t="shared" si="809"/>
        <v>2.1492041643977116</v>
      </c>
      <c r="C959" s="1">
        <f>Tabulka1[[#This Row],[z2]]</f>
        <v>38</v>
      </c>
      <c r="D959" s="1">
        <f>Tabulka1[[#This Row],[std2]]</f>
        <v>3.2506409624359729</v>
      </c>
      <c r="E959" s="1">
        <f t="shared" si="709"/>
        <v>10</v>
      </c>
      <c r="F959" s="1" t="s">
        <v>75</v>
      </c>
      <c r="G959" s="1" t="s">
        <v>27</v>
      </c>
      <c r="H959" s="1" t="s">
        <v>71</v>
      </c>
      <c r="I959" s="1">
        <f t="shared" ref="I959:J959" si="810">I862</f>
        <v>15</v>
      </c>
      <c r="J959" s="1">
        <f t="shared" si="810"/>
        <v>3.3460000000000001</v>
      </c>
      <c r="K959" s="1">
        <v>38</v>
      </c>
      <c r="L959" s="1">
        <v>3.2506409624359729</v>
      </c>
      <c r="M959" s="1" t="s">
        <v>29</v>
      </c>
      <c r="N959" s="1" t="s">
        <v>28</v>
      </c>
      <c r="O959" s="1" t="s">
        <v>71</v>
      </c>
      <c r="P959" s="1">
        <f t="shared" ref="P959:Q959" si="811">P862</f>
        <v>3.534829813003157</v>
      </c>
      <c r="Q959" s="1">
        <f t="shared" si="811"/>
        <v>3.3460000000000001</v>
      </c>
      <c r="R959" s="1">
        <f>Tabulka1[[#This Row],[z2]]</f>
        <v>38</v>
      </c>
      <c r="S959" s="1">
        <f>Tabulka1[[#This Row],[std2]]</f>
        <v>3.2506409624359729</v>
      </c>
      <c r="T959" s="1" t="s">
        <v>44</v>
      </c>
      <c r="U959" s="1" t="s">
        <v>28</v>
      </c>
      <c r="V959" s="1" t="str">
        <f>Tabulka1[[#This Row],[z2Label]]</f>
        <v>Conductivity (mS/cm)</v>
      </c>
      <c r="W959" s="1">
        <f t="shared" ref="W959:X959" si="812">W862</f>
        <v>1.3419480853695303</v>
      </c>
      <c r="X959" s="1">
        <f t="shared" si="812"/>
        <v>2.2450791468232247</v>
      </c>
      <c r="Y959" s="1">
        <f>Tabulka1[[#This Row],[z2]]</f>
        <v>38</v>
      </c>
      <c r="Z959" s="1">
        <f>Tabulka1[[#This Row],[std2]]</f>
        <v>3.2506409624359729</v>
      </c>
      <c r="AA959" s="1" t="s">
        <v>36</v>
      </c>
      <c r="AB959" s="1" t="s">
        <v>37</v>
      </c>
      <c r="AC959" s="1" t="str">
        <f>Tabulka1[[#This Row],[z2Label]]</f>
        <v>Conductivity (mS/cm)</v>
      </c>
      <c r="AD959" s="1">
        <f>Tabulka1[[#This Row],[y2]]</f>
        <v>3.3460000000000001</v>
      </c>
      <c r="AE959" s="1">
        <f>Tabulka1[[#This Row],[x3]]</f>
        <v>3.534829813003157</v>
      </c>
      <c r="AF959" s="1">
        <f>Tabulka1[[#This Row],[x2]]-Tabulka1[[#This Row],[x3]]</f>
        <v>11.465170186996843</v>
      </c>
      <c r="AG959" s="1">
        <f>100-Tabulka1[[#This Row],[Na2O_proc]]-Tabulka1[[#This Row],[SiO2_proc]]</f>
        <v>85</v>
      </c>
      <c r="AH959" s="1">
        <f>Tabulka1[[#This Row],[z2]]</f>
        <v>38</v>
      </c>
      <c r="AI959" s="1">
        <f>Tabulka1[[#This Row],[std2]]</f>
        <v>3.2506409624359729</v>
      </c>
      <c r="AJ959" s="1" t="str">
        <f>Tabulka1[[#This Row],[z2Label]]</f>
        <v>Conductivity (mS/cm)</v>
      </c>
      <c r="AK959" s="1">
        <v>25</v>
      </c>
      <c r="AL959" s="1" t="s">
        <v>82</v>
      </c>
      <c r="AM959" s="1" t="s">
        <v>79</v>
      </c>
      <c r="AN959" s="1"/>
      <c r="AO959" s="1"/>
      <c r="AP959" s="1"/>
      <c r="AQ959" s="1"/>
    </row>
    <row r="960" spans="1:43" x14ac:dyDescent="0.35">
      <c r="A960" s="1">
        <f t="shared" ref="A960:B960" si="813">A863</f>
        <v>1.7867765893917937</v>
      </c>
      <c r="B960" s="1">
        <f t="shared" si="813"/>
        <v>2.9892772340524711</v>
      </c>
      <c r="C960" s="1">
        <f>Tabulka1[[#This Row],[z2]]</f>
        <v>42.174999999999997</v>
      </c>
      <c r="D960" s="1">
        <f>Tabulka1[[#This Row],[std2]]</f>
        <v>3.0324632451743474</v>
      </c>
      <c r="E960" s="1">
        <f t="shared" si="709"/>
        <v>10</v>
      </c>
      <c r="F960" s="1" t="s">
        <v>75</v>
      </c>
      <c r="G960" s="1" t="s">
        <v>27</v>
      </c>
      <c r="H960" s="1" t="s">
        <v>71</v>
      </c>
      <c r="I960" s="1">
        <f t="shared" ref="I960:J960" si="814">I863</f>
        <v>20</v>
      </c>
      <c r="J960" s="1">
        <f t="shared" si="814"/>
        <v>3.3460000000000001</v>
      </c>
      <c r="K960" s="1">
        <v>42.174999999999997</v>
      </c>
      <c r="L960" s="1">
        <v>3.0324632451743474</v>
      </c>
      <c r="M960" s="1" t="s">
        <v>29</v>
      </c>
      <c r="N960" s="1" t="s">
        <v>28</v>
      </c>
      <c r="O960" s="1" t="s">
        <v>71</v>
      </c>
      <c r="P960" s="1">
        <f t="shared" ref="P960:Q960" si="815">P863</f>
        <v>4.713106417337543</v>
      </c>
      <c r="Q960" s="1">
        <f t="shared" si="815"/>
        <v>3.3460000000000001</v>
      </c>
      <c r="R960" s="1">
        <f>Tabulka1[[#This Row],[z2]]</f>
        <v>42.174999999999997</v>
      </c>
      <c r="S960" s="1">
        <f>Tabulka1[[#This Row],[std2]]</f>
        <v>3.0324632451743474</v>
      </c>
      <c r="T960" s="1" t="s">
        <v>44</v>
      </c>
      <c r="U960" s="1" t="s">
        <v>28</v>
      </c>
      <c r="V960" s="1" t="str">
        <f>Tabulka1[[#This Row],[z2Label]]</f>
        <v>Conductivity (mS/cm)</v>
      </c>
      <c r="W960" s="1">
        <f t="shared" ref="W960:X960" si="816">W863</f>
        <v>1.901093120940168</v>
      </c>
      <c r="X960" s="1">
        <f t="shared" si="816"/>
        <v>3.1805287913329017</v>
      </c>
      <c r="Y960" s="1">
        <f>Tabulka1[[#This Row],[z2]]</f>
        <v>42.174999999999997</v>
      </c>
      <c r="Z960" s="1">
        <f>Tabulka1[[#This Row],[std2]]</f>
        <v>3.0324632451743474</v>
      </c>
      <c r="AA960" s="1" t="s">
        <v>36</v>
      </c>
      <c r="AB960" s="1" t="s">
        <v>37</v>
      </c>
      <c r="AC960" s="1" t="str">
        <f>Tabulka1[[#This Row],[z2Label]]</f>
        <v>Conductivity (mS/cm)</v>
      </c>
      <c r="AD960" s="1">
        <f>Tabulka1[[#This Row],[y2]]</f>
        <v>3.3460000000000001</v>
      </c>
      <c r="AE960" s="1">
        <f>Tabulka1[[#This Row],[x3]]</f>
        <v>4.713106417337543</v>
      </c>
      <c r="AF960" s="1">
        <f>Tabulka1[[#This Row],[x2]]-Tabulka1[[#This Row],[x3]]</f>
        <v>15.286893582662458</v>
      </c>
      <c r="AG960" s="1">
        <f>100-Tabulka1[[#This Row],[Na2O_proc]]-Tabulka1[[#This Row],[SiO2_proc]]</f>
        <v>80</v>
      </c>
      <c r="AH960" s="1">
        <f>Tabulka1[[#This Row],[z2]]</f>
        <v>42.174999999999997</v>
      </c>
      <c r="AI960" s="1">
        <f>Tabulka1[[#This Row],[std2]]</f>
        <v>3.0324632451743474</v>
      </c>
      <c r="AJ960" s="1" t="str">
        <f>Tabulka1[[#This Row],[z2Label]]</f>
        <v>Conductivity (mS/cm)</v>
      </c>
      <c r="AK960" s="1">
        <v>25</v>
      </c>
      <c r="AL960" s="1" t="s">
        <v>82</v>
      </c>
      <c r="AM960" s="1" t="s">
        <v>79</v>
      </c>
      <c r="AN960" s="1"/>
      <c r="AO960" s="1"/>
      <c r="AP960" s="1"/>
      <c r="AQ960" s="1"/>
    </row>
    <row r="961" spans="1:43" x14ac:dyDescent="0.35">
      <c r="A961" s="1">
        <f t="shared" ref="A961:B961" si="817">A864</f>
        <v>2.3337248824725219</v>
      </c>
      <c r="B961" s="1">
        <f t="shared" si="817"/>
        <v>3.9043217283765292</v>
      </c>
      <c r="C961" s="1">
        <f>Tabulka1[[#This Row],[z2]]</f>
        <v>44.425000000000004</v>
      </c>
      <c r="D961" s="1">
        <f>Tabulka1[[#This Row],[std2]]</f>
        <v>3.7375348381876878</v>
      </c>
      <c r="E961" s="1">
        <f t="shared" si="709"/>
        <v>10</v>
      </c>
      <c r="F961" s="1" t="s">
        <v>75</v>
      </c>
      <c r="G961" s="1" t="s">
        <v>27</v>
      </c>
      <c r="H961" s="1" t="s">
        <v>71</v>
      </c>
      <c r="I961" s="1">
        <f t="shared" ref="I961:J961" si="818">I864</f>
        <v>25</v>
      </c>
      <c r="J961" s="1">
        <f t="shared" si="818"/>
        <v>3.3460000000000001</v>
      </c>
      <c r="K961" s="1">
        <v>44.425000000000004</v>
      </c>
      <c r="L961" s="1">
        <v>3.7375348381876878</v>
      </c>
      <c r="M961" s="1" t="s">
        <v>29</v>
      </c>
      <c r="N961" s="1" t="s">
        <v>28</v>
      </c>
      <c r="O961" s="1" t="s">
        <v>71</v>
      </c>
      <c r="P961" s="1">
        <f t="shared" ref="P961:Q961" si="819">P864</f>
        <v>5.8913830216719285</v>
      </c>
      <c r="Q961" s="1">
        <f t="shared" si="819"/>
        <v>3.3460000000000001</v>
      </c>
      <c r="R961" s="1">
        <f>Tabulka1[[#This Row],[z2]]</f>
        <v>44.425000000000004</v>
      </c>
      <c r="S961" s="1">
        <f>Tabulka1[[#This Row],[std2]]</f>
        <v>3.7375348381876878</v>
      </c>
      <c r="T961" s="1" t="s">
        <v>44</v>
      </c>
      <c r="U961" s="1" t="s">
        <v>28</v>
      </c>
      <c r="V961" s="1" t="str">
        <f>Tabulka1[[#This Row],[z2Label]]</f>
        <v>Conductivity (mS/cm)</v>
      </c>
      <c r="W961" s="1">
        <f t="shared" ref="W961:X961" si="820">W864</f>
        <v>2.5347908279202236</v>
      </c>
      <c r="X961" s="1">
        <f t="shared" si="820"/>
        <v>4.2407050551105359</v>
      </c>
      <c r="Y961" s="1">
        <f>Tabulka1[[#This Row],[z2]]</f>
        <v>44.425000000000004</v>
      </c>
      <c r="Z961" s="1">
        <f>Tabulka1[[#This Row],[std2]]</f>
        <v>3.7375348381876878</v>
      </c>
      <c r="AA961" s="1" t="s">
        <v>36</v>
      </c>
      <c r="AB961" s="1" t="s">
        <v>37</v>
      </c>
      <c r="AC961" s="1" t="str">
        <f>Tabulka1[[#This Row],[z2Label]]</f>
        <v>Conductivity (mS/cm)</v>
      </c>
      <c r="AD961" s="1">
        <f>Tabulka1[[#This Row],[y2]]</f>
        <v>3.3460000000000001</v>
      </c>
      <c r="AE961" s="1">
        <f>Tabulka1[[#This Row],[x3]]</f>
        <v>5.8913830216719285</v>
      </c>
      <c r="AF961" s="1">
        <f>Tabulka1[[#This Row],[x2]]-Tabulka1[[#This Row],[x3]]</f>
        <v>19.108616978328072</v>
      </c>
      <c r="AG961" s="1">
        <f>100-Tabulka1[[#This Row],[Na2O_proc]]-Tabulka1[[#This Row],[SiO2_proc]]</f>
        <v>75</v>
      </c>
      <c r="AH961" s="1">
        <f>Tabulka1[[#This Row],[z2]]</f>
        <v>44.425000000000004</v>
      </c>
      <c r="AI961" s="1">
        <f>Tabulka1[[#This Row],[std2]]</f>
        <v>3.7375348381876878</v>
      </c>
      <c r="AJ961" s="1" t="str">
        <f>Tabulka1[[#This Row],[z2Label]]</f>
        <v>Conductivity (mS/cm)</v>
      </c>
      <c r="AK961" s="1">
        <v>25</v>
      </c>
      <c r="AL961" s="1" t="s">
        <v>82</v>
      </c>
      <c r="AM961" s="1" t="s">
        <v>79</v>
      </c>
      <c r="AN961" s="1"/>
      <c r="AO961" s="1"/>
      <c r="AP961" s="1"/>
      <c r="AQ961" s="1"/>
    </row>
    <row r="962" spans="1:43" x14ac:dyDescent="0.35">
      <c r="A962" s="1">
        <f t="shared" ref="A962:B962" si="821">A865</f>
        <v>2.9270028149105616</v>
      </c>
      <c r="B962" s="1">
        <f t="shared" si="821"/>
        <v>4.8968757093453696</v>
      </c>
      <c r="C962" s="1">
        <f>Tabulka1[[#This Row],[z2]]</f>
        <v>44.45</v>
      </c>
      <c r="D962" s="1">
        <f>Tabulka1[[#This Row],[std2]]</f>
        <v>3.6097091295560082</v>
      </c>
      <c r="E962" s="1">
        <f t="shared" si="709"/>
        <v>10</v>
      </c>
      <c r="F962" s="1" t="s">
        <v>75</v>
      </c>
      <c r="G962" s="1" t="s">
        <v>27</v>
      </c>
      <c r="H962" s="1" t="s">
        <v>71</v>
      </c>
      <c r="I962" s="1">
        <f t="shared" ref="I962:J962" si="822">I865</f>
        <v>30</v>
      </c>
      <c r="J962" s="1">
        <f t="shared" si="822"/>
        <v>3.3460000000000001</v>
      </c>
      <c r="K962" s="1">
        <v>44.45</v>
      </c>
      <c r="L962" s="1">
        <v>3.6097091295560082</v>
      </c>
      <c r="M962" s="1" t="s">
        <v>29</v>
      </c>
      <c r="N962" s="1" t="s">
        <v>28</v>
      </c>
      <c r="O962" s="1" t="s">
        <v>71</v>
      </c>
      <c r="P962" s="1">
        <f t="shared" ref="P962:Q962" si="823">P865</f>
        <v>7.069659626006314</v>
      </c>
      <c r="Q962" s="1">
        <f t="shared" si="823"/>
        <v>3.3460000000000001</v>
      </c>
      <c r="R962" s="1">
        <f>Tabulka1[[#This Row],[z2]]</f>
        <v>44.45</v>
      </c>
      <c r="S962" s="1">
        <f>Tabulka1[[#This Row],[std2]]</f>
        <v>3.6097091295560082</v>
      </c>
      <c r="T962" s="1" t="s">
        <v>44</v>
      </c>
      <c r="U962" s="1" t="s">
        <v>28</v>
      </c>
      <c r="V962" s="1" t="str">
        <f>Tabulka1[[#This Row],[z2Label]]</f>
        <v>Conductivity (mS/cm)</v>
      </c>
      <c r="W962" s="1">
        <f t="shared" ref="W962:X962" si="824">W865</f>
        <v>3.2590167787545732</v>
      </c>
      <c r="X962" s="1">
        <f t="shared" si="824"/>
        <v>5.4523350708564022</v>
      </c>
      <c r="Y962" s="1">
        <f>Tabulka1[[#This Row],[z2]]</f>
        <v>44.45</v>
      </c>
      <c r="Z962" s="1">
        <f>Tabulka1[[#This Row],[std2]]</f>
        <v>3.6097091295560082</v>
      </c>
      <c r="AA962" s="1" t="s">
        <v>36</v>
      </c>
      <c r="AB962" s="1" t="s">
        <v>37</v>
      </c>
      <c r="AC962" s="1" t="str">
        <f>Tabulka1[[#This Row],[z2Label]]</f>
        <v>Conductivity (mS/cm)</v>
      </c>
      <c r="AD962" s="1">
        <f>Tabulka1[[#This Row],[y2]]</f>
        <v>3.3460000000000001</v>
      </c>
      <c r="AE962" s="1">
        <f>Tabulka1[[#This Row],[x3]]</f>
        <v>7.069659626006314</v>
      </c>
      <c r="AF962" s="1">
        <f>Tabulka1[[#This Row],[x2]]-Tabulka1[[#This Row],[x3]]</f>
        <v>22.930340373993687</v>
      </c>
      <c r="AG962" s="1">
        <f>100-Tabulka1[[#This Row],[Na2O_proc]]-Tabulka1[[#This Row],[SiO2_proc]]</f>
        <v>70</v>
      </c>
      <c r="AH962" s="1">
        <f>Tabulka1[[#This Row],[z2]]</f>
        <v>44.45</v>
      </c>
      <c r="AI962" s="1">
        <f>Tabulka1[[#This Row],[std2]]</f>
        <v>3.6097091295560082</v>
      </c>
      <c r="AJ962" s="1" t="str">
        <f>Tabulka1[[#This Row],[z2Label]]</f>
        <v>Conductivity (mS/cm)</v>
      </c>
      <c r="AK962" s="1">
        <v>25</v>
      </c>
      <c r="AL962" s="1" t="s">
        <v>82</v>
      </c>
      <c r="AM962" s="1" t="s">
        <v>79</v>
      </c>
      <c r="AN962" s="1"/>
      <c r="AO962" s="1"/>
      <c r="AP962" s="1"/>
      <c r="AQ962" s="1"/>
    </row>
    <row r="963" spans="1:43" x14ac:dyDescent="0.35">
      <c r="A963" s="1">
        <f t="shared" ref="A963:B963" si="825">A866</f>
        <v>3.5755664363986632</v>
      </c>
      <c r="B963" s="1">
        <f t="shared" si="825"/>
        <v>5.9819226480949634</v>
      </c>
      <c r="C963" s="1">
        <f>Tabulka1[[#This Row],[z2]]</f>
        <v>41.849999999999994</v>
      </c>
      <c r="D963" s="1">
        <f>Tabulka1[[#This Row],[std2]]</f>
        <v>3.2419130154894646</v>
      </c>
      <c r="E963" s="1">
        <f t="shared" si="709"/>
        <v>10</v>
      </c>
      <c r="F963" s="1" t="s">
        <v>75</v>
      </c>
      <c r="G963" s="1" t="s">
        <v>27</v>
      </c>
      <c r="H963" s="1" t="s">
        <v>71</v>
      </c>
      <c r="I963" s="1">
        <f t="shared" ref="I963:J963" si="826">I866</f>
        <v>35</v>
      </c>
      <c r="J963" s="1">
        <f t="shared" si="826"/>
        <v>3.3460000000000001</v>
      </c>
      <c r="K963" s="1">
        <v>41.849999999999994</v>
      </c>
      <c r="L963" s="1">
        <v>3.2419130154894646</v>
      </c>
      <c r="M963" s="1" t="s">
        <v>29</v>
      </c>
      <c r="N963" s="1" t="s">
        <v>28</v>
      </c>
      <c r="O963" s="1" t="s">
        <v>71</v>
      </c>
      <c r="P963" s="1">
        <f t="shared" ref="P963:Q963" si="827">P866</f>
        <v>8.2479362303407004</v>
      </c>
      <c r="Q963" s="1">
        <f t="shared" si="827"/>
        <v>3.3460000000000001</v>
      </c>
      <c r="R963" s="1">
        <f>Tabulka1[[#This Row],[z2]]</f>
        <v>41.849999999999994</v>
      </c>
      <c r="S963" s="1">
        <f>Tabulka1[[#This Row],[std2]]</f>
        <v>3.2419130154894646</v>
      </c>
      <c r="T963" s="1" t="s">
        <v>44</v>
      </c>
      <c r="U963" s="1" t="s">
        <v>28</v>
      </c>
      <c r="V963" s="1" t="str">
        <f>Tabulka1[[#This Row],[z2Label]]</f>
        <v>Conductivity (mS/cm)</v>
      </c>
      <c r="W963" s="1">
        <f t="shared" ref="W963:X963" si="828">W866</f>
        <v>4.094662106640361</v>
      </c>
      <c r="X963" s="1">
        <f t="shared" si="828"/>
        <v>6.8503697044093261</v>
      </c>
      <c r="Y963" s="1">
        <f>Tabulka1[[#This Row],[z2]]</f>
        <v>41.849999999999994</v>
      </c>
      <c r="Z963" s="1">
        <f>Tabulka1[[#This Row],[std2]]</f>
        <v>3.2419130154894646</v>
      </c>
      <c r="AA963" s="1" t="s">
        <v>36</v>
      </c>
      <c r="AB963" s="1" t="s">
        <v>37</v>
      </c>
      <c r="AC963" s="1" t="str">
        <f>Tabulka1[[#This Row],[z2Label]]</f>
        <v>Conductivity (mS/cm)</v>
      </c>
      <c r="AD963" s="1">
        <f>Tabulka1[[#This Row],[y2]]</f>
        <v>3.3460000000000001</v>
      </c>
      <c r="AE963" s="1">
        <f>Tabulka1[[#This Row],[x3]]</f>
        <v>8.2479362303407004</v>
      </c>
      <c r="AF963" s="1">
        <f>Tabulka1[[#This Row],[x2]]-Tabulka1[[#This Row],[x3]]</f>
        <v>26.752063769659301</v>
      </c>
      <c r="AG963" s="1">
        <f>100-Tabulka1[[#This Row],[Na2O_proc]]-Tabulka1[[#This Row],[SiO2_proc]]</f>
        <v>65</v>
      </c>
      <c r="AH963" s="1">
        <f>Tabulka1[[#This Row],[z2]]</f>
        <v>41.849999999999994</v>
      </c>
      <c r="AI963" s="1">
        <f>Tabulka1[[#This Row],[std2]]</f>
        <v>3.2419130154894646</v>
      </c>
      <c r="AJ963" s="1" t="str">
        <f>Tabulka1[[#This Row],[z2Label]]</f>
        <v>Conductivity (mS/cm)</v>
      </c>
      <c r="AK963" s="1">
        <v>25</v>
      </c>
      <c r="AL963" s="1" t="s">
        <v>82</v>
      </c>
      <c r="AM963" s="1" t="s">
        <v>79</v>
      </c>
      <c r="AN963" s="1"/>
      <c r="AO963" s="1"/>
      <c r="AP963" s="1"/>
      <c r="AQ963" s="1"/>
    </row>
    <row r="964" spans="1:43" x14ac:dyDescent="0.35">
      <c r="A964" s="1">
        <f t="shared" ref="A964:B964" si="829">A867</f>
        <v>4.1397841225113075</v>
      </c>
      <c r="B964" s="1">
        <f t="shared" si="829"/>
        <v>6.9258588369614174</v>
      </c>
      <c r="C964" s="1">
        <f>Tabulka1[[#This Row],[z2]]</f>
        <v>38</v>
      </c>
      <c r="D964" s="1">
        <f>Tabulka1[[#This Row],[std2]]</f>
        <v>3.0243456592570008</v>
      </c>
      <c r="E964" s="1">
        <f t="shared" si="709"/>
        <v>10</v>
      </c>
      <c r="F964" s="1" t="s">
        <v>75</v>
      </c>
      <c r="G964" s="1" t="s">
        <v>27</v>
      </c>
      <c r="H964" s="1" t="s">
        <v>71</v>
      </c>
      <c r="I964" s="1">
        <f t="shared" ref="I964:J964" si="830">I867</f>
        <v>39.04</v>
      </c>
      <c r="J964" s="1">
        <f t="shared" si="830"/>
        <v>3.3460000000000001</v>
      </c>
      <c r="K964" s="1">
        <v>38</v>
      </c>
      <c r="L964" s="1">
        <v>3.0243456592570008</v>
      </c>
      <c r="M964" s="1" t="s">
        <v>29</v>
      </c>
      <c r="N964" s="1" t="s">
        <v>28</v>
      </c>
      <c r="O964" s="1" t="s">
        <v>71</v>
      </c>
      <c r="P964" s="1">
        <f t="shared" ref="P964:Q964" si="831">P867</f>
        <v>9.1999837266428841</v>
      </c>
      <c r="Q964" s="1">
        <f t="shared" si="831"/>
        <v>3.3460000000000001</v>
      </c>
      <c r="R964" s="1">
        <f>Tabulka1[[#This Row],[z2]]</f>
        <v>38</v>
      </c>
      <c r="S964" s="1">
        <f>Tabulka1[[#This Row],[std2]]</f>
        <v>3.0243456592570008</v>
      </c>
      <c r="T964" s="1" t="s">
        <v>44</v>
      </c>
      <c r="U964" s="1" t="s">
        <v>28</v>
      </c>
      <c r="V964" s="1" t="str">
        <f>Tabulka1[[#This Row],[z2Label]]</f>
        <v>Conductivity (mS/cm)</v>
      </c>
      <c r="W964" s="1">
        <f t="shared" ref="W964:X964" si="832">W867</f>
        <v>4.8699918268703506</v>
      </c>
      <c r="X964" s="1">
        <f t="shared" si="832"/>
        <v>8.1474963263540996</v>
      </c>
      <c r="Y964" s="1">
        <f>Tabulka1[[#This Row],[z2]]</f>
        <v>38</v>
      </c>
      <c r="Z964" s="1">
        <f>Tabulka1[[#This Row],[std2]]</f>
        <v>3.0243456592570008</v>
      </c>
      <c r="AA964" s="1" t="s">
        <v>36</v>
      </c>
      <c r="AB964" s="1" t="s">
        <v>37</v>
      </c>
      <c r="AC964" s="1" t="str">
        <f>Tabulka1[[#This Row],[z2Label]]</f>
        <v>Conductivity (mS/cm)</v>
      </c>
      <c r="AD964" s="1">
        <f>Tabulka1[[#This Row],[y2]]</f>
        <v>3.3460000000000001</v>
      </c>
      <c r="AE964" s="1">
        <f>Tabulka1[[#This Row],[x3]]</f>
        <v>9.1999837266428841</v>
      </c>
      <c r="AF964" s="1">
        <f>Tabulka1[[#This Row],[x2]]-Tabulka1[[#This Row],[x3]]</f>
        <v>29.840016273357115</v>
      </c>
      <c r="AG964" s="1">
        <f>100-Tabulka1[[#This Row],[Na2O_proc]]-Tabulka1[[#This Row],[SiO2_proc]]</f>
        <v>60.96</v>
      </c>
      <c r="AH964" s="1">
        <f>Tabulka1[[#This Row],[z2]]</f>
        <v>38</v>
      </c>
      <c r="AI964" s="1">
        <f>Tabulka1[[#This Row],[std2]]</f>
        <v>3.0243456592570008</v>
      </c>
      <c r="AJ964" s="1" t="str">
        <f>Tabulka1[[#This Row],[z2Label]]</f>
        <v>Conductivity (mS/cm)</v>
      </c>
      <c r="AK964" s="1">
        <v>25</v>
      </c>
      <c r="AL964" s="1" t="s">
        <v>82</v>
      </c>
      <c r="AM964" s="1" t="s">
        <v>79</v>
      </c>
      <c r="AN964" s="1"/>
      <c r="AO964" s="1"/>
      <c r="AP964" s="1"/>
      <c r="AQ964" s="1"/>
    </row>
    <row r="965" spans="1:43" ht="16.5" x14ac:dyDescent="0.35">
      <c r="A965" s="1">
        <f>2*Tabulka1[[#This Row],[x3]]*Tabulka1[[#This Row],[z]]/(100*94.196)*1000</f>
        <v>0</v>
      </c>
      <c r="B965" s="1">
        <f>Tabulka1[[#This Row],[y2]]*Tabulka1[[#This Row],[x]]/2</f>
        <v>0</v>
      </c>
      <c r="C965" s="1">
        <f>Tabulka1[[#This Row],[z2]]</f>
        <v>0.99909999999999999</v>
      </c>
      <c r="D965" s="1">
        <f>Tabulka1[[#This Row],[std2]]</f>
        <v>0</v>
      </c>
      <c r="E965" s="1">
        <v>1</v>
      </c>
      <c r="F965" s="1" t="s">
        <v>84</v>
      </c>
      <c r="G965" s="1" t="s">
        <v>27</v>
      </c>
      <c r="H965" s="1" t="str">
        <f>Tabulka1[[#This Row],[z2Label]]</f>
        <v>Density (g/cm3)</v>
      </c>
      <c r="I965" s="1">
        <f t="shared" ref="I965:I972" si="833">I387</f>
        <v>0</v>
      </c>
      <c r="J965" s="1">
        <v>0</v>
      </c>
      <c r="K965">
        <v>0.99909999999999999</v>
      </c>
      <c r="L965"/>
      <c r="M965" s="1" t="s">
        <v>29</v>
      </c>
      <c r="N965" s="1" t="s">
        <v>28</v>
      </c>
      <c r="O965" s="1" t="s">
        <v>80</v>
      </c>
      <c r="P965" s="1">
        <f>Tabulka1[[#This Row],[x2]]/(1+Tabulka1[[#This Row],[y2]]*60.08/94.196)</f>
        <v>0</v>
      </c>
      <c r="Q965" s="1">
        <f>Tabulka1[[#This Row],[y2]]</f>
        <v>0</v>
      </c>
      <c r="R965" s="1">
        <f>Tabulka1[[#This Row],[z2]]</f>
        <v>0.99909999999999999</v>
      </c>
      <c r="S965" s="1">
        <f>Tabulka1[[#This Row],[std2]]</f>
        <v>0</v>
      </c>
      <c r="T965" s="1" t="s">
        <v>39</v>
      </c>
      <c r="U965" s="1" t="s">
        <v>28</v>
      </c>
      <c r="V965" s="1" t="str">
        <f>Tabulka1[[#This Row],[z2Label]]</f>
        <v>Density (g/cm3)</v>
      </c>
      <c r="W965" s="1">
        <f>2*Tabulka1[[#This Row],[x3]]/94.196*1000/(100-Tabulka1[[#This Row],[x2]])</f>
        <v>0</v>
      </c>
      <c r="X965" s="1">
        <f>(Tabulka1[[#This Row],[x2]]-Tabulka1[[#This Row],[x3]])/60.08*1000/(100-Tabulka1[[#This Row],[x2]])</f>
        <v>0</v>
      </c>
      <c r="Y965" s="1">
        <f>Tabulka1[[#This Row],[z2]]</f>
        <v>0.99909999999999999</v>
      </c>
      <c r="Z965" s="1">
        <f>Tabulka1[[#This Row],[std2]]</f>
        <v>0</v>
      </c>
      <c r="AA965" s="1" t="s">
        <v>40</v>
      </c>
      <c r="AB965" s="1" t="s">
        <v>37</v>
      </c>
      <c r="AC965" s="1" t="str">
        <f>Tabulka1[[#This Row],[z2Label]]</f>
        <v>Density (g/cm3)</v>
      </c>
      <c r="AD965" s="1">
        <f>Tabulka1[[#This Row],[y2]]</f>
        <v>0</v>
      </c>
      <c r="AE965" s="1">
        <f>Tabulka1[[#This Row],[x3]]</f>
        <v>0</v>
      </c>
      <c r="AF965" s="1">
        <f>Tabulka1[[#This Row],[x2]]-Tabulka1[[#This Row],[x3]]</f>
        <v>0</v>
      </c>
      <c r="AG965" s="1">
        <f>100-Tabulka1[[#This Row],[Na2O_proc]]-Tabulka1[[#This Row],[SiO2_proc]]</f>
        <v>100</v>
      </c>
      <c r="AH965" s="1">
        <f>Tabulka1[[#This Row],[z2]]</f>
        <v>0.99909999999999999</v>
      </c>
      <c r="AI965" s="1">
        <f>Tabulka1[[#This Row],[std2]]</f>
        <v>0</v>
      </c>
      <c r="AJ965" s="1" t="str">
        <f>Tabulka1[[#This Row],[z2Label]]</f>
        <v>Density (g/cm3)</v>
      </c>
      <c r="AK965" s="1">
        <v>15</v>
      </c>
      <c r="AL965" s="1" t="s">
        <v>83</v>
      </c>
      <c r="AM965" s="1" t="s">
        <v>79</v>
      </c>
      <c r="AN965" s="1">
        <f>1.002 + 0.0099591*I965 + 0.00768*J965 + 0.00010092*I965^2 + -0.001578*I965*J965 + -0.014842*J965^2 + -0.0000022033*I965^3 + 0.000034418*I965^2*J965 + -0.00014637*I965*J965^2 + 0.0085866*J965^3 + 0.000000027135*I965^4 + -0.000000094518*I965^3*J965 + -0.0000063222*I965^2*J965^2 + 0.00008489*I965*J965^3 + -0.001397*J965^4</f>
        <v>1.002</v>
      </c>
      <c r="AO965" s="1">
        <f>Tabulka1[[#This Row],[Interpolated_z2]]-Tabulka1[[#This Row],[z2]]</f>
        <v>2.9000000000000137E-3</v>
      </c>
      <c r="AP965" s="1">
        <f>Tabulka1[[#This Row],[Interpolated_z2 - measured]]/Tabulka1[[#This Row],[z2]]*100</f>
        <v>0.29026123511160179</v>
      </c>
      <c r="AQ965" s="1">
        <v>100</v>
      </c>
    </row>
    <row r="966" spans="1:43" ht="16.5" x14ac:dyDescent="0.35">
      <c r="A966" s="1">
        <f>2*Tabulka1[[#This Row],[x3]]*Tabulka1[[#This Row],[z]]/(100*94.196)*1000</f>
        <v>1.119495519979617</v>
      </c>
      <c r="B966" s="1">
        <f>Tabulka1[[#This Row],[y2]]*Tabulka1[[#This Row],[x]]/2</f>
        <v>0</v>
      </c>
      <c r="C966" s="1">
        <f>Tabulka1[[#This Row],[z2]]</f>
        <v>1.0545199999999999</v>
      </c>
      <c r="D966" s="1">
        <f>Tabulka1[[#This Row],[std2]]</f>
        <v>0</v>
      </c>
      <c r="E966" s="1">
        <v>1</v>
      </c>
      <c r="F966" s="1" t="s">
        <v>84</v>
      </c>
      <c r="G966" s="1" t="s">
        <v>27</v>
      </c>
      <c r="H966" s="1" t="str">
        <f>Tabulka1[[#This Row],[z2Label]]</f>
        <v>Density (g/cm3)</v>
      </c>
      <c r="I966" s="1">
        <f t="shared" si="833"/>
        <v>5</v>
      </c>
      <c r="J966" s="1">
        <v>0</v>
      </c>
      <c r="K966">
        <v>1.0545199999999999</v>
      </c>
      <c r="L966">
        <v>0</v>
      </c>
      <c r="M966" s="1" t="s">
        <v>29</v>
      </c>
      <c r="N966" s="1" t="s">
        <v>28</v>
      </c>
      <c r="O966" s="1" t="s">
        <v>80</v>
      </c>
      <c r="P966" s="1">
        <f>Tabulka1[[#This Row],[x2]]/(1+Tabulka1[[#This Row],[y2]]*60.08/94.196)</f>
        <v>5</v>
      </c>
      <c r="Q966" s="1">
        <f>Tabulka1[[#This Row],[y2]]</f>
        <v>0</v>
      </c>
      <c r="R966" s="1">
        <f>Tabulka1[[#This Row],[z2]]</f>
        <v>1.0545199999999999</v>
      </c>
      <c r="S966" s="1">
        <f>Tabulka1[[#This Row],[std2]]</f>
        <v>0</v>
      </c>
      <c r="T966" s="1" t="s">
        <v>39</v>
      </c>
      <c r="U966" s="1" t="s">
        <v>28</v>
      </c>
      <c r="V966" s="1" t="str">
        <f>Tabulka1[[#This Row],[z2Label]]</f>
        <v>Density (g/cm3)</v>
      </c>
      <c r="W966" s="1">
        <f>2*Tabulka1[[#This Row],[x3]]/94.196*1000/(100-Tabulka1[[#This Row],[x2]])</f>
        <v>1.1174907415892059</v>
      </c>
      <c r="X966" s="1">
        <f>(Tabulka1[[#This Row],[x2]]-Tabulka1[[#This Row],[x3]])/60.08*1000/(100-Tabulka1[[#This Row],[x2]])</f>
        <v>0</v>
      </c>
      <c r="Y966" s="1">
        <f>Tabulka1[[#This Row],[z2]]</f>
        <v>1.0545199999999999</v>
      </c>
      <c r="Z966" s="1">
        <f>Tabulka1[[#This Row],[std2]]</f>
        <v>0</v>
      </c>
      <c r="AA966" s="1" t="s">
        <v>40</v>
      </c>
      <c r="AB966" s="1" t="s">
        <v>37</v>
      </c>
      <c r="AC966" s="1" t="str">
        <f>Tabulka1[[#This Row],[z2Label]]</f>
        <v>Density (g/cm3)</v>
      </c>
      <c r="AD966" s="1">
        <f>Tabulka1[[#This Row],[y2]]</f>
        <v>0</v>
      </c>
      <c r="AE966" s="1">
        <f>Tabulka1[[#This Row],[x3]]</f>
        <v>5</v>
      </c>
      <c r="AF966" s="1">
        <f>Tabulka1[[#This Row],[x2]]-Tabulka1[[#This Row],[x3]]</f>
        <v>0</v>
      </c>
      <c r="AG966" s="1">
        <f>100-Tabulka1[[#This Row],[Na2O_proc]]-Tabulka1[[#This Row],[SiO2_proc]]</f>
        <v>95</v>
      </c>
      <c r="AH966" s="1">
        <f>Tabulka1[[#This Row],[z2]]</f>
        <v>1.0545199999999999</v>
      </c>
      <c r="AI966" s="1">
        <f>Tabulka1[[#This Row],[std2]]</f>
        <v>0</v>
      </c>
      <c r="AJ966" s="1" t="str">
        <f>Tabulka1[[#This Row],[z2Label]]</f>
        <v>Density (g/cm3)</v>
      </c>
      <c r="AK966" s="1">
        <v>15</v>
      </c>
      <c r="AL966" s="1" t="s">
        <v>83</v>
      </c>
      <c r="AM966" s="1" t="s">
        <v>79</v>
      </c>
      <c r="AN966" s="1">
        <f t="shared" ref="AN966:AN972" si="834">1.002 + 0.0099591*I966 + 0.00768*J966 + 0.00010092*I966^2 + -0.001578*I966*J966 + -0.014842*J966^2 + -0.0000022033*I966^3 + 0.000034418*I966^2*J966 + -0.00014637*I966*J966^2 + 0.0085866*J966^3 + 0.000000027135*I966^4 + -0.000000094518*I966^3*J966 + -0.0000063222*I966^2*J966^2 + 0.00008489*I966*J966^3 + -0.001397*J966^4</f>
        <v>1.0540600468750001</v>
      </c>
      <c r="AO966" s="1">
        <f>Tabulka1[[#This Row],[Interpolated_z2]]-Tabulka1[[#This Row],[z2]]</f>
        <v>-4.5995312499980123E-4</v>
      </c>
      <c r="AP966" s="1">
        <f>Tabulka1[[#This Row],[Interpolated_z2 - measured]]/Tabulka1[[#This Row],[z2]]*100</f>
        <v>-4.3617297443367724E-2</v>
      </c>
      <c r="AQ966" s="1">
        <v>1</v>
      </c>
    </row>
    <row r="967" spans="1:43" ht="16.5" x14ac:dyDescent="0.35">
      <c r="A967" s="1">
        <f>2*Tabulka1[[#This Row],[x3]]*Tabulka1[[#This Row],[z]]/(100*94.196)*1000</f>
        <v>2.3583803983183991</v>
      </c>
      <c r="B967" s="1">
        <f>Tabulka1[[#This Row],[y2]]*Tabulka1[[#This Row],[x]]/2</f>
        <v>0</v>
      </c>
      <c r="C967" s="1">
        <f>Tabulka1[[#This Row],[z2]]</f>
        <v>1.1107499999999999</v>
      </c>
      <c r="D967" s="1">
        <f>Tabulka1[[#This Row],[std2]]</f>
        <v>0</v>
      </c>
      <c r="E967" s="1">
        <v>1</v>
      </c>
      <c r="F967" s="1" t="s">
        <v>84</v>
      </c>
      <c r="G967" s="1" t="s">
        <v>27</v>
      </c>
      <c r="H967" s="1" t="str">
        <f>Tabulka1[[#This Row],[z2Label]]</f>
        <v>Density (g/cm3)</v>
      </c>
      <c r="I967" s="1">
        <f t="shared" si="833"/>
        <v>10</v>
      </c>
      <c r="J967" s="1">
        <v>0</v>
      </c>
      <c r="K967">
        <v>1.1107499999999999</v>
      </c>
      <c r="L967">
        <v>0</v>
      </c>
      <c r="M967" s="1" t="s">
        <v>29</v>
      </c>
      <c r="N967" s="1" t="s">
        <v>28</v>
      </c>
      <c r="O967" s="1" t="s">
        <v>80</v>
      </c>
      <c r="P967" s="1">
        <f>Tabulka1[[#This Row],[x2]]/(1+Tabulka1[[#This Row],[y2]]*60.08/94.196)</f>
        <v>10</v>
      </c>
      <c r="Q967" s="1">
        <f>Tabulka1[[#This Row],[y2]]</f>
        <v>0</v>
      </c>
      <c r="R967" s="1">
        <f>Tabulka1[[#This Row],[z2]]</f>
        <v>1.1107499999999999</v>
      </c>
      <c r="S967" s="1">
        <f>Tabulka1[[#This Row],[std2]]</f>
        <v>0</v>
      </c>
      <c r="T967" s="1" t="s">
        <v>39</v>
      </c>
      <c r="U967" s="1" t="s">
        <v>28</v>
      </c>
      <c r="V967" s="1" t="str">
        <f>Tabulka1[[#This Row],[z2Label]]</f>
        <v>Density (g/cm3)</v>
      </c>
      <c r="W967" s="1">
        <f>2*Tabulka1[[#This Row],[x3]]/94.196*1000/(100-Tabulka1[[#This Row],[x2]])</f>
        <v>2.3591471211327684</v>
      </c>
      <c r="X967" s="1">
        <f>(Tabulka1[[#This Row],[x2]]-Tabulka1[[#This Row],[x3]])/60.08*1000/(100-Tabulka1[[#This Row],[x2]])</f>
        <v>0</v>
      </c>
      <c r="Y967" s="1">
        <f>Tabulka1[[#This Row],[z2]]</f>
        <v>1.1107499999999999</v>
      </c>
      <c r="Z967" s="1">
        <f>Tabulka1[[#This Row],[std2]]</f>
        <v>0</v>
      </c>
      <c r="AA967" s="1" t="s">
        <v>40</v>
      </c>
      <c r="AB967" s="1" t="s">
        <v>37</v>
      </c>
      <c r="AC967" s="1" t="str">
        <f>Tabulka1[[#This Row],[z2Label]]</f>
        <v>Density (g/cm3)</v>
      </c>
      <c r="AD967" s="1">
        <f>Tabulka1[[#This Row],[y2]]</f>
        <v>0</v>
      </c>
      <c r="AE967" s="1">
        <f>Tabulka1[[#This Row],[x3]]</f>
        <v>10</v>
      </c>
      <c r="AF967" s="1">
        <f>Tabulka1[[#This Row],[x2]]-Tabulka1[[#This Row],[x3]]</f>
        <v>0</v>
      </c>
      <c r="AG967" s="1">
        <f>100-Tabulka1[[#This Row],[Na2O_proc]]-Tabulka1[[#This Row],[SiO2_proc]]</f>
        <v>90</v>
      </c>
      <c r="AH967" s="1">
        <f>Tabulka1[[#This Row],[z2]]</f>
        <v>1.1107499999999999</v>
      </c>
      <c r="AI967" s="1">
        <f>Tabulka1[[#This Row],[std2]]</f>
        <v>0</v>
      </c>
      <c r="AJ967" s="1" t="str">
        <f>Tabulka1[[#This Row],[z2Label]]</f>
        <v>Density (g/cm3)</v>
      </c>
      <c r="AK967" s="1">
        <v>15</v>
      </c>
      <c r="AL967" s="1" t="s">
        <v>83</v>
      </c>
      <c r="AM967" s="1" t="s">
        <v>79</v>
      </c>
      <c r="AN967" s="1">
        <f t="shared" si="834"/>
        <v>1.1097510500000001</v>
      </c>
      <c r="AO967" s="1">
        <f>Tabulka1[[#This Row],[Interpolated_z2]]-Tabulka1[[#This Row],[z2]]</f>
        <v>-9.9894999999983192E-4</v>
      </c>
      <c r="AP967" s="1">
        <f>Tabulka1[[#This Row],[Interpolated_z2 - measured]]/Tabulka1[[#This Row],[z2]]*100</f>
        <v>-8.9934728786840612E-2</v>
      </c>
      <c r="AQ967" s="1">
        <v>1</v>
      </c>
    </row>
    <row r="968" spans="1:43" ht="16.5" x14ac:dyDescent="0.35">
      <c r="A968" s="1">
        <f>2*Tabulka1[[#This Row],[x3]]*Tabulka1[[#This Row],[z]]/(100*94.196)*1000</f>
        <v>3.7225466049513778</v>
      </c>
      <c r="B968" s="1">
        <f>Tabulka1[[#This Row],[y2]]*Tabulka1[[#This Row],[x]]/2</f>
        <v>0</v>
      </c>
      <c r="C968" s="1">
        <f>Tabulka1[[#This Row],[z2]]</f>
        <v>1.16883</v>
      </c>
      <c r="D968" s="1">
        <f>Tabulka1[[#This Row],[std2]]</f>
        <v>0</v>
      </c>
      <c r="E968" s="1">
        <v>1</v>
      </c>
      <c r="F968" s="1" t="s">
        <v>84</v>
      </c>
      <c r="G968" s="1" t="s">
        <v>27</v>
      </c>
      <c r="H968" s="1" t="str">
        <f>Tabulka1[[#This Row],[z2Label]]</f>
        <v>Density (g/cm3)</v>
      </c>
      <c r="I968" s="1">
        <f t="shared" si="833"/>
        <v>15</v>
      </c>
      <c r="J968" s="1">
        <v>0</v>
      </c>
      <c r="K968">
        <v>1.16883</v>
      </c>
      <c r="L968">
        <v>0</v>
      </c>
      <c r="M968" s="1" t="s">
        <v>29</v>
      </c>
      <c r="N968" s="1" t="s">
        <v>28</v>
      </c>
      <c r="O968" s="1" t="s">
        <v>80</v>
      </c>
      <c r="P968" s="1">
        <f>Tabulka1[[#This Row],[x2]]/(1+Tabulka1[[#This Row],[y2]]*60.08/94.196)</f>
        <v>15</v>
      </c>
      <c r="Q968" s="1">
        <f>Tabulka1[[#This Row],[y2]]</f>
        <v>0</v>
      </c>
      <c r="R968" s="1">
        <f>Tabulka1[[#This Row],[z2]]</f>
        <v>1.16883</v>
      </c>
      <c r="S968" s="1">
        <f>Tabulka1[[#This Row],[std2]]</f>
        <v>0</v>
      </c>
      <c r="T968" s="1" t="s">
        <v>39</v>
      </c>
      <c r="U968" s="1" t="s">
        <v>28</v>
      </c>
      <c r="V968" s="1" t="str">
        <f>Tabulka1[[#This Row],[z2Label]]</f>
        <v>Density (g/cm3)</v>
      </c>
      <c r="W968" s="1">
        <f>2*Tabulka1[[#This Row],[x3]]/94.196*1000/(100-Tabulka1[[#This Row],[x2]])</f>
        <v>3.7468807217991023</v>
      </c>
      <c r="X968" s="1">
        <f>(Tabulka1[[#This Row],[x2]]-Tabulka1[[#This Row],[x3]])/60.08*1000/(100-Tabulka1[[#This Row],[x2]])</f>
        <v>0</v>
      </c>
      <c r="Y968" s="1">
        <f>Tabulka1[[#This Row],[z2]]</f>
        <v>1.16883</v>
      </c>
      <c r="Z968" s="1">
        <f>Tabulka1[[#This Row],[std2]]</f>
        <v>0</v>
      </c>
      <c r="AA968" s="1" t="s">
        <v>40</v>
      </c>
      <c r="AB968" s="1" t="s">
        <v>37</v>
      </c>
      <c r="AC968" s="1" t="str">
        <f>Tabulka1[[#This Row],[z2Label]]</f>
        <v>Density (g/cm3)</v>
      </c>
      <c r="AD968" s="1">
        <f>Tabulka1[[#This Row],[y2]]</f>
        <v>0</v>
      </c>
      <c r="AE968" s="1">
        <f>Tabulka1[[#This Row],[x3]]</f>
        <v>15</v>
      </c>
      <c r="AF968" s="1">
        <f>Tabulka1[[#This Row],[x2]]-Tabulka1[[#This Row],[x3]]</f>
        <v>0</v>
      </c>
      <c r="AG968" s="1">
        <f>100-Tabulka1[[#This Row],[Na2O_proc]]-Tabulka1[[#This Row],[SiO2_proc]]</f>
        <v>85</v>
      </c>
      <c r="AH968" s="1">
        <f>Tabulka1[[#This Row],[z2]]</f>
        <v>1.16883</v>
      </c>
      <c r="AI968" s="1">
        <f>Tabulka1[[#This Row],[std2]]</f>
        <v>0</v>
      </c>
      <c r="AJ968" s="1" t="str">
        <f>Tabulka1[[#This Row],[z2Label]]</f>
        <v>Density (g/cm3)</v>
      </c>
      <c r="AK968" s="1">
        <v>15</v>
      </c>
      <c r="AL968" s="1" t="s">
        <v>83</v>
      </c>
      <c r="AM968" s="1" t="s">
        <v>79</v>
      </c>
      <c r="AN968" s="1">
        <f t="shared" si="834"/>
        <v>1.168031071875</v>
      </c>
      <c r="AO968" s="1">
        <f>Tabulka1[[#This Row],[Interpolated_z2]]-Tabulka1[[#This Row],[z2]]</f>
        <v>-7.989281250000424E-4</v>
      </c>
      <c r="AP968" s="1">
        <f>Tabulka1[[#This Row],[Interpolated_z2 - measured]]/Tabulka1[[#This Row],[z2]]*100</f>
        <v>-6.8352807936144899E-2</v>
      </c>
      <c r="AQ968" s="1">
        <v>1</v>
      </c>
    </row>
    <row r="969" spans="1:43" ht="16.5" x14ac:dyDescent="0.35">
      <c r="A969" s="1">
        <f>2*Tabulka1[[#This Row],[x3]]*Tabulka1[[#This Row],[z]]/(100*94.196)*1000</f>
        <v>5.2189477260180892</v>
      </c>
      <c r="B969" s="1">
        <f>Tabulka1[[#This Row],[y2]]*Tabulka1[[#This Row],[x]]/2</f>
        <v>0</v>
      </c>
      <c r="C969" s="1">
        <f>Tabulka1[[#This Row],[z2]]</f>
        <v>1.2290099999999999</v>
      </c>
      <c r="D969" s="1">
        <f>Tabulka1[[#This Row],[std2]]</f>
        <v>0</v>
      </c>
      <c r="E969" s="1">
        <v>1</v>
      </c>
      <c r="F969" s="1" t="s">
        <v>84</v>
      </c>
      <c r="G969" s="1" t="s">
        <v>27</v>
      </c>
      <c r="H969" s="1" t="str">
        <f>Tabulka1[[#This Row],[z2Label]]</f>
        <v>Density (g/cm3)</v>
      </c>
      <c r="I969" s="1">
        <f t="shared" si="833"/>
        <v>20</v>
      </c>
      <c r="J969" s="1">
        <v>0</v>
      </c>
      <c r="K969">
        <v>1.2290099999999999</v>
      </c>
      <c r="L969">
        <v>0</v>
      </c>
      <c r="M969" s="1" t="s">
        <v>29</v>
      </c>
      <c r="N969" s="1" t="s">
        <v>28</v>
      </c>
      <c r="O969" s="1" t="s">
        <v>80</v>
      </c>
      <c r="P969" s="1">
        <f>Tabulka1[[#This Row],[x2]]/(1+Tabulka1[[#This Row],[y2]]*60.08/94.196)</f>
        <v>20</v>
      </c>
      <c r="Q969" s="1">
        <f>Tabulka1[[#This Row],[y2]]</f>
        <v>0</v>
      </c>
      <c r="R969" s="1">
        <f>Tabulka1[[#This Row],[z2]]</f>
        <v>1.2290099999999999</v>
      </c>
      <c r="S969" s="1">
        <f>Tabulka1[[#This Row],[std2]]</f>
        <v>0</v>
      </c>
      <c r="T969" s="1" t="s">
        <v>39</v>
      </c>
      <c r="U969" s="1" t="s">
        <v>28</v>
      </c>
      <c r="V969" s="1" t="str">
        <f>Tabulka1[[#This Row],[z2Label]]</f>
        <v>Density (g/cm3)</v>
      </c>
      <c r="W969" s="1">
        <f>2*Tabulka1[[#This Row],[x3]]/94.196*1000/(100-Tabulka1[[#This Row],[x2]])</f>
        <v>5.3080810225487287</v>
      </c>
      <c r="X969" s="1">
        <f>(Tabulka1[[#This Row],[x2]]-Tabulka1[[#This Row],[x3]])/60.08*1000/(100-Tabulka1[[#This Row],[x2]])</f>
        <v>0</v>
      </c>
      <c r="Y969" s="1">
        <f>Tabulka1[[#This Row],[z2]]</f>
        <v>1.2290099999999999</v>
      </c>
      <c r="Z969" s="1">
        <f>Tabulka1[[#This Row],[std2]]</f>
        <v>0</v>
      </c>
      <c r="AA969" s="1" t="s">
        <v>40</v>
      </c>
      <c r="AB969" s="1" t="s">
        <v>37</v>
      </c>
      <c r="AC969" s="1" t="str">
        <f>Tabulka1[[#This Row],[z2Label]]</f>
        <v>Density (g/cm3)</v>
      </c>
      <c r="AD969" s="1">
        <f>Tabulka1[[#This Row],[y2]]</f>
        <v>0</v>
      </c>
      <c r="AE969" s="1">
        <f>Tabulka1[[#This Row],[x3]]</f>
        <v>20</v>
      </c>
      <c r="AF969" s="1">
        <f>Tabulka1[[#This Row],[x2]]-Tabulka1[[#This Row],[x3]]</f>
        <v>0</v>
      </c>
      <c r="AG969" s="1">
        <f>100-Tabulka1[[#This Row],[Na2O_proc]]-Tabulka1[[#This Row],[SiO2_proc]]</f>
        <v>80</v>
      </c>
      <c r="AH969" s="1">
        <f>Tabulka1[[#This Row],[z2]]</f>
        <v>1.2290099999999999</v>
      </c>
      <c r="AI969" s="1">
        <f>Tabulka1[[#This Row],[std2]]</f>
        <v>0</v>
      </c>
      <c r="AJ969" s="1" t="str">
        <f>Tabulka1[[#This Row],[z2Label]]</f>
        <v>Density (g/cm3)</v>
      </c>
      <c r="AK969" s="1">
        <v>15</v>
      </c>
      <c r="AL969" s="1" t="s">
        <v>83</v>
      </c>
      <c r="AM969" s="1" t="s">
        <v>79</v>
      </c>
      <c r="AN969" s="1">
        <f t="shared" si="834"/>
        <v>1.2282652000000001</v>
      </c>
      <c r="AO969" s="1">
        <f>Tabulka1[[#This Row],[Interpolated_z2]]-Tabulka1[[#This Row],[z2]]</f>
        <v>-7.4479999999987889E-4</v>
      </c>
      <c r="AP969" s="1">
        <f>Tabulka1[[#This Row],[Interpolated_z2 - measured]]/Tabulka1[[#This Row],[z2]]*100</f>
        <v>-6.0601622444071156E-2</v>
      </c>
      <c r="AQ969" s="1">
        <v>1</v>
      </c>
    </row>
    <row r="970" spans="1:43" ht="16.5" x14ac:dyDescent="0.35">
      <c r="A970" s="1">
        <f>2*Tabulka1[[#This Row],[x3]]*Tabulka1[[#This Row],[z]]/(100*94.196)*1000</f>
        <v>6.8517506051212367</v>
      </c>
      <c r="B970" s="1">
        <f>Tabulka1[[#This Row],[y2]]*Tabulka1[[#This Row],[x]]/2</f>
        <v>0</v>
      </c>
      <c r="C970" s="1">
        <f>Tabulka1[[#This Row],[z2]]</f>
        <v>1.290815</v>
      </c>
      <c r="D970" s="1">
        <f>Tabulka1[[#This Row],[std2]]</f>
        <v>7.0710678119117998E-6</v>
      </c>
      <c r="E970" s="1">
        <v>1</v>
      </c>
      <c r="F970" s="1" t="s">
        <v>84</v>
      </c>
      <c r="G970" s="1" t="s">
        <v>27</v>
      </c>
      <c r="H970" s="1" t="str">
        <f>Tabulka1[[#This Row],[z2Label]]</f>
        <v>Density (g/cm3)</v>
      </c>
      <c r="I970" s="1">
        <f t="shared" si="833"/>
        <v>25</v>
      </c>
      <c r="J970" s="1">
        <v>0</v>
      </c>
      <c r="K970">
        <v>1.290815</v>
      </c>
      <c r="L970">
        <v>7.0710678119117998E-6</v>
      </c>
      <c r="M970" s="1" t="s">
        <v>29</v>
      </c>
      <c r="N970" s="1" t="s">
        <v>28</v>
      </c>
      <c r="O970" s="1" t="s">
        <v>80</v>
      </c>
      <c r="P970" s="1">
        <f>Tabulka1[[#This Row],[x2]]/(1+Tabulka1[[#This Row],[y2]]*60.08/94.196)</f>
        <v>25</v>
      </c>
      <c r="Q970" s="1">
        <f>Tabulka1[[#This Row],[y2]]</f>
        <v>0</v>
      </c>
      <c r="R970" s="1">
        <f>Tabulka1[[#This Row],[z2]]</f>
        <v>1.290815</v>
      </c>
      <c r="S970" s="1">
        <f>Tabulka1[[#This Row],[std2]]</f>
        <v>7.0710678119117998E-6</v>
      </c>
      <c r="T970" s="1" t="s">
        <v>39</v>
      </c>
      <c r="U970" s="1" t="s">
        <v>28</v>
      </c>
      <c r="V970" s="1" t="str">
        <f>Tabulka1[[#This Row],[z2Label]]</f>
        <v>Density (g/cm3)</v>
      </c>
      <c r="W970" s="1">
        <f>2*Tabulka1[[#This Row],[x3]]/94.196*1000/(100-Tabulka1[[#This Row],[x2]])</f>
        <v>7.0774413633983055</v>
      </c>
      <c r="X970" s="1">
        <f>(Tabulka1[[#This Row],[x2]]-Tabulka1[[#This Row],[x3]])/60.08*1000/(100-Tabulka1[[#This Row],[x2]])</f>
        <v>0</v>
      </c>
      <c r="Y970" s="1">
        <f>Tabulka1[[#This Row],[z2]]</f>
        <v>1.290815</v>
      </c>
      <c r="Z970" s="1">
        <f>Tabulka1[[#This Row],[std2]]</f>
        <v>7.0710678119117998E-6</v>
      </c>
      <c r="AA970" s="1" t="s">
        <v>40</v>
      </c>
      <c r="AB970" s="1" t="s">
        <v>37</v>
      </c>
      <c r="AC970" s="1" t="str">
        <f>Tabulka1[[#This Row],[z2Label]]</f>
        <v>Density (g/cm3)</v>
      </c>
      <c r="AD970" s="1">
        <f>Tabulka1[[#This Row],[y2]]</f>
        <v>0</v>
      </c>
      <c r="AE970" s="1">
        <f>Tabulka1[[#This Row],[x3]]</f>
        <v>25</v>
      </c>
      <c r="AF970" s="1">
        <f>Tabulka1[[#This Row],[x2]]-Tabulka1[[#This Row],[x3]]</f>
        <v>0</v>
      </c>
      <c r="AG970" s="1">
        <f>100-Tabulka1[[#This Row],[Na2O_proc]]-Tabulka1[[#This Row],[SiO2_proc]]</f>
        <v>75</v>
      </c>
      <c r="AH970" s="1">
        <f>Tabulka1[[#This Row],[z2]]</f>
        <v>1.290815</v>
      </c>
      <c r="AI970" s="1">
        <f>Tabulka1[[#This Row],[std2]]</f>
        <v>7.0710678119117998E-6</v>
      </c>
      <c r="AJ970" s="1" t="str">
        <f>Tabulka1[[#This Row],[z2Label]]</f>
        <v>Density (g/cm3)</v>
      </c>
      <c r="AK970" s="1">
        <v>15</v>
      </c>
      <c r="AL970" s="1" t="s">
        <v>83</v>
      </c>
      <c r="AM970" s="1" t="s">
        <v>79</v>
      </c>
      <c r="AN970" s="1">
        <f t="shared" si="834"/>
        <v>1.2902255468750001</v>
      </c>
      <c r="AO970" s="1">
        <f>Tabulka1[[#This Row],[Interpolated_z2]]-Tabulka1[[#This Row],[z2]]</f>
        <v>-5.8945312499991687E-4</v>
      </c>
      <c r="AP970" s="1">
        <f>Tabulka1[[#This Row],[Interpolated_z2 - measured]]/Tabulka1[[#This Row],[z2]]*100</f>
        <v>-4.5665190209279942E-2</v>
      </c>
      <c r="AQ970" s="1">
        <v>1</v>
      </c>
    </row>
    <row r="971" spans="1:43" ht="16.5" x14ac:dyDescent="0.35">
      <c r="A971" s="1">
        <f>2*Tabulka1[[#This Row],[x3]]*Tabulka1[[#This Row],[z]]/(100*94.196)*1000</f>
        <v>8.6472780160516365</v>
      </c>
      <c r="B971" s="1">
        <f>Tabulka1[[#This Row],[y2]]*Tabulka1[[#This Row],[x]]/2</f>
        <v>0</v>
      </c>
      <c r="C971" s="1">
        <f>Tabulka1[[#This Row],[z2]]</f>
        <v>1.3575650000000001</v>
      </c>
      <c r="D971" s="1">
        <f>Tabulka1[[#This Row],[std2]]</f>
        <v>7.0710678117547895E-6</v>
      </c>
      <c r="E971" s="1">
        <v>1</v>
      </c>
      <c r="F971" s="1" t="s">
        <v>84</v>
      </c>
      <c r="G971" s="1" t="s">
        <v>27</v>
      </c>
      <c r="H971" s="1" t="str">
        <f>Tabulka1[[#This Row],[z2Label]]</f>
        <v>Density (g/cm3)</v>
      </c>
      <c r="I971" s="1">
        <f t="shared" si="833"/>
        <v>30</v>
      </c>
      <c r="J971" s="1">
        <v>0</v>
      </c>
      <c r="K971">
        <v>1.3575650000000001</v>
      </c>
      <c r="L971">
        <v>7.0710678117547895E-6</v>
      </c>
      <c r="M971" s="1" t="s">
        <v>29</v>
      </c>
      <c r="N971" s="1" t="s">
        <v>28</v>
      </c>
      <c r="O971" s="1" t="s">
        <v>80</v>
      </c>
      <c r="P971" s="1">
        <f>Tabulka1[[#This Row],[x2]]/(1+Tabulka1[[#This Row],[y2]]*60.08/94.196)</f>
        <v>30</v>
      </c>
      <c r="Q971" s="1">
        <f>Tabulka1[[#This Row],[y2]]</f>
        <v>0</v>
      </c>
      <c r="R971" s="1">
        <f>Tabulka1[[#This Row],[z2]]</f>
        <v>1.3575650000000001</v>
      </c>
      <c r="S971" s="1">
        <f>Tabulka1[[#This Row],[std2]]</f>
        <v>7.0710678117547895E-6</v>
      </c>
      <c r="T971" s="1" t="s">
        <v>39</v>
      </c>
      <c r="U971" s="1" t="s">
        <v>28</v>
      </c>
      <c r="V971" s="1" t="str">
        <f>Tabulka1[[#This Row],[z2Label]]</f>
        <v>Density (g/cm3)</v>
      </c>
      <c r="W971" s="1">
        <f>2*Tabulka1[[#This Row],[x3]]/94.196*1000/(100-Tabulka1[[#This Row],[x2]])</f>
        <v>9.0995674672263913</v>
      </c>
      <c r="X971" s="1">
        <f>(Tabulka1[[#This Row],[x2]]-Tabulka1[[#This Row],[x3]])/60.08*1000/(100-Tabulka1[[#This Row],[x2]])</f>
        <v>0</v>
      </c>
      <c r="Y971" s="1">
        <f>Tabulka1[[#This Row],[z2]]</f>
        <v>1.3575650000000001</v>
      </c>
      <c r="Z971" s="1">
        <f>Tabulka1[[#This Row],[std2]]</f>
        <v>7.0710678117547895E-6</v>
      </c>
      <c r="AA971" s="1" t="s">
        <v>40</v>
      </c>
      <c r="AB971" s="1" t="s">
        <v>37</v>
      </c>
      <c r="AC971" s="1" t="str">
        <f>Tabulka1[[#This Row],[z2Label]]</f>
        <v>Density (g/cm3)</v>
      </c>
      <c r="AD971" s="1">
        <f>Tabulka1[[#This Row],[y2]]</f>
        <v>0</v>
      </c>
      <c r="AE971" s="1">
        <f>Tabulka1[[#This Row],[x3]]</f>
        <v>30</v>
      </c>
      <c r="AF971" s="1">
        <f>Tabulka1[[#This Row],[x2]]-Tabulka1[[#This Row],[x3]]</f>
        <v>0</v>
      </c>
      <c r="AG971" s="1">
        <f>100-Tabulka1[[#This Row],[Na2O_proc]]-Tabulka1[[#This Row],[SiO2_proc]]</f>
        <v>70</v>
      </c>
      <c r="AH971" s="1">
        <f>Tabulka1[[#This Row],[z2]]</f>
        <v>1.3575650000000001</v>
      </c>
      <c r="AI971" s="1">
        <f>Tabulka1[[#This Row],[std2]]</f>
        <v>7.0710678117547895E-6</v>
      </c>
      <c r="AJ971" s="1" t="str">
        <f>Tabulka1[[#This Row],[z2Label]]</f>
        <v>Density (g/cm3)</v>
      </c>
      <c r="AK971" s="1">
        <v>15</v>
      </c>
      <c r="AL971" s="1" t="s">
        <v>83</v>
      </c>
      <c r="AM971" s="1" t="s">
        <v>79</v>
      </c>
      <c r="AN971" s="1">
        <f t="shared" si="834"/>
        <v>1.35409125</v>
      </c>
      <c r="AO971" s="1">
        <f>Tabulka1[[#This Row],[Interpolated_z2]]-Tabulka1[[#This Row],[z2]]</f>
        <v>-3.4737500000001642E-3</v>
      </c>
      <c r="AP971" s="1">
        <f>Tabulka1[[#This Row],[Interpolated_z2 - measured]]/Tabulka1[[#This Row],[z2]]*100</f>
        <v>-0.25588093387794791</v>
      </c>
      <c r="AQ971" s="1">
        <v>1</v>
      </c>
    </row>
    <row r="972" spans="1:43" ht="16.5" x14ac:dyDescent="0.35">
      <c r="A972" s="1">
        <f>2*Tabulka1[[#This Row],[x3]]*Tabulka1[[#This Row],[z]]/(100*94.196)*1000</f>
        <v>10.561308335810438</v>
      </c>
      <c r="B972" s="1">
        <f>Tabulka1[[#This Row],[y2]]*Tabulka1[[#This Row],[x]]/2</f>
        <v>0</v>
      </c>
      <c r="C972" s="1">
        <f>Tabulka1[[#This Row],[z2]]</f>
        <v>1.42119</v>
      </c>
      <c r="D972" s="1">
        <f>Tabulka1[[#This Row],[std2]]</f>
        <v>0</v>
      </c>
      <c r="E972" s="1">
        <v>1</v>
      </c>
      <c r="F972" s="1" t="s">
        <v>84</v>
      </c>
      <c r="G972" s="1" t="s">
        <v>27</v>
      </c>
      <c r="H972" s="1" t="str">
        <f>Tabulka1[[#This Row],[z2Label]]</f>
        <v>Density (g/cm3)</v>
      </c>
      <c r="I972" s="1">
        <f t="shared" si="833"/>
        <v>35</v>
      </c>
      <c r="J972" s="1">
        <v>0</v>
      </c>
      <c r="K972">
        <v>1.42119</v>
      </c>
      <c r="L972">
        <v>0</v>
      </c>
      <c r="M972" s="1" t="s">
        <v>29</v>
      </c>
      <c r="N972" s="1" t="s">
        <v>28</v>
      </c>
      <c r="O972" s="1" t="s">
        <v>80</v>
      </c>
      <c r="P972" s="1">
        <f>Tabulka1[[#This Row],[x2]]/(1+Tabulka1[[#This Row],[y2]]*60.08/94.196)</f>
        <v>35</v>
      </c>
      <c r="Q972" s="1">
        <f>Tabulka1[[#This Row],[y2]]</f>
        <v>0</v>
      </c>
      <c r="R972" s="1">
        <f>Tabulka1[[#This Row],[z2]]</f>
        <v>1.42119</v>
      </c>
      <c r="S972" s="1">
        <f>Tabulka1[[#This Row],[std2]]</f>
        <v>0</v>
      </c>
      <c r="T972" s="1" t="s">
        <v>39</v>
      </c>
      <c r="U972" s="1" t="s">
        <v>28</v>
      </c>
      <c r="V972" s="1" t="str">
        <f>Tabulka1[[#This Row],[z2Label]]</f>
        <v>Density (g/cm3)</v>
      </c>
      <c r="W972" s="1">
        <f>2*Tabulka1[[#This Row],[x3]]/94.196*1000/(100-Tabulka1[[#This Row],[x2]])</f>
        <v>11.432789894720337</v>
      </c>
      <c r="X972" s="1">
        <f>(Tabulka1[[#This Row],[x2]]-Tabulka1[[#This Row],[x3]])/60.08*1000/(100-Tabulka1[[#This Row],[x2]])</f>
        <v>0</v>
      </c>
      <c r="Y972" s="1">
        <f>Tabulka1[[#This Row],[z2]]</f>
        <v>1.42119</v>
      </c>
      <c r="Z972" s="1">
        <f>Tabulka1[[#This Row],[std2]]</f>
        <v>0</v>
      </c>
      <c r="AA972" s="1" t="s">
        <v>40</v>
      </c>
      <c r="AB972" s="1" t="s">
        <v>37</v>
      </c>
      <c r="AC972" s="1" t="str">
        <f>Tabulka1[[#This Row],[z2Label]]</f>
        <v>Density (g/cm3)</v>
      </c>
      <c r="AD972" s="1">
        <f>Tabulka1[[#This Row],[y2]]</f>
        <v>0</v>
      </c>
      <c r="AE972" s="1">
        <f>Tabulka1[[#This Row],[x3]]</f>
        <v>35</v>
      </c>
      <c r="AF972" s="1">
        <f>Tabulka1[[#This Row],[x2]]-Tabulka1[[#This Row],[x3]]</f>
        <v>0</v>
      </c>
      <c r="AG972" s="1">
        <f>100-Tabulka1[[#This Row],[Na2O_proc]]-Tabulka1[[#This Row],[SiO2_proc]]</f>
        <v>65</v>
      </c>
      <c r="AH972" s="1">
        <f>Tabulka1[[#This Row],[z2]]</f>
        <v>1.42119</v>
      </c>
      <c r="AI972" s="1">
        <f>Tabulka1[[#This Row],[std2]]</f>
        <v>0</v>
      </c>
      <c r="AJ972" s="1" t="str">
        <f>Tabulka1[[#This Row],[z2Label]]</f>
        <v>Density (g/cm3)</v>
      </c>
      <c r="AK972" s="1">
        <v>15</v>
      </c>
      <c r="AL972" s="1" t="s">
        <v>83</v>
      </c>
      <c r="AM972" s="1" t="s">
        <v>79</v>
      </c>
      <c r="AN972" s="1">
        <f t="shared" si="834"/>
        <v>1.4204484718749999</v>
      </c>
      <c r="AO972" s="1">
        <f>Tabulka1[[#This Row],[Interpolated_z2]]-Tabulka1[[#This Row],[z2]]</f>
        <v>-7.4152812500005716E-4</v>
      </c>
      <c r="AP972" s="1">
        <f>Tabulka1[[#This Row],[Interpolated_z2 - measured]]/Tabulka1[[#This Row],[z2]]*100</f>
        <v>-5.2176565061677692E-2</v>
      </c>
      <c r="AQ972" s="1">
        <v>1</v>
      </c>
    </row>
    <row r="973" spans="1:43" ht="16.5" x14ac:dyDescent="0.35">
      <c r="A973" s="1">
        <f>2*Tabulka1[[#This Row],[x3]]*Tabulka1[[#This Row],[z]]/(100*94.196)*1000</f>
        <v>12.656036349738841</v>
      </c>
      <c r="B973" s="1">
        <f>Tabulka1[[#This Row],[y2]]*Tabulka1[[#This Row],[x]]/2</f>
        <v>0</v>
      </c>
      <c r="C973" s="1">
        <f>Tabulka1[[#This Row],[z2]]</f>
        <v>1.4901849999999999</v>
      </c>
      <c r="D973" s="1">
        <f>Tabulka1[[#This Row],[std2]]</f>
        <v>7.0710678117547895E-6</v>
      </c>
      <c r="E973" s="1">
        <v>1</v>
      </c>
      <c r="F973" s="1" t="s">
        <v>84</v>
      </c>
      <c r="G973" s="1" t="s">
        <v>27</v>
      </c>
      <c r="H973" s="1" t="str">
        <f>Tabulka1[[#This Row],[z2Label]]</f>
        <v>Density (g/cm3)</v>
      </c>
      <c r="I973" s="1">
        <v>40</v>
      </c>
      <c r="J973" s="1">
        <v>0</v>
      </c>
      <c r="K973">
        <v>1.4901849999999999</v>
      </c>
      <c r="L973">
        <v>7.0710678117547895E-6</v>
      </c>
      <c r="M973" s="1" t="s">
        <v>29</v>
      </c>
      <c r="N973" s="1" t="s">
        <v>28</v>
      </c>
      <c r="O973" s="1" t="s">
        <v>80</v>
      </c>
      <c r="P973" s="1">
        <f>Tabulka1[[#This Row],[x2]]/(1+Tabulka1[[#This Row],[y2]]*60.08/94.196)</f>
        <v>40</v>
      </c>
      <c r="Q973" s="1">
        <f>Tabulka1[[#This Row],[y2]]</f>
        <v>0</v>
      </c>
      <c r="R973" s="1">
        <f>Tabulka1[[#This Row],[z2]]</f>
        <v>1.4901849999999999</v>
      </c>
      <c r="S973" s="1">
        <f>Tabulka1[[#This Row],[std2]]</f>
        <v>7.0710678117547895E-6</v>
      </c>
      <c r="T973" s="1" t="s">
        <v>39</v>
      </c>
      <c r="U973" s="1" t="s">
        <v>28</v>
      </c>
      <c r="V973" s="1" t="str">
        <f>Tabulka1[[#This Row],[z2Label]]</f>
        <v>Density (g/cm3)</v>
      </c>
      <c r="W973" s="1">
        <f>2*Tabulka1[[#This Row],[x3]]/94.196*1000/(100-Tabulka1[[#This Row],[x2]])</f>
        <v>14.154882726796609</v>
      </c>
      <c r="X973" s="1">
        <f>(Tabulka1[[#This Row],[x2]]-Tabulka1[[#This Row],[x3]])/60.08*1000/(100-Tabulka1[[#This Row],[x2]])</f>
        <v>0</v>
      </c>
      <c r="Y973" s="1">
        <f>Tabulka1[[#This Row],[z2]]</f>
        <v>1.4901849999999999</v>
      </c>
      <c r="Z973" s="1">
        <f>Tabulka1[[#This Row],[std2]]</f>
        <v>7.0710678117547895E-6</v>
      </c>
      <c r="AA973" s="1" t="s">
        <v>40</v>
      </c>
      <c r="AB973" s="1" t="s">
        <v>37</v>
      </c>
      <c r="AC973" s="1" t="str">
        <f>Tabulka1[[#This Row],[z2Label]]</f>
        <v>Density (g/cm3)</v>
      </c>
      <c r="AD973" s="1">
        <f>Tabulka1[[#This Row],[y2]]</f>
        <v>0</v>
      </c>
      <c r="AE973" s="1">
        <f>Tabulka1[[#This Row],[x3]]</f>
        <v>40</v>
      </c>
      <c r="AF973" s="1">
        <f>Tabulka1[[#This Row],[x2]]-Tabulka1[[#This Row],[x3]]</f>
        <v>0</v>
      </c>
      <c r="AG973" s="1">
        <f>100-Tabulka1[[#This Row],[Na2O_proc]]-Tabulka1[[#This Row],[SiO2_proc]]</f>
        <v>60</v>
      </c>
      <c r="AH973" s="1">
        <f>Tabulka1[[#This Row],[z2]]</f>
        <v>1.4901849999999999</v>
      </c>
      <c r="AI973" s="1">
        <f>Tabulka1[[#This Row],[std2]]</f>
        <v>7.0710678117547895E-6</v>
      </c>
      <c r="AJ973" s="1" t="str">
        <f>Tabulka1[[#This Row],[z2Label]]</f>
        <v>Density (g/cm3)</v>
      </c>
      <c r="AK973" s="1">
        <v>15</v>
      </c>
      <c r="AL973" s="1" t="s">
        <v>83</v>
      </c>
      <c r="AM973" s="1" t="s">
        <v>79</v>
      </c>
      <c r="AN973" s="1">
        <f t="shared" ref="AN973:AN1029" si="835">1.002 + 0.0099591*I973 + 0.00768*J973 + 0.00010092*I973^2 + -0.001578*I973*J973 + -0.014842*J973^2 + -0.0000022033*I973^3 + 0.000034418*I973^2*J973 + -0.00014637*I973*J973^2 + 0.0085866*J973^3 + 0.000000027135*I973^4 + -0.000000094518*I973^3*J973 + -0.0000063222*I973^2*J973^2 + 0.00008489*I973*J973^3 + -0.001397*J973^4</f>
        <v>1.4902904000000001</v>
      </c>
      <c r="AO973" s="1">
        <f>Tabulka1[[#This Row],[Interpolated_z2]]-Tabulka1[[#This Row],[z2]]</f>
        <v>1.0540000000025529E-4</v>
      </c>
      <c r="AP973" s="1">
        <f>Tabulka1[[#This Row],[Interpolated_z2 - measured]]/Tabulka1[[#This Row],[z2]]*100</f>
        <v>7.0729473186386454E-3</v>
      </c>
      <c r="AQ973" s="1">
        <v>1</v>
      </c>
    </row>
    <row r="974" spans="1:43" ht="16.5" x14ac:dyDescent="0.35">
      <c r="A974" s="1">
        <f>2*Tabulka1[[#This Row],[x3]]*Tabulka1[[#This Row],[z]]/(100*94.196)*1000</f>
        <v>0</v>
      </c>
      <c r="B974" s="1">
        <f>Tabulka1[[#This Row],[y2]]*Tabulka1[[#This Row],[x]]/2</f>
        <v>0</v>
      </c>
      <c r="C974" s="1">
        <f>Tabulka1[[#This Row],[z2]]</f>
        <v>0.99909999999999999</v>
      </c>
      <c r="D974" s="1">
        <f>Tabulka1[[#This Row],[std2]]</f>
        <v>0</v>
      </c>
      <c r="E974" s="1">
        <v>2</v>
      </c>
      <c r="F974" s="1" t="s">
        <v>84</v>
      </c>
      <c r="G974" s="1" t="s">
        <v>27</v>
      </c>
      <c r="H974" s="1" t="str">
        <f>Tabulka1[[#This Row],[z2Label]]</f>
        <v>Density (g/cm3)</v>
      </c>
      <c r="I974" s="1">
        <v>0</v>
      </c>
      <c r="J974" s="1">
        <v>0.1</v>
      </c>
      <c r="K974" s="1">
        <v>0.99909999999999999</v>
      </c>
      <c r="M974" s="1" t="s">
        <v>29</v>
      </c>
      <c r="N974" s="1" t="s">
        <v>28</v>
      </c>
      <c r="O974" s="1" t="s">
        <v>80</v>
      </c>
      <c r="P974" s="1">
        <f>Tabulka1[[#This Row],[x2]]/(1+Tabulka1[[#This Row],[y2]]*60.08/94.196)</f>
        <v>0</v>
      </c>
      <c r="Q974" s="1">
        <f>Tabulka1[[#This Row],[y2]]</f>
        <v>0.1</v>
      </c>
      <c r="R974" s="1">
        <f>Tabulka1[[#This Row],[z2]]</f>
        <v>0.99909999999999999</v>
      </c>
      <c r="S974" s="1">
        <f>Tabulka1[[#This Row],[std2]]</f>
        <v>0</v>
      </c>
      <c r="T974" s="1" t="s">
        <v>39</v>
      </c>
      <c r="U974" s="1" t="s">
        <v>28</v>
      </c>
      <c r="V974" s="1" t="str">
        <f>Tabulka1[[#This Row],[z2Label]]</f>
        <v>Density (g/cm3)</v>
      </c>
      <c r="W974" s="1">
        <f>2*Tabulka1[[#This Row],[x3]]/94.196*1000/(100-Tabulka1[[#This Row],[x2]])</f>
        <v>0</v>
      </c>
      <c r="X974" s="1">
        <f>(Tabulka1[[#This Row],[x2]]-Tabulka1[[#This Row],[x3]])/60.08*1000/(100-Tabulka1[[#This Row],[x2]])</f>
        <v>0</v>
      </c>
      <c r="Y974" s="1">
        <f>Tabulka1[[#This Row],[z2]]</f>
        <v>0.99909999999999999</v>
      </c>
      <c r="Z974" s="1">
        <f>Tabulka1[[#This Row],[std2]]</f>
        <v>0</v>
      </c>
      <c r="AA974" s="1" t="s">
        <v>40</v>
      </c>
      <c r="AB974" s="1" t="s">
        <v>37</v>
      </c>
      <c r="AC974" s="1" t="str">
        <f>Tabulka1[[#This Row],[z2Label]]</f>
        <v>Density (g/cm3)</v>
      </c>
      <c r="AD974" s="1">
        <f>Tabulka1[[#This Row],[y2]]</f>
        <v>0.1</v>
      </c>
      <c r="AE974" s="1">
        <f>Tabulka1[[#This Row],[x3]]</f>
        <v>0</v>
      </c>
      <c r="AF974" s="1">
        <f>Tabulka1[[#This Row],[x2]]-Tabulka1[[#This Row],[x3]]</f>
        <v>0</v>
      </c>
      <c r="AG974" s="1">
        <f>100-Tabulka1[[#This Row],[Na2O_proc]]-Tabulka1[[#This Row],[SiO2_proc]]</f>
        <v>100</v>
      </c>
      <c r="AH974" s="1">
        <f>Tabulka1[[#This Row],[z2]]</f>
        <v>0.99909999999999999</v>
      </c>
      <c r="AI974" s="1">
        <f>Tabulka1[[#This Row],[std2]]</f>
        <v>0</v>
      </c>
      <c r="AJ974" s="1" t="str">
        <f>Tabulka1[[#This Row],[z2Label]]</f>
        <v>Density (g/cm3)</v>
      </c>
      <c r="AK974" s="1">
        <v>15</v>
      </c>
      <c r="AL974" s="1" t="s">
        <v>83</v>
      </c>
      <c r="AM974" s="1" t="s">
        <v>79</v>
      </c>
      <c r="AN974" s="1">
        <f t="shared" si="835"/>
        <v>1.0026280269000001</v>
      </c>
      <c r="AO974" s="1">
        <f>Tabulka1[[#This Row],[Interpolated_z2]]-Tabulka1[[#This Row],[z2]]</f>
        <v>3.5280269000000919E-3</v>
      </c>
      <c r="AP974" s="1">
        <f>Tabulka1[[#This Row],[Interpolated_z2 - measured]]/Tabulka1[[#This Row],[z2]]*100</f>
        <v>0.35312049844861293</v>
      </c>
      <c r="AQ974" s="1">
        <v>100</v>
      </c>
    </row>
    <row r="975" spans="1:43" ht="16.5" x14ac:dyDescent="0.35">
      <c r="A975" s="1">
        <f>2*Tabulka1[[#This Row],[x3]]*Tabulka1[[#This Row],[z]]/(100*94.196)*1000</f>
        <v>1.051524889225979</v>
      </c>
      <c r="B975" s="1">
        <f>Tabulka1[[#This Row],[y2]]*Tabulka1[[#This Row],[x]]/2</f>
        <v>5.2576244461298952E-2</v>
      </c>
      <c r="C975" s="1">
        <f>Tabulka1[[#This Row],[z2]]</f>
        <v>1.0536700000000001</v>
      </c>
      <c r="D975" s="1">
        <f>Tabulka1[[#This Row],[std2]]</f>
        <v>0</v>
      </c>
      <c r="E975" s="1">
        <v>2</v>
      </c>
      <c r="F975" s="1" t="s">
        <v>84</v>
      </c>
      <c r="G975" s="1" t="s">
        <v>27</v>
      </c>
      <c r="H975" s="1" t="str">
        <f>Tabulka1[[#This Row],[z2Label]]</f>
        <v>Density (g/cm3)</v>
      </c>
      <c r="I975" s="1">
        <v>5</v>
      </c>
      <c r="J975" s="1">
        <v>0.1</v>
      </c>
      <c r="K975">
        <v>1.0536700000000001</v>
      </c>
      <c r="L975">
        <v>0</v>
      </c>
      <c r="M975" s="1" t="s">
        <v>29</v>
      </c>
      <c r="N975" s="1" t="s">
        <v>28</v>
      </c>
      <c r="O975" s="1" t="s">
        <v>80</v>
      </c>
      <c r="P975" s="1">
        <f>Tabulka1[[#This Row],[x2]]/(1+Tabulka1[[#This Row],[y2]]*60.08/94.196)</f>
        <v>4.7002115684004622</v>
      </c>
      <c r="Q975" s="1">
        <f>Tabulka1[[#This Row],[y2]]</f>
        <v>0.1</v>
      </c>
      <c r="R975" s="1">
        <f>Tabulka1[[#This Row],[z2]]</f>
        <v>1.0536700000000001</v>
      </c>
      <c r="S975" s="1">
        <f>Tabulka1[[#This Row],[std2]]</f>
        <v>0</v>
      </c>
      <c r="T975" s="1" t="s">
        <v>39</v>
      </c>
      <c r="U975" s="1" t="s">
        <v>28</v>
      </c>
      <c r="V975" s="1" t="str">
        <f>Tabulka1[[#This Row],[z2Label]]</f>
        <v>Density (g/cm3)</v>
      </c>
      <c r="W975" s="1">
        <f>2*Tabulka1[[#This Row],[x3]]/94.196*1000/(100-Tabulka1[[#This Row],[x2]])</f>
        <v>1.0504885822395995</v>
      </c>
      <c r="X975" s="1">
        <f>(Tabulka1[[#This Row],[x2]]-Tabulka1[[#This Row],[x3]])/60.08*1000/(100-Tabulka1[[#This Row],[x2]])</f>
        <v>5.2524429111980145E-2</v>
      </c>
      <c r="Y975" s="1">
        <f>Tabulka1[[#This Row],[z2]]</f>
        <v>1.0536700000000001</v>
      </c>
      <c r="Z975" s="1">
        <f>Tabulka1[[#This Row],[std2]]</f>
        <v>0</v>
      </c>
      <c r="AA975" s="1" t="s">
        <v>40</v>
      </c>
      <c r="AB975" s="1" t="s">
        <v>37</v>
      </c>
      <c r="AC975" s="1" t="str">
        <f>Tabulka1[[#This Row],[z2Label]]</f>
        <v>Density (g/cm3)</v>
      </c>
      <c r="AD975" s="1">
        <f>Tabulka1[[#This Row],[y2]]</f>
        <v>0.1</v>
      </c>
      <c r="AE975" s="1">
        <f>Tabulka1[[#This Row],[x3]]</f>
        <v>4.7002115684004622</v>
      </c>
      <c r="AF975" s="1">
        <f>Tabulka1[[#This Row],[x2]]-Tabulka1[[#This Row],[x3]]</f>
        <v>0.29978843159953783</v>
      </c>
      <c r="AG975" s="1">
        <f>100-Tabulka1[[#This Row],[Na2O_proc]]-Tabulka1[[#This Row],[SiO2_proc]]</f>
        <v>95</v>
      </c>
      <c r="AH975" s="1">
        <f>Tabulka1[[#This Row],[z2]]</f>
        <v>1.0536700000000001</v>
      </c>
      <c r="AI975" s="1">
        <f>Tabulka1[[#This Row],[std2]]</f>
        <v>0</v>
      </c>
      <c r="AJ975" s="1" t="str">
        <f>Tabulka1[[#This Row],[z2Label]]</f>
        <v>Density (g/cm3)</v>
      </c>
      <c r="AK975" s="1">
        <v>15</v>
      </c>
      <c r="AL975" s="1" t="s">
        <v>83</v>
      </c>
      <c r="AM975" s="1" t="s">
        <v>79</v>
      </c>
      <c r="AN975" s="1">
        <f t="shared" si="835"/>
        <v>1.0539754627000002</v>
      </c>
      <c r="AO975" s="1">
        <f>Tabulka1[[#This Row],[Interpolated_z2]]-Tabulka1[[#This Row],[z2]]</f>
        <v>3.0546270000009201E-4</v>
      </c>
      <c r="AP975" s="1">
        <f>Tabulka1[[#This Row],[Interpolated_z2 - measured]]/Tabulka1[[#This Row],[z2]]*100</f>
        <v>2.8990357512322831E-2</v>
      </c>
      <c r="AQ975" s="1">
        <v>1</v>
      </c>
    </row>
    <row r="976" spans="1:43" ht="16.5" x14ac:dyDescent="0.35">
      <c r="A976" s="1">
        <f>2*Tabulka1[[#This Row],[x3]]*Tabulka1[[#This Row],[z]]/(100*94.196)*1000</f>
        <v>2.2140433515628115</v>
      </c>
      <c r="B976" s="1">
        <f>Tabulka1[[#This Row],[y2]]*Tabulka1[[#This Row],[x]]/2</f>
        <v>0.11070216757814058</v>
      </c>
      <c r="C976" s="1">
        <f>Tabulka1[[#This Row],[z2]]</f>
        <v>1.10928</v>
      </c>
      <c r="D976" s="1">
        <f>Tabulka1[[#This Row],[std2]]</f>
        <v>0</v>
      </c>
      <c r="E976" s="1">
        <v>2</v>
      </c>
      <c r="F976" s="1" t="s">
        <v>84</v>
      </c>
      <c r="G976" s="1" t="s">
        <v>27</v>
      </c>
      <c r="H976" s="1" t="str">
        <f>Tabulka1[[#This Row],[z2Label]]</f>
        <v>Density (g/cm3)</v>
      </c>
      <c r="I976" s="1">
        <v>10</v>
      </c>
      <c r="J976" s="1">
        <v>0.1</v>
      </c>
      <c r="K976">
        <v>1.10928</v>
      </c>
      <c r="L976">
        <v>0</v>
      </c>
      <c r="M976" s="1" t="s">
        <v>29</v>
      </c>
      <c r="N976" s="1" t="s">
        <v>28</v>
      </c>
      <c r="O976" s="1" t="s">
        <v>80</v>
      </c>
      <c r="P976" s="1">
        <f>Tabulka1[[#This Row],[x2]]/(1+Tabulka1[[#This Row],[y2]]*60.08/94.196)</f>
        <v>9.4004231368009243</v>
      </c>
      <c r="Q976" s="1">
        <f>Tabulka1[[#This Row],[y2]]</f>
        <v>0.1</v>
      </c>
      <c r="R976" s="1">
        <f>Tabulka1[[#This Row],[z2]]</f>
        <v>1.10928</v>
      </c>
      <c r="S976" s="1">
        <f>Tabulka1[[#This Row],[std2]]</f>
        <v>0</v>
      </c>
      <c r="T976" s="1" t="s">
        <v>39</v>
      </c>
      <c r="U976" s="1" t="s">
        <v>28</v>
      </c>
      <c r="V976" s="1" t="str">
        <f>Tabulka1[[#This Row],[z2Label]]</f>
        <v>Density (g/cm3)</v>
      </c>
      <c r="W976" s="1">
        <f>2*Tabulka1[[#This Row],[x3]]/94.196*1000/(100-Tabulka1[[#This Row],[x2]])</f>
        <v>2.2176981180613766</v>
      </c>
      <c r="X976" s="1">
        <f>(Tabulka1[[#This Row],[x2]]-Tabulka1[[#This Row],[x3]])/60.08*1000/(100-Tabulka1[[#This Row],[x2]])</f>
        <v>0.11088490590306919</v>
      </c>
      <c r="Y976" s="1">
        <f>Tabulka1[[#This Row],[z2]]</f>
        <v>1.10928</v>
      </c>
      <c r="Z976" s="1">
        <f>Tabulka1[[#This Row],[std2]]</f>
        <v>0</v>
      </c>
      <c r="AA976" s="1" t="s">
        <v>40</v>
      </c>
      <c r="AB976" s="1" t="s">
        <v>37</v>
      </c>
      <c r="AC976" s="1" t="str">
        <f>Tabulka1[[#This Row],[z2Label]]</f>
        <v>Density (g/cm3)</v>
      </c>
      <c r="AD976" s="1">
        <f>Tabulka1[[#This Row],[y2]]</f>
        <v>0.1</v>
      </c>
      <c r="AE976" s="1">
        <f>Tabulka1[[#This Row],[x3]]</f>
        <v>9.4004231368009243</v>
      </c>
      <c r="AF976" s="1">
        <f>Tabulka1[[#This Row],[x2]]-Tabulka1[[#This Row],[x3]]</f>
        <v>0.59957686319907566</v>
      </c>
      <c r="AG976" s="1">
        <f>100-Tabulka1[[#This Row],[Na2O_proc]]-Tabulka1[[#This Row],[SiO2_proc]]</f>
        <v>90</v>
      </c>
      <c r="AH976" s="1">
        <f>Tabulka1[[#This Row],[z2]]</f>
        <v>1.10928</v>
      </c>
      <c r="AI976" s="1">
        <f>Tabulka1[[#This Row],[std2]]</f>
        <v>0</v>
      </c>
      <c r="AJ976" s="1" t="str">
        <f>Tabulka1[[#This Row],[z2Label]]</f>
        <v>Density (g/cm3)</v>
      </c>
      <c r="AK976" s="1">
        <v>15</v>
      </c>
      <c r="AL976" s="1" t="s">
        <v>83</v>
      </c>
      <c r="AM976" s="1" t="s">
        <v>79</v>
      </c>
      <c r="AN976" s="1">
        <f t="shared" si="835"/>
        <v>1.1091156948000001</v>
      </c>
      <c r="AO976" s="1">
        <f>Tabulka1[[#This Row],[Interpolated_z2]]-Tabulka1[[#This Row],[z2]]</f>
        <v>-1.6430519999999227E-4</v>
      </c>
      <c r="AP976" s="1">
        <f>Tabulka1[[#This Row],[Interpolated_z2 - measured]]/Tabulka1[[#This Row],[z2]]*100</f>
        <v>-1.4811877974901943E-2</v>
      </c>
      <c r="AQ976" s="1">
        <v>1</v>
      </c>
    </row>
    <row r="977" spans="1:43" ht="16.5" x14ac:dyDescent="0.35">
      <c r="A977" s="1">
        <f>2*Tabulka1[[#This Row],[x3]]*Tabulka1[[#This Row],[z]]/(100*94.196)*1000</f>
        <v>3.4922857370963225</v>
      </c>
      <c r="B977" s="1">
        <f>Tabulka1[[#This Row],[y2]]*Tabulka1[[#This Row],[x]]/2</f>
        <v>0.17461428685481614</v>
      </c>
      <c r="C977" s="1">
        <f>Tabulka1[[#This Row],[z2]]</f>
        <v>1.1664699999999999</v>
      </c>
      <c r="D977" s="1">
        <f>Tabulka1[[#This Row],[std2]]</f>
        <v>0</v>
      </c>
      <c r="E977" s="1">
        <v>2</v>
      </c>
      <c r="F977" s="1" t="s">
        <v>84</v>
      </c>
      <c r="G977" s="1" t="s">
        <v>27</v>
      </c>
      <c r="H977" s="1" t="str">
        <f>Tabulka1[[#This Row],[z2Label]]</f>
        <v>Density (g/cm3)</v>
      </c>
      <c r="I977" s="1">
        <v>15</v>
      </c>
      <c r="J977" s="1">
        <v>0.1</v>
      </c>
      <c r="K977">
        <v>1.1664699999999999</v>
      </c>
      <c r="L977">
        <v>0</v>
      </c>
      <c r="M977" s="1" t="s">
        <v>29</v>
      </c>
      <c r="N977" s="1" t="s">
        <v>28</v>
      </c>
      <c r="O977" s="1" t="s">
        <v>80</v>
      </c>
      <c r="P977" s="1">
        <f>Tabulka1[[#This Row],[x2]]/(1+Tabulka1[[#This Row],[y2]]*60.08/94.196)</f>
        <v>14.100634705201388</v>
      </c>
      <c r="Q977" s="1">
        <f>Tabulka1[[#This Row],[y2]]</f>
        <v>0.1</v>
      </c>
      <c r="R977" s="1">
        <f>Tabulka1[[#This Row],[z2]]</f>
        <v>1.1664699999999999</v>
      </c>
      <c r="S977" s="1">
        <f>Tabulka1[[#This Row],[std2]]</f>
        <v>0</v>
      </c>
      <c r="T977" s="1" t="s">
        <v>39</v>
      </c>
      <c r="U977" s="1" t="s">
        <v>28</v>
      </c>
      <c r="V977" s="1" t="str">
        <f>Tabulka1[[#This Row],[z2Label]]</f>
        <v>Density (g/cm3)</v>
      </c>
      <c r="W977" s="1">
        <f>2*Tabulka1[[#This Row],[x3]]/94.196*1000/(100-Tabulka1[[#This Row],[x2]])</f>
        <v>3.5222264228033628</v>
      </c>
      <c r="X977" s="1">
        <f>(Tabulka1[[#This Row],[x2]]-Tabulka1[[#This Row],[x3]])/60.08*1000/(100-Tabulka1[[#This Row],[x2]])</f>
        <v>0.17611132114016836</v>
      </c>
      <c r="Y977" s="1">
        <f>Tabulka1[[#This Row],[z2]]</f>
        <v>1.1664699999999999</v>
      </c>
      <c r="Z977" s="1">
        <f>Tabulka1[[#This Row],[std2]]</f>
        <v>0</v>
      </c>
      <c r="AA977" s="1" t="s">
        <v>40</v>
      </c>
      <c r="AB977" s="1" t="s">
        <v>37</v>
      </c>
      <c r="AC977" s="1" t="str">
        <f>Tabulka1[[#This Row],[z2Label]]</f>
        <v>Density (g/cm3)</v>
      </c>
      <c r="AD977" s="1">
        <f>Tabulka1[[#This Row],[y2]]</f>
        <v>0.1</v>
      </c>
      <c r="AE977" s="1">
        <f>Tabulka1[[#This Row],[x3]]</f>
        <v>14.100634705201388</v>
      </c>
      <c r="AF977" s="1">
        <f>Tabulka1[[#This Row],[x2]]-Tabulka1[[#This Row],[x3]]</f>
        <v>0.89936529479861171</v>
      </c>
      <c r="AG977" s="1">
        <f>100-Tabulka1[[#This Row],[Na2O_proc]]-Tabulka1[[#This Row],[SiO2_proc]]</f>
        <v>85</v>
      </c>
      <c r="AH977" s="1">
        <f>Tabulka1[[#This Row],[z2]]</f>
        <v>1.1664699999999999</v>
      </c>
      <c r="AI977" s="1">
        <f>Tabulka1[[#This Row],[std2]]</f>
        <v>0</v>
      </c>
      <c r="AJ977" s="1" t="str">
        <f>Tabulka1[[#This Row],[z2Label]]</f>
        <v>Density (g/cm3)</v>
      </c>
      <c r="AK977" s="1">
        <v>15</v>
      </c>
      <c r="AL977" s="1" t="s">
        <v>83</v>
      </c>
      <c r="AM977" s="1" t="s">
        <v>79</v>
      </c>
      <c r="AN977" s="1">
        <f t="shared" si="835"/>
        <v>1.1669996968500003</v>
      </c>
      <c r="AO977" s="1">
        <f>Tabulka1[[#This Row],[Interpolated_z2]]-Tabulka1[[#This Row],[z2]]</f>
        <v>5.2969685000037181E-4</v>
      </c>
      <c r="AP977" s="1">
        <f>Tabulka1[[#This Row],[Interpolated_z2 - measured]]/Tabulka1[[#This Row],[z2]]*100</f>
        <v>4.5410242012256796E-2</v>
      </c>
      <c r="AQ977" s="1">
        <v>1</v>
      </c>
    </row>
    <row r="978" spans="1:43" ht="16.5" x14ac:dyDescent="0.35">
      <c r="A978" s="1">
        <f>2*Tabulka1[[#This Row],[x3]]*Tabulka1[[#This Row],[z]]/(100*94.196)*1000</f>
        <v>4.8960720130932893</v>
      </c>
      <c r="B978" s="1">
        <f>Tabulka1[[#This Row],[y2]]*Tabulka1[[#This Row],[x]]/2</f>
        <v>0.24480360065466447</v>
      </c>
      <c r="C978" s="1">
        <f>Tabulka1[[#This Row],[z2]]</f>
        <v>1.226515</v>
      </c>
      <c r="D978" s="1">
        <f>Tabulka1[[#This Row],[std2]]</f>
        <v>7.0710678119117998E-6</v>
      </c>
      <c r="E978" s="1">
        <v>2</v>
      </c>
      <c r="F978" s="1" t="s">
        <v>84</v>
      </c>
      <c r="G978" s="1" t="s">
        <v>27</v>
      </c>
      <c r="H978" s="1" t="str">
        <f>Tabulka1[[#This Row],[z2Label]]</f>
        <v>Density (g/cm3)</v>
      </c>
      <c r="I978" s="1">
        <v>20</v>
      </c>
      <c r="J978" s="1">
        <v>0.1</v>
      </c>
      <c r="K978">
        <v>1.226515</v>
      </c>
      <c r="L978">
        <v>7.0710678119117998E-6</v>
      </c>
      <c r="M978" s="1" t="s">
        <v>29</v>
      </c>
      <c r="N978" s="1" t="s">
        <v>28</v>
      </c>
      <c r="O978" s="1" t="s">
        <v>80</v>
      </c>
      <c r="P978" s="1">
        <f>Tabulka1[[#This Row],[x2]]/(1+Tabulka1[[#This Row],[y2]]*60.08/94.196)</f>
        <v>18.800846273601849</v>
      </c>
      <c r="Q978" s="1">
        <f>Tabulka1[[#This Row],[y2]]</f>
        <v>0.1</v>
      </c>
      <c r="R978" s="1">
        <f>Tabulka1[[#This Row],[z2]]</f>
        <v>1.226515</v>
      </c>
      <c r="S978" s="1">
        <f>Tabulka1[[#This Row],[std2]]</f>
        <v>7.0710678119117998E-6</v>
      </c>
      <c r="T978" s="1" t="s">
        <v>39</v>
      </c>
      <c r="U978" s="1" t="s">
        <v>28</v>
      </c>
      <c r="V978" s="1" t="str">
        <f>Tabulka1[[#This Row],[z2Label]]</f>
        <v>Density (g/cm3)</v>
      </c>
      <c r="W978" s="1">
        <f>2*Tabulka1[[#This Row],[x3]]/94.196*1000/(100-Tabulka1[[#This Row],[x2]])</f>
        <v>4.9898207656380977</v>
      </c>
      <c r="X978" s="1">
        <f>(Tabulka1[[#This Row],[x2]]-Tabulka1[[#This Row],[x3]])/60.08*1000/(100-Tabulka1[[#This Row],[x2]])</f>
        <v>0.24949103828190569</v>
      </c>
      <c r="Y978" s="1">
        <f>Tabulka1[[#This Row],[z2]]</f>
        <v>1.226515</v>
      </c>
      <c r="Z978" s="1">
        <f>Tabulka1[[#This Row],[std2]]</f>
        <v>7.0710678119117998E-6</v>
      </c>
      <c r="AA978" s="1" t="s">
        <v>40</v>
      </c>
      <c r="AB978" s="1" t="s">
        <v>37</v>
      </c>
      <c r="AC978" s="1" t="str">
        <f>Tabulka1[[#This Row],[z2Label]]</f>
        <v>Density (g/cm3)</v>
      </c>
      <c r="AD978" s="1">
        <f>Tabulka1[[#This Row],[y2]]</f>
        <v>0.1</v>
      </c>
      <c r="AE978" s="1">
        <f>Tabulka1[[#This Row],[x3]]</f>
        <v>18.800846273601849</v>
      </c>
      <c r="AF978" s="1">
        <f>Tabulka1[[#This Row],[x2]]-Tabulka1[[#This Row],[x3]]</f>
        <v>1.1991537263981513</v>
      </c>
      <c r="AG978" s="1">
        <f>100-Tabulka1[[#This Row],[Na2O_proc]]-Tabulka1[[#This Row],[SiO2_proc]]</f>
        <v>80</v>
      </c>
      <c r="AH978" s="1">
        <f>Tabulka1[[#This Row],[z2]]</f>
        <v>1.226515</v>
      </c>
      <c r="AI978" s="1">
        <f>Tabulka1[[#This Row],[std2]]</f>
        <v>7.0710678119117998E-6</v>
      </c>
      <c r="AJ978" s="1" t="str">
        <f>Tabulka1[[#This Row],[z2Label]]</f>
        <v>Density (g/cm3)</v>
      </c>
      <c r="AK978" s="1">
        <v>15</v>
      </c>
      <c r="AL978" s="1" t="s">
        <v>83</v>
      </c>
      <c r="AM978" s="1" t="s">
        <v>79</v>
      </c>
      <c r="AN978" s="1">
        <f t="shared" si="835"/>
        <v>1.2269854675</v>
      </c>
      <c r="AO978" s="1">
        <f>Tabulka1[[#This Row],[Interpolated_z2]]-Tabulka1[[#This Row],[z2]]</f>
        <v>4.704675000000158E-4</v>
      </c>
      <c r="AP978" s="1">
        <f>Tabulka1[[#This Row],[Interpolated_z2 - measured]]/Tabulka1[[#This Row],[z2]]*100</f>
        <v>3.8358071446335004E-2</v>
      </c>
      <c r="AQ978" s="1">
        <v>1</v>
      </c>
    </row>
    <row r="979" spans="1:43" ht="16.5" x14ac:dyDescent="0.35">
      <c r="A979" s="1">
        <f>2*Tabulka1[[#This Row],[x3]]*Tabulka1[[#This Row],[z]]/(100*94.196)*1000</f>
        <v>6.4254420981198352</v>
      </c>
      <c r="B979" s="1">
        <f>Tabulka1[[#This Row],[y2]]*Tabulka1[[#This Row],[x]]/2</f>
        <v>0.32127210490599178</v>
      </c>
      <c r="C979" s="1">
        <f>Tabulka1[[#This Row],[z2]]</f>
        <v>1.2877099999999999</v>
      </c>
      <c r="D979" s="1">
        <f>Tabulka1[[#This Row],[std2]]</f>
        <v>0</v>
      </c>
      <c r="E979" s="1">
        <v>2</v>
      </c>
      <c r="F979" s="1" t="s">
        <v>84</v>
      </c>
      <c r="G979" s="1" t="s">
        <v>27</v>
      </c>
      <c r="H979" s="1" t="str">
        <f>Tabulka1[[#This Row],[z2Label]]</f>
        <v>Density (g/cm3)</v>
      </c>
      <c r="I979" s="1">
        <v>25</v>
      </c>
      <c r="J979" s="1">
        <v>0.1</v>
      </c>
      <c r="K979">
        <v>1.2877099999999999</v>
      </c>
      <c r="L979">
        <v>0</v>
      </c>
      <c r="M979" s="1" t="s">
        <v>29</v>
      </c>
      <c r="N979" s="1" t="s">
        <v>28</v>
      </c>
      <c r="O979" s="1" t="s">
        <v>80</v>
      </c>
      <c r="P979" s="1">
        <f>Tabulka1[[#This Row],[x2]]/(1+Tabulka1[[#This Row],[y2]]*60.08/94.196)</f>
        <v>23.501057842002314</v>
      </c>
      <c r="Q979" s="1">
        <f>Tabulka1[[#This Row],[y2]]</f>
        <v>0.1</v>
      </c>
      <c r="R979" s="1">
        <f>Tabulka1[[#This Row],[z2]]</f>
        <v>1.2877099999999999</v>
      </c>
      <c r="S979" s="1">
        <f>Tabulka1[[#This Row],[std2]]</f>
        <v>0</v>
      </c>
      <c r="T979" s="1" t="s">
        <v>39</v>
      </c>
      <c r="U979" s="1" t="s">
        <v>28</v>
      </c>
      <c r="V979" s="1" t="str">
        <f>Tabulka1[[#This Row],[z2Label]]</f>
        <v>Density (g/cm3)</v>
      </c>
      <c r="W979" s="1">
        <f>2*Tabulka1[[#This Row],[x3]]/94.196*1000/(100-Tabulka1[[#This Row],[x2]])</f>
        <v>6.6530943541841312</v>
      </c>
      <c r="X979" s="1">
        <f>(Tabulka1[[#This Row],[x2]]-Tabulka1[[#This Row],[x3]])/60.08*1000/(100-Tabulka1[[#This Row],[x2]])</f>
        <v>0.33265471770920674</v>
      </c>
      <c r="Y979" s="1">
        <f>Tabulka1[[#This Row],[z2]]</f>
        <v>1.2877099999999999</v>
      </c>
      <c r="Z979" s="1">
        <f>Tabulka1[[#This Row],[std2]]</f>
        <v>0</v>
      </c>
      <c r="AA979" s="1" t="s">
        <v>40</v>
      </c>
      <c r="AB979" s="1" t="s">
        <v>37</v>
      </c>
      <c r="AC979" s="1" t="str">
        <f>Tabulka1[[#This Row],[z2Label]]</f>
        <v>Density (g/cm3)</v>
      </c>
      <c r="AD979" s="1">
        <f>Tabulka1[[#This Row],[y2]]</f>
        <v>0.1</v>
      </c>
      <c r="AE979" s="1">
        <f>Tabulka1[[#This Row],[x3]]</f>
        <v>23.501057842002314</v>
      </c>
      <c r="AF979" s="1">
        <f>Tabulka1[[#This Row],[x2]]-Tabulka1[[#This Row],[x3]]</f>
        <v>1.4989421579976856</v>
      </c>
      <c r="AG979" s="1">
        <f>100-Tabulka1[[#This Row],[Na2O_proc]]-Tabulka1[[#This Row],[SiO2_proc]]</f>
        <v>75</v>
      </c>
      <c r="AH979" s="1">
        <f>Tabulka1[[#This Row],[z2]]</f>
        <v>1.2877099999999999</v>
      </c>
      <c r="AI979" s="1">
        <f>Tabulka1[[#This Row],[std2]]</f>
        <v>0</v>
      </c>
      <c r="AJ979" s="1" t="str">
        <f>Tabulka1[[#This Row],[z2Label]]</f>
        <v>Density (g/cm3)</v>
      </c>
      <c r="AK979" s="1">
        <v>15</v>
      </c>
      <c r="AL979" s="1" t="s">
        <v>83</v>
      </c>
      <c r="AM979" s="1" t="s">
        <v>79</v>
      </c>
      <c r="AN979" s="1">
        <f t="shared" si="835"/>
        <v>1.2888380304</v>
      </c>
      <c r="AO979" s="1">
        <f>Tabulka1[[#This Row],[Interpolated_z2]]-Tabulka1[[#This Row],[z2]]</f>
        <v>1.1280304000000907E-3</v>
      </c>
      <c r="AP979" s="1">
        <f>Tabulka1[[#This Row],[Interpolated_z2 - measured]]/Tabulka1[[#This Row],[z2]]*100</f>
        <v>8.7599723540245145E-2</v>
      </c>
      <c r="AQ979" s="1">
        <v>1</v>
      </c>
    </row>
    <row r="980" spans="1:43" ht="16.5" x14ac:dyDescent="0.35">
      <c r="A980" s="1">
        <f>2*Tabulka1[[#This Row],[x3]]*Tabulka1[[#This Row],[z]]/(100*94.196)*1000</f>
        <v>8.0954552712466565</v>
      </c>
      <c r="B980" s="1">
        <f>Tabulka1[[#This Row],[y2]]*Tabulka1[[#This Row],[x]]/2</f>
        <v>0.40477276356233283</v>
      </c>
      <c r="C980" s="1">
        <f>Tabulka1[[#This Row],[z2]]</f>
        <v>1.3519950000000001</v>
      </c>
      <c r="D980" s="1">
        <f>Tabulka1[[#This Row],[std2]]</f>
        <v>7.0710678119117998E-6</v>
      </c>
      <c r="E980" s="1">
        <v>2</v>
      </c>
      <c r="F980" s="1" t="s">
        <v>84</v>
      </c>
      <c r="G980" s="1" t="s">
        <v>27</v>
      </c>
      <c r="H980" s="1" t="str">
        <f>Tabulka1[[#This Row],[z2Label]]</f>
        <v>Density (g/cm3)</v>
      </c>
      <c r="I980" s="1">
        <v>30</v>
      </c>
      <c r="J980" s="1">
        <v>0.1</v>
      </c>
      <c r="K980">
        <v>1.3519950000000001</v>
      </c>
      <c r="L980">
        <v>7.0710678119117998E-6</v>
      </c>
      <c r="M980" s="1" t="s">
        <v>29</v>
      </c>
      <c r="N980" s="1" t="s">
        <v>28</v>
      </c>
      <c r="O980" s="1" t="s">
        <v>80</v>
      </c>
      <c r="P980" s="1">
        <f>Tabulka1[[#This Row],[x2]]/(1+Tabulka1[[#This Row],[y2]]*60.08/94.196)</f>
        <v>28.201269410402777</v>
      </c>
      <c r="Q980" s="1">
        <f>Tabulka1[[#This Row],[y2]]</f>
        <v>0.1</v>
      </c>
      <c r="R980" s="1">
        <f>Tabulka1[[#This Row],[z2]]</f>
        <v>1.3519950000000001</v>
      </c>
      <c r="S980" s="1">
        <f>Tabulka1[[#This Row],[std2]]</f>
        <v>7.0710678119117998E-6</v>
      </c>
      <c r="T980" s="1" t="s">
        <v>39</v>
      </c>
      <c r="U980" s="1" t="s">
        <v>28</v>
      </c>
      <c r="V980" s="1" t="str">
        <f>Tabulka1[[#This Row],[z2Label]]</f>
        <v>Density (g/cm3)</v>
      </c>
      <c r="W980" s="1">
        <f>2*Tabulka1[[#This Row],[x3]]/94.196*1000/(100-Tabulka1[[#This Row],[x2]])</f>
        <v>8.5539784553795961</v>
      </c>
      <c r="X980" s="1">
        <f>(Tabulka1[[#This Row],[x2]]-Tabulka1[[#This Row],[x3]])/60.08*1000/(100-Tabulka1[[#This Row],[x2]])</f>
        <v>0.42769892276898031</v>
      </c>
      <c r="Y980" s="1">
        <f>Tabulka1[[#This Row],[z2]]</f>
        <v>1.3519950000000001</v>
      </c>
      <c r="Z980" s="1">
        <f>Tabulka1[[#This Row],[std2]]</f>
        <v>7.0710678119117998E-6</v>
      </c>
      <c r="AA980" s="1" t="s">
        <v>40</v>
      </c>
      <c r="AB980" s="1" t="s">
        <v>37</v>
      </c>
      <c r="AC980" s="1" t="str">
        <f>Tabulka1[[#This Row],[z2Label]]</f>
        <v>Density (g/cm3)</v>
      </c>
      <c r="AD980" s="1">
        <f>Tabulka1[[#This Row],[y2]]</f>
        <v>0.1</v>
      </c>
      <c r="AE980" s="1">
        <f>Tabulka1[[#This Row],[x3]]</f>
        <v>28.201269410402777</v>
      </c>
      <c r="AF980" s="1">
        <f>Tabulka1[[#This Row],[x2]]-Tabulka1[[#This Row],[x3]]</f>
        <v>1.7987305895972234</v>
      </c>
      <c r="AG980" s="1">
        <f>100-Tabulka1[[#This Row],[Na2O_proc]]-Tabulka1[[#This Row],[SiO2_proc]]</f>
        <v>70</v>
      </c>
      <c r="AH980" s="1">
        <f>Tabulka1[[#This Row],[z2]]</f>
        <v>1.3519950000000001</v>
      </c>
      <c r="AI980" s="1">
        <f>Tabulka1[[#This Row],[std2]]</f>
        <v>7.0710678119117998E-6</v>
      </c>
      <c r="AJ980" s="1" t="str">
        <f>Tabulka1[[#This Row],[z2Label]]</f>
        <v>Density (g/cm3)</v>
      </c>
      <c r="AK980" s="1">
        <v>15</v>
      </c>
      <c r="AL980" s="1" t="s">
        <v>83</v>
      </c>
      <c r="AM980" s="1" t="s">
        <v>79</v>
      </c>
      <c r="AN980" s="1">
        <f t="shared" si="835"/>
        <v>1.3527294342000002</v>
      </c>
      <c r="AO980" s="1">
        <f>Tabulka1[[#This Row],[Interpolated_z2]]-Tabulka1[[#This Row],[z2]]</f>
        <v>7.3443420000018911E-4</v>
      </c>
      <c r="AP980" s="1">
        <f>Tabulka1[[#This Row],[Interpolated_z2 - measured]]/Tabulka1[[#This Row],[z2]]*100</f>
        <v>5.4322257108952991E-2</v>
      </c>
      <c r="AQ980" s="1">
        <v>1</v>
      </c>
    </row>
    <row r="981" spans="1:43" ht="16.5" x14ac:dyDescent="0.35">
      <c r="A981" s="1">
        <f>2*Tabulka1[[#This Row],[x3]]*Tabulka1[[#This Row],[z]]/(100*94.196)*1000</f>
        <v>9.9139655103588655</v>
      </c>
      <c r="B981" s="1">
        <f>Tabulka1[[#This Row],[y2]]*Tabulka1[[#This Row],[x]]/2</f>
        <v>0.49569827551794332</v>
      </c>
      <c r="C981" s="1">
        <f>Tabulka1[[#This Row],[z2]]</f>
        <v>1.41917</v>
      </c>
      <c r="D981" s="1">
        <f>Tabulka1[[#This Row],[std2]]</f>
        <v>0</v>
      </c>
      <c r="E981" s="1">
        <v>2</v>
      </c>
      <c r="F981" s="1" t="s">
        <v>84</v>
      </c>
      <c r="G981" s="1" t="s">
        <v>27</v>
      </c>
      <c r="H981" s="1" t="str">
        <f>Tabulka1[[#This Row],[z2Label]]</f>
        <v>Density (g/cm3)</v>
      </c>
      <c r="I981" s="1">
        <v>35</v>
      </c>
      <c r="J981" s="1">
        <v>0.1</v>
      </c>
      <c r="K981">
        <v>1.41917</v>
      </c>
      <c r="L981">
        <v>0</v>
      </c>
      <c r="M981" s="1" t="s">
        <v>29</v>
      </c>
      <c r="N981" s="1" t="s">
        <v>28</v>
      </c>
      <c r="O981" s="1" t="s">
        <v>80</v>
      </c>
      <c r="P981" s="1">
        <f>Tabulka1[[#This Row],[x2]]/(1+Tabulka1[[#This Row],[y2]]*60.08/94.196)</f>
        <v>32.901480978803235</v>
      </c>
      <c r="Q981" s="1">
        <f>Tabulka1[[#This Row],[y2]]</f>
        <v>0.1</v>
      </c>
      <c r="R981" s="1">
        <f>Tabulka1[[#This Row],[z2]]</f>
        <v>1.41917</v>
      </c>
      <c r="S981" s="1">
        <f>Tabulka1[[#This Row],[std2]]</f>
        <v>0</v>
      </c>
      <c r="T981" s="1" t="s">
        <v>39</v>
      </c>
      <c r="U981" s="1" t="s">
        <v>28</v>
      </c>
      <c r="V981" s="1" t="str">
        <f>Tabulka1[[#This Row],[z2Label]]</f>
        <v>Density (g/cm3)</v>
      </c>
      <c r="W981" s="1">
        <f>2*Tabulka1[[#This Row],[x3]]/94.196*1000/(100-Tabulka1[[#This Row],[x2]])</f>
        <v>10.747306264451288</v>
      </c>
      <c r="X981" s="1">
        <f>(Tabulka1[[#This Row],[x2]]-Tabulka1[[#This Row],[x3]])/60.08*1000/(100-Tabulka1[[#This Row],[x2]])</f>
        <v>0.53736531322256609</v>
      </c>
      <c r="Y981" s="1">
        <f>Tabulka1[[#This Row],[z2]]</f>
        <v>1.41917</v>
      </c>
      <c r="Z981" s="1">
        <f>Tabulka1[[#This Row],[std2]]</f>
        <v>0</v>
      </c>
      <c r="AA981" s="1" t="s">
        <v>40</v>
      </c>
      <c r="AB981" s="1" t="s">
        <v>37</v>
      </c>
      <c r="AC981" s="1" t="str">
        <f>Tabulka1[[#This Row],[z2Label]]</f>
        <v>Density (g/cm3)</v>
      </c>
      <c r="AD981" s="1">
        <f>Tabulka1[[#This Row],[y2]]</f>
        <v>0.1</v>
      </c>
      <c r="AE981" s="1">
        <f>Tabulka1[[#This Row],[x3]]</f>
        <v>32.901480978803235</v>
      </c>
      <c r="AF981" s="1">
        <f>Tabulka1[[#This Row],[x2]]-Tabulka1[[#This Row],[x3]]</f>
        <v>2.0985190211967648</v>
      </c>
      <c r="AG981" s="1">
        <f>100-Tabulka1[[#This Row],[Na2O_proc]]-Tabulka1[[#This Row],[SiO2_proc]]</f>
        <v>65</v>
      </c>
      <c r="AH981" s="1">
        <f>Tabulka1[[#This Row],[z2]]</f>
        <v>1.41917</v>
      </c>
      <c r="AI981" s="1">
        <f>Tabulka1[[#This Row],[std2]]</f>
        <v>0</v>
      </c>
      <c r="AJ981" s="1" t="str">
        <f>Tabulka1[[#This Row],[z2Label]]</f>
        <v>Density (g/cm3)</v>
      </c>
      <c r="AK981" s="1">
        <v>15</v>
      </c>
      <c r="AL981" s="1" t="s">
        <v>83</v>
      </c>
      <c r="AM981" s="1" t="s">
        <v>79</v>
      </c>
      <c r="AN981" s="1">
        <f t="shared" si="835"/>
        <v>1.4192387525500003</v>
      </c>
      <c r="AO981" s="1">
        <f>Tabulka1[[#This Row],[Interpolated_z2]]-Tabulka1[[#This Row],[z2]]</f>
        <v>6.8752550000272805E-5</v>
      </c>
      <c r="AP981" s="1">
        <f>Tabulka1[[#This Row],[Interpolated_z2 - measured]]/Tabulka1[[#This Row],[z2]]*100</f>
        <v>4.8445605530185107E-3</v>
      </c>
      <c r="AQ981" s="1">
        <v>1</v>
      </c>
    </row>
    <row r="982" spans="1:43" ht="16.5" x14ac:dyDescent="0.35">
      <c r="A982" s="1">
        <f>2*Tabulka1[[#This Row],[x3]]*Tabulka1[[#This Row],[z]]/(100*94.196)*1000</f>
        <v>11.890663047383336</v>
      </c>
      <c r="B982" s="1">
        <f>Tabulka1[[#This Row],[y2]]*Tabulka1[[#This Row],[x]]/2</f>
        <v>0.59453315236916682</v>
      </c>
      <c r="C982" s="1">
        <f>Tabulka1[[#This Row],[z2]]</f>
        <v>1.489365</v>
      </c>
      <c r="D982" s="1">
        <f>Tabulka1[[#This Row],[std2]]</f>
        <v>7.0710678119117998E-6</v>
      </c>
      <c r="E982" s="1">
        <v>2</v>
      </c>
      <c r="F982" s="1" t="s">
        <v>84</v>
      </c>
      <c r="G982" s="1" t="s">
        <v>27</v>
      </c>
      <c r="H982" s="1" t="str">
        <f>Tabulka1[[#This Row],[z2Label]]</f>
        <v>Density (g/cm3)</v>
      </c>
      <c r="I982" s="1">
        <v>40</v>
      </c>
      <c r="J982" s="1">
        <v>0.1</v>
      </c>
      <c r="K982">
        <v>1.489365</v>
      </c>
      <c r="L982">
        <v>7.0710678119117998E-6</v>
      </c>
      <c r="M982" s="1" t="s">
        <v>29</v>
      </c>
      <c r="N982" s="1" t="s">
        <v>28</v>
      </c>
      <c r="O982" s="1" t="s">
        <v>80</v>
      </c>
      <c r="P982" s="1">
        <f>Tabulka1[[#This Row],[x2]]/(1+Tabulka1[[#This Row],[y2]]*60.08/94.196)</f>
        <v>37.601692547203697</v>
      </c>
      <c r="Q982" s="1">
        <f>Tabulka1[[#This Row],[y2]]</f>
        <v>0.1</v>
      </c>
      <c r="R982" s="1">
        <f>Tabulka1[[#This Row],[z2]]</f>
        <v>1.489365</v>
      </c>
      <c r="S982" s="1">
        <f>Tabulka1[[#This Row],[std2]]</f>
        <v>7.0710678119117998E-6</v>
      </c>
      <c r="T982" s="1" t="s">
        <v>39</v>
      </c>
      <c r="U982" s="1" t="s">
        <v>28</v>
      </c>
      <c r="V982" s="1" t="str">
        <f>Tabulka1[[#This Row],[z2Label]]</f>
        <v>Density (g/cm3)</v>
      </c>
      <c r="W982" s="1">
        <f>2*Tabulka1[[#This Row],[x3]]/94.196*1000/(100-Tabulka1[[#This Row],[x2]])</f>
        <v>13.306188708368261</v>
      </c>
      <c r="X982" s="1">
        <f>(Tabulka1[[#This Row],[x2]]-Tabulka1[[#This Row],[x3]])/60.08*1000/(100-Tabulka1[[#This Row],[x2]])</f>
        <v>0.66530943541841514</v>
      </c>
      <c r="Y982" s="1">
        <f>Tabulka1[[#This Row],[z2]]</f>
        <v>1.489365</v>
      </c>
      <c r="Z982" s="1">
        <f>Tabulka1[[#This Row],[std2]]</f>
        <v>7.0710678119117998E-6</v>
      </c>
      <c r="AA982" s="1" t="s">
        <v>40</v>
      </c>
      <c r="AB982" s="1" t="s">
        <v>37</v>
      </c>
      <c r="AC982" s="1" t="str">
        <f>Tabulka1[[#This Row],[z2Label]]</f>
        <v>Density (g/cm3)</v>
      </c>
      <c r="AD982" s="1">
        <f>Tabulka1[[#This Row],[y2]]</f>
        <v>0.1</v>
      </c>
      <c r="AE982" s="1">
        <f>Tabulka1[[#This Row],[x3]]</f>
        <v>37.601692547203697</v>
      </c>
      <c r="AF982" s="1">
        <f>Tabulka1[[#This Row],[x2]]-Tabulka1[[#This Row],[x3]]</f>
        <v>2.3983074527963026</v>
      </c>
      <c r="AG982" s="1">
        <f>100-Tabulka1[[#This Row],[Na2O_proc]]-Tabulka1[[#This Row],[SiO2_proc]]</f>
        <v>60</v>
      </c>
      <c r="AH982" s="1">
        <f>Tabulka1[[#This Row],[z2]]</f>
        <v>1.489365</v>
      </c>
      <c r="AI982" s="1">
        <f>Tabulka1[[#This Row],[std2]]</f>
        <v>7.0710678119117998E-6</v>
      </c>
      <c r="AJ982" s="1" t="str">
        <f>Tabulka1[[#This Row],[z2Label]]</f>
        <v>Density (g/cm3)</v>
      </c>
      <c r="AK982" s="1">
        <v>15</v>
      </c>
      <c r="AL982" s="1" t="s">
        <v>83</v>
      </c>
      <c r="AM982" s="1" t="s">
        <v>79</v>
      </c>
      <c r="AN982" s="1">
        <f t="shared" si="835"/>
        <v>1.4893520841000001</v>
      </c>
      <c r="AO982" s="1">
        <f>Tabulka1[[#This Row],[Interpolated_z2]]-Tabulka1[[#This Row],[z2]]</f>
        <v>-1.2915899999965674E-5</v>
      </c>
      <c r="AP982" s="1">
        <f>Tabulka1[[#This Row],[Interpolated_z2 - measured]]/Tabulka1[[#This Row],[z2]]*100</f>
        <v>-8.6720850832171248E-4</v>
      </c>
      <c r="AQ982" s="1">
        <v>1</v>
      </c>
    </row>
    <row r="983" spans="1:43" ht="16.5" x14ac:dyDescent="0.35">
      <c r="A983" s="1">
        <f>2*Tabulka1[[#This Row],[x3]]*Tabulka1[[#This Row],[z]]/(100*94.196)*1000</f>
        <v>13.040786285976605</v>
      </c>
      <c r="B983" s="1">
        <f>Tabulka1[[#This Row],[y2]]*Tabulka1[[#This Row],[x]]/2</f>
        <v>0.65203931429883033</v>
      </c>
      <c r="C983" s="1">
        <f>Tabulka1[[#This Row],[z2]]</f>
        <v>1.5290650000000001</v>
      </c>
      <c r="D983" s="1">
        <f>Tabulka1[[#This Row],[std2]]</f>
        <v>7.0710678117547895E-6</v>
      </c>
      <c r="E983" s="1">
        <v>2</v>
      </c>
      <c r="F983" s="1" t="s">
        <v>84</v>
      </c>
      <c r="G983" s="1" t="s">
        <v>27</v>
      </c>
      <c r="H983" s="1" t="str">
        <f>Tabulka1[[#This Row],[z2Label]]</f>
        <v>Density (g/cm3)</v>
      </c>
      <c r="I983" s="1">
        <v>42.73</v>
      </c>
      <c r="J983" s="1">
        <v>0.1</v>
      </c>
      <c r="K983">
        <v>1.5290650000000001</v>
      </c>
      <c r="L983">
        <v>7.0710678117547895E-6</v>
      </c>
      <c r="M983" s="1" t="s">
        <v>29</v>
      </c>
      <c r="N983" s="1" t="s">
        <v>28</v>
      </c>
      <c r="O983" s="1" t="s">
        <v>80</v>
      </c>
      <c r="P983" s="1">
        <f>Tabulka1[[#This Row],[x2]]/(1+Tabulka1[[#This Row],[y2]]*60.08/94.196)</f>
        <v>40.168008063550353</v>
      </c>
      <c r="Q983" s="1">
        <f>Tabulka1[[#This Row],[y2]]</f>
        <v>0.1</v>
      </c>
      <c r="R983" s="1">
        <f>Tabulka1[[#This Row],[z2]]</f>
        <v>1.5290650000000001</v>
      </c>
      <c r="S983" s="1">
        <f>Tabulka1[[#This Row],[std2]]</f>
        <v>7.0710678117547895E-6</v>
      </c>
      <c r="T983" s="1" t="s">
        <v>39</v>
      </c>
      <c r="U983" s="1" t="s">
        <v>28</v>
      </c>
      <c r="V983" s="1" t="str">
        <f>Tabulka1[[#This Row],[z2Label]]</f>
        <v>Density (g/cm3)</v>
      </c>
      <c r="W983" s="1">
        <f>2*Tabulka1[[#This Row],[x3]]/94.196*1000/(100-Tabulka1[[#This Row],[x2]])</f>
        <v>14.891918373718591</v>
      </c>
      <c r="X983" s="1">
        <f>(Tabulka1[[#This Row],[x2]]-Tabulka1[[#This Row],[x3]])/60.08*1000/(100-Tabulka1[[#This Row],[x2]])</f>
        <v>0.74459591868592989</v>
      </c>
      <c r="Y983" s="1">
        <f>Tabulka1[[#This Row],[z2]]</f>
        <v>1.5290650000000001</v>
      </c>
      <c r="Z983" s="1">
        <f>Tabulka1[[#This Row],[std2]]</f>
        <v>7.0710678117547895E-6</v>
      </c>
      <c r="AA983" s="1" t="s">
        <v>40</v>
      </c>
      <c r="AB983" s="1" t="s">
        <v>37</v>
      </c>
      <c r="AC983" s="1" t="str">
        <f>Tabulka1[[#This Row],[z2Label]]</f>
        <v>Density (g/cm3)</v>
      </c>
      <c r="AD983" s="1">
        <f>Tabulka1[[#This Row],[y2]]</f>
        <v>0.1</v>
      </c>
      <c r="AE983" s="1">
        <f>Tabulka1[[#This Row],[x3]]</f>
        <v>40.168008063550353</v>
      </c>
      <c r="AF983" s="1">
        <f>Tabulka1[[#This Row],[x2]]-Tabulka1[[#This Row],[x3]]</f>
        <v>2.561991936449644</v>
      </c>
      <c r="AG983" s="1">
        <f>100-Tabulka1[[#This Row],[Na2O_proc]]-Tabulka1[[#This Row],[SiO2_proc]]</f>
        <v>57.27</v>
      </c>
      <c r="AH983" s="1">
        <f>Tabulka1[[#This Row],[z2]]</f>
        <v>1.5290650000000001</v>
      </c>
      <c r="AI983" s="1">
        <f>Tabulka1[[#This Row],[std2]]</f>
        <v>7.0710678117547895E-6</v>
      </c>
      <c r="AJ983" s="1" t="str">
        <f>Tabulka1[[#This Row],[z2Label]]</f>
        <v>Density (g/cm3)</v>
      </c>
      <c r="AK983" s="1">
        <v>15</v>
      </c>
      <c r="AL983" s="1" t="s">
        <v>83</v>
      </c>
      <c r="AM983" s="1" t="s">
        <v>79</v>
      </c>
      <c r="AN983" s="1">
        <f t="shared" si="835"/>
        <v>1.5296375166265255</v>
      </c>
      <c r="AO983" s="1">
        <f>Tabulka1[[#This Row],[Interpolated_z2]]-Tabulka1[[#This Row],[z2]]</f>
        <v>5.7251662652535451E-4</v>
      </c>
      <c r="AP983" s="1">
        <f>Tabulka1[[#This Row],[Interpolated_z2 - measured]]/Tabulka1[[#This Row],[z2]]*100</f>
        <v>3.7442268741051193E-2</v>
      </c>
      <c r="AQ983" s="1">
        <v>1</v>
      </c>
    </row>
    <row r="984" spans="1:43" ht="16.5" x14ac:dyDescent="0.35">
      <c r="A984" s="1">
        <f>2*Tabulka1[[#This Row],[x3]]*Tabulka1[[#This Row],[z]]/(100*94.196)*1000</f>
        <v>0</v>
      </c>
      <c r="B984" s="1">
        <f>Tabulka1[[#This Row],[y2]]*Tabulka1[[#This Row],[x]]/2</f>
        <v>0</v>
      </c>
      <c r="C984" s="1">
        <f>Tabulka1[[#This Row],[z2]]</f>
        <v>0.99909999999999999</v>
      </c>
      <c r="D984" s="1">
        <f>Tabulka1[[#This Row],[std2]]</f>
        <v>0</v>
      </c>
      <c r="E984" s="1">
        <v>3</v>
      </c>
      <c r="F984" s="1" t="s">
        <v>84</v>
      </c>
      <c r="G984" s="1" t="s">
        <v>27</v>
      </c>
      <c r="H984" s="1" t="str">
        <f>Tabulka1[[#This Row],[z2Label]]</f>
        <v>Density (g/cm3)</v>
      </c>
      <c r="I984" s="1">
        <v>0</v>
      </c>
      <c r="J984" s="1">
        <v>0.5</v>
      </c>
      <c r="K984">
        <v>0.99909999999999999</v>
      </c>
      <c r="L984"/>
      <c r="M984" s="1" t="s">
        <v>29</v>
      </c>
      <c r="N984" s="1" t="s">
        <v>28</v>
      </c>
      <c r="O984" s="1" t="s">
        <v>80</v>
      </c>
      <c r="P984" s="1">
        <f>Tabulka1[[#This Row],[x2]]/(1+Tabulka1[[#This Row],[y2]]*60.08/94.196)</f>
        <v>0</v>
      </c>
      <c r="Q984" s="1">
        <f>Tabulka1[[#This Row],[y2]]</f>
        <v>0.5</v>
      </c>
      <c r="R984" s="1">
        <f>Tabulka1[[#This Row],[z2]]</f>
        <v>0.99909999999999999</v>
      </c>
      <c r="S984" s="1">
        <f>Tabulka1[[#This Row],[std2]]</f>
        <v>0</v>
      </c>
      <c r="T984" s="1" t="s">
        <v>39</v>
      </c>
      <c r="U984" s="1" t="s">
        <v>28</v>
      </c>
      <c r="V984" s="1" t="str">
        <f>Tabulka1[[#This Row],[z2Label]]</f>
        <v>Density (g/cm3)</v>
      </c>
      <c r="W984" s="1">
        <f>2*Tabulka1[[#This Row],[x3]]/94.196*1000/(100-Tabulka1[[#This Row],[x2]])</f>
        <v>0</v>
      </c>
      <c r="X984" s="1">
        <f>(Tabulka1[[#This Row],[x2]]-Tabulka1[[#This Row],[x3]])/60.08*1000/(100-Tabulka1[[#This Row],[x2]])</f>
        <v>0</v>
      </c>
      <c r="Y984" s="1">
        <f>Tabulka1[[#This Row],[z2]]</f>
        <v>0.99909999999999999</v>
      </c>
      <c r="Z984" s="1">
        <f>Tabulka1[[#This Row],[std2]]</f>
        <v>0</v>
      </c>
      <c r="AA984" s="1" t="s">
        <v>40</v>
      </c>
      <c r="AB984" s="1" t="s">
        <v>37</v>
      </c>
      <c r="AC984" s="1" t="str">
        <f>Tabulka1[[#This Row],[z2Label]]</f>
        <v>Density (g/cm3)</v>
      </c>
      <c r="AD984" s="1">
        <f>Tabulka1[[#This Row],[y2]]</f>
        <v>0.5</v>
      </c>
      <c r="AE984" s="1">
        <f>Tabulka1[[#This Row],[x3]]</f>
        <v>0</v>
      </c>
      <c r="AF984" s="1">
        <f>Tabulka1[[#This Row],[x2]]-Tabulka1[[#This Row],[x3]]</f>
        <v>0</v>
      </c>
      <c r="AG984" s="1">
        <f>100-Tabulka1[[#This Row],[Na2O_proc]]-Tabulka1[[#This Row],[SiO2_proc]]</f>
        <v>100</v>
      </c>
      <c r="AH984" s="1">
        <f>Tabulka1[[#This Row],[z2]]</f>
        <v>0.99909999999999999</v>
      </c>
      <c r="AI984" s="1">
        <f>Tabulka1[[#This Row],[std2]]</f>
        <v>0</v>
      </c>
      <c r="AJ984" s="1" t="str">
        <f>Tabulka1[[#This Row],[z2Label]]</f>
        <v>Density (g/cm3)</v>
      </c>
      <c r="AK984" s="1">
        <v>15</v>
      </c>
      <c r="AL984" s="1" t="s">
        <v>83</v>
      </c>
      <c r="AM984" s="1" t="s">
        <v>79</v>
      </c>
      <c r="AN984" s="1">
        <f t="shared" si="835"/>
        <v>1.0031155125</v>
      </c>
      <c r="AO984" s="1">
        <f>Tabulka1[[#This Row],[Interpolated_z2]]-Tabulka1[[#This Row],[z2]]</f>
        <v>4.0155124999999847E-3</v>
      </c>
      <c r="AP984" s="1">
        <f>Tabulka1[[#This Row],[Interpolated_z2 - measured]]/Tabulka1[[#This Row],[z2]]*100</f>
        <v>0.40191297167450557</v>
      </c>
      <c r="AQ984" s="1">
        <v>100</v>
      </c>
    </row>
    <row r="985" spans="1:43" ht="16.5" x14ac:dyDescent="0.35">
      <c r="A985" s="1">
        <f>2*Tabulka1[[#This Row],[x3]]*Tabulka1[[#This Row],[z]]/(100*94.196)*1000</f>
        <v>0.84539907917189849</v>
      </c>
      <c r="B985" s="1">
        <f>Tabulka1[[#This Row],[y2]]*Tabulka1[[#This Row],[x]]/2</f>
        <v>0.21134976979297462</v>
      </c>
      <c r="C985" s="1">
        <f>Tabulka1[[#This Row],[z2]]</f>
        <v>1.0502899999999999</v>
      </c>
      <c r="D985" s="1">
        <f>Tabulka1[[#This Row],[std2]]</f>
        <v>0</v>
      </c>
      <c r="E985" s="1">
        <v>3</v>
      </c>
      <c r="F985" s="1" t="s">
        <v>84</v>
      </c>
      <c r="G985" s="1" t="s">
        <v>27</v>
      </c>
      <c r="H985" s="1" t="str">
        <f>Tabulka1[[#This Row],[z2Label]]</f>
        <v>Density (g/cm3)</v>
      </c>
      <c r="I985" s="1">
        <v>5</v>
      </c>
      <c r="J985" s="1">
        <v>0.5</v>
      </c>
      <c r="K985">
        <v>1.0502899999999999</v>
      </c>
      <c r="L985">
        <v>0</v>
      </c>
      <c r="M985" s="1" t="s">
        <v>29</v>
      </c>
      <c r="N985" s="1" t="s">
        <v>28</v>
      </c>
      <c r="O985" s="1" t="s">
        <v>80</v>
      </c>
      <c r="P985" s="1">
        <f>Tabulka1[[#This Row],[x2]]/(1+Tabulka1[[#This Row],[y2]]*60.08/94.196)</f>
        <v>3.7910106571364173</v>
      </c>
      <c r="Q985" s="1">
        <f>Tabulka1[[#This Row],[y2]]</f>
        <v>0.5</v>
      </c>
      <c r="R985" s="1">
        <f>Tabulka1[[#This Row],[z2]]</f>
        <v>1.0502899999999999</v>
      </c>
      <c r="S985" s="1">
        <f>Tabulka1[[#This Row],[std2]]</f>
        <v>0</v>
      </c>
      <c r="T985" s="1" t="s">
        <v>39</v>
      </c>
      <c r="U985" s="1" t="s">
        <v>28</v>
      </c>
      <c r="V985" s="1" t="str">
        <f>Tabulka1[[#This Row],[z2Label]]</f>
        <v>Density (g/cm3)</v>
      </c>
      <c r="W985" s="1">
        <f>2*Tabulka1[[#This Row],[x3]]/94.196*1000/(100-Tabulka1[[#This Row],[x2]])</f>
        <v>0.84728386212319151</v>
      </c>
      <c r="X985" s="1">
        <f>(Tabulka1[[#This Row],[x2]]-Tabulka1[[#This Row],[x3]])/60.08*1000/(100-Tabulka1[[#This Row],[x2]])</f>
        <v>0.21182096553079802</v>
      </c>
      <c r="Y985" s="1">
        <f>Tabulka1[[#This Row],[z2]]</f>
        <v>1.0502899999999999</v>
      </c>
      <c r="Z985" s="1">
        <f>Tabulka1[[#This Row],[std2]]</f>
        <v>0</v>
      </c>
      <c r="AA985" s="1" t="s">
        <v>40</v>
      </c>
      <c r="AB985" s="1" t="s">
        <v>37</v>
      </c>
      <c r="AC985" s="1" t="str">
        <f>Tabulka1[[#This Row],[z2Label]]</f>
        <v>Density (g/cm3)</v>
      </c>
      <c r="AD985" s="1">
        <f>Tabulka1[[#This Row],[y2]]</f>
        <v>0.5</v>
      </c>
      <c r="AE985" s="1">
        <f>Tabulka1[[#This Row],[x3]]</f>
        <v>3.7910106571364173</v>
      </c>
      <c r="AF985" s="1">
        <f>Tabulka1[[#This Row],[x2]]-Tabulka1[[#This Row],[x3]]</f>
        <v>1.2089893428635827</v>
      </c>
      <c r="AG985" s="1">
        <f>100-Tabulka1[[#This Row],[Na2O_proc]]-Tabulka1[[#This Row],[SiO2_proc]]</f>
        <v>95</v>
      </c>
      <c r="AH985" s="1">
        <f>Tabulka1[[#This Row],[z2]]</f>
        <v>1.0502899999999999</v>
      </c>
      <c r="AI985" s="1">
        <f>Tabulka1[[#This Row],[std2]]</f>
        <v>0</v>
      </c>
      <c r="AJ985" s="1" t="str">
        <f>Tabulka1[[#This Row],[z2Label]]</f>
        <v>Density (g/cm3)</v>
      </c>
      <c r="AK985" s="1">
        <v>15</v>
      </c>
      <c r="AL985" s="1" t="s">
        <v>83</v>
      </c>
      <c r="AM985" s="1" t="s">
        <v>79</v>
      </c>
      <c r="AN985" s="1">
        <f t="shared" si="835"/>
        <v>1.0514854569999998</v>
      </c>
      <c r="AO985" s="1">
        <f>Tabulka1[[#This Row],[Interpolated_z2]]-Tabulka1[[#This Row],[z2]]</f>
        <v>1.1954569999998998E-3</v>
      </c>
      <c r="AP985" s="1">
        <f>Tabulka1[[#This Row],[Interpolated_z2 - measured]]/Tabulka1[[#This Row],[z2]]*100</f>
        <v>0.11382161117404715</v>
      </c>
      <c r="AQ985" s="1">
        <v>1</v>
      </c>
    </row>
    <row r="986" spans="1:43" ht="16.5" x14ac:dyDescent="0.35">
      <c r="A986" s="1">
        <f>2*Tabulka1[[#This Row],[x3]]*Tabulka1[[#This Row],[z]]/(100*94.196)*1000</f>
        <v>1.776328922373547</v>
      </c>
      <c r="B986" s="1">
        <f>Tabulka1[[#This Row],[y2]]*Tabulka1[[#This Row],[x]]/2</f>
        <v>0.44408223059338675</v>
      </c>
      <c r="C986" s="1">
        <f>Tabulka1[[#This Row],[z2]]</f>
        <v>1.1034200000000001</v>
      </c>
      <c r="D986" s="1">
        <f>Tabulka1[[#This Row],[std2]]</f>
        <v>0</v>
      </c>
      <c r="E986" s="1">
        <v>3</v>
      </c>
      <c r="F986" s="1" t="s">
        <v>84</v>
      </c>
      <c r="G986" s="1" t="s">
        <v>27</v>
      </c>
      <c r="H986" s="1" t="str">
        <f>Tabulka1[[#This Row],[z2Label]]</f>
        <v>Density (g/cm3)</v>
      </c>
      <c r="I986" s="1">
        <v>10</v>
      </c>
      <c r="J986" s="1">
        <v>0.5</v>
      </c>
      <c r="K986">
        <v>1.1034200000000001</v>
      </c>
      <c r="L986">
        <v>0</v>
      </c>
      <c r="M986" s="1" t="s">
        <v>29</v>
      </c>
      <c r="N986" s="1" t="s">
        <v>28</v>
      </c>
      <c r="O986" s="1" t="s">
        <v>80</v>
      </c>
      <c r="P986" s="1">
        <f>Tabulka1[[#This Row],[x2]]/(1+Tabulka1[[#This Row],[y2]]*60.08/94.196)</f>
        <v>7.5820213142728345</v>
      </c>
      <c r="Q986" s="1">
        <f>Tabulka1[[#This Row],[y2]]</f>
        <v>0.5</v>
      </c>
      <c r="R986" s="1">
        <f>Tabulka1[[#This Row],[z2]]</f>
        <v>1.1034200000000001</v>
      </c>
      <c r="S986" s="1">
        <f>Tabulka1[[#This Row],[std2]]</f>
        <v>0</v>
      </c>
      <c r="T986" s="1" t="s">
        <v>39</v>
      </c>
      <c r="U986" s="1" t="s">
        <v>28</v>
      </c>
      <c r="V986" s="1" t="str">
        <f>Tabulka1[[#This Row],[z2Label]]</f>
        <v>Density (g/cm3)</v>
      </c>
      <c r="W986" s="1">
        <f>2*Tabulka1[[#This Row],[x3]]/94.196*1000/(100-Tabulka1[[#This Row],[x2]])</f>
        <v>1.7887103755934044</v>
      </c>
      <c r="X986" s="1">
        <f>(Tabulka1[[#This Row],[x2]]-Tabulka1[[#This Row],[x3]])/60.08*1000/(100-Tabulka1[[#This Row],[x2]])</f>
        <v>0.44717759389835138</v>
      </c>
      <c r="Y986" s="1">
        <f>Tabulka1[[#This Row],[z2]]</f>
        <v>1.1034200000000001</v>
      </c>
      <c r="Z986" s="1">
        <f>Tabulka1[[#This Row],[std2]]</f>
        <v>0</v>
      </c>
      <c r="AA986" s="1" t="s">
        <v>40</v>
      </c>
      <c r="AB986" s="1" t="s">
        <v>37</v>
      </c>
      <c r="AC986" s="1" t="str">
        <f>Tabulka1[[#This Row],[z2Label]]</f>
        <v>Density (g/cm3)</v>
      </c>
      <c r="AD986" s="1">
        <f>Tabulka1[[#This Row],[y2]]</f>
        <v>0.5</v>
      </c>
      <c r="AE986" s="1">
        <f>Tabulka1[[#This Row],[x3]]</f>
        <v>7.5820213142728345</v>
      </c>
      <c r="AF986" s="1">
        <f>Tabulka1[[#This Row],[x2]]-Tabulka1[[#This Row],[x3]]</f>
        <v>2.4179786857271655</v>
      </c>
      <c r="AG986" s="1">
        <f>100-Tabulka1[[#This Row],[Na2O_proc]]-Tabulka1[[#This Row],[SiO2_proc]]</f>
        <v>90</v>
      </c>
      <c r="AH986" s="1">
        <f>Tabulka1[[#This Row],[z2]]</f>
        <v>1.1034200000000001</v>
      </c>
      <c r="AI986" s="1">
        <f>Tabulka1[[#This Row],[std2]]</f>
        <v>0</v>
      </c>
      <c r="AJ986" s="1" t="str">
        <f>Tabulka1[[#This Row],[z2Label]]</f>
        <v>Density (g/cm3)</v>
      </c>
      <c r="AK986" s="1">
        <v>15</v>
      </c>
      <c r="AL986" s="1" t="s">
        <v>83</v>
      </c>
      <c r="AM986" s="1" t="s">
        <v>79</v>
      </c>
      <c r="AN986" s="1">
        <f t="shared" si="835"/>
        <v>1.1042323359999999</v>
      </c>
      <c r="AO986" s="1">
        <f>Tabulka1[[#This Row],[Interpolated_z2]]-Tabulka1[[#This Row],[z2]]</f>
        <v>8.1233599999985806E-4</v>
      </c>
      <c r="AP986" s="1">
        <f>Tabulka1[[#This Row],[Interpolated_z2 - measured]]/Tabulka1[[#This Row],[z2]]*100</f>
        <v>7.3619836508297662E-2</v>
      </c>
      <c r="AQ986" s="1">
        <v>1</v>
      </c>
    </row>
    <row r="987" spans="1:43" ht="16.5" x14ac:dyDescent="0.35">
      <c r="A987" s="1">
        <f>2*Tabulka1[[#This Row],[x3]]*Tabulka1[[#This Row],[z]]/(100*94.196)*1000</f>
        <v>2.7982348111658455</v>
      </c>
      <c r="B987" s="1">
        <f>Tabulka1[[#This Row],[y2]]*Tabulka1[[#This Row],[x]]/2</f>
        <v>0.69955870279146137</v>
      </c>
      <c r="C987" s="1">
        <f>Tabulka1[[#This Row],[z2]]</f>
        <v>1.1588050000000001</v>
      </c>
      <c r="D987" s="1">
        <f>Tabulka1[[#This Row],[std2]]</f>
        <v>7.0710678117547895E-6</v>
      </c>
      <c r="E987" s="1">
        <v>3</v>
      </c>
      <c r="F987" s="1" t="s">
        <v>84</v>
      </c>
      <c r="G987" s="1" t="s">
        <v>27</v>
      </c>
      <c r="H987" s="1" t="str">
        <f>Tabulka1[[#This Row],[z2Label]]</f>
        <v>Density (g/cm3)</v>
      </c>
      <c r="I987" s="1">
        <v>15</v>
      </c>
      <c r="J987" s="1">
        <v>0.5</v>
      </c>
      <c r="K987">
        <v>1.1588050000000001</v>
      </c>
      <c r="L987">
        <v>7.0710678117547895E-6</v>
      </c>
      <c r="M987" s="1" t="s">
        <v>29</v>
      </c>
      <c r="N987" s="1" t="s">
        <v>28</v>
      </c>
      <c r="O987" s="1" t="s">
        <v>80</v>
      </c>
      <c r="P987" s="1">
        <f>Tabulka1[[#This Row],[x2]]/(1+Tabulka1[[#This Row],[y2]]*60.08/94.196)</f>
        <v>11.373031971409253</v>
      </c>
      <c r="Q987" s="1">
        <f>Tabulka1[[#This Row],[y2]]</f>
        <v>0.5</v>
      </c>
      <c r="R987" s="1">
        <f>Tabulka1[[#This Row],[z2]]</f>
        <v>1.1588050000000001</v>
      </c>
      <c r="S987" s="1">
        <f>Tabulka1[[#This Row],[std2]]</f>
        <v>7.0710678117547895E-6</v>
      </c>
      <c r="T987" s="1" t="s">
        <v>39</v>
      </c>
      <c r="U987" s="1" t="s">
        <v>28</v>
      </c>
      <c r="V987" s="1" t="str">
        <f>Tabulka1[[#This Row],[z2Label]]</f>
        <v>Density (g/cm3)</v>
      </c>
      <c r="W987" s="1">
        <f>2*Tabulka1[[#This Row],[x3]]/94.196*1000/(100-Tabulka1[[#This Row],[x2]])</f>
        <v>2.8408929494718782</v>
      </c>
      <c r="X987" s="1">
        <f>(Tabulka1[[#This Row],[x2]]-Tabulka1[[#This Row],[x3]])/60.08*1000/(100-Tabulka1[[#This Row],[x2]])</f>
        <v>0.71022323736796966</v>
      </c>
      <c r="Y987" s="1">
        <f>Tabulka1[[#This Row],[z2]]</f>
        <v>1.1588050000000001</v>
      </c>
      <c r="Z987" s="1">
        <f>Tabulka1[[#This Row],[std2]]</f>
        <v>7.0710678117547895E-6</v>
      </c>
      <c r="AA987" s="1" t="s">
        <v>40</v>
      </c>
      <c r="AB987" s="1" t="s">
        <v>37</v>
      </c>
      <c r="AC987" s="1" t="str">
        <f>Tabulka1[[#This Row],[z2Label]]</f>
        <v>Density (g/cm3)</v>
      </c>
      <c r="AD987" s="1">
        <f>Tabulka1[[#This Row],[y2]]</f>
        <v>0.5</v>
      </c>
      <c r="AE987" s="1">
        <f>Tabulka1[[#This Row],[x3]]</f>
        <v>11.373031971409253</v>
      </c>
      <c r="AF987" s="1">
        <f>Tabulka1[[#This Row],[x2]]-Tabulka1[[#This Row],[x3]]</f>
        <v>3.6269680285907473</v>
      </c>
      <c r="AG987" s="1">
        <f>100-Tabulka1[[#This Row],[Na2O_proc]]-Tabulka1[[#This Row],[SiO2_proc]]</f>
        <v>85</v>
      </c>
      <c r="AH987" s="1">
        <f>Tabulka1[[#This Row],[z2]]</f>
        <v>1.1588050000000001</v>
      </c>
      <c r="AI987" s="1">
        <f>Tabulka1[[#This Row],[std2]]</f>
        <v>7.0710678117547895E-6</v>
      </c>
      <c r="AJ987" s="1" t="str">
        <f>Tabulka1[[#This Row],[z2Label]]</f>
        <v>Density (g/cm3)</v>
      </c>
      <c r="AK987" s="1">
        <v>15</v>
      </c>
      <c r="AL987" s="1" t="s">
        <v>83</v>
      </c>
      <c r="AM987" s="1" t="s">
        <v>79</v>
      </c>
      <c r="AN987" s="1">
        <f t="shared" si="835"/>
        <v>1.1602787677499999</v>
      </c>
      <c r="AO987" s="1">
        <f>Tabulka1[[#This Row],[Interpolated_z2]]-Tabulka1[[#This Row],[z2]]</f>
        <v>1.4737677499998547E-3</v>
      </c>
      <c r="AP987" s="1">
        <f>Tabulka1[[#This Row],[Interpolated_z2 - measured]]/Tabulka1[[#This Row],[z2]]*100</f>
        <v>0.12717996125317502</v>
      </c>
      <c r="AQ987" s="1">
        <v>1</v>
      </c>
    </row>
    <row r="988" spans="1:43" ht="16.5" x14ac:dyDescent="0.35">
      <c r="A988" s="1">
        <f>2*Tabulka1[[#This Row],[x3]]*Tabulka1[[#This Row],[z]]/(100*94.196)*1000</f>
        <v>3.9180108825139244</v>
      </c>
      <c r="B988" s="1">
        <f>Tabulka1[[#This Row],[y2]]*Tabulka1[[#This Row],[x]]/2</f>
        <v>0.97950272062848109</v>
      </c>
      <c r="C988" s="1">
        <f>Tabulka1[[#This Row],[z2]]</f>
        <v>1.2168950000000001</v>
      </c>
      <c r="D988" s="1">
        <f>Tabulka1[[#This Row],[std2]]</f>
        <v>7.0710678119117998E-6</v>
      </c>
      <c r="E988" s="1">
        <v>3</v>
      </c>
      <c r="F988" s="1" t="s">
        <v>84</v>
      </c>
      <c r="G988" s="1" t="s">
        <v>27</v>
      </c>
      <c r="H988" s="1" t="str">
        <f>Tabulka1[[#This Row],[z2Label]]</f>
        <v>Density (g/cm3)</v>
      </c>
      <c r="I988" s="1">
        <v>20</v>
      </c>
      <c r="J988" s="1">
        <v>0.5</v>
      </c>
      <c r="K988">
        <v>1.2168950000000001</v>
      </c>
      <c r="L988">
        <v>7.0710678119117998E-6</v>
      </c>
      <c r="M988" s="1" t="s">
        <v>29</v>
      </c>
      <c r="N988" s="1" t="s">
        <v>28</v>
      </c>
      <c r="O988" s="1" t="s">
        <v>80</v>
      </c>
      <c r="P988" s="1">
        <f>Tabulka1[[#This Row],[x2]]/(1+Tabulka1[[#This Row],[y2]]*60.08/94.196)</f>
        <v>15.164042628545669</v>
      </c>
      <c r="Q988" s="1">
        <f>Tabulka1[[#This Row],[y2]]</f>
        <v>0.5</v>
      </c>
      <c r="R988" s="1">
        <f>Tabulka1[[#This Row],[z2]]</f>
        <v>1.2168950000000001</v>
      </c>
      <c r="S988" s="1">
        <f>Tabulka1[[#This Row],[std2]]</f>
        <v>7.0710678119117998E-6</v>
      </c>
      <c r="T988" s="1" t="s">
        <v>39</v>
      </c>
      <c r="U988" s="1" t="s">
        <v>28</v>
      </c>
      <c r="V988" s="1" t="str">
        <f>Tabulka1[[#This Row],[z2Label]]</f>
        <v>Density (g/cm3)</v>
      </c>
      <c r="W988" s="1">
        <f>2*Tabulka1[[#This Row],[x3]]/94.196*1000/(100-Tabulka1[[#This Row],[x2]])</f>
        <v>4.0245983450851597</v>
      </c>
      <c r="X988" s="1">
        <f>(Tabulka1[[#This Row],[x2]]-Tabulka1[[#This Row],[x3]])/60.08*1000/(100-Tabulka1[[#This Row],[x2]])</f>
        <v>1.0061495862712906</v>
      </c>
      <c r="Y988" s="1">
        <f>Tabulka1[[#This Row],[z2]]</f>
        <v>1.2168950000000001</v>
      </c>
      <c r="Z988" s="1">
        <f>Tabulka1[[#This Row],[std2]]</f>
        <v>7.0710678119117998E-6</v>
      </c>
      <c r="AA988" s="1" t="s">
        <v>40</v>
      </c>
      <c r="AB988" s="1" t="s">
        <v>37</v>
      </c>
      <c r="AC988" s="1" t="str">
        <f>Tabulka1[[#This Row],[z2Label]]</f>
        <v>Density (g/cm3)</v>
      </c>
      <c r="AD988" s="1">
        <f>Tabulka1[[#This Row],[y2]]</f>
        <v>0.5</v>
      </c>
      <c r="AE988" s="1">
        <f>Tabulka1[[#This Row],[x3]]</f>
        <v>15.164042628545669</v>
      </c>
      <c r="AF988" s="1">
        <f>Tabulka1[[#This Row],[x2]]-Tabulka1[[#This Row],[x3]]</f>
        <v>4.8359573714543309</v>
      </c>
      <c r="AG988" s="1">
        <f>100-Tabulka1[[#This Row],[Na2O_proc]]-Tabulka1[[#This Row],[SiO2_proc]]</f>
        <v>80</v>
      </c>
      <c r="AH988" s="1">
        <f>Tabulka1[[#This Row],[z2]]</f>
        <v>1.2168950000000001</v>
      </c>
      <c r="AI988" s="1">
        <f>Tabulka1[[#This Row],[std2]]</f>
        <v>7.0710678119117998E-6</v>
      </c>
      <c r="AJ988" s="1" t="str">
        <f>Tabulka1[[#This Row],[z2Label]]</f>
        <v>Density (g/cm3)</v>
      </c>
      <c r="AK988" s="1">
        <v>15</v>
      </c>
      <c r="AL988" s="1" t="s">
        <v>83</v>
      </c>
      <c r="AM988" s="1" t="s">
        <v>79</v>
      </c>
      <c r="AN988" s="1">
        <f t="shared" si="835"/>
        <v>1.2189543955000004</v>
      </c>
      <c r="AO988" s="1">
        <f>Tabulka1[[#This Row],[Interpolated_z2]]-Tabulka1[[#This Row],[z2]]</f>
        <v>2.0593955000003383E-3</v>
      </c>
      <c r="AP988" s="1">
        <f>Tabulka1[[#This Row],[Interpolated_z2 - measured]]/Tabulka1[[#This Row],[z2]]*100</f>
        <v>0.16923362327894667</v>
      </c>
      <c r="AQ988" s="1">
        <v>1</v>
      </c>
    </row>
    <row r="989" spans="1:43" ht="16.5" x14ac:dyDescent="0.35">
      <c r="A989" s="1">
        <f>2*Tabulka1[[#This Row],[x3]]*Tabulka1[[#This Row],[z]]/(100*94.196)*1000</f>
        <v>5.143114717151227</v>
      </c>
      <c r="B989" s="1">
        <f>Tabulka1[[#This Row],[y2]]*Tabulka1[[#This Row],[x]]/2</f>
        <v>1.2857786792878068</v>
      </c>
      <c r="C989" s="1">
        <f>Tabulka1[[#This Row],[z2]]</f>
        <v>1.2779199999999999</v>
      </c>
      <c r="D989" s="1">
        <f>Tabulka1[[#This Row],[std2]]</f>
        <v>1.4142135623666588E-5</v>
      </c>
      <c r="E989" s="1">
        <v>3</v>
      </c>
      <c r="F989" s="1" t="s">
        <v>84</v>
      </c>
      <c r="G989" s="1" t="s">
        <v>27</v>
      </c>
      <c r="H989" s="1" t="str">
        <f>Tabulka1[[#This Row],[z2Label]]</f>
        <v>Density (g/cm3)</v>
      </c>
      <c r="I989" s="1">
        <v>25</v>
      </c>
      <c r="J989" s="1">
        <v>0.5</v>
      </c>
      <c r="K989">
        <v>1.2779199999999999</v>
      </c>
      <c r="L989">
        <v>1.4142135623666588E-5</v>
      </c>
      <c r="M989" s="1" t="s">
        <v>29</v>
      </c>
      <c r="N989" s="1" t="s">
        <v>28</v>
      </c>
      <c r="O989" s="1" t="s">
        <v>80</v>
      </c>
      <c r="P989" s="1">
        <f>Tabulka1[[#This Row],[x2]]/(1+Tabulka1[[#This Row],[y2]]*60.08/94.196)</f>
        <v>18.955053285682087</v>
      </c>
      <c r="Q989" s="1">
        <f>Tabulka1[[#This Row],[y2]]</f>
        <v>0.5</v>
      </c>
      <c r="R989" s="1">
        <f>Tabulka1[[#This Row],[z2]]</f>
        <v>1.2779199999999999</v>
      </c>
      <c r="S989" s="1">
        <f>Tabulka1[[#This Row],[std2]]</f>
        <v>1.4142135623666588E-5</v>
      </c>
      <c r="T989" s="1" t="s">
        <v>39</v>
      </c>
      <c r="U989" s="1" t="s">
        <v>28</v>
      </c>
      <c r="V989" s="1" t="str">
        <f>Tabulka1[[#This Row],[z2Label]]</f>
        <v>Density (g/cm3)</v>
      </c>
      <c r="W989" s="1">
        <f>2*Tabulka1[[#This Row],[x3]]/94.196*1000/(100-Tabulka1[[#This Row],[x2]])</f>
        <v>5.3661311267802132</v>
      </c>
      <c r="X989" s="1">
        <f>(Tabulka1[[#This Row],[x2]]-Tabulka1[[#This Row],[x3]])/60.08*1000/(100-Tabulka1[[#This Row],[x2]])</f>
        <v>1.341532781695054</v>
      </c>
      <c r="Y989" s="1">
        <f>Tabulka1[[#This Row],[z2]]</f>
        <v>1.2779199999999999</v>
      </c>
      <c r="Z989" s="1">
        <f>Tabulka1[[#This Row],[std2]]</f>
        <v>1.4142135623666588E-5</v>
      </c>
      <c r="AA989" s="1" t="s">
        <v>40</v>
      </c>
      <c r="AB989" s="1" t="s">
        <v>37</v>
      </c>
      <c r="AC989" s="1" t="str">
        <f>Tabulka1[[#This Row],[z2Label]]</f>
        <v>Density (g/cm3)</v>
      </c>
      <c r="AD989" s="1">
        <f>Tabulka1[[#This Row],[y2]]</f>
        <v>0.5</v>
      </c>
      <c r="AE989" s="1">
        <f>Tabulka1[[#This Row],[x3]]</f>
        <v>18.955053285682087</v>
      </c>
      <c r="AF989" s="1">
        <f>Tabulka1[[#This Row],[x2]]-Tabulka1[[#This Row],[x3]]</f>
        <v>6.0449467143179128</v>
      </c>
      <c r="AG989" s="1">
        <f>100-Tabulka1[[#This Row],[Na2O_proc]]-Tabulka1[[#This Row],[SiO2_proc]]</f>
        <v>75</v>
      </c>
      <c r="AH989" s="1">
        <f>Tabulka1[[#This Row],[z2]]</f>
        <v>1.2779199999999999</v>
      </c>
      <c r="AI989" s="1">
        <f>Tabulka1[[#This Row],[std2]]</f>
        <v>1.4142135623666588E-5</v>
      </c>
      <c r="AJ989" s="1" t="str">
        <f>Tabulka1[[#This Row],[z2Label]]</f>
        <v>Density (g/cm3)</v>
      </c>
      <c r="AK989" s="1">
        <v>15</v>
      </c>
      <c r="AL989" s="1" t="s">
        <v>83</v>
      </c>
      <c r="AM989" s="1" t="s">
        <v>79</v>
      </c>
      <c r="AN989" s="1">
        <f t="shared" si="835"/>
        <v>1.2799958875000002</v>
      </c>
      <c r="AO989" s="1">
        <f>Tabulka1[[#This Row],[Interpolated_z2]]-Tabulka1[[#This Row],[z2]]</f>
        <v>2.0758875000002064E-3</v>
      </c>
      <c r="AP989" s="1">
        <f>Tabulka1[[#This Row],[Interpolated_z2 - measured]]/Tabulka1[[#This Row],[z2]]*100</f>
        <v>0.16244268029299225</v>
      </c>
      <c r="AQ989" s="1">
        <v>1</v>
      </c>
    </row>
    <row r="990" spans="1:43" ht="16.5" x14ac:dyDescent="0.35">
      <c r="A990" s="1">
        <f>2*Tabulka1[[#This Row],[x3]]*Tabulka1[[#This Row],[z]]/(100*94.196)*1000</f>
        <v>6.4815753887761982</v>
      </c>
      <c r="B990" s="1">
        <f>Tabulka1[[#This Row],[y2]]*Tabulka1[[#This Row],[x]]/2</f>
        <v>1.6203938471940496</v>
      </c>
      <c r="C990" s="1">
        <f>Tabulka1[[#This Row],[z2]]</f>
        <v>1.3420749999999999</v>
      </c>
      <c r="D990" s="1">
        <f>Tabulka1[[#This Row],[std2]]</f>
        <v>7.0710678117547895E-6</v>
      </c>
      <c r="E990" s="1">
        <v>3</v>
      </c>
      <c r="F990" s="1" t="s">
        <v>84</v>
      </c>
      <c r="G990" s="1" t="s">
        <v>27</v>
      </c>
      <c r="H990" s="1" t="str">
        <f>Tabulka1[[#This Row],[z2Label]]</f>
        <v>Density (g/cm3)</v>
      </c>
      <c r="I990" s="1">
        <v>30</v>
      </c>
      <c r="J990" s="1">
        <v>0.5</v>
      </c>
      <c r="K990">
        <v>1.3420749999999999</v>
      </c>
      <c r="L990">
        <v>7.0710678117547895E-6</v>
      </c>
      <c r="M990" s="1" t="s">
        <v>29</v>
      </c>
      <c r="N990" s="1" t="s">
        <v>28</v>
      </c>
      <c r="O990" s="1" t="s">
        <v>80</v>
      </c>
      <c r="P990" s="1">
        <f>Tabulka1[[#This Row],[x2]]/(1+Tabulka1[[#This Row],[y2]]*60.08/94.196)</f>
        <v>22.746063942818505</v>
      </c>
      <c r="Q990" s="1">
        <f>Tabulka1[[#This Row],[y2]]</f>
        <v>0.5</v>
      </c>
      <c r="R990" s="1">
        <f>Tabulka1[[#This Row],[z2]]</f>
        <v>1.3420749999999999</v>
      </c>
      <c r="S990" s="1">
        <f>Tabulka1[[#This Row],[std2]]</f>
        <v>7.0710678117547895E-6</v>
      </c>
      <c r="T990" s="1" t="s">
        <v>39</v>
      </c>
      <c r="U990" s="1" t="s">
        <v>28</v>
      </c>
      <c r="V990" s="1" t="str">
        <f>Tabulka1[[#This Row],[z2Label]]</f>
        <v>Density (g/cm3)</v>
      </c>
      <c r="W990" s="1">
        <f>2*Tabulka1[[#This Row],[x3]]/94.196*1000/(100-Tabulka1[[#This Row],[x2]])</f>
        <v>6.8993114487174179</v>
      </c>
      <c r="X990" s="1">
        <f>(Tabulka1[[#This Row],[x2]]-Tabulka1[[#This Row],[x3]])/60.08*1000/(100-Tabulka1[[#This Row],[x2]])</f>
        <v>1.7248278621793549</v>
      </c>
      <c r="Y990" s="1">
        <f>Tabulka1[[#This Row],[z2]]</f>
        <v>1.3420749999999999</v>
      </c>
      <c r="Z990" s="1">
        <f>Tabulka1[[#This Row],[std2]]</f>
        <v>7.0710678117547895E-6</v>
      </c>
      <c r="AA990" s="1" t="s">
        <v>40</v>
      </c>
      <c r="AB990" s="1" t="s">
        <v>37</v>
      </c>
      <c r="AC990" s="1" t="str">
        <f>Tabulka1[[#This Row],[z2Label]]</f>
        <v>Density (g/cm3)</v>
      </c>
      <c r="AD990" s="1">
        <f>Tabulka1[[#This Row],[y2]]</f>
        <v>0.5</v>
      </c>
      <c r="AE990" s="1">
        <f>Tabulka1[[#This Row],[x3]]</f>
        <v>22.746063942818505</v>
      </c>
      <c r="AF990" s="1">
        <f>Tabulka1[[#This Row],[x2]]-Tabulka1[[#This Row],[x3]]</f>
        <v>7.2539360571814946</v>
      </c>
      <c r="AG990" s="1">
        <f>100-Tabulka1[[#This Row],[Na2O_proc]]-Tabulka1[[#This Row],[SiO2_proc]]</f>
        <v>70</v>
      </c>
      <c r="AH990" s="1">
        <f>Tabulka1[[#This Row],[z2]]</f>
        <v>1.3420749999999999</v>
      </c>
      <c r="AI990" s="1">
        <f>Tabulka1[[#This Row],[std2]]</f>
        <v>7.0710678117547895E-6</v>
      </c>
      <c r="AJ990" s="1" t="str">
        <f>Tabulka1[[#This Row],[z2Label]]</f>
        <v>Density (g/cm3)</v>
      </c>
      <c r="AK990" s="1">
        <v>15</v>
      </c>
      <c r="AL990" s="1" t="s">
        <v>83</v>
      </c>
      <c r="AM990" s="1" t="s">
        <v>79</v>
      </c>
      <c r="AN990" s="1">
        <f t="shared" si="835"/>
        <v>1.3435469369999999</v>
      </c>
      <c r="AO990" s="1">
        <f>Tabulka1[[#This Row],[Interpolated_z2]]-Tabulka1[[#This Row],[z2]]</f>
        <v>1.4719370000000342E-3</v>
      </c>
      <c r="AP990" s="1">
        <f>Tabulka1[[#This Row],[Interpolated_z2 - measured]]/Tabulka1[[#This Row],[z2]]*100</f>
        <v>0.10967621034592212</v>
      </c>
      <c r="AQ990" s="1">
        <v>1</v>
      </c>
    </row>
    <row r="991" spans="1:43" ht="16.5" x14ac:dyDescent="0.35">
      <c r="A991" s="1">
        <f>2*Tabulka1[[#This Row],[x3]]*Tabulka1[[#This Row],[z]]/(100*94.196)*1000</f>
        <v>7.9432048681541572</v>
      </c>
      <c r="B991" s="1">
        <f>Tabulka1[[#This Row],[y2]]*Tabulka1[[#This Row],[x]]/2</f>
        <v>1.9858012170385393</v>
      </c>
      <c r="C991" s="1">
        <f>Tabulka1[[#This Row],[z2]]</f>
        <v>1.4097599999999999</v>
      </c>
      <c r="D991" s="1">
        <f>Tabulka1[[#This Row],[std2]]</f>
        <v>0</v>
      </c>
      <c r="E991" s="1">
        <v>3</v>
      </c>
      <c r="F991" s="1" t="s">
        <v>84</v>
      </c>
      <c r="G991" s="1" t="s">
        <v>27</v>
      </c>
      <c r="H991" s="1" t="str">
        <f>Tabulka1[[#This Row],[z2Label]]</f>
        <v>Density (g/cm3)</v>
      </c>
      <c r="I991" s="1">
        <v>35</v>
      </c>
      <c r="J991" s="1">
        <v>0.5</v>
      </c>
      <c r="K991">
        <v>1.4097599999999999</v>
      </c>
      <c r="L991">
        <v>0</v>
      </c>
      <c r="M991" s="1" t="s">
        <v>29</v>
      </c>
      <c r="N991" s="1" t="s">
        <v>28</v>
      </c>
      <c r="O991" s="1" t="s">
        <v>80</v>
      </c>
      <c r="P991" s="1">
        <f>Tabulka1[[#This Row],[x2]]/(1+Tabulka1[[#This Row],[y2]]*60.08/94.196)</f>
        <v>26.537074599954924</v>
      </c>
      <c r="Q991" s="1">
        <f>Tabulka1[[#This Row],[y2]]</f>
        <v>0.5</v>
      </c>
      <c r="R991" s="1">
        <f>Tabulka1[[#This Row],[z2]]</f>
        <v>1.4097599999999999</v>
      </c>
      <c r="S991" s="1">
        <f>Tabulka1[[#This Row],[std2]]</f>
        <v>0</v>
      </c>
      <c r="T991" s="1" t="s">
        <v>39</v>
      </c>
      <c r="U991" s="1" t="s">
        <v>28</v>
      </c>
      <c r="V991" s="1" t="str">
        <f>Tabulka1[[#This Row],[z2Label]]</f>
        <v>Density (g/cm3)</v>
      </c>
      <c r="W991" s="1">
        <f>2*Tabulka1[[#This Row],[x3]]/94.196*1000/(100-Tabulka1[[#This Row],[x2]])</f>
        <v>8.6683656663372677</v>
      </c>
      <c r="X991" s="1">
        <f>(Tabulka1[[#This Row],[x2]]-Tabulka1[[#This Row],[x3]])/60.08*1000/(100-Tabulka1[[#This Row],[x2]])</f>
        <v>2.1670914165843174</v>
      </c>
      <c r="Y991" s="1">
        <f>Tabulka1[[#This Row],[z2]]</f>
        <v>1.4097599999999999</v>
      </c>
      <c r="Z991" s="1">
        <f>Tabulka1[[#This Row],[std2]]</f>
        <v>0</v>
      </c>
      <c r="AA991" s="1" t="s">
        <v>40</v>
      </c>
      <c r="AB991" s="1" t="s">
        <v>37</v>
      </c>
      <c r="AC991" s="1" t="str">
        <f>Tabulka1[[#This Row],[z2Label]]</f>
        <v>Density (g/cm3)</v>
      </c>
      <c r="AD991" s="1">
        <f>Tabulka1[[#This Row],[y2]]</f>
        <v>0.5</v>
      </c>
      <c r="AE991" s="1">
        <f>Tabulka1[[#This Row],[x3]]</f>
        <v>26.537074599954924</v>
      </c>
      <c r="AF991" s="1">
        <f>Tabulka1[[#This Row],[x2]]-Tabulka1[[#This Row],[x3]]</f>
        <v>8.4629254000450764</v>
      </c>
      <c r="AG991" s="1">
        <f>100-Tabulka1[[#This Row],[Na2O_proc]]-Tabulka1[[#This Row],[SiO2_proc]]</f>
        <v>65</v>
      </c>
      <c r="AH991" s="1">
        <f>Tabulka1[[#This Row],[z2]]</f>
        <v>1.4097599999999999</v>
      </c>
      <c r="AI991" s="1">
        <f>Tabulka1[[#This Row],[std2]]</f>
        <v>0</v>
      </c>
      <c r="AJ991" s="1" t="str">
        <f>Tabulka1[[#This Row],[z2Label]]</f>
        <v>Density (g/cm3)</v>
      </c>
      <c r="AK991" s="1">
        <v>15</v>
      </c>
      <c r="AL991" s="1" t="s">
        <v>83</v>
      </c>
      <c r="AM991" s="1" t="s">
        <v>79</v>
      </c>
      <c r="AN991" s="1">
        <f t="shared" si="835"/>
        <v>1.41015826225</v>
      </c>
      <c r="AO991" s="1">
        <f>Tabulka1[[#This Row],[Interpolated_z2]]-Tabulka1[[#This Row],[z2]]</f>
        <v>3.9826225000005877E-4</v>
      </c>
      <c r="AP991" s="1">
        <f>Tabulka1[[#This Row],[Interpolated_z2 - measured]]/Tabulka1[[#This Row],[z2]]*100</f>
        <v>2.8250358217005646E-2</v>
      </c>
      <c r="AQ991" s="1">
        <v>1</v>
      </c>
    </row>
    <row r="992" spans="1:43" ht="16.5" x14ac:dyDescent="0.35">
      <c r="A992" s="1">
        <f>2*Tabulka1[[#This Row],[x3]]*Tabulka1[[#This Row],[z]]/(100*94.196)*1000</f>
        <v>9.5359155156315385</v>
      </c>
      <c r="B992" s="1">
        <f>Tabulka1[[#This Row],[y2]]*Tabulka1[[#This Row],[x]]/2</f>
        <v>2.3839788789078846</v>
      </c>
      <c r="C992" s="1">
        <f>Tabulka1[[#This Row],[z2]]</f>
        <v>1.48088</v>
      </c>
      <c r="D992" s="1">
        <f>Tabulka1[[#This Row],[std2]]</f>
        <v>0</v>
      </c>
      <c r="E992" s="1">
        <v>3</v>
      </c>
      <c r="F992" s="1" t="s">
        <v>84</v>
      </c>
      <c r="G992" s="1" t="s">
        <v>27</v>
      </c>
      <c r="H992" s="1" t="str">
        <f>Tabulka1[[#This Row],[z2Label]]</f>
        <v>Density (g/cm3)</v>
      </c>
      <c r="I992" s="1">
        <v>40</v>
      </c>
      <c r="J992" s="1">
        <v>0.5</v>
      </c>
      <c r="K992">
        <v>1.48088</v>
      </c>
      <c r="L992">
        <v>0</v>
      </c>
      <c r="M992" s="1" t="s">
        <v>29</v>
      </c>
      <c r="N992" s="1" t="s">
        <v>28</v>
      </c>
      <c r="O992" s="1" t="s">
        <v>80</v>
      </c>
      <c r="P992" s="1">
        <f>Tabulka1[[#This Row],[x2]]/(1+Tabulka1[[#This Row],[y2]]*60.08/94.196)</f>
        <v>30.328085257091338</v>
      </c>
      <c r="Q992" s="1">
        <f>Tabulka1[[#This Row],[y2]]</f>
        <v>0.5</v>
      </c>
      <c r="R992" s="1">
        <f>Tabulka1[[#This Row],[z2]]</f>
        <v>1.48088</v>
      </c>
      <c r="S992" s="1">
        <f>Tabulka1[[#This Row],[std2]]</f>
        <v>0</v>
      </c>
      <c r="T992" s="1" t="s">
        <v>39</v>
      </c>
      <c r="U992" s="1" t="s">
        <v>28</v>
      </c>
      <c r="V992" s="1" t="str">
        <f>Tabulka1[[#This Row],[z2Label]]</f>
        <v>Density (g/cm3)</v>
      </c>
      <c r="W992" s="1">
        <f>2*Tabulka1[[#This Row],[x3]]/94.196*1000/(100-Tabulka1[[#This Row],[x2]])</f>
        <v>10.732262253560426</v>
      </c>
      <c r="X992" s="1">
        <f>(Tabulka1[[#This Row],[x2]]-Tabulka1[[#This Row],[x3]])/60.08*1000/(100-Tabulka1[[#This Row],[x2]])</f>
        <v>2.6830655633901084</v>
      </c>
      <c r="Y992" s="1">
        <f>Tabulka1[[#This Row],[z2]]</f>
        <v>1.48088</v>
      </c>
      <c r="Z992" s="1">
        <f>Tabulka1[[#This Row],[std2]]</f>
        <v>0</v>
      </c>
      <c r="AA992" s="1" t="s">
        <v>40</v>
      </c>
      <c r="AB992" s="1" t="s">
        <v>37</v>
      </c>
      <c r="AC992" s="1" t="str">
        <f>Tabulka1[[#This Row],[z2Label]]</f>
        <v>Density (g/cm3)</v>
      </c>
      <c r="AD992" s="1">
        <f>Tabulka1[[#This Row],[y2]]</f>
        <v>0.5</v>
      </c>
      <c r="AE992" s="1">
        <f>Tabulka1[[#This Row],[x3]]</f>
        <v>30.328085257091338</v>
      </c>
      <c r="AF992" s="1">
        <f>Tabulka1[[#This Row],[x2]]-Tabulka1[[#This Row],[x3]]</f>
        <v>9.6719147429086618</v>
      </c>
      <c r="AG992" s="1">
        <f>100-Tabulka1[[#This Row],[Na2O_proc]]-Tabulka1[[#This Row],[SiO2_proc]]</f>
        <v>59.999999999999993</v>
      </c>
      <c r="AH992" s="1">
        <f>Tabulka1[[#This Row],[z2]]</f>
        <v>1.48088</v>
      </c>
      <c r="AI992" s="1">
        <f>Tabulka1[[#This Row],[std2]]</f>
        <v>0</v>
      </c>
      <c r="AJ992" s="1" t="str">
        <f>Tabulka1[[#This Row],[z2Label]]</f>
        <v>Density (g/cm3)</v>
      </c>
      <c r="AK992" s="1">
        <v>15</v>
      </c>
      <c r="AL992" s="1" t="s">
        <v>83</v>
      </c>
      <c r="AM992" s="1" t="s">
        <v>79</v>
      </c>
      <c r="AN992" s="1">
        <f t="shared" si="835"/>
        <v>1.4807876064999999</v>
      </c>
      <c r="AO992" s="1">
        <f>Tabulka1[[#This Row],[Interpolated_z2]]-Tabulka1[[#This Row],[z2]]</f>
        <v>-9.239350000012081E-5</v>
      </c>
      <c r="AP992" s="1">
        <f>Tabulka1[[#This Row],[Interpolated_z2 - measured]]/Tabulka1[[#This Row],[z2]]*100</f>
        <v>-6.2390943223030095E-3</v>
      </c>
      <c r="AQ992" s="1">
        <v>1</v>
      </c>
    </row>
    <row r="993" spans="1:43" ht="16.5" x14ac:dyDescent="0.35">
      <c r="A993" s="1">
        <f>2*Tabulka1[[#This Row],[x3]]*Tabulka1[[#This Row],[z]]/(100*94.196)*1000</f>
        <v>11.271515502752823</v>
      </c>
      <c r="B993" s="1">
        <f>Tabulka1[[#This Row],[y2]]*Tabulka1[[#This Row],[x]]/2</f>
        <v>2.8178788756882058</v>
      </c>
      <c r="C993" s="1">
        <f>Tabulka1[[#This Row],[z2]]</f>
        <v>1.55592</v>
      </c>
      <c r="D993" s="1">
        <f>Tabulka1[[#This Row],[std2]]</f>
        <v>0</v>
      </c>
      <c r="E993" s="1">
        <v>3</v>
      </c>
      <c r="F993" s="1" t="s">
        <v>84</v>
      </c>
      <c r="G993" s="1" t="s">
        <v>27</v>
      </c>
      <c r="H993" s="1" t="str">
        <f>Tabulka1[[#This Row],[z2Label]]</f>
        <v>Density (g/cm3)</v>
      </c>
      <c r="I993" s="1">
        <v>45</v>
      </c>
      <c r="J993" s="1">
        <v>0.5</v>
      </c>
      <c r="K993">
        <v>1.55592</v>
      </c>
      <c r="L993">
        <v>0</v>
      </c>
      <c r="M993" s="1" t="s">
        <v>29</v>
      </c>
      <c r="N993" s="1" t="s">
        <v>28</v>
      </c>
      <c r="O993" s="1" t="s">
        <v>80</v>
      </c>
      <c r="P993" s="1">
        <f>Tabulka1[[#This Row],[x2]]/(1+Tabulka1[[#This Row],[y2]]*60.08/94.196)</f>
        <v>34.119095914227756</v>
      </c>
      <c r="Q993" s="1">
        <f>Tabulka1[[#This Row],[y2]]</f>
        <v>0.5</v>
      </c>
      <c r="R993" s="1">
        <f>Tabulka1[[#This Row],[z2]]</f>
        <v>1.55592</v>
      </c>
      <c r="S993" s="1">
        <f>Tabulka1[[#This Row],[std2]]</f>
        <v>0</v>
      </c>
      <c r="T993" s="1" t="s">
        <v>39</v>
      </c>
      <c r="U993" s="1" t="s">
        <v>28</v>
      </c>
      <c r="V993" s="1" t="str">
        <f>Tabulka1[[#This Row],[z2Label]]</f>
        <v>Density (g/cm3)</v>
      </c>
      <c r="W993" s="1">
        <f>2*Tabulka1[[#This Row],[x3]]/94.196*1000/(100-Tabulka1[[#This Row],[x2]])</f>
        <v>13.171412765733251</v>
      </c>
      <c r="X993" s="1">
        <f>(Tabulka1[[#This Row],[x2]]-Tabulka1[[#This Row],[x3]])/60.08*1000/(100-Tabulka1[[#This Row],[x2]])</f>
        <v>3.2928531914333141</v>
      </c>
      <c r="Y993" s="1">
        <f>Tabulka1[[#This Row],[z2]]</f>
        <v>1.55592</v>
      </c>
      <c r="Z993" s="1">
        <f>Tabulka1[[#This Row],[std2]]</f>
        <v>0</v>
      </c>
      <c r="AA993" s="1" t="s">
        <v>40</v>
      </c>
      <c r="AB993" s="1" t="s">
        <v>37</v>
      </c>
      <c r="AC993" s="1" t="str">
        <f>Tabulka1[[#This Row],[z2Label]]</f>
        <v>Density (g/cm3)</v>
      </c>
      <c r="AD993" s="1">
        <f>Tabulka1[[#This Row],[y2]]</f>
        <v>0.5</v>
      </c>
      <c r="AE993" s="1">
        <f>Tabulka1[[#This Row],[x3]]</f>
        <v>34.119095914227756</v>
      </c>
      <c r="AF993" s="1">
        <f>Tabulka1[[#This Row],[x2]]-Tabulka1[[#This Row],[x3]]</f>
        <v>10.880904085772244</v>
      </c>
      <c r="AG993" s="1">
        <f>100-Tabulka1[[#This Row],[Na2O_proc]]-Tabulka1[[#This Row],[SiO2_proc]]</f>
        <v>55</v>
      </c>
      <c r="AH993" s="1">
        <f>Tabulka1[[#This Row],[z2]]</f>
        <v>1.55592</v>
      </c>
      <c r="AI993" s="1">
        <f>Tabulka1[[#This Row],[std2]]</f>
        <v>0</v>
      </c>
      <c r="AJ993" s="1" t="str">
        <f>Tabulka1[[#This Row],[z2Label]]</f>
        <v>Density (g/cm3)</v>
      </c>
      <c r="AK993" s="1">
        <v>15</v>
      </c>
      <c r="AL993" s="1" t="s">
        <v>83</v>
      </c>
      <c r="AM993" s="1" t="s">
        <v>79</v>
      </c>
      <c r="AN993" s="1">
        <f t="shared" si="835"/>
        <v>1.556799738</v>
      </c>
      <c r="AO993" s="1">
        <f>Tabulka1[[#This Row],[Interpolated_z2]]-Tabulka1[[#This Row],[z2]]</f>
        <v>8.7973800000007429E-4</v>
      </c>
      <c r="AP993" s="1">
        <f>Tabulka1[[#This Row],[Interpolated_z2 - measured]]/Tabulka1[[#This Row],[z2]]*100</f>
        <v>5.6541338886322838E-2</v>
      </c>
      <c r="AQ993" s="1">
        <v>1</v>
      </c>
    </row>
    <row r="994" spans="1:43" ht="16.5" x14ac:dyDescent="0.35">
      <c r="A994" s="1">
        <f>2*Tabulka1[[#This Row],[x3]]*Tabulka1[[#This Row],[z]]/(100*94.196)*1000</f>
        <v>11.783155929038278</v>
      </c>
      <c r="B994" s="1">
        <f>Tabulka1[[#This Row],[y2]]*Tabulka1[[#This Row],[x]]/2</f>
        <v>2.9457889822595695</v>
      </c>
      <c r="C994" s="1">
        <f>Tabulka1[[#This Row],[z2]]</f>
        <v>1.5774699999999999</v>
      </c>
      <c r="D994" s="1">
        <f>Tabulka1[[#This Row],[std2]]</f>
        <v>0</v>
      </c>
      <c r="E994" s="1">
        <v>3</v>
      </c>
      <c r="F994" s="1" t="s">
        <v>84</v>
      </c>
      <c r="G994" s="1" t="s">
        <v>27</v>
      </c>
      <c r="H994" s="1" t="str">
        <f>Tabulka1[[#This Row],[z2Label]]</f>
        <v>Density (g/cm3)</v>
      </c>
      <c r="I994" s="1">
        <v>46.4</v>
      </c>
      <c r="J994" s="1">
        <v>0.5</v>
      </c>
      <c r="K994">
        <v>1.5774699999999999</v>
      </c>
      <c r="L994">
        <v>0</v>
      </c>
      <c r="M994" s="1" t="s">
        <v>29</v>
      </c>
      <c r="N994" s="1" t="s">
        <v>28</v>
      </c>
      <c r="O994" s="1" t="s">
        <v>80</v>
      </c>
      <c r="P994" s="1">
        <f>Tabulka1[[#This Row],[x2]]/(1+Tabulka1[[#This Row],[y2]]*60.08/94.196)</f>
        <v>35.180578898225953</v>
      </c>
      <c r="Q994" s="1">
        <f>Tabulka1[[#This Row],[y2]]</f>
        <v>0.5</v>
      </c>
      <c r="R994" s="1">
        <f>Tabulka1[[#This Row],[z2]]</f>
        <v>1.5774699999999999</v>
      </c>
      <c r="S994" s="1">
        <f>Tabulka1[[#This Row],[std2]]</f>
        <v>0</v>
      </c>
      <c r="T994" s="1" t="s">
        <v>39</v>
      </c>
      <c r="U994" s="1" t="s">
        <v>28</v>
      </c>
      <c r="V994" s="1" t="str">
        <f>Tabulka1[[#This Row],[z2Label]]</f>
        <v>Density (g/cm3)</v>
      </c>
      <c r="W994" s="1">
        <f>2*Tabulka1[[#This Row],[x3]]/94.196*1000/(100-Tabulka1[[#This Row],[x2]])</f>
        <v>13.935922627757568</v>
      </c>
      <c r="X994" s="1">
        <f>(Tabulka1[[#This Row],[x2]]-Tabulka1[[#This Row],[x3]])/60.08*1000/(100-Tabulka1[[#This Row],[x2]])</f>
        <v>3.4839806569393934</v>
      </c>
      <c r="Y994" s="1">
        <f>Tabulka1[[#This Row],[z2]]</f>
        <v>1.5774699999999999</v>
      </c>
      <c r="Z994" s="1">
        <f>Tabulka1[[#This Row],[std2]]</f>
        <v>0</v>
      </c>
      <c r="AA994" s="1" t="s">
        <v>40</v>
      </c>
      <c r="AB994" s="1" t="s">
        <v>37</v>
      </c>
      <c r="AC994" s="1" t="str">
        <f>Tabulka1[[#This Row],[z2Label]]</f>
        <v>Density (g/cm3)</v>
      </c>
      <c r="AD994" s="1">
        <f>Tabulka1[[#This Row],[y2]]</f>
        <v>0.5</v>
      </c>
      <c r="AE994" s="1">
        <f>Tabulka1[[#This Row],[x3]]</f>
        <v>35.180578898225953</v>
      </c>
      <c r="AF994" s="1">
        <f>Tabulka1[[#This Row],[x2]]-Tabulka1[[#This Row],[x3]]</f>
        <v>11.219421101774046</v>
      </c>
      <c r="AG994" s="1">
        <f>100-Tabulka1[[#This Row],[Na2O_proc]]-Tabulka1[[#This Row],[SiO2_proc]]</f>
        <v>53.600000000000009</v>
      </c>
      <c r="AH994" s="1">
        <f>Tabulka1[[#This Row],[z2]]</f>
        <v>1.5774699999999999</v>
      </c>
      <c r="AI994" s="1">
        <f>Tabulka1[[#This Row],[std2]]</f>
        <v>0</v>
      </c>
      <c r="AJ994" s="1" t="str">
        <f>Tabulka1[[#This Row],[z2Label]]</f>
        <v>Density (g/cm3)</v>
      </c>
      <c r="AK994" s="1">
        <v>15</v>
      </c>
      <c r="AL994" s="1" t="s">
        <v>83</v>
      </c>
      <c r="AM994" s="1" t="s">
        <v>79</v>
      </c>
      <c r="AN994" s="1">
        <f t="shared" si="835"/>
        <v>1.5792790563227201</v>
      </c>
      <c r="AO994" s="1">
        <f>Tabulka1[[#This Row],[Interpolated_z2]]-Tabulka1[[#This Row],[z2]]</f>
        <v>1.809056322720215E-3</v>
      </c>
      <c r="AP994" s="1">
        <f>Tabulka1[[#This Row],[Interpolated_z2 - measured]]/Tabulka1[[#This Row],[z2]]*100</f>
        <v>0.11468087017313897</v>
      </c>
      <c r="AQ994" s="1">
        <v>1</v>
      </c>
    </row>
    <row r="995" spans="1:43" ht="16.5" x14ac:dyDescent="0.35">
      <c r="A995" s="1">
        <f>2*Tabulka1[[#This Row],[x3]]*Tabulka1[[#This Row],[z]]/(100*94.196)*1000</f>
        <v>0</v>
      </c>
      <c r="B995" s="1">
        <f>Tabulka1[[#This Row],[y2]]*Tabulka1[[#This Row],[x]]/2</f>
        <v>0</v>
      </c>
      <c r="C995" s="1">
        <f>Tabulka1[[#This Row],[z2]]</f>
        <v>0.99909999999999999</v>
      </c>
      <c r="D995" s="1">
        <f>Tabulka1[[#This Row],[std2]]</f>
        <v>0</v>
      </c>
      <c r="E995" s="1">
        <v>4</v>
      </c>
      <c r="F995" s="1" t="s">
        <v>84</v>
      </c>
      <c r="G995" s="1" t="s">
        <v>27</v>
      </c>
      <c r="H995" s="1" t="str">
        <f>Tabulka1[[#This Row],[z2Label]]</f>
        <v>Density (g/cm3)</v>
      </c>
      <c r="I995" s="1">
        <v>0</v>
      </c>
      <c r="J995" s="1">
        <v>1</v>
      </c>
      <c r="K995">
        <v>0.99909999999999999</v>
      </c>
      <c r="L995"/>
      <c r="M995" s="1" t="s">
        <v>29</v>
      </c>
      <c r="N995" s="1" t="s">
        <v>28</v>
      </c>
      <c r="O995" s="1" t="s">
        <v>80</v>
      </c>
      <c r="P995" s="1">
        <f>Tabulka1[[#This Row],[x2]]/(1+Tabulka1[[#This Row],[y2]]*60.08/94.196)</f>
        <v>0</v>
      </c>
      <c r="Q995" s="1">
        <f>Tabulka1[[#This Row],[y2]]</f>
        <v>1</v>
      </c>
      <c r="R995" s="1">
        <f>Tabulka1[[#This Row],[z2]]</f>
        <v>0.99909999999999999</v>
      </c>
      <c r="S995" s="1">
        <f>Tabulka1[[#This Row],[std2]]</f>
        <v>0</v>
      </c>
      <c r="T995" s="1" t="s">
        <v>39</v>
      </c>
      <c r="U995" s="1" t="s">
        <v>28</v>
      </c>
      <c r="V995" s="1" t="str">
        <f>Tabulka1[[#This Row],[z2Label]]</f>
        <v>Density (g/cm3)</v>
      </c>
      <c r="W995" s="1">
        <f>2*Tabulka1[[#This Row],[x3]]/94.196*1000/(100-Tabulka1[[#This Row],[x2]])</f>
        <v>0</v>
      </c>
      <c r="X995" s="1">
        <f>(Tabulka1[[#This Row],[x2]]-Tabulka1[[#This Row],[x3]])/60.08*1000/(100-Tabulka1[[#This Row],[x2]])</f>
        <v>0</v>
      </c>
      <c r="Y995" s="1">
        <f>Tabulka1[[#This Row],[z2]]</f>
        <v>0.99909999999999999</v>
      </c>
      <c r="Z995" s="1">
        <f>Tabulka1[[#This Row],[std2]]</f>
        <v>0</v>
      </c>
      <c r="AA995" s="1" t="s">
        <v>40</v>
      </c>
      <c r="AB995" s="1" t="s">
        <v>37</v>
      </c>
      <c r="AC995" s="1" t="str">
        <f>Tabulka1[[#This Row],[z2Label]]</f>
        <v>Density (g/cm3)</v>
      </c>
      <c r="AD995" s="1">
        <f>Tabulka1[[#This Row],[y2]]</f>
        <v>1</v>
      </c>
      <c r="AE995" s="1">
        <f>Tabulka1[[#This Row],[x3]]</f>
        <v>0</v>
      </c>
      <c r="AF995" s="1">
        <f>Tabulka1[[#This Row],[x2]]-Tabulka1[[#This Row],[x3]]</f>
        <v>0</v>
      </c>
      <c r="AG995" s="1">
        <f>100-Tabulka1[[#This Row],[Na2O_proc]]-Tabulka1[[#This Row],[SiO2_proc]]</f>
        <v>100</v>
      </c>
      <c r="AH995" s="1">
        <f>Tabulka1[[#This Row],[z2]]</f>
        <v>0.99909999999999999</v>
      </c>
      <c r="AI995" s="1">
        <f>Tabulka1[[#This Row],[std2]]</f>
        <v>0</v>
      </c>
      <c r="AJ995" s="1" t="str">
        <f>Tabulka1[[#This Row],[z2Label]]</f>
        <v>Density (g/cm3)</v>
      </c>
      <c r="AK995" s="1">
        <v>15</v>
      </c>
      <c r="AL995" s="1" t="s">
        <v>83</v>
      </c>
      <c r="AM995" s="1" t="s">
        <v>79</v>
      </c>
      <c r="AN995" s="1">
        <f t="shared" si="835"/>
        <v>1.0020275999999997</v>
      </c>
      <c r="AO995" s="1">
        <f>Tabulka1[[#This Row],[Interpolated_z2]]-Tabulka1[[#This Row],[z2]]</f>
        <v>2.9275999999996971E-3</v>
      </c>
      <c r="AP995" s="1">
        <f>Tabulka1[[#This Row],[Interpolated_z2 - measured]]/Tabulka1[[#This Row],[z2]]*100</f>
        <v>0.29302372134918397</v>
      </c>
      <c r="AQ995" s="1">
        <v>100</v>
      </c>
    </row>
    <row r="996" spans="1:43" ht="16.5" x14ac:dyDescent="0.35">
      <c r="A996" s="1">
        <f>2*Tabulka1[[#This Row],[x3]]*Tabulka1[[#This Row],[z]]/(100*94.196)*1000</f>
        <v>0.67854040809976934</v>
      </c>
      <c r="B996" s="1">
        <f>Tabulka1[[#This Row],[y2]]*Tabulka1[[#This Row],[x]]/2</f>
        <v>0.33927020404988467</v>
      </c>
      <c r="C996" s="1">
        <f>Tabulka1[[#This Row],[z2]]</f>
        <v>1.0468250000000001</v>
      </c>
      <c r="D996" s="1">
        <f>Tabulka1[[#This Row],[std2]]</f>
        <v>7.0710678117547895E-6</v>
      </c>
      <c r="E996" s="1">
        <v>4</v>
      </c>
      <c r="F996" s="1" t="s">
        <v>84</v>
      </c>
      <c r="G996" s="1" t="s">
        <v>27</v>
      </c>
      <c r="H996" s="1" t="str">
        <f>Tabulka1[[#This Row],[z2Label]]</f>
        <v>Density (g/cm3)</v>
      </c>
      <c r="I996" s="1">
        <v>5</v>
      </c>
      <c r="J996" s="1">
        <v>1</v>
      </c>
      <c r="K996">
        <v>1.0468250000000001</v>
      </c>
      <c r="L996">
        <v>7.0710678117547895E-6</v>
      </c>
      <c r="M996" s="1" t="s">
        <v>29</v>
      </c>
      <c r="N996" s="1" t="s">
        <v>28</v>
      </c>
      <c r="O996" s="1" t="s">
        <v>80</v>
      </c>
      <c r="P996" s="1">
        <f>Tabulka1[[#This Row],[x2]]/(1+Tabulka1[[#This Row],[y2]]*60.08/94.196)</f>
        <v>3.05284036402292</v>
      </c>
      <c r="Q996" s="1">
        <f>Tabulka1[[#This Row],[y2]]</f>
        <v>1</v>
      </c>
      <c r="R996" s="1">
        <f>Tabulka1[[#This Row],[z2]]</f>
        <v>1.0468250000000001</v>
      </c>
      <c r="S996" s="1">
        <f>Tabulka1[[#This Row],[std2]]</f>
        <v>7.0710678117547895E-6</v>
      </c>
      <c r="T996" s="1" t="s">
        <v>39</v>
      </c>
      <c r="U996" s="1" t="s">
        <v>28</v>
      </c>
      <c r="V996" s="1" t="str">
        <f>Tabulka1[[#This Row],[z2Label]]</f>
        <v>Density (g/cm3)</v>
      </c>
      <c r="W996" s="1">
        <f>2*Tabulka1[[#This Row],[x3]]/94.196*1000/(100-Tabulka1[[#This Row],[x2]])</f>
        <v>0.68230416846908692</v>
      </c>
      <c r="X996" s="1">
        <f>(Tabulka1[[#This Row],[x2]]-Tabulka1[[#This Row],[x3]])/60.08*1000/(100-Tabulka1[[#This Row],[x2]])</f>
        <v>0.34115208423454346</v>
      </c>
      <c r="Y996" s="1">
        <f>Tabulka1[[#This Row],[z2]]</f>
        <v>1.0468250000000001</v>
      </c>
      <c r="Z996" s="1">
        <f>Tabulka1[[#This Row],[std2]]</f>
        <v>7.0710678117547895E-6</v>
      </c>
      <c r="AA996" s="1" t="s">
        <v>40</v>
      </c>
      <c r="AB996" s="1" t="s">
        <v>37</v>
      </c>
      <c r="AC996" s="1" t="str">
        <f>Tabulka1[[#This Row],[z2Label]]</f>
        <v>Density (g/cm3)</v>
      </c>
      <c r="AD996" s="1">
        <f>Tabulka1[[#This Row],[y2]]</f>
        <v>1</v>
      </c>
      <c r="AE996" s="1">
        <f>Tabulka1[[#This Row],[x3]]</f>
        <v>3.05284036402292</v>
      </c>
      <c r="AF996" s="1">
        <f>Tabulka1[[#This Row],[x2]]-Tabulka1[[#This Row],[x3]]</f>
        <v>1.94715963597708</v>
      </c>
      <c r="AG996" s="1">
        <f>100-Tabulka1[[#This Row],[Na2O_proc]]-Tabulka1[[#This Row],[SiO2_proc]]</f>
        <v>95</v>
      </c>
      <c r="AH996" s="1">
        <f>Tabulka1[[#This Row],[z2]]</f>
        <v>1.0468250000000001</v>
      </c>
      <c r="AI996" s="1">
        <f>Tabulka1[[#This Row],[std2]]</f>
        <v>7.0710678117547895E-6</v>
      </c>
      <c r="AJ996" s="1" t="str">
        <f>Tabulka1[[#This Row],[z2Label]]</f>
        <v>Density (g/cm3)</v>
      </c>
      <c r="AK996" s="1">
        <v>15</v>
      </c>
      <c r="AL996" s="1" t="s">
        <v>83</v>
      </c>
      <c r="AM996" s="1" t="s">
        <v>79</v>
      </c>
      <c r="AN996" s="1">
        <f t="shared" si="835"/>
        <v>1.0465808271249999</v>
      </c>
      <c r="AO996" s="1">
        <f>Tabulka1[[#This Row],[Interpolated_z2]]-Tabulka1[[#This Row],[z2]]</f>
        <v>-2.4417287500022589E-4</v>
      </c>
      <c r="AP996" s="1">
        <f>Tabulka1[[#This Row],[Interpolated_z2 - measured]]/Tabulka1[[#This Row],[z2]]*100</f>
        <v>-2.3325090153581148E-2</v>
      </c>
      <c r="AQ996" s="1">
        <v>1</v>
      </c>
    </row>
    <row r="997" spans="1:43" ht="16.5" x14ac:dyDescent="0.35">
      <c r="A997" s="1">
        <f>2*Tabulka1[[#This Row],[x3]]*Tabulka1[[#This Row],[z]]/(100*94.196)*1000</f>
        <v>1.4214719074904716</v>
      </c>
      <c r="B997" s="1">
        <f>Tabulka1[[#This Row],[y2]]*Tabulka1[[#This Row],[x]]/2</f>
        <v>0.71073595374523579</v>
      </c>
      <c r="C997" s="1">
        <f>Tabulka1[[#This Row],[z2]]</f>
        <v>1.096495</v>
      </c>
      <c r="D997" s="1">
        <f>Tabulka1[[#This Row],[std2]]</f>
        <v>7.0710678119117998E-6</v>
      </c>
      <c r="E997" s="1">
        <v>4</v>
      </c>
      <c r="F997" s="1" t="s">
        <v>84</v>
      </c>
      <c r="G997" s="1" t="s">
        <v>27</v>
      </c>
      <c r="H997" s="1" t="str">
        <f>Tabulka1[[#This Row],[z2Label]]</f>
        <v>Density (g/cm3)</v>
      </c>
      <c r="I997" s="1">
        <v>10</v>
      </c>
      <c r="J997" s="1">
        <v>1</v>
      </c>
      <c r="K997">
        <v>1.096495</v>
      </c>
      <c r="L997">
        <v>7.0710678119117998E-6</v>
      </c>
      <c r="M997" s="1" t="s">
        <v>29</v>
      </c>
      <c r="N997" s="1" t="s">
        <v>28</v>
      </c>
      <c r="O997" s="1" t="s">
        <v>80</v>
      </c>
      <c r="P997" s="1">
        <f>Tabulka1[[#This Row],[x2]]/(1+Tabulka1[[#This Row],[y2]]*60.08/94.196)</f>
        <v>6.1056807280458401</v>
      </c>
      <c r="Q997" s="1">
        <f>Tabulka1[[#This Row],[y2]]</f>
        <v>1</v>
      </c>
      <c r="R997" s="1">
        <f>Tabulka1[[#This Row],[z2]]</f>
        <v>1.096495</v>
      </c>
      <c r="S997" s="1">
        <f>Tabulka1[[#This Row],[std2]]</f>
        <v>7.0710678119117998E-6</v>
      </c>
      <c r="T997" s="1" t="s">
        <v>39</v>
      </c>
      <c r="U997" s="1" t="s">
        <v>28</v>
      </c>
      <c r="V997" s="1" t="str">
        <f>Tabulka1[[#This Row],[z2Label]]</f>
        <v>Density (g/cm3)</v>
      </c>
      <c r="W997" s="1">
        <f>2*Tabulka1[[#This Row],[x3]]/94.196*1000/(100-Tabulka1[[#This Row],[x2]])</f>
        <v>1.4404199112125169</v>
      </c>
      <c r="X997" s="1">
        <f>(Tabulka1[[#This Row],[x2]]-Tabulka1[[#This Row],[x3]])/60.08*1000/(100-Tabulka1[[#This Row],[x2]])</f>
        <v>0.72020995560625845</v>
      </c>
      <c r="Y997" s="1">
        <f>Tabulka1[[#This Row],[z2]]</f>
        <v>1.096495</v>
      </c>
      <c r="Z997" s="1">
        <f>Tabulka1[[#This Row],[std2]]</f>
        <v>7.0710678119117998E-6</v>
      </c>
      <c r="AA997" s="1" t="s">
        <v>40</v>
      </c>
      <c r="AB997" s="1" t="s">
        <v>37</v>
      </c>
      <c r="AC997" s="1" t="str">
        <f>Tabulka1[[#This Row],[z2Label]]</f>
        <v>Density (g/cm3)</v>
      </c>
      <c r="AD997" s="1">
        <f>Tabulka1[[#This Row],[y2]]</f>
        <v>1</v>
      </c>
      <c r="AE997" s="1">
        <f>Tabulka1[[#This Row],[x3]]</f>
        <v>6.1056807280458401</v>
      </c>
      <c r="AF997" s="1">
        <f>Tabulka1[[#This Row],[x2]]-Tabulka1[[#This Row],[x3]]</f>
        <v>3.8943192719541599</v>
      </c>
      <c r="AG997" s="1">
        <f>100-Tabulka1[[#This Row],[Na2O_proc]]-Tabulka1[[#This Row],[SiO2_proc]]</f>
        <v>90</v>
      </c>
      <c r="AH997" s="1">
        <f>Tabulka1[[#This Row],[z2]]</f>
        <v>1.096495</v>
      </c>
      <c r="AI997" s="1">
        <f>Tabulka1[[#This Row],[std2]]</f>
        <v>7.0710678119117998E-6</v>
      </c>
      <c r="AJ997" s="1" t="str">
        <f>Tabulka1[[#This Row],[z2Label]]</f>
        <v>Density (g/cm3)</v>
      </c>
      <c r="AK997" s="1">
        <v>15</v>
      </c>
      <c r="AL997" s="1" t="s">
        <v>83</v>
      </c>
      <c r="AM997" s="1" t="s">
        <v>79</v>
      </c>
      <c r="AN997" s="1">
        <f t="shared" si="835"/>
        <v>1.0960989120000002</v>
      </c>
      <c r="AO997" s="1">
        <f>Tabulka1[[#This Row],[Interpolated_z2]]-Tabulka1[[#This Row],[z2]]</f>
        <v>-3.960879999997946E-4</v>
      </c>
      <c r="AP997" s="1">
        <f>Tabulka1[[#This Row],[Interpolated_z2 - measured]]/Tabulka1[[#This Row],[z2]]*100</f>
        <v>-3.612310133651267E-2</v>
      </c>
      <c r="AQ997" s="1">
        <v>1</v>
      </c>
    </row>
    <row r="998" spans="1:43" ht="16.5" x14ac:dyDescent="0.35">
      <c r="A998" s="1">
        <f>2*Tabulka1[[#This Row],[x3]]*Tabulka1[[#This Row],[z]]/(100*94.196)*1000</f>
        <v>2.2342781767740929</v>
      </c>
      <c r="B998" s="1">
        <f>Tabulka1[[#This Row],[y2]]*Tabulka1[[#This Row],[x]]/2</f>
        <v>1.1171390883870465</v>
      </c>
      <c r="C998" s="1">
        <f>Tabulka1[[#This Row],[z2]]</f>
        <v>1.1489849999999999</v>
      </c>
      <c r="D998" s="1">
        <f>Tabulka1[[#This Row],[std2]]</f>
        <v>7.0710678119117998E-6</v>
      </c>
      <c r="E998" s="1">
        <v>4</v>
      </c>
      <c r="F998" s="1" t="s">
        <v>84</v>
      </c>
      <c r="G998" s="1" t="s">
        <v>27</v>
      </c>
      <c r="H998" s="1" t="str">
        <f>Tabulka1[[#This Row],[z2Label]]</f>
        <v>Density (g/cm3)</v>
      </c>
      <c r="I998" s="1">
        <v>15</v>
      </c>
      <c r="J998" s="1">
        <v>1</v>
      </c>
      <c r="K998">
        <v>1.1489849999999999</v>
      </c>
      <c r="L998">
        <v>7.0710678119117998E-6</v>
      </c>
      <c r="M998" s="1" t="s">
        <v>29</v>
      </c>
      <c r="N998" s="1" t="s">
        <v>28</v>
      </c>
      <c r="O998" s="1" t="s">
        <v>80</v>
      </c>
      <c r="P998" s="1">
        <f>Tabulka1[[#This Row],[x2]]/(1+Tabulka1[[#This Row],[y2]]*60.08/94.196)</f>
        <v>9.1585210920687601</v>
      </c>
      <c r="Q998" s="1">
        <f>Tabulka1[[#This Row],[y2]]</f>
        <v>1</v>
      </c>
      <c r="R998" s="1">
        <f>Tabulka1[[#This Row],[z2]]</f>
        <v>1.1489849999999999</v>
      </c>
      <c r="S998" s="1">
        <f>Tabulka1[[#This Row],[std2]]</f>
        <v>7.0710678119117998E-6</v>
      </c>
      <c r="T998" s="1" t="s">
        <v>39</v>
      </c>
      <c r="U998" s="1" t="s">
        <v>28</v>
      </c>
      <c r="V998" s="1" t="str">
        <f>Tabulka1[[#This Row],[z2Label]]</f>
        <v>Density (g/cm3)</v>
      </c>
      <c r="W998" s="1">
        <f>2*Tabulka1[[#This Row],[x3]]/94.196*1000/(100-Tabulka1[[#This Row],[x2]])</f>
        <v>2.2877257413375265</v>
      </c>
      <c r="X998" s="1">
        <f>(Tabulka1[[#This Row],[x2]]-Tabulka1[[#This Row],[x3]])/60.08*1000/(100-Tabulka1[[#This Row],[x2]])</f>
        <v>1.1438628706687632</v>
      </c>
      <c r="Y998" s="1">
        <f>Tabulka1[[#This Row],[z2]]</f>
        <v>1.1489849999999999</v>
      </c>
      <c r="Z998" s="1">
        <f>Tabulka1[[#This Row],[std2]]</f>
        <v>7.0710678119117998E-6</v>
      </c>
      <c r="AA998" s="1" t="s">
        <v>40</v>
      </c>
      <c r="AB998" s="1" t="s">
        <v>37</v>
      </c>
      <c r="AC998" s="1" t="str">
        <f>Tabulka1[[#This Row],[z2Label]]</f>
        <v>Density (g/cm3)</v>
      </c>
      <c r="AD998" s="1">
        <f>Tabulka1[[#This Row],[y2]]</f>
        <v>1</v>
      </c>
      <c r="AE998" s="1">
        <f>Tabulka1[[#This Row],[x3]]</f>
        <v>9.1585210920687601</v>
      </c>
      <c r="AF998" s="1">
        <f>Tabulka1[[#This Row],[x2]]-Tabulka1[[#This Row],[x3]]</f>
        <v>5.8414789079312399</v>
      </c>
      <c r="AG998" s="1">
        <f>100-Tabulka1[[#This Row],[Na2O_proc]]-Tabulka1[[#This Row],[SiO2_proc]]</f>
        <v>85</v>
      </c>
      <c r="AH998" s="1">
        <f>Tabulka1[[#This Row],[z2]]</f>
        <v>1.1489849999999999</v>
      </c>
      <c r="AI998" s="1">
        <f>Tabulka1[[#This Row],[std2]]</f>
        <v>7.0710678119117998E-6</v>
      </c>
      <c r="AJ998" s="1" t="str">
        <f>Tabulka1[[#This Row],[z2Label]]</f>
        <v>Density (g/cm3)</v>
      </c>
      <c r="AK998" s="1">
        <v>15</v>
      </c>
      <c r="AL998" s="1" t="s">
        <v>83</v>
      </c>
      <c r="AM998" s="1" t="s">
        <v>79</v>
      </c>
      <c r="AN998" s="1">
        <f t="shared" si="835"/>
        <v>1.1494690286249996</v>
      </c>
      <c r="AO998" s="1">
        <f>Tabulka1[[#This Row],[Interpolated_z2]]-Tabulka1[[#This Row],[z2]]</f>
        <v>4.8402862499963284E-4</v>
      </c>
      <c r="AP998" s="1">
        <f>Tabulka1[[#This Row],[Interpolated_z2 - measured]]/Tabulka1[[#This Row],[z2]]*100</f>
        <v>4.2126626979432535E-2</v>
      </c>
      <c r="AQ998" s="1">
        <v>1</v>
      </c>
    </row>
    <row r="999" spans="1:43" ht="16.5" x14ac:dyDescent="0.35">
      <c r="A999" s="1">
        <f>2*Tabulka1[[#This Row],[x3]]*Tabulka1[[#This Row],[z]]/(100*94.196)*1000</f>
        <v>3.1351085068319113</v>
      </c>
      <c r="B999" s="1">
        <f>Tabulka1[[#This Row],[y2]]*Tabulka1[[#This Row],[x]]/2</f>
        <v>1.5675542534159557</v>
      </c>
      <c r="C999" s="1">
        <f>Tabulka1[[#This Row],[z2]]</f>
        <v>1.2091799999999999</v>
      </c>
      <c r="D999" s="1">
        <f>Tabulka1[[#This Row],[std2]]</f>
        <v>0</v>
      </c>
      <c r="E999" s="1">
        <v>4</v>
      </c>
      <c r="F999" s="1" t="s">
        <v>84</v>
      </c>
      <c r="G999" s="1" t="s">
        <v>27</v>
      </c>
      <c r="H999" s="1" t="str">
        <f>Tabulka1[[#This Row],[z2Label]]</f>
        <v>Density (g/cm3)</v>
      </c>
      <c r="I999" s="1">
        <v>20</v>
      </c>
      <c r="J999" s="1">
        <v>1</v>
      </c>
      <c r="K999">
        <v>1.2091799999999999</v>
      </c>
      <c r="L999">
        <v>0</v>
      </c>
      <c r="M999" s="1" t="s">
        <v>29</v>
      </c>
      <c r="N999" s="1" t="s">
        <v>28</v>
      </c>
      <c r="O999" s="1" t="s">
        <v>80</v>
      </c>
      <c r="P999" s="1">
        <f>Tabulka1[[#This Row],[x2]]/(1+Tabulka1[[#This Row],[y2]]*60.08/94.196)</f>
        <v>12.21136145609168</v>
      </c>
      <c r="Q999" s="1">
        <f>Tabulka1[[#This Row],[y2]]</f>
        <v>1</v>
      </c>
      <c r="R999" s="1">
        <f>Tabulka1[[#This Row],[z2]]</f>
        <v>1.2091799999999999</v>
      </c>
      <c r="S999" s="1">
        <f>Tabulka1[[#This Row],[std2]]</f>
        <v>0</v>
      </c>
      <c r="T999" s="1" t="s">
        <v>39</v>
      </c>
      <c r="U999" s="1" t="s">
        <v>28</v>
      </c>
      <c r="V999" s="1" t="str">
        <f>Tabulka1[[#This Row],[z2Label]]</f>
        <v>Density (g/cm3)</v>
      </c>
      <c r="W999" s="1">
        <f>2*Tabulka1[[#This Row],[x3]]/94.196*1000/(100-Tabulka1[[#This Row],[x2]])</f>
        <v>3.2409448002281627</v>
      </c>
      <c r="X999" s="1">
        <f>(Tabulka1[[#This Row],[x2]]-Tabulka1[[#This Row],[x3]])/60.08*1000/(100-Tabulka1[[#This Row],[x2]])</f>
        <v>1.6204724001140813</v>
      </c>
      <c r="Y999" s="1">
        <f>Tabulka1[[#This Row],[z2]]</f>
        <v>1.2091799999999999</v>
      </c>
      <c r="Z999" s="1">
        <f>Tabulka1[[#This Row],[std2]]</f>
        <v>0</v>
      </c>
      <c r="AA999" s="1" t="s">
        <v>40</v>
      </c>
      <c r="AB999" s="1" t="s">
        <v>37</v>
      </c>
      <c r="AC999" s="1" t="str">
        <f>Tabulka1[[#This Row],[z2Label]]</f>
        <v>Density (g/cm3)</v>
      </c>
      <c r="AD999" s="1">
        <f>Tabulka1[[#This Row],[y2]]</f>
        <v>1</v>
      </c>
      <c r="AE999" s="1">
        <f>Tabulka1[[#This Row],[x3]]</f>
        <v>12.21136145609168</v>
      </c>
      <c r="AF999" s="1">
        <f>Tabulka1[[#This Row],[x2]]-Tabulka1[[#This Row],[x3]]</f>
        <v>7.7886385439083199</v>
      </c>
      <c r="AG999" s="1">
        <f>100-Tabulka1[[#This Row],[Na2O_proc]]-Tabulka1[[#This Row],[SiO2_proc]]</f>
        <v>80</v>
      </c>
      <c r="AH999" s="1">
        <f>Tabulka1[[#This Row],[z2]]</f>
        <v>1.2091799999999999</v>
      </c>
      <c r="AI999" s="1">
        <f>Tabulka1[[#This Row],[std2]]</f>
        <v>0</v>
      </c>
      <c r="AJ999" s="1" t="str">
        <f>Tabulka1[[#This Row],[z2Label]]</f>
        <v>Density (g/cm3)</v>
      </c>
      <c r="AK999" s="1">
        <v>15</v>
      </c>
      <c r="AL999" s="1" t="s">
        <v>83</v>
      </c>
      <c r="AM999" s="1" t="s">
        <v>79</v>
      </c>
      <c r="AN999" s="1">
        <f t="shared" si="835"/>
        <v>1.2059853760000001</v>
      </c>
      <c r="AO999" s="1">
        <f>Tabulka1[[#This Row],[Interpolated_z2]]-Tabulka1[[#This Row],[z2]]</f>
        <v>-3.1946239999998127E-3</v>
      </c>
      <c r="AP999" s="1">
        <f>Tabulka1[[#This Row],[Interpolated_z2 - measured]]/Tabulka1[[#This Row],[z2]]*100</f>
        <v>-0.26419755536808526</v>
      </c>
      <c r="AQ999" s="1">
        <v>1</v>
      </c>
    </row>
    <row r="1000" spans="1:43" ht="16.5" x14ac:dyDescent="0.35">
      <c r="A1000" s="1">
        <f>2*Tabulka1[[#This Row],[x3]]*Tabulka1[[#This Row],[z]]/(100*94.196)*1000</f>
        <v>4.0991145738805788</v>
      </c>
      <c r="B1000" s="1">
        <f>Tabulka1[[#This Row],[y2]]*Tabulka1[[#This Row],[x]]/2</f>
        <v>2.0495572869402894</v>
      </c>
      <c r="C1000" s="1">
        <f>Tabulka1[[#This Row],[z2]]</f>
        <v>1.2647900000000001</v>
      </c>
      <c r="D1000" s="1">
        <f>Tabulka1[[#This Row],[std2]]</f>
        <v>0</v>
      </c>
      <c r="E1000" s="1">
        <v>4</v>
      </c>
      <c r="F1000" s="1" t="s">
        <v>84</v>
      </c>
      <c r="G1000" s="1" t="s">
        <v>27</v>
      </c>
      <c r="H1000" s="1" t="str">
        <f>Tabulka1[[#This Row],[z2Label]]</f>
        <v>Density (g/cm3)</v>
      </c>
      <c r="I1000" s="1">
        <v>25</v>
      </c>
      <c r="J1000" s="1">
        <v>1</v>
      </c>
      <c r="K1000">
        <v>1.2647900000000001</v>
      </c>
      <c r="L1000">
        <v>0</v>
      </c>
      <c r="M1000" s="1" t="s">
        <v>29</v>
      </c>
      <c r="N1000" s="1" t="s">
        <v>28</v>
      </c>
      <c r="O1000" s="1" t="s">
        <v>80</v>
      </c>
      <c r="P1000" s="1">
        <f>Tabulka1[[#This Row],[x2]]/(1+Tabulka1[[#This Row],[y2]]*60.08/94.196)</f>
        <v>15.2642018201146</v>
      </c>
      <c r="Q1000" s="1">
        <f>Tabulka1[[#This Row],[y2]]</f>
        <v>1</v>
      </c>
      <c r="R1000" s="1">
        <f>Tabulka1[[#This Row],[z2]]</f>
        <v>1.2647900000000001</v>
      </c>
      <c r="S1000" s="1">
        <f>Tabulka1[[#This Row],[std2]]</f>
        <v>0</v>
      </c>
      <c r="T1000" s="1" t="s">
        <v>39</v>
      </c>
      <c r="U1000" s="1" t="s">
        <v>28</v>
      </c>
      <c r="V1000" s="1" t="str">
        <f>Tabulka1[[#This Row],[z2Label]]</f>
        <v>Density (g/cm3)</v>
      </c>
      <c r="W1000" s="1">
        <f>2*Tabulka1[[#This Row],[x3]]/94.196*1000/(100-Tabulka1[[#This Row],[x2]])</f>
        <v>4.3212597336375502</v>
      </c>
      <c r="X1000" s="1">
        <f>(Tabulka1[[#This Row],[x2]]-Tabulka1[[#This Row],[x3]])/60.08*1000/(100-Tabulka1[[#This Row],[x2]])</f>
        <v>2.1606298668187751</v>
      </c>
      <c r="Y1000" s="1">
        <f>Tabulka1[[#This Row],[z2]]</f>
        <v>1.2647900000000001</v>
      </c>
      <c r="Z1000" s="1">
        <f>Tabulka1[[#This Row],[std2]]</f>
        <v>0</v>
      </c>
      <c r="AA1000" s="1" t="s">
        <v>40</v>
      </c>
      <c r="AB1000" s="1" t="s">
        <v>37</v>
      </c>
      <c r="AC1000" s="1" t="str">
        <f>Tabulka1[[#This Row],[z2Label]]</f>
        <v>Density (g/cm3)</v>
      </c>
      <c r="AD1000" s="1">
        <f>Tabulka1[[#This Row],[y2]]</f>
        <v>1</v>
      </c>
      <c r="AE1000" s="1">
        <f>Tabulka1[[#This Row],[x3]]</f>
        <v>15.2642018201146</v>
      </c>
      <c r="AF1000" s="1">
        <f>Tabulka1[[#This Row],[x2]]-Tabulka1[[#This Row],[x3]]</f>
        <v>9.7357981798853999</v>
      </c>
      <c r="AG1000" s="1">
        <f>100-Tabulka1[[#This Row],[Na2O_proc]]-Tabulka1[[#This Row],[SiO2_proc]]</f>
        <v>75</v>
      </c>
      <c r="AH1000" s="1">
        <f>Tabulka1[[#This Row],[z2]]</f>
        <v>1.2647900000000001</v>
      </c>
      <c r="AI1000" s="1">
        <f>Tabulka1[[#This Row],[std2]]</f>
        <v>0</v>
      </c>
      <c r="AJ1000" s="1" t="str">
        <f>Tabulka1[[#This Row],[z2Label]]</f>
        <v>Density (g/cm3)</v>
      </c>
      <c r="AK1000" s="1">
        <v>15</v>
      </c>
      <c r="AL1000" s="1" t="s">
        <v>83</v>
      </c>
      <c r="AM1000" s="1" t="s">
        <v>79</v>
      </c>
      <c r="AN1000" s="1">
        <f t="shared" si="835"/>
        <v>1.2653491781250001</v>
      </c>
      <c r="AO1000" s="1">
        <f>Tabulka1[[#This Row],[Interpolated_z2]]-Tabulka1[[#This Row],[z2]]</f>
        <v>5.5917812500005937E-4</v>
      </c>
      <c r="AP1000" s="1">
        <f>Tabulka1[[#This Row],[Interpolated_z2 - measured]]/Tabulka1[[#This Row],[z2]]*100</f>
        <v>4.4211143747188021E-2</v>
      </c>
      <c r="AQ1000" s="1">
        <v>1</v>
      </c>
    </row>
    <row r="1001" spans="1:43" ht="16.5" x14ac:dyDescent="0.35">
      <c r="A1001" s="1">
        <f>2*Tabulka1[[#This Row],[x3]]*Tabulka1[[#This Row],[z]]/(100*94.196)*1000</f>
        <v>5.1683281910342505</v>
      </c>
      <c r="B1001" s="1">
        <f>Tabulka1[[#This Row],[y2]]*Tabulka1[[#This Row],[x]]/2</f>
        <v>2.5841640955171252</v>
      </c>
      <c r="C1001" s="1">
        <f>Tabulka1[[#This Row],[z2]]</f>
        <v>1.3289150000000001</v>
      </c>
      <c r="D1001" s="1">
        <f>Tabulka1[[#This Row],[std2]]</f>
        <v>7.0710678119117998E-6</v>
      </c>
      <c r="E1001" s="1">
        <v>4</v>
      </c>
      <c r="F1001" s="1" t="s">
        <v>84</v>
      </c>
      <c r="G1001" s="1" t="s">
        <v>27</v>
      </c>
      <c r="H1001" s="1" t="str">
        <f>Tabulka1[[#This Row],[z2Label]]</f>
        <v>Density (g/cm3)</v>
      </c>
      <c r="I1001" s="1">
        <v>30</v>
      </c>
      <c r="J1001" s="1">
        <v>1</v>
      </c>
      <c r="K1001">
        <v>1.3289150000000001</v>
      </c>
      <c r="L1001">
        <v>7.0710678119117998E-6</v>
      </c>
      <c r="M1001" s="1" t="s">
        <v>29</v>
      </c>
      <c r="N1001" s="1" t="s">
        <v>28</v>
      </c>
      <c r="O1001" s="1" t="s">
        <v>80</v>
      </c>
      <c r="P1001" s="1">
        <f>Tabulka1[[#This Row],[x2]]/(1+Tabulka1[[#This Row],[y2]]*60.08/94.196)</f>
        <v>18.31704218413752</v>
      </c>
      <c r="Q1001" s="1">
        <f>Tabulka1[[#This Row],[y2]]</f>
        <v>1</v>
      </c>
      <c r="R1001" s="1">
        <f>Tabulka1[[#This Row],[z2]]</f>
        <v>1.3289150000000001</v>
      </c>
      <c r="S1001" s="1">
        <f>Tabulka1[[#This Row],[std2]]</f>
        <v>7.0710678119117998E-6</v>
      </c>
      <c r="T1001" s="1" t="s">
        <v>39</v>
      </c>
      <c r="U1001" s="1" t="s">
        <v>28</v>
      </c>
      <c r="V1001" s="1" t="str">
        <f>Tabulka1[[#This Row],[z2Label]]</f>
        <v>Density (g/cm3)</v>
      </c>
      <c r="W1001" s="1">
        <f>2*Tabulka1[[#This Row],[x3]]/94.196*1000/(100-Tabulka1[[#This Row],[x2]])</f>
        <v>5.5559053718197076</v>
      </c>
      <c r="X1001" s="1">
        <f>(Tabulka1[[#This Row],[x2]]-Tabulka1[[#This Row],[x3]])/60.08*1000/(100-Tabulka1[[#This Row],[x2]])</f>
        <v>2.7779526859098538</v>
      </c>
      <c r="Y1001" s="1">
        <f>Tabulka1[[#This Row],[z2]]</f>
        <v>1.3289150000000001</v>
      </c>
      <c r="Z1001" s="1">
        <f>Tabulka1[[#This Row],[std2]]</f>
        <v>7.0710678119117998E-6</v>
      </c>
      <c r="AA1001" s="1" t="s">
        <v>40</v>
      </c>
      <c r="AB1001" s="1" t="s">
        <v>37</v>
      </c>
      <c r="AC1001" s="1" t="str">
        <f>Tabulka1[[#This Row],[z2Label]]</f>
        <v>Density (g/cm3)</v>
      </c>
      <c r="AD1001" s="1">
        <f>Tabulka1[[#This Row],[y2]]</f>
        <v>1</v>
      </c>
      <c r="AE1001" s="1">
        <f>Tabulka1[[#This Row],[x3]]</f>
        <v>18.31704218413752</v>
      </c>
      <c r="AF1001" s="1">
        <f>Tabulka1[[#This Row],[x2]]-Tabulka1[[#This Row],[x3]]</f>
        <v>11.68295781586248</v>
      </c>
      <c r="AG1001" s="1">
        <f>100-Tabulka1[[#This Row],[Na2O_proc]]-Tabulka1[[#This Row],[SiO2_proc]]</f>
        <v>70</v>
      </c>
      <c r="AH1001" s="1">
        <f>Tabulka1[[#This Row],[z2]]</f>
        <v>1.3289150000000001</v>
      </c>
      <c r="AI1001" s="1">
        <f>Tabulka1[[#This Row],[std2]]</f>
        <v>7.0710678119117998E-6</v>
      </c>
      <c r="AJ1001" s="1" t="str">
        <f>Tabulka1[[#This Row],[z2Label]]</f>
        <v>Density (g/cm3)</v>
      </c>
      <c r="AK1001" s="1">
        <v>15</v>
      </c>
      <c r="AL1001" s="1" t="s">
        <v>83</v>
      </c>
      <c r="AM1001" s="1" t="s">
        <v>79</v>
      </c>
      <c r="AN1001" s="1">
        <f t="shared" si="835"/>
        <v>1.3276686839999994</v>
      </c>
      <c r="AO1001" s="1">
        <f>Tabulka1[[#This Row],[Interpolated_z2]]-Tabulka1[[#This Row],[z2]]</f>
        <v>-1.2463160000006912E-3</v>
      </c>
      <c r="AP1001" s="1">
        <f>Tabulka1[[#This Row],[Interpolated_z2 - measured]]/Tabulka1[[#This Row],[z2]]*100</f>
        <v>-9.3784478315068392E-2</v>
      </c>
      <c r="AQ1001" s="1">
        <v>1</v>
      </c>
    </row>
    <row r="1002" spans="1:43" ht="16.5" x14ac:dyDescent="0.35">
      <c r="A1002" s="1">
        <f>2*Tabulka1[[#This Row],[x3]]*Tabulka1[[#This Row],[z]]/(100*94.196)*1000</f>
        <v>6.3294290751639926</v>
      </c>
      <c r="B1002" s="1">
        <f>Tabulka1[[#This Row],[y2]]*Tabulka1[[#This Row],[x]]/2</f>
        <v>3.1647145375819963</v>
      </c>
      <c r="C1002" s="1">
        <f>Tabulka1[[#This Row],[z2]]</f>
        <v>1.39497</v>
      </c>
      <c r="D1002" s="1">
        <f>Tabulka1[[#This Row],[std2]]</f>
        <v>0</v>
      </c>
      <c r="E1002" s="1">
        <v>4</v>
      </c>
      <c r="F1002" s="1" t="s">
        <v>84</v>
      </c>
      <c r="G1002" s="1" t="s">
        <v>27</v>
      </c>
      <c r="H1002" s="1" t="str">
        <f>Tabulka1[[#This Row],[z2Label]]</f>
        <v>Density (g/cm3)</v>
      </c>
      <c r="I1002" s="1">
        <v>35</v>
      </c>
      <c r="J1002" s="1">
        <v>1</v>
      </c>
      <c r="K1002">
        <v>1.39497</v>
      </c>
      <c r="L1002">
        <v>0</v>
      </c>
      <c r="M1002" s="1" t="s">
        <v>29</v>
      </c>
      <c r="N1002" s="1" t="s">
        <v>28</v>
      </c>
      <c r="O1002" s="1" t="s">
        <v>80</v>
      </c>
      <c r="P1002" s="1">
        <f>Tabulka1[[#This Row],[x2]]/(1+Tabulka1[[#This Row],[y2]]*60.08/94.196)</f>
        <v>21.36988254816044</v>
      </c>
      <c r="Q1002" s="1">
        <f>Tabulka1[[#This Row],[y2]]</f>
        <v>1</v>
      </c>
      <c r="R1002" s="1">
        <f>Tabulka1[[#This Row],[z2]]</f>
        <v>1.39497</v>
      </c>
      <c r="S1002" s="1">
        <f>Tabulka1[[#This Row],[std2]]</f>
        <v>0</v>
      </c>
      <c r="T1002" s="1" t="s">
        <v>39</v>
      </c>
      <c r="U1002" s="1" t="s">
        <v>28</v>
      </c>
      <c r="V1002" s="1" t="str">
        <f>Tabulka1[[#This Row],[z2Label]]</f>
        <v>Density (g/cm3)</v>
      </c>
      <c r="W1002" s="1">
        <f>2*Tabulka1[[#This Row],[x3]]/94.196*1000/(100-Tabulka1[[#This Row],[x2]])</f>
        <v>6.9804964927991193</v>
      </c>
      <c r="X1002" s="1">
        <f>(Tabulka1[[#This Row],[x2]]-Tabulka1[[#This Row],[x3]])/60.08*1000/(100-Tabulka1[[#This Row],[x2]])</f>
        <v>3.4902482463995597</v>
      </c>
      <c r="Y1002" s="1">
        <f>Tabulka1[[#This Row],[z2]]</f>
        <v>1.39497</v>
      </c>
      <c r="Z1002" s="1">
        <f>Tabulka1[[#This Row],[std2]]</f>
        <v>0</v>
      </c>
      <c r="AA1002" s="1" t="s">
        <v>40</v>
      </c>
      <c r="AB1002" s="1" t="s">
        <v>37</v>
      </c>
      <c r="AC1002" s="1" t="str">
        <f>Tabulka1[[#This Row],[z2Label]]</f>
        <v>Density (g/cm3)</v>
      </c>
      <c r="AD1002" s="1">
        <f>Tabulka1[[#This Row],[y2]]</f>
        <v>1</v>
      </c>
      <c r="AE1002" s="1">
        <f>Tabulka1[[#This Row],[x3]]</f>
        <v>21.36988254816044</v>
      </c>
      <c r="AF1002" s="1">
        <f>Tabulka1[[#This Row],[x2]]-Tabulka1[[#This Row],[x3]]</f>
        <v>13.63011745183956</v>
      </c>
      <c r="AG1002" s="1">
        <f>100-Tabulka1[[#This Row],[Na2O_proc]]-Tabulka1[[#This Row],[SiO2_proc]]</f>
        <v>65</v>
      </c>
      <c r="AH1002" s="1">
        <f>Tabulka1[[#This Row],[z2]]</f>
        <v>1.39497</v>
      </c>
      <c r="AI1002" s="1">
        <f>Tabulka1[[#This Row],[std2]]</f>
        <v>0</v>
      </c>
      <c r="AJ1002" s="1" t="str">
        <f>Tabulka1[[#This Row],[z2Label]]</f>
        <v>Density (g/cm3)</v>
      </c>
      <c r="AK1002" s="1">
        <v>15</v>
      </c>
      <c r="AL1002" s="1" t="s">
        <v>83</v>
      </c>
      <c r="AM1002" s="1" t="s">
        <v>79</v>
      </c>
      <c r="AN1002" s="1">
        <f t="shared" si="835"/>
        <v>1.3934591676249994</v>
      </c>
      <c r="AO1002" s="1">
        <f>Tabulka1[[#This Row],[Interpolated_z2]]-Tabulka1[[#This Row],[z2]]</f>
        <v>-1.5108323750006036E-3</v>
      </c>
      <c r="AP1002" s="1">
        <f>Tabulka1[[#This Row],[Interpolated_z2 - measured]]/Tabulka1[[#This Row],[z2]]*100</f>
        <v>-0.10830572521277186</v>
      </c>
      <c r="AQ1002" s="1">
        <v>1</v>
      </c>
    </row>
    <row r="1003" spans="1:43" ht="16.5" x14ac:dyDescent="0.35">
      <c r="A1003" s="1">
        <f>2*Tabulka1[[#This Row],[x3]]*Tabulka1[[#This Row],[z]]/(100*94.196)*1000</f>
        <v>7.6062122429930774</v>
      </c>
      <c r="B1003" s="1">
        <f>Tabulka1[[#This Row],[y2]]*Tabulka1[[#This Row],[x]]/2</f>
        <v>3.8031061214965387</v>
      </c>
      <c r="C1003" s="1">
        <f>Tabulka1[[#This Row],[z2]]</f>
        <v>1.46682</v>
      </c>
      <c r="D1003" s="1">
        <f>Tabulka1[[#This Row],[std2]]</f>
        <v>0</v>
      </c>
      <c r="E1003" s="1">
        <v>4</v>
      </c>
      <c r="F1003" s="1" t="s">
        <v>84</v>
      </c>
      <c r="G1003" s="1" t="s">
        <v>27</v>
      </c>
      <c r="H1003" s="1" t="str">
        <f>Tabulka1[[#This Row],[z2Label]]</f>
        <v>Density (g/cm3)</v>
      </c>
      <c r="I1003" s="1">
        <v>40</v>
      </c>
      <c r="J1003" s="1">
        <v>1</v>
      </c>
      <c r="K1003">
        <v>1.46682</v>
      </c>
      <c r="L1003">
        <v>0</v>
      </c>
      <c r="M1003" s="1" t="s">
        <v>29</v>
      </c>
      <c r="N1003" s="1" t="s">
        <v>28</v>
      </c>
      <c r="O1003" s="1" t="s">
        <v>80</v>
      </c>
      <c r="P1003" s="1">
        <f>Tabulka1[[#This Row],[x2]]/(1+Tabulka1[[#This Row],[y2]]*60.08/94.196)</f>
        <v>24.42272291218336</v>
      </c>
      <c r="Q1003" s="1">
        <f>Tabulka1[[#This Row],[y2]]</f>
        <v>1</v>
      </c>
      <c r="R1003" s="1">
        <f>Tabulka1[[#This Row],[z2]]</f>
        <v>1.46682</v>
      </c>
      <c r="S1003" s="1">
        <f>Tabulka1[[#This Row],[std2]]</f>
        <v>0</v>
      </c>
      <c r="T1003" s="1" t="s">
        <v>39</v>
      </c>
      <c r="U1003" s="1" t="s">
        <v>28</v>
      </c>
      <c r="V1003" s="1" t="str">
        <f>Tabulka1[[#This Row],[z2Label]]</f>
        <v>Density (g/cm3)</v>
      </c>
      <c r="W1003" s="1">
        <f>2*Tabulka1[[#This Row],[x3]]/94.196*1000/(100-Tabulka1[[#This Row],[x2]])</f>
        <v>8.6425194672751005</v>
      </c>
      <c r="X1003" s="1">
        <f>(Tabulka1[[#This Row],[x2]]-Tabulka1[[#This Row],[x3]])/60.08*1000/(100-Tabulka1[[#This Row],[x2]])</f>
        <v>4.3212597336375502</v>
      </c>
      <c r="Y1003" s="1">
        <f>Tabulka1[[#This Row],[z2]]</f>
        <v>1.46682</v>
      </c>
      <c r="Z1003" s="1">
        <f>Tabulka1[[#This Row],[std2]]</f>
        <v>0</v>
      </c>
      <c r="AA1003" s="1" t="s">
        <v>40</v>
      </c>
      <c r="AB1003" s="1" t="s">
        <v>37</v>
      </c>
      <c r="AC1003" s="1" t="str">
        <f>Tabulka1[[#This Row],[z2Label]]</f>
        <v>Density (g/cm3)</v>
      </c>
      <c r="AD1003" s="1">
        <f>Tabulka1[[#This Row],[y2]]</f>
        <v>1</v>
      </c>
      <c r="AE1003" s="1">
        <f>Tabulka1[[#This Row],[x3]]</f>
        <v>24.42272291218336</v>
      </c>
      <c r="AF1003" s="1">
        <f>Tabulka1[[#This Row],[x2]]-Tabulka1[[#This Row],[x3]]</f>
        <v>15.57727708781664</v>
      </c>
      <c r="AG1003" s="1">
        <f>100-Tabulka1[[#This Row],[Na2O_proc]]-Tabulka1[[#This Row],[SiO2_proc]]</f>
        <v>60</v>
      </c>
      <c r="AH1003" s="1">
        <f>Tabulka1[[#This Row],[z2]]</f>
        <v>1.46682</v>
      </c>
      <c r="AI1003" s="1">
        <f>Tabulka1[[#This Row],[std2]]</f>
        <v>0</v>
      </c>
      <c r="AJ1003" s="1" t="str">
        <f>Tabulka1[[#This Row],[z2Label]]</f>
        <v>Density (g/cm3)</v>
      </c>
      <c r="AK1003" s="1">
        <v>15</v>
      </c>
      <c r="AL1003" s="1" t="s">
        <v>83</v>
      </c>
      <c r="AM1003" s="1" t="s">
        <v>79</v>
      </c>
      <c r="AN1003" s="1">
        <f t="shared" si="835"/>
        <v>1.4636429279999996</v>
      </c>
      <c r="AO1003" s="1">
        <f>Tabulka1[[#This Row],[Interpolated_z2]]-Tabulka1[[#This Row],[z2]]</f>
        <v>-3.1770720000003916E-3</v>
      </c>
      <c r="AP1003" s="1">
        <f>Tabulka1[[#This Row],[Interpolated_z2 - measured]]/Tabulka1[[#This Row],[z2]]*100</f>
        <v>-0.21659590133761411</v>
      </c>
      <c r="AQ1003" s="1">
        <v>1</v>
      </c>
    </row>
    <row r="1004" spans="1:43" ht="16.5" x14ac:dyDescent="0.35">
      <c r="A1004" s="1">
        <f>2*Tabulka1[[#This Row],[x3]]*Tabulka1[[#This Row],[z]]/(100*94.196)*1000</f>
        <v>8.9981915528014724</v>
      </c>
      <c r="B1004" s="1">
        <f>Tabulka1[[#This Row],[y2]]*Tabulka1[[#This Row],[x]]/2</f>
        <v>4.4990957764007362</v>
      </c>
      <c r="C1004" s="1">
        <f>Tabulka1[[#This Row],[z2]]</f>
        <v>1.5424500000000001</v>
      </c>
      <c r="D1004" s="1">
        <f>Tabulka1[[#This Row],[std2]]</f>
        <v>0</v>
      </c>
      <c r="E1004" s="1">
        <v>4</v>
      </c>
      <c r="F1004" s="1" t="s">
        <v>84</v>
      </c>
      <c r="G1004" s="1" t="s">
        <v>27</v>
      </c>
      <c r="H1004" s="1" t="str">
        <f>Tabulka1[[#This Row],[z2Label]]</f>
        <v>Density (g/cm3)</v>
      </c>
      <c r="I1004" s="1">
        <v>45</v>
      </c>
      <c r="J1004" s="1">
        <v>1</v>
      </c>
      <c r="K1004">
        <v>1.5424500000000001</v>
      </c>
      <c r="L1004">
        <v>0</v>
      </c>
      <c r="M1004" s="1" t="s">
        <v>29</v>
      </c>
      <c r="N1004" s="1" t="s">
        <v>28</v>
      </c>
      <c r="O1004" s="1" t="s">
        <v>80</v>
      </c>
      <c r="P1004" s="1">
        <f>Tabulka1[[#This Row],[x2]]/(1+Tabulka1[[#This Row],[y2]]*60.08/94.196)</f>
        <v>27.47556327620628</v>
      </c>
      <c r="Q1004" s="1">
        <f>Tabulka1[[#This Row],[y2]]</f>
        <v>1</v>
      </c>
      <c r="R1004" s="1">
        <f>Tabulka1[[#This Row],[z2]]</f>
        <v>1.5424500000000001</v>
      </c>
      <c r="S1004" s="1">
        <f>Tabulka1[[#This Row],[std2]]</f>
        <v>0</v>
      </c>
      <c r="T1004" s="1" t="s">
        <v>39</v>
      </c>
      <c r="U1004" s="1" t="s">
        <v>28</v>
      </c>
      <c r="V1004" s="1" t="str">
        <f>Tabulka1[[#This Row],[z2Label]]</f>
        <v>Density (g/cm3)</v>
      </c>
      <c r="W1004" s="1">
        <f>2*Tabulka1[[#This Row],[x3]]/94.196*1000/(100-Tabulka1[[#This Row],[x2]])</f>
        <v>10.606728437110352</v>
      </c>
      <c r="X1004" s="1">
        <f>(Tabulka1[[#This Row],[x2]]-Tabulka1[[#This Row],[x3]])/60.08*1000/(100-Tabulka1[[#This Row],[x2]])</f>
        <v>5.3033642185551759</v>
      </c>
      <c r="Y1004" s="1">
        <f>Tabulka1[[#This Row],[z2]]</f>
        <v>1.5424500000000001</v>
      </c>
      <c r="Z1004" s="1">
        <f>Tabulka1[[#This Row],[std2]]</f>
        <v>0</v>
      </c>
      <c r="AA1004" s="1" t="s">
        <v>40</v>
      </c>
      <c r="AB1004" s="1" t="s">
        <v>37</v>
      </c>
      <c r="AC1004" s="1" t="str">
        <f>Tabulka1[[#This Row],[z2Label]]</f>
        <v>Density (g/cm3)</v>
      </c>
      <c r="AD1004" s="1">
        <f>Tabulka1[[#This Row],[y2]]</f>
        <v>1</v>
      </c>
      <c r="AE1004" s="1">
        <f>Tabulka1[[#This Row],[x3]]</f>
        <v>27.47556327620628</v>
      </c>
      <c r="AF1004" s="1">
        <f>Tabulka1[[#This Row],[x2]]-Tabulka1[[#This Row],[x3]]</f>
        <v>17.52443672379372</v>
      </c>
      <c r="AG1004" s="1">
        <f>100-Tabulka1[[#This Row],[Na2O_proc]]-Tabulka1[[#This Row],[SiO2_proc]]</f>
        <v>54.999999999999993</v>
      </c>
      <c r="AH1004" s="1">
        <f>Tabulka1[[#This Row],[z2]]</f>
        <v>1.5424500000000001</v>
      </c>
      <c r="AI1004" s="1">
        <f>Tabulka1[[#This Row],[std2]]</f>
        <v>0</v>
      </c>
      <c r="AJ1004" s="1" t="str">
        <f>Tabulka1[[#This Row],[z2Label]]</f>
        <v>Density (g/cm3)</v>
      </c>
      <c r="AK1004" s="1">
        <v>15</v>
      </c>
      <c r="AL1004" s="1" t="s">
        <v>83</v>
      </c>
      <c r="AM1004" s="1" t="s">
        <v>79</v>
      </c>
      <c r="AN1004" s="1">
        <f t="shared" si="835"/>
        <v>1.5395492891249996</v>
      </c>
      <c r="AO1004" s="1">
        <f>Tabulka1[[#This Row],[Interpolated_z2]]-Tabulka1[[#This Row],[z2]]</f>
        <v>-2.900710875000545E-3</v>
      </c>
      <c r="AP1004" s="1">
        <f>Tabulka1[[#This Row],[Interpolated_z2 - measured]]/Tabulka1[[#This Row],[z2]]*100</f>
        <v>-0.18805866478657621</v>
      </c>
      <c r="AQ1004" s="1">
        <v>1</v>
      </c>
    </row>
    <row r="1005" spans="1:43" ht="16.5" x14ac:dyDescent="0.35">
      <c r="A1005" s="1">
        <f>2*Tabulka1[[#This Row],[x3]]*Tabulka1[[#This Row],[z]]/(100*94.196)*1000</f>
        <v>0</v>
      </c>
      <c r="B1005" s="1">
        <f>Tabulka1[[#This Row],[y2]]*Tabulka1[[#This Row],[x]]/2</f>
        <v>0</v>
      </c>
      <c r="C1005" s="1">
        <f>Tabulka1[[#This Row],[z2]]</f>
        <v>0.99909999999999999</v>
      </c>
      <c r="D1005" s="1">
        <f>Tabulka1[[#This Row],[std2]]</f>
        <v>0</v>
      </c>
      <c r="E1005" s="1">
        <v>5</v>
      </c>
      <c r="F1005" s="1" t="s">
        <v>84</v>
      </c>
      <c r="G1005" s="1" t="s">
        <v>27</v>
      </c>
      <c r="H1005" s="1" t="str">
        <f>Tabulka1[[#This Row],[z2Label]]</f>
        <v>Density (g/cm3)</v>
      </c>
      <c r="I1005" s="1">
        <v>0</v>
      </c>
      <c r="J1005" s="1">
        <v>1.5</v>
      </c>
      <c r="K1005">
        <v>0.99909999999999999</v>
      </c>
      <c r="L1005"/>
      <c r="M1005" s="1" t="s">
        <v>29</v>
      </c>
      <c r="N1005" s="1" t="s">
        <v>28</v>
      </c>
      <c r="O1005" s="1" t="s">
        <v>80</v>
      </c>
      <c r="P1005" s="1">
        <f>Tabulka1[[#This Row],[x2]]/(1+Tabulka1[[#This Row],[y2]]*60.08/94.196)</f>
        <v>0</v>
      </c>
      <c r="Q1005" s="1">
        <f>Tabulka1[[#This Row],[y2]]</f>
        <v>1.5</v>
      </c>
      <c r="R1005" s="1">
        <f>Tabulka1[[#This Row],[z2]]</f>
        <v>0.99909999999999999</v>
      </c>
      <c r="S1005" s="1">
        <f>Tabulka1[[#This Row],[std2]]</f>
        <v>0</v>
      </c>
      <c r="T1005" s="1" t="s">
        <v>39</v>
      </c>
      <c r="U1005" s="1" t="s">
        <v>28</v>
      </c>
      <c r="V1005" s="1" t="str">
        <f>Tabulka1[[#This Row],[z2Label]]</f>
        <v>Density (g/cm3)</v>
      </c>
      <c r="W1005" s="1">
        <f>2*Tabulka1[[#This Row],[x3]]/94.196*1000/(100-Tabulka1[[#This Row],[x2]])</f>
        <v>0</v>
      </c>
      <c r="X1005" s="1">
        <f>(Tabulka1[[#This Row],[x2]]-Tabulka1[[#This Row],[x3]])/60.08*1000/(100-Tabulka1[[#This Row],[x2]])</f>
        <v>0</v>
      </c>
      <c r="Y1005" s="1">
        <f>Tabulka1[[#This Row],[z2]]</f>
        <v>0.99909999999999999</v>
      </c>
      <c r="Z1005" s="1">
        <f>Tabulka1[[#This Row],[std2]]</f>
        <v>0</v>
      </c>
      <c r="AA1005" s="1" t="s">
        <v>40</v>
      </c>
      <c r="AB1005" s="1" t="s">
        <v>37</v>
      </c>
      <c r="AC1005" s="1" t="str">
        <f>Tabulka1[[#This Row],[z2Label]]</f>
        <v>Density (g/cm3)</v>
      </c>
      <c r="AD1005" s="1">
        <f>Tabulka1[[#This Row],[y2]]</f>
        <v>1.5</v>
      </c>
      <c r="AE1005" s="1">
        <f>Tabulka1[[#This Row],[x3]]</f>
        <v>0</v>
      </c>
      <c r="AF1005" s="1">
        <f>Tabulka1[[#This Row],[x2]]-Tabulka1[[#This Row],[x3]]</f>
        <v>0</v>
      </c>
      <c r="AG1005" s="1">
        <f>100-Tabulka1[[#This Row],[Na2O_proc]]-Tabulka1[[#This Row],[SiO2_proc]]</f>
        <v>100</v>
      </c>
      <c r="AH1005" s="1">
        <f>Tabulka1[[#This Row],[z2]]</f>
        <v>0.99909999999999999</v>
      </c>
      <c r="AI1005" s="1">
        <f>Tabulka1[[#This Row],[std2]]</f>
        <v>0</v>
      </c>
      <c r="AJ1005" s="1" t="str">
        <f>Tabulka1[[#This Row],[z2Label]]</f>
        <v>Density (g/cm3)</v>
      </c>
      <c r="AK1005" s="1">
        <v>15</v>
      </c>
      <c r="AL1005" s="1" t="s">
        <v>83</v>
      </c>
      <c r="AM1005" s="1" t="s">
        <v>79</v>
      </c>
      <c r="AN1005" s="1">
        <f t="shared" si="835"/>
        <v>1.0020329625</v>
      </c>
      <c r="AO1005" s="1">
        <f>Tabulka1[[#This Row],[Interpolated_z2]]-Tabulka1[[#This Row],[z2]]</f>
        <v>2.9329624999999693E-3</v>
      </c>
      <c r="AP1005" s="1">
        <f>Tabulka1[[#This Row],[Interpolated_z2 - measured]]/Tabulka1[[#This Row],[z2]]*100</f>
        <v>0.293560454408965</v>
      </c>
      <c r="AQ1005" s="1">
        <v>100</v>
      </c>
    </row>
    <row r="1006" spans="1:43" ht="16.5" x14ac:dyDescent="0.35">
      <c r="A1006" s="1">
        <f>2*Tabulka1[[#This Row],[x3]]*Tabulka1[[#This Row],[z]]/(100*94.196)*1000</f>
        <v>0.56678204822153266</v>
      </c>
      <c r="B1006" s="1">
        <f>Tabulka1[[#This Row],[y2]]*Tabulka1[[#This Row],[x]]/2</f>
        <v>0.4250865361661495</v>
      </c>
      <c r="C1006" s="1">
        <f>Tabulka1[[#This Row],[z2]]</f>
        <v>1.04467</v>
      </c>
      <c r="D1006" s="1">
        <f>Tabulka1[[#This Row],[std2]]</f>
        <v>0</v>
      </c>
      <c r="E1006" s="1">
        <v>5</v>
      </c>
      <c r="F1006" s="1" t="s">
        <v>84</v>
      </c>
      <c r="G1006" s="1" t="s">
        <v>27</v>
      </c>
      <c r="H1006" s="1" t="str">
        <f>Tabulka1[[#This Row],[z2Label]]</f>
        <v>Density (g/cm3)</v>
      </c>
      <c r="I1006" s="1">
        <v>5</v>
      </c>
      <c r="J1006" s="1">
        <v>1.5</v>
      </c>
      <c r="K1006">
        <v>1.04467</v>
      </c>
      <c r="L1006">
        <v>0</v>
      </c>
      <c r="M1006" s="1" t="s">
        <v>29</v>
      </c>
      <c r="N1006" s="1" t="s">
        <v>28</v>
      </c>
      <c r="O1006" s="1" t="s">
        <v>80</v>
      </c>
      <c r="P1006" s="1">
        <f>Tabulka1[[#This Row],[x2]]/(1+Tabulka1[[#This Row],[y2]]*60.08/94.196)</f>
        <v>2.5552854879663189</v>
      </c>
      <c r="Q1006" s="1">
        <f>Tabulka1[[#This Row],[y2]]</f>
        <v>1.5</v>
      </c>
      <c r="R1006" s="1">
        <f>Tabulka1[[#This Row],[z2]]</f>
        <v>1.04467</v>
      </c>
      <c r="S1006" s="1">
        <f>Tabulka1[[#This Row],[std2]]</f>
        <v>0</v>
      </c>
      <c r="T1006" s="1" t="s">
        <v>39</v>
      </c>
      <c r="U1006" s="1" t="s">
        <v>28</v>
      </c>
      <c r="V1006" s="1" t="str">
        <f>Tabulka1[[#This Row],[z2Label]]</f>
        <v>Density (g/cm3)</v>
      </c>
      <c r="W1006" s="1">
        <f>2*Tabulka1[[#This Row],[x3]]/94.196*1000/(100-Tabulka1[[#This Row],[x2]])</f>
        <v>0.57110157498392367</v>
      </c>
      <c r="X1006" s="1">
        <f>(Tabulka1[[#This Row],[x2]]-Tabulka1[[#This Row],[x3]])/60.08*1000/(100-Tabulka1[[#This Row],[x2]])</f>
        <v>0.42832618123794258</v>
      </c>
      <c r="Y1006" s="1">
        <f>Tabulka1[[#This Row],[z2]]</f>
        <v>1.04467</v>
      </c>
      <c r="Z1006" s="1">
        <f>Tabulka1[[#This Row],[std2]]</f>
        <v>0</v>
      </c>
      <c r="AA1006" s="1" t="s">
        <v>40</v>
      </c>
      <c r="AB1006" s="1" t="s">
        <v>37</v>
      </c>
      <c r="AC1006" s="1" t="str">
        <f>Tabulka1[[#This Row],[z2Label]]</f>
        <v>Density (g/cm3)</v>
      </c>
      <c r="AD1006" s="1">
        <f>Tabulka1[[#This Row],[y2]]</f>
        <v>1.5</v>
      </c>
      <c r="AE1006" s="1">
        <f>Tabulka1[[#This Row],[x3]]</f>
        <v>2.5552854879663189</v>
      </c>
      <c r="AF1006" s="1">
        <f>Tabulka1[[#This Row],[x2]]-Tabulka1[[#This Row],[x3]]</f>
        <v>2.4447145120336811</v>
      </c>
      <c r="AG1006" s="1">
        <f>100-Tabulka1[[#This Row],[Na2O_proc]]-Tabulka1[[#This Row],[SiO2_proc]]</f>
        <v>95</v>
      </c>
      <c r="AH1006" s="1">
        <f>Tabulka1[[#This Row],[z2]]</f>
        <v>1.04467</v>
      </c>
      <c r="AI1006" s="1">
        <f>Tabulka1[[#This Row],[std2]]</f>
        <v>0</v>
      </c>
      <c r="AJ1006" s="1" t="str">
        <f>Tabulka1[[#This Row],[z2Label]]</f>
        <v>Density (g/cm3)</v>
      </c>
      <c r="AK1006" s="1">
        <v>15</v>
      </c>
      <c r="AL1006" s="1" t="s">
        <v>83</v>
      </c>
      <c r="AM1006" s="1" t="s">
        <v>79</v>
      </c>
      <c r="AN1006" s="1">
        <f t="shared" si="835"/>
        <v>1.0429611947499999</v>
      </c>
      <c r="AO1006" s="1">
        <f>Tabulka1[[#This Row],[Interpolated_z2]]-Tabulka1[[#This Row],[z2]]</f>
        <v>-1.7088052500000561E-3</v>
      </c>
      <c r="AP1006" s="1">
        <f>Tabulka1[[#This Row],[Interpolated_z2 - measured]]/Tabulka1[[#This Row],[z2]]*100</f>
        <v>-0.16357368834177835</v>
      </c>
      <c r="AQ1006" s="1">
        <v>1</v>
      </c>
    </row>
    <row r="1007" spans="1:43" ht="16.5" x14ac:dyDescent="0.35">
      <c r="A1007" s="1">
        <f>2*Tabulka1[[#This Row],[x3]]*Tabulka1[[#This Row],[z]]/(100*94.196)*1000</f>
        <v>1.1839015603637235</v>
      </c>
      <c r="B1007" s="1">
        <f>Tabulka1[[#This Row],[y2]]*Tabulka1[[#This Row],[x]]/2</f>
        <v>0.88792617027279264</v>
      </c>
      <c r="C1007" s="1">
        <f>Tabulka1[[#This Row],[z2]]</f>
        <v>1.0910600000000001</v>
      </c>
      <c r="D1007" s="1">
        <f>Tabulka1[[#This Row],[std2]]</f>
        <v>1.4142135623666588E-5</v>
      </c>
      <c r="E1007" s="1">
        <v>5</v>
      </c>
      <c r="F1007" s="1" t="s">
        <v>84</v>
      </c>
      <c r="G1007" s="1" t="s">
        <v>27</v>
      </c>
      <c r="H1007" s="1" t="str">
        <f>Tabulka1[[#This Row],[z2Label]]</f>
        <v>Density (g/cm3)</v>
      </c>
      <c r="I1007" s="1">
        <v>10</v>
      </c>
      <c r="J1007" s="1">
        <v>1.5</v>
      </c>
      <c r="K1007">
        <v>1.0910600000000001</v>
      </c>
      <c r="L1007">
        <v>1.4142135623666588E-5</v>
      </c>
      <c r="M1007" s="1" t="s">
        <v>29</v>
      </c>
      <c r="N1007" s="1" t="s">
        <v>28</v>
      </c>
      <c r="O1007" s="1" t="s">
        <v>80</v>
      </c>
      <c r="P1007" s="1">
        <f>Tabulka1[[#This Row],[x2]]/(1+Tabulka1[[#This Row],[y2]]*60.08/94.196)</f>
        <v>5.1105709759326379</v>
      </c>
      <c r="Q1007" s="1">
        <f>Tabulka1[[#This Row],[y2]]</f>
        <v>1.5</v>
      </c>
      <c r="R1007" s="1">
        <f>Tabulka1[[#This Row],[z2]]</f>
        <v>1.0910600000000001</v>
      </c>
      <c r="S1007" s="1">
        <f>Tabulka1[[#This Row],[std2]]</f>
        <v>1.4142135623666588E-5</v>
      </c>
      <c r="T1007" s="1" t="s">
        <v>39</v>
      </c>
      <c r="U1007" s="1" t="s">
        <v>28</v>
      </c>
      <c r="V1007" s="1" t="str">
        <f>Tabulka1[[#This Row],[z2Label]]</f>
        <v>Density (g/cm3)</v>
      </c>
      <c r="W1007" s="1">
        <f>2*Tabulka1[[#This Row],[x3]]/94.196*1000/(100-Tabulka1[[#This Row],[x2]])</f>
        <v>1.2056588805216166</v>
      </c>
      <c r="X1007" s="1">
        <f>(Tabulka1[[#This Row],[x2]]-Tabulka1[[#This Row],[x3]])/60.08*1000/(100-Tabulka1[[#This Row],[x2]])</f>
        <v>0.90424416039121214</v>
      </c>
      <c r="Y1007" s="1">
        <f>Tabulka1[[#This Row],[z2]]</f>
        <v>1.0910600000000001</v>
      </c>
      <c r="Z1007" s="1">
        <f>Tabulka1[[#This Row],[std2]]</f>
        <v>1.4142135623666588E-5</v>
      </c>
      <c r="AA1007" s="1" t="s">
        <v>40</v>
      </c>
      <c r="AB1007" s="1" t="s">
        <v>37</v>
      </c>
      <c r="AC1007" s="1" t="str">
        <f>Tabulka1[[#This Row],[z2Label]]</f>
        <v>Density (g/cm3)</v>
      </c>
      <c r="AD1007" s="1">
        <f>Tabulka1[[#This Row],[y2]]</f>
        <v>1.5</v>
      </c>
      <c r="AE1007" s="1">
        <f>Tabulka1[[#This Row],[x3]]</f>
        <v>5.1105709759326379</v>
      </c>
      <c r="AF1007" s="1">
        <f>Tabulka1[[#This Row],[x2]]-Tabulka1[[#This Row],[x3]]</f>
        <v>4.8894290240673621</v>
      </c>
      <c r="AG1007" s="1">
        <f>100-Tabulka1[[#This Row],[Na2O_proc]]-Tabulka1[[#This Row],[SiO2_proc]]</f>
        <v>90</v>
      </c>
      <c r="AH1007" s="1">
        <f>Tabulka1[[#This Row],[z2]]</f>
        <v>1.0910600000000001</v>
      </c>
      <c r="AI1007" s="1">
        <f>Tabulka1[[#This Row],[std2]]</f>
        <v>1.4142135623666588E-5</v>
      </c>
      <c r="AJ1007" s="1" t="str">
        <f>Tabulka1[[#This Row],[z2Label]]</f>
        <v>Density (g/cm3)</v>
      </c>
      <c r="AK1007" s="1">
        <v>15</v>
      </c>
      <c r="AL1007" s="1" t="s">
        <v>83</v>
      </c>
      <c r="AM1007" s="1" t="s">
        <v>79</v>
      </c>
      <c r="AN1007" s="1">
        <f t="shared" si="835"/>
        <v>1.0892841529999999</v>
      </c>
      <c r="AO1007" s="1">
        <f>Tabulka1[[#This Row],[Interpolated_z2]]-Tabulka1[[#This Row],[z2]]</f>
        <v>-1.7758470000002191E-3</v>
      </c>
      <c r="AP1007" s="1">
        <f>Tabulka1[[#This Row],[Interpolated_z2 - measured]]/Tabulka1[[#This Row],[z2]]*100</f>
        <v>-0.16276345938813805</v>
      </c>
      <c r="AQ1007" s="1">
        <v>1</v>
      </c>
    </row>
    <row r="1008" spans="1:43" ht="16.5" x14ac:dyDescent="0.35">
      <c r="A1008" s="1">
        <f>2*Tabulka1[[#This Row],[x3]]*Tabulka1[[#This Row],[z]]/(100*94.196)*1000</f>
        <v>1.8568680960958355</v>
      </c>
      <c r="B1008" s="1">
        <f>Tabulka1[[#This Row],[y2]]*Tabulka1[[#This Row],[x]]/2</f>
        <v>1.3926510720718766</v>
      </c>
      <c r="C1008" s="1">
        <f>Tabulka1[[#This Row],[z2]]</f>
        <v>1.140835</v>
      </c>
      <c r="D1008" s="1">
        <f>Tabulka1[[#This Row],[std2]]</f>
        <v>7.0710678119117998E-6</v>
      </c>
      <c r="E1008" s="1">
        <v>5</v>
      </c>
      <c r="F1008" s="1" t="s">
        <v>84</v>
      </c>
      <c r="G1008" s="1" t="s">
        <v>27</v>
      </c>
      <c r="H1008" s="1" t="str">
        <f>Tabulka1[[#This Row],[z2Label]]</f>
        <v>Density (g/cm3)</v>
      </c>
      <c r="I1008" s="1">
        <v>15</v>
      </c>
      <c r="J1008" s="1">
        <v>1.5</v>
      </c>
      <c r="K1008">
        <v>1.140835</v>
      </c>
      <c r="L1008">
        <v>7.0710678119117998E-6</v>
      </c>
      <c r="M1008" s="1" t="s">
        <v>29</v>
      </c>
      <c r="N1008" s="1" t="s">
        <v>28</v>
      </c>
      <c r="O1008" s="1" t="s">
        <v>80</v>
      </c>
      <c r="P1008" s="1">
        <f>Tabulka1[[#This Row],[x2]]/(1+Tabulka1[[#This Row],[y2]]*60.08/94.196)</f>
        <v>7.6658564638989564</v>
      </c>
      <c r="Q1008" s="1">
        <f>Tabulka1[[#This Row],[y2]]</f>
        <v>1.5</v>
      </c>
      <c r="R1008" s="1">
        <f>Tabulka1[[#This Row],[z2]]</f>
        <v>1.140835</v>
      </c>
      <c r="S1008" s="1">
        <f>Tabulka1[[#This Row],[std2]]</f>
        <v>7.0710678119117998E-6</v>
      </c>
      <c r="T1008" s="1" t="s">
        <v>39</v>
      </c>
      <c r="U1008" s="1" t="s">
        <v>28</v>
      </c>
      <c r="V1008" s="1" t="str">
        <f>Tabulka1[[#This Row],[z2Label]]</f>
        <v>Density (g/cm3)</v>
      </c>
      <c r="W1008" s="1">
        <f>2*Tabulka1[[#This Row],[x3]]/94.196*1000/(100-Tabulka1[[#This Row],[x2]])</f>
        <v>1.9148699867108023</v>
      </c>
      <c r="X1008" s="1">
        <f>(Tabulka1[[#This Row],[x2]]-Tabulka1[[#This Row],[x3]])/60.08*1000/(100-Tabulka1[[#This Row],[x2]])</f>
        <v>1.4361524900331017</v>
      </c>
      <c r="Y1008" s="1">
        <f>Tabulka1[[#This Row],[z2]]</f>
        <v>1.140835</v>
      </c>
      <c r="Z1008" s="1">
        <f>Tabulka1[[#This Row],[std2]]</f>
        <v>7.0710678119117998E-6</v>
      </c>
      <c r="AA1008" s="1" t="s">
        <v>40</v>
      </c>
      <c r="AB1008" s="1" t="s">
        <v>37</v>
      </c>
      <c r="AC1008" s="1" t="str">
        <f>Tabulka1[[#This Row],[z2Label]]</f>
        <v>Density (g/cm3)</v>
      </c>
      <c r="AD1008" s="1">
        <f>Tabulka1[[#This Row],[y2]]</f>
        <v>1.5</v>
      </c>
      <c r="AE1008" s="1">
        <f>Tabulka1[[#This Row],[x3]]</f>
        <v>7.6658564638989564</v>
      </c>
      <c r="AF1008" s="1">
        <f>Tabulka1[[#This Row],[x2]]-Tabulka1[[#This Row],[x3]]</f>
        <v>7.3341435361010436</v>
      </c>
      <c r="AG1008" s="1">
        <f>100-Tabulka1[[#This Row],[Na2O_proc]]-Tabulka1[[#This Row],[SiO2_proc]]</f>
        <v>85</v>
      </c>
      <c r="AH1008" s="1">
        <f>Tabulka1[[#This Row],[z2]]</f>
        <v>1.140835</v>
      </c>
      <c r="AI1008" s="1">
        <f>Tabulka1[[#This Row],[std2]]</f>
        <v>7.0710678119117998E-6</v>
      </c>
      <c r="AJ1008" s="1" t="str">
        <f>Tabulka1[[#This Row],[z2Label]]</f>
        <v>Density (g/cm3)</v>
      </c>
      <c r="AK1008" s="1">
        <v>15</v>
      </c>
      <c r="AL1008" s="1" t="s">
        <v>83</v>
      </c>
      <c r="AM1008" s="1" t="s">
        <v>79</v>
      </c>
      <c r="AN1008" s="1">
        <f t="shared" si="835"/>
        <v>1.1398535670000001</v>
      </c>
      <c r="AO1008" s="1">
        <f>Tabulka1[[#This Row],[Interpolated_z2]]-Tabulka1[[#This Row],[z2]]</f>
        <v>-9.8143299999997602E-4</v>
      </c>
      <c r="AP1008" s="1">
        <f>Tabulka1[[#This Row],[Interpolated_z2 - measured]]/Tabulka1[[#This Row],[z2]]*100</f>
        <v>-8.6027602589329386E-2</v>
      </c>
      <c r="AQ1008" s="1">
        <v>1</v>
      </c>
    </row>
    <row r="1009" spans="1:43" ht="16.5" x14ac:dyDescent="0.35">
      <c r="A1009" s="1">
        <f>2*Tabulka1[[#This Row],[x3]]*Tabulka1[[#This Row],[z]]/(100*94.196)*1000</f>
        <v>2.5909307927689409</v>
      </c>
      <c r="B1009" s="1">
        <f>Tabulka1[[#This Row],[y2]]*Tabulka1[[#This Row],[x]]/2</f>
        <v>1.9431980945767058</v>
      </c>
      <c r="C1009" s="1">
        <f>Tabulka1[[#This Row],[z2]]</f>
        <v>1.193875</v>
      </c>
      <c r="D1009" s="1">
        <f>Tabulka1[[#This Row],[std2]]</f>
        <v>7.0710678119117998E-6</v>
      </c>
      <c r="E1009" s="1">
        <v>5</v>
      </c>
      <c r="F1009" s="1" t="s">
        <v>84</v>
      </c>
      <c r="G1009" s="1" t="s">
        <v>27</v>
      </c>
      <c r="H1009" s="1" t="str">
        <f>Tabulka1[[#This Row],[z2Label]]</f>
        <v>Density (g/cm3)</v>
      </c>
      <c r="I1009" s="1">
        <v>20</v>
      </c>
      <c r="J1009" s="1">
        <v>1.5</v>
      </c>
      <c r="K1009">
        <v>1.193875</v>
      </c>
      <c r="L1009">
        <v>7.0710678119117998E-6</v>
      </c>
      <c r="M1009" s="1" t="s">
        <v>29</v>
      </c>
      <c r="N1009" s="1" t="s">
        <v>28</v>
      </c>
      <c r="O1009" s="1" t="s">
        <v>80</v>
      </c>
      <c r="P1009" s="1">
        <f>Tabulka1[[#This Row],[x2]]/(1+Tabulka1[[#This Row],[y2]]*60.08/94.196)</f>
        <v>10.221141951865276</v>
      </c>
      <c r="Q1009" s="1">
        <f>Tabulka1[[#This Row],[y2]]</f>
        <v>1.5</v>
      </c>
      <c r="R1009" s="1">
        <f>Tabulka1[[#This Row],[z2]]</f>
        <v>1.193875</v>
      </c>
      <c r="S1009" s="1">
        <f>Tabulka1[[#This Row],[std2]]</f>
        <v>7.0710678119117998E-6</v>
      </c>
      <c r="T1009" s="1" t="s">
        <v>39</v>
      </c>
      <c r="U1009" s="1" t="s">
        <v>28</v>
      </c>
      <c r="V1009" s="1" t="str">
        <f>Tabulka1[[#This Row],[z2Label]]</f>
        <v>Density (g/cm3)</v>
      </c>
      <c r="W1009" s="1">
        <f>2*Tabulka1[[#This Row],[x3]]/94.196*1000/(100-Tabulka1[[#This Row],[x2]])</f>
        <v>2.7127324811736373</v>
      </c>
      <c r="X1009" s="1">
        <f>(Tabulka1[[#This Row],[x2]]-Tabulka1[[#This Row],[x3]])/60.08*1000/(100-Tabulka1[[#This Row],[x2]])</f>
        <v>2.0345493608802272</v>
      </c>
      <c r="Y1009" s="1">
        <f>Tabulka1[[#This Row],[z2]]</f>
        <v>1.193875</v>
      </c>
      <c r="Z1009" s="1">
        <f>Tabulka1[[#This Row],[std2]]</f>
        <v>7.0710678119117998E-6</v>
      </c>
      <c r="AA1009" s="1" t="s">
        <v>40</v>
      </c>
      <c r="AB1009" s="1" t="s">
        <v>37</v>
      </c>
      <c r="AC1009" s="1" t="str">
        <f>Tabulka1[[#This Row],[z2Label]]</f>
        <v>Density (g/cm3)</v>
      </c>
      <c r="AD1009" s="1">
        <f>Tabulka1[[#This Row],[y2]]</f>
        <v>1.5</v>
      </c>
      <c r="AE1009" s="1">
        <f>Tabulka1[[#This Row],[x3]]</f>
        <v>10.221141951865276</v>
      </c>
      <c r="AF1009" s="1">
        <f>Tabulka1[[#This Row],[x2]]-Tabulka1[[#This Row],[x3]]</f>
        <v>9.7788580481347243</v>
      </c>
      <c r="AG1009" s="1">
        <f>100-Tabulka1[[#This Row],[Na2O_proc]]-Tabulka1[[#This Row],[SiO2_proc]]</f>
        <v>80</v>
      </c>
      <c r="AH1009" s="1">
        <f>Tabulka1[[#This Row],[z2]]</f>
        <v>1.193875</v>
      </c>
      <c r="AI1009" s="1">
        <f>Tabulka1[[#This Row],[std2]]</f>
        <v>7.0710678119117998E-6</v>
      </c>
      <c r="AJ1009" s="1" t="str">
        <f>Tabulka1[[#This Row],[z2Label]]</f>
        <v>Density (g/cm3)</v>
      </c>
      <c r="AK1009" s="1">
        <v>15</v>
      </c>
      <c r="AL1009" s="1" t="s">
        <v>83</v>
      </c>
      <c r="AM1009" s="1" t="s">
        <v>79</v>
      </c>
      <c r="AN1009" s="1">
        <f t="shared" si="835"/>
        <v>1.1939281915</v>
      </c>
      <c r="AO1009" s="1">
        <f>Tabulka1[[#This Row],[Interpolated_z2]]-Tabulka1[[#This Row],[z2]]</f>
        <v>5.319149999993833E-5</v>
      </c>
      <c r="AP1009" s="1">
        <f>Tabulka1[[#This Row],[Interpolated_z2 - measured]]/Tabulka1[[#This Row],[z2]]*100</f>
        <v>4.4553659302639164E-3</v>
      </c>
      <c r="AQ1009" s="1">
        <v>1</v>
      </c>
    </row>
    <row r="1010" spans="1:43" ht="16.5" x14ac:dyDescent="0.35">
      <c r="A1010" s="1">
        <f>2*Tabulka1[[#This Row],[x3]]*Tabulka1[[#This Row],[z]]/(100*94.196)*1000</f>
        <v>3.393248551400855</v>
      </c>
      <c r="B1010" s="1">
        <f>Tabulka1[[#This Row],[y2]]*Tabulka1[[#This Row],[x]]/2</f>
        <v>2.5449364135506412</v>
      </c>
      <c r="C1010" s="1">
        <f>Tabulka1[[#This Row],[z2]]</f>
        <v>1.2508600000000001</v>
      </c>
      <c r="D1010" s="1">
        <f>Tabulka1[[#This Row],[std2]]</f>
        <v>0</v>
      </c>
      <c r="E1010" s="1">
        <v>5</v>
      </c>
      <c r="F1010" s="1" t="s">
        <v>84</v>
      </c>
      <c r="G1010" s="1" t="s">
        <v>27</v>
      </c>
      <c r="H1010" s="1" t="str">
        <f>Tabulka1[[#This Row],[z2Label]]</f>
        <v>Density (g/cm3)</v>
      </c>
      <c r="I1010" s="1">
        <v>25</v>
      </c>
      <c r="J1010" s="1">
        <v>1.5</v>
      </c>
      <c r="K1010">
        <v>1.2508600000000001</v>
      </c>
      <c r="L1010">
        <v>0</v>
      </c>
      <c r="M1010" s="1" t="s">
        <v>29</v>
      </c>
      <c r="N1010" s="1" t="s">
        <v>28</v>
      </c>
      <c r="O1010" s="1" t="s">
        <v>80</v>
      </c>
      <c r="P1010" s="1">
        <f>Tabulka1[[#This Row],[x2]]/(1+Tabulka1[[#This Row],[y2]]*60.08/94.196)</f>
        <v>12.776427439831593</v>
      </c>
      <c r="Q1010" s="1">
        <f>Tabulka1[[#This Row],[y2]]</f>
        <v>1.5</v>
      </c>
      <c r="R1010" s="1">
        <f>Tabulka1[[#This Row],[z2]]</f>
        <v>1.2508600000000001</v>
      </c>
      <c r="S1010" s="1">
        <f>Tabulka1[[#This Row],[std2]]</f>
        <v>0</v>
      </c>
      <c r="T1010" s="1" t="s">
        <v>39</v>
      </c>
      <c r="U1010" s="1" t="s">
        <v>28</v>
      </c>
      <c r="V1010" s="1" t="str">
        <f>Tabulka1[[#This Row],[z2Label]]</f>
        <v>Density (g/cm3)</v>
      </c>
      <c r="W1010" s="1">
        <f>2*Tabulka1[[#This Row],[x3]]/94.196*1000/(100-Tabulka1[[#This Row],[x2]])</f>
        <v>3.616976641564849</v>
      </c>
      <c r="X1010" s="1">
        <f>(Tabulka1[[#This Row],[x2]]-Tabulka1[[#This Row],[x3]])/60.08*1000/(100-Tabulka1[[#This Row],[x2]])</f>
        <v>2.7127324811736369</v>
      </c>
      <c r="Y1010" s="1">
        <f>Tabulka1[[#This Row],[z2]]</f>
        <v>1.2508600000000001</v>
      </c>
      <c r="Z1010" s="1">
        <f>Tabulka1[[#This Row],[std2]]</f>
        <v>0</v>
      </c>
      <c r="AA1010" s="1" t="s">
        <v>40</v>
      </c>
      <c r="AB1010" s="1" t="s">
        <v>37</v>
      </c>
      <c r="AC1010" s="1" t="str">
        <f>Tabulka1[[#This Row],[z2Label]]</f>
        <v>Density (g/cm3)</v>
      </c>
      <c r="AD1010" s="1">
        <f>Tabulka1[[#This Row],[y2]]</f>
        <v>1.5</v>
      </c>
      <c r="AE1010" s="1">
        <f>Tabulka1[[#This Row],[x3]]</f>
        <v>12.776427439831593</v>
      </c>
      <c r="AF1010" s="1">
        <f>Tabulka1[[#This Row],[x2]]-Tabulka1[[#This Row],[x3]]</f>
        <v>12.223572560168407</v>
      </c>
      <c r="AG1010" s="1">
        <f>100-Tabulka1[[#This Row],[Na2O_proc]]-Tabulka1[[#This Row],[SiO2_proc]]</f>
        <v>75</v>
      </c>
      <c r="AH1010" s="1">
        <f>Tabulka1[[#This Row],[z2]]</f>
        <v>1.2508600000000001</v>
      </c>
      <c r="AI1010" s="1">
        <f>Tabulka1[[#This Row],[std2]]</f>
        <v>0</v>
      </c>
      <c r="AJ1010" s="1" t="str">
        <f>Tabulka1[[#This Row],[z2Label]]</f>
        <v>Density (g/cm3)</v>
      </c>
      <c r="AK1010" s="1">
        <v>15</v>
      </c>
      <c r="AL1010" s="1" t="s">
        <v>83</v>
      </c>
      <c r="AM1010" s="1" t="s">
        <v>79</v>
      </c>
      <c r="AN1010" s="1">
        <f t="shared" si="835"/>
        <v>1.25117380625</v>
      </c>
      <c r="AO1010" s="1">
        <f>Tabulka1[[#This Row],[Interpolated_z2]]-Tabulka1[[#This Row],[z2]]</f>
        <v>3.1380624999988171E-4</v>
      </c>
      <c r="AP1010" s="1">
        <f>Tabulka1[[#This Row],[Interpolated_z2 - measured]]/Tabulka1[[#This Row],[z2]]*100</f>
        <v>2.5087239978885064E-2</v>
      </c>
      <c r="AQ1010" s="1">
        <v>1</v>
      </c>
    </row>
    <row r="1011" spans="1:43" ht="16.5" x14ac:dyDescent="0.35">
      <c r="A1011" s="1">
        <f>2*Tabulka1[[#This Row],[x3]]*Tabulka1[[#This Row],[z]]/(100*94.196)*1000</f>
        <v>4.2693634844506168</v>
      </c>
      <c r="B1011" s="1">
        <f>Tabulka1[[#This Row],[y2]]*Tabulka1[[#This Row],[x]]/2</f>
        <v>3.2020226133379626</v>
      </c>
      <c r="C1011" s="1">
        <f>Tabulka1[[#This Row],[z2]]</f>
        <v>1.31152</v>
      </c>
      <c r="D1011" s="1">
        <f>Tabulka1[[#This Row],[std2]]</f>
        <v>1.41421356238236E-5</v>
      </c>
      <c r="E1011" s="1">
        <v>5</v>
      </c>
      <c r="F1011" s="1" t="s">
        <v>84</v>
      </c>
      <c r="G1011" s="1" t="s">
        <v>27</v>
      </c>
      <c r="H1011" s="1" t="str">
        <f>Tabulka1[[#This Row],[z2Label]]</f>
        <v>Density (g/cm3)</v>
      </c>
      <c r="I1011" s="1">
        <v>30</v>
      </c>
      <c r="J1011" s="1">
        <v>1.5</v>
      </c>
      <c r="K1011">
        <v>1.31152</v>
      </c>
      <c r="L1011">
        <v>1.41421356238236E-5</v>
      </c>
      <c r="M1011" s="1" t="s">
        <v>29</v>
      </c>
      <c r="N1011" s="1" t="s">
        <v>28</v>
      </c>
      <c r="O1011" s="1" t="s">
        <v>80</v>
      </c>
      <c r="P1011" s="1">
        <f>Tabulka1[[#This Row],[x2]]/(1+Tabulka1[[#This Row],[y2]]*60.08/94.196)</f>
        <v>15.331712927797913</v>
      </c>
      <c r="Q1011" s="1">
        <f>Tabulka1[[#This Row],[y2]]</f>
        <v>1.5</v>
      </c>
      <c r="R1011" s="1">
        <f>Tabulka1[[#This Row],[z2]]</f>
        <v>1.31152</v>
      </c>
      <c r="S1011" s="1">
        <f>Tabulka1[[#This Row],[std2]]</f>
        <v>1.41421356238236E-5</v>
      </c>
      <c r="T1011" s="1" t="s">
        <v>39</v>
      </c>
      <c r="U1011" s="1" t="s">
        <v>28</v>
      </c>
      <c r="V1011" s="1" t="str">
        <f>Tabulka1[[#This Row],[z2Label]]</f>
        <v>Density (g/cm3)</v>
      </c>
      <c r="W1011" s="1">
        <f>2*Tabulka1[[#This Row],[x3]]/94.196*1000/(100-Tabulka1[[#This Row],[x2]])</f>
        <v>4.6503985391548062</v>
      </c>
      <c r="X1011" s="1">
        <f>(Tabulka1[[#This Row],[x2]]-Tabulka1[[#This Row],[x3]])/60.08*1000/(100-Tabulka1[[#This Row],[x2]])</f>
        <v>3.487798904366104</v>
      </c>
      <c r="Y1011" s="1">
        <f>Tabulka1[[#This Row],[z2]]</f>
        <v>1.31152</v>
      </c>
      <c r="Z1011" s="1">
        <f>Tabulka1[[#This Row],[std2]]</f>
        <v>1.41421356238236E-5</v>
      </c>
      <c r="AA1011" s="1" t="s">
        <v>40</v>
      </c>
      <c r="AB1011" s="1" t="s">
        <v>37</v>
      </c>
      <c r="AC1011" s="1" t="str">
        <f>Tabulka1[[#This Row],[z2Label]]</f>
        <v>Density (g/cm3)</v>
      </c>
      <c r="AD1011" s="1">
        <f>Tabulka1[[#This Row],[y2]]</f>
        <v>1.5</v>
      </c>
      <c r="AE1011" s="1">
        <f>Tabulka1[[#This Row],[x3]]</f>
        <v>15.331712927797913</v>
      </c>
      <c r="AF1011" s="1">
        <f>Tabulka1[[#This Row],[x2]]-Tabulka1[[#This Row],[x3]]</f>
        <v>14.668287072202087</v>
      </c>
      <c r="AG1011" s="1">
        <f>100-Tabulka1[[#This Row],[Na2O_proc]]-Tabulka1[[#This Row],[SiO2_proc]]</f>
        <v>70</v>
      </c>
      <c r="AH1011" s="1">
        <f>Tabulka1[[#This Row],[z2]]</f>
        <v>1.31152</v>
      </c>
      <c r="AI1011" s="1">
        <f>Tabulka1[[#This Row],[std2]]</f>
        <v>1.41421356238236E-5</v>
      </c>
      <c r="AJ1011" s="1" t="str">
        <f>Tabulka1[[#This Row],[z2Label]]</f>
        <v>Density (g/cm3)</v>
      </c>
      <c r="AK1011" s="1">
        <v>15</v>
      </c>
      <c r="AL1011" s="1" t="s">
        <v>83</v>
      </c>
      <c r="AM1011" s="1" t="s">
        <v>79</v>
      </c>
      <c r="AN1011" s="1">
        <f t="shared" si="835"/>
        <v>1.3116632159999997</v>
      </c>
      <c r="AO1011" s="1">
        <f>Tabulka1[[#This Row],[Interpolated_z2]]-Tabulka1[[#This Row],[z2]]</f>
        <v>1.432159999996685E-4</v>
      </c>
      <c r="AP1011" s="1">
        <f>Tabulka1[[#This Row],[Interpolated_z2 - measured]]/Tabulka1[[#This Row],[z2]]*100</f>
        <v>1.0919848725118067E-2</v>
      </c>
      <c r="AQ1011" s="1">
        <v>1</v>
      </c>
    </row>
    <row r="1012" spans="1:43" ht="16.5" x14ac:dyDescent="0.35">
      <c r="A1012" s="1">
        <f>2*Tabulka1[[#This Row],[x3]]*Tabulka1[[#This Row],[z]]/(100*94.196)*1000</f>
        <v>5.2268332646107769</v>
      </c>
      <c r="B1012" s="1">
        <f>Tabulka1[[#This Row],[y2]]*Tabulka1[[#This Row],[x]]/2</f>
        <v>3.9201249484580827</v>
      </c>
      <c r="C1012" s="1">
        <f>Tabulka1[[#This Row],[z2]]</f>
        <v>1.3762700000000001</v>
      </c>
      <c r="D1012" s="1">
        <f>Tabulka1[[#This Row],[std2]]</f>
        <v>0</v>
      </c>
      <c r="E1012" s="1">
        <v>5</v>
      </c>
      <c r="F1012" s="1" t="s">
        <v>84</v>
      </c>
      <c r="G1012" s="1" t="s">
        <v>27</v>
      </c>
      <c r="H1012" s="1" t="str">
        <f>Tabulka1[[#This Row],[z2Label]]</f>
        <v>Density (g/cm3)</v>
      </c>
      <c r="I1012" s="1">
        <v>35</v>
      </c>
      <c r="J1012" s="1">
        <v>1.5</v>
      </c>
      <c r="K1012">
        <v>1.3762700000000001</v>
      </c>
      <c r="L1012">
        <v>0</v>
      </c>
      <c r="M1012" s="1" t="s">
        <v>29</v>
      </c>
      <c r="N1012" s="1" t="s">
        <v>28</v>
      </c>
      <c r="O1012" s="1" t="s">
        <v>80</v>
      </c>
      <c r="P1012" s="1">
        <f>Tabulka1[[#This Row],[x2]]/(1+Tabulka1[[#This Row],[y2]]*60.08/94.196)</f>
        <v>17.886998415764232</v>
      </c>
      <c r="Q1012" s="1">
        <f>Tabulka1[[#This Row],[y2]]</f>
        <v>1.5</v>
      </c>
      <c r="R1012" s="1">
        <f>Tabulka1[[#This Row],[z2]]</f>
        <v>1.3762700000000001</v>
      </c>
      <c r="S1012" s="1">
        <f>Tabulka1[[#This Row],[std2]]</f>
        <v>0</v>
      </c>
      <c r="T1012" s="1" t="s">
        <v>39</v>
      </c>
      <c r="U1012" s="1" t="s">
        <v>28</v>
      </c>
      <c r="V1012" s="1" t="str">
        <f>Tabulka1[[#This Row],[z2Label]]</f>
        <v>Density (g/cm3)</v>
      </c>
      <c r="W1012" s="1">
        <f>2*Tabulka1[[#This Row],[x3]]/94.196*1000/(100-Tabulka1[[#This Row],[x2]])</f>
        <v>5.8428084209893711</v>
      </c>
      <c r="X1012" s="1">
        <f>(Tabulka1[[#This Row],[x2]]-Tabulka1[[#This Row],[x3]])/60.08*1000/(100-Tabulka1[[#This Row],[x2]])</f>
        <v>4.3821063157420284</v>
      </c>
      <c r="Y1012" s="1">
        <f>Tabulka1[[#This Row],[z2]]</f>
        <v>1.3762700000000001</v>
      </c>
      <c r="Z1012" s="1">
        <f>Tabulka1[[#This Row],[std2]]</f>
        <v>0</v>
      </c>
      <c r="AA1012" s="1" t="s">
        <v>40</v>
      </c>
      <c r="AB1012" s="1" t="s">
        <v>37</v>
      </c>
      <c r="AC1012" s="1" t="str">
        <f>Tabulka1[[#This Row],[z2Label]]</f>
        <v>Density (g/cm3)</v>
      </c>
      <c r="AD1012" s="1">
        <f>Tabulka1[[#This Row],[y2]]</f>
        <v>1.5</v>
      </c>
      <c r="AE1012" s="1">
        <f>Tabulka1[[#This Row],[x3]]</f>
        <v>17.886998415764232</v>
      </c>
      <c r="AF1012" s="1">
        <f>Tabulka1[[#This Row],[x2]]-Tabulka1[[#This Row],[x3]]</f>
        <v>17.113001584235768</v>
      </c>
      <c r="AG1012" s="1">
        <f>100-Tabulka1[[#This Row],[Na2O_proc]]-Tabulka1[[#This Row],[SiO2_proc]]</f>
        <v>65</v>
      </c>
      <c r="AH1012" s="1">
        <f>Tabulka1[[#This Row],[z2]]</f>
        <v>1.3762700000000001</v>
      </c>
      <c r="AI1012" s="1">
        <f>Tabulka1[[#This Row],[std2]]</f>
        <v>0</v>
      </c>
      <c r="AJ1012" s="1" t="str">
        <f>Tabulka1[[#This Row],[z2Label]]</f>
        <v>Density (g/cm3)</v>
      </c>
      <c r="AK1012" s="1">
        <v>15</v>
      </c>
      <c r="AL1012" s="1" t="s">
        <v>83</v>
      </c>
      <c r="AM1012" s="1" t="s">
        <v>79</v>
      </c>
      <c r="AN1012" s="1">
        <f t="shared" si="835"/>
        <v>1.3758762504999997</v>
      </c>
      <c r="AO1012" s="1">
        <f>Tabulka1[[#This Row],[Interpolated_z2]]-Tabulka1[[#This Row],[z2]]</f>
        <v>-3.9374950000037323E-4</v>
      </c>
      <c r="AP1012" s="1">
        <f>Tabulka1[[#This Row],[Interpolated_z2 - measured]]/Tabulka1[[#This Row],[z2]]*100</f>
        <v>-2.8609902126790036E-2</v>
      </c>
      <c r="AQ1012" s="1">
        <v>1</v>
      </c>
    </row>
    <row r="1013" spans="1:43" ht="16.5" x14ac:dyDescent="0.35">
      <c r="A1013" s="1">
        <f>2*Tabulka1[[#This Row],[x3]]*Tabulka1[[#This Row],[z]]/(100*94.196)*1000</f>
        <v>6.268734130514984</v>
      </c>
      <c r="B1013" s="1">
        <f>Tabulka1[[#This Row],[y2]]*Tabulka1[[#This Row],[x]]/2</f>
        <v>4.7015505978862375</v>
      </c>
      <c r="C1013" s="1">
        <f>Tabulka1[[#This Row],[z2]]</f>
        <v>1.4442849999999998</v>
      </c>
      <c r="D1013" s="1">
        <f>Tabulka1[[#This Row],[std2]]</f>
        <v>2.1213203435578389E-5</v>
      </c>
      <c r="E1013" s="1">
        <v>5</v>
      </c>
      <c r="F1013" s="1" t="s">
        <v>84</v>
      </c>
      <c r="G1013" s="1" t="s">
        <v>27</v>
      </c>
      <c r="H1013" s="1" t="str">
        <f>Tabulka1[[#This Row],[z2Label]]</f>
        <v>Density (g/cm3)</v>
      </c>
      <c r="I1013" s="1">
        <v>40</v>
      </c>
      <c r="J1013" s="1">
        <v>1.5</v>
      </c>
      <c r="K1013">
        <v>1.4442849999999998</v>
      </c>
      <c r="L1013">
        <v>2.1213203435578389E-5</v>
      </c>
      <c r="M1013" s="1" t="s">
        <v>29</v>
      </c>
      <c r="N1013" s="1" t="s">
        <v>28</v>
      </c>
      <c r="O1013" s="1" t="s">
        <v>80</v>
      </c>
      <c r="P1013" s="1">
        <f>Tabulka1[[#This Row],[x2]]/(1+Tabulka1[[#This Row],[y2]]*60.08/94.196)</f>
        <v>20.442283903730551</v>
      </c>
      <c r="Q1013" s="1">
        <f>Tabulka1[[#This Row],[y2]]</f>
        <v>1.5</v>
      </c>
      <c r="R1013" s="1">
        <f>Tabulka1[[#This Row],[z2]]</f>
        <v>1.4442849999999998</v>
      </c>
      <c r="S1013" s="1">
        <f>Tabulka1[[#This Row],[std2]]</f>
        <v>2.1213203435578389E-5</v>
      </c>
      <c r="T1013" s="1" t="s">
        <v>39</v>
      </c>
      <c r="U1013" s="1" t="s">
        <v>28</v>
      </c>
      <c r="V1013" s="1" t="str">
        <f>Tabulka1[[#This Row],[z2Label]]</f>
        <v>Density (g/cm3)</v>
      </c>
      <c r="W1013" s="1">
        <f>2*Tabulka1[[#This Row],[x3]]/94.196*1000/(100-Tabulka1[[#This Row],[x2]])</f>
        <v>7.2339532831296989</v>
      </c>
      <c r="X1013" s="1">
        <f>(Tabulka1[[#This Row],[x2]]-Tabulka1[[#This Row],[x3]])/60.08*1000/(100-Tabulka1[[#This Row],[x2]])</f>
        <v>5.4254649623472728</v>
      </c>
      <c r="Y1013" s="1">
        <f>Tabulka1[[#This Row],[z2]]</f>
        <v>1.4442849999999998</v>
      </c>
      <c r="Z1013" s="1">
        <f>Tabulka1[[#This Row],[std2]]</f>
        <v>2.1213203435578389E-5</v>
      </c>
      <c r="AA1013" s="1" t="s">
        <v>40</v>
      </c>
      <c r="AB1013" s="1" t="s">
        <v>37</v>
      </c>
      <c r="AC1013" s="1" t="str">
        <f>Tabulka1[[#This Row],[z2Label]]</f>
        <v>Density (g/cm3)</v>
      </c>
      <c r="AD1013" s="1">
        <f>Tabulka1[[#This Row],[y2]]</f>
        <v>1.5</v>
      </c>
      <c r="AE1013" s="1">
        <f>Tabulka1[[#This Row],[x3]]</f>
        <v>20.442283903730551</v>
      </c>
      <c r="AF1013" s="1">
        <f>Tabulka1[[#This Row],[x2]]-Tabulka1[[#This Row],[x3]]</f>
        <v>19.557716096269449</v>
      </c>
      <c r="AG1013" s="1">
        <f>100-Tabulka1[[#This Row],[Na2O_proc]]-Tabulka1[[#This Row],[SiO2_proc]]</f>
        <v>60</v>
      </c>
      <c r="AH1013" s="1">
        <f>Tabulka1[[#This Row],[z2]]</f>
        <v>1.4442849999999998</v>
      </c>
      <c r="AI1013" s="1">
        <f>Tabulka1[[#This Row],[std2]]</f>
        <v>2.1213203435578389E-5</v>
      </c>
      <c r="AJ1013" s="1" t="str">
        <f>Tabulka1[[#This Row],[z2Label]]</f>
        <v>Density (g/cm3)</v>
      </c>
      <c r="AK1013" s="1">
        <v>15</v>
      </c>
      <c r="AL1013" s="1" t="s">
        <v>83</v>
      </c>
      <c r="AM1013" s="1" t="s">
        <v>79</v>
      </c>
      <c r="AN1013" s="1">
        <f t="shared" si="835"/>
        <v>1.4446997645000004</v>
      </c>
      <c r="AO1013" s="1">
        <f>Tabulka1[[#This Row],[Interpolated_z2]]-Tabulka1[[#This Row],[z2]]</f>
        <v>4.1476450000055287E-4</v>
      </c>
      <c r="AP1013" s="1">
        <f>Tabulka1[[#This Row],[Interpolated_z2 - measured]]/Tabulka1[[#This Row],[z2]]*100</f>
        <v>2.8717635369788715E-2</v>
      </c>
      <c r="AQ1013" s="1">
        <v>1</v>
      </c>
    </row>
    <row r="1014" spans="1:43" ht="16.5" x14ac:dyDescent="0.35">
      <c r="A1014" s="1">
        <f>2*Tabulka1[[#This Row],[x3]]*Tabulka1[[#This Row],[z]]/(100*94.196)*1000</f>
        <v>7.4178611732025441</v>
      </c>
      <c r="B1014" s="1">
        <f>Tabulka1[[#This Row],[y2]]*Tabulka1[[#This Row],[x]]/2</f>
        <v>5.5633958799019076</v>
      </c>
      <c r="C1014" s="1">
        <f>Tabulka1[[#This Row],[z2]]</f>
        <v>1.519145</v>
      </c>
      <c r="D1014" s="1">
        <f>Tabulka1[[#This Row],[std2]]</f>
        <v>7.0710678119117998E-6</v>
      </c>
      <c r="E1014" s="1">
        <v>5</v>
      </c>
      <c r="F1014" s="1" t="s">
        <v>84</v>
      </c>
      <c r="G1014" s="1" t="s">
        <v>27</v>
      </c>
      <c r="H1014" s="1" t="str">
        <f>Tabulka1[[#This Row],[z2Label]]</f>
        <v>Density (g/cm3)</v>
      </c>
      <c r="I1014" s="1">
        <v>45</v>
      </c>
      <c r="J1014" s="1">
        <v>1.5</v>
      </c>
      <c r="K1014">
        <v>1.519145</v>
      </c>
      <c r="L1014">
        <v>7.0710678119117998E-6</v>
      </c>
      <c r="M1014" s="1" t="s">
        <v>29</v>
      </c>
      <c r="N1014" s="1" t="s">
        <v>28</v>
      </c>
      <c r="O1014" s="1" t="s">
        <v>80</v>
      </c>
      <c r="P1014" s="1">
        <f>Tabulka1[[#This Row],[x2]]/(1+Tabulka1[[#This Row],[y2]]*60.08/94.196)</f>
        <v>22.997569391696871</v>
      </c>
      <c r="Q1014" s="1">
        <f>Tabulka1[[#This Row],[y2]]</f>
        <v>1.5</v>
      </c>
      <c r="R1014" s="1">
        <f>Tabulka1[[#This Row],[z2]]</f>
        <v>1.519145</v>
      </c>
      <c r="S1014" s="1">
        <f>Tabulka1[[#This Row],[std2]]</f>
        <v>7.0710678119117998E-6</v>
      </c>
      <c r="T1014" s="1" t="s">
        <v>39</v>
      </c>
      <c r="U1014" s="1" t="s">
        <v>28</v>
      </c>
      <c r="V1014" s="1" t="str">
        <f>Tabulka1[[#This Row],[z2Label]]</f>
        <v>Density (g/cm3)</v>
      </c>
      <c r="W1014" s="1">
        <f>2*Tabulka1[[#This Row],[x3]]/94.196*1000/(100-Tabulka1[[#This Row],[x2]])</f>
        <v>8.8780335747500843</v>
      </c>
      <c r="X1014" s="1">
        <f>(Tabulka1[[#This Row],[x2]]-Tabulka1[[#This Row],[x3]])/60.08*1000/(100-Tabulka1[[#This Row],[x2]])</f>
        <v>6.6585251810625623</v>
      </c>
      <c r="Y1014" s="1">
        <f>Tabulka1[[#This Row],[z2]]</f>
        <v>1.519145</v>
      </c>
      <c r="Z1014" s="1">
        <f>Tabulka1[[#This Row],[std2]]</f>
        <v>7.0710678119117998E-6</v>
      </c>
      <c r="AA1014" s="1" t="s">
        <v>40</v>
      </c>
      <c r="AB1014" s="1" t="s">
        <v>37</v>
      </c>
      <c r="AC1014" s="1" t="str">
        <f>Tabulka1[[#This Row],[z2Label]]</f>
        <v>Density (g/cm3)</v>
      </c>
      <c r="AD1014" s="1">
        <f>Tabulka1[[#This Row],[y2]]</f>
        <v>1.5</v>
      </c>
      <c r="AE1014" s="1">
        <f>Tabulka1[[#This Row],[x3]]</f>
        <v>22.997569391696871</v>
      </c>
      <c r="AF1014" s="1">
        <f>Tabulka1[[#This Row],[x2]]-Tabulka1[[#This Row],[x3]]</f>
        <v>22.002430608303129</v>
      </c>
      <c r="AG1014" s="1">
        <f>100-Tabulka1[[#This Row],[Na2O_proc]]-Tabulka1[[#This Row],[SiO2_proc]]</f>
        <v>55</v>
      </c>
      <c r="AH1014" s="1">
        <f>Tabulka1[[#This Row],[z2]]</f>
        <v>1.519145</v>
      </c>
      <c r="AI1014" s="1">
        <f>Tabulka1[[#This Row],[std2]]</f>
        <v>7.0710678119117998E-6</v>
      </c>
      <c r="AJ1014" s="1" t="str">
        <f>Tabulka1[[#This Row],[z2Label]]</f>
        <v>Density (g/cm3)</v>
      </c>
      <c r="AK1014" s="1">
        <v>15</v>
      </c>
      <c r="AL1014" s="1" t="s">
        <v>83</v>
      </c>
      <c r="AM1014" s="1" t="s">
        <v>79</v>
      </c>
      <c r="AN1014" s="1">
        <f t="shared" si="835"/>
        <v>1.51942763775</v>
      </c>
      <c r="AO1014" s="1">
        <f>Tabulka1[[#This Row],[Interpolated_z2]]-Tabulka1[[#This Row],[z2]]</f>
        <v>2.8263775000003655E-4</v>
      </c>
      <c r="AP1014" s="1">
        <f>Tabulka1[[#This Row],[Interpolated_z2 - measured]]/Tabulka1[[#This Row],[z2]]*100</f>
        <v>1.8605054158756178E-2</v>
      </c>
      <c r="AQ1014" s="1">
        <v>1</v>
      </c>
    </row>
    <row r="1015" spans="1:43" ht="16.5" x14ac:dyDescent="0.35">
      <c r="A1015" s="1">
        <f>2*Tabulka1[[#This Row],[x3]]*Tabulka1[[#This Row],[z]]/(100*94.196)*1000</f>
        <v>0</v>
      </c>
      <c r="B1015" s="1">
        <f>Tabulka1[[#This Row],[y2]]*Tabulka1[[#This Row],[x]]/2</f>
        <v>0</v>
      </c>
      <c r="C1015" s="1">
        <f>Tabulka1[[#This Row],[z2]]</f>
        <v>0.99909999999999999</v>
      </c>
      <c r="D1015" s="1">
        <f>Tabulka1[[#This Row],[std2]]</f>
        <v>0</v>
      </c>
      <c r="E1015" s="1">
        <v>6</v>
      </c>
      <c r="F1015" s="1" t="s">
        <v>84</v>
      </c>
      <c r="G1015" s="1" t="s">
        <v>27</v>
      </c>
      <c r="H1015" s="1" t="str">
        <f>Tabulka1[[#This Row],[z2Label]]</f>
        <v>Density (g/cm3)</v>
      </c>
      <c r="I1015" s="1">
        <v>0</v>
      </c>
      <c r="J1015" s="1">
        <v>1.887</v>
      </c>
      <c r="K1015">
        <v>0.99909999999999999</v>
      </c>
      <c r="L1015"/>
      <c r="M1015" s="1" t="s">
        <v>29</v>
      </c>
      <c r="N1015" s="1" t="s">
        <v>28</v>
      </c>
      <c r="O1015" s="1" t="s">
        <v>80</v>
      </c>
      <c r="P1015" s="1">
        <f>Tabulka1[[#This Row],[x2]]/(1+Tabulka1[[#This Row],[y2]]*60.08/94.196)</f>
        <v>0</v>
      </c>
      <c r="Q1015" s="1">
        <f>Tabulka1[[#This Row],[y2]]</f>
        <v>1.887</v>
      </c>
      <c r="R1015" s="1">
        <f>Tabulka1[[#This Row],[z2]]</f>
        <v>0.99909999999999999</v>
      </c>
      <c r="S1015" s="1">
        <f>Tabulka1[[#This Row],[std2]]</f>
        <v>0</v>
      </c>
      <c r="T1015" s="1" t="s">
        <v>39</v>
      </c>
      <c r="U1015" s="1" t="s">
        <v>28</v>
      </c>
      <c r="V1015" s="1" t="str">
        <f>Tabulka1[[#This Row],[z2Label]]</f>
        <v>Density (g/cm3)</v>
      </c>
      <c r="W1015" s="1">
        <f>2*Tabulka1[[#This Row],[x3]]/94.196*1000/(100-Tabulka1[[#This Row],[x2]])</f>
        <v>0</v>
      </c>
      <c r="X1015" s="1">
        <f>(Tabulka1[[#This Row],[x2]]-Tabulka1[[#This Row],[x3]])/60.08*1000/(100-Tabulka1[[#This Row],[x2]])</f>
        <v>0</v>
      </c>
      <c r="Y1015" s="1">
        <f>Tabulka1[[#This Row],[z2]]</f>
        <v>0.99909999999999999</v>
      </c>
      <c r="Z1015" s="1">
        <f>Tabulka1[[#This Row],[std2]]</f>
        <v>0</v>
      </c>
      <c r="AA1015" s="1" t="s">
        <v>40</v>
      </c>
      <c r="AB1015" s="1" t="s">
        <v>37</v>
      </c>
      <c r="AC1015" s="1" t="str">
        <f>Tabulka1[[#This Row],[z2Label]]</f>
        <v>Density (g/cm3)</v>
      </c>
      <c r="AD1015" s="1">
        <f>Tabulka1[[#This Row],[y2]]</f>
        <v>1.887</v>
      </c>
      <c r="AE1015" s="1">
        <f>Tabulka1[[#This Row],[x3]]</f>
        <v>0</v>
      </c>
      <c r="AF1015" s="1">
        <f>Tabulka1[[#This Row],[x2]]-Tabulka1[[#This Row],[x3]]</f>
        <v>0</v>
      </c>
      <c r="AG1015" s="1">
        <f>100-Tabulka1[[#This Row],[Na2O_proc]]-Tabulka1[[#This Row],[SiO2_proc]]</f>
        <v>100</v>
      </c>
      <c r="AH1015" s="1">
        <f>Tabulka1[[#This Row],[z2]]</f>
        <v>0.99909999999999999</v>
      </c>
      <c r="AI1015" s="1">
        <f>Tabulka1[[#This Row],[std2]]</f>
        <v>0</v>
      </c>
      <c r="AJ1015" s="1" t="str">
        <f>Tabulka1[[#This Row],[z2Label]]</f>
        <v>Density (g/cm3)</v>
      </c>
      <c r="AK1015" s="1">
        <v>15</v>
      </c>
      <c r="AL1015" s="1" t="s">
        <v>83</v>
      </c>
      <c r="AM1015" s="1" t="s">
        <v>79</v>
      </c>
      <c r="AN1015" s="1">
        <f t="shared" si="835"/>
        <v>1.0036253921027285</v>
      </c>
      <c r="AO1015" s="1">
        <f>Tabulka1[[#This Row],[Interpolated_z2]]-Tabulka1[[#This Row],[z2]]</f>
        <v>4.5253921027285093E-3</v>
      </c>
      <c r="AP1015" s="1">
        <f>Tabulka1[[#This Row],[Interpolated_z2 - measured]]/Tabulka1[[#This Row],[z2]]*100</f>
        <v>0.45294686244905502</v>
      </c>
      <c r="AQ1015" s="1">
        <v>100</v>
      </c>
    </row>
    <row r="1016" spans="1:43" ht="16.5" x14ac:dyDescent="0.35">
      <c r="A1016" s="1">
        <f>2*Tabulka1[[#This Row],[x3]]*Tabulka1[[#This Row],[z]]/(100*94.196)*1000</f>
        <v>0.50251976518806252</v>
      </c>
      <c r="B1016" s="1">
        <f>Tabulka1[[#This Row],[y2]]*Tabulka1[[#This Row],[x]]/2</f>
        <v>0.47412739845493701</v>
      </c>
      <c r="C1016" s="1">
        <f>Tabulka1[[#This Row],[z2]]</f>
        <v>1.0430649999999999</v>
      </c>
      <c r="D1016" s="1">
        <f>Tabulka1[[#This Row],[std2]]</f>
        <v>7.0710678117547895E-6</v>
      </c>
      <c r="E1016" s="1">
        <v>6</v>
      </c>
      <c r="F1016" s="1" t="s">
        <v>84</v>
      </c>
      <c r="G1016" s="1" t="s">
        <v>27</v>
      </c>
      <c r="H1016" s="1" t="str">
        <f>Tabulka1[[#This Row],[z2Label]]</f>
        <v>Density (g/cm3)</v>
      </c>
      <c r="I1016" s="1">
        <v>5</v>
      </c>
      <c r="J1016" s="1">
        <v>1.887</v>
      </c>
      <c r="K1016">
        <v>1.0430649999999999</v>
      </c>
      <c r="L1016">
        <v>7.0710678117547895E-6</v>
      </c>
      <c r="M1016" s="1" t="s">
        <v>29</v>
      </c>
      <c r="N1016" s="1" t="s">
        <v>28</v>
      </c>
      <c r="O1016" s="1" t="s">
        <v>80</v>
      </c>
      <c r="P1016" s="1">
        <f>Tabulka1[[#This Row],[x2]]/(1+Tabulka1[[#This Row],[y2]]*60.08/94.196)</f>
        <v>2.2690509125344418</v>
      </c>
      <c r="Q1016" s="1">
        <f>Tabulka1[[#This Row],[y2]]</f>
        <v>1.887</v>
      </c>
      <c r="R1016" s="1">
        <f>Tabulka1[[#This Row],[z2]]</f>
        <v>1.0430649999999999</v>
      </c>
      <c r="S1016" s="1">
        <f>Tabulka1[[#This Row],[std2]]</f>
        <v>7.0710678117547895E-6</v>
      </c>
      <c r="T1016" s="1" t="s">
        <v>39</v>
      </c>
      <c r="U1016" s="1" t="s">
        <v>28</v>
      </c>
      <c r="V1016" s="1" t="str">
        <f>Tabulka1[[#This Row],[z2Label]]</f>
        <v>Density (g/cm3)</v>
      </c>
      <c r="W1016" s="1">
        <f>2*Tabulka1[[#This Row],[x3]]/94.196*1000/(100-Tabulka1[[#This Row],[x2]])</f>
        <v>0.5071286773903555</v>
      </c>
      <c r="X1016" s="1">
        <f>(Tabulka1[[#This Row],[x2]]-Tabulka1[[#This Row],[x3]])/60.08*1000/(100-Tabulka1[[#This Row],[x2]])</f>
        <v>0.47847590711780053</v>
      </c>
      <c r="Y1016" s="1">
        <f>Tabulka1[[#This Row],[z2]]</f>
        <v>1.0430649999999999</v>
      </c>
      <c r="Z1016" s="1">
        <f>Tabulka1[[#This Row],[std2]]</f>
        <v>7.0710678117547895E-6</v>
      </c>
      <c r="AA1016" s="1" t="s">
        <v>40</v>
      </c>
      <c r="AB1016" s="1" t="s">
        <v>37</v>
      </c>
      <c r="AC1016" s="1" t="str">
        <f>Tabulka1[[#This Row],[z2Label]]</f>
        <v>Density (g/cm3)</v>
      </c>
      <c r="AD1016" s="1">
        <f>Tabulka1[[#This Row],[y2]]</f>
        <v>1.887</v>
      </c>
      <c r="AE1016" s="1">
        <f>Tabulka1[[#This Row],[x3]]</f>
        <v>2.2690509125344418</v>
      </c>
      <c r="AF1016" s="1">
        <f>Tabulka1[[#This Row],[x2]]-Tabulka1[[#This Row],[x3]]</f>
        <v>2.7309490874655582</v>
      </c>
      <c r="AG1016" s="1">
        <f>100-Tabulka1[[#This Row],[Na2O_proc]]-Tabulka1[[#This Row],[SiO2_proc]]</f>
        <v>95</v>
      </c>
      <c r="AH1016" s="1">
        <f>Tabulka1[[#This Row],[z2]]</f>
        <v>1.0430649999999999</v>
      </c>
      <c r="AI1016" s="1">
        <f>Tabulka1[[#This Row],[std2]]</f>
        <v>7.0710678117547895E-6</v>
      </c>
      <c r="AJ1016" s="1" t="str">
        <f>Tabulka1[[#This Row],[z2Label]]</f>
        <v>Density (g/cm3)</v>
      </c>
      <c r="AK1016" s="1">
        <v>15</v>
      </c>
      <c r="AL1016" s="1" t="s">
        <v>83</v>
      </c>
      <c r="AM1016" s="1" t="s">
        <v>79</v>
      </c>
      <c r="AN1016" s="1">
        <f t="shared" si="835"/>
        <v>1.042081589732202</v>
      </c>
      <c r="AO1016" s="1">
        <f>Tabulka1[[#This Row],[Interpolated_z2]]-Tabulka1[[#This Row],[z2]]</f>
        <v>-9.8341026779791285E-4</v>
      </c>
      <c r="AP1016" s="1">
        <f>Tabulka1[[#This Row],[Interpolated_z2 - measured]]/Tabulka1[[#This Row],[z2]]*100</f>
        <v>-9.428082313162775E-2</v>
      </c>
      <c r="AQ1016" s="1">
        <v>1</v>
      </c>
    </row>
    <row r="1017" spans="1:43" ht="16.5" x14ac:dyDescent="0.35">
      <c r="A1017" s="1">
        <f>2*Tabulka1[[#This Row],[x3]]*Tabulka1[[#This Row],[z]]/(100*94.196)*1000</f>
        <v>1.0473150447450787</v>
      </c>
      <c r="B1017" s="1">
        <f>Tabulka1[[#This Row],[y2]]*Tabulka1[[#This Row],[x]]/2</f>
        <v>0.9881417447169818</v>
      </c>
      <c r="C1017" s="1">
        <f>Tabulka1[[#This Row],[z2]]</f>
        <v>1.08694</v>
      </c>
      <c r="D1017" s="1">
        <f>Tabulka1[[#This Row],[std2]]</f>
        <v>0</v>
      </c>
      <c r="E1017" s="1">
        <v>6</v>
      </c>
      <c r="F1017" s="1" t="s">
        <v>84</v>
      </c>
      <c r="G1017" s="1" t="s">
        <v>27</v>
      </c>
      <c r="H1017" s="1" t="str">
        <f>Tabulka1[[#This Row],[z2Label]]</f>
        <v>Density (g/cm3)</v>
      </c>
      <c r="I1017" s="1">
        <v>10</v>
      </c>
      <c r="J1017" s="1">
        <v>1.887</v>
      </c>
      <c r="K1017">
        <v>1.08694</v>
      </c>
      <c r="L1017">
        <v>0</v>
      </c>
      <c r="M1017" s="1" t="s">
        <v>29</v>
      </c>
      <c r="N1017" s="1" t="s">
        <v>28</v>
      </c>
      <c r="O1017" s="1" t="s">
        <v>80</v>
      </c>
      <c r="P1017" s="1">
        <f>Tabulka1[[#This Row],[x2]]/(1+Tabulka1[[#This Row],[y2]]*60.08/94.196)</f>
        <v>4.5381018250688836</v>
      </c>
      <c r="Q1017" s="1">
        <f>Tabulka1[[#This Row],[y2]]</f>
        <v>1.887</v>
      </c>
      <c r="R1017" s="1">
        <f>Tabulka1[[#This Row],[z2]]</f>
        <v>1.08694</v>
      </c>
      <c r="S1017" s="1">
        <f>Tabulka1[[#This Row],[std2]]</f>
        <v>0</v>
      </c>
      <c r="T1017" s="1" t="s">
        <v>39</v>
      </c>
      <c r="U1017" s="1" t="s">
        <v>28</v>
      </c>
      <c r="V1017" s="1" t="str">
        <f>Tabulka1[[#This Row],[z2Label]]</f>
        <v>Density (g/cm3)</v>
      </c>
      <c r="W1017" s="1">
        <f>2*Tabulka1[[#This Row],[x3]]/94.196*1000/(100-Tabulka1[[#This Row],[x2]])</f>
        <v>1.0706049856018618</v>
      </c>
      <c r="X1017" s="1">
        <f>(Tabulka1[[#This Row],[x2]]-Tabulka1[[#This Row],[x3]])/60.08*1000/(100-Tabulka1[[#This Row],[x2]])</f>
        <v>1.0101158039153566</v>
      </c>
      <c r="Y1017" s="1">
        <f>Tabulka1[[#This Row],[z2]]</f>
        <v>1.08694</v>
      </c>
      <c r="Z1017" s="1">
        <f>Tabulka1[[#This Row],[std2]]</f>
        <v>0</v>
      </c>
      <c r="AA1017" s="1" t="s">
        <v>40</v>
      </c>
      <c r="AB1017" s="1" t="s">
        <v>37</v>
      </c>
      <c r="AC1017" s="1" t="str">
        <f>Tabulka1[[#This Row],[z2Label]]</f>
        <v>Density (g/cm3)</v>
      </c>
      <c r="AD1017" s="1">
        <f>Tabulka1[[#This Row],[y2]]</f>
        <v>1.887</v>
      </c>
      <c r="AE1017" s="1">
        <f>Tabulka1[[#This Row],[x3]]</f>
        <v>4.5381018250688836</v>
      </c>
      <c r="AF1017" s="1">
        <f>Tabulka1[[#This Row],[x2]]-Tabulka1[[#This Row],[x3]]</f>
        <v>5.4618981749311164</v>
      </c>
      <c r="AG1017" s="1">
        <f>100-Tabulka1[[#This Row],[Na2O_proc]]-Tabulka1[[#This Row],[SiO2_proc]]</f>
        <v>90</v>
      </c>
      <c r="AH1017" s="1">
        <f>Tabulka1[[#This Row],[z2]]</f>
        <v>1.08694</v>
      </c>
      <c r="AI1017" s="1">
        <f>Tabulka1[[#This Row],[std2]]</f>
        <v>0</v>
      </c>
      <c r="AJ1017" s="1" t="str">
        <f>Tabulka1[[#This Row],[z2Label]]</f>
        <v>Density (g/cm3)</v>
      </c>
      <c r="AK1017" s="1">
        <v>15</v>
      </c>
      <c r="AL1017" s="1" t="s">
        <v>83</v>
      </c>
      <c r="AM1017" s="1" t="s">
        <v>79</v>
      </c>
      <c r="AN1017" s="1">
        <f t="shared" si="835"/>
        <v>1.0861567206235856</v>
      </c>
      <c r="AO1017" s="1">
        <f>Tabulka1[[#This Row],[Interpolated_z2]]-Tabulka1[[#This Row],[z2]]</f>
        <v>-7.8327937641442524E-4</v>
      </c>
      <c r="AP1017" s="1">
        <f>Tabulka1[[#This Row],[Interpolated_z2 - measured]]/Tabulka1[[#This Row],[z2]]*100</f>
        <v>-7.2062797984656479E-2</v>
      </c>
      <c r="AQ1017" s="1">
        <v>1</v>
      </c>
    </row>
    <row r="1018" spans="1:43" ht="16.5" x14ac:dyDescent="0.35">
      <c r="A1018" s="1">
        <f>2*Tabulka1[[#This Row],[x3]]*Tabulka1[[#This Row],[z]]/(100*94.196)*1000</f>
        <v>1.6418581261680572</v>
      </c>
      <c r="B1018" s="1">
        <f>Tabulka1[[#This Row],[y2]]*Tabulka1[[#This Row],[x]]/2</f>
        <v>1.5490931420395619</v>
      </c>
      <c r="C1018" s="1">
        <f>Tabulka1[[#This Row],[z2]]</f>
        <v>1.135985</v>
      </c>
      <c r="D1018" s="1">
        <f>Tabulka1[[#This Row],[std2]]</f>
        <v>7.0710678119117998E-6</v>
      </c>
      <c r="E1018" s="1">
        <v>6</v>
      </c>
      <c r="F1018" s="1" t="s">
        <v>84</v>
      </c>
      <c r="G1018" s="1" t="s">
        <v>27</v>
      </c>
      <c r="H1018" s="1" t="str">
        <f>Tabulka1[[#This Row],[z2Label]]</f>
        <v>Density (g/cm3)</v>
      </c>
      <c r="I1018" s="1">
        <v>15</v>
      </c>
      <c r="J1018" s="1">
        <v>1.887</v>
      </c>
      <c r="K1018">
        <v>1.135985</v>
      </c>
      <c r="L1018">
        <v>7.0710678119117998E-6</v>
      </c>
      <c r="M1018" s="1" t="s">
        <v>29</v>
      </c>
      <c r="N1018" s="1" t="s">
        <v>28</v>
      </c>
      <c r="O1018" s="1" t="s">
        <v>80</v>
      </c>
      <c r="P1018" s="1">
        <f>Tabulka1[[#This Row],[x2]]/(1+Tabulka1[[#This Row],[y2]]*60.08/94.196)</f>
        <v>6.8071527376033263</v>
      </c>
      <c r="Q1018" s="1">
        <f>Tabulka1[[#This Row],[y2]]</f>
        <v>1.887</v>
      </c>
      <c r="R1018" s="1">
        <f>Tabulka1[[#This Row],[z2]]</f>
        <v>1.135985</v>
      </c>
      <c r="S1018" s="1">
        <f>Tabulka1[[#This Row],[std2]]</f>
        <v>7.0710678119117998E-6</v>
      </c>
      <c r="T1018" s="1" t="s">
        <v>39</v>
      </c>
      <c r="U1018" s="1" t="s">
        <v>28</v>
      </c>
      <c r="V1018" s="1" t="str">
        <f>Tabulka1[[#This Row],[z2Label]]</f>
        <v>Density (g/cm3)</v>
      </c>
      <c r="W1018" s="1">
        <f>2*Tabulka1[[#This Row],[x3]]/94.196*1000/(100-Tabulka1[[#This Row],[x2]])</f>
        <v>1.7003726241911923</v>
      </c>
      <c r="X1018" s="1">
        <f>(Tabulka1[[#This Row],[x2]]-Tabulka1[[#This Row],[x3]])/60.08*1000/(100-Tabulka1[[#This Row],[x2]])</f>
        <v>1.60430157092439</v>
      </c>
      <c r="Y1018" s="1">
        <f>Tabulka1[[#This Row],[z2]]</f>
        <v>1.135985</v>
      </c>
      <c r="Z1018" s="1">
        <f>Tabulka1[[#This Row],[std2]]</f>
        <v>7.0710678119117998E-6</v>
      </c>
      <c r="AA1018" s="1" t="s">
        <v>40</v>
      </c>
      <c r="AB1018" s="1" t="s">
        <v>37</v>
      </c>
      <c r="AC1018" s="1" t="str">
        <f>Tabulka1[[#This Row],[z2Label]]</f>
        <v>Density (g/cm3)</v>
      </c>
      <c r="AD1018" s="1">
        <f>Tabulka1[[#This Row],[y2]]</f>
        <v>1.887</v>
      </c>
      <c r="AE1018" s="1">
        <f>Tabulka1[[#This Row],[x3]]</f>
        <v>6.8071527376033263</v>
      </c>
      <c r="AF1018" s="1">
        <f>Tabulka1[[#This Row],[x2]]-Tabulka1[[#This Row],[x3]]</f>
        <v>8.1928472623966737</v>
      </c>
      <c r="AG1018" s="1">
        <f>100-Tabulka1[[#This Row],[Na2O_proc]]-Tabulka1[[#This Row],[SiO2_proc]]</f>
        <v>85</v>
      </c>
      <c r="AH1018" s="1">
        <f>Tabulka1[[#This Row],[z2]]</f>
        <v>1.135985</v>
      </c>
      <c r="AI1018" s="1">
        <f>Tabulka1[[#This Row],[std2]]</f>
        <v>7.0710678119117998E-6</v>
      </c>
      <c r="AJ1018" s="1" t="str">
        <f>Tabulka1[[#This Row],[z2Label]]</f>
        <v>Density (g/cm3)</v>
      </c>
      <c r="AK1018" s="1">
        <v>15</v>
      </c>
      <c r="AL1018" s="1" t="s">
        <v>83</v>
      </c>
      <c r="AM1018" s="1" t="s">
        <v>79</v>
      </c>
      <c r="AN1018" s="1">
        <f t="shared" si="835"/>
        <v>1.1346750806773787</v>
      </c>
      <c r="AO1018" s="1">
        <f>Tabulka1[[#This Row],[Interpolated_z2]]-Tabulka1[[#This Row],[z2]]</f>
        <v>-1.3099193226213668E-3</v>
      </c>
      <c r="AP1018" s="1">
        <f>Tabulka1[[#This Row],[Interpolated_z2 - measured]]/Tabulka1[[#This Row],[z2]]*100</f>
        <v>-0.11531132212321174</v>
      </c>
      <c r="AQ1018" s="1">
        <v>1</v>
      </c>
    </row>
    <row r="1019" spans="1:43" ht="16.5" x14ac:dyDescent="0.35">
      <c r="A1019" s="1">
        <f>2*Tabulka1[[#This Row],[x3]]*Tabulka1[[#This Row],[z]]/(100*94.196)*1000</f>
        <v>2.2874064350125853</v>
      </c>
      <c r="B1019" s="1">
        <f>Tabulka1[[#This Row],[y2]]*Tabulka1[[#This Row],[x]]/2</f>
        <v>2.1581679714343744</v>
      </c>
      <c r="C1019" s="1">
        <f>Tabulka1[[#This Row],[z2]]</f>
        <v>1.1869749999999999</v>
      </c>
      <c r="D1019" s="1">
        <f>Tabulka1[[#This Row],[std2]]</f>
        <v>7.0710678117547895E-6</v>
      </c>
      <c r="E1019" s="1">
        <v>6</v>
      </c>
      <c r="F1019" s="1" t="s">
        <v>84</v>
      </c>
      <c r="G1019" s="1" t="s">
        <v>27</v>
      </c>
      <c r="H1019" s="1" t="str">
        <f>Tabulka1[[#This Row],[z2Label]]</f>
        <v>Density (g/cm3)</v>
      </c>
      <c r="I1019" s="1">
        <v>20</v>
      </c>
      <c r="J1019" s="1">
        <v>1.887</v>
      </c>
      <c r="K1019">
        <v>1.1869749999999999</v>
      </c>
      <c r="L1019">
        <v>7.0710678117547895E-6</v>
      </c>
      <c r="M1019" s="1" t="s">
        <v>29</v>
      </c>
      <c r="N1019" s="1" t="s">
        <v>28</v>
      </c>
      <c r="O1019" s="1" t="s">
        <v>80</v>
      </c>
      <c r="P1019" s="1">
        <f>Tabulka1[[#This Row],[x2]]/(1+Tabulka1[[#This Row],[y2]]*60.08/94.196)</f>
        <v>9.0762036501377672</v>
      </c>
      <c r="Q1019" s="1">
        <f>Tabulka1[[#This Row],[y2]]</f>
        <v>1.887</v>
      </c>
      <c r="R1019" s="1">
        <f>Tabulka1[[#This Row],[z2]]</f>
        <v>1.1869749999999999</v>
      </c>
      <c r="S1019" s="1">
        <f>Tabulka1[[#This Row],[std2]]</f>
        <v>7.0710678117547895E-6</v>
      </c>
      <c r="T1019" s="1" t="s">
        <v>39</v>
      </c>
      <c r="U1019" s="1" t="s">
        <v>28</v>
      </c>
      <c r="V1019" s="1" t="str">
        <f>Tabulka1[[#This Row],[z2Label]]</f>
        <v>Density (g/cm3)</v>
      </c>
      <c r="W1019" s="1">
        <f>2*Tabulka1[[#This Row],[x3]]/94.196*1000/(100-Tabulka1[[#This Row],[x2]])</f>
        <v>2.4088612176041888</v>
      </c>
      <c r="X1019" s="1">
        <f>(Tabulka1[[#This Row],[x2]]-Tabulka1[[#This Row],[x3]])/60.08*1000/(100-Tabulka1[[#This Row],[x2]])</f>
        <v>2.2727605588095523</v>
      </c>
      <c r="Y1019" s="1">
        <f>Tabulka1[[#This Row],[z2]]</f>
        <v>1.1869749999999999</v>
      </c>
      <c r="Z1019" s="1">
        <f>Tabulka1[[#This Row],[std2]]</f>
        <v>7.0710678117547895E-6</v>
      </c>
      <c r="AA1019" s="1" t="s">
        <v>40</v>
      </c>
      <c r="AB1019" s="1" t="s">
        <v>37</v>
      </c>
      <c r="AC1019" s="1" t="str">
        <f>Tabulka1[[#This Row],[z2Label]]</f>
        <v>Density (g/cm3)</v>
      </c>
      <c r="AD1019" s="1">
        <f>Tabulka1[[#This Row],[y2]]</f>
        <v>1.887</v>
      </c>
      <c r="AE1019" s="1">
        <f>Tabulka1[[#This Row],[x3]]</f>
        <v>9.0762036501377672</v>
      </c>
      <c r="AF1019" s="1">
        <f>Tabulka1[[#This Row],[x2]]-Tabulka1[[#This Row],[x3]]</f>
        <v>10.923796349862233</v>
      </c>
      <c r="AG1019" s="1">
        <f>100-Tabulka1[[#This Row],[Na2O_proc]]-Tabulka1[[#This Row],[SiO2_proc]]</f>
        <v>80</v>
      </c>
      <c r="AH1019" s="1">
        <f>Tabulka1[[#This Row],[z2]]</f>
        <v>1.1869749999999999</v>
      </c>
      <c r="AI1019" s="1">
        <f>Tabulka1[[#This Row],[std2]]</f>
        <v>7.0710678117547895E-6</v>
      </c>
      <c r="AJ1019" s="1" t="str">
        <f>Tabulka1[[#This Row],[z2Label]]</f>
        <v>Density (g/cm3)</v>
      </c>
      <c r="AK1019" s="1">
        <v>15</v>
      </c>
      <c r="AL1019" s="1" t="s">
        <v>83</v>
      </c>
      <c r="AM1019" s="1" t="s">
        <v>79</v>
      </c>
      <c r="AN1019" s="1">
        <f t="shared" si="835"/>
        <v>1.1868679907940818</v>
      </c>
      <c r="AO1019" s="1">
        <f>Tabulka1[[#This Row],[Interpolated_z2]]-Tabulka1[[#This Row],[z2]]</f>
        <v>-1.0700920591810714E-4</v>
      </c>
      <c r="AP1019" s="1">
        <f>Tabulka1[[#This Row],[Interpolated_z2 - measured]]/Tabulka1[[#This Row],[z2]]*100</f>
        <v>-9.0152872569436715E-3</v>
      </c>
      <c r="AQ1019" s="1">
        <v>1</v>
      </c>
    </row>
    <row r="1020" spans="1:43" ht="16.5" x14ac:dyDescent="0.35">
      <c r="A1020" s="1">
        <f>2*Tabulka1[[#This Row],[x3]]*Tabulka1[[#This Row],[z]]/(100*94.196)*1000</f>
        <v>2.9917092778156982</v>
      </c>
      <c r="B1020" s="1">
        <f>Tabulka1[[#This Row],[y2]]*Tabulka1[[#This Row],[x]]/2</f>
        <v>2.8226777036191111</v>
      </c>
      <c r="C1020" s="1">
        <f>Tabulka1[[#This Row],[z2]]</f>
        <v>1.24196</v>
      </c>
      <c r="D1020" s="1">
        <f>Tabulka1[[#This Row],[std2]]</f>
        <v>0</v>
      </c>
      <c r="E1020" s="1">
        <v>6</v>
      </c>
      <c r="F1020" s="1" t="s">
        <v>84</v>
      </c>
      <c r="G1020" s="1" t="s">
        <v>27</v>
      </c>
      <c r="H1020" s="1" t="str">
        <f>Tabulka1[[#This Row],[z2Label]]</f>
        <v>Density (g/cm3)</v>
      </c>
      <c r="I1020" s="1">
        <v>25</v>
      </c>
      <c r="J1020" s="1">
        <v>1.887</v>
      </c>
      <c r="K1020">
        <v>1.24196</v>
      </c>
      <c r="L1020">
        <v>0</v>
      </c>
      <c r="M1020" s="1" t="s">
        <v>29</v>
      </c>
      <c r="N1020" s="1" t="s">
        <v>28</v>
      </c>
      <c r="O1020" s="1" t="s">
        <v>80</v>
      </c>
      <c r="P1020" s="1">
        <f>Tabulka1[[#This Row],[x2]]/(1+Tabulka1[[#This Row],[y2]]*60.08/94.196)</f>
        <v>11.34525456267221</v>
      </c>
      <c r="Q1020" s="1">
        <f>Tabulka1[[#This Row],[y2]]</f>
        <v>1.887</v>
      </c>
      <c r="R1020" s="1">
        <f>Tabulka1[[#This Row],[z2]]</f>
        <v>1.24196</v>
      </c>
      <c r="S1020" s="1">
        <f>Tabulka1[[#This Row],[std2]]</f>
        <v>0</v>
      </c>
      <c r="T1020" s="1" t="s">
        <v>39</v>
      </c>
      <c r="U1020" s="1" t="s">
        <v>28</v>
      </c>
      <c r="V1020" s="1" t="str">
        <f>Tabulka1[[#This Row],[z2Label]]</f>
        <v>Density (g/cm3)</v>
      </c>
      <c r="W1020" s="1">
        <f>2*Tabulka1[[#This Row],[x3]]/94.196*1000/(100-Tabulka1[[#This Row],[x2]])</f>
        <v>3.2118149568055854</v>
      </c>
      <c r="X1020" s="1">
        <f>(Tabulka1[[#This Row],[x2]]-Tabulka1[[#This Row],[x3]])/60.08*1000/(100-Tabulka1[[#This Row],[x2]])</f>
        <v>3.0303474117460696</v>
      </c>
      <c r="Y1020" s="1">
        <f>Tabulka1[[#This Row],[z2]]</f>
        <v>1.24196</v>
      </c>
      <c r="Z1020" s="1">
        <f>Tabulka1[[#This Row],[std2]]</f>
        <v>0</v>
      </c>
      <c r="AA1020" s="1" t="s">
        <v>40</v>
      </c>
      <c r="AB1020" s="1" t="s">
        <v>37</v>
      </c>
      <c r="AC1020" s="1" t="str">
        <f>Tabulka1[[#This Row],[z2Label]]</f>
        <v>Density (g/cm3)</v>
      </c>
      <c r="AD1020" s="1">
        <f>Tabulka1[[#This Row],[y2]]</f>
        <v>1.887</v>
      </c>
      <c r="AE1020" s="1">
        <f>Tabulka1[[#This Row],[x3]]</f>
        <v>11.34525456267221</v>
      </c>
      <c r="AF1020" s="1">
        <f>Tabulka1[[#This Row],[x2]]-Tabulka1[[#This Row],[x3]]</f>
        <v>13.65474543732779</v>
      </c>
      <c r="AG1020" s="1">
        <f>100-Tabulka1[[#This Row],[Na2O_proc]]-Tabulka1[[#This Row],[SiO2_proc]]</f>
        <v>75</v>
      </c>
      <c r="AH1020" s="1">
        <f>Tabulka1[[#This Row],[z2]]</f>
        <v>1.24196</v>
      </c>
      <c r="AI1020" s="1">
        <f>Tabulka1[[#This Row],[std2]]</f>
        <v>0</v>
      </c>
      <c r="AJ1020" s="1" t="str">
        <f>Tabulka1[[#This Row],[z2Label]]</f>
        <v>Density (g/cm3)</v>
      </c>
      <c r="AK1020" s="1">
        <v>15</v>
      </c>
      <c r="AL1020" s="1" t="s">
        <v>83</v>
      </c>
      <c r="AM1020" s="1" t="s">
        <v>79</v>
      </c>
      <c r="AN1020" s="1">
        <f t="shared" si="835"/>
        <v>1.242373796874195</v>
      </c>
      <c r="AO1020" s="1">
        <f>Tabulka1[[#This Row],[Interpolated_z2]]-Tabulka1[[#This Row],[z2]]</f>
        <v>4.137968741950715E-4</v>
      </c>
      <c r="AP1020" s="1">
        <f>Tabulka1[[#This Row],[Interpolated_z2 - measured]]/Tabulka1[[#This Row],[z2]]*100</f>
        <v>3.3318051643778504E-2</v>
      </c>
      <c r="AQ1020" s="1">
        <v>1</v>
      </c>
    </row>
    <row r="1021" spans="1:43" ht="16.5" x14ac:dyDescent="0.35">
      <c r="A1021" s="1">
        <f>2*Tabulka1[[#This Row],[x3]]*Tabulka1[[#This Row],[z]]/(100*94.196)*1000</f>
        <v>3.759413347866154</v>
      </c>
      <c r="B1021" s="1">
        <f>Tabulka1[[#This Row],[y2]]*Tabulka1[[#This Row],[x]]/2</f>
        <v>3.5470064937117165</v>
      </c>
      <c r="C1021" s="1">
        <f>Tabulka1[[#This Row],[z2]]</f>
        <v>1.3005500000000001</v>
      </c>
      <c r="D1021" s="1">
        <f>Tabulka1[[#This Row],[std2]]</f>
        <v>0</v>
      </c>
      <c r="E1021" s="1">
        <v>6</v>
      </c>
      <c r="F1021" s="1" t="s">
        <v>84</v>
      </c>
      <c r="G1021" s="1" t="s">
        <v>27</v>
      </c>
      <c r="H1021" s="1" t="str">
        <f>Tabulka1[[#This Row],[z2Label]]</f>
        <v>Density (g/cm3)</v>
      </c>
      <c r="I1021" s="1">
        <v>30</v>
      </c>
      <c r="J1021" s="1">
        <v>1.887</v>
      </c>
      <c r="K1021">
        <v>1.3005500000000001</v>
      </c>
      <c r="L1021">
        <v>0</v>
      </c>
      <c r="M1021" s="1" t="s">
        <v>29</v>
      </c>
      <c r="N1021" s="1" t="s">
        <v>28</v>
      </c>
      <c r="O1021" s="1" t="s">
        <v>80</v>
      </c>
      <c r="P1021" s="1">
        <f>Tabulka1[[#This Row],[x2]]/(1+Tabulka1[[#This Row],[y2]]*60.08/94.196)</f>
        <v>13.614305475206653</v>
      </c>
      <c r="Q1021" s="1">
        <f>Tabulka1[[#This Row],[y2]]</f>
        <v>1.887</v>
      </c>
      <c r="R1021" s="1">
        <f>Tabulka1[[#This Row],[z2]]</f>
        <v>1.3005500000000001</v>
      </c>
      <c r="S1021" s="1">
        <f>Tabulka1[[#This Row],[std2]]</f>
        <v>0</v>
      </c>
      <c r="T1021" s="1" t="s">
        <v>39</v>
      </c>
      <c r="U1021" s="1" t="s">
        <v>28</v>
      </c>
      <c r="V1021" s="1" t="str">
        <f>Tabulka1[[#This Row],[z2Label]]</f>
        <v>Density (g/cm3)</v>
      </c>
      <c r="W1021" s="1">
        <f>2*Tabulka1[[#This Row],[x3]]/94.196*1000/(100-Tabulka1[[#This Row],[x2]])</f>
        <v>4.1294763730357529</v>
      </c>
      <c r="X1021" s="1">
        <f>(Tabulka1[[#This Row],[x2]]-Tabulka1[[#This Row],[x3]])/60.08*1000/(100-Tabulka1[[#This Row],[x2]])</f>
        <v>3.8961609579592325</v>
      </c>
      <c r="Y1021" s="1">
        <f>Tabulka1[[#This Row],[z2]]</f>
        <v>1.3005500000000001</v>
      </c>
      <c r="Z1021" s="1">
        <f>Tabulka1[[#This Row],[std2]]</f>
        <v>0</v>
      </c>
      <c r="AA1021" s="1" t="s">
        <v>40</v>
      </c>
      <c r="AB1021" s="1" t="s">
        <v>37</v>
      </c>
      <c r="AC1021" s="1" t="str">
        <f>Tabulka1[[#This Row],[z2Label]]</f>
        <v>Density (g/cm3)</v>
      </c>
      <c r="AD1021" s="1">
        <f>Tabulka1[[#This Row],[y2]]</f>
        <v>1.887</v>
      </c>
      <c r="AE1021" s="1">
        <f>Tabulka1[[#This Row],[x3]]</f>
        <v>13.614305475206653</v>
      </c>
      <c r="AF1021" s="1">
        <f>Tabulka1[[#This Row],[x2]]-Tabulka1[[#This Row],[x3]]</f>
        <v>16.385694524793347</v>
      </c>
      <c r="AG1021" s="1">
        <f>100-Tabulka1[[#This Row],[Na2O_proc]]-Tabulka1[[#This Row],[SiO2_proc]]</f>
        <v>70</v>
      </c>
      <c r="AH1021" s="1">
        <f>Tabulka1[[#This Row],[z2]]</f>
        <v>1.3005500000000001</v>
      </c>
      <c r="AI1021" s="1">
        <f>Tabulka1[[#This Row],[std2]]</f>
        <v>0</v>
      </c>
      <c r="AJ1021" s="1" t="str">
        <f>Tabulka1[[#This Row],[z2Label]]</f>
        <v>Density (g/cm3)</v>
      </c>
      <c r="AK1021" s="1">
        <v>15</v>
      </c>
      <c r="AL1021" s="1" t="s">
        <v>83</v>
      </c>
      <c r="AM1021" s="1" t="s">
        <v>79</v>
      </c>
      <c r="AN1021" s="1">
        <f t="shared" si="835"/>
        <v>1.3012378698182188</v>
      </c>
      <c r="AO1021" s="1">
        <f>Tabulka1[[#This Row],[Interpolated_z2]]-Tabulka1[[#This Row],[z2]]</f>
        <v>6.8786981821866711E-4</v>
      </c>
      <c r="AP1021" s="1">
        <f>Tabulka1[[#This Row],[Interpolated_z2 - measured]]/Tabulka1[[#This Row],[z2]]*100</f>
        <v>5.2890686111158131E-2</v>
      </c>
      <c r="AQ1021" s="1">
        <v>1</v>
      </c>
    </row>
    <row r="1022" spans="1:43" ht="16.5" x14ac:dyDescent="0.35">
      <c r="A1022" s="1">
        <f>2*Tabulka1[[#This Row],[x3]]*Tabulka1[[#This Row],[z]]/(100*94.196)*1000</f>
        <v>0</v>
      </c>
      <c r="B1022" s="1">
        <f>Tabulka1[[#This Row],[y2]]*Tabulka1[[#This Row],[x]]/2</f>
        <v>0</v>
      </c>
      <c r="C1022" s="1">
        <f>Tabulka1[[#This Row],[z2]]</f>
        <v>0.99909999999999999</v>
      </c>
      <c r="D1022" s="1">
        <f>Tabulka1[[#This Row],[std2]]</f>
        <v>0</v>
      </c>
      <c r="E1022" s="1">
        <v>7</v>
      </c>
      <c r="F1022" s="1" t="s">
        <v>84</v>
      </c>
      <c r="G1022" s="1" t="s">
        <v>27</v>
      </c>
      <c r="H1022" s="1" t="str">
        <f>Tabulka1[[#This Row],[z2Label]]</f>
        <v>Density (g/cm3)</v>
      </c>
      <c r="I1022" s="1">
        <v>0</v>
      </c>
      <c r="J1022" s="1">
        <v>2</v>
      </c>
      <c r="K1022">
        <v>0.99909999999999999</v>
      </c>
      <c r="L1022"/>
      <c r="M1022" s="1" t="s">
        <v>29</v>
      </c>
      <c r="N1022" s="1" t="s">
        <v>28</v>
      </c>
      <c r="O1022" s="1" t="s">
        <v>80</v>
      </c>
      <c r="P1022" s="1">
        <f>Tabulka1[[#This Row],[x2]]/(1+Tabulka1[[#This Row],[y2]]*60.08/94.196)</f>
        <v>0</v>
      </c>
      <c r="Q1022" s="1">
        <f>Tabulka1[[#This Row],[y2]]</f>
        <v>2</v>
      </c>
      <c r="R1022" s="1">
        <f>Tabulka1[[#This Row],[z2]]</f>
        <v>0.99909999999999999</v>
      </c>
      <c r="S1022" s="1">
        <f>Tabulka1[[#This Row],[std2]]</f>
        <v>0</v>
      </c>
      <c r="T1022" s="1" t="s">
        <v>39</v>
      </c>
      <c r="U1022" s="1" t="s">
        <v>28</v>
      </c>
      <c r="V1022" s="1" t="str">
        <f>Tabulka1[[#This Row],[z2Label]]</f>
        <v>Density (g/cm3)</v>
      </c>
      <c r="W1022" s="1">
        <f>2*Tabulka1[[#This Row],[x3]]/94.196*1000/(100-Tabulka1[[#This Row],[x2]])</f>
        <v>0</v>
      </c>
      <c r="X1022" s="1">
        <f>(Tabulka1[[#This Row],[x2]]-Tabulka1[[#This Row],[x3]])/60.08*1000/(100-Tabulka1[[#This Row],[x2]])</f>
        <v>0</v>
      </c>
      <c r="Y1022" s="1">
        <f>Tabulka1[[#This Row],[z2]]</f>
        <v>0.99909999999999999</v>
      </c>
      <c r="Z1022" s="1">
        <f>Tabulka1[[#This Row],[std2]]</f>
        <v>0</v>
      </c>
      <c r="AA1022" s="1" t="s">
        <v>40</v>
      </c>
      <c r="AB1022" s="1" t="s">
        <v>37</v>
      </c>
      <c r="AC1022" s="1" t="str">
        <f>Tabulka1[[#This Row],[z2Label]]</f>
        <v>Density (g/cm3)</v>
      </c>
      <c r="AD1022" s="1">
        <f>Tabulka1[[#This Row],[y2]]</f>
        <v>2</v>
      </c>
      <c r="AE1022" s="1">
        <f>Tabulka1[[#This Row],[x3]]</f>
        <v>0</v>
      </c>
      <c r="AF1022" s="1">
        <f>Tabulka1[[#This Row],[x2]]-Tabulka1[[#This Row],[x3]]</f>
        <v>0</v>
      </c>
      <c r="AG1022" s="1">
        <f>100-Tabulka1[[#This Row],[Na2O_proc]]-Tabulka1[[#This Row],[SiO2_proc]]</f>
        <v>100</v>
      </c>
      <c r="AH1022" s="1">
        <f>Tabulka1[[#This Row],[z2]]</f>
        <v>0.99909999999999999</v>
      </c>
      <c r="AI1022" s="1">
        <f>Tabulka1[[#This Row],[std2]]</f>
        <v>0</v>
      </c>
      <c r="AJ1022" s="1" t="str">
        <f>Tabulka1[[#This Row],[z2Label]]</f>
        <v>Density (g/cm3)</v>
      </c>
      <c r="AK1022" s="1">
        <v>15</v>
      </c>
      <c r="AL1022" s="1" t="s">
        <v>83</v>
      </c>
      <c r="AM1022" s="1" t="s">
        <v>79</v>
      </c>
      <c r="AN1022" s="1">
        <f t="shared" si="835"/>
        <v>1.0043328</v>
      </c>
      <c r="AO1022" s="1">
        <f>Tabulka1[[#This Row],[Interpolated_z2]]-Tabulka1[[#This Row],[z2]]</f>
        <v>5.2328000000000374E-3</v>
      </c>
      <c r="AP1022" s="1">
        <f>Tabulka1[[#This Row],[Interpolated_z2 - measured]]/Tabulka1[[#This Row],[z2]]*100</f>
        <v>0.52375137623861845</v>
      </c>
      <c r="AQ1022" s="1">
        <v>100</v>
      </c>
    </row>
    <row r="1023" spans="1:43" ht="16.5" x14ac:dyDescent="0.35">
      <c r="A1023" s="1">
        <f>2*Tabulka1[[#This Row],[x3]]*Tabulka1[[#This Row],[z]]/(100*94.196)*1000</f>
        <v>0.48610722349735946</v>
      </c>
      <c r="B1023" s="1">
        <f>Tabulka1[[#This Row],[y2]]*Tabulka1[[#This Row],[x]]/2</f>
        <v>0.48610722349735946</v>
      </c>
      <c r="C1023" s="1">
        <f>Tabulka1[[#This Row],[z2]]</f>
        <v>1.042</v>
      </c>
      <c r="D1023" s="1">
        <f>Tabulka1[[#This Row],[std2]]</f>
        <v>0</v>
      </c>
      <c r="E1023" s="1">
        <v>7</v>
      </c>
      <c r="F1023" s="1" t="s">
        <v>84</v>
      </c>
      <c r="G1023" s="1" t="s">
        <v>27</v>
      </c>
      <c r="H1023" s="1" t="str">
        <f>Tabulka1[[#This Row],[z2Label]]</f>
        <v>Density (g/cm3)</v>
      </c>
      <c r="I1023" s="1">
        <v>5</v>
      </c>
      <c r="J1023" s="1">
        <v>2</v>
      </c>
      <c r="K1023">
        <v>1.042</v>
      </c>
      <c r="L1023">
        <v>0</v>
      </c>
      <c r="M1023" s="1" t="s">
        <v>29</v>
      </c>
      <c r="N1023" s="1" t="s">
        <v>28</v>
      </c>
      <c r="O1023" s="1" t="s">
        <v>80</v>
      </c>
      <c r="P1023" s="1">
        <f>Tabulka1[[#This Row],[x2]]/(1+Tabulka1[[#This Row],[y2]]*60.08/94.196)</f>
        <v>2.1971859896620574</v>
      </c>
      <c r="Q1023" s="1">
        <f>Tabulka1[[#This Row],[y2]]</f>
        <v>2</v>
      </c>
      <c r="R1023" s="1">
        <f>Tabulka1[[#This Row],[z2]]</f>
        <v>1.042</v>
      </c>
      <c r="S1023" s="1">
        <f>Tabulka1[[#This Row],[std2]]</f>
        <v>0</v>
      </c>
      <c r="T1023" s="1" t="s">
        <v>39</v>
      </c>
      <c r="U1023" s="1" t="s">
        <v>28</v>
      </c>
      <c r="V1023" s="1" t="str">
        <f>Tabulka1[[#This Row],[z2Label]]</f>
        <v>Density (g/cm3)</v>
      </c>
      <c r="W1023" s="1">
        <f>2*Tabulka1[[#This Row],[x3]]/94.196*1000/(100-Tabulka1[[#This Row],[x2]])</f>
        <v>0.49106700019937322</v>
      </c>
      <c r="X1023" s="1">
        <f>(Tabulka1[[#This Row],[x2]]-Tabulka1[[#This Row],[x3]])/60.08*1000/(100-Tabulka1[[#This Row],[x2]])</f>
        <v>0.49106700019937327</v>
      </c>
      <c r="Y1023" s="1">
        <f>Tabulka1[[#This Row],[z2]]</f>
        <v>1.042</v>
      </c>
      <c r="Z1023" s="1">
        <f>Tabulka1[[#This Row],[std2]]</f>
        <v>0</v>
      </c>
      <c r="AA1023" s="1" t="s">
        <v>40</v>
      </c>
      <c r="AB1023" s="1" t="s">
        <v>37</v>
      </c>
      <c r="AC1023" s="1" t="str">
        <f>Tabulka1[[#This Row],[z2Label]]</f>
        <v>Density (g/cm3)</v>
      </c>
      <c r="AD1023" s="1">
        <f>Tabulka1[[#This Row],[y2]]</f>
        <v>2</v>
      </c>
      <c r="AE1023" s="1">
        <f>Tabulka1[[#This Row],[x3]]</f>
        <v>2.1971859896620574</v>
      </c>
      <c r="AF1023" s="1">
        <f>Tabulka1[[#This Row],[x2]]-Tabulka1[[#This Row],[x3]]</f>
        <v>2.8028140103379426</v>
      </c>
      <c r="AG1023" s="1">
        <f>100-Tabulka1[[#This Row],[Na2O_proc]]-Tabulka1[[#This Row],[SiO2_proc]]</f>
        <v>95</v>
      </c>
      <c r="AH1023" s="1">
        <f>Tabulka1[[#This Row],[z2]]</f>
        <v>1.042</v>
      </c>
      <c r="AI1023" s="1">
        <f>Tabulka1[[#This Row],[std2]]</f>
        <v>0</v>
      </c>
      <c r="AJ1023" s="1" t="str">
        <f>Tabulka1[[#This Row],[z2Label]]</f>
        <v>Density (g/cm3)</v>
      </c>
      <c r="AK1023" s="1">
        <v>15</v>
      </c>
      <c r="AL1023" s="1" t="s">
        <v>83</v>
      </c>
      <c r="AM1023" s="1" t="s">
        <v>79</v>
      </c>
      <c r="AN1023" s="1">
        <f t="shared" si="835"/>
        <v>1.0421460973750003</v>
      </c>
      <c r="AO1023" s="1">
        <f>Tabulka1[[#This Row],[Interpolated_z2]]-Tabulka1[[#This Row],[z2]]</f>
        <v>1.4609737500026476E-4</v>
      </c>
      <c r="AP1023" s="1">
        <f>Tabulka1[[#This Row],[Interpolated_z2 - measured]]/Tabulka1[[#This Row],[z2]]*100</f>
        <v>1.4020861324401607E-2</v>
      </c>
      <c r="AQ1023" s="1">
        <v>1</v>
      </c>
    </row>
    <row r="1024" spans="1:43" ht="16.5" x14ac:dyDescent="0.35">
      <c r="A1024" s="1">
        <f>2*Tabulka1[[#This Row],[x3]]*Tabulka1[[#This Row],[z]]/(100*94.196)*1000</f>
        <v>1.0139674186866707</v>
      </c>
      <c r="B1024" s="1">
        <f>Tabulka1[[#This Row],[y2]]*Tabulka1[[#This Row],[x]]/2</f>
        <v>1.0139674186866707</v>
      </c>
      <c r="C1024" s="1">
        <f>Tabulka1[[#This Row],[z2]]</f>
        <v>1.0867500000000001</v>
      </c>
      <c r="D1024" s="1">
        <f>Tabulka1[[#This Row],[std2]]</f>
        <v>0</v>
      </c>
      <c r="E1024" s="1">
        <v>7</v>
      </c>
      <c r="F1024" s="1" t="s">
        <v>84</v>
      </c>
      <c r="G1024" s="1" t="s">
        <v>27</v>
      </c>
      <c r="H1024" s="1" t="str">
        <f>Tabulka1[[#This Row],[z2Label]]</f>
        <v>Density (g/cm3)</v>
      </c>
      <c r="I1024" s="1">
        <v>10</v>
      </c>
      <c r="J1024" s="1">
        <v>2</v>
      </c>
      <c r="K1024">
        <v>1.0867500000000001</v>
      </c>
      <c r="L1024">
        <v>0</v>
      </c>
      <c r="M1024" s="1" t="s">
        <v>29</v>
      </c>
      <c r="N1024" s="1" t="s">
        <v>28</v>
      </c>
      <c r="O1024" s="1" t="s">
        <v>80</v>
      </c>
      <c r="P1024" s="1">
        <f>Tabulka1[[#This Row],[x2]]/(1+Tabulka1[[#This Row],[y2]]*60.08/94.196)</f>
        <v>4.3943719793241147</v>
      </c>
      <c r="Q1024" s="1">
        <f>Tabulka1[[#This Row],[y2]]</f>
        <v>2</v>
      </c>
      <c r="R1024" s="1">
        <f>Tabulka1[[#This Row],[z2]]</f>
        <v>1.0867500000000001</v>
      </c>
      <c r="S1024" s="1">
        <f>Tabulka1[[#This Row],[std2]]</f>
        <v>0</v>
      </c>
      <c r="T1024" s="1" t="s">
        <v>39</v>
      </c>
      <c r="U1024" s="1" t="s">
        <v>28</v>
      </c>
      <c r="V1024" s="1" t="str">
        <f>Tabulka1[[#This Row],[z2Label]]</f>
        <v>Density (g/cm3)</v>
      </c>
      <c r="W1024" s="1">
        <f>2*Tabulka1[[#This Row],[x3]]/94.196*1000/(100-Tabulka1[[#This Row],[x2]])</f>
        <v>1.0366970004208989</v>
      </c>
      <c r="X1024" s="1">
        <f>(Tabulka1[[#This Row],[x2]]-Tabulka1[[#This Row],[x3]])/60.08*1000/(100-Tabulka1[[#This Row],[x2]])</f>
        <v>1.0366970004208991</v>
      </c>
      <c r="Y1024" s="1">
        <f>Tabulka1[[#This Row],[z2]]</f>
        <v>1.0867500000000001</v>
      </c>
      <c r="Z1024" s="1">
        <f>Tabulka1[[#This Row],[std2]]</f>
        <v>0</v>
      </c>
      <c r="AA1024" s="1" t="s">
        <v>40</v>
      </c>
      <c r="AB1024" s="1" t="s">
        <v>37</v>
      </c>
      <c r="AC1024" s="1" t="str">
        <f>Tabulka1[[#This Row],[z2Label]]</f>
        <v>Density (g/cm3)</v>
      </c>
      <c r="AD1024" s="1">
        <f>Tabulka1[[#This Row],[y2]]</f>
        <v>2</v>
      </c>
      <c r="AE1024" s="1">
        <f>Tabulka1[[#This Row],[x3]]</f>
        <v>4.3943719793241147</v>
      </c>
      <c r="AF1024" s="1">
        <f>Tabulka1[[#This Row],[x2]]-Tabulka1[[#This Row],[x3]]</f>
        <v>5.6056280206758853</v>
      </c>
      <c r="AG1024" s="1">
        <f>100-Tabulka1[[#This Row],[Na2O_proc]]-Tabulka1[[#This Row],[SiO2_proc]]</f>
        <v>90</v>
      </c>
      <c r="AH1024" s="1">
        <f>Tabulka1[[#This Row],[z2]]</f>
        <v>1.0867500000000001</v>
      </c>
      <c r="AI1024" s="1">
        <f>Tabulka1[[#This Row],[std2]]</f>
        <v>0</v>
      </c>
      <c r="AJ1024" s="1" t="str">
        <f>Tabulka1[[#This Row],[z2Label]]</f>
        <v>Density (g/cm3)</v>
      </c>
      <c r="AK1024" s="1">
        <v>15</v>
      </c>
      <c r="AL1024" s="1" t="s">
        <v>83</v>
      </c>
      <c r="AM1024" s="1" t="s">
        <v>79</v>
      </c>
      <c r="AN1024" s="1">
        <f t="shared" si="835"/>
        <v>1.0856259340000001</v>
      </c>
      <c r="AO1024" s="1">
        <f>Tabulka1[[#This Row],[Interpolated_z2]]-Tabulka1[[#This Row],[z2]]</f>
        <v>-1.1240660000000346E-3</v>
      </c>
      <c r="AP1024" s="1">
        <f>Tabulka1[[#This Row],[Interpolated_z2 - measured]]/Tabulka1[[#This Row],[z2]]*100</f>
        <v>-0.10343372440764062</v>
      </c>
      <c r="AQ1024" s="1">
        <v>1</v>
      </c>
    </row>
    <row r="1025" spans="1:43" ht="16.5" x14ac:dyDescent="0.35">
      <c r="A1025" s="1">
        <f>2*Tabulka1[[#This Row],[x3]]*Tabulka1[[#This Row],[z]]/(100*94.196)*1000</f>
        <v>1.5872753736774337</v>
      </c>
      <c r="B1025" s="1">
        <f>Tabulka1[[#This Row],[y2]]*Tabulka1[[#This Row],[x]]/2</f>
        <v>1.5872753736774337</v>
      </c>
      <c r="C1025" s="1">
        <f>Tabulka1[[#This Row],[z2]]</f>
        <v>1.1341399999999999</v>
      </c>
      <c r="D1025" s="1">
        <f>Tabulka1[[#This Row],[std2]]</f>
        <v>0</v>
      </c>
      <c r="E1025" s="1">
        <v>7</v>
      </c>
      <c r="F1025" s="1" t="s">
        <v>84</v>
      </c>
      <c r="G1025" s="1" t="s">
        <v>27</v>
      </c>
      <c r="H1025" s="1" t="str">
        <f>Tabulka1[[#This Row],[z2Label]]</f>
        <v>Density (g/cm3)</v>
      </c>
      <c r="I1025" s="1">
        <v>15</v>
      </c>
      <c r="J1025" s="1">
        <v>2</v>
      </c>
      <c r="K1025">
        <v>1.1341399999999999</v>
      </c>
      <c r="L1025">
        <v>0</v>
      </c>
      <c r="M1025" s="1" t="s">
        <v>29</v>
      </c>
      <c r="N1025" s="1" t="s">
        <v>28</v>
      </c>
      <c r="O1025" s="1" t="s">
        <v>80</v>
      </c>
      <c r="P1025" s="1">
        <f>Tabulka1[[#This Row],[x2]]/(1+Tabulka1[[#This Row],[y2]]*60.08/94.196)</f>
        <v>6.5915579689861721</v>
      </c>
      <c r="Q1025" s="1">
        <f>Tabulka1[[#This Row],[y2]]</f>
        <v>2</v>
      </c>
      <c r="R1025" s="1">
        <f>Tabulka1[[#This Row],[z2]]</f>
        <v>1.1341399999999999</v>
      </c>
      <c r="S1025" s="1">
        <f>Tabulka1[[#This Row],[std2]]</f>
        <v>0</v>
      </c>
      <c r="T1025" s="1" t="s">
        <v>39</v>
      </c>
      <c r="U1025" s="1" t="s">
        <v>28</v>
      </c>
      <c r="V1025" s="1" t="str">
        <f>Tabulka1[[#This Row],[z2Label]]</f>
        <v>Density (g/cm3)</v>
      </c>
      <c r="W1025" s="1">
        <f>2*Tabulka1[[#This Row],[x3]]/94.196*1000/(100-Tabulka1[[#This Row],[x2]])</f>
        <v>1.6465187653743689</v>
      </c>
      <c r="X1025" s="1">
        <f>(Tabulka1[[#This Row],[x2]]-Tabulka1[[#This Row],[x3]])/60.08*1000/(100-Tabulka1[[#This Row],[x2]])</f>
        <v>1.6465187653743689</v>
      </c>
      <c r="Y1025" s="1">
        <f>Tabulka1[[#This Row],[z2]]</f>
        <v>1.1341399999999999</v>
      </c>
      <c r="Z1025" s="1">
        <f>Tabulka1[[#This Row],[std2]]</f>
        <v>0</v>
      </c>
      <c r="AA1025" s="1" t="s">
        <v>40</v>
      </c>
      <c r="AB1025" s="1" t="s">
        <v>37</v>
      </c>
      <c r="AC1025" s="1" t="str">
        <f>Tabulka1[[#This Row],[z2Label]]</f>
        <v>Density (g/cm3)</v>
      </c>
      <c r="AD1025" s="1">
        <f>Tabulka1[[#This Row],[y2]]</f>
        <v>2</v>
      </c>
      <c r="AE1025" s="1">
        <f>Tabulka1[[#This Row],[x3]]</f>
        <v>6.5915579689861721</v>
      </c>
      <c r="AF1025" s="1">
        <f>Tabulka1[[#This Row],[x2]]-Tabulka1[[#This Row],[x3]]</f>
        <v>8.408442031013827</v>
      </c>
      <c r="AG1025" s="1">
        <f>100-Tabulka1[[#This Row],[Na2O_proc]]-Tabulka1[[#This Row],[SiO2_proc]]</f>
        <v>85</v>
      </c>
      <c r="AH1025" s="1">
        <f>Tabulka1[[#This Row],[z2]]</f>
        <v>1.1341399999999999</v>
      </c>
      <c r="AI1025" s="1">
        <f>Tabulka1[[#This Row],[std2]]</f>
        <v>0</v>
      </c>
      <c r="AJ1025" s="1" t="str">
        <f>Tabulka1[[#This Row],[z2Label]]</f>
        <v>Density (g/cm3)</v>
      </c>
      <c r="AK1025" s="1">
        <v>15</v>
      </c>
      <c r="AL1025" s="1" t="s">
        <v>83</v>
      </c>
      <c r="AM1025" s="1" t="s">
        <v>79</v>
      </c>
      <c r="AN1025" s="1">
        <f t="shared" si="835"/>
        <v>1.133588595375</v>
      </c>
      <c r="AO1025" s="1">
        <f>Tabulka1[[#This Row],[Interpolated_z2]]-Tabulka1[[#This Row],[z2]]</f>
        <v>-5.5140462499991827E-4</v>
      </c>
      <c r="AP1025" s="1">
        <f>Tabulka1[[#This Row],[Interpolated_z2 - measured]]/Tabulka1[[#This Row],[z2]]*100</f>
        <v>-4.8618744158562287E-2</v>
      </c>
      <c r="AQ1025" s="1">
        <v>1</v>
      </c>
    </row>
    <row r="1026" spans="1:43" ht="16.5" x14ac:dyDescent="0.35">
      <c r="A1026" s="1">
        <f>2*Tabulka1[[#This Row],[x3]]*Tabulka1[[#This Row],[z]]/(100*94.196)*1000</f>
        <v>2.2107895277015808</v>
      </c>
      <c r="B1026" s="1">
        <f>Tabulka1[[#This Row],[y2]]*Tabulka1[[#This Row],[x]]/2</f>
        <v>2.2107895277015808</v>
      </c>
      <c r="C1026" s="1">
        <f>Tabulka1[[#This Row],[z2]]</f>
        <v>1.1847400000000001</v>
      </c>
      <c r="D1026" s="1">
        <f>Tabulka1[[#This Row],[std2]]</f>
        <v>1.4142135623666588E-5</v>
      </c>
      <c r="E1026" s="1">
        <v>7</v>
      </c>
      <c r="F1026" s="1" t="s">
        <v>84</v>
      </c>
      <c r="G1026" s="1" t="s">
        <v>27</v>
      </c>
      <c r="H1026" s="1" t="str">
        <f>Tabulka1[[#This Row],[z2Label]]</f>
        <v>Density (g/cm3)</v>
      </c>
      <c r="I1026" s="1">
        <v>20</v>
      </c>
      <c r="J1026" s="1">
        <v>2</v>
      </c>
      <c r="K1026">
        <v>1.1847400000000001</v>
      </c>
      <c r="L1026">
        <v>1.4142135623666588E-5</v>
      </c>
      <c r="M1026" s="1" t="s">
        <v>29</v>
      </c>
      <c r="N1026" s="1" t="s">
        <v>28</v>
      </c>
      <c r="O1026" s="1" t="s">
        <v>80</v>
      </c>
      <c r="P1026" s="1">
        <f>Tabulka1[[#This Row],[x2]]/(1+Tabulka1[[#This Row],[y2]]*60.08/94.196)</f>
        <v>8.7887439586482294</v>
      </c>
      <c r="Q1026" s="1">
        <f>Tabulka1[[#This Row],[y2]]</f>
        <v>2</v>
      </c>
      <c r="R1026" s="1">
        <f>Tabulka1[[#This Row],[z2]]</f>
        <v>1.1847400000000001</v>
      </c>
      <c r="S1026" s="1">
        <f>Tabulka1[[#This Row],[std2]]</f>
        <v>1.4142135623666588E-5</v>
      </c>
      <c r="T1026" s="1" t="s">
        <v>39</v>
      </c>
      <c r="U1026" s="1" t="s">
        <v>28</v>
      </c>
      <c r="V1026" s="1" t="str">
        <f>Tabulka1[[#This Row],[z2Label]]</f>
        <v>Density (g/cm3)</v>
      </c>
      <c r="W1026" s="1">
        <f>2*Tabulka1[[#This Row],[x3]]/94.196*1000/(100-Tabulka1[[#This Row],[x2]])</f>
        <v>2.3325682509470225</v>
      </c>
      <c r="X1026" s="1">
        <f>(Tabulka1[[#This Row],[x2]]-Tabulka1[[#This Row],[x3]])/60.08*1000/(100-Tabulka1[[#This Row],[x2]])</f>
        <v>2.3325682509470229</v>
      </c>
      <c r="Y1026" s="1">
        <f>Tabulka1[[#This Row],[z2]]</f>
        <v>1.1847400000000001</v>
      </c>
      <c r="Z1026" s="1">
        <f>Tabulka1[[#This Row],[std2]]</f>
        <v>1.4142135623666588E-5</v>
      </c>
      <c r="AA1026" s="1" t="s">
        <v>40</v>
      </c>
      <c r="AB1026" s="1" t="s">
        <v>37</v>
      </c>
      <c r="AC1026" s="1" t="str">
        <f>Tabulka1[[#This Row],[z2Label]]</f>
        <v>Density (g/cm3)</v>
      </c>
      <c r="AD1026" s="1">
        <f>Tabulka1[[#This Row],[y2]]</f>
        <v>2</v>
      </c>
      <c r="AE1026" s="1">
        <f>Tabulka1[[#This Row],[x3]]</f>
        <v>8.7887439586482294</v>
      </c>
      <c r="AF1026" s="1">
        <f>Tabulka1[[#This Row],[x2]]-Tabulka1[[#This Row],[x3]]</f>
        <v>11.211256041351771</v>
      </c>
      <c r="AG1026" s="1">
        <f>100-Tabulka1[[#This Row],[Na2O_proc]]-Tabulka1[[#This Row],[SiO2_proc]]</f>
        <v>80</v>
      </c>
      <c r="AH1026" s="1">
        <f>Tabulka1[[#This Row],[z2]]</f>
        <v>1.1847400000000001</v>
      </c>
      <c r="AI1026" s="1">
        <f>Tabulka1[[#This Row],[std2]]</f>
        <v>1.4142135623666588E-5</v>
      </c>
      <c r="AJ1026" s="1" t="str">
        <f>Tabulka1[[#This Row],[z2Label]]</f>
        <v>Density (g/cm3)</v>
      </c>
      <c r="AK1026" s="1">
        <v>15</v>
      </c>
      <c r="AL1026" s="1" t="s">
        <v>83</v>
      </c>
      <c r="AM1026" s="1" t="s">
        <v>79</v>
      </c>
      <c r="AN1026" s="1">
        <f t="shared" si="835"/>
        <v>1.1852573919999998</v>
      </c>
      <c r="AO1026" s="1">
        <f>Tabulka1[[#This Row],[Interpolated_z2]]-Tabulka1[[#This Row],[z2]]</f>
        <v>5.1739199999967234E-4</v>
      </c>
      <c r="AP1026" s="1">
        <f>Tabulka1[[#This Row],[Interpolated_z2 - measured]]/Tabulka1[[#This Row],[z2]]*100</f>
        <v>4.3671354052338261E-2</v>
      </c>
      <c r="AQ1026" s="1">
        <v>1</v>
      </c>
    </row>
    <row r="1027" spans="1:43" ht="16.5" x14ac:dyDescent="0.35">
      <c r="A1027" s="1">
        <f>2*Tabulka1[[#This Row],[x3]]*Tabulka1[[#This Row],[z]]/(100*94.196)*1000</f>
        <v>2.8916615350165142</v>
      </c>
      <c r="B1027" s="1">
        <f>Tabulka1[[#This Row],[y2]]*Tabulka1[[#This Row],[x]]/2</f>
        <v>2.8916615350165142</v>
      </c>
      <c r="C1027" s="1">
        <f>Tabulka1[[#This Row],[z2]]</f>
        <v>1.23969</v>
      </c>
      <c r="D1027" s="1">
        <f>Tabulka1[[#This Row],[std2]]</f>
        <v>4.2426406871156778E-5</v>
      </c>
      <c r="E1027" s="1">
        <v>7</v>
      </c>
      <c r="F1027" s="1" t="s">
        <v>84</v>
      </c>
      <c r="G1027" s="1" t="s">
        <v>27</v>
      </c>
      <c r="H1027" s="1" t="str">
        <f>Tabulka1[[#This Row],[z2Label]]</f>
        <v>Density (g/cm3)</v>
      </c>
      <c r="I1027" s="1">
        <v>25</v>
      </c>
      <c r="J1027" s="1">
        <v>2</v>
      </c>
      <c r="K1027">
        <v>1.23969</v>
      </c>
      <c r="L1027">
        <v>4.2426406871156778E-5</v>
      </c>
      <c r="M1027" s="1" t="s">
        <v>29</v>
      </c>
      <c r="N1027" s="1" t="s">
        <v>28</v>
      </c>
      <c r="O1027" s="1" t="s">
        <v>80</v>
      </c>
      <c r="P1027" s="1">
        <f>Tabulka1[[#This Row],[x2]]/(1+Tabulka1[[#This Row],[y2]]*60.08/94.196)</f>
        <v>10.985929948310288</v>
      </c>
      <c r="Q1027" s="1">
        <f>Tabulka1[[#This Row],[y2]]</f>
        <v>2</v>
      </c>
      <c r="R1027" s="1">
        <f>Tabulka1[[#This Row],[z2]]</f>
        <v>1.23969</v>
      </c>
      <c r="S1027" s="1">
        <f>Tabulka1[[#This Row],[std2]]</f>
        <v>4.2426406871156778E-5</v>
      </c>
      <c r="T1027" s="1" t="s">
        <v>39</v>
      </c>
      <c r="U1027" s="1" t="s">
        <v>28</v>
      </c>
      <c r="V1027" s="1" t="str">
        <f>Tabulka1[[#This Row],[z2Label]]</f>
        <v>Density (g/cm3)</v>
      </c>
      <c r="W1027" s="1">
        <f>2*Tabulka1[[#This Row],[x3]]/94.196*1000/(100-Tabulka1[[#This Row],[x2]])</f>
        <v>3.1100910012626968</v>
      </c>
      <c r="X1027" s="1">
        <f>(Tabulka1[[#This Row],[x2]]-Tabulka1[[#This Row],[x3]])/60.08*1000/(100-Tabulka1[[#This Row],[x2]])</f>
        <v>3.1100910012626968</v>
      </c>
      <c r="Y1027" s="1">
        <f>Tabulka1[[#This Row],[z2]]</f>
        <v>1.23969</v>
      </c>
      <c r="Z1027" s="1">
        <f>Tabulka1[[#This Row],[std2]]</f>
        <v>4.2426406871156778E-5</v>
      </c>
      <c r="AA1027" s="1" t="s">
        <v>40</v>
      </c>
      <c r="AB1027" s="1" t="s">
        <v>37</v>
      </c>
      <c r="AC1027" s="1" t="str">
        <f>Tabulka1[[#This Row],[z2Label]]</f>
        <v>Density (g/cm3)</v>
      </c>
      <c r="AD1027" s="1">
        <f>Tabulka1[[#This Row],[y2]]</f>
        <v>2</v>
      </c>
      <c r="AE1027" s="1">
        <f>Tabulka1[[#This Row],[x3]]</f>
        <v>10.985929948310288</v>
      </c>
      <c r="AF1027" s="1">
        <f>Tabulka1[[#This Row],[x2]]-Tabulka1[[#This Row],[x3]]</f>
        <v>14.014070051689712</v>
      </c>
      <c r="AG1027" s="1">
        <f>100-Tabulka1[[#This Row],[Na2O_proc]]-Tabulka1[[#This Row],[SiO2_proc]]</f>
        <v>75</v>
      </c>
      <c r="AH1027" s="1">
        <f>Tabulka1[[#This Row],[z2]]</f>
        <v>1.23969</v>
      </c>
      <c r="AI1027" s="1">
        <f>Tabulka1[[#This Row],[std2]]</f>
        <v>4.2426406871156778E-5</v>
      </c>
      <c r="AJ1027" s="1" t="str">
        <f>Tabulka1[[#This Row],[z2Label]]</f>
        <v>Density (g/cm3)</v>
      </c>
      <c r="AK1027" s="1">
        <v>15</v>
      </c>
      <c r="AL1027" s="1" t="s">
        <v>83</v>
      </c>
      <c r="AM1027" s="1" t="s">
        <v>79</v>
      </c>
      <c r="AN1027" s="1">
        <f t="shared" si="835"/>
        <v>1.2402626593750001</v>
      </c>
      <c r="AO1027" s="1">
        <f>Tabulka1[[#This Row],[Interpolated_z2]]-Tabulka1[[#This Row],[z2]]</f>
        <v>5.7265937500017294E-4</v>
      </c>
      <c r="AP1027" s="1">
        <f>Tabulka1[[#This Row],[Interpolated_z2 - measured]]/Tabulka1[[#This Row],[z2]]*100</f>
        <v>4.6193756100329351E-2</v>
      </c>
      <c r="AQ1027" s="1">
        <v>1</v>
      </c>
    </row>
    <row r="1028" spans="1:43" ht="16.5" x14ac:dyDescent="0.35">
      <c r="A1028" s="1">
        <f>2*Tabulka1[[#This Row],[x3]]*Tabulka1[[#This Row],[z]]/(100*94.196)*1000</f>
        <v>3.6328304316184288</v>
      </c>
      <c r="B1028" s="1">
        <f>Tabulka1[[#This Row],[y2]]*Tabulka1[[#This Row],[x]]/2</f>
        <v>3.6328304316184288</v>
      </c>
      <c r="C1028" s="1">
        <f>Tabulka1[[#This Row],[z2]]</f>
        <v>1.297865</v>
      </c>
      <c r="D1028" s="1">
        <f>Tabulka1[[#This Row],[std2]]</f>
        <v>2.4748737341534287E-4</v>
      </c>
      <c r="E1028" s="1">
        <v>7</v>
      </c>
      <c r="F1028" s="1" t="s">
        <v>84</v>
      </c>
      <c r="G1028" s="1" t="s">
        <v>27</v>
      </c>
      <c r="H1028" s="1" t="str">
        <f>Tabulka1[[#This Row],[z2Label]]</f>
        <v>Density (g/cm3)</v>
      </c>
      <c r="I1028" s="1">
        <v>30</v>
      </c>
      <c r="J1028" s="1">
        <v>2</v>
      </c>
      <c r="K1028">
        <v>1.297865</v>
      </c>
      <c r="L1028">
        <v>2.4748737341534287E-4</v>
      </c>
      <c r="M1028" s="1" t="s">
        <v>29</v>
      </c>
      <c r="N1028" s="1" t="s">
        <v>28</v>
      </c>
      <c r="O1028" s="1" t="s">
        <v>80</v>
      </c>
      <c r="P1028" s="1">
        <f>Tabulka1[[#This Row],[x2]]/(1+Tabulka1[[#This Row],[y2]]*60.08/94.196)</f>
        <v>13.183115937972344</v>
      </c>
      <c r="Q1028" s="1">
        <f>Tabulka1[[#This Row],[y2]]</f>
        <v>2</v>
      </c>
      <c r="R1028" s="1">
        <f>Tabulka1[[#This Row],[z2]]</f>
        <v>1.297865</v>
      </c>
      <c r="S1028" s="1">
        <f>Tabulka1[[#This Row],[std2]]</f>
        <v>2.4748737341534287E-4</v>
      </c>
      <c r="T1028" s="1" t="s">
        <v>39</v>
      </c>
      <c r="U1028" s="1" t="s">
        <v>28</v>
      </c>
      <c r="V1028" s="1" t="str">
        <f>Tabulka1[[#This Row],[z2Label]]</f>
        <v>Density (g/cm3)</v>
      </c>
      <c r="W1028" s="1">
        <f>2*Tabulka1[[#This Row],[x3]]/94.196*1000/(100-Tabulka1[[#This Row],[x2]])</f>
        <v>3.9986884301948962</v>
      </c>
      <c r="X1028" s="1">
        <f>(Tabulka1[[#This Row],[x2]]-Tabulka1[[#This Row],[x3]])/60.08*1000/(100-Tabulka1[[#This Row],[x2]])</f>
        <v>3.9986884301948962</v>
      </c>
      <c r="Y1028" s="1">
        <f>Tabulka1[[#This Row],[z2]]</f>
        <v>1.297865</v>
      </c>
      <c r="Z1028" s="1">
        <f>Tabulka1[[#This Row],[std2]]</f>
        <v>2.4748737341534287E-4</v>
      </c>
      <c r="AA1028" s="1" t="s">
        <v>40</v>
      </c>
      <c r="AB1028" s="1" t="s">
        <v>37</v>
      </c>
      <c r="AC1028" s="1" t="str">
        <f>Tabulka1[[#This Row],[z2Label]]</f>
        <v>Density (g/cm3)</v>
      </c>
      <c r="AD1028" s="1">
        <f>Tabulka1[[#This Row],[y2]]</f>
        <v>2</v>
      </c>
      <c r="AE1028" s="1">
        <f>Tabulka1[[#This Row],[x3]]</f>
        <v>13.183115937972344</v>
      </c>
      <c r="AF1028" s="1">
        <f>Tabulka1[[#This Row],[x2]]-Tabulka1[[#This Row],[x3]]</f>
        <v>16.816884062027654</v>
      </c>
      <c r="AG1028" s="1">
        <f>100-Tabulka1[[#This Row],[Na2O_proc]]-Tabulka1[[#This Row],[SiO2_proc]]</f>
        <v>70</v>
      </c>
      <c r="AH1028" s="1">
        <f>Tabulka1[[#This Row],[z2]]</f>
        <v>1.297865</v>
      </c>
      <c r="AI1028" s="1">
        <f>Tabulka1[[#This Row],[std2]]</f>
        <v>2.4748737341534287E-4</v>
      </c>
      <c r="AJ1028" s="1" t="str">
        <f>Tabulka1[[#This Row],[z2Label]]</f>
        <v>Density (g/cm3)</v>
      </c>
      <c r="AK1028" s="1">
        <v>15</v>
      </c>
      <c r="AL1028" s="1" t="s">
        <v>83</v>
      </c>
      <c r="AM1028" s="1" t="s">
        <v>79</v>
      </c>
      <c r="AN1028" s="1">
        <f t="shared" si="835"/>
        <v>1.2986417580000003</v>
      </c>
      <c r="AO1028" s="1">
        <f>Tabulka1[[#This Row],[Interpolated_z2]]-Tabulka1[[#This Row],[z2]]</f>
        <v>7.7675800000021056E-4</v>
      </c>
      <c r="AP1028" s="1">
        <f>Tabulka1[[#This Row],[Interpolated_z2 - measured]]/Tabulka1[[#This Row],[z2]]*100</f>
        <v>5.9848905702843555E-2</v>
      </c>
      <c r="AQ1028" s="1">
        <v>1</v>
      </c>
    </row>
    <row r="1029" spans="1:43" ht="16.5" x14ac:dyDescent="0.35">
      <c r="A1029" s="1">
        <f>2*Tabulka1[[#This Row],[x3]]*Tabulka1[[#This Row],[z]]/(100*94.196)*1000</f>
        <v>0</v>
      </c>
      <c r="B1029" s="1">
        <f>Tabulka1[[#This Row],[y2]]*Tabulka1[[#This Row],[x]]/2</f>
        <v>0</v>
      </c>
      <c r="C1029" s="1">
        <f>Tabulka1[[#This Row],[z2]]</f>
        <v>0.99909999999999999</v>
      </c>
      <c r="D1029" s="1">
        <f>Tabulka1[[#This Row],[std2]]</f>
        <v>0</v>
      </c>
      <c r="E1029" s="1">
        <v>8</v>
      </c>
      <c r="F1029" s="1" t="s">
        <v>84</v>
      </c>
      <c r="G1029" s="1" t="s">
        <v>27</v>
      </c>
      <c r="H1029" s="1" t="str">
        <f>Tabulka1[[#This Row],[z2Label]]</f>
        <v>Density (g/cm3)</v>
      </c>
      <c r="I1029" s="1">
        <v>0</v>
      </c>
      <c r="J1029" s="1">
        <v>2.5</v>
      </c>
      <c r="K1029">
        <v>0.99909999999999999</v>
      </c>
      <c r="L1029"/>
      <c r="M1029" s="1" t="s">
        <v>29</v>
      </c>
      <c r="N1029" s="1" t="s">
        <v>28</v>
      </c>
      <c r="O1029" s="1" t="s">
        <v>80</v>
      </c>
      <c r="P1029" s="1">
        <f>Tabulka1[[#This Row],[x2]]/(1+Tabulka1[[#This Row],[y2]]*60.08/94.196)</f>
        <v>0</v>
      </c>
      <c r="Q1029" s="1">
        <f>Tabulka1[[#This Row],[y2]]</f>
        <v>2.5</v>
      </c>
      <c r="R1029" s="1">
        <f>Tabulka1[[#This Row],[z2]]</f>
        <v>0.99909999999999999</v>
      </c>
      <c r="S1029" s="1">
        <f>Tabulka1[[#This Row],[std2]]</f>
        <v>0</v>
      </c>
      <c r="T1029" s="1" t="s">
        <v>39</v>
      </c>
      <c r="U1029" s="1" t="s">
        <v>28</v>
      </c>
      <c r="V1029" s="1" t="str">
        <f>Tabulka1[[#This Row],[z2Label]]</f>
        <v>Density (g/cm3)</v>
      </c>
      <c r="W1029" s="1">
        <f>2*Tabulka1[[#This Row],[x3]]/94.196*1000/(100-Tabulka1[[#This Row],[x2]])</f>
        <v>0</v>
      </c>
      <c r="X1029" s="1">
        <f>(Tabulka1[[#This Row],[x2]]-Tabulka1[[#This Row],[x3]])/60.08*1000/(100-Tabulka1[[#This Row],[x2]])</f>
        <v>0</v>
      </c>
      <c r="Y1029" s="1">
        <f>Tabulka1[[#This Row],[z2]]</f>
        <v>0.99909999999999999</v>
      </c>
      <c r="Z1029" s="1">
        <f>Tabulka1[[#This Row],[std2]]</f>
        <v>0</v>
      </c>
      <c r="AA1029" s="1" t="s">
        <v>40</v>
      </c>
      <c r="AB1029" s="1" t="s">
        <v>37</v>
      </c>
      <c r="AC1029" s="1" t="str">
        <f>Tabulka1[[#This Row],[z2Label]]</f>
        <v>Density (g/cm3)</v>
      </c>
      <c r="AD1029" s="1">
        <f>Tabulka1[[#This Row],[y2]]</f>
        <v>2.5</v>
      </c>
      <c r="AE1029" s="1">
        <f>Tabulka1[[#This Row],[x3]]</f>
        <v>0</v>
      </c>
      <c r="AF1029" s="1">
        <f>Tabulka1[[#This Row],[x2]]-Tabulka1[[#This Row],[x3]]</f>
        <v>0</v>
      </c>
      <c r="AG1029" s="1">
        <f>100-Tabulka1[[#This Row],[Na2O_proc]]-Tabulka1[[#This Row],[SiO2_proc]]</f>
        <v>100</v>
      </c>
      <c r="AH1029" s="1">
        <f>Tabulka1[[#This Row],[z2]]</f>
        <v>0.99909999999999999</v>
      </c>
      <c r="AI1029" s="1">
        <f>Tabulka1[[#This Row],[std2]]</f>
        <v>0</v>
      </c>
      <c r="AJ1029" s="1" t="str">
        <f>Tabulka1[[#This Row],[z2Label]]</f>
        <v>Density (g/cm3)</v>
      </c>
      <c r="AK1029" s="1">
        <v>15</v>
      </c>
      <c r="AL1029" s="1" t="s">
        <v>83</v>
      </c>
      <c r="AM1029" s="1" t="s">
        <v>79</v>
      </c>
      <c r="AN1029" s="1">
        <f t="shared" si="835"/>
        <v>1.0080328125</v>
      </c>
      <c r="AO1029" s="1">
        <f>Tabulka1[[#This Row],[Interpolated_z2]]-Tabulka1[[#This Row],[z2]]</f>
        <v>8.932812499999998E-3</v>
      </c>
      <c r="AP1029" s="1">
        <f>Tabulka1[[#This Row],[Interpolated_z2 - measured]]/Tabulka1[[#This Row],[z2]]*100</f>
        <v>0.89408592733460102</v>
      </c>
      <c r="AQ1029" s="1">
        <v>100</v>
      </c>
    </row>
    <row r="1030" spans="1:43" ht="16.5" x14ac:dyDescent="0.35">
      <c r="A1030" s="1">
        <f>2*Tabulka1[[#This Row],[x3]]*Tabulka1[[#This Row],[z]]/(100*94.196)*1000</f>
        <v>0.42580074960310316</v>
      </c>
      <c r="B1030" s="1">
        <f>Tabulka1[[#This Row],[y2]]*Tabulka1[[#This Row],[x]]/2</f>
        <v>0.53225093700387893</v>
      </c>
      <c r="C1030" s="1">
        <f>Tabulka1[[#This Row],[z2]]</f>
        <v>1.04064</v>
      </c>
      <c r="D1030" s="1">
        <f>Tabulka1[[#This Row],[std2]]</f>
        <v>0</v>
      </c>
      <c r="E1030" s="1">
        <v>8</v>
      </c>
      <c r="F1030" s="1" t="s">
        <v>84</v>
      </c>
      <c r="G1030" s="1" t="s">
        <v>27</v>
      </c>
      <c r="H1030" s="1" t="str">
        <f>Tabulka1[[#This Row],[z2Label]]</f>
        <v>Density (g/cm3)</v>
      </c>
      <c r="I1030" s="1">
        <v>5</v>
      </c>
      <c r="J1030" s="1">
        <v>2.5</v>
      </c>
      <c r="K1030">
        <v>1.04064</v>
      </c>
      <c r="L1030">
        <v>0</v>
      </c>
      <c r="M1030" s="1" t="s">
        <v>29</v>
      </c>
      <c r="N1030" s="1" t="s">
        <v>28</v>
      </c>
      <c r="O1030" s="1" t="s">
        <v>80</v>
      </c>
      <c r="P1030" s="1">
        <f>Tabulka1[[#This Row],[x2]]/(1+Tabulka1[[#This Row],[y2]]*60.08/94.196)</f>
        <v>1.9271182834416278</v>
      </c>
      <c r="Q1030" s="1">
        <f>Tabulka1[[#This Row],[y2]]</f>
        <v>2.5</v>
      </c>
      <c r="R1030" s="1">
        <f>Tabulka1[[#This Row],[z2]]</f>
        <v>1.04064</v>
      </c>
      <c r="S1030" s="1">
        <f>Tabulka1[[#This Row],[std2]]</f>
        <v>0</v>
      </c>
      <c r="T1030" s="1" t="s">
        <v>39</v>
      </c>
      <c r="U1030" s="1" t="s">
        <v>28</v>
      </c>
      <c r="V1030" s="1" t="str">
        <f>Tabulka1[[#This Row],[z2Label]]</f>
        <v>Density (g/cm3)</v>
      </c>
      <c r="W1030" s="1">
        <f>2*Tabulka1[[#This Row],[x3]]/94.196*1000/(100-Tabulka1[[#This Row],[x2]])</f>
        <v>0.43070736793866049</v>
      </c>
      <c r="X1030" s="1">
        <f>(Tabulka1[[#This Row],[x2]]-Tabulka1[[#This Row],[x3]])/60.08*1000/(100-Tabulka1[[#This Row],[x2]])</f>
        <v>0.53838420992332547</v>
      </c>
      <c r="Y1030" s="1">
        <f>Tabulka1[[#This Row],[z2]]</f>
        <v>1.04064</v>
      </c>
      <c r="Z1030" s="1">
        <f>Tabulka1[[#This Row],[std2]]</f>
        <v>0</v>
      </c>
      <c r="AA1030" s="1" t="s">
        <v>40</v>
      </c>
      <c r="AB1030" s="1" t="s">
        <v>37</v>
      </c>
      <c r="AC1030" s="1" t="str">
        <f>Tabulka1[[#This Row],[z2Label]]</f>
        <v>Density (g/cm3)</v>
      </c>
      <c r="AD1030" s="1">
        <f>Tabulka1[[#This Row],[y2]]</f>
        <v>2.5</v>
      </c>
      <c r="AE1030" s="1">
        <f>Tabulka1[[#This Row],[x3]]</f>
        <v>1.9271182834416278</v>
      </c>
      <c r="AF1030" s="1">
        <f>Tabulka1[[#This Row],[x2]]-Tabulka1[[#This Row],[x3]]</f>
        <v>3.0728817165583724</v>
      </c>
      <c r="AG1030" s="1">
        <f>100-Tabulka1[[#This Row],[Na2O_proc]]-Tabulka1[[#This Row],[SiO2_proc]]</f>
        <v>95</v>
      </c>
      <c r="AH1030" s="1">
        <f>Tabulka1[[#This Row],[z2]]</f>
        <v>1.04064</v>
      </c>
      <c r="AI1030" s="1">
        <f>Tabulka1[[#This Row],[std2]]</f>
        <v>0</v>
      </c>
      <c r="AJ1030" s="1" t="str">
        <f>Tabulka1[[#This Row],[z2Label]]</f>
        <v>Density (g/cm3)</v>
      </c>
      <c r="AK1030" s="1">
        <v>15</v>
      </c>
      <c r="AL1030" s="1" t="s">
        <v>83</v>
      </c>
      <c r="AM1030" s="1" t="s">
        <v>79</v>
      </c>
      <c r="AN1030" s="1">
        <f t="shared" ref="AN1030:AN1056" si="836">1.002 + 0.0099591*I1030 + 0.00768*J1030 + 0.00010092*I1030^2 + -0.001578*I1030*J1030 + -0.014842*J1030^2 + -0.0000022033*I1030^3 + 0.000034418*I1030^2*J1030 + -0.00014637*I1030*J1030^2 + 0.0085866*J1030^3 + 0.000000027135*I1030^4 + -0.000000094518*I1030^3*J1030 + -0.0000063222*I1030^2*J1030^2 + 0.00008489*I1030*J1030^3 + -0.001397*J1030^4</f>
        <v>1.0435595725</v>
      </c>
      <c r="AO1030" s="1">
        <f>Tabulka1[[#This Row],[Interpolated_z2]]-Tabulka1[[#This Row],[z2]]</f>
        <v>2.9195724999999673E-3</v>
      </c>
      <c r="AP1030" s="1">
        <f>Tabulka1[[#This Row],[Interpolated_z2 - measured]]/Tabulka1[[#This Row],[z2]]*100</f>
        <v>0.28055547547662663</v>
      </c>
      <c r="AQ1030" s="1">
        <v>1</v>
      </c>
    </row>
    <row r="1031" spans="1:43" ht="16.5" x14ac:dyDescent="0.35">
      <c r="A1031" s="1">
        <f>2*Tabulka1[[#This Row],[x3]]*Tabulka1[[#This Row],[z]]/(100*94.196)*1000</f>
        <v>0.88664298924696006</v>
      </c>
      <c r="B1031" s="1">
        <f>Tabulka1[[#This Row],[y2]]*Tabulka1[[#This Row],[x]]/2</f>
        <v>1.1083037365587001</v>
      </c>
      <c r="C1031" s="1">
        <f>Tabulka1[[#This Row],[z2]]</f>
        <v>1.0834600000000001</v>
      </c>
      <c r="D1031" s="1">
        <f>Tabulka1[[#This Row],[std2]]</f>
        <v>0</v>
      </c>
      <c r="E1031" s="1">
        <v>8</v>
      </c>
      <c r="F1031" s="1" t="s">
        <v>84</v>
      </c>
      <c r="G1031" s="1" t="s">
        <v>27</v>
      </c>
      <c r="H1031" s="1" t="str">
        <f>Tabulka1[[#This Row],[z2Label]]</f>
        <v>Density (g/cm3)</v>
      </c>
      <c r="I1031" s="1">
        <v>10</v>
      </c>
      <c r="J1031" s="1">
        <v>2.5</v>
      </c>
      <c r="K1031">
        <v>1.0834600000000001</v>
      </c>
      <c r="L1031">
        <v>0</v>
      </c>
      <c r="M1031" s="1" t="s">
        <v>29</v>
      </c>
      <c r="N1031" s="1" t="s">
        <v>28</v>
      </c>
      <c r="O1031" s="1" t="s">
        <v>80</v>
      </c>
      <c r="P1031" s="1">
        <f>Tabulka1[[#This Row],[x2]]/(1+Tabulka1[[#This Row],[y2]]*60.08/94.196)</f>
        <v>3.8542365668832557</v>
      </c>
      <c r="Q1031" s="1">
        <f>Tabulka1[[#This Row],[y2]]</f>
        <v>2.5</v>
      </c>
      <c r="R1031" s="1">
        <f>Tabulka1[[#This Row],[z2]]</f>
        <v>1.0834600000000001</v>
      </c>
      <c r="S1031" s="1">
        <f>Tabulka1[[#This Row],[std2]]</f>
        <v>0</v>
      </c>
      <c r="T1031" s="1" t="s">
        <v>39</v>
      </c>
      <c r="U1031" s="1" t="s">
        <v>28</v>
      </c>
      <c r="V1031" s="1" t="str">
        <f>Tabulka1[[#This Row],[z2Label]]</f>
        <v>Density (g/cm3)</v>
      </c>
      <c r="W1031" s="1">
        <f>2*Tabulka1[[#This Row],[x3]]/94.196*1000/(100-Tabulka1[[#This Row],[x2]])</f>
        <v>0.90927111009272765</v>
      </c>
      <c r="X1031" s="1">
        <f>(Tabulka1[[#This Row],[x2]]-Tabulka1[[#This Row],[x3]])/60.08*1000/(100-Tabulka1[[#This Row],[x2]])</f>
        <v>1.1365888876159094</v>
      </c>
      <c r="Y1031" s="1">
        <f>Tabulka1[[#This Row],[z2]]</f>
        <v>1.0834600000000001</v>
      </c>
      <c r="Z1031" s="1">
        <f>Tabulka1[[#This Row],[std2]]</f>
        <v>0</v>
      </c>
      <c r="AA1031" s="1" t="s">
        <v>40</v>
      </c>
      <c r="AB1031" s="1" t="s">
        <v>37</v>
      </c>
      <c r="AC1031" s="1" t="str">
        <f>Tabulka1[[#This Row],[z2Label]]</f>
        <v>Density (g/cm3)</v>
      </c>
      <c r="AD1031" s="1">
        <f>Tabulka1[[#This Row],[y2]]</f>
        <v>2.5</v>
      </c>
      <c r="AE1031" s="1">
        <f>Tabulka1[[#This Row],[x3]]</f>
        <v>3.8542365668832557</v>
      </c>
      <c r="AF1031" s="1">
        <f>Tabulka1[[#This Row],[x2]]-Tabulka1[[#This Row],[x3]]</f>
        <v>6.1457634331167448</v>
      </c>
      <c r="AG1031" s="1">
        <f>100-Tabulka1[[#This Row],[Na2O_proc]]-Tabulka1[[#This Row],[SiO2_proc]]</f>
        <v>90</v>
      </c>
      <c r="AH1031" s="1">
        <f>Tabulka1[[#This Row],[z2]]</f>
        <v>1.0834600000000001</v>
      </c>
      <c r="AI1031" s="1">
        <f>Tabulka1[[#This Row],[std2]]</f>
        <v>0</v>
      </c>
      <c r="AJ1031" s="1" t="str">
        <f>Tabulka1[[#This Row],[z2Label]]</f>
        <v>Density (g/cm3)</v>
      </c>
      <c r="AK1031" s="1">
        <v>15</v>
      </c>
      <c r="AL1031" s="1" t="s">
        <v>83</v>
      </c>
      <c r="AM1031" s="1" t="s">
        <v>79</v>
      </c>
      <c r="AN1031" s="1">
        <f t="shared" si="836"/>
        <v>1.0848666299999998</v>
      </c>
      <c r="AO1031" s="1">
        <f>Tabulka1[[#This Row],[Interpolated_z2]]-Tabulka1[[#This Row],[z2]]</f>
        <v>1.4066299999997423E-3</v>
      </c>
      <c r="AP1031" s="1">
        <f>Tabulka1[[#This Row],[Interpolated_z2 - measured]]/Tabulka1[[#This Row],[z2]]*100</f>
        <v>0.12982758938952449</v>
      </c>
      <c r="AQ1031" s="1">
        <v>1</v>
      </c>
    </row>
    <row r="1032" spans="1:43" ht="16.5" x14ac:dyDescent="0.35">
      <c r="A1032" s="1">
        <f>2*Tabulka1[[#This Row],[x3]]*Tabulka1[[#This Row],[z]]/(100*94.196)*1000</f>
        <v>1.3864609077071639</v>
      </c>
      <c r="B1032" s="1">
        <f>Tabulka1[[#This Row],[y2]]*Tabulka1[[#This Row],[x]]/2</f>
        <v>1.7330761346339549</v>
      </c>
      <c r="C1032" s="1">
        <f>Tabulka1[[#This Row],[z2]]</f>
        <v>1.1294850000000001</v>
      </c>
      <c r="D1032" s="1">
        <f>Tabulka1[[#This Row],[std2]]</f>
        <v>7.0710678119117998E-6</v>
      </c>
      <c r="E1032" s="1">
        <v>8</v>
      </c>
      <c r="F1032" s="1" t="s">
        <v>84</v>
      </c>
      <c r="G1032" s="1" t="s">
        <v>27</v>
      </c>
      <c r="H1032" s="1" t="str">
        <f>Tabulka1[[#This Row],[z2Label]]</f>
        <v>Density (g/cm3)</v>
      </c>
      <c r="I1032" s="1">
        <v>15</v>
      </c>
      <c r="J1032" s="1">
        <v>2.5</v>
      </c>
      <c r="K1032">
        <v>1.1294850000000001</v>
      </c>
      <c r="L1032">
        <v>7.0710678119117998E-6</v>
      </c>
      <c r="M1032" s="1" t="s">
        <v>29</v>
      </c>
      <c r="N1032" s="1" t="s">
        <v>28</v>
      </c>
      <c r="O1032" s="1" t="s">
        <v>80</v>
      </c>
      <c r="P1032" s="1">
        <f>Tabulka1[[#This Row],[x2]]/(1+Tabulka1[[#This Row],[y2]]*60.08/94.196)</f>
        <v>5.7813548503248828</v>
      </c>
      <c r="Q1032" s="1">
        <f>Tabulka1[[#This Row],[y2]]</f>
        <v>2.5</v>
      </c>
      <c r="R1032" s="1">
        <f>Tabulka1[[#This Row],[z2]]</f>
        <v>1.1294850000000001</v>
      </c>
      <c r="S1032" s="1">
        <f>Tabulka1[[#This Row],[std2]]</f>
        <v>7.0710678119117998E-6</v>
      </c>
      <c r="T1032" s="1" t="s">
        <v>39</v>
      </c>
      <c r="U1032" s="1" t="s">
        <v>28</v>
      </c>
      <c r="V1032" s="1" t="str">
        <f>Tabulka1[[#This Row],[z2Label]]</f>
        <v>Density (g/cm3)</v>
      </c>
      <c r="W1032" s="1">
        <f>2*Tabulka1[[#This Row],[x3]]/94.196*1000/(100-Tabulka1[[#This Row],[x2]])</f>
        <v>1.4441364689708025</v>
      </c>
      <c r="X1032" s="1">
        <f>(Tabulka1[[#This Row],[x2]]-Tabulka1[[#This Row],[x3]])/60.08*1000/(100-Tabulka1[[#This Row],[x2]])</f>
        <v>1.8051705862135028</v>
      </c>
      <c r="Y1032" s="1">
        <f>Tabulka1[[#This Row],[z2]]</f>
        <v>1.1294850000000001</v>
      </c>
      <c r="Z1032" s="1">
        <f>Tabulka1[[#This Row],[std2]]</f>
        <v>7.0710678119117998E-6</v>
      </c>
      <c r="AA1032" s="1" t="s">
        <v>40</v>
      </c>
      <c r="AB1032" s="1" t="s">
        <v>37</v>
      </c>
      <c r="AC1032" s="1" t="str">
        <f>Tabulka1[[#This Row],[z2Label]]</f>
        <v>Density (g/cm3)</v>
      </c>
      <c r="AD1032" s="1">
        <f>Tabulka1[[#This Row],[y2]]</f>
        <v>2.5</v>
      </c>
      <c r="AE1032" s="1">
        <f>Tabulka1[[#This Row],[x3]]</f>
        <v>5.7813548503248828</v>
      </c>
      <c r="AF1032" s="1">
        <f>Tabulka1[[#This Row],[x2]]-Tabulka1[[#This Row],[x3]]</f>
        <v>9.2186451496751172</v>
      </c>
      <c r="AG1032" s="1">
        <f>100-Tabulka1[[#This Row],[Na2O_proc]]-Tabulka1[[#This Row],[SiO2_proc]]</f>
        <v>85</v>
      </c>
      <c r="AH1032" s="1">
        <f>Tabulka1[[#This Row],[z2]]</f>
        <v>1.1294850000000001</v>
      </c>
      <c r="AI1032" s="1">
        <f>Tabulka1[[#This Row],[std2]]</f>
        <v>7.0710678119117998E-6</v>
      </c>
      <c r="AJ1032" s="1" t="str">
        <f>Tabulka1[[#This Row],[z2Label]]</f>
        <v>Density (g/cm3)</v>
      </c>
      <c r="AK1032" s="1">
        <v>15</v>
      </c>
      <c r="AL1032" s="1" t="s">
        <v>83</v>
      </c>
      <c r="AM1032" s="1" t="s">
        <v>79</v>
      </c>
      <c r="AN1032" s="1">
        <f t="shared" si="836"/>
        <v>1.1307348262499999</v>
      </c>
      <c r="AO1032" s="1">
        <f>Tabulka1[[#This Row],[Interpolated_z2]]-Tabulka1[[#This Row],[z2]]</f>
        <v>1.2498262499998081E-3</v>
      </c>
      <c r="AP1032" s="1">
        <f>Tabulka1[[#This Row],[Interpolated_z2 - measured]]/Tabulka1[[#This Row],[z2]]*100</f>
        <v>0.11065452396444468</v>
      </c>
      <c r="AQ1032" s="1">
        <v>1</v>
      </c>
    </row>
    <row r="1033" spans="1:43" ht="16.5" x14ac:dyDescent="0.35">
      <c r="A1033" s="1">
        <f>2*Tabulka1[[#This Row],[x3]]*Tabulka1[[#This Row],[z]]/(100*94.196)*1000</f>
        <v>1.9284112669601796</v>
      </c>
      <c r="B1033" s="1">
        <f>Tabulka1[[#This Row],[y2]]*Tabulka1[[#This Row],[x]]/2</f>
        <v>2.4105140837002246</v>
      </c>
      <c r="C1033" s="1">
        <f>Tabulka1[[#This Row],[z2]]</f>
        <v>1.17824</v>
      </c>
      <c r="D1033" s="1">
        <f>Tabulka1[[#This Row],[std2]]</f>
        <v>0</v>
      </c>
      <c r="E1033" s="1">
        <v>8</v>
      </c>
      <c r="F1033" s="1" t="s">
        <v>84</v>
      </c>
      <c r="G1033" s="1" t="s">
        <v>27</v>
      </c>
      <c r="H1033" s="1" t="str">
        <f>Tabulka1[[#This Row],[z2Label]]</f>
        <v>Density (g/cm3)</v>
      </c>
      <c r="I1033" s="1">
        <v>20</v>
      </c>
      <c r="J1033" s="1">
        <v>2.5</v>
      </c>
      <c r="K1033">
        <v>1.17824</v>
      </c>
      <c r="L1033">
        <v>0</v>
      </c>
      <c r="M1033" s="1" t="s">
        <v>29</v>
      </c>
      <c r="N1033" s="1" t="s">
        <v>28</v>
      </c>
      <c r="O1033" s="1" t="s">
        <v>80</v>
      </c>
      <c r="P1033" s="1">
        <f>Tabulka1[[#This Row],[x2]]/(1+Tabulka1[[#This Row],[y2]]*60.08/94.196)</f>
        <v>7.7084731337665113</v>
      </c>
      <c r="Q1033" s="1">
        <f>Tabulka1[[#This Row],[y2]]</f>
        <v>2.5</v>
      </c>
      <c r="R1033" s="1">
        <f>Tabulka1[[#This Row],[z2]]</f>
        <v>1.17824</v>
      </c>
      <c r="S1033" s="1">
        <f>Tabulka1[[#This Row],[std2]]</f>
        <v>0</v>
      </c>
      <c r="T1033" s="1" t="s">
        <v>39</v>
      </c>
      <c r="U1033" s="1" t="s">
        <v>28</v>
      </c>
      <c r="V1033" s="1" t="str">
        <f>Tabulka1[[#This Row],[z2Label]]</f>
        <v>Density (g/cm3)</v>
      </c>
      <c r="W1033" s="1">
        <f>2*Tabulka1[[#This Row],[x3]]/94.196*1000/(100-Tabulka1[[#This Row],[x2]])</f>
        <v>2.0458599977086371</v>
      </c>
      <c r="X1033" s="1">
        <f>(Tabulka1[[#This Row],[x2]]-Tabulka1[[#This Row],[x3]])/60.08*1000/(100-Tabulka1[[#This Row],[x2]])</f>
        <v>2.5573249971357961</v>
      </c>
      <c r="Y1033" s="1">
        <f>Tabulka1[[#This Row],[z2]]</f>
        <v>1.17824</v>
      </c>
      <c r="Z1033" s="1">
        <f>Tabulka1[[#This Row],[std2]]</f>
        <v>0</v>
      </c>
      <c r="AA1033" s="1" t="s">
        <v>40</v>
      </c>
      <c r="AB1033" s="1" t="s">
        <v>37</v>
      </c>
      <c r="AC1033" s="1" t="str">
        <f>Tabulka1[[#This Row],[z2Label]]</f>
        <v>Density (g/cm3)</v>
      </c>
      <c r="AD1033" s="1">
        <f>Tabulka1[[#This Row],[y2]]</f>
        <v>2.5</v>
      </c>
      <c r="AE1033" s="1">
        <f>Tabulka1[[#This Row],[x3]]</f>
        <v>7.7084731337665113</v>
      </c>
      <c r="AF1033" s="1">
        <f>Tabulka1[[#This Row],[x2]]-Tabulka1[[#This Row],[x3]]</f>
        <v>12.29152686623349</v>
      </c>
      <c r="AG1033" s="1">
        <f>100-Tabulka1[[#This Row],[Na2O_proc]]-Tabulka1[[#This Row],[SiO2_proc]]</f>
        <v>80</v>
      </c>
      <c r="AH1033" s="1">
        <f>Tabulka1[[#This Row],[z2]]</f>
        <v>1.17824</v>
      </c>
      <c r="AI1033" s="1">
        <f>Tabulka1[[#This Row],[std2]]</f>
        <v>0</v>
      </c>
      <c r="AJ1033" s="1" t="str">
        <f>Tabulka1[[#This Row],[z2Label]]</f>
        <v>Density (g/cm3)</v>
      </c>
      <c r="AK1033" s="1">
        <v>15</v>
      </c>
      <c r="AL1033" s="1" t="s">
        <v>83</v>
      </c>
      <c r="AM1033" s="1" t="s">
        <v>79</v>
      </c>
      <c r="AN1033" s="1">
        <f t="shared" si="836"/>
        <v>1.1803520275000003</v>
      </c>
      <c r="AO1033" s="1">
        <f>Tabulka1[[#This Row],[Interpolated_z2]]-Tabulka1[[#This Row],[z2]]</f>
        <v>2.1120275000003907E-3</v>
      </c>
      <c r="AP1033" s="1">
        <f>Tabulka1[[#This Row],[Interpolated_z2 - measured]]/Tabulka1[[#This Row],[z2]]*100</f>
        <v>0.1792527413770022</v>
      </c>
      <c r="AQ1033" s="1">
        <v>1</v>
      </c>
    </row>
    <row r="1034" spans="1:43" ht="16.5" x14ac:dyDescent="0.35">
      <c r="A1034" s="1">
        <f>2*Tabulka1[[#This Row],[x3]]*Tabulka1[[#This Row],[z]]/(100*94.196)*1000</f>
        <v>2.5177478354801224</v>
      </c>
      <c r="B1034" s="1">
        <f>Tabulka1[[#This Row],[y2]]*Tabulka1[[#This Row],[x]]/2</f>
        <v>3.147184794350153</v>
      </c>
      <c r="C1034" s="1">
        <f>Tabulka1[[#This Row],[z2]]</f>
        <v>1.2306550000000001</v>
      </c>
      <c r="D1034" s="1">
        <f>Tabulka1[[#This Row],[std2]]</f>
        <v>2.1213203435578389E-5</v>
      </c>
      <c r="E1034" s="1">
        <v>8</v>
      </c>
      <c r="F1034" s="1" t="s">
        <v>84</v>
      </c>
      <c r="G1034" s="1" t="s">
        <v>27</v>
      </c>
      <c r="H1034" s="1" t="str">
        <f>Tabulka1[[#This Row],[z2Label]]</f>
        <v>Density (g/cm3)</v>
      </c>
      <c r="I1034" s="1">
        <v>25</v>
      </c>
      <c r="J1034" s="1">
        <v>2.5</v>
      </c>
      <c r="K1034">
        <v>1.2306550000000001</v>
      </c>
      <c r="L1034">
        <v>2.1213203435578389E-5</v>
      </c>
      <c r="M1034" s="1" t="s">
        <v>29</v>
      </c>
      <c r="N1034" s="1" t="s">
        <v>28</v>
      </c>
      <c r="O1034" s="1" t="s">
        <v>80</v>
      </c>
      <c r="P1034" s="1">
        <f>Tabulka1[[#This Row],[x2]]/(1+Tabulka1[[#This Row],[y2]]*60.08/94.196)</f>
        <v>9.6355914172081381</v>
      </c>
      <c r="Q1034" s="1">
        <f>Tabulka1[[#This Row],[y2]]</f>
        <v>2.5</v>
      </c>
      <c r="R1034" s="1">
        <f>Tabulka1[[#This Row],[z2]]</f>
        <v>1.2306550000000001</v>
      </c>
      <c r="S1034" s="1">
        <f>Tabulka1[[#This Row],[std2]]</f>
        <v>2.1213203435578389E-5</v>
      </c>
      <c r="T1034" s="1" t="s">
        <v>39</v>
      </c>
      <c r="U1034" s="1" t="s">
        <v>28</v>
      </c>
      <c r="V1034" s="1" t="str">
        <f>Tabulka1[[#This Row],[z2Label]]</f>
        <v>Density (g/cm3)</v>
      </c>
      <c r="W1034" s="1">
        <f>2*Tabulka1[[#This Row],[x3]]/94.196*1000/(100-Tabulka1[[#This Row],[x2]])</f>
        <v>2.7278133302781828</v>
      </c>
      <c r="X1034" s="1">
        <f>(Tabulka1[[#This Row],[x2]]-Tabulka1[[#This Row],[x3]])/60.08*1000/(100-Tabulka1[[#This Row],[x2]])</f>
        <v>3.4097666628477277</v>
      </c>
      <c r="Y1034" s="1">
        <f>Tabulka1[[#This Row],[z2]]</f>
        <v>1.2306550000000001</v>
      </c>
      <c r="Z1034" s="1">
        <f>Tabulka1[[#This Row],[std2]]</f>
        <v>2.1213203435578389E-5</v>
      </c>
      <c r="AA1034" s="1" t="s">
        <v>40</v>
      </c>
      <c r="AB1034" s="1" t="s">
        <v>37</v>
      </c>
      <c r="AC1034" s="1" t="str">
        <f>Tabulka1[[#This Row],[z2Label]]</f>
        <v>Density (g/cm3)</v>
      </c>
      <c r="AD1034" s="1">
        <f>Tabulka1[[#This Row],[y2]]</f>
        <v>2.5</v>
      </c>
      <c r="AE1034" s="1">
        <f>Tabulka1[[#This Row],[x3]]</f>
        <v>9.6355914172081381</v>
      </c>
      <c r="AF1034" s="1">
        <f>Tabulka1[[#This Row],[x2]]-Tabulka1[[#This Row],[x3]]</f>
        <v>15.364408582791862</v>
      </c>
      <c r="AG1034" s="1">
        <f>100-Tabulka1[[#This Row],[Na2O_proc]]-Tabulka1[[#This Row],[SiO2_proc]]</f>
        <v>75</v>
      </c>
      <c r="AH1034" s="1">
        <f>Tabulka1[[#This Row],[z2]]</f>
        <v>1.2306550000000001</v>
      </c>
      <c r="AI1034" s="1">
        <f>Tabulka1[[#This Row],[std2]]</f>
        <v>2.1213203435578389E-5</v>
      </c>
      <c r="AJ1034" s="1" t="str">
        <f>Tabulka1[[#This Row],[z2Label]]</f>
        <v>Density (g/cm3)</v>
      </c>
      <c r="AK1034" s="1">
        <v>15</v>
      </c>
      <c r="AL1034" s="1" t="s">
        <v>83</v>
      </c>
      <c r="AM1034" s="1" t="s">
        <v>79</v>
      </c>
      <c r="AN1034" s="1">
        <f t="shared" si="836"/>
        <v>1.233313125</v>
      </c>
      <c r="AO1034" s="1">
        <f>Tabulka1[[#This Row],[Interpolated_z2]]-Tabulka1[[#This Row],[z2]]</f>
        <v>2.6581249999999557E-3</v>
      </c>
      <c r="AP1034" s="1">
        <f>Tabulka1[[#This Row],[Interpolated_z2 - measured]]/Tabulka1[[#This Row],[z2]]*100</f>
        <v>0.21599270307275034</v>
      </c>
      <c r="AQ1034" s="1">
        <v>1</v>
      </c>
    </row>
    <row r="1035" spans="1:43" ht="16.5" x14ac:dyDescent="0.35">
      <c r="A1035" s="1">
        <f>2*Tabulka1[[#This Row],[x3]]*Tabulka1[[#This Row],[z]]/(100*94.196)*1000</f>
        <v>3.1596261804612187</v>
      </c>
      <c r="B1035" s="1">
        <f>Tabulka1[[#This Row],[y2]]*Tabulka1[[#This Row],[x]]/2</f>
        <v>3.9495327255765234</v>
      </c>
      <c r="C1035" s="1">
        <f>Tabulka1[[#This Row],[z2]]</f>
        <v>1.2869999999999999</v>
      </c>
      <c r="D1035" s="1">
        <f>Tabulka1[[#This Row],[std2]]</f>
        <v>0</v>
      </c>
      <c r="E1035" s="1">
        <v>8</v>
      </c>
      <c r="F1035" s="1" t="s">
        <v>84</v>
      </c>
      <c r="G1035" s="1" t="s">
        <v>27</v>
      </c>
      <c r="H1035" s="1" t="str">
        <f>Tabulka1[[#This Row],[z2Label]]</f>
        <v>Density (g/cm3)</v>
      </c>
      <c r="I1035" s="1">
        <v>30</v>
      </c>
      <c r="J1035" s="1">
        <v>2.5</v>
      </c>
      <c r="K1035">
        <v>1.2869999999999999</v>
      </c>
      <c r="L1035">
        <v>0</v>
      </c>
      <c r="M1035" s="1" t="s">
        <v>29</v>
      </c>
      <c r="N1035" s="1" t="s">
        <v>28</v>
      </c>
      <c r="O1035" s="1" t="s">
        <v>80</v>
      </c>
      <c r="P1035" s="1">
        <f>Tabulka1[[#This Row],[x2]]/(1+Tabulka1[[#This Row],[y2]]*60.08/94.196)</f>
        <v>11.562709700649766</v>
      </c>
      <c r="Q1035" s="1">
        <f>Tabulka1[[#This Row],[y2]]</f>
        <v>2.5</v>
      </c>
      <c r="R1035" s="1">
        <f>Tabulka1[[#This Row],[z2]]</f>
        <v>1.2869999999999999</v>
      </c>
      <c r="S1035" s="1">
        <f>Tabulka1[[#This Row],[std2]]</f>
        <v>0</v>
      </c>
      <c r="T1035" s="1" t="s">
        <v>39</v>
      </c>
      <c r="U1035" s="1" t="s">
        <v>28</v>
      </c>
      <c r="V1035" s="1" t="str">
        <f>Tabulka1[[#This Row],[z2Label]]</f>
        <v>Density (g/cm3)</v>
      </c>
      <c r="W1035" s="1">
        <f>2*Tabulka1[[#This Row],[x3]]/94.196*1000/(100-Tabulka1[[#This Row],[x2]])</f>
        <v>3.5071885675005205</v>
      </c>
      <c r="X1035" s="1">
        <f>(Tabulka1[[#This Row],[x2]]-Tabulka1[[#This Row],[x3]])/60.08*1000/(100-Tabulka1[[#This Row],[x2]])</f>
        <v>4.3839857093756498</v>
      </c>
      <c r="Y1035" s="1">
        <f>Tabulka1[[#This Row],[z2]]</f>
        <v>1.2869999999999999</v>
      </c>
      <c r="Z1035" s="1">
        <f>Tabulka1[[#This Row],[std2]]</f>
        <v>0</v>
      </c>
      <c r="AA1035" s="1" t="s">
        <v>40</v>
      </c>
      <c r="AB1035" s="1" t="s">
        <v>37</v>
      </c>
      <c r="AC1035" s="1" t="str">
        <f>Tabulka1[[#This Row],[z2Label]]</f>
        <v>Density (g/cm3)</v>
      </c>
      <c r="AD1035" s="1">
        <f>Tabulka1[[#This Row],[y2]]</f>
        <v>2.5</v>
      </c>
      <c r="AE1035" s="1">
        <f>Tabulka1[[#This Row],[x3]]</f>
        <v>11.562709700649766</v>
      </c>
      <c r="AF1035" s="1">
        <f>Tabulka1[[#This Row],[x2]]-Tabulka1[[#This Row],[x3]]</f>
        <v>18.437290299350234</v>
      </c>
      <c r="AG1035" s="1">
        <f>100-Tabulka1[[#This Row],[Na2O_proc]]-Tabulka1[[#This Row],[SiO2_proc]]</f>
        <v>70</v>
      </c>
      <c r="AH1035" s="1">
        <f>Tabulka1[[#This Row],[z2]]</f>
        <v>1.2869999999999999</v>
      </c>
      <c r="AI1035" s="1">
        <f>Tabulka1[[#This Row],[std2]]</f>
        <v>0</v>
      </c>
      <c r="AJ1035" s="1" t="str">
        <f>Tabulka1[[#This Row],[z2Label]]</f>
        <v>Density (g/cm3)</v>
      </c>
      <c r="AK1035" s="1">
        <v>15</v>
      </c>
      <c r="AL1035" s="1" t="s">
        <v>83</v>
      </c>
      <c r="AM1035" s="1" t="s">
        <v>79</v>
      </c>
      <c r="AN1035" s="1">
        <f t="shared" si="836"/>
        <v>1.289620035</v>
      </c>
      <c r="AO1035" s="1">
        <f>Tabulka1[[#This Row],[Interpolated_z2]]-Tabulka1[[#This Row],[z2]]</f>
        <v>2.6200350000000761E-3</v>
      </c>
      <c r="AP1035" s="1">
        <f>Tabulka1[[#This Row],[Interpolated_z2 - measured]]/Tabulka1[[#This Row],[z2]]*100</f>
        <v>0.20357692307692901</v>
      </c>
      <c r="AQ1035" s="1">
        <v>1</v>
      </c>
    </row>
    <row r="1036" spans="1:43" ht="16.5" x14ac:dyDescent="0.35">
      <c r="A1036" s="1">
        <f>2*Tabulka1[[#This Row],[x3]]*Tabulka1[[#This Row],[z]]/(100*94.196)*1000</f>
        <v>3.2729674953763568</v>
      </c>
      <c r="B1036" s="1">
        <f>Tabulka1[[#This Row],[y2]]*Tabulka1[[#This Row],[x]]/2</f>
        <v>4.0912093692204463</v>
      </c>
      <c r="C1036" s="1">
        <f>Tabulka1[[#This Row],[z2]]</f>
        <v>1.2968549999999999</v>
      </c>
      <c r="D1036" s="1">
        <f>Tabulka1[[#This Row],[std2]]</f>
        <v>7.0710678117547895E-6</v>
      </c>
      <c r="E1036" s="1">
        <v>8</v>
      </c>
      <c r="F1036" s="1" t="s">
        <v>84</v>
      </c>
      <c r="G1036" s="1" t="s">
        <v>27</v>
      </c>
      <c r="H1036" s="1" t="str">
        <f>Tabulka1[[#This Row],[z2Label]]</f>
        <v>Density (g/cm3)</v>
      </c>
      <c r="I1036" s="1">
        <v>30.84</v>
      </c>
      <c r="J1036" s="1">
        <v>2.5</v>
      </c>
      <c r="K1036">
        <v>1.2968549999999999</v>
      </c>
      <c r="L1036">
        <v>7.0710678117547895E-6</v>
      </c>
      <c r="M1036" s="1" t="s">
        <v>29</v>
      </c>
      <c r="N1036" s="1" t="s">
        <v>28</v>
      </c>
      <c r="O1036" s="1" t="s">
        <v>80</v>
      </c>
      <c r="P1036" s="1">
        <f>Tabulka1[[#This Row],[x2]]/(1+Tabulka1[[#This Row],[y2]]*60.08/94.196)</f>
        <v>11.88646557226796</v>
      </c>
      <c r="Q1036" s="1">
        <f>Tabulka1[[#This Row],[y2]]</f>
        <v>2.5</v>
      </c>
      <c r="R1036" s="1">
        <f>Tabulka1[[#This Row],[z2]]</f>
        <v>1.2968549999999999</v>
      </c>
      <c r="S1036" s="1">
        <f>Tabulka1[[#This Row],[std2]]</f>
        <v>7.0710678117547895E-6</v>
      </c>
      <c r="T1036" s="1" t="s">
        <v>39</v>
      </c>
      <c r="U1036" s="1" t="s">
        <v>28</v>
      </c>
      <c r="V1036" s="1" t="str">
        <f>Tabulka1[[#This Row],[z2Label]]</f>
        <v>Density (g/cm3)</v>
      </c>
      <c r="W1036" s="1">
        <f>2*Tabulka1[[#This Row],[x3]]/94.196*1000/(100-Tabulka1[[#This Row],[x2]])</f>
        <v>3.6491800074802994</v>
      </c>
      <c r="X1036" s="1">
        <f>(Tabulka1[[#This Row],[x2]]-Tabulka1[[#This Row],[x3]])/60.08*1000/(100-Tabulka1[[#This Row],[x2]])</f>
        <v>4.5614750093503726</v>
      </c>
      <c r="Y1036" s="1">
        <f>Tabulka1[[#This Row],[z2]]</f>
        <v>1.2968549999999999</v>
      </c>
      <c r="Z1036" s="1">
        <f>Tabulka1[[#This Row],[std2]]</f>
        <v>7.0710678117547895E-6</v>
      </c>
      <c r="AA1036" s="1" t="s">
        <v>40</v>
      </c>
      <c r="AB1036" s="1" t="s">
        <v>37</v>
      </c>
      <c r="AC1036" s="1" t="str">
        <f>Tabulka1[[#This Row],[z2Label]]</f>
        <v>Density (g/cm3)</v>
      </c>
      <c r="AD1036" s="1">
        <f>Tabulka1[[#This Row],[y2]]</f>
        <v>2.5</v>
      </c>
      <c r="AE1036" s="1">
        <f>Tabulka1[[#This Row],[x3]]</f>
        <v>11.88646557226796</v>
      </c>
      <c r="AF1036" s="1">
        <f>Tabulka1[[#This Row],[x2]]-Tabulka1[[#This Row],[x3]]</f>
        <v>18.953534427732038</v>
      </c>
      <c r="AG1036" s="1">
        <f>100-Tabulka1[[#This Row],[Na2O_proc]]-Tabulka1[[#This Row],[SiO2_proc]]</f>
        <v>69.16</v>
      </c>
      <c r="AH1036" s="1">
        <f>Tabulka1[[#This Row],[z2]]</f>
        <v>1.2968549999999999</v>
      </c>
      <c r="AI1036" s="1">
        <f>Tabulka1[[#This Row],[std2]]</f>
        <v>7.0710678117547895E-6</v>
      </c>
      <c r="AJ1036" s="1" t="str">
        <f>Tabulka1[[#This Row],[z2Label]]</f>
        <v>Density (g/cm3)</v>
      </c>
      <c r="AK1036" s="1">
        <v>15</v>
      </c>
      <c r="AL1036" s="1" t="s">
        <v>83</v>
      </c>
      <c r="AM1036" s="1" t="s">
        <v>79</v>
      </c>
      <c r="AN1036" s="1">
        <f t="shared" si="836"/>
        <v>1.2994308524283087</v>
      </c>
      <c r="AO1036" s="1">
        <f>Tabulka1[[#This Row],[Interpolated_z2]]-Tabulka1[[#This Row],[z2]]</f>
        <v>2.5758524283088224E-3</v>
      </c>
      <c r="AP1036" s="1">
        <f>Tabulka1[[#This Row],[Interpolated_z2 - measured]]/Tabulka1[[#This Row],[z2]]*100</f>
        <v>0.19862300938106597</v>
      </c>
      <c r="AQ1036" s="1">
        <v>1</v>
      </c>
    </row>
    <row r="1037" spans="1:43" ht="16.5" x14ac:dyDescent="0.35">
      <c r="A1037" s="1">
        <f>2*Tabulka1[[#This Row],[x3]]*Tabulka1[[#This Row],[z]]/(100*94.196)*1000</f>
        <v>0</v>
      </c>
      <c r="B1037" s="1">
        <f>Tabulka1[[#This Row],[y2]]*Tabulka1[[#This Row],[x]]/2</f>
        <v>0</v>
      </c>
      <c r="C1037" s="1">
        <f>Tabulka1[[#This Row],[z2]]</f>
        <v>0.99909999999999999</v>
      </c>
      <c r="D1037" s="1">
        <f>Tabulka1[[#This Row],[std2]]</f>
        <v>0</v>
      </c>
      <c r="E1037" s="1">
        <v>9</v>
      </c>
      <c r="F1037" s="1" t="s">
        <v>84</v>
      </c>
      <c r="G1037" s="1" t="s">
        <v>27</v>
      </c>
      <c r="H1037" s="1" t="str">
        <f>Tabulka1[[#This Row],[z2Label]]</f>
        <v>Density (g/cm3)</v>
      </c>
      <c r="I1037" s="1">
        <v>0</v>
      </c>
      <c r="J1037" s="1">
        <v>3</v>
      </c>
      <c r="K1037">
        <v>0.99909999999999999</v>
      </c>
      <c r="L1037"/>
      <c r="M1037" s="1" t="s">
        <v>29</v>
      </c>
      <c r="N1037" s="1" t="s">
        <v>28</v>
      </c>
      <c r="O1037" s="1" t="s">
        <v>80</v>
      </c>
      <c r="P1037" s="1">
        <f>Tabulka1[[#This Row],[x2]]/(1+Tabulka1[[#This Row],[y2]]*60.08/94.196)</f>
        <v>0</v>
      </c>
      <c r="Q1037" s="1">
        <f>Tabulka1[[#This Row],[y2]]</f>
        <v>3</v>
      </c>
      <c r="R1037" s="1">
        <f>Tabulka1[[#This Row],[z2]]</f>
        <v>0.99909999999999999</v>
      </c>
      <c r="S1037" s="1">
        <f>Tabulka1[[#This Row],[std2]]</f>
        <v>0</v>
      </c>
      <c r="T1037" s="1" t="s">
        <v>39</v>
      </c>
      <c r="U1037" s="1" t="s">
        <v>28</v>
      </c>
      <c r="V1037" s="1" t="str">
        <f>Tabulka1[[#This Row],[z2Label]]</f>
        <v>Density (g/cm3)</v>
      </c>
      <c r="W1037" s="1">
        <f>2*Tabulka1[[#This Row],[x3]]/94.196*1000/(100-Tabulka1[[#This Row],[x2]])</f>
        <v>0</v>
      </c>
      <c r="X1037" s="1">
        <f>(Tabulka1[[#This Row],[x2]]-Tabulka1[[#This Row],[x3]])/60.08*1000/(100-Tabulka1[[#This Row],[x2]])</f>
        <v>0</v>
      </c>
      <c r="Y1037" s="1">
        <f>Tabulka1[[#This Row],[z2]]</f>
        <v>0.99909999999999999</v>
      </c>
      <c r="Z1037" s="1">
        <f>Tabulka1[[#This Row],[std2]]</f>
        <v>0</v>
      </c>
      <c r="AA1037" s="1" t="s">
        <v>40</v>
      </c>
      <c r="AB1037" s="1" t="s">
        <v>37</v>
      </c>
      <c r="AC1037" s="1" t="str">
        <f>Tabulka1[[#This Row],[z2Label]]</f>
        <v>Density (g/cm3)</v>
      </c>
      <c r="AD1037" s="1">
        <f>Tabulka1[[#This Row],[y2]]</f>
        <v>3</v>
      </c>
      <c r="AE1037" s="1">
        <f>Tabulka1[[#This Row],[x3]]</f>
        <v>0</v>
      </c>
      <c r="AF1037" s="1">
        <f>Tabulka1[[#This Row],[x2]]-Tabulka1[[#This Row],[x3]]</f>
        <v>0</v>
      </c>
      <c r="AG1037" s="1">
        <f>100-Tabulka1[[#This Row],[Na2O_proc]]-Tabulka1[[#This Row],[SiO2_proc]]</f>
        <v>100</v>
      </c>
      <c r="AH1037" s="1">
        <f>Tabulka1[[#This Row],[z2]]</f>
        <v>0.99909999999999999</v>
      </c>
      <c r="AI1037" s="1">
        <f>Tabulka1[[#This Row],[std2]]</f>
        <v>0</v>
      </c>
      <c r="AJ1037" s="1" t="str">
        <f>Tabulka1[[#This Row],[z2Label]]</f>
        <v>Density (g/cm3)</v>
      </c>
      <c r="AK1037" s="1">
        <v>15</v>
      </c>
      <c r="AL1037" s="1" t="s">
        <v>83</v>
      </c>
      <c r="AM1037" s="1" t="s">
        <v>79</v>
      </c>
      <c r="AN1037" s="1">
        <f t="shared" si="836"/>
        <v>1.0101432000000001</v>
      </c>
      <c r="AO1037" s="1">
        <f>Tabulka1[[#This Row],[Interpolated_z2]]-Tabulka1[[#This Row],[z2]]</f>
        <v>1.1043200000000142E-2</v>
      </c>
      <c r="AP1037" s="1">
        <f>Tabulka1[[#This Row],[Interpolated_z2 - measured]]/Tabulka1[[#This Row],[z2]]*100</f>
        <v>1.1053147833049888</v>
      </c>
      <c r="AQ1037" s="1">
        <v>100</v>
      </c>
    </row>
    <row r="1038" spans="1:43" ht="16.5" x14ac:dyDescent="0.35">
      <c r="A1038" s="1">
        <f>2*Tabulka1[[#This Row],[x3]]*Tabulka1[[#This Row],[z]]/(100*94.196)*1000</f>
        <v>0.37944548091358282</v>
      </c>
      <c r="B1038" s="1">
        <f>Tabulka1[[#This Row],[y2]]*Tabulka1[[#This Row],[x]]/2</f>
        <v>0.56916822137037426</v>
      </c>
      <c r="C1038" s="1">
        <f>Tabulka1[[#This Row],[z2]]</f>
        <v>1.0413350000000001</v>
      </c>
      <c r="D1038" s="1">
        <f>Tabulka1[[#This Row],[std2]]</f>
        <v>7.0710678117547895E-6</v>
      </c>
      <c r="E1038" s="1">
        <v>9</v>
      </c>
      <c r="F1038" s="1" t="s">
        <v>84</v>
      </c>
      <c r="G1038" s="1" t="s">
        <v>27</v>
      </c>
      <c r="H1038" s="1" t="str">
        <f>Tabulka1[[#This Row],[z2Label]]</f>
        <v>Density (g/cm3)</v>
      </c>
      <c r="I1038" s="1">
        <v>5</v>
      </c>
      <c r="J1038" s="1">
        <v>3</v>
      </c>
      <c r="K1038">
        <v>1.0413350000000001</v>
      </c>
      <c r="L1038">
        <v>7.0710678117547895E-6</v>
      </c>
      <c r="M1038" s="1" t="s">
        <v>29</v>
      </c>
      <c r="N1038" s="1" t="s">
        <v>28</v>
      </c>
      <c r="O1038" s="1" t="s">
        <v>80</v>
      </c>
      <c r="P1038" s="1">
        <f>Tabulka1[[#This Row],[x2]]/(1+Tabulka1[[#This Row],[y2]]*60.08/94.196)</f>
        <v>1.7161742628518126</v>
      </c>
      <c r="Q1038" s="1">
        <f>Tabulka1[[#This Row],[y2]]</f>
        <v>3</v>
      </c>
      <c r="R1038" s="1">
        <f>Tabulka1[[#This Row],[z2]]</f>
        <v>1.0413350000000001</v>
      </c>
      <c r="S1038" s="1">
        <f>Tabulka1[[#This Row],[std2]]</f>
        <v>7.0710678117547895E-6</v>
      </c>
      <c r="T1038" s="1" t="s">
        <v>39</v>
      </c>
      <c r="U1038" s="1" t="s">
        <v>28</v>
      </c>
      <c r="V1038" s="1" t="str">
        <f>Tabulka1[[#This Row],[z2Label]]</f>
        <v>Density (g/cm3)</v>
      </c>
      <c r="W1038" s="1">
        <f>2*Tabulka1[[#This Row],[x3]]/94.196*1000/(100-Tabulka1[[#This Row],[x2]])</f>
        <v>0.38356176993811625</v>
      </c>
      <c r="X1038" s="1">
        <f>(Tabulka1[[#This Row],[x2]]-Tabulka1[[#This Row],[x3]])/60.08*1000/(100-Tabulka1[[#This Row],[x2]])</f>
        <v>0.57534265490717418</v>
      </c>
      <c r="Y1038" s="1">
        <f>Tabulka1[[#This Row],[z2]]</f>
        <v>1.0413350000000001</v>
      </c>
      <c r="Z1038" s="1">
        <f>Tabulka1[[#This Row],[std2]]</f>
        <v>7.0710678117547895E-6</v>
      </c>
      <c r="AA1038" s="1" t="s">
        <v>40</v>
      </c>
      <c r="AB1038" s="1" t="s">
        <v>37</v>
      </c>
      <c r="AC1038" s="1" t="str">
        <f>Tabulka1[[#This Row],[z2Label]]</f>
        <v>Density (g/cm3)</v>
      </c>
      <c r="AD1038" s="1">
        <f>Tabulka1[[#This Row],[y2]]</f>
        <v>3</v>
      </c>
      <c r="AE1038" s="1">
        <f>Tabulka1[[#This Row],[x3]]</f>
        <v>1.7161742628518126</v>
      </c>
      <c r="AF1038" s="1">
        <f>Tabulka1[[#This Row],[x2]]-Tabulka1[[#This Row],[x3]]</f>
        <v>3.2838257371481872</v>
      </c>
      <c r="AG1038" s="1">
        <f>100-Tabulka1[[#This Row],[Na2O_proc]]-Tabulka1[[#This Row],[SiO2_proc]]</f>
        <v>95</v>
      </c>
      <c r="AH1038" s="1">
        <f>Tabulka1[[#This Row],[z2]]</f>
        <v>1.0413350000000001</v>
      </c>
      <c r="AI1038" s="1">
        <f>Tabulka1[[#This Row],[std2]]</f>
        <v>7.0710678117547895E-6</v>
      </c>
      <c r="AJ1038" s="1" t="str">
        <f>Tabulka1[[#This Row],[z2Label]]</f>
        <v>Density (g/cm3)</v>
      </c>
      <c r="AK1038" s="1">
        <v>15</v>
      </c>
      <c r="AL1038" s="1" t="s">
        <v>83</v>
      </c>
      <c r="AM1038" s="1" t="s">
        <v>79</v>
      </c>
      <c r="AN1038" s="1">
        <f t="shared" si="836"/>
        <v>1.0445301576250003</v>
      </c>
      <c r="AO1038" s="1">
        <f>Tabulka1[[#This Row],[Interpolated_z2]]-Tabulka1[[#This Row],[z2]]</f>
        <v>3.1951576250002223E-3</v>
      </c>
      <c r="AP1038" s="1">
        <f>Tabulka1[[#This Row],[Interpolated_z2 - measured]]/Tabulka1[[#This Row],[z2]]*100</f>
        <v>0.30683282757232033</v>
      </c>
      <c r="AQ1038" s="1">
        <v>1</v>
      </c>
    </row>
    <row r="1039" spans="1:43" ht="16.5" x14ac:dyDescent="0.35">
      <c r="A1039" s="1">
        <f>2*Tabulka1[[#This Row],[x3]]*Tabulka1[[#This Row],[z]]/(100*94.196)*1000</f>
        <v>0.79100773950939385</v>
      </c>
      <c r="B1039" s="1">
        <f>Tabulka1[[#This Row],[y2]]*Tabulka1[[#This Row],[x]]/2</f>
        <v>1.1865116092640908</v>
      </c>
      <c r="C1039" s="1">
        <f>Tabulka1[[#This Row],[z2]]</f>
        <v>1.085405</v>
      </c>
      <c r="D1039" s="1">
        <f>Tabulka1[[#This Row],[std2]]</f>
        <v>7.0710678119117998E-6</v>
      </c>
      <c r="E1039" s="1">
        <v>9</v>
      </c>
      <c r="F1039" s="1" t="s">
        <v>84</v>
      </c>
      <c r="G1039" s="1" t="s">
        <v>27</v>
      </c>
      <c r="H1039" s="1" t="str">
        <f>Tabulka1[[#This Row],[z2Label]]</f>
        <v>Density (g/cm3)</v>
      </c>
      <c r="I1039" s="1">
        <v>10</v>
      </c>
      <c r="J1039" s="1">
        <v>3</v>
      </c>
      <c r="K1039">
        <v>1.085405</v>
      </c>
      <c r="L1039">
        <v>7.0710678119117998E-6</v>
      </c>
      <c r="M1039" s="1" t="s">
        <v>29</v>
      </c>
      <c r="N1039" s="1" t="s">
        <v>28</v>
      </c>
      <c r="O1039" s="1" t="s">
        <v>80</v>
      </c>
      <c r="P1039" s="1">
        <f>Tabulka1[[#This Row],[x2]]/(1+Tabulka1[[#This Row],[y2]]*60.08/94.196)</f>
        <v>3.4323485257036253</v>
      </c>
      <c r="Q1039" s="1">
        <f>Tabulka1[[#This Row],[y2]]</f>
        <v>3</v>
      </c>
      <c r="R1039" s="1">
        <f>Tabulka1[[#This Row],[z2]]</f>
        <v>1.085405</v>
      </c>
      <c r="S1039" s="1">
        <f>Tabulka1[[#This Row],[std2]]</f>
        <v>7.0710678119117998E-6</v>
      </c>
      <c r="T1039" s="1" t="s">
        <v>39</v>
      </c>
      <c r="U1039" s="1" t="s">
        <v>28</v>
      </c>
      <c r="V1039" s="1" t="str">
        <f>Tabulka1[[#This Row],[z2Label]]</f>
        <v>Density (g/cm3)</v>
      </c>
      <c r="W1039" s="1">
        <f>2*Tabulka1[[#This Row],[x3]]/94.196*1000/(100-Tabulka1[[#This Row],[x2]])</f>
        <v>0.80974151431380093</v>
      </c>
      <c r="X1039" s="1">
        <f>(Tabulka1[[#This Row],[x2]]-Tabulka1[[#This Row],[x3]])/60.08*1000/(100-Tabulka1[[#This Row],[x2]])</f>
        <v>1.2146122714707011</v>
      </c>
      <c r="Y1039" s="1">
        <f>Tabulka1[[#This Row],[z2]]</f>
        <v>1.085405</v>
      </c>
      <c r="Z1039" s="1">
        <f>Tabulka1[[#This Row],[std2]]</f>
        <v>7.0710678119117998E-6</v>
      </c>
      <c r="AA1039" s="1" t="s">
        <v>40</v>
      </c>
      <c r="AB1039" s="1" t="s">
        <v>37</v>
      </c>
      <c r="AC1039" s="1" t="str">
        <f>Tabulka1[[#This Row],[z2Label]]</f>
        <v>Density (g/cm3)</v>
      </c>
      <c r="AD1039" s="1">
        <f>Tabulka1[[#This Row],[y2]]</f>
        <v>3</v>
      </c>
      <c r="AE1039" s="1">
        <f>Tabulka1[[#This Row],[x3]]</f>
        <v>3.4323485257036253</v>
      </c>
      <c r="AF1039" s="1">
        <f>Tabulka1[[#This Row],[x2]]-Tabulka1[[#This Row],[x3]]</f>
        <v>6.5676514742963743</v>
      </c>
      <c r="AG1039" s="1">
        <f>100-Tabulka1[[#This Row],[Na2O_proc]]-Tabulka1[[#This Row],[SiO2_proc]]</f>
        <v>90</v>
      </c>
      <c r="AH1039" s="1">
        <f>Tabulka1[[#This Row],[z2]]</f>
        <v>1.085405</v>
      </c>
      <c r="AI1039" s="1">
        <f>Tabulka1[[#This Row],[std2]]</f>
        <v>7.0710678119117998E-6</v>
      </c>
      <c r="AJ1039" s="1" t="str">
        <f>Tabulka1[[#This Row],[z2Label]]</f>
        <v>Density (g/cm3)</v>
      </c>
      <c r="AK1039" s="1">
        <v>15</v>
      </c>
      <c r="AL1039" s="1" t="s">
        <v>83</v>
      </c>
      <c r="AM1039" s="1" t="s">
        <v>79</v>
      </c>
      <c r="AN1039" s="1">
        <f t="shared" si="836"/>
        <v>1.0846531159999999</v>
      </c>
      <c r="AO1039" s="1">
        <f>Tabulka1[[#This Row],[Interpolated_z2]]-Tabulka1[[#This Row],[z2]]</f>
        <v>-7.5188400000003597E-4</v>
      </c>
      <c r="AP1039" s="1">
        <f>Tabulka1[[#This Row],[Interpolated_z2 - measured]]/Tabulka1[[#This Row],[z2]]*100</f>
        <v>-6.9272207148487058E-2</v>
      </c>
      <c r="AQ1039" s="1">
        <v>1</v>
      </c>
    </row>
    <row r="1040" spans="1:43" ht="16.5" x14ac:dyDescent="0.35">
      <c r="A1040" s="1">
        <f>2*Tabulka1[[#This Row],[x3]]*Tabulka1[[#This Row],[z]]/(100*94.196)*1000</f>
        <v>1.2378295850398637</v>
      </c>
      <c r="B1040" s="1">
        <f>Tabulka1[[#This Row],[y2]]*Tabulka1[[#This Row],[x]]/2</f>
        <v>1.8567443775597956</v>
      </c>
      <c r="C1040" s="1">
        <f>Tabulka1[[#This Row],[z2]]</f>
        <v>1.13235</v>
      </c>
      <c r="D1040" s="1">
        <f>Tabulka1[[#This Row],[std2]]</f>
        <v>0</v>
      </c>
      <c r="E1040" s="1">
        <v>9</v>
      </c>
      <c r="F1040" s="1" t="s">
        <v>84</v>
      </c>
      <c r="G1040" s="1" t="s">
        <v>27</v>
      </c>
      <c r="H1040" s="1" t="str">
        <f>Tabulka1[[#This Row],[z2Label]]</f>
        <v>Density (g/cm3)</v>
      </c>
      <c r="I1040" s="1">
        <v>15</v>
      </c>
      <c r="J1040" s="1">
        <v>3</v>
      </c>
      <c r="K1040">
        <v>1.13235</v>
      </c>
      <c r="L1040">
        <v>0</v>
      </c>
      <c r="M1040" s="1" t="s">
        <v>29</v>
      </c>
      <c r="N1040" s="1" t="s">
        <v>28</v>
      </c>
      <c r="O1040" s="1" t="s">
        <v>80</v>
      </c>
      <c r="P1040" s="1">
        <f>Tabulka1[[#This Row],[x2]]/(1+Tabulka1[[#This Row],[y2]]*60.08/94.196)</f>
        <v>5.1485227885554377</v>
      </c>
      <c r="Q1040" s="1">
        <f>Tabulka1[[#This Row],[y2]]</f>
        <v>3</v>
      </c>
      <c r="R1040" s="1">
        <f>Tabulka1[[#This Row],[z2]]</f>
        <v>1.13235</v>
      </c>
      <c r="S1040" s="1">
        <f>Tabulka1[[#This Row],[std2]]</f>
        <v>0</v>
      </c>
      <c r="T1040" s="1" t="s">
        <v>39</v>
      </c>
      <c r="U1040" s="1" t="s">
        <v>28</v>
      </c>
      <c r="V1040" s="1" t="str">
        <f>Tabulka1[[#This Row],[z2Label]]</f>
        <v>Density (g/cm3)</v>
      </c>
      <c r="W1040" s="1">
        <f>2*Tabulka1[[#This Row],[x3]]/94.196*1000/(100-Tabulka1[[#This Row],[x2]])</f>
        <v>1.2860600521454484</v>
      </c>
      <c r="X1040" s="1">
        <f>(Tabulka1[[#This Row],[x2]]-Tabulka1[[#This Row],[x3]])/60.08*1000/(100-Tabulka1[[#This Row],[x2]])</f>
        <v>1.9290900782181726</v>
      </c>
      <c r="Y1040" s="1">
        <f>Tabulka1[[#This Row],[z2]]</f>
        <v>1.13235</v>
      </c>
      <c r="Z1040" s="1">
        <f>Tabulka1[[#This Row],[std2]]</f>
        <v>0</v>
      </c>
      <c r="AA1040" s="1" t="s">
        <v>40</v>
      </c>
      <c r="AB1040" s="1" t="s">
        <v>37</v>
      </c>
      <c r="AC1040" s="1" t="str">
        <f>Tabulka1[[#This Row],[z2Label]]</f>
        <v>Density (g/cm3)</v>
      </c>
      <c r="AD1040" s="1">
        <f>Tabulka1[[#This Row],[y2]]</f>
        <v>3</v>
      </c>
      <c r="AE1040" s="1">
        <f>Tabulka1[[#This Row],[x3]]</f>
        <v>5.1485227885554377</v>
      </c>
      <c r="AF1040" s="1">
        <f>Tabulka1[[#This Row],[x2]]-Tabulka1[[#This Row],[x3]]</f>
        <v>9.8514772114445623</v>
      </c>
      <c r="AG1040" s="1">
        <f>100-Tabulka1[[#This Row],[Na2O_proc]]-Tabulka1[[#This Row],[SiO2_proc]]</f>
        <v>85</v>
      </c>
      <c r="AH1040" s="1">
        <f>Tabulka1[[#This Row],[z2]]</f>
        <v>1.13235</v>
      </c>
      <c r="AI1040" s="1">
        <f>Tabulka1[[#This Row],[std2]]</f>
        <v>0</v>
      </c>
      <c r="AJ1040" s="1" t="str">
        <f>Tabulka1[[#This Row],[z2Label]]</f>
        <v>Density (g/cm3)</v>
      </c>
      <c r="AK1040" s="1">
        <v>15</v>
      </c>
      <c r="AL1040" s="1" t="s">
        <v>83</v>
      </c>
      <c r="AM1040" s="1" t="s">
        <v>79</v>
      </c>
      <c r="AN1040" s="1">
        <f t="shared" si="836"/>
        <v>1.1292574721249997</v>
      </c>
      <c r="AO1040" s="1">
        <f>Tabulka1[[#This Row],[Interpolated_z2]]-Tabulka1[[#This Row],[z2]]</f>
        <v>-3.0925278750002505E-3</v>
      </c>
      <c r="AP1040" s="1">
        <f>Tabulka1[[#This Row],[Interpolated_z2 - measured]]/Tabulka1[[#This Row],[z2]]*100</f>
        <v>-0.27310706716123556</v>
      </c>
      <c r="AQ1040" s="1">
        <v>1</v>
      </c>
    </row>
    <row r="1041" spans="1:43" ht="16.5" x14ac:dyDescent="0.35">
      <c r="A1041" s="1">
        <f>2*Tabulka1[[#This Row],[x3]]*Tabulka1[[#This Row],[z]]/(100*94.196)*1000</f>
        <v>1.7239210599192527</v>
      </c>
      <c r="B1041" s="1">
        <f>Tabulka1[[#This Row],[y2]]*Tabulka1[[#This Row],[x]]/2</f>
        <v>2.5858815898788792</v>
      </c>
      <c r="C1041" s="1">
        <f>Tabulka1[[#This Row],[z2]]</f>
        <v>1.1827650000000001</v>
      </c>
      <c r="D1041" s="1">
        <f>Tabulka1[[#This Row],[std2]]</f>
        <v>7.0710678119117998E-6</v>
      </c>
      <c r="E1041" s="1">
        <v>9</v>
      </c>
      <c r="F1041" s="1" t="s">
        <v>84</v>
      </c>
      <c r="G1041" s="1" t="s">
        <v>27</v>
      </c>
      <c r="H1041" s="1" t="str">
        <f>Tabulka1[[#This Row],[z2Label]]</f>
        <v>Density (g/cm3)</v>
      </c>
      <c r="I1041" s="1">
        <v>20</v>
      </c>
      <c r="J1041" s="1">
        <v>3</v>
      </c>
      <c r="K1041">
        <v>1.1827650000000001</v>
      </c>
      <c r="L1041">
        <v>7.0710678119117998E-6</v>
      </c>
      <c r="M1041" s="1" t="s">
        <v>29</v>
      </c>
      <c r="N1041" s="1" t="s">
        <v>28</v>
      </c>
      <c r="O1041" s="1" t="s">
        <v>80</v>
      </c>
      <c r="P1041" s="1">
        <f>Tabulka1[[#This Row],[x2]]/(1+Tabulka1[[#This Row],[y2]]*60.08/94.196)</f>
        <v>6.8646970514072505</v>
      </c>
      <c r="Q1041" s="1">
        <f>Tabulka1[[#This Row],[y2]]</f>
        <v>3</v>
      </c>
      <c r="R1041" s="1">
        <f>Tabulka1[[#This Row],[z2]]</f>
        <v>1.1827650000000001</v>
      </c>
      <c r="S1041" s="1">
        <f>Tabulka1[[#This Row],[std2]]</f>
        <v>7.0710678119117998E-6</v>
      </c>
      <c r="T1041" s="1" t="s">
        <v>39</v>
      </c>
      <c r="U1041" s="1" t="s">
        <v>28</v>
      </c>
      <c r="V1041" s="1" t="str">
        <f>Tabulka1[[#This Row],[z2Label]]</f>
        <v>Density (g/cm3)</v>
      </c>
      <c r="W1041" s="1">
        <f>2*Tabulka1[[#This Row],[x3]]/94.196*1000/(100-Tabulka1[[#This Row],[x2]])</f>
        <v>1.8219184072060521</v>
      </c>
      <c r="X1041" s="1">
        <f>(Tabulka1[[#This Row],[x2]]-Tabulka1[[#This Row],[x3]])/60.08*1000/(100-Tabulka1[[#This Row],[x2]])</f>
        <v>2.7328776108090773</v>
      </c>
      <c r="Y1041" s="1">
        <f>Tabulka1[[#This Row],[z2]]</f>
        <v>1.1827650000000001</v>
      </c>
      <c r="Z1041" s="1">
        <f>Tabulka1[[#This Row],[std2]]</f>
        <v>7.0710678119117998E-6</v>
      </c>
      <c r="AA1041" s="1" t="s">
        <v>40</v>
      </c>
      <c r="AB1041" s="1" t="s">
        <v>37</v>
      </c>
      <c r="AC1041" s="1" t="str">
        <f>Tabulka1[[#This Row],[z2Label]]</f>
        <v>Density (g/cm3)</v>
      </c>
      <c r="AD1041" s="1">
        <f>Tabulka1[[#This Row],[y2]]</f>
        <v>3</v>
      </c>
      <c r="AE1041" s="1">
        <f>Tabulka1[[#This Row],[x3]]</f>
        <v>6.8646970514072505</v>
      </c>
      <c r="AF1041" s="1">
        <f>Tabulka1[[#This Row],[x2]]-Tabulka1[[#This Row],[x3]]</f>
        <v>13.135302948592749</v>
      </c>
      <c r="AG1041" s="1">
        <f>100-Tabulka1[[#This Row],[Na2O_proc]]-Tabulka1[[#This Row],[SiO2_proc]]</f>
        <v>80</v>
      </c>
      <c r="AH1041" s="1">
        <f>Tabulka1[[#This Row],[z2]]</f>
        <v>1.1827650000000001</v>
      </c>
      <c r="AI1041" s="1">
        <f>Tabulka1[[#This Row],[std2]]</f>
        <v>7.0710678119117998E-6</v>
      </c>
      <c r="AJ1041" s="1" t="str">
        <f>Tabulka1[[#This Row],[z2Label]]</f>
        <v>Density (g/cm3)</v>
      </c>
      <c r="AK1041" s="1">
        <v>15</v>
      </c>
      <c r="AL1041" s="1" t="s">
        <v>83</v>
      </c>
      <c r="AM1041" s="1" t="s">
        <v>79</v>
      </c>
      <c r="AN1041" s="1">
        <f t="shared" si="836"/>
        <v>1.1774956479999998</v>
      </c>
      <c r="AO1041" s="1">
        <f>Tabulka1[[#This Row],[Interpolated_z2]]-Tabulka1[[#This Row],[z2]]</f>
        <v>-5.269352000000227E-3</v>
      </c>
      <c r="AP1041" s="1">
        <f>Tabulka1[[#This Row],[Interpolated_z2 - measured]]/Tabulka1[[#This Row],[z2]]*100</f>
        <v>-0.44551132304390362</v>
      </c>
      <c r="AQ1041" s="1">
        <v>1</v>
      </c>
    </row>
    <row r="1042" spans="1:43" ht="16.5" x14ac:dyDescent="0.35">
      <c r="A1042" s="1">
        <f>2*Tabulka1[[#This Row],[x3]]*Tabulka1[[#This Row],[z]]/(100*94.196)*1000</f>
        <v>2.2536766313457419</v>
      </c>
      <c r="B1042" s="1">
        <f>Tabulka1[[#This Row],[y2]]*Tabulka1[[#This Row],[x]]/2</f>
        <v>3.3805149470186127</v>
      </c>
      <c r="C1042" s="1">
        <f>Tabulka1[[#This Row],[z2]]</f>
        <v>1.23698</v>
      </c>
      <c r="D1042" s="1">
        <f>Tabulka1[[#This Row],[std2]]</f>
        <v>0</v>
      </c>
      <c r="E1042" s="1">
        <v>9</v>
      </c>
      <c r="F1042" s="1" t="s">
        <v>84</v>
      </c>
      <c r="G1042" s="1" t="s">
        <v>27</v>
      </c>
      <c r="H1042" s="1" t="str">
        <f>Tabulka1[[#This Row],[z2Label]]</f>
        <v>Density (g/cm3)</v>
      </c>
      <c r="I1042" s="1">
        <v>25</v>
      </c>
      <c r="J1042" s="1">
        <v>3</v>
      </c>
      <c r="K1042">
        <v>1.23698</v>
      </c>
      <c r="L1042">
        <v>0</v>
      </c>
      <c r="M1042" s="1" t="s">
        <v>29</v>
      </c>
      <c r="N1042" s="1" t="s">
        <v>28</v>
      </c>
      <c r="O1042" s="1" t="s">
        <v>80</v>
      </c>
      <c r="P1042" s="1">
        <f>Tabulka1[[#This Row],[x2]]/(1+Tabulka1[[#This Row],[y2]]*60.08/94.196)</f>
        <v>8.5808713142590634</v>
      </c>
      <c r="Q1042" s="1">
        <f>Tabulka1[[#This Row],[y2]]</f>
        <v>3</v>
      </c>
      <c r="R1042" s="1">
        <f>Tabulka1[[#This Row],[z2]]</f>
        <v>1.23698</v>
      </c>
      <c r="S1042" s="1">
        <f>Tabulka1[[#This Row],[std2]]</f>
        <v>0</v>
      </c>
      <c r="T1042" s="1" t="s">
        <v>39</v>
      </c>
      <c r="U1042" s="1" t="s">
        <v>28</v>
      </c>
      <c r="V1042" s="1" t="str">
        <f>Tabulka1[[#This Row],[z2Label]]</f>
        <v>Density (g/cm3)</v>
      </c>
      <c r="W1042" s="1">
        <f>2*Tabulka1[[#This Row],[x3]]/94.196*1000/(100-Tabulka1[[#This Row],[x2]])</f>
        <v>2.4292245429414026</v>
      </c>
      <c r="X1042" s="1">
        <f>(Tabulka1[[#This Row],[x2]]-Tabulka1[[#This Row],[x3]])/60.08*1000/(100-Tabulka1[[#This Row],[x2]])</f>
        <v>3.6438368144121029</v>
      </c>
      <c r="Y1042" s="1">
        <f>Tabulka1[[#This Row],[z2]]</f>
        <v>1.23698</v>
      </c>
      <c r="Z1042" s="1">
        <f>Tabulka1[[#This Row],[std2]]</f>
        <v>0</v>
      </c>
      <c r="AA1042" s="1" t="s">
        <v>40</v>
      </c>
      <c r="AB1042" s="1" t="s">
        <v>37</v>
      </c>
      <c r="AC1042" s="1" t="str">
        <f>Tabulka1[[#This Row],[z2Label]]</f>
        <v>Density (g/cm3)</v>
      </c>
      <c r="AD1042" s="1">
        <f>Tabulka1[[#This Row],[y2]]</f>
        <v>3</v>
      </c>
      <c r="AE1042" s="1">
        <f>Tabulka1[[#This Row],[x3]]</f>
        <v>8.5808713142590634</v>
      </c>
      <c r="AF1042" s="1">
        <f>Tabulka1[[#This Row],[x2]]-Tabulka1[[#This Row],[x3]]</f>
        <v>16.419128685740937</v>
      </c>
      <c r="AG1042" s="1">
        <f>100-Tabulka1[[#This Row],[Na2O_proc]]-Tabulka1[[#This Row],[SiO2_proc]]</f>
        <v>75</v>
      </c>
      <c r="AH1042" s="1">
        <f>Tabulka1[[#This Row],[z2]]</f>
        <v>1.23698</v>
      </c>
      <c r="AI1042" s="1">
        <f>Tabulka1[[#This Row],[std2]]</f>
        <v>0</v>
      </c>
      <c r="AJ1042" s="1" t="str">
        <f>Tabulka1[[#This Row],[z2Label]]</f>
        <v>Density (g/cm3)</v>
      </c>
      <c r="AK1042" s="1">
        <v>15</v>
      </c>
      <c r="AL1042" s="1" t="s">
        <v>83</v>
      </c>
      <c r="AM1042" s="1" t="s">
        <v>79</v>
      </c>
      <c r="AN1042" s="1">
        <f t="shared" si="836"/>
        <v>1.2289270906250003</v>
      </c>
      <c r="AO1042" s="1">
        <f>Tabulka1[[#This Row],[Interpolated_z2]]-Tabulka1[[#This Row],[z2]]</f>
        <v>-8.0529093749996949E-3</v>
      </c>
      <c r="AP1042" s="1">
        <f>Tabulka1[[#This Row],[Interpolated_z2 - measured]]/Tabulka1[[#This Row],[z2]]*100</f>
        <v>-0.65101370879073994</v>
      </c>
      <c r="AQ1042" s="1">
        <v>1</v>
      </c>
    </row>
    <row r="1043" spans="1:43" ht="16.5" x14ac:dyDescent="0.35">
      <c r="A1043" s="1">
        <f>2*Tabulka1[[#This Row],[x3]]*Tabulka1[[#This Row],[z]]/(100*94.196)*1000</f>
        <v>2.8743890415251641</v>
      </c>
      <c r="B1043" s="1">
        <f>Tabulka1[[#This Row],[y2]]*Tabulka1[[#This Row],[x]]/2</f>
        <v>4.3115835622877459</v>
      </c>
      <c r="C1043" s="1">
        <f>Tabulka1[[#This Row],[z2]]</f>
        <v>1.287685</v>
      </c>
      <c r="D1043" s="1">
        <f>Tabulka1[[#This Row],[std2]]</f>
        <v>7.0710678119117998E-6</v>
      </c>
      <c r="E1043" s="1">
        <v>9</v>
      </c>
      <c r="F1043" s="1" t="s">
        <v>84</v>
      </c>
      <c r="G1043" s="1" t="s">
        <v>27</v>
      </c>
      <c r="H1043" s="1" t="str">
        <f>Tabulka1[[#This Row],[z2Label]]</f>
        <v>Density (g/cm3)</v>
      </c>
      <c r="I1043" s="1">
        <v>30.63</v>
      </c>
      <c r="J1043" s="1">
        <v>3</v>
      </c>
      <c r="K1043">
        <v>1.287685</v>
      </c>
      <c r="L1043">
        <v>7.0710678119117998E-6</v>
      </c>
      <c r="M1043" s="1" t="s">
        <v>29</v>
      </c>
      <c r="N1043" s="1" t="s">
        <v>28</v>
      </c>
      <c r="O1043" s="1" t="s">
        <v>80</v>
      </c>
      <c r="P1043" s="1">
        <f>Tabulka1[[#This Row],[x2]]/(1+Tabulka1[[#This Row],[y2]]*60.08/94.196)</f>
        <v>10.513283534230203</v>
      </c>
      <c r="Q1043" s="1">
        <f>Tabulka1[[#This Row],[y2]]</f>
        <v>3</v>
      </c>
      <c r="R1043" s="1">
        <f>Tabulka1[[#This Row],[z2]]</f>
        <v>1.287685</v>
      </c>
      <c r="S1043" s="1">
        <f>Tabulka1[[#This Row],[std2]]</f>
        <v>7.0710678119117998E-6</v>
      </c>
      <c r="T1043" s="1" t="s">
        <v>39</v>
      </c>
      <c r="U1043" s="1" t="s">
        <v>28</v>
      </c>
      <c r="V1043" s="1" t="str">
        <f>Tabulka1[[#This Row],[z2Label]]</f>
        <v>Density (g/cm3)</v>
      </c>
      <c r="W1043" s="1">
        <f>2*Tabulka1[[#This Row],[x3]]/94.196*1000/(100-Tabulka1[[#This Row],[x2]])</f>
        <v>3.2178383054762207</v>
      </c>
      <c r="X1043" s="1">
        <f>(Tabulka1[[#This Row],[x2]]-Tabulka1[[#This Row],[x3]])/60.08*1000/(100-Tabulka1[[#This Row],[x2]])</f>
        <v>4.8267574582143311</v>
      </c>
      <c r="Y1043" s="1">
        <f>Tabulka1[[#This Row],[z2]]</f>
        <v>1.287685</v>
      </c>
      <c r="Z1043" s="1">
        <f>Tabulka1[[#This Row],[std2]]</f>
        <v>7.0710678119117998E-6</v>
      </c>
      <c r="AA1043" s="1" t="s">
        <v>40</v>
      </c>
      <c r="AB1043" s="1" t="s">
        <v>37</v>
      </c>
      <c r="AC1043" s="1" t="str">
        <f>Tabulka1[[#This Row],[z2Label]]</f>
        <v>Density (g/cm3)</v>
      </c>
      <c r="AD1043" s="1">
        <f>Tabulka1[[#This Row],[y2]]</f>
        <v>3</v>
      </c>
      <c r="AE1043" s="1">
        <f>Tabulka1[[#This Row],[x3]]</f>
        <v>10.513283534230203</v>
      </c>
      <c r="AF1043" s="1">
        <f>Tabulka1[[#This Row],[x2]]-Tabulka1[[#This Row],[x3]]</f>
        <v>20.116716465769798</v>
      </c>
      <c r="AG1043" s="1">
        <f>100-Tabulka1[[#This Row],[Na2O_proc]]-Tabulka1[[#This Row],[SiO2_proc]]</f>
        <v>69.37</v>
      </c>
      <c r="AH1043" s="1">
        <f>Tabulka1[[#This Row],[z2]]</f>
        <v>1.287685</v>
      </c>
      <c r="AI1043" s="1">
        <f>Tabulka1[[#This Row],[std2]]</f>
        <v>7.0710678119117998E-6</v>
      </c>
      <c r="AJ1043" s="1" t="str">
        <f>Tabulka1[[#This Row],[z2Label]]</f>
        <v>Density (g/cm3)</v>
      </c>
      <c r="AK1043" s="1">
        <v>15</v>
      </c>
      <c r="AL1043" s="1" t="s">
        <v>83</v>
      </c>
      <c r="AM1043" s="1" t="s">
        <v>79</v>
      </c>
      <c r="AN1043" s="1">
        <f t="shared" si="836"/>
        <v>1.2906352117315714</v>
      </c>
      <c r="AO1043" s="1">
        <f>Tabulka1[[#This Row],[Interpolated_z2]]-Tabulka1[[#This Row],[z2]]</f>
        <v>2.9502117315713949E-3</v>
      </c>
      <c r="AP1043" s="1">
        <f>Tabulka1[[#This Row],[Interpolated_z2 - measured]]/Tabulka1[[#This Row],[z2]]*100</f>
        <v>0.22910973814025906</v>
      </c>
      <c r="AQ1043" s="1">
        <v>1</v>
      </c>
    </row>
    <row r="1044" spans="1:43" ht="16.5" x14ac:dyDescent="0.35">
      <c r="A1044" s="1">
        <f>2*Tabulka1[[#This Row],[x3]]*Tabulka1[[#This Row],[z]]/(100*94.196)*1000</f>
        <v>0</v>
      </c>
      <c r="B1044" s="1">
        <f>Tabulka1[[#This Row],[y2]]*Tabulka1[[#This Row],[x]]/2</f>
        <v>0</v>
      </c>
      <c r="C1044" s="1">
        <f>Tabulka1[[#This Row],[z2]]</f>
        <v>0.99909999999999999</v>
      </c>
      <c r="D1044" s="1">
        <f>Tabulka1[[#This Row],[std2]]</f>
        <v>0</v>
      </c>
      <c r="E1044" s="1">
        <v>10</v>
      </c>
      <c r="F1044" s="1" t="s">
        <v>84</v>
      </c>
      <c r="G1044" s="1" t="s">
        <v>27</v>
      </c>
      <c r="H1044" s="1" t="str">
        <f>Tabulka1[[#This Row],[z2Label]]</f>
        <v>Density (g/cm3)</v>
      </c>
      <c r="I1044" s="1">
        <v>0</v>
      </c>
      <c r="J1044" s="1">
        <v>3.5</v>
      </c>
      <c r="K1044">
        <v>0.99909999999999999</v>
      </c>
      <c r="L1044"/>
      <c r="M1044" s="1" t="s">
        <v>29</v>
      </c>
      <c r="N1044" s="1" t="s">
        <v>28</v>
      </c>
      <c r="O1044" s="1" t="s">
        <v>80</v>
      </c>
      <c r="P1044" s="1">
        <f>Tabulka1[[#This Row],[x2]]/(1+Tabulka1[[#This Row],[y2]]*60.08/94.196)</f>
        <v>0</v>
      </c>
      <c r="Q1044" s="1">
        <f>Tabulka1[[#This Row],[y2]]</f>
        <v>3.5</v>
      </c>
      <c r="R1044" s="1">
        <f>Tabulka1[[#This Row],[z2]]</f>
        <v>0.99909999999999999</v>
      </c>
      <c r="S1044" s="1">
        <f>Tabulka1[[#This Row],[std2]]</f>
        <v>0</v>
      </c>
      <c r="T1044" s="1" t="s">
        <v>39</v>
      </c>
      <c r="U1044" s="1" t="s">
        <v>28</v>
      </c>
      <c r="V1044" s="1" t="str">
        <f>Tabulka1[[#This Row],[z2Label]]</f>
        <v>Density (g/cm3)</v>
      </c>
      <c r="W1044" s="1">
        <f>2*Tabulka1[[#This Row],[x3]]/94.196*1000/(100-Tabulka1[[#This Row],[x2]])</f>
        <v>0</v>
      </c>
      <c r="X1044" s="1">
        <f>(Tabulka1[[#This Row],[x2]]-Tabulka1[[#This Row],[x3]])/60.08*1000/(100-Tabulka1[[#This Row],[x2]])</f>
        <v>0</v>
      </c>
      <c r="Y1044" s="1">
        <f>Tabulka1[[#This Row],[z2]]</f>
        <v>0.99909999999999999</v>
      </c>
      <c r="Z1044" s="1">
        <f>Tabulka1[[#This Row],[std2]]</f>
        <v>0</v>
      </c>
      <c r="AA1044" s="1" t="s">
        <v>40</v>
      </c>
      <c r="AB1044" s="1" t="s">
        <v>37</v>
      </c>
      <c r="AC1044" s="1" t="str">
        <f>Tabulka1[[#This Row],[z2Label]]</f>
        <v>Density (g/cm3)</v>
      </c>
      <c r="AD1044" s="1">
        <f>Tabulka1[[#This Row],[y2]]</f>
        <v>3.5</v>
      </c>
      <c r="AE1044" s="1">
        <f>Tabulka1[[#This Row],[x3]]</f>
        <v>0</v>
      </c>
      <c r="AF1044" s="1">
        <f>Tabulka1[[#This Row],[x2]]-Tabulka1[[#This Row],[x3]]</f>
        <v>0</v>
      </c>
      <c r="AG1044" s="1">
        <f>100-Tabulka1[[#This Row],[Na2O_proc]]-Tabulka1[[#This Row],[SiO2_proc]]</f>
        <v>100</v>
      </c>
      <c r="AH1044" s="1">
        <f>Tabulka1[[#This Row],[z2]]</f>
        <v>0.99909999999999999</v>
      </c>
      <c r="AI1044" s="1">
        <f>Tabulka1[[#This Row],[std2]]</f>
        <v>0</v>
      </c>
      <c r="AJ1044" s="1" t="str">
        <f>Tabulka1[[#This Row],[z2Label]]</f>
        <v>Density (g/cm3)</v>
      </c>
      <c r="AK1044" s="1">
        <v>15</v>
      </c>
      <c r="AL1044" s="1" t="s">
        <v>83</v>
      </c>
      <c r="AM1044" s="1" t="s">
        <v>79</v>
      </c>
      <c r="AN1044" s="1">
        <f t="shared" si="836"/>
        <v>1.0055786625000001</v>
      </c>
      <c r="AO1044" s="1">
        <f>Tabulka1[[#This Row],[Interpolated_z2]]-Tabulka1[[#This Row],[z2]]</f>
        <v>6.4786625000000653E-3</v>
      </c>
      <c r="AP1044" s="1">
        <f>Tabulka1[[#This Row],[Interpolated_z2 - measured]]/Tabulka1[[#This Row],[z2]]*100</f>
        <v>0.648449854869389</v>
      </c>
      <c r="AQ1044" s="1">
        <v>100</v>
      </c>
    </row>
    <row r="1045" spans="1:43" ht="16.5" x14ac:dyDescent="0.35">
      <c r="A1045" s="1">
        <f>2*Tabulka1[[#This Row],[x3]]*Tabulka1[[#This Row],[z]]/(100*94.196)*1000</f>
        <v>0.34133889042157678</v>
      </c>
      <c r="B1045" s="1">
        <f>Tabulka1[[#This Row],[y2]]*Tabulka1[[#This Row],[x]]/2</f>
        <v>0.59734305823775935</v>
      </c>
      <c r="C1045" s="1">
        <f>Tabulka1[[#This Row],[z2]]</f>
        <v>1.0392950000000001</v>
      </c>
      <c r="D1045" s="1">
        <f>Tabulka1[[#This Row],[std2]]</f>
        <v>7.0710678117547895E-6</v>
      </c>
      <c r="E1045" s="1">
        <v>10</v>
      </c>
      <c r="F1045" s="1" t="s">
        <v>84</v>
      </c>
      <c r="G1045" s="1" t="s">
        <v>27</v>
      </c>
      <c r="H1045" s="1" t="str">
        <f>Tabulka1[[#This Row],[z2Label]]</f>
        <v>Density (g/cm3)</v>
      </c>
      <c r="I1045" s="1">
        <v>5</v>
      </c>
      <c r="J1045" s="1">
        <v>3.5</v>
      </c>
      <c r="K1045">
        <v>1.0392950000000001</v>
      </c>
      <c r="L1045">
        <v>7.0710678117547895E-6</v>
      </c>
      <c r="M1045" s="1" t="s">
        <v>29</v>
      </c>
      <c r="N1045" s="1" t="s">
        <v>28</v>
      </c>
      <c r="O1045" s="1" t="s">
        <v>80</v>
      </c>
      <c r="P1045" s="1">
        <f>Tabulka1[[#This Row],[x2]]/(1+Tabulka1[[#This Row],[y2]]*60.08/94.196)</f>
        <v>1.5468542676598485</v>
      </c>
      <c r="Q1045" s="1">
        <f>Tabulka1[[#This Row],[y2]]</f>
        <v>3.5</v>
      </c>
      <c r="R1045" s="1">
        <f>Tabulka1[[#This Row],[z2]]</f>
        <v>1.0392950000000001</v>
      </c>
      <c r="S1045" s="1">
        <f>Tabulka1[[#This Row],[std2]]</f>
        <v>7.0710678117547895E-6</v>
      </c>
      <c r="T1045" s="1" t="s">
        <v>39</v>
      </c>
      <c r="U1045" s="1" t="s">
        <v>28</v>
      </c>
      <c r="V1045" s="1" t="str">
        <f>Tabulka1[[#This Row],[z2Label]]</f>
        <v>Density (g/cm3)</v>
      </c>
      <c r="W1045" s="1">
        <f>2*Tabulka1[[#This Row],[x3]]/94.196*1000/(100-Tabulka1[[#This Row],[x2]])</f>
        <v>0.34571906453952644</v>
      </c>
      <c r="X1045" s="1">
        <f>(Tabulka1[[#This Row],[x2]]-Tabulka1[[#This Row],[x3]])/60.08*1000/(100-Tabulka1[[#This Row],[x2]])</f>
        <v>0.60500836294417115</v>
      </c>
      <c r="Y1045" s="1">
        <f>Tabulka1[[#This Row],[z2]]</f>
        <v>1.0392950000000001</v>
      </c>
      <c r="Z1045" s="1">
        <f>Tabulka1[[#This Row],[std2]]</f>
        <v>7.0710678117547895E-6</v>
      </c>
      <c r="AA1045" s="1" t="s">
        <v>40</v>
      </c>
      <c r="AB1045" s="1" t="s">
        <v>37</v>
      </c>
      <c r="AC1045" s="1" t="str">
        <f>Tabulka1[[#This Row],[z2Label]]</f>
        <v>Density (g/cm3)</v>
      </c>
      <c r="AD1045" s="1">
        <f>Tabulka1[[#This Row],[y2]]</f>
        <v>3.5</v>
      </c>
      <c r="AE1045" s="1">
        <f>Tabulka1[[#This Row],[x3]]</f>
        <v>1.5468542676598485</v>
      </c>
      <c r="AF1045" s="1">
        <f>Tabulka1[[#This Row],[x2]]-Tabulka1[[#This Row],[x3]]</f>
        <v>3.4531457323401513</v>
      </c>
      <c r="AG1045" s="1">
        <f>100-Tabulka1[[#This Row],[Na2O_proc]]-Tabulka1[[#This Row],[SiO2_proc]]</f>
        <v>95</v>
      </c>
      <c r="AH1045" s="1">
        <f>Tabulka1[[#This Row],[z2]]</f>
        <v>1.0392950000000001</v>
      </c>
      <c r="AI1045" s="1">
        <f>Tabulka1[[#This Row],[std2]]</f>
        <v>7.0710678117547895E-6</v>
      </c>
      <c r="AJ1045" s="1" t="str">
        <f>Tabulka1[[#This Row],[z2Label]]</f>
        <v>Density (g/cm3)</v>
      </c>
      <c r="AK1045" s="1">
        <v>15</v>
      </c>
      <c r="AL1045" s="1" t="s">
        <v>83</v>
      </c>
      <c r="AM1045" s="1" t="s">
        <v>79</v>
      </c>
      <c r="AN1045" s="1">
        <f t="shared" si="836"/>
        <v>1.0402908902500003</v>
      </c>
      <c r="AO1045" s="1">
        <f>Tabulka1[[#This Row],[Interpolated_z2]]-Tabulka1[[#This Row],[z2]]</f>
        <v>9.9589025000024201E-4</v>
      </c>
      <c r="AP1045" s="1">
        <f>Tabulka1[[#This Row],[Interpolated_z2 - measured]]/Tabulka1[[#This Row],[z2]]*100</f>
        <v>9.5823635252766728E-2</v>
      </c>
      <c r="AQ1045" s="1">
        <v>1</v>
      </c>
    </row>
    <row r="1046" spans="1:43" ht="16.5" x14ac:dyDescent="0.35">
      <c r="A1046" s="1">
        <f>2*Tabulka1[[#This Row],[x3]]*Tabulka1[[#This Row],[z]]/(100*94.196)*1000</f>
        <v>0.70988189545317215</v>
      </c>
      <c r="B1046" s="1">
        <f>Tabulka1[[#This Row],[y2]]*Tabulka1[[#This Row],[x]]/2</f>
        <v>1.2422933170430512</v>
      </c>
      <c r="C1046" s="1">
        <f>Tabulka1[[#This Row],[z2]]</f>
        <v>1.0807100000000001</v>
      </c>
      <c r="D1046" s="1">
        <f>Tabulka1[[#This Row],[std2]]</f>
        <v>4.2426406871156778E-5</v>
      </c>
      <c r="E1046" s="1">
        <v>10</v>
      </c>
      <c r="F1046" s="1" t="s">
        <v>84</v>
      </c>
      <c r="G1046" s="1" t="s">
        <v>27</v>
      </c>
      <c r="H1046" s="1" t="str">
        <f>Tabulka1[[#This Row],[z2Label]]</f>
        <v>Density (g/cm3)</v>
      </c>
      <c r="I1046" s="1">
        <v>10</v>
      </c>
      <c r="J1046" s="1">
        <v>3.5</v>
      </c>
      <c r="K1046">
        <v>1.0807100000000001</v>
      </c>
      <c r="L1046">
        <v>4.2426406871156778E-5</v>
      </c>
      <c r="M1046" s="1" t="s">
        <v>29</v>
      </c>
      <c r="N1046" s="1" t="s">
        <v>28</v>
      </c>
      <c r="O1046" s="1" t="s">
        <v>80</v>
      </c>
      <c r="P1046" s="1">
        <f>Tabulka1[[#This Row],[x2]]/(1+Tabulka1[[#This Row],[y2]]*60.08/94.196)</f>
        <v>3.0937085353196969</v>
      </c>
      <c r="Q1046" s="1">
        <f>Tabulka1[[#This Row],[y2]]</f>
        <v>3.5</v>
      </c>
      <c r="R1046" s="1">
        <f>Tabulka1[[#This Row],[z2]]</f>
        <v>1.0807100000000001</v>
      </c>
      <c r="S1046" s="1">
        <f>Tabulka1[[#This Row],[std2]]</f>
        <v>4.2426406871156778E-5</v>
      </c>
      <c r="T1046" s="1" t="s">
        <v>39</v>
      </c>
      <c r="U1046" s="1" t="s">
        <v>28</v>
      </c>
      <c r="V1046" s="1" t="str">
        <f>Tabulka1[[#This Row],[z2Label]]</f>
        <v>Density (g/cm3)</v>
      </c>
      <c r="W1046" s="1">
        <f>2*Tabulka1[[#This Row],[x3]]/94.196*1000/(100-Tabulka1[[#This Row],[x2]])</f>
        <v>0.72985135847233362</v>
      </c>
      <c r="X1046" s="1">
        <f>(Tabulka1[[#This Row],[x2]]-Tabulka1[[#This Row],[x3]])/60.08*1000/(100-Tabulka1[[#This Row],[x2]])</f>
        <v>1.2772398773265836</v>
      </c>
      <c r="Y1046" s="1">
        <f>Tabulka1[[#This Row],[z2]]</f>
        <v>1.0807100000000001</v>
      </c>
      <c r="Z1046" s="1">
        <f>Tabulka1[[#This Row],[std2]]</f>
        <v>4.2426406871156778E-5</v>
      </c>
      <c r="AA1046" s="1" t="s">
        <v>40</v>
      </c>
      <c r="AB1046" s="1" t="s">
        <v>37</v>
      </c>
      <c r="AC1046" s="1" t="str">
        <f>Tabulka1[[#This Row],[z2Label]]</f>
        <v>Density (g/cm3)</v>
      </c>
      <c r="AD1046" s="1">
        <f>Tabulka1[[#This Row],[y2]]</f>
        <v>3.5</v>
      </c>
      <c r="AE1046" s="1">
        <f>Tabulka1[[#This Row],[x3]]</f>
        <v>3.0937085353196969</v>
      </c>
      <c r="AF1046" s="1">
        <f>Tabulka1[[#This Row],[x2]]-Tabulka1[[#This Row],[x3]]</f>
        <v>6.9062914646803026</v>
      </c>
      <c r="AG1046" s="1">
        <f>100-Tabulka1[[#This Row],[Na2O_proc]]-Tabulka1[[#This Row],[SiO2_proc]]</f>
        <v>90</v>
      </c>
      <c r="AH1046" s="1">
        <f>Tabulka1[[#This Row],[z2]]</f>
        <v>1.0807100000000001</v>
      </c>
      <c r="AI1046" s="1">
        <f>Tabulka1[[#This Row],[std2]]</f>
        <v>4.2426406871156778E-5</v>
      </c>
      <c r="AJ1046" s="1" t="str">
        <f>Tabulka1[[#This Row],[z2Label]]</f>
        <v>Density (g/cm3)</v>
      </c>
      <c r="AK1046" s="1">
        <v>15</v>
      </c>
      <c r="AL1046" s="1" t="s">
        <v>83</v>
      </c>
      <c r="AM1046" s="1" t="s">
        <v>79</v>
      </c>
      <c r="AN1046" s="1">
        <f t="shared" si="836"/>
        <v>1.0805367670000003</v>
      </c>
      <c r="AO1046" s="1">
        <f>Tabulka1[[#This Row],[Interpolated_z2]]-Tabulka1[[#This Row],[z2]]</f>
        <v>-1.7323299999971731E-4</v>
      </c>
      <c r="AP1046" s="1">
        <f>Tabulka1[[#This Row],[Interpolated_z2 - measured]]/Tabulka1[[#This Row],[z2]]*100</f>
        <v>-1.602955464460561E-2</v>
      </c>
      <c r="AQ1046" s="1">
        <v>1</v>
      </c>
    </row>
    <row r="1047" spans="1:43" ht="16.5" x14ac:dyDescent="0.35">
      <c r="A1047" s="1">
        <f>2*Tabulka1[[#This Row],[x3]]*Tabulka1[[#This Row],[z]]/(100*94.196)*1000</f>
        <v>1.1093731525637489</v>
      </c>
      <c r="B1047" s="1">
        <f>Tabulka1[[#This Row],[y2]]*Tabulka1[[#This Row],[x]]/2</f>
        <v>1.9414030169865606</v>
      </c>
      <c r="C1047" s="1">
        <f>Tabulka1[[#This Row],[z2]]</f>
        <v>1.1259250000000001</v>
      </c>
      <c r="D1047" s="1">
        <f>Tabulka1[[#This Row],[std2]]</f>
        <v>4.9497474683068572E-5</v>
      </c>
      <c r="E1047" s="1">
        <v>10</v>
      </c>
      <c r="F1047" s="1" t="s">
        <v>84</v>
      </c>
      <c r="G1047" s="1" t="s">
        <v>27</v>
      </c>
      <c r="H1047" s="1" t="str">
        <f>Tabulka1[[#This Row],[z2Label]]</f>
        <v>Density (g/cm3)</v>
      </c>
      <c r="I1047" s="1">
        <v>15</v>
      </c>
      <c r="J1047" s="1">
        <v>3.5</v>
      </c>
      <c r="K1047">
        <v>1.1259250000000001</v>
      </c>
      <c r="L1047">
        <v>4.9497474683068572E-5</v>
      </c>
      <c r="M1047" s="1" t="s">
        <v>29</v>
      </c>
      <c r="N1047" s="1" t="s">
        <v>28</v>
      </c>
      <c r="O1047" s="1" t="s">
        <v>80</v>
      </c>
      <c r="P1047" s="1">
        <f>Tabulka1[[#This Row],[x2]]/(1+Tabulka1[[#This Row],[y2]]*60.08/94.196)</f>
        <v>4.6405628029795452</v>
      </c>
      <c r="Q1047" s="1">
        <f>Tabulka1[[#This Row],[y2]]</f>
        <v>3.5</v>
      </c>
      <c r="R1047" s="1">
        <f>Tabulka1[[#This Row],[z2]]</f>
        <v>1.1259250000000001</v>
      </c>
      <c r="S1047" s="1">
        <f>Tabulka1[[#This Row],[std2]]</f>
        <v>4.9497474683068572E-5</v>
      </c>
      <c r="T1047" s="1" t="s">
        <v>39</v>
      </c>
      <c r="U1047" s="1" t="s">
        <v>28</v>
      </c>
      <c r="V1047" s="1" t="str">
        <f>Tabulka1[[#This Row],[z2Label]]</f>
        <v>Density (g/cm3)</v>
      </c>
      <c r="W1047" s="1">
        <f>2*Tabulka1[[#This Row],[x3]]/94.196*1000/(100-Tabulka1[[#This Row],[x2]])</f>
        <v>1.1591756869854708</v>
      </c>
      <c r="X1047" s="1">
        <f>(Tabulka1[[#This Row],[x2]]-Tabulka1[[#This Row],[x3]])/60.08*1000/(100-Tabulka1[[#This Row],[x2]])</f>
        <v>2.028557452224574</v>
      </c>
      <c r="Y1047" s="1">
        <f>Tabulka1[[#This Row],[z2]]</f>
        <v>1.1259250000000001</v>
      </c>
      <c r="Z1047" s="1">
        <f>Tabulka1[[#This Row],[std2]]</f>
        <v>4.9497474683068572E-5</v>
      </c>
      <c r="AA1047" s="1" t="s">
        <v>40</v>
      </c>
      <c r="AB1047" s="1" t="s">
        <v>37</v>
      </c>
      <c r="AC1047" s="1" t="str">
        <f>Tabulka1[[#This Row],[z2Label]]</f>
        <v>Density (g/cm3)</v>
      </c>
      <c r="AD1047" s="1">
        <f>Tabulka1[[#This Row],[y2]]</f>
        <v>3.5</v>
      </c>
      <c r="AE1047" s="1">
        <f>Tabulka1[[#This Row],[x3]]</f>
        <v>4.6405628029795452</v>
      </c>
      <c r="AF1047" s="1">
        <f>Tabulka1[[#This Row],[x2]]-Tabulka1[[#This Row],[x3]]</f>
        <v>10.359437197020455</v>
      </c>
      <c r="AG1047" s="1">
        <f>100-Tabulka1[[#This Row],[Na2O_proc]]-Tabulka1[[#This Row],[SiO2_proc]]</f>
        <v>85</v>
      </c>
      <c r="AH1047" s="1">
        <f>Tabulka1[[#This Row],[z2]]</f>
        <v>1.1259250000000001</v>
      </c>
      <c r="AI1047" s="1">
        <f>Tabulka1[[#This Row],[std2]]</f>
        <v>4.9497474683068572E-5</v>
      </c>
      <c r="AJ1047" s="1" t="str">
        <f>Tabulka1[[#This Row],[z2Label]]</f>
        <v>Density (g/cm3)</v>
      </c>
      <c r="AK1047" s="1">
        <v>15</v>
      </c>
      <c r="AL1047" s="1" t="s">
        <v>83</v>
      </c>
      <c r="AM1047" s="1" t="s">
        <v>79</v>
      </c>
      <c r="AN1047" s="1">
        <f t="shared" si="836"/>
        <v>1.1250262454999997</v>
      </c>
      <c r="AO1047" s="1">
        <f>Tabulka1[[#This Row],[Interpolated_z2]]-Tabulka1[[#This Row],[z2]]</f>
        <v>-8.9875450000032053E-4</v>
      </c>
      <c r="AP1047" s="1">
        <f>Tabulka1[[#This Row],[Interpolated_z2 - measured]]/Tabulka1[[#This Row],[z2]]*100</f>
        <v>-7.9823656105008814E-2</v>
      </c>
      <c r="AQ1047" s="1">
        <v>1</v>
      </c>
    </row>
    <row r="1048" spans="1:43" ht="16.5" x14ac:dyDescent="0.35">
      <c r="A1048" s="1">
        <f>2*Tabulka1[[#This Row],[x3]]*Tabulka1[[#This Row],[z]]/(100*94.196)*1000</f>
        <v>1.5413628660387027</v>
      </c>
      <c r="B1048" s="1">
        <f>Tabulka1[[#This Row],[y2]]*Tabulka1[[#This Row],[x]]/2</f>
        <v>2.6973850155677295</v>
      </c>
      <c r="C1048" s="1">
        <f>Tabulka1[[#This Row],[z2]]</f>
        <v>1.17327</v>
      </c>
      <c r="D1048" s="1">
        <f>Tabulka1[[#This Row],[std2]]</f>
        <v>1.2727922061362735E-4</v>
      </c>
      <c r="E1048" s="1">
        <v>10</v>
      </c>
      <c r="F1048" s="1" t="s">
        <v>84</v>
      </c>
      <c r="G1048" s="1" t="s">
        <v>27</v>
      </c>
      <c r="H1048" s="1" t="str">
        <f>Tabulka1[[#This Row],[z2Label]]</f>
        <v>Density (g/cm3)</v>
      </c>
      <c r="I1048" s="1">
        <v>20</v>
      </c>
      <c r="J1048" s="1">
        <v>3.5</v>
      </c>
      <c r="K1048">
        <v>1.17327</v>
      </c>
      <c r="L1048">
        <v>1.2727922061362735E-4</v>
      </c>
      <c r="M1048" s="1" t="s">
        <v>29</v>
      </c>
      <c r="N1048" s="1" t="s">
        <v>28</v>
      </c>
      <c r="O1048" s="1" t="s">
        <v>80</v>
      </c>
      <c r="P1048" s="1">
        <f>Tabulka1[[#This Row],[x2]]/(1+Tabulka1[[#This Row],[y2]]*60.08/94.196)</f>
        <v>6.1874170706393938</v>
      </c>
      <c r="Q1048" s="1">
        <f>Tabulka1[[#This Row],[y2]]</f>
        <v>3.5</v>
      </c>
      <c r="R1048" s="1">
        <f>Tabulka1[[#This Row],[z2]]</f>
        <v>1.17327</v>
      </c>
      <c r="S1048" s="1">
        <f>Tabulka1[[#This Row],[std2]]</f>
        <v>1.2727922061362735E-4</v>
      </c>
      <c r="T1048" s="1" t="s">
        <v>39</v>
      </c>
      <c r="U1048" s="1" t="s">
        <v>28</v>
      </c>
      <c r="V1048" s="1" t="str">
        <f>Tabulka1[[#This Row],[z2Label]]</f>
        <v>Density (g/cm3)</v>
      </c>
      <c r="W1048" s="1">
        <f>2*Tabulka1[[#This Row],[x3]]/94.196*1000/(100-Tabulka1[[#This Row],[x2]])</f>
        <v>1.6421655565627507</v>
      </c>
      <c r="X1048" s="1">
        <f>(Tabulka1[[#This Row],[x2]]-Tabulka1[[#This Row],[x3]])/60.08*1000/(100-Tabulka1[[#This Row],[x2]])</f>
        <v>2.8737897239848129</v>
      </c>
      <c r="Y1048" s="1">
        <f>Tabulka1[[#This Row],[z2]]</f>
        <v>1.17327</v>
      </c>
      <c r="Z1048" s="1">
        <f>Tabulka1[[#This Row],[std2]]</f>
        <v>1.2727922061362735E-4</v>
      </c>
      <c r="AA1048" s="1" t="s">
        <v>40</v>
      </c>
      <c r="AB1048" s="1" t="s">
        <v>37</v>
      </c>
      <c r="AC1048" s="1" t="str">
        <f>Tabulka1[[#This Row],[z2Label]]</f>
        <v>Density (g/cm3)</v>
      </c>
      <c r="AD1048" s="1">
        <f>Tabulka1[[#This Row],[y2]]</f>
        <v>3.5</v>
      </c>
      <c r="AE1048" s="1">
        <f>Tabulka1[[#This Row],[x3]]</f>
        <v>6.1874170706393938</v>
      </c>
      <c r="AF1048" s="1">
        <f>Tabulka1[[#This Row],[x2]]-Tabulka1[[#This Row],[x3]]</f>
        <v>13.812582929360605</v>
      </c>
      <c r="AG1048" s="1">
        <f>100-Tabulka1[[#This Row],[Na2O_proc]]-Tabulka1[[#This Row],[SiO2_proc]]</f>
        <v>80</v>
      </c>
      <c r="AH1048" s="1">
        <f>Tabulka1[[#This Row],[z2]]</f>
        <v>1.17327</v>
      </c>
      <c r="AI1048" s="1">
        <f>Tabulka1[[#This Row],[std2]]</f>
        <v>1.2727922061362735E-4</v>
      </c>
      <c r="AJ1048" s="1" t="str">
        <f>Tabulka1[[#This Row],[z2Label]]</f>
        <v>Density (g/cm3)</v>
      </c>
      <c r="AK1048" s="1">
        <v>15</v>
      </c>
      <c r="AL1048" s="1" t="s">
        <v>83</v>
      </c>
      <c r="AM1048" s="1" t="s">
        <v>79</v>
      </c>
      <c r="AN1048" s="1">
        <f t="shared" si="836"/>
        <v>1.1728763034999996</v>
      </c>
      <c r="AO1048" s="1">
        <f>Tabulka1[[#This Row],[Interpolated_z2]]-Tabulka1[[#This Row],[z2]]</f>
        <v>-3.9369650000042888E-4</v>
      </c>
      <c r="AP1048" s="1">
        <f>Tabulka1[[#This Row],[Interpolated_z2 - measured]]/Tabulka1[[#This Row],[z2]]*100</f>
        <v>-3.3555490211155899E-2</v>
      </c>
      <c r="AQ1048" s="1">
        <v>1</v>
      </c>
    </row>
    <row r="1049" spans="1:43" ht="16.5" x14ac:dyDescent="0.35">
      <c r="A1049" s="1">
        <f>2*Tabulka1[[#This Row],[x3]]*Tabulka1[[#This Row],[z]]/(100*94.196)*1000</f>
        <v>2.0075145495868312</v>
      </c>
      <c r="B1049" s="1">
        <f>Tabulka1[[#This Row],[y2]]*Tabulka1[[#This Row],[x]]/2</f>
        <v>3.5131504617769544</v>
      </c>
      <c r="C1049" s="1">
        <f>Tabulka1[[#This Row],[z2]]</f>
        <v>1.22248</v>
      </c>
      <c r="D1049" s="1">
        <f>Tabulka1[[#This Row],[std2]]</f>
        <v>7.0710678118646961E-5</v>
      </c>
      <c r="E1049" s="1">
        <v>10</v>
      </c>
      <c r="F1049" s="1" t="s">
        <v>84</v>
      </c>
      <c r="G1049" s="1" t="s">
        <v>27</v>
      </c>
      <c r="H1049" s="1" t="str">
        <f>Tabulka1[[#This Row],[z2Label]]</f>
        <v>Density (g/cm3)</v>
      </c>
      <c r="I1049" s="1">
        <v>25</v>
      </c>
      <c r="J1049" s="1">
        <v>3.5</v>
      </c>
      <c r="K1049">
        <v>1.22248</v>
      </c>
      <c r="L1049">
        <v>7.0710678118646961E-5</v>
      </c>
      <c r="M1049" s="1" t="s">
        <v>29</v>
      </c>
      <c r="N1049" s="1" t="s">
        <v>28</v>
      </c>
      <c r="O1049" s="1" t="s">
        <v>80</v>
      </c>
      <c r="P1049" s="1">
        <f>Tabulka1[[#This Row],[x2]]/(1+Tabulka1[[#This Row],[y2]]*60.08/94.196)</f>
        <v>7.7342713382992416</v>
      </c>
      <c r="Q1049" s="1">
        <f>Tabulka1[[#This Row],[y2]]</f>
        <v>3.5</v>
      </c>
      <c r="R1049" s="1">
        <f>Tabulka1[[#This Row],[z2]]</f>
        <v>1.22248</v>
      </c>
      <c r="S1049" s="1">
        <f>Tabulka1[[#This Row],[std2]]</f>
        <v>7.0710678118646961E-5</v>
      </c>
      <c r="T1049" s="1" t="s">
        <v>39</v>
      </c>
      <c r="U1049" s="1" t="s">
        <v>28</v>
      </c>
      <c r="V1049" s="1" t="str">
        <f>Tabulka1[[#This Row],[z2Label]]</f>
        <v>Density (g/cm3)</v>
      </c>
      <c r="W1049" s="1">
        <f>2*Tabulka1[[#This Row],[x3]]/94.196*1000/(100-Tabulka1[[#This Row],[x2]])</f>
        <v>2.1895540754170009</v>
      </c>
      <c r="X1049" s="1">
        <f>(Tabulka1[[#This Row],[x2]]-Tabulka1[[#This Row],[x3]])/60.08*1000/(100-Tabulka1[[#This Row],[x2]])</f>
        <v>3.8317196319797517</v>
      </c>
      <c r="Y1049" s="1">
        <f>Tabulka1[[#This Row],[z2]]</f>
        <v>1.22248</v>
      </c>
      <c r="Z1049" s="1">
        <f>Tabulka1[[#This Row],[std2]]</f>
        <v>7.0710678118646961E-5</v>
      </c>
      <c r="AA1049" s="1" t="s">
        <v>40</v>
      </c>
      <c r="AB1049" s="1" t="s">
        <v>37</v>
      </c>
      <c r="AC1049" s="1" t="str">
        <f>Tabulka1[[#This Row],[z2Label]]</f>
        <v>Density (g/cm3)</v>
      </c>
      <c r="AD1049" s="1">
        <f>Tabulka1[[#This Row],[y2]]</f>
        <v>3.5</v>
      </c>
      <c r="AE1049" s="1">
        <f>Tabulka1[[#This Row],[x3]]</f>
        <v>7.7342713382992416</v>
      </c>
      <c r="AF1049" s="1">
        <f>Tabulka1[[#This Row],[x2]]-Tabulka1[[#This Row],[x3]]</f>
        <v>17.265728661700759</v>
      </c>
      <c r="AG1049" s="1">
        <f>100-Tabulka1[[#This Row],[Na2O_proc]]-Tabulka1[[#This Row],[SiO2_proc]]</f>
        <v>75</v>
      </c>
      <c r="AH1049" s="1">
        <f>Tabulka1[[#This Row],[z2]]</f>
        <v>1.22248</v>
      </c>
      <c r="AI1049" s="1">
        <f>Tabulka1[[#This Row],[std2]]</f>
        <v>7.0710678118646961E-5</v>
      </c>
      <c r="AJ1049" s="1" t="str">
        <f>Tabulka1[[#This Row],[z2Label]]</f>
        <v>Density (g/cm3)</v>
      </c>
      <c r="AK1049" s="1">
        <v>15</v>
      </c>
      <c r="AL1049" s="1" t="s">
        <v>83</v>
      </c>
      <c r="AM1049" s="1" t="s">
        <v>79</v>
      </c>
      <c r="AN1049" s="1">
        <f t="shared" si="836"/>
        <v>1.2236109437500002</v>
      </c>
      <c r="AO1049" s="1">
        <f>Tabulka1[[#This Row],[Interpolated_z2]]-Tabulka1[[#This Row],[z2]]</f>
        <v>1.130943750000224E-3</v>
      </c>
      <c r="AP1049" s="1">
        <f>Tabulka1[[#This Row],[Interpolated_z2 - measured]]/Tabulka1[[#This Row],[z2]]*100</f>
        <v>9.2512249689174791E-2</v>
      </c>
      <c r="AQ1049" s="1">
        <v>1</v>
      </c>
    </row>
    <row r="1050" spans="1:43" ht="16.5" x14ac:dyDescent="0.35">
      <c r="A1050" s="1">
        <f>2*Tabulka1[[#This Row],[x3]]*Tabulka1[[#This Row],[z]]/(100*94.196)*1000</f>
        <v>2.5085378552004096</v>
      </c>
      <c r="B1050" s="1">
        <f>Tabulka1[[#This Row],[y2]]*Tabulka1[[#This Row],[x]]/2</f>
        <v>4.3899412466007171</v>
      </c>
      <c r="C1050" s="1">
        <f>Tabulka1[[#This Row],[z2]]</f>
        <v>1.278095</v>
      </c>
      <c r="D1050" s="1">
        <f>Tabulka1[[#This Row],[std2]]</f>
        <v>2.1213203435578389E-5</v>
      </c>
      <c r="E1050" s="1">
        <v>10</v>
      </c>
      <c r="F1050" s="1" t="s">
        <v>84</v>
      </c>
      <c r="G1050" s="1" t="s">
        <v>27</v>
      </c>
      <c r="H1050" s="1" t="str">
        <f>Tabulka1[[#This Row],[z2Label]]</f>
        <v>Density (g/cm3)</v>
      </c>
      <c r="I1050" s="1">
        <v>29.88</v>
      </c>
      <c r="J1050" s="1">
        <v>3.5</v>
      </c>
      <c r="K1050">
        <v>1.278095</v>
      </c>
      <c r="L1050">
        <v>2.1213203435578389E-5</v>
      </c>
      <c r="M1050" s="1" t="s">
        <v>29</v>
      </c>
      <c r="N1050" s="1" t="s">
        <v>28</v>
      </c>
      <c r="O1050" s="1" t="s">
        <v>80</v>
      </c>
      <c r="P1050" s="1">
        <f>Tabulka1[[#This Row],[x2]]/(1+Tabulka1[[#This Row],[y2]]*60.08/94.196)</f>
        <v>9.2440011035352541</v>
      </c>
      <c r="Q1050" s="1">
        <f>Tabulka1[[#This Row],[y2]]</f>
        <v>3.5</v>
      </c>
      <c r="R1050" s="1">
        <f>Tabulka1[[#This Row],[z2]]</f>
        <v>1.278095</v>
      </c>
      <c r="S1050" s="1">
        <f>Tabulka1[[#This Row],[std2]]</f>
        <v>2.1213203435578389E-5</v>
      </c>
      <c r="T1050" s="1" t="s">
        <v>39</v>
      </c>
      <c r="U1050" s="1" t="s">
        <v>28</v>
      </c>
      <c r="V1050" s="1" t="str">
        <f>Tabulka1[[#This Row],[z2Label]]</f>
        <v>Density (g/cm3)</v>
      </c>
      <c r="W1050" s="1">
        <f>2*Tabulka1[[#This Row],[x3]]/94.196*1000/(100-Tabulka1[[#This Row],[x2]])</f>
        <v>2.7990819640670268</v>
      </c>
      <c r="X1050" s="1">
        <f>(Tabulka1[[#This Row],[x2]]-Tabulka1[[#This Row],[x3]])/60.08*1000/(100-Tabulka1[[#This Row],[x2]])</f>
        <v>4.8983934371172966</v>
      </c>
      <c r="Y1050" s="1">
        <f>Tabulka1[[#This Row],[z2]]</f>
        <v>1.278095</v>
      </c>
      <c r="Z1050" s="1">
        <f>Tabulka1[[#This Row],[std2]]</f>
        <v>2.1213203435578389E-5</v>
      </c>
      <c r="AA1050" s="1" t="s">
        <v>40</v>
      </c>
      <c r="AB1050" s="1" t="s">
        <v>37</v>
      </c>
      <c r="AC1050" s="1" t="str">
        <f>Tabulka1[[#This Row],[z2Label]]</f>
        <v>Density (g/cm3)</v>
      </c>
      <c r="AD1050" s="1">
        <f>Tabulka1[[#This Row],[y2]]</f>
        <v>3.5</v>
      </c>
      <c r="AE1050" s="1">
        <f>Tabulka1[[#This Row],[x3]]</f>
        <v>9.2440011035352541</v>
      </c>
      <c r="AF1050" s="1">
        <f>Tabulka1[[#This Row],[x2]]-Tabulka1[[#This Row],[x3]]</f>
        <v>20.635998896464745</v>
      </c>
      <c r="AG1050" s="1">
        <f>100-Tabulka1[[#This Row],[Na2O_proc]]-Tabulka1[[#This Row],[SiO2_proc]]</f>
        <v>70.12</v>
      </c>
      <c r="AH1050" s="1">
        <f>Tabulka1[[#This Row],[z2]]</f>
        <v>1.278095</v>
      </c>
      <c r="AI1050" s="1">
        <f>Tabulka1[[#This Row],[std2]]</f>
        <v>2.1213203435578389E-5</v>
      </c>
      <c r="AJ1050" s="1" t="str">
        <f>Tabulka1[[#This Row],[z2Label]]</f>
        <v>Density (g/cm3)</v>
      </c>
      <c r="AK1050" s="1">
        <v>15</v>
      </c>
      <c r="AL1050" s="1" t="s">
        <v>83</v>
      </c>
      <c r="AM1050" s="1" t="s">
        <v>79</v>
      </c>
      <c r="AN1050" s="1">
        <f t="shared" si="836"/>
        <v>1.2758412075461321</v>
      </c>
      <c r="AO1050" s="1">
        <f>Tabulka1[[#This Row],[Interpolated_z2]]-Tabulka1[[#This Row],[z2]]</f>
        <v>-2.2537924538679199E-3</v>
      </c>
      <c r="AP1050" s="1">
        <f>Tabulka1[[#This Row],[Interpolated_z2 - measured]]/Tabulka1[[#This Row],[z2]]*100</f>
        <v>-0.17633997894271708</v>
      </c>
      <c r="AQ1050" s="1">
        <v>1</v>
      </c>
    </row>
    <row r="1051" spans="1:43" ht="16.5" x14ac:dyDescent="0.35">
      <c r="A1051" s="1">
        <f>2*Tabulka1[[#This Row],[x3]]*Tabulka1[[#This Row],[z]]/(100*94.196)*1000</f>
        <v>0</v>
      </c>
      <c r="B1051" s="1">
        <f>Tabulka1[[#This Row],[y2]]*Tabulka1[[#This Row],[x]]/2</f>
        <v>0</v>
      </c>
      <c r="C1051" s="1">
        <f>Tabulka1[[#This Row],[z2]]</f>
        <v>0.99909999999999999</v>
      </c>
      <c r="D1051" s="1">
        <f>Tabulka1[[#This Row],[std2]]</f>
        <v>0</v>
      </c>
      <c r="E1051" s="1">
        <v>11</v>
      </c>
      <c r="F1051" s="1" t="s">
        <v>84</v>
      </c>
      <c r="G1051" s="1" t="s">
        <v>27</v>
      </c>
      <c r="H1051" s="1" t="str">
        <f>Tabulka1[[#This Row],[z2Label]]</f>
        <v>Density (g/cm3)</v>
      </c>
      <c r="I1051" s="1">
        <v>0</v>
      </c>
      <c r="J1051" s="1">
        <v>3.8849999999999998</v>
      </c>
      <c r="K1051">
        <v>0.99909999999999999</v>
      </c>
      <c r="L1051"/>
      <c r="M1051" s="1" t="s">
        <v>29</v>
      </c>
      <c r="N1051" s="1" t="s">
        <v>28</v>
      </c>
      <c r="O1051" s="1" t="s">
        <v>80</v>
      </c>
      <c r="P1051" s="1">
        <f>Tabulka1[[#This Row],[x2]]/(1+Tabulka1[[#This Row],[y2]]*60.08/94.196)</f>
        <v>0</v>
      </c>
      <c r="Q1051" s="1">
        <f>Tabulka1[[#This Row],[y2]]</f>
        <v>3.8849999999999998</v>
      </c>
      <c r="R1051" s="1">
        <f>Tabulka1[[#This Row],[z2]]</f>
        <v>0.99909999999999999</v>
      </c>
      <c r="S1051" s="1">
        <f>Tabulka1[[#This Row],[std2]]</f>
        <v>0</v>
      </c>
      <c r="T1051" s="1" t="s">
        <v>39</v>
      </c>
      <c r="U1051" s="1" t="s">
        <v>28</v>
      </c>
      <c r="V1051" s="1" t="str">
        <f>Tabulka1[[#This Row],[z2Label]]</f>
        <v>Density (g/cm3)</v>
      </c>
      <c r="W1051" s="1">
        <f>2*Tabulka1[[#This Row],[x3]]/94.196*1000/(100-Tabulka1[[#This Row],[x2]])</f>
        <v>0</v>
      </c>
      <c r="X1051" s="1">
        <f>(Tabulka1[[#This Row],[x2]]-Tabulka1[[#This Row],[x3]])/60.08*1000/(100-Tabulka1[[#This Row],[x2]])</f>
        <v>0</v>
      </c>
      <c r="Y1051" s="1">
        <f>Tabulka1[[#This Row],[z2]]</f>
        <v>0.99909999999999999</v>
      </c>
      <c r="Z1051" s="1">
        <f>Tabulka1[[#This Row],[std2]]</f>
        <v>0</v>
      </c>
      <c r="AA1051" s="1" t="s">
        <v>40</v>
      </c>
      <c r="AB1051" s="1" t="s">
        <v>37</v>
      </c>
      <c r="AC1051" s="1" t="str">
        <f>Tabulka1[[#This Row],[z2Label]]</f>
        <v>Density (g/cm3)</v>
      </c>
      <c r="AD1051" s="1">
        <f>Tabulka1[[#This Row],[y2]]</f>
        <v>3.8849999999999998</v>
      </c>
      <c r="AE1051" s="1">
        <f>Tabulka1[[#This Row],[x3]]</f>
        <v>0</v>
      </c>
      <c r="AF1051" s="1">
        <f>Tabulka1[[#This Row],[x2]]-Tabulka1[[#This Row],[x3]]</f>
        <v>0</v>
      </c>
      <c r="AG1051" s="1">
        <f>100-Tabulka1[[#This Row],[Na2O_proc]]-Tabulka1[[#This Row],[SiO2_proc]]</f>
        <v>100</v>
      </c>
      <c r="AH1051" s="1">
        <f>Tabulka1[[#This Row],[z2]]</f>
        <v>0.99909999999999999</v>
      </c>
      <c r="AI1051" s="1">
        <f>Tabulka1[[#This Row],[std2]]</f>
        <v>0</v>
      </c>
      <c r="AJ1051" s="1" t="str">
        <f>Tabulka1[[#This Row],[z2Label]]</f>
        <v>Density (g/cm3)</v>
      </c>
      <c r="AK1051" s="1">
        <v>15</v>
      </c>
      <c r="AL1051" s="1" t="s">
        <v>83</v>
      </c>
      <c r="AM1051" s="1" t="s">
        <v>79</v>
      </c>
      <c r="AN1051" s="1">
        <f t="shared" si="836"/>
        <v>0.99307295588655198</v>
      </c>
      <c r="AO1051" s="1">
        <f>Tabulka1[[#This Row],[Interpolated_z2]]-Tabulka1[[#This Row],[z2]]</f>
        <v>-6.0270441134480102E-3</v>
      </c>
      <c r="AP1051" s="1">
        <f>Tabulka1[[#This Row],[Interpolated_z2 - measured]]/Tabulka1[[#This Row],[z2]]*100</f>
        <v>-0.60324733394535179</v>
      </c>
      <c r="AQ1051" s="1">
        <v>100</v>
      </c>
    </row>
    <row r="1052" spans="1:43" ht="16.5" x14ac:dyDescent="0.35">
      <c r="A1052" s="1">
        <f>2*Tabulka1[[#This Row],[x3]]*Tabulka1[[#This Row],[z]]/(100*94.196)*1000</f>
        <v>0.31668146082437848</v>
      </c>
      <c r="B1052" s="1">
        <f>Tabulka1[[#This Row],[y2]]*Tabulka1[[#This Row],[x]]/2</f>
        <v>0.61515373765135517</v>
      </c>
      <c r="C1052" s="1">
        <f>Tabulka1[[#This Row],[z2]]</f>
        <v>1.0374699999999999</v>
      </c>
      <c r="D1052" s="1">
        <f>Tabulka1[[#This Row],[std2]]</f>
        <v>0</v>
      </c>
      <c r="E1052" s="1">
        <v>11</v>
      </c>
      <c r="F1052" s="1" t="s">
        <v>84</v>
      </c>
      <c r="G1052" s="1" t="s">
        <v>27</v>
      </c>
      <c r="H1052" s="1" t="str">
        <f>Tabulka1[[#This Row],[z2Label]]</f>
        <v>Density (g/cm3)</v>
      </c>
      <c r="I1052" s="1">
        <v>5</v>
      </c>
      <c r="J1052" s="1">
        <v>3.8849999999999998</v>
      </c>
      <c r="K1052">
        <v>1.0374699999999999</v>
      </c>
      <c r="L1052">
        <v>0</v>
      </c>
      <c r="M1052" s="1" t="s">
        <v>29</v>
      </c>
      <c r="N1052" s="1" t="s">
        <v>28</v>
      </c>
      <c r="O1052" s="1" t="s">
        <v>80</v>
      </c>
      <c r="P1052" s="1">
        <f>Tabulka1[[#This Row],[x2]]/(1+Tabulka1[[#This Row],[y2]]*60.08/94.196)</f>
        <v>1.4376380465851137</v>
      </c>
      <c r="Q1052" s="1">
        <f>Tabulka1[[#This Row],[y2]]</f>
        <v>3.8849999999999998</v>
      </c>
      <c r="R1052" s="1">
        <f>Tabulka1[[#This Row],[z2]]</f>
        <v>1.0374699999999999</v>
      </c>
      <c r="S1052" s="1">
        <f>Tabulka1[[#This Row],[std2]]</f>
        <v>0</v>
      </c>
      <c r="T1052" s="1" t="s">
        <v>39</v>
      </c>
      <c r="U1052" s="1" t="s">
        <v>28</v>
      </c>
      <c r="V1052" s="1" t="str">
        <f>Tabulka1[[#This Row],[z2Label]]</f>
        <v>Density (g/cm3)</v>
      </c>
      <c r="W1052" s="1">
        <f>2*Tabulka1[[#This Row],[x3]]/94.196*1000/(100-Tabulka1[[#This Row],[x2]])</f>
        <v>0.32130944136305117</v>
      </c>
      <c r="X1052" s="1">
        <f>(Tabulka1[[#This Row],[x2]]-Tabulka1[[#This Row],[x3]])/60.08*1000/(100-Tabulka1[[#This Row],[x2]])</f>
        <v>0.624143589847727</v>
      </c>
      <c r="Y1052" s="1">
        <f>Tabulka1[[#This Row],[z2]]</f>
        <v>1.0374699999999999</v>
      </c>
      <c r="Z1052" s="1">
        <f>Tabulka1[[#This Row],[std2]]</f>
        <v>0</v>
      </c>
      <c r="AA1052" s="1" t="s">
        <v>40</v>
      </c>
      <c r="AB1052" s="1" t="s">
        <v>37</v>
      </c>
      <c r="AC1052" s="1" t="str">
        <f>Tabulka1[[#This Row],[z2Label]]</f>
        <v>Density (g/cm3)</v>
      </c>
      <c r="AD1052" s="1">
        <f>Tabulka1[[#This Row],[y2]]</f>
        <v>3.8849999999999998</v>
      </c>
      <c r="AE1052" s="1">
        <f>Tabulka1[[#This Row],[x3]]</f>
        <v>1.4376380465851137</v>
      </c>
      <c r="AF1052" s="1">
        <f>Tabulka1[[#This Row],[x2]]-Tabulka1[[#This Row],[x3]]</f>
        <v>3.5623619534148863</v>
      </c>
      <c r="AG1052" s="1">
        <f>100-Tabulka1[[#This Row],[Na2O_proc]]-Tabulka1[[#This Row],[SiO2_proc]]</f>
        <v>95</v>
      </c>
      <c r="AH1052" s="1">
        <f>Tabulka1[[#This Row],[z2]]</f>
        <v>1.0374699999999999</v>
      </c>
      <c r="AI1052" s="1">
        <f>Tabulka1[[#This Row],[std2]]</f>
        <v>0</v>
      </c>
      <c r="AJ1052" s="1" t="str">
        <f>Tabulka1[[#This Row],[z2Label]]</f>
        <v>Density (g/cm3)</v>
      </c>
      <c r="AK1052" s="1">
        <v>15</v>
      </c>
      <c r="AL1052" s="1" t="s">
        <v>83</v>
      </c>
      <c r="AM1052" s="1" t="s">
        <v>79</v>
      </c>
      <c r="AN1052" s="1">
        <f t="shared" si="836"/>
        <v>1.0292343149937833</v>
      </c>
      <c r="AO1052" s="1">
        <f>Tabulka1[[#This Row],[Interpolated_z2]]-Tabulka1[[#This Row],[z2]]</f>
        <v>-8.2356850062166309E-3</v>
      </c>
      <c r="AP1052" s="1">
        <f>Tabulka1[[#This Row],[Interpolated_z2 - measured]]/Tabulka1[[#This Row],[z2]]*100</f>
        <v>-0.7938239183992436</v>
      </c>
      <c r="AQ1052" s="1">
        <v>1</v>
      </c>
    </row>
    <row r="1053" spans="1:43" ht="16.5" x14ac:dyDescent="0.35">
      <c r="A1053" s="1">
        <f>2*Tabulka1[[#This Row],[x3]]*Tabulka1[[#This Row],[z]]/(100*94.196)*1000</f>
        <v>0.64739803935693641</v>
      </c>
      <c r="B1053" s="1">
        <f>Tabulka1[[#This Row],[y2]]*Tabulka1[[#This Row],[x]]/2</f>
        <v>1.2575706914508489</v>
      </c>
      <c r="C1053" s="1">
        <f>Tabulka1[[#This Row],[z2]]</f>
        <v>1.06046</v>
      </c>
      <c r="D1053" s="1">
        <f>Tabulka1[[#This Row],[std2]]</f>
        <v>0</v>
      </c>
      <c r="E1053" s="1">
        <v>11</v>
      </c>
      <c r="F1053" s="1" t="s">
        <v>84</v>
      </c>
      <c r="G1053" s="1" t="s">
        <v>27</v>
      </c>
      <c r="H1053" s="1" t="str">
        <f>Tabulka1[[#This Row],[z2Label]]</f>
        <v>Density (g/cm3)</v>
      </c>
      <c r="I1053" s="1">
        <v>10</v>
      </c>
      <c r="J1053" s="1">
        <v>3.8849999999999998</v>
      </c>
      <c r="K1053">
        <v>1.06046</v>
      </c>
      <c r="L1053">
        <v>0</v>
      </c>
      <c r="M1053" s="1" t="s">
        <v>29</v>
      </c>
      <c r="N1053" s="1" t="s">
        <v>28</v>
      </c>
      <c r="O1053" s="1" t="s">
        <v>80</v>
      </c>
      <c r="P1053" s="1">
        <f>Tabulka1[[#This Row],[x2]]/(1+Tabulka1[[#This Row],[y2]]*60.08/94.196)</f>
        <v>2.8752760931702275</v>
      </c>
      <c r="Q1053" s="1">
        <f>Tabulka1[[#This Row],[y2]]</f>
        <v>3.8849999999999998</v>
      </c>
      <c r="R1053" s="1">
        <f>Tabulka1[[#This Row],[z2]]</f>
        <v>1.06046</v>
      </c>
      <c r="S1053" s="1">
        <f>Tabulka1[[#This Row],[std2]]</f>
        <v>0</v>
      </c>
      <c r="T1053" s="1" t="s">
        <v>39</v>
      </c>
      <c r="U1053" s="1" t="s">
        <v>28</v>
      </c>
      <c r="V1053" s="1" t="str">
        <f>Tabulka1[[#This Row],[z2Label]]</f>
        <v>Density (g/cm3)</v>
      </c>
      <c r="W1053" s="1">
        <f>2*Tabulka1[[#This Row],[x3]]/94.196*1000/(100-Tabulka1[[#This Row],[x2]])</f>
        <v>0.67831993176644145</v>
      </c>
      <c r="X1053" s="1">
        <f>(Tabulka1[[#This Row],[x2]]-Tabulka1[[#This Row],[x3]])/60.08*1000/(100-Tabulka1[[#This Row],[x2]])</f>
        <v>1.3176364674563126</v>
      </c>
      <c r="Y1053" s="1">
        <f>Tabulka1[[#This Row],[z2]]</f>
        <v>1.06046</v>
      </c>
      <c r="Z1053" s="1">
        <f>Tabulka1[[#This Row],[std2]]</f>
        <v>0</v>
      </c>
      <c r="AA1053" s="1" t="s">
        <v>40</v>
      </c>
      <c r="AB1053" s="1" t="s">
        <v>37</v>
      </c>
      <c r="AC1053" s="1" t="str">
        <f>Tabulka1[[#This Row],[z2Label]]</f>
        <v>Density (g/cm3)</v>
      </c>
      <c r="AD1053" s="1">
        <f>Tabulka1[[#This Row],[y2]]</f>
        <v>3.8849999999999998</v>
      </c>
      <c r="AE1053" s="1">
        <f>Tabulka1[[#This Row],[x3]]</f>
        <v>2.8752760931702275</v>
      </c>
      <c r="AF1053" s="1">
        <f>Tabulka1[[#This Row],[x2]]-Tabulka1[[#This Row],[x3]]</f>
        <v>7.1247239068297725</v>
      </c>
      <c r="AG1053" s="1">
        <f>100-Tabulka1[[#This Row],[Na2O_proc]]-Tabulka1[[#This Row],[SiO2_proc]]</f>
        <v>90</v>
      </c>
      <c r="AH1053" s="1">
        <f>Tabulka1[[#This Row],[z2]]</f>
        <v>1.06046</v>
      </c>
      <c r="AI1053" s="1">
        <f>Tabulka1[[#This Row],[std2]]</f>
        <v>0</v>
      </c>
      <c r="AJ1053" s="1" t="str">
        <f>Tabulka1[[#This Row],[z2Label]]</f>
        <v>Density (g/cm3)</v>
      </c>
      <c r="AK1053" s="1">
        <v>15</v>
      </c>
      <c r="AL1053" s="1" t="s">
        <v>83</v>
      </c>
      <c r="AM1053" s="1" t="s">
        <v>79</v>
      </c>
      <c r="AN1053" s="1">
        <f t="shared" si="836"/>
        <v>1.0706658056737641</v>
      </c>
      <c r="AO1053" s="1">
        <f>Tabulka1[[#This Row],[Interpolated_z2]]-Tabulka1[[#This Row],[z2]]</f>
        <v>1.0205805673764168E-2</v>
      </c>
      <c r="AP1053" s="1">
        <f>Tabulka1[[#This Row],[Interpolated_z2 - measured]]/Tabulka1[[#This Row],[z2]]*100</f>
        <v>0.96239421324370245</v>
      </c>
      <c r="AQ1053" s="1">
        <v>1</v>
      </c>
    </row>
    <row r="1054" spans="1:43" s="6" customFormat="1" ht="16.5" x14ac:dyDescent="0.35">
      <c r="A1054" s="2"/>
      <c r="B1054" s="2"/>
      <c r="C1054" s="2" t="str">
        <f>Tabulka1[[#This Row],[z2]]</f>
        <v>chyběl vzorek</v>
      </c>
      <c r="D1054" s="2" t="str">
        <f>Tabulka1[[#This Row],[std2]]</f>
        <v>chyb</v>
      </c>
      <c r="E1054" s="2">
        <v>11</v>
      </c>
      <c r="F1054" s="2" t="s">
        <v>84</v>
      </c>
      <c r="G1054" s="2" t="s">
        <v>27</v>
      </c>
      <c r="H1054" s="2" t="str">
        <f>Tabulka1[[#This Row],[z2Label]]</f>
        <v>Density (g/cm3)</v>
      </c>
      <c r="I1054" s="2">
        <v>15</v>
      </c>
      <c r="J1054" s="2">
        <v>3.8849999999999998</v>
      </c>
      <c r="K1054" s="6" t="s">
        <v>48</v>
      </c>
      <c r="L1054" s="6" t="s">
        <v>57</v>
      </c>
      <c r="M1054" s="2" t="s">
        <v>29</v>
      </c>
      <c r="N1054" s="2" t="s">
        <v>28</v>
      </c>
      <c r="O1054" s="2" t="s">
        <v>80</v>
      </c>
      <c r="P1054" s="2">
        <f>Tabulka1[[#This Row],[x2]]/(1+Tabulka1[[#This Row],[y2]]*60.08/94.196)</f>
        <v>4.3129141397553408</v>
      </c>
      <c r="Q1054" s="2">
        <f>Tabulka1[[#This Row],[y2]]</f>
        <v>3.8849999999999998</v>
      </c>
      <c r="R1054" s="2" t="str">
        <f>Tabulka1[[#This Row],[z2]]</f>
        <v>chyběl vzorek</v>
      </c>
      <c r="S1054" s="2" t="str">
        <f>Tabulka1[[#This Row],[std2]]</f>
        <v>chyb</v>
      </c>
      <c r="T1054" s="2" t="s">
        <v>39</v>
      </c>
      <c r="U1054" s="2" t="s">
        <v>28</v>
      </c>
      <c r="V1054" s="2" t="str">
        <f>Tabulka1[[#This Row],[z2Label]]</f>
        <v>Density (g/cm3)</v>
      </c>
      <c r="W1054" s="2">
        <f>2*Tabulka1[[#This Row],[x3]]/94.196*1000/(100-Tabulka1[[#This Row],[x2]])</f>
        <v>1.0773316563349364</v>
      </c>
      <c r="X1054" s="2">
        <f>(Tabulka1[[#This Row],[x2]]-Tabulka1[[#This Row],[x3]])/60.08*1000/(100-Tabulka1[[#This Row],[x2]])</f>
        <v>2.0927167424306141</v>
      </c>
      <c r="Y1054" s="2" t="str">
        <f>Tabulka1[[#This Row],[z2]]</f>
        <v>chyběl vzorek</v>
      </c>
      <c r="Z1054" s="2" t="str">
        <f>Tabulka1[[#This Row],[std2]]</f>
        <v>chyb</v>
      </c>
      <c r="AA1054" s="2" t="s">
        <v>40</v>
      </c>
      <c r="AB1054" s="2" t="s">
        <v>37</v>
      </c>
      <c r="AC1054" s="2" t="str">
        <f>Tabulka1[[#This Row],[z2Label]]</f>
        <v>Density (g/cm3)</v>
      </c>
      <c r="AD1054" s="2">
        <f>Tabulka1[[#This Row],[y2]]</f>
        <v>3.8849999999999998</v>
      </c>
      <c r="AE1054" s="2">
        <f>Tabulka1[[#This Row],[x3]]</f>
        <v>4.3129141397553408</v>
      </c>
      <c r="AF1054" s="2">
        <f>Tabulka1[[#This Row],[x2]]-Tabulka1[[#This Row],[x3]]</f>
        <v>10.687085860244659</v>
      </c>
      <c r="AG1054" s="2">
        <f>100-Tabulka1[[#This Row],[Na2O_proc]]-Tabulka1[[#This Row],[SiO2_proc]]</f>
        <v>85</v>
      </c>
      <c r="AH1054" s="2" t="str">
        <f>Tabulka1[[#This Row],[z2]]</f>
        <v>chyběl vzorek</v>
      </c>
      <c r="AI1054" s="2" t="str">
        <f>Tabulka1[[#This Row],[std2]]</f>
        <v>chyb</v>
      </c>
      <c r="AJ1054" s="2" t="str">
        <f>Tabulka1[[#This Row],[z2Label]]</f>
        <v>Density (g/cm3)</v>
      </c>
      <c r="AK1054" s="2">
        <v>15</v>
      </c>
      <c r="AL1054" s="2" t="s">
        <v>83</v>
      </c>
      <c r="AM1054" s="2" t="s">
        <v>79</v>
      </c>
      <c r="AN1054" s="2"/>
      <c r="AO1054" s="2" t="e">
        <f>Tabulka1[[#This Row],[Interpolated_z2]]-Tabulka1[[#This Row],[z2]]</f>
        <v>#VALUE!</v>
      </c>
      <c r="AP1054" s="2" t="e">
        <f>Tabulka1[[#This Row],[Interpolated_z2 - measured]]/Tabulka1[[#This Row],[Interpolated_z2]]*100</f>
        <v>#VALUE!</v>
      </c>
      <c r="AQ1054" s="1">
        <v>1</v>
      </c>
    </row>
    <row r="1055" spans="1:43" ht="16.5" x14ac:dyDescent="0.35">
      <c r="A1055" s="1">
        <f>2*Tabulka1[[#This Row],[x3]]*Tabulka1[[#This Row],[z]]/(100*94.196)*1000</f>
        <v>1.4231084336466766</v>
      </c>
      <c r="B1055" s="1">
        <f>Tabulka1[[#This Row],[y2]]*Tabulka1[[#This Row],[x]]/2</f>
        <v>2.7643881323586692</v>
      </c>
      <c r="C1055" s="1">
        <f>Tabulka1[[#This Row],[z2]]</f>
        <v>1.1655500000000001</v>
      </c>
      <c r="D1055" s="1">
        <f>Tabulka1[[#This Row],[std2]]</f>
        <v>1.4142135623666588E-5</v>
      </c>
      <c r="E1055" s="1">
        <v>11</v>
      </c>
      <c r="F1055" s="1" t="s">
        <v>84</v>
      </c>
      <c r="G1055" s="1" t="s">
        <v>27</v>
      </c>
      <c r="H1055" s="1" t="str">
        <f>Tabulka1[[#This Row],[z2Label]]</f>
        <v>Density (g/cm3)</v>
      </c>
      <c r="I1055" s="1">
        <v>20</v>
      </c>
      <c r="J1055" s="1">
        <v>3.8849999999999998</v>
      </c>
      <c r="K1055">
        <v>1.1655500000000001</v>
      </c>
      <c r="L1055">
        <v>1.4142135623666588E-5</v>
      </c>
      <c r="M1055" s="1" t="s">
        <v>29</v>
      </c>
      <c r="N1055" s="1" t="s">
        <v>28</v>
      </c>
      <c r="O1055" s="1" t="s">
        <v>80</v>
      </c>
      <c r="P1055" s="1">
        <f>Tabulka1[[#This Row],[x2]]/(1+Tabulka1[[#This Row],[y2]]*60.08/94.196)</f>
        <v>5.750552186340455</v>
      </c>
      <c r="Q1055" s="1">
        <f>Tabulka1[[#This Row],[y2]]</f>
        <v>3.8849999999999998</v>
      </c>
      <c r="R1055" s="1">
        <f>Tabulka1[[#This Row],[z2]]</f>
        <v>1.1655500000000001</v>
      </c>
      <c r="S1055" s="1">
        <f>Tabulka1[[#This Row],[std2]]</f>
        <v>1.4142135623666588E-5</v>
      </c>
      <c r="T1055" s="1" t="s">
        <v>39</v>
      </c>
      <c r="U1055" s="1" t="s">
        <v>28</v>
      </c>
      <c r="V1055" s="1" t="str">
        <f>Tabulka1[[#This Row],[z2Label]]</f>
        <v>Density (g/cm3)</v>
      </c>
      <c r="W1055" s="1">
        <f>2*Tabulka1[[#This Row],[x3]]/94.196*1000/(100-Tabulka1[[#This Row],[x2]])</f>
        <v>1.5262198464744932</v>
      </c>
      <c r="X1055" s="1">
        <f>(Tabulka1[[#This Row],[x2]]-Tabulka1[[#This Row],[x3]])/60.08*1000/(100-Tabulka1[[#This Row],[x2]])</f>
        <v>2.9646820517767032</v>
      </c>
      <c r="Y1055" s="1">
        <f>Tabulka1[[#This Row],[z2]]</f>
        <v>1.1655500000000001</v>
      </c>
      <c r="Z1055" s="1">
        <f>Tabulka1[[#This Row],[std2]]</f>
        <v>1.4142135623666588E-5</v>
      </c>
      <c r="AA1055" s="1" t="s">
        <v>40</v>
      </c>
      <c r="AB1055" s="1" t="s">
        <v>37</v>
      </c>
      <c r="AC1055" s="1" t="str">
        <f>Tabulka1[[#This Row],[z2Label]]</f>
        <v>Density (g/cm3)</v>
      </c>
      <c r="AD1055" s="1">
        <f>Tabulka1[[#This Row],[y2]]</f>
        <v>3.8849999999999998</v>
      </c>
      <c r="AE1055" s="1">
        <f>Tabulka1[[#This Row],[x3]]</f>
        <v>5.750552186340455</v>
      </c>
      <c r="AF1055" s="1">
        <f>Tabulka1[[#This Row],[x2]]-Tabulka1[[#This Row],[x3]]</f>
        <v>14.249447813659545</v>
      </c>
      <c r="AG1055" s="1">
        <f>100-Tabulka1[[#This Row],[Na2O_proc]]-Tabulka1[[#This Row],[SiO2_proc]]</f>
        <v>80</v>
      </c>
      <c r="AH1055" s="1">
        <f>Tabulka1[[#This Row],[z2]]</f>
        <v>1.1655500000000001</v>
      </c>
      <c r="AI1055" s="1">
        <f>Tabulka1[[#This Row],[std2]]</f>
        <v>1.4142135623666588E-5</v>
      </c>
      <c r="AJ1055" s="1" t="str">
        <f>Tabulka1[[#This Row],[z2Label]]</f>
        <v>Density (g/cm3)</v>
      </c>
      <c r="AK1055" s="1">
        <v>15</v>
      </c>
      <c r="AL1055" s="1" t="s">
        <v>83</v>
      </c>
      <c r="AM1055" s="1" t="s">
        <v>79</v>
      </c>
      <c r="AN1055" s="1">
        <f t="shared" si="836"/>
        <v>1.1644768494619768</v>
      </c>
      <c r="AO1055" s="1">
        <f>Tabulka1[[#This Row],[Interpolated_z2]]-Tabulka1[[#This Row],[z2]]</f>
        <v>-1.0731505380232598E-3</v>
      </c>
      <c r="AP1055" s="1">
        <f>Tabulka1[[#This Row],[Interpolated_z2 - measured]]/Tabulka1[[#This Row],[z2]]*100</f>
        <v>-9.2072458326391812E-2</v>
      </c>
      <c r="AQ1055" s="1">
        <v>1</v>
      </c>
    </row>
    <row r="1056" spans="1:43" ht="16.5" x14ac:dyDescent="0.35">
      <c r="A1056" s="1">
        <f>2*Tabulka1[[#This Row],[x3]]*Tabulka1[[#This Row],[z]]/(100*94.196)*1000</f>
        <v>1.8534795370547861</v>
      </c>
      <c r="B1056" s="1">
        <f>Tabulka1[[#This Row],[y2]]*Tabulka1[[#This Row],[x]]/2</f>
        <v>3.6003840007289218</v>
      </c>
      <c r="C1056" s="1">
        <f>Tabulka1[[#This Row],[z2]]</f>
        <v>1.2144249999999999</v>
      </c>
      <c r="D1056" s="1">
        <f>Tabulka1[[#This Row],[std2]]</f>
        <v>7.0710678117547895E-6</v>
      </c>
      <c r="E1056" s="1">
        <v>11</v>
      </c>
      <c r="F1056" s="1" t="s">
        <v>84</v>
      </c>
      <c r="G1056" s="1" t="s">
        <v>27</v>
      </c>
      <c r="H1056" s="1" t="str">
        <f>Tabulka1[[#This Row],[z2Label]]</f>
        <v>Density (g/cm3)</v>
      </c>
      <c r="I1056" s="1">
        <v>25</v>
      </c>
      <c r="J1056" s="1">
        <v>3.8849999999999998</v>
      </c>
      <c r="K1056">
        <v>1.2144249999999999</v>
      </c>
      <c r="L1056">
        <v>7.0710678117547895E-6</v>
      </c>
      <c r="M1056" s="1" t="s">
        <v>29</v>
      </c>
      <c r="N1056" s="1" t="s">
        <v>28</v>
      </c>
      <c r="O1056" s="1" t="s">
        <v>80</v>
      </c>
      <c r="P1056" s="1">
        <f>Tabulka1[[#This Row],[x2]]/(1+Tabulka1[[#This Row],[y2]]*60.08/94.196)</f>
        <v>7.1881902329255682</v>
      </c>
      <c r="Q1056" s="1">
        <f>Tabulka1[[#This Row],[y2]]</f>
        <v>3.8849999999999998</v>
      </c>
      <c r="R1056" s="1">
        <f>Tabulka1[[#This Row],[z2]]</f>
        <v>1.2144249999999999</v>
      </c>
      <c r="S1056" s="1">
        <f>Tabulka1[[#This Row],[std2]]</f>
        <v>7.0710678117547895E-6</v>
      </c>
      <c r="T1056" s="1" t="s">
        <v>39</v>
      </c>
      <c r="U1056" s="1" t="s">
        <v>28</v>
      </c>
      <c r="V1056" s="1" t="str">
        <f>Tabulka1[[#This Row],[z2Label]]</f>
        <v>Density (g/cm3)</v>
      </c>
      <c r="W1056" s="1">
        <f>2*Tabulka1[[#This Row],[x3]]/94.196*1000/(100-Tabulka1[[#This Row],[x2]])</f>
        <v>2.0349597952993244</v>
      </c>
      <c r="X1056" s="1">
        <f>(Tabulka1[[#This Row],[x2]]-Tabulka1[[#This Row],[x3]])/60.08*1000/(100-Tabulka1[[#This Row],[x2]])</f>
        <v>3.9529094023689377</v>
      </c>
      <c r="Y1056" s="1">
        <f>Tabulka1[[#This Row],[z2]]</f>
        <v>1.2144249999999999</v>
      </c>
      <c r="Z1056" s="1">
        <f>Tabulka1[[#This Row],[std2]]</f>
        <v>7.0710678117547895E-6</v>
      </c>
      <c r="AA1056" s="1" t="s">
        <v>40</v>
      </c>
      <c r="AB1056" s="1" t="s">
        <v>37</v>
      </c>
      <c r="AC1056" s="1" t="str">
        <f>Tabulka1[[#This Row],[z2Label]]</f>
        <v>Density (g/cm3)</v>
      </c>
      <c r="AD1056" s="1">
        <f>Tabulka1[[#This Row],[y2]]</f>
        <v>3.8849999999999998</v>
      </c>
      <c r="AE1056" s="1">
        <f>Tabulka1[[#This Row],[x3]]</f>
        <v>7.1881902329255682</v>
      </c>
      <c r="AF1056" s="1">
        <f>Tabulka1[[#This Row],[x2]]-Tabulka1[[#This Row],[x3]]</f>
        <v>17.811809767074433</v>
      </c>
      <c r="AG1056" s="1">
        <f>100-Tabulka1[[#This Row],[Na2O_proc]]-Tabulka1[[#This Row],[SiO2_proc]]</f>
        <v>75</v>
      </c>
      <c r="AH1056" s="1">
        <f>Tabulka1[[#This Row],[z2]]</f>
        <v>1.2144249999999999</v>
      </c>
      <c r="AI1056" s="1">
        <f>Tabulka1[[#This Row],[std2]]</f>
        <v>7.0710678117547895E-6</v>
      </c>
      <c r="AJ1056" s="1" t="str">
        <f>Tabulka1[[#This Row],[z2Label]]</f>
        <v>Density (g/cm3)</v>
      </c>
      <c r="AK1056" s="1">
        <v>15</v>
      </c>
      <c r="AL1056" s="1" t="s">
        <v>83</v>
      </c>
      <c r="AM1056" s="1" t="s">
        <v>79</v>
      </c>
      <c r="AN1056" s="1">
        <f t="shared" si="836"/>
        <v>1.2154427989252081</v>
      </c>
      <c r="AO1056" s="1">
        <f>Tabulka1[[#This Row],[Interpolated_z2]]-Tabulka1[[#This Row],[z2]]</f>
        <v>1.0177989252082575E-3</v>
      </c>
      <c r="AP1056" s="1">
        <f>Tabulka1[[#This Row],[Interpolated_z2 - measured]]/Tabulka1[[#This Row],[z2]]*100</f>
        <v>8.3809121617906213E-2</v>
      </c>
      <c r="AQ1056" s="1">
        <v>1</v>
      </c>
    </row>
    <row r="1057" spans="1:43" ht="16.5" x14ac:dyDescent="0.35">
      <c r="A1057" s="1">
        <f>2*Tabulka1[[#This Row],[x3]]*Tabulka1[[#This Row],[z]]/(100*94.196)*1000</f>
        <v>0</v>
      </c>
      <c r="B1057" s="1">
        <f>Tabulka1[[#This Row],[y2]]*Tabulka1[[#This Row],[x]]/2</f>
        <v>0</v>
      </c>
      <c r="C1057" s="1">
        <f>Tabulka1[[#This Row],[z2]]</f>
        <v>0.99819999999999998</v>
      </c>
      <c r="D1057" s="1">
        <f>Tabulka1[[#This Row],[std2]]</f>
        <v>0</v>
      </c>
      <c r="E1057" s="1">
        <f>E965</f>
        <v>1</v>
      </c>
      <c r="F1057" s="1" t="s">
        <v>84</v>
      </c>
      <c r="G1057" s="1" t="s">
        <v>27</v>
      </c>
      <c r="H1057" s="1" t="str">
        <f>Tabulka1[[#This Row],[z2Label]]</f>
        <v>Density (g/cm3)</v>
      </c>
      <c r="I1057" s="1">
        <f>I965</f>
        <v>0</v>
      </c>
      <c r="J1057" s="1">
        <f>J965</f>
        <v>0</v>
      </c>
      <c r="K1057">
        <v>0.99819999999999998</v>
      </c>
      <c r="L1057"/>
      <c r="M1057" s="1" t="s">
        <v>29</v>
      </c>
      <c r="N1057" s="1" t="s">
        <v>28</v>
      </c>
      <c r="O1057" s="1" t="s">
        <v>80</v>
      </c>
      <c r="P1057" s="1">
        <f>Tabulka1[[#This Row],[x2]]/(1+Tabulka1[[#This Row],[y2]]*60.08/94.196)</f>
        <v>0</v>
      </c>
      <c r="Q1057" s="1">
        <f>Tabulka1[[#This Row],[y2]]</f>
        <v>0</v>
      </c>
      <c r="R1057" s="1">
        <f>Tabulka1[[#This Row],[z2]]</f>
        <v>0.99819999999999998</v>
      </c>
      <c r="S1057" s="1">
        <f>Tabulka1[[#This Row],[std2]]</f>
        <v>0</v>
      </c>
      <c r="T1057" s="1" t="s">
        <v>39</v>
      </c>
      <c r="U1057" s="1" t="s">
        <v>28</v>
      </c>
      <c r="V1057" s="1" t="str">
        <f>Tabulka1[[#This Row],[z2Label]]</f>
        <v>Density (g/cm3)</v>
      </c>
      <c r="W1057" s="1">
        <f>2*Tabulka1[[#This Row],[x3]]/94.196*1000/(100-Tabulka1[[#This Row],[x2]])</f>
        <v>0</v>
      </c>
      <c r="X1057" s="1">
        <f>(Tabulka1[[#This Row],[x2]]-Tabulka1[[#This Row],[x3]])/60.08*1000/(100-Tabulka1[[#This Row],[x2]])</f>
        <v>0</v>
      </c>
      <c r="Y1057" s="1">
        <f>Tabulka1[[#This Row],[z2]]</f>
        <v>0.99819999999999998</v>
      </c>
      <c r="Z1057" s="1">
        <f>Tabulka1[[#This Row],[std2]]</f>
        <v>0</v>
      </c>
      <c r="AA1057" s="1" t="s">
        <v>40</v>
      </c>
      <c r="AB1057" s="1" t="s">
        <v>37</v>
      </c>
      <c r="AC1057" s="1" t="str">
        <f>Tabulka1[[#This Row],[z2Label]]</f>
        <v>Density (g/cm3)</v>
      </c>
      <c r="AD1057" s="1">
        <f>Tabulka1[[#This Row],[y2]]</f>
        <v>0</v>
      </c>
      <c r="AE1057" s="1">
        <f>Tabulka1[[#This Row],[x3]]</f>
        <v>0</v>
      </c>
      <c r="AF1057" s="1">
        <f>Tabulka1[[#This Row],[x2]]-Tabulka1[[#This Row],[x3]]</f>
        <v>0</v>
      </c>
      <c r="AG1057" s="1">
        <f>100-Tabulka1[[#This Row],[Na2O_proc]]-Tabulka1[[#This Row],[SiO2_proc]]</f>
        <v>100</v>
      </c>
      <c r="AH1057" s="1">
        <f>Tabulka1[[#This Row],[z2]]</f>
        <v>0.99819999999999998</v>
      </c>
      <c r="AI1057" s="1">
        <f>Tabulka1[[#This Row],[std2]]</f>
        <v>0</v>
      </c>
      <c r="AJ1057" s="1" t="str">
        <f>Tabulka1[[#This Row],[z2Label]]</f>
        <v>Density (g/cm3)</v>
      </c>
      <c r="AK1057" s="1">
        <v>20</v>
      </c>
      <c r="AL1057" s="1" t="s">
        <v>83</v>
      </c>
      <c r="AM1057" s="1" t="s">
        <v>79</v>
      </c>
      <c r="AN1057" s="1">
        <f>1.0012 + 0.0098066*I1057 + 0.0070284*J1057 + 0.00010655*I1057^2 + -0.0015212*I1057*J1057 + -0.01387*J1057^2 + -0.0000023273*I1057^3 + 0.000032491*I1057^2*J1057 + -0.00016261*I1057*J1057^2 + 0.0081803*J1057^3 + 0.000000028268*I1057^4 + -0.000000078912*I1057^3*J1057 + -0.0000060634*I1057^2*J1057^2 + 0.000087267*I1057*J1057^3 + -0.0013458*J1057^4</f>
        <v>1.0012000000000001</v>
      </c>
      <c r="AO1057" s="1">
        <f>Tabulka1[[#This Row],[Interpolated_z2]]-Tabulka1[[#This Row],[z2]]</f>
        <v>3.0000000000001137E-3</v>
      </c>
      <c r="AP1057" s="1">
        <f>Tabulka1[[#This Row],[Interpolated_z2 - measured]]/Tabulka1[[#This Row],[z2]]*100</f>
        <v>0.30054097375276634</v>
      </c>
      <c r="AQ1057" s="1">
        <v>100</v>
      </c>
    </row>
    <row r="1058" spans="1:43" ht="16.5" x14ac:dyDescent="0.35">
      <c r="A1058" s="1">
        <f>2*Tabulka1[[#This Row],[x3]]*Tabulka1[[#This Row],[z]]/(100*94.196)*1000</f>
        <v>1.1178287825385367</v>
      </c>
      <c r="B1058" s="1">
        <f>Tabulka1[[#This Row],[y2]]*Tabulka1[[#This Row],[x]]/2</f>
        <v>0</v>
      </c>
      <c r="C1058" s="1">
        <f>Tabulka1[[#This Row],[z2]]</f>
        <v>1.0529500000000001</v>
      </c>
      <c r="D1058" s="1">
        <f>Tabulka1[[#This Row],[std2]]</f>
        <v>0</v>
      </c>
      <c r="E1058" s="1">
        <f t="shared" ref="E1058:E1121" si="837">E966</f>
        <v>1</v>
      </c>
      <c r="F1058" s="1" t="s">
        <v>84</v>
      </c>
      <c r="G1058" s="1" t="s">
        <v>27</v>
      </c>
      <c r="H1058" s="1" t="str">
        <f>Tabulka1[[#This Row],[z2Label]]</f>
        <v>Density (g/cm3)</v>
      </c>
      <c r="I1058" s="1">
        <f t="shared" ref="I1058:J1058" si="838">I966</f>
        <v>5</v>
      </c>
      <c r="J1058" s="1">
        <f t="shared" si="838"/>
        <v>0</v>
      </c>
      <c r="K1058">
        <v>1.0529500000000001</v>
      </c>
      <c r="L1058">
        <v>0</v>
      </c>
      <c r="M1058" s="1" t="s">
        <v>29</v>
      </c>
      <c r="N1058" s="1" t="s">
        <v>28</v>
      </c>
      <c r="O1058" s="1" t="s">
        <v>80</v>
      </c>
      <c r="P1058" s="1">
        <f>Tabulka1[[#This Row],[x2]]/(1+Tabulka1[[#This Row],[y2]]*60.08/94.196)</f>
        <v>5</v>
      </c>
      <c r="Q1058" s="1">
        <f>Tabulka1[[#This Row],[y2]]</f>
        <v>0</v>
      </c>
      <c r="R1058" s="1">
        <f>Tabulka1[[#This Row],[z2]]</f>
        <v>1.0529500000000001</v>
      </c>
      <c r="S1058" s="1">
        <f>Tabulka1[[#This Row],[std2]]</f>
        <v>0</v>
      </c>
      <c r="T1058" s="1" t="s">
        <v>39</v>
      </c>
      <c r="U1058" s="1" t="s">
        <v>28</v>
      </c>
      <c r="V1058" s="1" t="str">
        <f>Tabulka1[[#This Row],[z2Label]]</f>
        <v>Density (g/cm3)</v>
      </c>
      <c r="W1058" s="1">
        <f>2*Tabulka1[[#This Row],[x3]]/94.196*1000/(100-Tabulka1[[#This Row],[x2]])</f>
        <v>1.1174907415892059</v>
      </c>
      <c r="X1058" s="1">
        <f>(Tabulka1[[#This Row],[x2]]-Tabulka1[[#This Row],[x3]])/60.08*1000/(100-Tabulka1[[#This Row],[x2]])</f>
        <v>0</v>
      </c>
      <c r="Y1058" s="1">
        <f>Tabulka1[[#This Row],[z2]]</f>
        <v>1.0529500000000001</v>
      </c>
      <c r="Z1058" s="1">
        <f>Tabulka1[[#This Row],[std2]]</f>
        <v>0</v>
      </c>
      <c r="AA1058" s="1" t="s">
        <v>40</v>
      </c>
      <c r="AB1058" s="1" t="s">
        <v>37</v>
      </c>
      <c r="AC1058" s="1" t="str">
        <f>Tabulka1[[#This Row],[z2Label]]</f>
        <v>Density (g/cm3)</v>
      </c>
      <c r="AD1058" s="1">
        <f>Tabulka1[[#This Row],[y2]]</f>
        <v>0</v>
      </c>
      <c r="AE1058" s="1">
        <f>Tabulka1[[#This Row],[x3]]</f>
        <v>5</v>
      </c>
      <c r="AF1058" s="1">
        <f>Tabulka1[[#This Row],[x2]]-Tabulka1[[#This Row],[x3]]</f>
        <v>0</v>
      </c>
      <c r="AG1058" s="1">
        <f>100-Tabulka1[[#This Row],[Na2O_proc]]-Tabulka1[[#This Row],[SiO2_proc]]</f>
        <v>95</v>
      </c>
      <c r="AH1058" s="1">
        <f>Tabulka1[[#This Row],[z2]]</f>
        <v>1.0529500000000001</v>
      </c>
      <c r="AI1058" s="1">
        <f>Tabulka1[[#This Row],[std2]]</f>
        <v>0</v>
      </c>
      <c r="AJ1058" s="1" t="str">
        <f>Tabulka1[[#This Row],[z2Label]]</f>
        <v>Density (g/cm3)</v>
      </c>
      <c r="AK1058" s="1">
        <v>20</v>
      </c>
      <c r="AL1058" s="1" t="s">
        <v>83</v>
      </c>
      <c r="AM1058" s="1" t="s">
        <v>79</v>
      </c>
      <c r="AN1058" s="1">
        <f t="shared" ref="AN1058:AN1121" si="839">1.0012 + 0.0098066*I1058 + 0.0070284*J1058 + 0.00010655*I1058^2 + -0.0015212*I1058*J1058 + -0.01387*J1058^2 + -0.0000023273*I1058^3 + 0.000032491*I1058^2*J1058 + -0.00016261*I1058*J1058^2 + 0.0081803*J1058^3 + 0.000000028268*I1058^4 + -0.000000078912*I1058^3*J1058 + -0.0000060634*I1058^2*J1058^2 + 0.000087267*I1058*J1058^3 + -0.0013458*J1058^4</f>
        <v>1.0526235050000003</v>
      </c>
      <c r="AO1058" s="1">
        <f>Tabulka1[[#This Row],[Interpolated_z2]]-Tabulka1[[#This Row],[z2]]</f>
        <v>-3.2649499999970466E-4</v>
      </c>
      <c r="AP1058" s="1">
        <f>Tabulka1[[#This Row],[Interpolated_z2 - measured]]/Tabulka1[[#This Row],[z2]]*100</f>
        <v>-3.1007645187302781E-2</v>
      </c>
      <c r="AQ1058" s="1">
        <v>1</v>
      </c>
    </row>
    <row r="1059" spans="1:43" ht="16.5" x14ac:dyDescent="0.35">
      <c r="A1059" s="1">
        <f>2*Tabulka1[[#This Row],[x3]]*Tabulka1[[#This Row],[z]]/(100*94.196)*1000</f>
        <v>2.3541339335003602</v>
      </c>
      <c r="B1059" s="1">
        <f>Tabulka1[[#This Row],[y2]]*Tabulka1[[#This Row],[x]]/2</f>
        <v>0</v>
      </c>
      <c r="C1059" s="1">
        <f>Tabulka1[[#This Row],[z2]]</f>
        <v>1.1087499999999999</v>
      </c>
      <c r="D1059" s="1">
        <f>Tabulka1[[#This Row],[std2]]</f>
        <v>0</v>
      </c>
      <c r="E1059" s="1">
        <f t="shared" si="837"/>
        <v>1</v>
      </c>
      <c r="F1059" s="1" t="s">
        <v>84</v>
      </c>
      <c r="G1059" s="1" t="s">
        <v>27</v>
      </c>
      <c r="H1059" s="1" t="str">
        <f>Tabulka1[[#This Row],[z2Label]]</f>
        <v>Density (g/cm3)</v>
      </c>
      <c r="I1059" s="1">
        <f t="shared" ref="I1059:J1059" si="840">I967</f>
        <v>10</v>
      </c>
      <c r="J1059" s="1">
        <f t="shared" si="840"/>
        <v>0</v>
      </c>
      <c r="K1059">
        <v>1.1087499999999999</v>
      </c>
      <c r="L1059">
        <v>0</v>
      </c>
      <c r="M1059" s="1" t="s">
        <v>29</v>
      </c>
      <c r="N1059" s="1" t="s">
        <v>28</v>
      </c>
      <c r="O1059" s="1" t="s">
        <v>80</v>
      </c>
      <c r="P1059" s="1">
        <f>Tabulka1[[#This Row],[x2]]/(1+Tabulka1[[#This Row],[y2]]*60.08/94.196)</f>
        <v>10</v>
      </c>
      <c r="Q1059" s="1">
        <f>Tabulka1[[#This Row],[y2]]</f>
        <v>0</v>
      </c>
      <c r="R1059" s="1">
        <f>Tabulka1[[#This Row],[z2]]</f>
        <v>1.1087499999999999</v>
      </c>
      <c r="S1059" s="1">
        <f>Tabulka1[[#This Row],[std2]]</f>
        <v>0</v>
      </c>
      <c r="T1059" s="1" t="s">
        <v>39</v>
      </c>
      <c r="U1059" s="1" t="s">
        <v>28</v>
      </c>
      <c r="V1059" s="1" t="str">
        <f>Tabulka1[[#This Row],[z2Label]]</f>
        <v>Density (g/cm3)</v>
      </c>
      <c r="W1059" s="1">
        <f>2*Tabulka1[[#This Row],[x3]]/94.196*1000/(100-Tabulka1[[#This Row],[x2]])</f>
        <v>2.3591471211327684</v>
      </c>
      <c r="X1059" s="1">
        <f>(Tabulka1[[#This Row],[x2]]-Tabulka1[[#This Row],[x3]])/60.08*1000/(100-Tabulka1[[#This Row],[x2]])</f>
        <v>0</v>
      </c>
      <c r="Y1059" s="1">
        <f>Tabulka1[[#This Row],[z2]]</f>
        <v>1.1087499999999999</v>
      </c>
      <c r="Z1059" s="1">
        <f>Tabulka1[[#This Row],[std2]]</f>
        <v>0</v>
      </c>
      <c r="AA1059" s="1" t="s">
        <v>40</v>
      </c>
      <c r="AB1059" s="1" t="s">
        <v>37</v>
      </c>
      <c r="AC1059" s="1" t="str">
        <f>Tabulka1[[#This Row],[z2Label]]</f>
        <v>Density (g/cm3)</v>
      </c>
      <c r="AD1059" s="1">
        <f>Tabulka1[[#This Row],[y2]]</f>
        <v>0</v>
      </c>
      <c r="AE1059" s="1">
        <f>Tabulka1[[#This Row],[x3]]</f>
        <v>10</v>
      </c>
      <c r="AF1059" s="1">
        <f>Tabulka1[[#This Row],[x2]]-Tabulka1[[#This Row],[x3]]</f>
        <v>0</v>
      </c>
      <c r="AG1059" s="1">
        <f>100-Tabulka1[[#This Row],[Na2O_proc]]-Tabulka1[[#This Row],[SiO2_proc]]</f>
        <v>90</v>
      </c>
      <c r="AH1059" s="1">
        <f>Tabulka1[[#This Row],[z2]]</f>
        <v>1.1087499999999999</v>
      </c>
      <c r="AI1059" s="1">
        <f>Tabulka1[[#This Row],[std2]]</f>
        <v>0</v>
      </c>
      <c r="AJ1059" s="1" t="str">
        <f>Tabulka1[[#This Row],[z2Label]]</f>
        <v>Density (g/cm3)</v>
      </c>
      <c r="AK1059" s="1">
        <v>20</v>
      </c>
      <c r="AL1059" s="1" t="s">
        <v>83</v>
      </c>
      <c r="AM1059" s="1" t="s">
        <v>79</v>
      </c>
      <c r="AN1059" s="1">
        <f t="shared" si="839"/>
        <v>1.1078763800000002</v>
      </c>
      <c r="AO1059" s="1">
        <f>Tabulka1[[#This Row],[Interpolated_z2]]-Tabulka1[[#This Row],[z2]]</f>
        <v>-8.7361999999968631E-4</v>
      </c>
      <c r="AP1059" s="1">
        <f>Tabulka1[[#This Row],[Interpolated_z2 - measured]]/Tabulka1[[#This Row],[z2]]*100</f>
        <v>-7.8793235625676333E-2</v>
      </c>
      <c r="AQ1059" s="1">
        <v>1</v>
      </c>
    </row>
    <row r="1060" spans="1:43" ht="16.5" x14ac:dyDescent="0.35">
      <c r="A1060" s="1">
        <f>2*Tabulka1[[#This Row],[x3]]*Tabulka1[[#This Row],[z]]/(100*94.196)*1000</f>
        <v>3.7152533016263951</v>
      </c>
      <c r="B1060" s="1">
        <f>Tabulka1[[#This Row],[y2]]*Tabulka1[[#This Row],[x]]/2</f>
        <v>0</v>
      </c>
      <c r="C1060" s="1">
        <f>Tabulka1[[#This Row],[z2]]</f>
        <v>1.1665399999999999</v>
      </c>
      <c r="D1060" s="1">
        <f>Tabulka1[[#This Row],[std2]]</f>
        <v>0</v>
      </c>
      <c r="E1060" s="1">
        <f t="shared" si="837"/>
        <v>1</v>
      </c>
      <c r="F1060" s="1" t="s">
        <v>84</v>
      </c>
      <c r="G1060" s="1" t="s">
        <v>27</v>
      </c>
      <c r="H1060" s="1" t="str">
        <f>Tabulka1[[#This Row],[z2Label]]</f>
        <v>Density (g/cm3)</v>
      </c>
      <c r="I1060" s="1">
        <f t="shared" ref="I1060:J1060" si="841">I968</f>
        <v>15</v>
      </c>
      <c r="J1060" s="1">
        <f t="shared" si="841"/>
        <v>0</v>
      </c>
      <c r="K1060">
        <v>1.1665399999999999</v>
      </c>
      <c r="L1060">
        <v>0</v>
      </c>
      <c r="M1060" s="1" t="s">
        <v>29</v>
      </c>
      <c r="N1060" s="1" t="s">
        <v>28</v>
      </c>
      <c r="O1060" s="1" t="s">
        <v>80</v>
      </c>
      <c r="P1060" s="1">
        <f>Tabulka1[[#This Row],[x2]]/(1+Tabulka1[[#This Row],[y2]]*60.08/94.196)</f>
        <v>15</v>
      </c>
      <c r="Q1060" s="1">
        <f>Tabulka1[[#This Row],[y2]]</f>
        <v>0</v>
      </c>
      <c r="R1060" s="1">
        <f>Tabulka1[[#This Row],[z2]]</f>
        <v>1.1665399999999999</v>
      </c>
      <c r="S1060" s="1">
        <f>Tabulka1[[#This Row],[std2]]</f>
        <v>0</v>
      </c>
      <c r="T1060" s="1" t="s">
        <v>39</v>
      </c>
      <c r="U1060" s="1" t="s">
        <v>28</v>
      </c>
      <c r="V1060" s="1" t="str">
        <f>Tabulka1[[#This Row],[z2Label]]</f>
        <v>Density (g/cm3)</v>
      </c>
      <c r="W1060" s="1">
        <f>2*Tabulka1[[#This Row],[x3]]/94.196*1000/(100-Tabulka1[[#This Row],[x2]])</f>
        <v>3.7468807217991023</v>
      </c>
      <c r="X1060" s="1">
        <f>(Tabulka1[[#This Row],[x2]]-Tabulka1[[#This Row],[x3]])/60.08*1000/(100-Tabulka1[[#This Row],[x2]])</f>
        <v>0</v>
      </c>
      <c r="Y1060" s="1">
        <f>Tabulka1[[#This Row],[z2]]</f>
        <v>1.1665399999999999</v>
      </c>
      <c r="Z1060" s="1">
        <f>Tabulka1[[#This Row],[std2]]</f>
        <v>0</v>
      </c>
      <c r="AA1060" s="1" t="s">
        <v>40</v>
      </c>
      <c r="AB1060" s="1" t="s">
        <v>37</v>
      </c>
      <c r="AC1060" s="1" t="str">
        <f>Tabulka1[[#This Row],[z2Label]]</f>
        <v>Density (g/cm3)</v>
      </c>
      <c r="AD1060" s="1">
        <f>Tabulka1[[#This Row],[y2]]</f>
        <v>0</v>
      </c>
      <c r="AE1060" s="1">
        <f>Tabulka1[[#This Row],[x3]]</f>
        <v>15</v>
      </c>
      <c r="AF1060" s="1">
        <f>Tabulka1[[#This Row],[x2]]-Tabulka1[[#This Row],[x3]]</f>
        <v>0</v>
      </c>
      <c r="AG1060" s="1">
        <f>100-Tabulka1[[#This Row],[Na2O_proc]]-Tabulka1[[#This Row],[SiO2_proc]]</f>
        <v>85</v>
      </c>
      <c r="AH1060" s="1">
        <f>Tabulka1[[#This Row],[z2]]</f>
        <v>1.1665399999999999</v>
      </c>
      <c r="AI1060" s="1">
        <f>Tabulka1[[#This Row],[std2]]</f>
        <v>0</v>
      </c>
      <c r="AJ1060" s="1" t="str">
        <f>Tabulka1[[#This Row],[z2Label]]</f>
        <v>Density (g/cm3)</v>
      </c>
      <c r="AK1060" s="1">
        <v>20</v>
      </c>
      <c r="AL1060" s="1" t="s">
        <v>83</v>
      </c>
      <c r="AM1060" s="1" t="s">
        <v>79</v>
      </c>
      <c r="AN1060" s="1">
        <f t="shared" si="839"/>
        <v>1.1658491800000002</v>
      </c>
      <c r="AO1060" s="1">
        <f>Tabulka1[[#This Row],[Interpolated_z2]]-Tabulka1[[#This Row],[z2]]</f>
        <v>-6.9081999999975885E-4</v>
      </c>
      <c r="AP1060" s="1">
        <f>Tabulka1[[#This Row],[Interpolated_z2 - measured]]/Tabulka1[[#This Row],[z2]]*100</f>
        <v>-5.921957241069821E-2</v>
      </c>
      <c r="AQ1060" s="1">
        <v>1</v>
      </c>
    </row>
    <row r="1061" spans="1:43" ht="16.5" x14ac:dyDescent="0.35">
      <c r="A1061" s="1">
        <f>2*Tabulka1[[#This Row],[x3]]*Tabulka1[[#This Row],[z]]/(100*94.196)*1000</f>
        <v>5.2084164932693531</v>
      </c>
      <c r="B1061" s="1">
        <f>Tabulka1[[#This Row],[y2]]*Tabulka1[[#This Row],[x]]/2</f>
        <v>0</v>
      </c>
      <c r="C1061" s="1">
        <f>Tabulka1[[#This Row],[z2]]</f>
        <v>1.2265299999999999</v>
      </c>
      <c r="D1061" s="1">
        <f>Tabulka1[[#This Row],[std2]]</f>
        <v>0</v>
      </c>
      <c r="E1061" s="1">
        <f t="shared" si="837"/>
        <v>1</v>
      </c>
      <c r="F1061" s="1" t="s">
        <v>84</v>
      </c>
      <c r="G1061" s="1" t="s">
        <v>27</v>
      </c>
      <c r="H1061" s="1" t="str">
        <f>Tabulka1[[#This Row],[z2Label]]</f>
        <v>Density (g/cm3)</v>
      </c>
      <c r="I1061" s="1">
        <f t="shared" ref="I1061:J1061" si="842">I969</f>
        <v>20</v>
      </c>
      <c r="J1061" s="1">
        <f t="shared" si="842"/>
        <v>0</v>
      </c>
      <c r="K1061">
        <v>1.2265299999999999</v>
      </c>
      <c r="L1061">
        <v>0</v>
      </c>
      <c r="M1061" s="1" t="s">
        <v>29</v>
      </c>
      <c r="N1061" s="1" t="s">
        <v>28</v>
      </c>
      <c r="O1061" s="1" t="s">
        <v>80</v>
      </c>
      <c r="P1061" s="1">
        <f>Tabulka1[[#This Row],[x2]]/(1+Tabulka1[[#This Row],[y2]]*60.08/94.196)</f>
        <v>20</v>
      </c>
      <c r="Q1061" s="1">
        <f>Tabulka1[[#This Row],[y2]]</f>
        <v>0</v>
      </c>
      <c r="R1061" s="1">
        <f>Tabulka1[[#This Row],[z2]]</f>
        <v>1.2265299999999999</v>
      </c>
      <c r="S1061" s="1">
        <f>Tabulka1[[#This Row],[std2]]</f>
        <v>0</v>
      </c>
      <c r="T1061" s="1" t="s">
        <v>39</v>
      </c>
      <c r="U1061" s="1" t="s">
        <v>28</v>
      </c>
      <c r="V1061" s="1" t="str">
        <f>Tabulka1[[#This Row],[z2Label]]</f>
        <v>Density (g/cm3)</v>
      </c>
      <c r="W1061" s="1">
        <f>2*Tabulka1[[#This Row],[x3]]/94.196*1000/(100-Tabulka1[[#This Row],[x2]])</f>
        <v>5.3080810225487287</v>
      </c>
      <c r="X1061" s="1">
        <f>(Tabulka1[[#This Row],[x2]]-Tabulka1[[#This Row],[x3]])/60.08*1000/(100-Tabulka1[[#This Row],[x2]])</f>
        <v>0</v>
      </c>
      <c r="Y1061" s="1">
        <f>Tabulka1[[#This Row],[z2]]</f>
        <v>1.2265299999999999</v>
      </c>
      <c r="Z1061" s="1">
        <f>Tabulka1[[#This Row],[std2]]</f>
        <v>0</v>
      </c>
      <c r="AA1061" s="1" t="s">
        <v>40</v>
      </c>
      <c r="AB1061" s="1" t="s">
        <v>37</v>
      </c>
      <c r="AC1061" s="1" t="str">
        <f>Tabulka1[[#This Row],[z2Label]]</f>
        <v>Density (g/cm3)</v>
      </c>
      <c r="AD1061" s="1">
        <f>Tabulka1[[#This Row],[y2]]</f>
        <v>0</v>
      </c>
      <c r="AE1061" s="1">
        <f>Tabulka1[[#This Row],[x3]]</f>
        <v>20</v>
      </c>
      <c r="AF1061" s="1">
        <f>Tabulka1[[#This Row],[x2]]-Tabulka1[[#This Row],[x3]]</f>
        <v>0</v>
      </c>
      <c r="AG1061" s="1">
        <f>100-Tabulka1[[#This Row],[Na2O_proc]]-Tabulka1[[#This Row],[SiO2_proc]]</f>
        <v>80</v>
      </c>
      <c r="AH1061" s="1">
        <f>Tabulka1[[#This Row],[z2]]</f>
        <v>1.2265299999999999</v>
      </c>
      <c r="AI1061" s="1">
        <f>Tabulka1[[#This Row],[std2]]</f>
        <v>0</v>
      </c>
      <c r="AJ1061" s="1" t="str">
        <f>Tabulka1[[#This Row],[z2Label]]</f>
        <v>Density (g/cm3)</v>
      </c>
      <c r="AK1061" s="1">
        <v>20</v>
      </c>
      <c r="AL1061" s="1" t="s">
        <v>83</v>
      </c>
      <c r="AM1061" s="1" t="s">
        <v>79</v>
      </c>
      <c r="AN1061" s="1">
        <f t="shared" si="839"/>
        <v>1.22585648</v>
      </c>
      <c r="AO1061" s="1">
        <f>Tabulka1[[#This Row],[Interpolated_z2]]-Tabulka1[[#This Row],[z2]]</f>
        <v>-6.73519999999872E-4</v>
      </c>
      <c r="AP1061" s="1">
        <f>Tabulka1[[#This Row],[Interpolated_z2 - measured]]/Tabulka1[[#This Row],[z2]]*100</f>
        <v>-5.4912639723437025E-2</v>
      </c>
      <c r="AQ1061" s="1">
        <v>1</v>
      </c>
    </row>
    <row r="1062" spans="1:43" ht="16.5" x14ac:dyDescent="0.35">
      <c r="A1062" s="1">
        <f>2*Tabulka1[[#This Row],[x3]]*Tabulka1[[#This Row],[z]]/(100*94.196)*1000</f>
        <v>6.8376576500063697</v>
      </c>
      <c r="B1062" s="1">
        <f>Tabulka1[[#This Row],[y2]]*Tabulka1[[#This Row],[x]]/2</f>
        <v>0</v>
      </c>
      <c r="C1062" s="1">
        <f>Tabulka1[[#This Row],[z2]]</f>
        <v>1.28816</v>
      </c>
      <c r="D1062" s="1">
        <f>Tabulka1[[#This Row],[std2]]</f>
        <v>0</v>
      </c>
      <c r="E1062" s="1">
        <f t="shared" si="837"/>
        <v>1</v>
      </c>
      <c r="F1062" s="1" t="s">
        <v>84</v>
      </c>
      <c r="G1062" s="1" t="s">
        <v>27</v>
      </c>
      <c r="H1062" s="1" t="str">
        <f>Tabulka1[[#This Row],[z2Label]]</f>
        <v>Density (g/cm3)</v>
      </c>
      <c r="I1062" s="1">
        <f t="shared" ref="I1062:J1062" si="843">I970</f>
        <v>25</v>
      </c>
      <c r="J1062" s="1">
        <f t="shared" si="843"/>
        <v>0</v>
      </c>
      <c r="K1062">
        <v>1.28816</v>
      </c>
      <c r="L1062">
        <v>0</v>
      </c>
      <c r="M1062" s="1" t="s">
        <v>29</v>
      </c>
      <c r="N1062" s="1" t="s">
        <v>28</v>
      </c>
      <c r="O1062" s="1" t="s">
        <v>80</v>
      </c>
      <c r="P1062" s="1">
        <f>Tabulka1[[#This Row],[x2]]/(1+Tabulka1[[#This Row],[y2]]*60.08/94.196)</f>
        <v>25</v>
      </c>
      <c r="Q1062" s="1">
        <f>Tabulka1[[#This Row],[y2]]</f>
        <v>0</v>
      </c>
      <c r="R1062" s="1">
        <f>Tabulka1[[#This Row],[z2]]</f>
        <v>1.28816</v>
      </c>
      <c r="S1062" s="1">
        <f>Tabulka1[[#This Row],[std2]]</f>
        <v>0</v>
      </c>
      <c r="T1062" s="1" t="s">
        <v>39</v>
      </c>
      <c r="U1062" s="1" t="s">
        <v>28</v>
      </c>
      <c r="V1062" s="1" t="str">
        <f>Tabulka1[[#This Row],[z2Label]]</f>
        <v>Density (g/cm3)</v>
      </c>
      <c r="W1062" s="1">
        <f>2*Tabulka1[[#This Row],[x3]]/94.196*1000/(100-Tabulka1[[#This Row],[x2]])</f>
        <v>7.0774413633983055</v>
      </c>
      <c r="X1062" s="1">
        <f>(Tabulka1[[#This Row],[x2]]-Tabulka1[[#This Row],[x3]])/60.08*1000/(100-Tabulka1[[#This Row],[x2]])</f>
        <v>0</v>
      </c>
      <c r="Y1062" s="1">
        <f>Tabulka1[[#This Row],[z2]]</f>
        <v>1.28816</v>
      </c>
      <c r="Z1062" s="1">
        <f>Tabulka1[[#This Row],[std2]]</f>
        <v>0</v>
      </c>
      <c r="AA1062" s="1" t="s">
        <v>40</v>
      </c>
      <c r="AB1062" s="1" t="s">
        <v>37</v>
      </c>
      <c r="AC1062" s="1" t="str">
        <f>Tabulka1[[#This Row],[z2Label]]</f>
        <v>Density (g/cm3)</v>
      </c>
      <c r="AD1062" s="1">
        <f>Tabulka1[[#This Row],[y2]]</f>
        <v>0</v>
      </c>
      <c r="AE1062" s="1">
        <f>Tabulka1[[#This Row],[x3]]</f>
        <v>25</v>
      </c>
      <c r="AF1062" s="1">
        <f>Tabulka1[[#This Row],[x2]]-Tabulka1[[#This Row],[x3]]</f>
        <v>0</v>
      </c>
      <c r="AG1062" s="1">
        <f>100-Tabulka1[[#This Row],[Na2O_proc]]-Tabulka1[[#This Row],[SiO2_proc]]</f>
        <v>75</v>
      </c>
      <c r="AH1062" s="1">
        <f>Tabulka1[[#This Row],[z2]]</f>
        <v>1.28816</v>
      </c>
      <c r="AI1062" s="1">
        <f>Tabulka1[[#This Row],[std2]]</f>
        <v>0</v>
      </c>
      <c r="AJ1062" s="1" t="str">
        <f>Tabulka1[[#This Row],[z2Label]]</f>
        <v>Density (g/cm3)</v>
      </c>
      <c r="AK1062" s="1">
        <v>20</v>
      </c>
      <c r="AL1062" s="1" t="s">
        <v>83</v>
      </c>
      <c r="AM1062" s="1" t="s">
        <v>79</v>
      </c>
      <c r="AN1062" s="1">
        <f t="shared" si="839"/>
        <v>1.2876368750000002</v>
      </c>
      <c r="AO1062" s="1">
        <f>Tabulka1[[#This Row],[Interpolated_z2]]-Tabulka1[[#This Row],[z2]]</f>
        <v>-5.2312499999973561E-4</v>
      </c>
      <c r="AP1062" s="1">
        <f>Tabulka1[[#This Row],[Interpolated_z2 - measured]]/Tabulka1[[#This Row],[z2]]*100</f>
        <v>-4.0610250279447868E-2</v>
      </c>
      <c r="AQ1062" s="1">
        <v>1</v>
      </c>
    </row>
    <row r="1063" spans="1:43" ht="16.5" x14ac:dyDescent="0.35">
      <c r="A1063" s="1">
        <f>2*Tabulka1[[#This Row],[x3]]*Tabulka1[[#This Row],[z]]/(100*94.196)*1000</f>
        <v>8.6293473183574658</v>
      </c>
      <c r="B1063" s="1">
        <f>Tabulka1[[#This Row],[y2]]*Tabulka1[[#This Row],[x]]/2</f>
        <v>0</v>
      </c>
      <c r="C1063" s="1">
        <f>Tabulka1[[#This Row],[z2]]</f>
        <v>1.3547499999999999</v>
      </c>
      <c r="D1063" s="1">
        <f>Tabulka1[[#This Row],[std2]]</f>
        <v>0</v>
      </c>
      <c r="E1063" s="1">
        <f t="shared" si="837"/>
        <v>1</v>
      </c>
      <c r="F1063" s="1" t="s">
        <v>84</v>
      </c>
      <c r="G1063" s="1" t="s">
        <v>27</v>
      </c>
      <c r="H1063" s="1" t="str">
        <f>Tabulka1[[#This Row],[z2Label]]</f>
        <v>Density (g/cm3)</v>
      </c>
      <c r="I1063" s="1">
        <f t="shared" ref="I1063:J1063" si="844">I971</f>
        <v>30</v>
      </c>
      <c r="J1063" s="1">
        <f t="shared" si="844"/>
        <v>0</v>
      </c>
      <c r="K1063">
        <v>1.3547499999999999</v>
      </c>
      <c r="L1063">
        <v>0</v>
      </c>
      <c r="M1063" s="1" t="s">
        <v>29</v>
      </c>
      <c r="N1063" s="1" t="s">
        <v>28</v>
      </c>
      <c r="O1063" s="1" t="s">
        <v>80</v>
      </c>
      <c r="P1063" s="1">
        <f>Tabulka1[[#This Row],[x2]]/(1+Tabulka1[[#This Row],[y2]]*60.08/94.196)</f>
        <v>30</v>
      </c>
      <c r="Q1063" s="1">
        <f>Tabulka1[[#This Row],[y2]]</f>
        <v>0</v>
      </c>
      <c r="R1063" s="1">
        <f>Tabulka1[[#This Row],[z2]]</f>
        <v>1.3547499999999999</v>
      </c>
      <c r="S1063" s="1">
        <f>Tabulka1[[#This Row],[std2]]</f>
        <v>0</v>
      </c>
      <c r="T1063" s="1" t="s">
        <v>39</v>
      </c>
      <c r="U1063" s="1" t="s">
        <v>28</v>
      </c>
      <c r="V1063" s="1" t="str">
        <f>Tabulka1[[#This Row],[z2Label]]</f>
        <v>Density (g/cm3)</v>
      </c>
      <c r="W1063" s="1">
        <f>2*Tabulka1[[#This Row],[x3]]/94.196*1000/(100-Tabulka1[[#This Row],[x2]])</f>
        <v>9.0995674672263913</v>
      </c>
      <c r="X1063" s="1">
        <f>(Tabulka1[[#This Row],[x2]]-Tabulka1[[#This Row],[x3]])/60.08*1000/(100-Tabulka1[[#This Row],[x2]])</f>
        <v>0</v>
      </c>
      <c r="Y1063" s="1">
        <f>Tabulka1[[#This Row],[z2]]</f>
        <v>1.3547499999999999</v>
      </c>
      <c r="Z1063" s="1">
        <f>Tabulka1[[#This Row],[std2]]</f>
        <v>0</v>
      </c>
      <c r="AA1063" s="1" t="s">
        <v>40</v>
      </c>
      <c r="AB1063" s="1" t="s">
        <v>37</v>
      </c>
      <c r="AC1063" s="1" t="str">
        <f>Tabulka1[[#This Row],[z2Label]]</f>
        <v>Density (g/cm3)</v>
      </c>
      <c r="AD1063" s="1">
        <f>Tabulka1[[#This Row],[y2]]</f>
        <v>0</v>
      </c>
      <c r="AE1063" s="1">
        <f>Tabulka1[[#This Row],[x3]]</f>
        <v>30</v>
      </c>
      <c r="AF1063" s="1">
        <f>Tabulka1[[#This Row],[x2]]-Tabulka1[[#This Row],[x3]]</f>
        <v>0</v>
      </c>
      <c r="AG1063" s="1">
        <f>100-Tabulka1[[#This Row],[Na2O_proc]]-Tabulka1[[#This Row],[SiO2_proc]]</f>
        <v>70</v>
      </c>
      <c r="AH1063" s="1">
        <f>Tabulka1[[#This Row],[z2]]</f>
        <v>1.3547499999999999</v>
      </c>
      <c r="AI1063" s="1">
        <f>Tabulka1[[#This Row],[std2]]</f>
        <v>0</v>
      </c>
      <c r="AJ1063" s="1" t="str">
        <f>Tabulka1[[#This Row],[z2Label]]</f>
        <v>Density (g/cm3)</v>
      </c>
      <c r="AK1063" s="1">
        <v>20</v>
      </c>
      <c r="AL1063" s="1" t="s">
        <v>83</v>
      </c>
      <c r="AM1063" s="1" t="s">
        <v>79</v>
      </c>
      <c r="AN1063" s="1">
        <f t="shared" si="839"/>
        <v>1.3513529799999999</v>
      </c>
      <c r="AO1063" s="1">
        <f>Tabulka1[[#This Row],[Interpolated_z2]]-Tabulka1[[#This Row],[z2]]</f>
        <v>-3.3970199999999728E-3</v>
      </c>
      <c r="AP1063" s="1">
        <f>Tabulka1[[#This Row],[Interpolated_z2 - measured]]/Tabulka1[[#This Row],[z2]]*100</f>
        <v>-0.25074884665067154</v>
      </c>
      <c r="AQ1063" s="1">
        <v>1</v>
      </c>
    </row>
    <row r="1064" spans="1:43" ht="16.5" x14ac:dyDescent="0.35">
      <c r="A1064" s="1">
        <f>2*Tabulka1[[#This Row],[x3]]*Tabulka1[[#This Row],[z]]/(100*94.196)*1000</f>
        <v>10.539274491485838</v>
      </c>
      <c r="B1064" s="1">
        <f>Tabulka1[[#This Row],[y2]]*Tabulka1[[#This Row],[x]]/2</f>
        <v>0</v>
      </c>
      <c r="C1064" s="1">
        <f>Tabulka1[[#This Row],[z2]]</f>
        <v>1.4182250000000001</v>
      </c>
      <c r="D1064" s="1">
        <f>Tabulka1[[#This Row],[std2]]</f>
        <v>7.0710678119117998E-6</v>
      </c>
      <c r="E1064" s="1">
        <f t="shared" si="837"/>
        <v>1</v>
      </c>
      <c r="F1064" s="1" t="s">
        <v>84</v>
      </c>
      <c r="G1064" s="1" t="s">
        <v>27</v>
      </c>
      <c r="H1064" s="1" t="str">
        <f>Tabulka1[[#This Row],[z2Label]]</f>
        <v>Density (g/cm3)</v>
      </c>
      <c r="I1064" s="1">
        <f t="shared" ref="I1064:J1064" si="845">I972</f>
        <v>35</v>
      </c>
      <c r="J1064" s="1">
        <f t="shared" si="845"/>
        <v>0</v>
      </c>
      <c r="K1064">
        <v>1.4182250000000001</v>
      </c>
      <c r="L1064">
        <v>7.0710678119117998E-6</v>
      </c>
      <c r="M1064" s="1" t="s">
        <v>29</v>
      </c>
      <c r="N1064" s="1" t="s">
        <v>28</v>
      </c>
      <c r="O1064" s="1" t="s">
        <v>80</v>
      </c>
      <c r="P1064" s="1">
        <f>Tabulka1[[#This Row],[x2]]/(1+Tabulka1[[#This Row],[y2]]*60.08/94.196)</f>
        <v>35</v>
      </c>
      <c r="Q1064" s="1">
        <f>Tabulka1[[#This Row],[y2]]</f>
        <v>0</v>
      </c>
      <c r="R1064" s="1">
        <f>Tabulka1[[#This Row],[z2]]</f>
        <v>1.4182250000000001</v>
      </c>
      <c r="S1064" s="1">
        <f>Tabulka1[[#This Row],[std2]]</f>
        <v>7.0710678119117998E-6</v>
      </c>
      <c r="T1064" s="1" t="s">
        <v>39</v>
      </c>
      <c r="U1064" s="1" t="s">
        <v>28</v>
      </c>
      <c r="V1064" s="1" t="str">
        <f>Tabulka1[[#This Row],[z2Label]]</f>
        <v>Density (g/cm3)</v>
      </c>
      <c r="W1064" s="1">
        <f>2*Tabulka1[[#This Row],[x3]]/94.196*1000/(100-Tabulka1[[#This Row],[x2]])</f>
        <v>11.432789894720337</v>
      </c>
      <c r="X1064" s="1">
        <f>(Tabulka1[[#This Row],[x2]]-Tabulka1[[#This Row],[x3]])/60.08*1000/(100-Tabulka1[[#This Row],[x2]])</f>
        <v>0</v>
      </c>
      <c r="Y1064" s="1">
        <f>Tabulka1[[#This Row],[z2]]</f>
        <v>1.4182250000000001</v>
      </c>
      <c r="Z1064" s="1">
        <f>Tabulka1[[#This Row],[std2]]</f>
        <v>7.0710678119117998E-6</v>
      </c>
      <c r="AA1064" s="1" t="s">
        <v>40</v>
      </c>
      <c r="AB1064" s="1" t="s">
        <v>37</v>
      </c>
      <c r="AC1064" s="1" t="str">
        <f>Tabulka1[[#This Row],[z2Label]]</f>
        <v>Density (g/cm3)</v>
      </c>
      <c r="AD1064" s="1">
        <f>Tabulka1[[#This Row],[y2]]</f>
        <v>0</v>
      </c>
      <c r="AE1064" s="1">
        <f>Tabulka1[[#This Row],[x3]]</f>
        <v>35</v>
      </c>
      <c r="AF1064" s="1">
        <f>Tabulka1[[#This Row],[x2]]-Tabulka1[[#This Row],[x3]]</f>
        <v>0</v>
      </c>
      <c r="AG1064" s="1">
        <f>100-Tabulka1[[#This Row],[Na2O_proc]]-Tabulka1[[#This Row],[SiO2_proc]]</f>
        <v>65</v>
      </c>
      <c r="AH1064" s="1">
        <f>Tabulka1[[#This Row],[z2]]</f>
        <v>1.4182250000000001</v>
      </c>
      <c r="AI1064" s="1">
        <f>Tabulka1[[#This Row],[std2]]</f>
        <v>7.0710678119117998E-6</v>
      </c>
      <c r="AJ1064" s="1" t="str">
        <f>Tabulka1[[#This Row],[z2Label]]</f>
        <v>Density (g/cm3)</v>
      </c>
      <c r="AK1064" s="1">
        <v>20</v>
      </c>
      <c r="AL1064" s="1" t="s">
        <v>83</v>
      </c>
      <c r="AM1064" s="1" t="s">
        <v>79</v>
      </c>
      <c r="AN1064" s="1">
        <f t="shared" si="839"/>
        <v>1.4175914300000001</v>
      </c>
      <c r="AO1064" s="1">
        <f>Tabulka1[[#This Row],[Interpolated_z2]]-Tabulka1[[#This Row],[z2]]</f>
        <v>-6.3356999999997221E-4</v>
      </c>
      <c r="AP1064" s="1">
        <f>Tabulka1[[#This Row],[Interpolated_z2 - measured]]/Tabulka1[[#This Row],[z2]]*100</f>
        <v>-4.4673447443104738E-2</v>
      </c>
      <c r="AQ1064" s="1">
        <v>1</v>
      </c>
    </row>
    <row r="1065" spans="1:43" ht="16.5" x14ac:dyDescent="0.35">
      <c r="A1065" s="1">
        <f>2*Tabulka1[[#This Row],[x3]]*Tabulka1[[#This Row],[z]]/(100*94.196)*1000</f>
        <v>12.629835661811542</v>
      </c>
      <c r="B1065" s="1">
        <f>Tabulka1[[#This Row],[y2]]*Tabulka1[[#This Row],[x]]/2</f>
        <v>0</v>
      </c>
      <c r="C1065" s="1">
        <f>Tabulka1[[#This Row],[z2]]</f>
        <v>1.4871000000000001</v>
      </c>
      <c r="D1065" s="1">
        <f>Tabulka1[[#This Row],[std2]]</f>
        <v>0</v>
      </c>
      <c r="E1065" s="1">
        <f t="shared" si="837"/>
        <v>1</v>
      </c>
      <c r="F1065" s="1" t="s">
        <v>84</v>
      </c>
      <c r="G1065" s="1" t="s">
        <v>27</v>
      </c>
      <c r="H1065" s="1" t="str">
        <f>Tabulka1[[#This Row],[z2Label]]</f>
        <v>Density (g/cm3)</v>
      </c>
      <c r="I1065" s="1">
        <f t="shared" ref="I1065:J1065" si="846">I973</f>
        <v>40</v>
      </c>
      <c r="J1065" s="1">
        <f t="shared" si="846"/>
        <v>0</v>
      </c>
      <c r="K1065">
        <v>1.4871000000000001</v>
      </c>
      <c r="L1065">
        <v>0</v>
      </c>
      <c r="M1065" s="1" t="s">
        <v>29</v>
      </c>
      <c r="N1065" s="1" t="s">
        <v>28</v>
      </c>
      <c r="O1065" s="1" t="s">
        <v>80</v>
      </c>
      <c r="P1065" s="1">
        <f>Tabulka1[[#This Row],[x2]]/(1+Tabulka1[[#This Row],[y2]]*60.08/94.196)</f>
        <v>40</v>
      </c>
      <c r="Q1065" s="1">
        <f>Tabulka1[[#This Row],[y2]]</f>
        <v>0</v>
      </c>
      <c r="R1065" s="1">
        <f>Tabulka1[[#This Row],[z2]]</f>
        <v>1.4871000000000001</v>
      </c>
      <c r="S1065" s="1">
        <f>Tabulka1[[#This Row],[std2]]</f>
        <v>0</v>
      </c>
      <c r="T1065" s="1" t="s">
        <v>39</v>
      </c>
      <c r="U1065" s="1" t="s">
        <v>28</v>
      </c>
      <c r="V1065" s="1" t="str">
        <f>Tabulka1[[#This Row],[z2Label]]</f>
        <v>Density (g/cm3)</v>
      </c>
      <c r="W1065" s="1">
        <f>2*Tabulka1[[#This Row],[x3]]/94.196*1000/(100-Tabulka1[[#This Row],[x2]])</f>
        <v>14.154882726796609</v>
      </c>
      <c r="X1065" s="1">
        <f>(Tabulka1[[#This Row],[x2]]-Tabulka1[[#This Row],[x3]])/60.08*1000/(100-Tabulka1[[#This Row],[x2]])</f>
        <v>0</v>
      </c>
      <c r="Y1065" s="1">
        <f>Tabulka1[[#This Row],[z2]]</f>
        <v>1.4871000000000001</v>
      </c>
      <c r="Z1065" s="1">
        <f>Tabulka1[[#This Row],[std2]]</f>
        <v>0</v>
      </c>
      <c r="AA1065" s="1" t="s">
        <v>40</v>
      </c>
      <c r="AB1065" s="1" t="s">
        <v>37</v>
      </c>
      <c r="AC1065" s="1" t="str">
        <f>Tabulka1[[#This Row],[z2Label]]</f>
        <v>Density (g/cm3)</v>
      </c>
      <c r="AD1065" s="1">
        <f>Tabulka1[[#This Row],[y2]]</f>
        <v>0</v>
      </c>
      <c r="AE1065" s="1">
        <f>Tabulka1[[#This Row],[x3]]</f>
        <v>40</v>
      </c>
      <c r="AF1065" s="1">
        <f>Tabulka1[[#This Row],[x2]]-Tabulka1[[#This Row],[x3]]</f>
        <v>0</v>
      </c>
      <c r="AG1065" s="1">
        <f>100-Tabulka1[[#This Row],[Na2O_proc]]-Tabulka1[[#This Row],[SiO2_proc]]</f>
        <v>60</v>
      </c>
      <c r="AH1065" s="1">
        <f>Tabulka1[[#This Row],[z2]]</f>
        <v>1.4871000000000001</v>
      </c>
      <c r="AI1065" s="1">
        <f>Tabulka1[[#This Row],[std2]]</f>
        <v>0</v>
      </c>
      <c r="AJ1065" s="1" t="str">
        <f>Tabulka1[[#This Row],[z2Label]]</f>
        <v>Density (g/cm3)</v>
      </c>
      <c r="AK1065" s="1">
        <v>20</v>
      </c>
      <c r="AL1065" s="1" t="s">
        <v>83</v>
      </c>
      <c r="AM1065" s="1" t="s">
        <v>79</v>
      </c>
      <c r="AN1065" s="1">
        <f t="shared" si="839"/>
        <v>1.4873628800000001</v>
      </c>
      <c r="AO1065" s="1">
        <f>Tabulka1[[#This Row],[Interpolated_z2]]-Tabulka1[[#This Row],[z2]]</f>
        <v>2.6287999999996536E-4</v>
      </c>
      <c r="AP1065" s="1">
        <f>Tabulka1[[#This Row],[Interpolated_z2 - measured]]/Tabulka1[[#This Row],[z2]]*100</f>
        <v>1.7677358617441016E-2</v>
      </c>
      <c r="AQ1065" s="1">
        <v>1</v>
      </c>
    </row>
    <row r="1066" spans="1:43" ht="16.5" x14ac:dyDescent="0.35">
      <c r="A1066" s="1">
        <f>2*Tabulka1[[#This Row],[x3]]*Tabulka1[[#This Row],[z]]/(100*94.196)*1000</f>
        <v>0</v>
      </c>
      <c r="B1066" s="1">
        <f>Tabulka1[[#This Row],[y2]]*Tabulka1[[#This Row],[x]]/2</f>
        <v>0</v>
      </c>
      <c r="C1066" s="1">
        <f>Tabulka1[[#This Row],[z2]]</f>
        <v>0.99819999999999998</v>
      </c>
      <c r="D1066" s="1">
        <f>Tabulka1[[#This Row],[std2]]</f>
        <v>0</v>
      </c>
      <c r="E1066" s="1">
        <f t="shared" si="837"/>
        <v>2</v>
      </c>
      <c r="F1066" s="1" t="s">
        <v>84</v>
      </c>
      <c r="G1066" s="1" t="s">
        <v>27</v>
      </c>
      <c r="H1066" s="1" t="str">
        <f>Tabulka1[[#This Row],[z2Label]]</f>
        <v>Density (g/cm3)</v>
      </c>
      <c r="I1066" s="1">
        <f t="shared" ref="I1066:J1066" si="847">I974</f>
        <v>0</v>
      </c>
      <c r="J1066" s="1">
        <f t="shared" si="847"/>
        <v>0.1</v>
      </c>
      <c r="K1066">
        <v>0.99819999999999998</v>
      </c>
      <c r="L1066"/>
      <c r="M1066" s="1" t="s">
        <v>29</v>
      </c>
      <c r="N1066" s="1" t="s">
        <v>28</v>
      </c>
      <c r="O1066" s="1" t="s">
        <v>80</v>
      </c>
      <c r="P1066" s="1">
        <f>Tabulka1[[#This Row],[x2]]/(1+Tabulka1[[#This Row],[y2]]*60.08/94.196)</f>
        <v>0</v>
      </c>
      <c r="Q1066" s="1">
        <f>Tabulka1[[#This Row],[y2]]</f>
        <v>0.1</v>
      </c>
      <c r="R1066" s="1">
        <f>Tabulka1[[#This Row],[z2]]</f>
        <v>0.99819999999999998</v>
      </c>
      <c r="S1066" s="1">
        <f>Tabulka1[[#This Row],[std2]]</f>
        <v>0</v>
      </c>
      <c r="T1066" s="1" t="s">
        <v>39</v>
      </c>
      <c r="U1066" s="1" t="s">
        <v>28</v>
      </c>
      <c r="V1066" s="1" t="str">
        <f>Tabulka1[[#This Row],[z2Label]]</f>
        <v>Density (g/cm3)</v>
      </c>
      <c r="W1066" s="1">
        <f>2*Tabulka1[[#This Row],[x3]]/94.196*1000/(100-Tabulka1[[#This Row],[x2]])</f>
        <v>0</v>
      </c>
      <c r="X1066" s="1">
        <f>(Tabulka1[[#This Row],[x2]]-Tabulka1[[#This Row],[x3]])/60.08*1000/(100-Tabulka1[[#This Row],[x2]])</f>
        <v>0</v>
      </c>
      <c r="Y1066" s="1">
        <f>Tabulka1[[#This Row],[z2]]</f>
        <v>0.99819999999999998</v>
      </c>
      <c r="Z1066" s="1">
        <f>Tabulka1[[#This Row],[std2]]</f>
        <v>0</v>
      </c>
      <c r="AA1066" s="1" t="s">
        <v>40</v>
      </c>
      <c r="AB1066" s="1" t="s">
        <v>37</v>
      </c>
      <c r="AC1066" s="1" t="str">
        <f>Tabulka1[[#This Row],[z2Label]]</f>
        <v>Density (g/cm3)</v>
      </c>
      <c r="AD1066" s="1">
        <f>Tabulka1[[#This Row],[y2]]</f>
        <v>0.1</v>
      </c>
      <c r="AE1066" s="1">
        <f>Tabulka1[[#This Row],[x3]]</f>
        <v>0</v>
      </c>
      <c r="AF1066" s="1">
        <f>Tabulka1[[#This Row],[x2]]-Tabulka1[[#This Row],[x3]]</f>
        <v>0</v>
      </c>
      <c r="AG1066" s="1">
        <f>100-Tabulka1[[#This Row],[Na2O_proc]]-Tabulka1[[#This Row],[SiO2_proc]]</f>
        <v>100</v>
      </c>
      <c r="AH1066" s="1">
        <f>Tabulka1[[#This Row],[z2]]</f>
        <v>0.99819999999999998</v>
      </c>
      <c r="AI1066" s="1">
        <f>Tabulka1[[#This Row],[std2]]</f>
        <v>0</v>
      </c>
      <c r="AJ1066" s="1" t="str">
        <f>Tabulka1[[#This Row],[z2Label]]</f>
        <v>Density (g/cm3)</v>
      </c>
      <c r="AK1066" s="1">
        <v>20</v>
      </c>
      <c r="AL1066" s="1" t="s">
        <v>83</v>
      </c>
      <c r="AM1066" s="1" t="s">
        <v>79</v>
      </c>
      <c r="AN1066" s="1">
        <f t="shared" si="839"/>
        <v>1.0017721857200002</v>
      </c>
      <c r="AO1066" s="1">
        <f>Tabulka1[[#This Row],[Interpolated_z2]]-Tabulka1[[#This Row],[z2]]</f>
        <v>3.5721857200001761E-3</v>
      </c>
      <c r="AP1066" s="1">
        <f>Tabulka1[[#This Row],[Interpolated_z2 - measured]]/Tabulka1[[#This Row],[z2]]*100</f>
        <v>0.35786272490484633</v>
      </c>
      <c r="AQ1066" s="1">
        <v>100</v>
      </c>
    </row>
    <row r="1067" spans="1:43" ht="16.5" x14ac:dyDescent="0.35">
      <c r="A1067" s="1">
        <f>2*Tabulka1[[#This Row],[x3]]*Tabulka1[[#This Row],[z]]/(100*94.196)*1000</f>
        <v>1.0499980040716934</v>
      </c>
      <c r="B1067" s="1">
        <f>Tabulka1[[#This Row],[y2]]*Tabulka1[[#This Row],[x]]/2</f>
        <v>5.2499900203584672E-2</v>
      </c>
      <c r="C1067" s="1">
        <f>Tabulka1[[#This Row],[z2]]</f>
        <v>1.0521400000000001</v>
      </c>
      <c r="D1067" s="1">
        <f>Tabulka1[[#This Row],[std2]]</f>
        <v>0</v>
      </c>
      <c r="E1067" s="1">
        <f t="shared" si="837"/>
        <v>2</v>
      </c>
      <c r="F1067" s="1" t="s">
        <v>84</v>
      </c>
      <c r="G1067" s="1" t="s">
        <v>27</v>
      </c>
      <c r="H1067" s="1" t="str">
        <f>Tabulka1[[#This Row],[z2Label]]</f>
        <v>Density (g/cm3)</v>
      </c>
      <c r="I1067" s="1">
        <f t="shared" ref="I1067:J1067" si="848">I975</f>
        <v>5</v>
      </c>
      <c r="J1067" s="1">
        <f t="shared" si="848"/>
        <v>0.1</v>
      </c>
      <c r="K1067">
        <v>1.0521400000000001</v>
      </c>
      <c r="L1067">
        <v>0</v>
      </c>
      <c r="M1067" s="1" t="s">
        <v>29</v>
      </c>
      <c r="N1067" s="1" t="s">
        <v>28</v>
      </c>
      <c r="O1067" s="1" t="s">
        <v>80</v>
      </c>
      <c r="P1067" s="1">
        <f>Tabulka1[[#This Row],[x2]]/(1+Tabulka1[[#This Row],[y2]]*60.08/94.196)</f>
        <v>4.7002115684004622</v>
      </c>
      <c r="Q1067" s="1">
        <f>Tabulka1[[#This Row],[y2]]</f>
        <v>0.1</v>
      </c>
      <c r="R1067" s="1">
        <f>Tabulka1[[#This Row],[z2]]</f>
        <v>1.0521400000000001</v>
      </c>
      <c r="S1067" s="1">
        <f>Tabulka1[[#This Row],[std2]]</f>
        <v>0</v>
      </c>
      <c r="T1067" s="1" t="s">
        <v>39</v>
      </c>
      <c r="U1067" s="1" t="s">
        <v>28</v>
      </c>
      <c r="V1067" s="1" t="str">
        <f>Tabulka1[[#This Row],[z2Label]]</f>
        <v>Density (g/cm3)</v>
      </c>
      <c r="W1067" s="1">
        <f>2*Tabulka1[[#This Row],[x3]]/94.196*1000/(100-Tabulka1[[#This Row],[x2]])</f>
        <v>1.0504885822395995</v>
      </c>
      <c r="X1067" s="1">
        <f>(Tabulka1[[#This Row],[x2]]-Tabulka1[[#This Row],[x3]])/60.08*1000/(100-Tabulka1[[#This Row],[x2]])</f>
        <v>5.2524429111980145E-2</v>
      </c>
      <c r="Y1067" s="1">
        <f>Tabulka1[[#This Row],[z2]]</f>
        <v>1.0521400000000001</v>
      </c>
      <c r="Z1067" s="1">
        <f>Tabulka1[[#This Row],[std2]]</f>
        <v>0</v>
      </c>
      <c r="AA1067" s="1" t="s">
        <v>40</v>
      </c>
      <c r="AB1067" s="1" t="s">
        <v>37</v>
      </c>
      <c r="AC1067" s="1" t="str">
        <f>Tabulka1[[#This Row],[z2Label]]</f>
        <v>Density (g/cm3)</v>
      </c>
      <c r="AD1067" s="1">
        <f>Tabulka1[[#This Row],[y2]]</f>
        <v>0.1</v>
      </c>
      <c r="AE1067" s="1">
        <f>Tabulka1[[#This Row],[x3]]</f>
        <v>4.7002115684004622</v>
      </c>
      <c r="AF1067" s="1">
        <f>Tabulka1[[#This Row],[x2]]-Tabulka1[[#This Row],[x3]]</f>
        <v>0.29978843159953783</v>
      </c>
      <c r="AG1067" s="1">
        <f>100-Tabulka1[[#This Row],[Na2O_proc]]-Tabulka1[[#This Row],[SiO2_proc]]</f>
        <v>95</v>
      </c>
      <c r="AH1067" s="1">
        <f>Tabulka1[[#This Row],[z2]]</f>
        <v>1.0521400000000001</v>
      </c>
      <c r="AI1067" s="1">
        <f>Tabulka1[[#This Row],[std2]]</f>
        <v>0</v>
      </c>
      <c r="AJ1067" s="1" t="str">
        <f>Tabulka1[[#This Row],[z2Label]]</f>
        <v>Density (g/cm3)</v>
      </c>
      <c r="AK1067" s="1">
        <v>20</v>
      </c>
      <c r="AL1067" s="1" t="s">
        <v>83</v>
      </c>
      <c r="AM1067" s="1" t="s">
        <v>79</v>
      </c>
      <c r="AN1067" s="1">
        <f t="shared" si="839"/>
        <v>1.0525061218050005</v>
      </c>
      <c r="AO1067" s="1">
        <f>Tabulka1[[#This Row],[Interpolated_z2]]-Tabulka1[[#This Row],[z2]]</f>
        <v>3.6612180500039671E-4</v>
      </c>
      <c r="AP1067" s="1">
        <f>Tabulka1[[#This Row],[Interpolated_z2 - measured]]/Tabulka1[[#This Row],[z2]]*100</f>
        <v>3.4797822057938743E-2</v>
      </c>
      <c r="AQ1067" s="1">
        <v>1</v>
      </c>
    </row>
    <row r="1068" spans="1:43" ht="16.5" x14ac:dyDescent="0.35">
      <c r="A1068" s="1">
        <f>2*Tabulka1[[#This Row],[x3]]*Tabulka1[[#This Row],[z]]/(100*94.196)*1000</f>
        <v>2.2101612710071445</v>
      </c>
      <c r="B1068" s="1">
        <f>Tabulka1[[#This Row],[y2]]*Tabulka1[[#This Row],[x]]/2</f>
        <v>0.11050806355035724</v>
      </c>
      <c r="C1068" s="1">
        <f>Tabulka1[[#This Row],[z2]]</f>
        <v>1.107335</v>
      </c>
      <c r="D1068" s="1">
        <f>Tabulka1[[#This Row],[std2]]</f>
        <v>7.0710678119117998E-6</v>
      </c>
      <c r="E1068" s="1">
        <f t="shared" si="837"/>
        <v>2</v>
      </c>
      <c r="F1068" s="1" t="s">
        <v>84</v>
      </c>
      <c r="G1068" s="1" t="s">
        <v>27</v>
      </c>
      <c r="H1068" s="1" t="str">
        <f>Tabulka1[[#This Row],[z2Label]]</f>
        <v>Density (g/cm3)</v>
      </c>
      <c r="I1068" s="1">
        <f t="shared" ref="I1068:J1068" si="849">I976</f>
        <v>10</v>
      </c>
      <c r="J1068" s="1">
        <f t="shared" si="849"/>
        <v>0.1</v>
      </c>
      <c r="K1068">
        <v>1.107335</v>
      </c>
      <c r="L1068">
        <v>7.0710678119117998E-6</v>
      </c>
      <c r="M1068" s="1" t="s">
        <v>29</v>
      </c>
      <c r="N1068" s="1" t="s">
        <v>28</v>
      </c>
      <c r="O1068" s="1" t="s">
        <v>80</v>
      </c>
      <c r="P1068" s="1">
        <f>Tabulka1[[#This Row],[x2]]/(1+Tabulka1[[#This Row],[y2]]*60.08/94.196)</f>
        <v>9.4004231368009243</v>
      </c>
      <c r="Q1068" s="1">
        <f>Tabulka1[[#This Row],[y2]]</f>
        <v>0.1</v>
      </c>
      <c r="R1068" s="1">
        <f>Tabulka1[[#This Row],[z2]]</f>
        <v>1.107335</v>
      </c>
      <c r="S1068" s="1">
        <f>Tabulka1[[#This Row],[std2]]</f>
        <v>7.0710678119117998E-6</v>
      </c>
      <c r="T1068" s="1" t="s">
        <v>39</v>
      </c>
      <c r="U1068" s="1" t="s">
        <v>28</v>
      </c>
      <c r="V1068" s="1" t="str">
        <f>Tabulka1[[#This Row],[z2Label]]</f>
        <v>Density (g/cm3)</v>
      </c>
      <c r="W1068" s="1">
        <f>2*Tabulka1[[#This Row],[x3]]/94.196*1000/(100-Tabulka1[[#This Row],[x2]])</f>
        <v>2.2176981180613766</v>
      </c>
      <c r="X1068" s="1">
        <f>(Tabulka1[[#This Row],[x2]]-Tabulka1[[#This Row],[x3]])/60.08*1000/(100-Tabulka1[[#This Row],[x2]])</f>
        <v>0.11088490590306919</v>
      </c>
      <c r="Y1068" s="1">
        <f>Tabulka1[[#This Row],[z2]]</f>
        <v>1.107335</v>
      </c>
      <c r="Z1068" s="1">
        <f>Tabulka1[[#This Row],[std2]]</f>
        <v>7.0710678119117998E-6</v>
      </c>
      <c r="AA1068" s="1" t="s">
        <v>40</v>
      </c>
      <c r="AB1068" s="1" t="s">
        <v>37</v>
      </c>
      <c r="AC1068" s="1" t="str">
        <f>Tabulka1[[#This Row],[z2Label]]</f>
        <v>Density (g/cm3)</v>
      </c>
      <c r="AD1068" s="1">
        <f>Tabulka1[[#This Row],[y2]]</f>
        <v>0.1</v>
      </c>
      <c r="AE1068" s="1">
        <f>Tabulka1[[#This Row],[x3]]</f>
        <v>9.4004231368009243</v>
      </c>
      <c r="AF1068" s="1">
        <f>Tabulka1[[#This Row],[x2]]-Tabulka1[[#This Row],[x3]]</f>
        <v>0.59957686319907566</v>
      </c>
      <c r="AG1068" s="1">
        <f>100-Tabulka1[[#This Row],[Na2O_proc]]-Tabulka1[[#This Row],[SiO2_proc]]</f>
        <v>90</v>
      </c>
      <c r="AH1068" s="1">
        <f>Tabulka1[[#This Row],[z2]]</f>
        <v>1.107335</v>
      </c>
      <c r="AI1068" s="1">
        <f>Tabulka1[[#This Row],[std2]]</f>
        <v>7.0710678119117998E-6</v>
      </c>
      <c r="AJ1068" s="1" t="str">
        <f>Tabulka1[[#This Row],[z2Label]]</f>
        <v>Density (g/cm3)</v>
      </c>
      <c r="AK1068" s="1">
        <v>20</v>
      </c>
      <c r="AL1068" s="1" t="s">
        <v>83</v>
      </c>
      <c r="AM1068" s="1" t="s">
        <v>79</v>
      </c>
      <c r="AN1068" s="1">
        <f t="shared" si="839"/>
        <v>1.1072229327900001</v>
      </c>
      <c r="AO1068" s="1">
        <f>Tabulka1[[#This Row],[Interpolated_z2]]-Tabulka1[[#This Row],[z2]]</f>
        <v>-1.1206720999989983E-4</v>
      </c>
      <c r="AP1068" s="1">
        <f>Tabulka1[[#This Row],[Interpolated_z2 - measured]]/Tabulka1[[#This Row],[z2]]*100</f>
        <v>-1.0120443226295552E-2</v>
      </c>
      <c r="AQ1068" s="1">
        <v>1</v>
      </c>
    </row>
    <row r="1069" spans="1:43" ht="16.5" x14ac:dyDescent="0.35">
      <c r="A1069" s="1">
        <f>2*Tabulka1[[#This Row],[x3]]*Tabulka1[[#This Row],[z]]/(100*94.196)*1000</f>
        <v>3.4855195401381178</v>
      </c>
      <c r="B1069" s="1">
        <f>Tabulka1[[#This Row],[y2]]*Tabulka1[[#This Row],[x]]/2</f>
        <v>0.17427597700690589</v>
      </c>
      <c r="C1069" s="1">
        <f>Tabulka1[[#This Row],[z2]]</f>
        <v>1.16421</v>
      </c>
      <c r="D1069" s="1">
        <f>Tabulka1[[#This Row],[std2]]</f>
        <v>0</v>
      </c>
      <c r="E1069" s="1">
        <f t="shared" si="837"/>
        <v>2</v>
      </c>
      <c r="F1069" s="1" t="s">
        <v>84</v>
      </c>
      <c r="G1069" s="1" t="s">
        <v>27</v>
      </c>
      <c r="H1069" s="1" t="str">
        <f>Tabulka1[[#This Row],[z2Label]]</f>
        <v>Density (g/cm3)</v>
      </c>
      <c r="I1069" s="1">
        <f t="shared" ref="I1069:J1069" si="850">I977</f>
        <v>15</v>
      </c>
      <c r="J1069" s="1">
        <f t="shared" si="850"/>
        <v>0.1</v>
      </c>
      <c r="K1069">
        <v>1.16421</v>
      </c>
      <c r="L1069">
        <v>0</v>
      </c>
      <c r="M1069" s="1" t="s">
        <v>29</v>
      </c>
      <c r="N1069" s="1" t="s">
        <v>28</v>
      </c>
      <c r="O1069" s="1" t="s">
        <v>80</v>
      </c>
      <c r="P1069" s="1">
        <f>Tabulka1[[#This Row],[x2]]/(1+Tabulka1[[#This Row],[y2]]*60.08/94.196)</f>
        <v>14.100634705201388</v>
      </c>
      <c r="Q1069" s="1">
        <f>Tabulka1[[#This Row],[y2]]</f>
        <v>0.1</v>
      </c>
      <c r="R1069" s="1">
        <f>Tabulka1[[#This Row],[z2]]</f>
        <v>1.16421</v>
      </c>
      <c r="S1069" s="1">
        <f>Tabulka1[[#This Row],[std2]]</f>
        <v>0</v>
      </c>
      <c r="T1069" s="1" t="s">
        <v>39</v>
      </c>
      <c r="U1069" s="1" t="s">
        <v>28</v>
      </c>
      <c r="V1069" s="1" t="str">
        <f>Tabulka1[[#This Row],[z2Label]]</f>
        <v>Density (g/cm3)</v>
      </c>
      <c r="W1069" s="1">
        <f>2*Tabulka1[[#This Row],[x3]]/94.196*1000/(100-Tabulka1[[#This Row],[x2]])</f>
        <v>3.5222264228033628</v>
      </c>
      <c r="X1069" s="1">
        <f>(Tabulka1[[#This Row],[x2]]-Tabulka1[[#This Row],[x3]])/60.08*1000/(100-Tabulka1[[#This Row],[x2]])</f>
        <v>0.17611132114016836</v>
      </c>
      <c r="Y1069" s="1">
        <f>Tabulka1[[#This Row],[z2]]</f>
        <v>1.16421</v>
      </c>
      <c r="Z1069" s="1">
        <f>Tabulka1[[#This Row],[std2]]</f>
        <v>0</v>
      </c>
      <c r="AA1069" s="1" t="s">
        <v>40</v>
      </c>
      <c r="AB1069" s="1" t="s">
        <v>37</v>
      </c>
      <c r="AC1069" s="1" t="str">
        <f>Tabulka1[[#This Row],[z2Label]]</f>
        <v>Density (g/cm3)</v>
      </c>
      <c r="AD1069" s="1">
        <f>Tabulka1[[#This Row],[y2]]</f>
        <v>0.1</v>
      </c>
      <c r="AE1069" s="1">
        <f>Tabulka1[[#This Row],[x3]]</f>
        <v>14.100634705201388</v>
      </c>
      <c r="AF1069" s="1">
        <f>Tabulka1[[#This Row],[x2]]-Tabulka1[[#This Row],[x3]]</f>
        <v>0.89936529479861171</v>
      </c>
      <c r="AG1069" s="1">
        <f>100-Tabulka1[[#This Row],[Na2O_proc]]-Tabulka1[[#This Row],[SiO2_proc]]</f>
        <v>85</v>
      </c>
      <c r="AH1069" s="1">
        <f>Tabulka1[[#This Row],[z2]]</f>
        <v>1.16421</v>
      </c>
      <c r="AI1069" s="1">
        <f>Tabulka1[[#This Row],[std2]]</f>
        <v>0</v>
      </c>
      <c r="AJ1069" s="1" t="str">
        <f>Tabulka1[[#This Row],[z2Label]]</f>
        <v>Density (g/cm3)</v>
      </c>
      <c r="AK1069" s="1">
        <v>20</v>
      </c>
      <c r="AL1069" s="1" t="s">
        <v>83</v>
      </c>
      <c r="AM1069" s="1" t="s">
        <v>79</v>
      </c>
      <c r="AN1069" s="1">
        <f t="shared" si="839"/>
        <v>1.1648072552750002</v>
      </c>
      <c r="AO1069" s="1">
        <f>Tabulka1[[#This Row],[Interpolated_z2]]-Tabulka1[[#This Row],[z2]]</f>
        <v>5.9725527500020803E-4</v>
      </c>
      <c r="AP1069" s="1">
        <f>Tabulka1[[#This Row],[Interpolated_z2 - measured]]/Tabulka1[[#This Row],[z2]]*100</f>
        <v>5.1301335240223671E-2</v>
      </c>
      <c r="AQ1069" s="1">
        <v>1</v>
      </c>
    </row>
    <row r="1070" spans="1:43" ht="16.5" x14ac:dyDescent="0.35">
      <c r="A1070" s="1">
        <f>2*Tabulka1[[#This Row],[x3]]*Tabulka1[[#This Row],[z]]/(100*94.196)*1000</f>
        <v>4.8861921679773248</v>
      </c>
      <c r="B1070" s="1">
        <f>Tabulka1[[#This Row],[y2]]*Tabulka1[[#This Row],[x]]/2</f>
        <v>0.24430960839886626</v>
      </c>
      <c r="C1070" s="1">
        <f>Tabulka1[[#This Row],[z2]]</f>
        <v>1.22404</v>
      </c>
      <c r="D1070" s="1">
        <f>Tabulka1[[#This Row],[std2]]</f>
        <v>0</v>
      </c>
      <c r="E1070" s="1">
        <f t="shared" si="837"/>
        <v>2</v>
      </c>
      <c r="F1070" s="1" t="s">
        <v>84</v>
      </c>
      <c r="G1070" s="1" t="s">
        <v>27</v>
      </c>
      <c r="H1070" s="1" t="str">
        <f>Tabulka1[[#This Row],[z2Label]]</f>
        <v>Density (g/cm3)</v>
      </c>
      <c r="I1070" s="1">
        <f t="shared" ref="I1070:J1070" si="851">I978</f>
        <v>20</v>
      </c>
      <c r="J1070" s="1">
        <f t="shared" si="851"/>
        <v>0.1</v>
      </c>
      <c r="K1070">
        <v>1.22404</v>
      </c>
      <c r="L1070">
        <v>0</v>
      </c>
      <c r="M1070" s="1" t="s">
        <v>29</v>
      </c>
      <c r="N1070" s="1" t="s">
        <v>28</v>
      </c>
      <c r="O1070" s="1" t="s">
        <v>80</v>
      </c>
      <c r="P1070" s="1">
        <f>Tabulka1[[#This Row],[x2]]/(1+Tabulka1[[#This Row],[y2]]*60.08/94.196)</f>
        <v>18.800846273601849</v>
      </c>
      <c r="Q1070" s="1">
        <f>Tabulka1[[#This Row],[y2]]</f>
        <v>0.1</v>
      </c>
      <c r="R1070" s="1">
        <f>Tabulka1[[#This Row],[z2]]</f>
        <v>1.22404</v>
      </c>
      <c r="S1070" s="1">
        <f>Tabulka1[[#This Row],[std2]]</f>
        <v>0</v>
      </c>
      <c r="T1070" s="1" t="s">
        <v>39</v>
      </c>
      <c r="U1070" s="1" t="s">
        <v>28</v>
      </c>
      <c r="V1070" s="1" t="str">
        <f>Tabulka1[[#This Row],[z2Label]]</f>
        <v>Density (g/cm3)</v>
      </c>
      <c r="W1070" s="1">
        <f>2*Tabulka1[[#This Row],[x3]]/94.196*1000/(100-Tabulka1[[#This Row],[x2]])</f>
        <v>4.9898207656380977</v>
      </c>
      <c r="X1070" s="1">
        <f>(Tabulka1[[#This Row],[x2]]-Tabulka1[[#This Row],[x3]])/60.08*1000/(100-Tabulka1[[#This Row],[x2]])</f>
        <v>0.24949103828190569</v>
      </c>
      <c r="Y1070" s="1">
        <f>Tabulka1[[#This Row],[z2]]</f>
        <v>1.22404</v>
      </c>
      <c r="Z1070" s="1">
        <f>Tabulka1[[#This Row],[std2]]</f>
        <v>0</v>
      </c>
      <c r="AA1070" s="1" t="s">
        <v>40</v>
      </c>
      <c r="AB1070" s="1" t="s">
        <v>37</v>
      </c>
      <c r="AC1070" s="1" t="str">
        <f>Tabulka1[[#This Row],[z2Label]]</f>
        <v>Density (g/cm3)</v>
      </c>
      <c r="AD1070" s="1">
        <f>Tabulka1[[#This Row],[y2]]</f>
        <v>0.1</v>
      </c>
      <c r="AE1070" s="1">
        <f>Tabulka1[[#This Row],[x3]]</f>
        <v>18.800846273601849</v>
      </c>
      <c r="AF1070" s="1">
        <f>Tabulka1[[#This Row],[x2]]-Tabulka1[[#This Row],[x3]]</f>
        <v>1.1991537263981513</v>
      </c>
      <c r="AG1070" s="1">
        <f>100-Tabulka1[[#This Row],[Na2O_proc]]-Tabulka1[[#This Row],[SiO2_proc]]</f>
        <v>80</v>
      </c>
      <c r="AH1070" s="1">
        <f>Tabulka1[[#This Row],[z2]]</f>
        <v>1.22404</v>
      </c>
      <c r="AI1070" s="1">
        <f>Tabulka1[[#This Row],[std2]]</f>
        <v>0</v>
      </c>
      <c r="AJ1070" s="1" t="str">
        <f>Tabulka1[[#This Row],[z2Label]]</f>
        <v>Density (g/cm3)</v>
      </c>
      <c r="AK1070" s="1">
        <v>20</v>
      </c>
      <c r="AL1070" s="1" t="s">
        <v>83</v>
      </c>
      <c r="AM1070" s="1" t="s">
        <v>79</v>
      </c>
      <c r="AN1070" s="1">
        <f t="shared" si="839"/>
        <v>1.2245677458600004</v>
      </c>
      <c r="AO1070" s="1">
        <f>Tabulka1[[#This Row],[Interpolated_z2]]-Tabulka1[[#This Row],[z2]]</f>
        <v>5.277458600003726E-4</v>
      </c>
      <c r="AP1070" s="1">
        <f>Tabulka1[[#This Row],[Interpolated_z2 - measured]]/Tabulka1[[#This Row],[z2]]*100</f>
        <v>4.3115082840460492E-2</v>
      </c>
      <c r="AQ1070" s="1">
        <v>1</v>
      </c>
    </row>
    <row r="1071" spans="1:43" ht="16.5" x14ac:dyDescent="0.35">
      <c r="A1071" s="1">
        <f>2*Tabulka1[[#This Row],[x3]]*Tabulka1[[#This Row],[z]]/(100*94.196)*1000</f>
        <v>6.4123438186100357</v>
      </c>
      <c r="B1071" s="1">
        <f>Tabulka1[[#This Row],[y2]]*Tabulka1[[#This Row],[x]]/2</f>
        <v>0.32061719093050178</v>
      </c>
      <c r="C1071" s="1">
        <f>Tabulka1[[#This Row],[z2]]</f>
        <v>1.285085</v>
      </c>
      <c r="D1071" s="1">
        <f>Tabulka1[[#This Row],[std2]]</f>
        <v>7.0710678119117998E-6</v>
      </c>
      <c r="E1071" s="1">
        <f t="shared" si="837"/>
        <v>2</v>
      </c>
      <c r="F1071" s="1" t="s">
        <v>84</v>
      </c>
      <c r="G1071" s="1" t="s">
        <v>27</v>
      </c>
      <c r="H1071" s="1" t="str">
        <f>Tabulka1[[#This Row],[z2Label]]</f>
        <v>Density (g/cm3)</v>
      </c>
      <c r="I1071" s="1">
        <f t="shared" ref="I1071:J1071" si="852">I979</f>
        <v>25</v>
      </c>
      <c r="J1071" s="1">
        <f t="shared" si="852"/>
        <v>0.1</v>
      </c>
      <c r="K1071">
        <v>1.285085</v>
      </c>
      <c r="L1071">
        <v>7.0710678119117998E-6</v>
      </c>
      <c r="M1071" s="1" t="s">
        <v>29</v>
      </c>
      <c r="N1071" s="1" t="s">
        <v>28</v>
      </c>
      <c r="O1071" s="1" t="s">
        <v>80</v>
      </c>
      <c r="P1071" s="1">
        <f>Tabulka1[[#This Row],[x2]]/(1+Tabulka1[[#This Row],[y2]]*60.08/94.196)</f>
        <v>23.501057842002314</v>
      </c>
      <c r="Q1071" s="1">
        <f>Tabulka1[[#This Row],[y2]]</f>
        <v>0.1</v>
      </c>
      <c r="R1071" s="1">
        <f>Tabulka1[[#This Row],[z2]]</f>
        <v>1.285085</v>
      </c>
      <c r="S1071" s="1">
        <f>Tabulka1[[#This Row],[std2]]</f>
        <v>7.0710678119117998E-6</v>
      </c>
      <c r="T1071" s="1" t="s">
        <v>39</v>
      </c>
      <c r="U1071" s="1" t="s">
        <v>28</v>
      </c>
      <c r="V1071" s="1" t="str">
        <f>Tabulka1[[#This Row],[z2Label]]</f>
        <v>Density (g/cm3)</v>
      </c>
      <c r="W1071" s="1">
        <f>2*Tabulka1[[#This Row],[x3]]/94.196*1000/(100-Tabulka1[[#This Row],[x2]])</f>
        <v>6.6530943541841312</v>
      </c>
      <c r="X1071" s="1">
        <f>(Tabulka1[[#This Row],[x2]]-Tabulka1[[#This Row],[x3]])/60.08*1000/(100-Tabulka1[[#This Row],[x2]])</f>
        <v>0.33265471770920674</v>
      </c>
      <c r="Y1071" s="1">
        <f>Tabulka1[[#This Row],[z2]]</f>
        <v>1.285085</v>
      </c>
      <c r="Z1071" s="1">
        <f>Tabulka1[[#This Row],[std2]]</f>
        <v>7.0710678119117998E-6</v>
      </c>
      <c r="AA1071" s="1" t="s">
        <v>40</v>
      </c>
      <c r="AB1071" s="1" t="s">
        <v>37</v>
      </c>
      <c r="AC1071" s="1" t="str">
        <f>Tabulka1[[#This Row],[z2Label]]</f>
        <v>Density (g/cm3)</v>
      </c>
      <c r="AD1071" s="1">
        <f>Tabulka1[[#This Row],[y2]]</f>
        <v>0.1</v>
      </c>
      <c r="AE1071" s="1">
        <f>Tabulka1[[#This Row],[x3]]</f>
        <v>23.501057842002314</v>
      </c>
      <c r="AF1071" s="1">
        <f>Tabulka1[[#This Row],[x2]]-Tabulka1[[#This Row],[x3]]</f>
        <v>1.4989421579976856</v>
      </c>
      <c r="AG1071" s="1">
        <f>100-Tabulka1[[#This Row],[Na2O_proc]]-Tabulka1[[#This Row],[SiO2_proc]]</f>
        <v>75</v>
      </c>
      <c r="AH1071" s="1">
        <f>Tabulka1[[#This Row],[z2]]</f>
        <v>1.285085</v>
      </c>
      <c r="AI1071" s="1">
        <f>Tabulka1[[#This Row],[std2]]</f>
        <v>7.0710678119117998E-6</v>
      </c>
      <c r="AJ1071" s="1" t="str">
        <f>Tabulka1[[#This Row],[z2Label]]</f>
        <v>Density (g/cm3)</v>
      </c>
      <c r="AK1071" s="1">
        <v>20</v>
      </c>
      <c r="AL1071" s="1" t="s">
        <v>83</v>
      </c>
      <c r="AM1071" s="1" t="s">
        <v>79</v>
      </c>
      <c r="AN1071" s="1">
        <f t="shared" si="839"/>
        <v>1.2862370811450001</v>
      </c>
      <c r="AO1071" s="1">
        <f>Tabulka1[[#This Row],[Interpolated_z2]]-Tabulka1[[#This Row],[z2]]</f>
        <v>1.1520811450000945E-3</v>
      </c>
      <c r="AP1071" s="1">
        <f>Tabulka1[[#This Row],[Interpolated_z2 - measured]]/Tabulka1[[#This Row],[z2]]*100</f>
        <v>8.9650190065255958E-2</v>
      </c>
      <c r="AQ1071" s="1">
        <v>1</v>
      </c>
    </row>
    <row r="1072" spans="1:43" ht="16.5" x14ac:dyDescent="0.35">
      <c r="A1072" s="1">
        <f>2*Tabulka1[[#This Row],[x3]]*Tabulka1[[#This Row],[z]]/(100*94.196)*1000</f>
        <v>8.0788391680970797</v>
      </c>
      <c r="B1072" s="1">
        <f>Tabulka1[[#This Row],[y2]]*Tabulka1[[#This Row],[x]]/2</f>
        <v>0.40394195840485403</v>
      </c>
      <c r="C1072" s="1">
        <f>Tabulka1[[#This Row],[z2]]</f>
        <v>1.3492200000000001</v>
      </c>
      <c r="D1072" s="1">
        <f>Tabulka1[[#This Row],[std2]]</f>
        <v>0</v>
      </c>
      <c r="E1072" s="1">
        <f t="shared" si="837"/>
        <v>2</v>
      </c>
      <c r="F1072" s="1" t="s">
        <v>84</v>
      </c>
      <c r="G1072" s="1" t="s">
        <v>27</v>
      </c>
      <c r="H1072" s="1" t="str">
        <f>Tabulka1[[#This Row],[z2Label]]</f>
        <v>Density (g/cm3)</v>
      </c>
      <c r="I1072" s="1">
        <f t="shared" ref="I1072:J1072" si="853">I980</f>
        <v>30</v>
      </c>
      <c r="J1072" s="1">
        <f t="shared" si="853"/>
        <v>0.1</v>
      </c>
      <c r="K1072">
        <v>1.3492200000000001</v>
      </c>
      <c r="L1072">
        <v>0</v>
      </c>
      <c r="M1072" s="1" t="s">
        <v>29</v>
      </c>
      <c r="N1072" s="1" t="s">
        <v>28</v>
      </c>
      <c r="O1072" s="1" t="s">
        <v>80</v>
      </c>
      <c r="P1072" s="1">
        <f>Tabulka1[[#This Row],[x2]]/(1+Tabulka1[[#This Row],[y2]]*60.08/94.196)</f>
        <v>28.201269410402777</v>
      </c>
      <c r="Q1072" s="1">
        <f>Tabulka1[[#This Row],[y2]]</f>
        <v>0.1</v>
      </c>
      <c r="R1072" s="1">
        <f>Tabulka1[[#This Row],[z2]]</f>
        <v>1.3492200000000001</v>
      </c>
      <c r="S1072" s="1">
        <f>Tabulka1[[#This Row],[std2]]</f>
        <v>0</v>
      </c>
      <c r="T1072" s="1" t="s">
        <v>39</v>
      </c>
      <c r="U1072" s="1" t="s">
        <v>28</v>
      </c>
      <c r="V1072" s="1" t="str">
        <f>Tabulka1[[#This Row],[z2Label]]</f>
        <v>Density (g/cm3)</v>
      </c>
      <c r="W1072" s="1">
        <f>2*Tabulka1[[#This Row],[x3]]/94.196*1000/(100-Tabulka1[[#This Row],[x2]])</f>
        <v>8.5539784553795961</v>
      </c>
      <c r="X1072" s="1">
        <f>(Tabulka1[[#This Row],[x2]]-Tabulka1[[#This Row],[x3]])/60.08*1000/(100-Tabulka1[[#This Row],[x2]])</f>
        <v>0.42769892276898031</v>
      </c>
      <c r="Y1072" s="1">
        <f>Tabulka1[[#This Row],[z2]]</f>
        <v>1.3492200000000001</v>
      </c>
      <c r="Z1072" s="1">
        <f>Tabulka1[[#This Row],[std2]]</f>
        <v>0</v>
      </c>
      <c r="AA1072" s="1" t="s">
        <v>40</v>
      </c>
      <c r="AB1072" s="1" t="s">
        <v>37</v>
      </c>
      <c r="AC1072" s="1" t="str">
        <f>Tabulka1[[#This Row],[z2Label]]</f>
        <v>Density (g/cm3)</v>
      </c>
      <c r="AD1072" s="1">
        <f>Tabulka1[[#This Row],[y2]]</f>
        <v>0.1</v>
      </c>
      <c r="AE1072" s="1">
        <f>Tabulka1[[#This Row],[x3]]</f>
        <v>28.201269410402777</v>
      </c>
      <c r="AF1072" s="1">
        <f>Tabulka1[[#This Row],[x2]]-Tabulka1[[#This Row],[x3]]</f>
        <v>1.7987305895972234</v>
      </c>
      <c r="AG1072" s="1">
        <f>100-Tabulka1[[#This Row],[Na2O_proc]]-Tabulka1[[#This Row],[SiO2_proc]]</f>
        <v>70</v>
      </c>
      <c r="AH1072" s="1">
        <f>Tabulka1[[#This Row],[z2]]</f>
        <v>1.3492200000000001</v>
      </c>
      <c r="AI1072" s="1">
        <f>Tabulka1[[#This Row],[std2]]</f>
        <v>0</v>
      </c>
      <c r="AJ1072" s="1" t="str">
        <f>Tabulka1[[#This Row],[z2Label]]</f>
        <v>Density (g/cm3)</v>
      </c>
      <c r="AK1072" s="1">
        <v>20</v>
      </c>
      <c r="AL1072" s="1" t="s">
        <v>83</v>
      </c>
      <c r="AM1072" s="1" t="s">
        <v>79</v>
      </c>
      <c r="AN1072" s="1">
        <f t="shared" si="839"/>
        <v>1.34997195773</v>
      </c>
      <c r="AO1072" s="1">
        <f>Tabulka1[[#This Row],[Interpolated_z2]]-Tabulka1[[#This Row],[z2]]</f>
        <v>7.5195772999991917E-4</v>
      </c>
      <c r="AP1072" s="1">
        <f>Tabulka1[[#This Row],[Interpolated_z2 - measured]]/Tabulka1[[#This Row],[z2]]*100</f>
        <v>5.5732773750753709E-2</v>
      </c>
      <c r="AQ1072" s="1">
        <v>1</v>
      </c>
    </row>
    <row r="1073" spans="1:43" ht="16.5" x14ac:dyDescent="0.35">
      <c r="A1073" s="1">
        <f>2*Tabulka1[[#This Row],[x3]]*Tabulka1[[#This Row],[z]]/(100*94.196)*1000</f>
        <v>9.8936369805596573</v>
      </c>
      <c r="B1073" s="1">
        <f>Tabulka1[[#This Row],[y2]]*Tabulka1[[#This Row],[x]]/2</f>
        <v>0.4946818490279829</v>
      </c>
      <c r="C1073" s="1">
        <f>Tabulka1[[#This Row],[z2]]</f>
        <v>1.4162600000000001</v>
      </c>
      <c r="D1073" s="1">
        <f>Tabulka1[[#This Row],[std2]]</f>
        <v>0</v>
      </c>
      <c r="E1073" s="1">
        <f t="shared" si="837"/>
        <v>2</v>
      </c>
      <c r="F1073" s="1" t="s">
        <v>84</v>
      </c>
      <c r="G1073" s="1" t="s">
        <v>27</v>
      </c>
      <c r="H1073" s="1" t="str">
        <f>Tabulka1[[#This Row],[z2Label]]</f>
        <v>Density (g/cm3)</v>
      </c>
      <c r="I1073" s="1">
        <f t="shared" ref="I1073:J1073" si="854">I981</f>
        <v>35</v>
      </c>
      <c r="J1073" s="1">
        <f t="shared" si="854"/>
        <v>0.1</v>
      </c>
      <c r="K1073">
        <v>1.4162600000000001</v>
      </c>
      <c r="L1073">
        <v>0</v>
      </c>
      <c r="M1073" s="1" t="s">
        <v>29</v>
      </c>
      <c r="N1073" s="1" t="s">
        <v>28</v>
      </c>
      <c r="O1073" s="1" t="s">
        <v>80</v>
      </c>
      <c r="P1073" s="1">
        <f>Tabulka1[[#This Row],[x2]]/(1+Tabulka1[[#This Row],[y2]]*60.08/94.196)</f>
        <v>32.901480978803235</v>
      </c>
      <c r="Q1073" s="1">
        <f>Tabulka1[[#This Row],[y2]]</f>
        <v>0.1</v>
      </c>
      <c r="R1073" s="1">
        <f>Tabulka1[[#This Row],[z2]]</f>
        <v>1.4162600000000001</v>
      </c>
      <c r="S1073" s="1">
        <f>Tabulka1[[#This Row],[std2]]</f>
        <v>0</v>
      </c>
      <c r="T1073" s="1" t="s">
        <v>39</v>
      </c>
      <c r="U1073" s="1" t="s">
        <v>28</v>
      </c>
      <c r="V1073" s="1" t="str">
        <f>Tabulka1[[#This Row],[z2Label]]</f>
        <v>Density (g/cm3)</v>
      </c>
      <c r="W1073" s="1">
        <f>2*Tabulka1[[#This Row],[x3]]/94.196*1000/(100-Tabulka1[[#This Row],[x2]])</f>
        <v>10.747306264451288</v>
      </c>
      <c r="X1073" s="1">
        <f>(Tabulka1[[#This Row],[x2]]-Tabulka1[[#This Row],[x3]])/60.08*1000/(100-Tabulka1[[#This Row],[x2]])</f>
        <v>0.53736531322256609</v>
      </c>
      <c r="Y1073" s="1">
        <f>Tabulka1[[#This Row],[z2]]</f>
        <v>1.4162600000000001</v>
      </c>
      <c r="Z1073" s="1">
        <f>Tabulka1[[#This Row],[std2]]</f>
        <v>0</v>
      </c>
      <c r="AA1073" s="1" t="s">
        <v>40</v>
      </c>
      <c r="AB1073" s="1" t="s">
        <v>37</v>
      </c>
      <c r="AC1073" s="1" t="str">
        <f>Tabulka1[[#This Row],[z2Label]]</f>
        <v>Density (g/cm3)</v>
      </c>
      <c r="AD1073" s="1">
        <f>Tabulka1[[#This Row],[y2]]</f>
        <v>0.1</v>
      </c>
      <c r="AE1073" s="1">
        <f>Tabulka1[[#This Row],[x3]]</f>
        <v>32.901480978803235</v>
      </c>
      <c r="AF1073" s="1">
        <f>Tabulka1[[#This Row],[x2]]-Tabulka1[[#This Row],[x3]]</f>
        <v>2.0985190211967648</v>
      </c>
      <c r="AG1073" s="1">
        <f>100-Tabulka1[[#This Row],[Na2O_proc]]-Tabulka1[[#This Row],[SiO2_proc]]</f>
        <v>65</v>
      </c>
      <c r="AH1073" s="1">
        <f>Tabulka1[[#This Row],[z2]]</f>
        <v>1.4162600000000001</v>
      </c>
      <c r="AI1073" s="1">
        <f>Tabulka1[[#This Row],[std2]]</f>
        <v>0</v>
      </c>
      <c r="AJ1073" s="1" t="str">
        <f>Tabulka1[[#This Row],[z2Label]]</f>
        <v>Density (g/cm3)</v>
      </c>
      <c r="AK1073" s="1">
        <v>20</v>
      </c>
      <c r="AL1073" s="1" t="s">
        <v>83</v>
      </c>
      <c r="AM1073" s="1" t="s">
        <v>79</v>
      </c>
      <c r="AN1073" s="1">
        <f t="shared" si="839"/>
        <v>1.4163530922150005</v>
      </c>
      <c r="AO1073" s="1">
        <f>Tabulka1[[#This Row],[Interpolated_z2]]-Tabulka1[[#This Row],[z2]]</f>
        <v>9.3092215000423195E-5</v>
      </c>
      <c r="AP1073" s="1">
        <f>Tabulka1[[#This Row],[Interpolated_z2 - measured]]/Tabulka1[[#This Row],[z2]]*100</f>
        <v>6.5731020434399894E-3</v>
      </c>
      <c r="AQ1073" s="1">
        <v>1</v>
      </c>
    </row>
    <row r="1074" spans="1:43" ht="16.5" x14ac:dyDescent="0.35">
      <c r="A1074" s="1">
        <f>2*Tabulka1[[#This Row],[x3]]*Tabulka1[[#This Row],[z]]/(100*94.196)*1000</f>
        <v>11.866312722047022</v>
      </c>
      <c r="B1074" s="1">
        <f>Tabulka1[[#This Row],[y2]]*Tabulka1[[#This Row],[x]]/2</f>
        <v>0.59331563610235116</v>
      </c>
      <c r="C1074" s="1">
        <f>Tabulka1[[#This Row],[z2]]</f>
        <v>1.4863150000000001</v>
      </c>
      <c r="D1074" s="1">
        <f>Tabulka1[[#This Row],[std2]]</f>
        <v>7.0710678119117998E-6</v>
      </c>
      <c r="E1074" s="1">
        <f t="shared" si="837"/>
        <v>2</v>
      </c>
      <c r="F1074" s="1" t="s">
        <v>84</v>
      </c>
      <c r="G1074" s="1" t="s">
        <v>27</v>
      </c>
      <c r="H1074" s="1" t="str">
        <f>Tabulka1[[#This Row],[z2Label]]</f>
        <v>Density (g/cm3)</v>
      </c>
      <c r="I1074" s="1">
        <f t="shared" ref="I1074:J1074" si="855">I982</f>
        <v>40</v>
      </c>
      <c r="J1074" s="1">
        <f t="shared" si="855"/>
        <v>0.1</v>
      </c>
      <c r="K1074">
        <v>1.4863150000000001</v>
      </c>
      <c r="L1074">
        <v>7.0710678119117998E-6</v>
      </c>
      <c r="M1074" s="1" t="s">
        <v>29</v>
      </c>
      <c r="N1074" s="1" t="s">
        <v>28</v>
      </c>
      <c r="O1074" s="1" t="s">
        <v>80</v>
      </c>
      <c r="P1074" s="1">
        <f>Tabulka1[[#This Row],[x2]]/(1+Tabulka1[[#This Row],[y2]]*60.08/94.196)</f>
        <v>37.601692547203697</v>
      </c>
      <c r="Q1074" s="1">
        <f>Tabulka1[[#This Row],[y2]]</f>
        <v>0.1</v>
      </c>
      <c r="R1074" s="1">
        <f>Tabulka1[[#This Row],[z2]]</f>
        <v>1.4863150000000001</v>
      </c>
      <c r="S1074" s="1">
        <f>Tabulka1[[#This Row],[std2]]</f>
        <v>7.0710678119117998E-6</v>
      </c>
      <c r="T1074" s="1" t="s">
        <v>39</v>
      </c>
      <c r="U1074" s="1" t="s">
        <v>28</v>
      </c>
      <c r="V1074" s="1" t="str">
        <f>Tabulka1[[#This Row],[z2Label]]</f>
        <v>Density (g/cm3)</v>
      </c>
      <c r="W1074" s="1">
        <f>2*Tabulka1[[#This Row],[x3]]/94.196*1000/(100-Tabulka1[[#This Row],[x2]])</f>
        <v>13.306188708368261</v>
      </c>
      <c r="X1074" s="1">
        <f>(Tabulka1[[#This Row],[x2]]-Tabulka1[[#This Row],[x3]])/60.08*1000/(100-Tabulka1[[#This Row],[x2]])</f>
        <v>0.66530943541841514</v>
      </c>
      <c r="Y1074" s="1">
        <f>Tabulka1[[#This Row],[z2]]</f>
        <v>1.4863150000000001</v>
      </c>
      <c r="Z1074" s="1">
        <f>Tabulka1[[#This Row],[std2]]</f>
        <v>7.0710678119117998E-6</v>
      </c>
      <c r="AA1074" s="1" t="s">
        <v>40</v>
      </c>
      <c r="AB1074" s="1" t="s">
        <v>37</v>
      </c>
      <c r="AC1074" s="1" t="str">
        <f>Tabulka1[[#This Row],[z2Label]]</f>
        <v>Density (g/cm3)</v>
      </c>
      <c r="AD1074" s="1">
        <f>Tabulka1[[#This Row],[y2]]</f>
        <v>0.1</v>
      </c>
      <c r="AE1074" s="1">
        <f>Tabulka1[[#This Row],[x3]]</f>
        <v>37.601692547203697</v>
      </c>
      <c r="AF1074" s="1">
        <f>Tabulka1[[#This Row],[x2]]-Tabulka1[[#This Row],[x3]]</f>
        <v>2.3983074527963026</v>
      </c>
      <c r="AG1074" s="1">
        <f>100-Tabulka1[[#This Row],[Na2O_proc]]-Tabulka1[[#This Row],[SiO2_proc]]</f>
        <v>60</v>
      </c>
      <c r="AH1074" s="1">
        <f>Tabulka1[[#This Row],[z2]]</f>
        <v>1.4863150000000001</v>
      </c>
      <c r="AI1074" s="1">
        <f>Tabulka1[[#This Row],[std2]]</f>
        <v>7.0710678119117998E-6</v>
      </c>
      <c r="AJ1074" s="1" t="str">
        <f>Tabulka1[[#This Row],[z2Label]]</f>
        <v>Density (g/cm3)</v>
      </c>
      <c r="AK1074" s="1">
        <v>20</v>
      </c>
      <c r="AL1074" s="1" t="s">
        <v>83</v>
      </c>
      <c r="AM1074" s="1" t="s">
        <v>79</v>
      </c>
      <c r="AN1074" s="1">
        <f t="shared" si="839"/>
        <v>1.4863852211999997</v>
      </c>
      <c r="AO1074" s="1">
        <f>Tabulka1[[#This Row],[Interpolated_z2]]-Tabulka1[[#This Row],[z2]]</f>
        <v>7.0221199999664918E-5</v>
      </c>
      <c r="AP1074" s="1">
        <f>Tabulka1[[#This Row],[Interpolated_z2 - measured]]/Tabulka1[[#This Row],[z2]]*100</f>
        <v>4.7245166737646411E-3</v>
      </c>
      <c r="AQ1074" s="1">
        <v>1</v>
      </c>
    </row>
    <row r="1075" spans="1:43" ht="16.5" x14ac:dyDescent="0.35">
      <c r="A1075" s="1">
        <f>2*Tabulka1[[#This Row],[x3]]*Tabulka1[[#This Row],[z]]/(100*94.196)*1000</f>
        <v>13.014091762803879</v>
      </c>
      <c r="B1075" s="1">
        <f>Tabulka1[[#This Row],[y2]]*Tabulka1[[#This Row],[x]]/2</f>
        <v>0.65070458814019405</v>
      </c>
      <c r="C1075" s="1">
        <f>Tabulka1[[#This Row],[z2]]</f>
        <v>1.525935</v>
      </c>
      <c r="D1075" s="1">
        <f>Tabulka1[[#This Row],[std2]]</f>
        <v>7.0710678119117998E-6</v>
      </c>
      <c r="E1075" s="1">
        <f t="shared" si="837"/>
        <v>2</v>
      </c>
      <c r="F1075" s="1" t="s">
        <v>84</v>
      </c>
      <c r="G1075" s="1" t="s">
        <v>27</v>
      </c>
      <c r="H1075" s="1" t="str">
        <f>Tabulka1[[#This Row],[z2Label]]</f>
        <v>Density (g/cm3)</v>
      </c>
      <c r="I1075" s="1">
        <f t="shared" ref="I1075:J1075" si="856">I983</f>
        <v>42.73</v>
      </c>
      <c r="J1075" s="1">
        <f t="shared" si="856"/>
        <v>0.1</v>
      </c>
      <c r="K1075">
        <v>1.525935</v>
      </c>
      <c r="L1075">
        <v>7.0710678119117998E-6</v>
      </c>
      <c r="M1075" s="1" t="s">
        <v>29</v>
      </c>
      <c r="N1075" s="1" t="s">
        <v>28</v>
      </c>
      <c r="O1075" s="1" t="s">
        <v>80</v>
      </c>
      <c r="P1075" s="1">
        <f>Tabulka1[[#This Row],[x2]]/(1+Tabulka1[[#This Row],[y2]]*60.08/94.196)</f>
        <v>40.168008063550353</v>
      </c>
      <c r="Q1075" s="1">
        <f>Tabulka1[[#This Row],[y2]]</f>
        <v>0.1</v>
      </c>
      <c r="R1075" s="1">
        <f>Tabulka1[[#This Row],[z2]]</f>
        <v>1.525935</v>
      </c>
      <c r="S1075" s="1">
        <f>Tabulka1[[#This Row],[std2]]</f>
        <v>7.0710678119117998E-6</v>
      </c>
      <c r="T1075" s="1" t="s">
        <v>39</v>
      </c>
      <c r="U1075" s="1" t="s">
        <v>28</v>
      </c>
      <c r="V1075" s="1" t="str">
        <f>Tabulka1[[#This Row],[z2Label]]</f>
        <v>Density (g/cm3)</v>
      </c>
      <c r="W1075" s="1">
        <f>2*Tabulka1[[#This Row],[x3]]/94.196*1000/(100-Tabulka1[[#This Row],[x2]])</f>
        <v>14.891918373718591</v>
      </c>
      <c r="X1075" s="1">
        <f>(Tabulka1[[#This Row],[x2]]-Tabulka1[[#This Row],[x3]])/60.08*1000/(100-Tabulka1[[#This Row],[x2]])</f>
        <v>0.74459591868592989</v>
      </c>
      <c r="Y1075" s="1">
        <f>Tabulka1[[#This Row],[z2]]</f>
        <v>1.525935</v>
      </c>
      <c r="Z1075" s="1">
        <f>Tabulka1[[#This Row],[std2]]</f>
        <v>7.0710678119117998E-6</v>
      </c>
      <c r="AA1075" s="1" t="s">
        <v>40</v>
      </c>
      <c r="AB1075" s="1" t="s">
        <v>37</v>
      </c>
      <c r="AC1075" s="1" t="str">
        <f>Tabulka1[[#This Row],[z2Label]]</f>
        <v>Density (g/cm3)</v>
      </c>
      <c r="AD1075" s="1">
        <f>Tabulka1[[#This Row],[y2]]</f>
        <v>0.1</v>
      </c>
      <c r="AE1075" s="1">
        <f>Tabulka1[[#This Row],[x3]]</f>
        <v>40.168008063550353</v>
      </c>
      <c r="AF1075" s="1">
        <f>Tabulka1[[#This Row],[x2]]-Tabulka1[[#This Row],[x3]]</f>
        <v>2.561991936449644</v>
      </c>
      <c r="AG1075" s="1">
        <f>100-Tabulka1[[#This Row],[Na2O_proc]]-Tabulka1[[#This Row],[SiO2_proc]]</f>
        <v>57.27</v>
      </c>
      <c r="AH1075" s="1">
        <f>Tabulka1[[#This Row],[z2]]</f>
        <v>1.525935</v>
      </c>
      <c r="AI1075" s="1">
        <f>Tabulka1[[#This Row],[std2]]</f>
        <v>7.0710678119117998E-6</v>
      </c>
      <c r="AJ1075" s="1" t="str">
        <f>Tabulka1[[#This Row],[z2Label]]</f>
        <v>Density (g/cm3)</v>
      </c>
      <c r="AK1075" s="1">
        <v>20</v>
      </c>
      <c r="AL1075" s="1" t="s">
        <v>83</v>
      </c>
      <c r="AM1075" s="1" t="s">
        <v>79</v>
      </c>
      <c r="AN1075" s="1">
        <f t="shared" si="839"/>
        <v>1.5266582182855031</v>
      </c>
      <c r="AO1075" s="1">
        <f>Tabulka1[[#This Row],[Interpolated_z2]]-Tabulka1[[#This Row],[z2]]</f>
        <v>7.2321828550303557E-4</v>
      </c>
      <c r="AP1075" s="1">
        <f>Tabulka1[[#This Row],[Interpolated_z2 - measured]]/Tabulka1[[#This Row],[z2]]*100</f>
        <v>4.7395091239340832E-2</v>
      </c>
      <c r="AQ1075" s="1">
        <v>1</v>
      </c>
    </row>
    <row r="1076" spans="1:43" ht="16.5" x14ac:dyDescent="0.35">
      <c r="A1076" s="1">
        <f>2*Tabulka1[[#This Row],[x3]]*Tabulka1[[#This Row],[z]]/(100*94.196)*1000</f>
        <v>0</v>
      </c>
      <c r="B1076" s="1">
        <f>Tabulka1[[#This Row],[y2]]*Tabulka1[[#This Row],[x]]/2</f>
        <v>0</v>
      </c>
      <c r="C1076" s="1">
        <f>Tabulka1[[#This Row],[z2]]</f>
        <v>0.99819999999999998</v>
      </c>
      <c r="D1076" s="1">
        <f>Tabulka1[[#This Row],[std2]]</f>
        <v>0</v>
      </c>
      <c r="E1076" s="1">
        <f t="shared" si="837"/>
        <v>3</v>
      </c>
      <c r="F1076" s="1" t="s">
        <v>84</v>
      </c>
      <c r="G1076" s="1" t="s">
        <v>27</v>
      </c>
      <c r="H1076" s="1" t="str">
        <f>Tabulka1[[#This Row],[z2Label]]</f>
        <v>Density (g/cm3)</v>
      </c>
      <c r="I1076" s="1">
        <f t="shared" ref="I1076:J1076" si="857">I984</f>
        <v>0</v>
      </c>
      <c r="J1076" s="1">
        <f t="shared" si="857"/>
        <v>0.5</v>
      </c>
      <c r="K1076">
        <v>0.99819999999999998</v>
      </c>
      <c r="L1076"/>
      <c r="M1076" s="1" t="s">
        <v>29</v>
      </c>
      <c r="N1076" s="1" t="s">
        <v>28</v>
      </c>
      <c r="O1076" s="1" t="s">
        <v>80</v>
      </c>
      <c r="P1076" s="1">
        <f>Tabulka1[[#This Row],[x2]]/(1+Tabulka1[[#This Row],[y2]]*60.08/94.196)</f>
        <v>0</v>
      </c>
      <c r="Q1076" s="1">
        <f>Tabulka1[[#This Row],[y2]]</f>
        <v>0.5</v>
      </c>
      <c r="R1076" s="1">
        <f>Tabulka1[[#This Row],[z2]]</f>
        <v>0.99819999999999998</v>
      </c>
      <c r="S1076" s="1">
        <f>Tabulka1[[#This Row],[std2]]</f>
        <v>0</v>
      </c>
      <c r="T1076" s="1" t="s">
        <v>39</v>
      </c>
      <c r="U1076" s="1" t="s">
        <v>28</v>
      </c>
      <c r="V1076" s="1" t="str">
        <f>Tabulka1[[#This Row],[z2Label]]</f>
        <v>Density (g/cm3)</v>
      </c>
      <c r="W1076" s="1">
        <f>2*Tabulka1[[#This Row],[x3]]/94.196*1000/(100-Tabulka1[[#This Row],[x2]])</f>
        <v>0</v>
      </c>
      <c r="X1076" s="1">
        <f>(Tabulka1[[#This Row],[x2]]-Tabulka1[[#This Row],[x3]])/60.08*1000/(100-Tabulka1[[#This Row],[x2]])</f>
        <v>0</v>
      </c>
      <c r="Y1076" s="1">
        <f>Tabulka1[[#This Row],[z2]]</f>
        <v>0.99819999999999998</v>
      </c>
      <c r="Z1076" s="1">
        <f>Tabulka1[[#This Row],[std2]]</f>
        <v>0</v>
      </c>
      <c r="AA1076" s="1" t="s">
        <v>40</v>
      </c>
      <c r="AB1076" s="1" t="s">
        <v>37</v>
      </c>
      <c r="AC1076" s="1" t="str">
        <f>Tabulka1[[#This Row],[z2Label]]</f>
        <v>Density (g/cm3)</v>
      </c>
      <c r="AD1076" s="1">
        <f>Tabulka1[[#This Row],[y2]]</f>
        <v>0.5</v>
      </c>
      <c r="AE1076" s="1">
        <f>Tabulka1[[#This Row],[x3]]</f>
        <v>0</v>
      </c>
      <c r="AF1076" s="1">
        <f>Tabulka1[[#This Row],[x2]]-Tabulka1[[#This Row],[x3]]</f>
        <v>0</v>
      </c>
      <c r="AG1076" s="1">
        <f>100-Tabulka1[[#This Row],[Na2O_proc]]-Tabulka1[[#This Row],[SiO2_proc]]</f>
        <v>100</v>
      </c>
      <c r="AH1076" s="1">
        <f>Tabulka1[[#This Row],[z2]]</f>
        <v>0.99819999999999998</v>
      </c>
      <c r="AI1076" s="1">
        <f>Tabulka1[[#This Row],[std2]]</f>
        <v>0</v>
      </c>
      <c r="AJ1076" s="1" t="str">
        <f>Tabulka1[[#This Row],[z2Label]]</f>
        <v>Density (g/cm3)</v>
      </c>
      <c r="AK1076" s="1">
        <v>20</v>
      </c>
      <c r="AL1076" s="1" t="s">
        <v>83</v>
      </c>
      <c r="AM1076" s="1" t="s">
        <v>79</v>
      </c>
      <c r="AN1076" s="1">
        <f t="shared" si="839"/>
        <v>1.002185125</v>
      </c>
      <c r="AO1076" s="1">
        <f>Tabulka1[[#This Row],[Interpolated_z2]]-Tabulka1[[#This Row],[z2]]</f>
        <v>3.9851250000000338E-3</v>
      </c>
      <c r="AP1076" s="1">
        <f>Tabulka1[[#This Row],[Interpolated_z2 - measured]]/Tabulka1[[#This Row],[z2]]*100</f>
        <v>0.39923111600881928</v>
      </c>
      <c r="AQ1076" s="1">
        <v>100</v>
      </c>
    </row>
    <row r="1077" spans="1:43" ht="16.5" x14ac:dyDescent="0.35">
      <c r="A1077" s="1">
        <f>2*Tabulka1[[#This Row],[x3]]*Tabulka1[[#This Row],[z]]/(100*94.196)*1000</f>
        <v>0.84424804404520415</v>
      </c>
      <c r="B1077" s="1">
        <f>Tabulka1[[#This Row],[y2]]*Tabulka1[[#This Row],[x]]/2</f>
        <v>0.21106201101130104</v>
      </c>
      <c r="C1077" s="1">
        <f>Tabulka1[[#This Row],[z2]]</f>
        <v>1.0488599999999999</v>
      </c>
      <c r="D1077" s="1">
        <f>Tabulka1[[#This Row],[std2]]</f>
        <v>0</v>
      </c>
      <c r="E1077" s="1">
        <f t="shared" si="837"/>
        <v>3</v>
      </c>
      <c r="F1077" s="1" t="s">
        <v>84</v>
      </c>
      <c r="G1077" s="1" t="s">
        <v>27</v>
      </c>
      <c r="H1077" s="1" t="str">
        <f>Tabulka1[[#This Row],[z2Label]]</f>
        <v>Density (g/cm3)</v>
      </c>
      <c r="I1077" s="1">
        <f t="shared" ref="I1077:J1077" si="858">I985</f>
        <v>5</v>
      </c>
      <c r="J1077" s="1">
        <f t="shared" si="858"/>
        <v>0.5</v>
      </c>
      <c r="K1077">
        <v>1.0488599999999999</v>
      </c>
      <c r="L1077">
        <v>0</v>
      </c>
      <c r="M1077" s="1" t="s">
        <v>29</v>
      </c>
      <c r="N1077" s="1" t="s">
        <v>28</v>
      </c>
      <c r="O1077" s="1" t="s">
        <v>80</v>
      </c>
      <c r="P1077" s="1">
        <f>Tabulka1[[#This Row],[x2]]/(1+Tabulka1[[#This Row],[y2]]*60.08/94.196)</f>
        <v>3.7910106571364173</v>
      </c>
      <c r="Q1077" s="1">
        <f>Tabulka1[[#This Row],[y2]]</f>
        <v>0.5</v>
      </c>
      <c r="R1077" s="1">
        <f>Tabulka1[[#This Row],[z2]]</f>
        <v>1.0488599999999999</v>
      </c>
      <c r="S1077" s="1">
        <f>Tabulka1[[#This Row],[std2]]</f>
        <v>0</v>
      </c>
      <c r="T1077" s="1" t="s">
        <v>39</v>
      </c>
      <c r="U1077" s="1" t="s">
        <v>28</v>
      </c>
      <c r="V1077" s="1" t="str">
        <f>Tabulka1[[#This Row],[z2Label]]</f>
        <v>Density (g/cm3)</v>
      </c>
      <c r="W1077" s="1">
        <f>2*Tabulka1[[#This Row],[x3]]/94.196*1000/(100-Tabulka1[[#This Row],[x2]])</f>
        <v>0.84728386212319151</v>
      </c>
      <c r="X1077" s="1">
        <f>(Tabulka1[[#This Row],[x2]]-Tabulka1[[#This Row],[x3]])/60.08*1000/(100-Tabulka1[[#This Row],[x2]])</f>
        <v>0.21182096553079802</v>
      </c>
      <c r="Y1077" s="1">
        <f>Tabulka1[[#This Row],[z2]]</f>
        <v>1.0488599999999999</v>
      </c>
      <c r="Z1077" s="1">
        <f>Tabulka1[[#This Row],[std2]]</f>
        <v>0</v>
      </c>
      <c r="AA1077" s="1" t="s">
        <v>40</v>
      </c>
      <c r="AB1077" s="1" t="s">
        <v>37</v>
      </c>
      <c r="AC1077" s="1" t="str">
        <f>Tabulka1[[#This Row],[z2Label]]</f>
        <v>Density (g/cm3)</v>
      </c>
      <c r="AD1077" s="1">
        <f>Tabulka1[[#This Row],[y2]]</f>
        <v>0.5</v>
      </c>
      <c r="AE1077" s="1">
        <f>Tabulka1[[#This Row],[x3]]</f>
        <v>3.7910106571364173</v>
      </c>
      <c r="AF1077" s="1">
        <f>Tabulka1[[#This Row],[x2]]-Tabulka1[[#This Row],[x3]]</f>
        <v>1.2089893428635827</v>
      </c>
      <c r="AG1077" s="1">
        <f>100-Tabulka1[[#This Row],[Na2O_proc]]-Tabulka1[[#This Row],[SiO2_proc]]</f>
        <v>95</v>
      </c>
      <c r="AH1077" s="1">
        <f>Tabulka1[[#This Row],[z2]]</f>
        <v>1.0488599999999999</v>
      </c>
      <c r="AI1077" s="1">
        <f>Tabulka1[[#This Row],[std2]]</f>
        <v>0</v>
      </c>
      <c r="AJ1077" s="1" t="str">
        <f>Tabulka1[[#This Row],[z2Label]]</f>
        <v>Density (g/cm3)</v>
      </c>
      <c r="AK1077" s="1">
        <v>20</v>
      </c>
      <c r="AL1077" s="1" t="s">
        <v>83</v>
      </c>
      <c r="AM1077" s="1" t="s">
        <v>79</v>
      </c>
      <c r="AN1077" s="1">
        <f t="shared" si="839"/>
        <v>1.0500202186250003</v>
      </c>
      <c r="AO1077" s="1">
        <f>Tabulka1[[#This Row],[Interpolated_z2]]-Tabulka1[[#This Row],[z2]]</f>
        <v>1.1602186250003754E-3</v>
      </c>
      <c r="AP1077" s="1">
        <f>Tabulka1[[#This Row],[Interpolated_z2 - measured]]/Tabulka1[[#This Row],[z2]]*100</f>
        <v>0.11061711048189231</v>
      </c>
      <c r="AQ1077" s="1">
        <v>1</v>
      </c>
    </row>
    <row r="1078" spans="1:43" ht="16.5" x14ac:dyDescent="0.35">
      <c r="A1078" s="1">
        <f>2*Tabulka1[[#This Row],[x3]]*Tabulka1[[#This Row],[z]]/(100*94.196)*1000</f>
        <v>1.773366817991564</v>
      </c>
      <c r="B1078" s="1">
        <f>Tabulka1[[#This Row],[y2]]*Tabulka1[[#This Row],[x]]/2</f>
        <v>0.44334170449789101</v>
      </c>
      <c r="C1078" s="1">
        <f>Tabulka1[[#This Row],[z2]]</f>
        <v>1.10158</v>
      </c>
      <c r="D1078" s="1">
        <f>Tabulka1[[#This Row],[std2]]</f>
        <v>0</v>
      </c>
      <c r="E1078" s="1">
        <f t="shared" si="837"/>
        <v>3</v>
      </c>
      <c r="F1078" s="1" t="s">
        <v>84</v>
      </c>
      <c r="G1078" s="1" t="s">
        <v>27</v>
      </c>
      <c r="H1078" s="1" t="str">
        <f>Tabulka1[[#This Row],[z2Label]]</f>
        <v>Density (g/cm3)</v>
      </c>
      <c r="I1078" s="1">
        <f t="shared" ref="I1078:J1078" si="859">I986</f>
        <v>10</v>
      </c>
      <c r="J1078" s="1">
        <f t="shared" si="859"/>
        <v>0.5</v>
      </c>
      <c r="K1078">
        <v>1.10158</v>
      </c>
      <c r="L1078">
        <v>0</v>
      </c>
      <c r="M1078" s="1" t="s">
        <v>29</v>
      </c>
      <c r="N1078" s="1" t="s">
        <v>28</v>
      </c>
      <c r="O1078" s="1" t="s">
        <v>80</v>
      </c>
      <c r="P1078" s="1">
        <f>Tabulka1[[#This Row],[x2]]/(1+Tabulka1[[#This Row],[y2]]*60.08/94.196)</f>
        <v>7.5820213142728345</v>
      </c>
      <c r="Q1078" s="1">
        <f>Tabulka1[[#This Row],[y2]]</f>
        <v>0.5</v>
      </c>
      <c r="R1078" s="1">
        <f>Tabulka1[[#This Row],[z2]]</f>
        <v>1.10158</v>
      </c>
      <c r="S1078" s="1">
        <f>Tabulka1[[#This Row],[std2]]</f>
        <v>0</v>
      </c>
      <c r="T1078" s="1" t="s">
        <v>39</v>
      </c>
      <c r="U1078" s="1" t="s">
        <v>28</v>
      </c>
      <c r="V1078" s="1" t="str">
        <f>Tabulka1[[#This Row],[z2Label]]</f>
        <v>Density (g/cm3)</v>
      </c>
      <c r="W1078" s="1">
        <f>2*Tabulka1[[#This Row],[x3]]/94.196*1000/(100-Tabulka1[[#This Row],[x2]])</f>
        <v>1.7887103755934044</v>
      </c>
      <c r="X1078" s="1">
        <f>(Tabulka1[[#This Row],[x2]]-Tabulka1[[#This Row],[x3]])/60.08*1000/(100-Tabulka1[[#This Row],[x2]])</f>
        <v>0.44717759389835138</v>
      </c>
      <c r="Y1078" s="1">
        <f>Tabulka1[[#This Row],[z2]]</f>
        <v>1.10158</v>
      </c>
      <c r="Z1078" s="1">
        <f>Tabulka1[[#This Row],[std2]]</f>
        <v>0</v>
      </c>
      <c r="AA1078" s="1" t="s">
        <v>40</v>
      </c>
      <c r="AB1078" s="1" t="s">
        <v>37</v>
      </c>
      <c r="AC1078" s="1" t="str">
        <f>Tabulka1[[#This Row],[z2Label]]</f>
        <v>Density (g/cm3)</v>
      </c>
      <c r="AD1078" s="1">
        <f>Tabulka1[[#This Row],[y2]]</f>
        <v>0.5</v>
      </c>
      <c r="AE1078" s="1">
        <f>Tabulka1[[#This Row],[x3]]</f>
        <v>7.5820213142728345</v>
      </c>
      <c r="AF1078" s="1">
        <f>Tabulka1[[#This Row],[x2]]-Tabulka1[[#This Row],[x3]]</f>
        <v>2.4179786857271655</v>
      </c>
      <c r="AG1078" s="1">
        <f>100-Tabulka1[[#This Row],[Na2O_proc]]-Tabulka1[[#This Row],[SiO2_proc]]</f>
        <v>90</v>
      </c>
      <c r="AH1078" s="1">
        <f>Tabulka1[[#This Row],[z2]]</f>
        <v>1.10158</v>
      </c>
      <c r="AI1078" s="1">
        <f>Tabulka1[[#This Row],[std2]]</f>
        <v>0</v>
      </c>
      <c r="AJ1078" s="1" t="str">
        <f>Tabulka1[[#This Row],[z2Label]]</f>
        <v>Density (g/cm3)</v>
      </c>
      <c r="AK1078" s="1">
        <v>20</v>
      </c>
      <c r="AL1078" s="1" t="s">
        <v>83</v>
      </c>
      <c r="AM1078" s="1" t="s">
        <v>79</v>
      </c>
      <c r="AN1078" s="1">
        <f t="shared" si="839"/>
        <v>1.10239157275</v>
      </c>
      <c r="AO1078" s="1">
        <f>Tabulka1[[#This Row],[Interpolated_z2]]-Tabulka1[[#This Row],[z2]]</f>
        <v>8.1157274999998918E-4</v>
      </c>
      <c r="AP1078" s="1">
        <f>Tabulka1[[#This Row],[Interpolated_z2 - measured]]/Tabulka1[[#This Row],[z2]]*100</f>
        <v>7.3673518945513647E-2</v>
      </c>
      <c r="AQ1078" s="1">
        <v>1</v>
      </c>
    </row>
    <row r="1079" spans="1:43" ht="16.5" x14ac:dyDescent="0.35">
      <c r="A1079" s="1">
        <f>2*Tabulka1[[#This Row],[x3]]*Tabulka1[[#This Row],[z]]/(100*94.196)*1000</f>
        <v>2.7930430793006855</v>
      </c>
      <c r="B1079" s="1">
        <f>Tabulka1[[#This Row],[y2]]*Tabulka1[[#This Row],[x]]/2</f>
        <v>0.69826076982517138</v>
      </c>
      <c r="C1079" s="1">
        <f>Tabulka1[[#This Row],[z2]]</f>
        <v>1.156655</v>
      </c>
      <c r="D1079" s="1">
        <f>Tabulka1[[#This Row],[std2]]</f>
        <v>7.0710678119117998E-6</v>
      </c>
      <c r="E1079" s="1">
        <f t="shared" si="837"/>
        <v>3</v>
      </c>
      <c r="F1079" s="1" t="s">
        <v>84</v>
      </c>
      <c r="G1079" s="1" t="s">
        <v>27</v>
      </c>
      <c r="H1079" s="1" t="str">
        <f>Tabulka1[[#This Row],[z2Label]]</f>
        <v>Density (g/cm3)</v>
      </c>
      <c r="I1079" s="1">
        <f t="shared" ref="I1079:J1079" si="860">I987</f>
        <v>15</v>
      </c>
      <c r="J1079" s="1">
        <f t="shared" si="860"/>
        <v>0.5</v>
      </c>
      <c r="K1079">
        <v>1.156655</v>
      </c>
      <c r="L1079">
        <v>7.0710678119117998E-6</v>
      </c>
      <c r="M1079" s="1" t="s">
        <v>29</v>
      </c>
      <c r="N1079" s="1" t="s">
        <v>28</v>
      </c>
      <c r="O1079" s="1" t="s">
        <v>80</v>
      </c>
      <c r="P1079" s="1">
        <f>Tabulka1[[#This Row],[x2]]/(1+Tabulka1[[#This Row],[y2]]*60.08/94.196)</f>
        <v>11.373031971409253</v>
      </c>
      <c r="Q1079" s="1">
        <f>Tabulka1[[#This Row],[y2]]</f>
        <v>0.5</v>
      </c>
      <c r="R1079" s="1">
        <f>Tabulka1[[#This Row],[z2]]</f>
        <v>1.156655</v>
      </c>
      <c r="S1079" s="1">
        <f>Tabulka1[[#This Row],[std2]]</f>
        <v>7.0710678119117998E-6</v>
      </c>
      <c r="T1079" s="1" t="s">
        <v>39</v>
      </c>
      <c r="U1079" s="1" t="s">
        <v>28</v>
      </c>
      <c r="V1079" s="1" t="str">
        <f>Tabulka1[[#This Row],[z2Label]]</f>
        <v>Density (g/cm3)</v>
      </c>
      <c r="W1079" s="1">
        <f>2*Tabulka1[[#This Row],[x3]]/94.196*1000/(100-Tabulka1[[#This Row],[x2]])</f>
        <v>2.8408929494718782</v>
      </c>
      <c r="X1079" s="1">
        <f>(Tabulka1[[#This Row],[x2]]-Tabulka1[[#This Row],[x3]])/60.08*1000/(100-Tabulka1[[#This Row],[x2]])</f>
        <v>0.71022323736796966</v>
      </c>
      <c r="Y1079" s="1">
        <f>Tabulka1[[#This Row],[z2]]</f>
        <v>1.156655</v>
      </c>
      <c r="Z1079" s="1">
        <f>Tabulka1[[#This Row],[std2]]</f>
        <v>7.0710678119117998E-6</v>
      </c>
      <c r="AA1079" s="1" t="s">
        <v>40</v>
      </c>
      <c r="AB1079" s="1" t="s">
        <v>37</v>
      </c>
      <c r="AC1079" s="1" t="str">
        <f>Tabulka1[[#This Row],[z2Label]]</f>
        <v>Density (g/cm3)</v>
      </c>
      <c r="AD1079" s="1">
        <f>Tabulka1[[#This Row],[y2]]</f>
        <v>0.5</v>
      </c>
      <c r="AE1079" s="1">
        <f>Tabulka1[[#This Row],[x3]]</f>
        <v>11.373031971409253</v>
      </c>
      <c r="AF1079" s="1">
        <f>Tabulka1[[#This Row],[x2]]-Tabulka1[[#This Row],[x3]]</f>
        <v>3.6269680285907473</v>
      </c>
      <c r="AG1079" s="1">
        <f>100-Tabulka1[[#This Row],[Na2O_proc]]-Tabulka1[[#This Row],[SiO2_proc]]</f>
        <v>85</v>
      </c>
      <c r="AH1079" s="1">
        <f>Tabulka1[[#This Row],[z2]]</f>
        <v>1.156655</v>
      </c>
      <c r="AI1079" s="1">
        <f>Tabulka1[[#This Row],[std2]]</f>
        <v>7.0710678119117998E-6</v>
      </c>
      <c r="AJ1079" s="1" t="str">
        <f>Tabulka1[[#This Row],[z2Label]]</f>
        <v>Density (g/cm3)</v>
      </c>
      <c r="AK1079" s="1">
        <v>20</v>
      </c>
      <c r="AL1079" s="1" t="s">
        <v>83</v>
      </c>
      <c r="AM1079" s="1" t="s">
        <v>79</v>
      </c>
      <c r="AN1079" s="1">
        <f t="shared" si="839"/>
        <v>1.1581601503750001</v>
      </c>
      <c r="AO1079" s="1">
        <f>Tabulka1[[#This Row],[Interpolated_z2]]-Tabulka1[[#This Row],[z2]]</f>
        <v>1.5051503750000972E-3</v>
      </c>
      <c r="AP1079" s="1">
        <f>Tabulka1[[#This Row],[Interpolated_z2 - measured]]/Tabulka1[[#This Row],[z2]]*100</f>
        <v>0.13012958704195263</v>
      </c>
      <c r="AQ1079" s="1">
        <v>1</v>
      </c>
    </row>
    <row r="1080" spans="1:43" ht="16.5" x14ac:dyDescent="0.35">
      <c r="A1080" s="1">
        <f>2*Tabulka1[[#This Row],[x3]]*Tabulka1[[#This Row],[z]]/(100*94.196)*1000</f>
        <v>3.9102836536913603</v>
      </c>
      <c r="B1080" s="1">
        <f>Tabulka1[[#This Row],[y2]]*Tabulka1[[#This Row],[x]]/2</f>
        <v>0.97757091342284008</v>
      </c>
      <c r="C1080" s="1">
        <f>Tabulka1[[#This Row],[z2]]</f>
        <v>1.2144949999999999</v>
      </c>
      <c r="D1080" s="1">
        <f>Tabulka1[[#This Row],[std2]]</f>
        <v>7.0710678117547895E-6</v>
      </c>
      <c r="E1080" s="1">
        <f t="shared" si="837"/>
        <v>3</v>
      </c>
      <c r="F1080" s="1" t="s">
        <v>84</v>
      </c>
      <c r="G1080" s="1" t="s">
        <v>27</v>
      </c>
      <c r="H1080" s="1" t="str">
        <f>Tabulka1[[#This Row],[z2Label]]</f>
        <v>Density (g/cm3)</v>
      </c>
      <c r="I1080" s="1">
        <f t="shared" ref="I1080:J1080" si="861">I988</f>
        <v>20</v>
      </c>
      <c r="J1080" s="1">
        <f t="shared" si="861"/>
        <v>0.5</v>
      </c>
      <c r="K1080">
        <v>1.2144949999999999</v>
      </c>
      <c r="L1080">
        <v>7.0710678117547895E-6</v>
      </c>
      <c r="M1080" s="1" t="s">
        <v>29</v>
      </c>
      <c r="N1080" s="1" t="s">
        <v>28</v>
      </c>
      <c r="O1080" s="1" t="s">
        <v>80</v>
      </c>
      <c r="P1080" s="1">
        <f>Tabulka1[[#This Row],[x2]]/(1+Tabulka1[[#This Row],[y2]]*60.08/94.196)</f>
        <v>15.164042628545669</v>
      </c>
      <c r="Q1080" s="1">
        <f>Tabulka1[[#This Row],[y2]]</f>
        <v>0.5</v>
      </c>
      <c r="R1080" s="1">
        <f>Tabulka1[[#This Row],[z2]]</f>
        <v>1.2144949999999999</v>
      </c>
      <c r="S1080" s="1">
        <f>Tabulka1[[#This Row],[std2]]</f>
        <v>7.0710678117547895E-6</v>
      </c>
      <c r="T1080" s="1" t="s">
        <v>39</v>
      </c>
      <c r="U1080" s="1" t="s">
        <v>28</v>
      </c>
      <c r="V1080" s="1" t="str">
        <f>Tabulka1[[#This Row],[z2Label]]</f>
        <v>Density (g/cm3)</v>
      </c>
      <c r="W1080" s="1">
        <f>2*Tabulka1[[#This Row],[x3]]/94.196*1000/(100-Tabulka1[[#This Row],[x2]])</f>
        <v>4.0245983450851597</v>
      </c>
      <c r="X1080" s="1">
        <f>(Tabulka1[[#This Row],[x2]]-Tabulka1[[#This Row],[x3]])/60.08*1000/(100-Tabulka1[[#This Row],[x2]])</f>
        <v>1.0061495862712906</v>
      </c>
      <c r="Y1080" s="1">
        <f>Tabulka1[[#This Row],[z2]]</f>
        <v>1.2144949999999999</v>
      </c>
      <c r="Z1080" s="1">
        <f>Tabulka1[[#This Row],[std2]]</f>
        <v>7.0710678117547895E-6</v>
      </c>
      <c r="AA1080" s="1" t="s">
        <v>40</v>
      </c>
      <c r="AB1080" s="1" t="s">
        <v>37</v>
      </c>
      <c r="AC1080" s="1" t="str">
        <f>Tabulka1[[#This Row],[z2Label]]</f>
        <v>Density (g/cm3)</v>
      </c>
      <c r="AD1080" s="1">
        <f>Tabulka1[[#This Row],[y2]]</f>
        <v>0.5</v>
      </c>
      <c r="AE1080" s="1">
        <f>Tabulka1[[#This Row],[x3]]</f>
        <v>15.164042628545669</v>
      </c>
      <c r="AF1080" s="1">
        <f>Tabulka1[[#This Row],[x2]]-Tabulka1[[#This Row],[x3]]</f>
        <v>4.8359573714543309</v>
      </c>
      <c r="AG1080" s="1">
        <f>100-Tabulka1[[#This Row],[Na2O_proc]]-Tabulka1[[#This Row],[SiO2_proc]]</f>
        <v>80</v>
      </c>
      <c r="AH1080" s="1">
        <f>Tabulka1[[#This Row],[z2]]</f>
        <v>1.2144949999999999</v>
      </c>
      <c r="AI1080" s="1">
        <f>Tabulka1[[#This Row],[std2]]</f>
        <v>7.0710678117547895E-6</v>
      </c>
      <c r="AJ1080" s="1" t="str">
        <f>Tabulka1[[#This Row],[z2Label]]</f>
        <v>Density (g/cm3)</v>
      </c>
      <c r="AK1080" s="1">
        <v>20</v>
      </c>
      <c r="AL1080" s="1" t="s">
        <v>83</v>
      </c>
      <c r="AM1080" s="1" t="s">
        <v>79</v>
      </c>
      <c r="AN1080" s="1">
        <f t="shared" si="839"/>
        <v>1.2166109344999998</v>
      </c>
      <c r="AO1080" s="1">
        <f>Tabulka1[[#This Row],[Interpolated_z2]]-Tabulka1[[#This Row],[z2]]</f>
        <v>2.1159344999999163E-3</v>
      </c>
      <c r="AP1080" s="1">
        <f>Tabulka1[[#This Row],[Interpolated_z2 - measured]]/Tabulka1[[#This Row],[z2]]*100</f>
        <v>0.17422340149608823</v>
      </c>
      <c r="AQ1080" s="1">
        <v>1</v>
      </c>
    </row>
    <row r="1081" spans="1:43" ht="16.5" x14ac:dyDescent="0.35">
      <c r="A1081" s="1">
        <f>2*Tabulka1[[#This Row],[x3]]*Tabulka1[[#This Row],[z]]/(100*94.196)*1000</f>
        <v>5.1326306384622802</v>
      </c>
      <c r="B1081" s="1">
        <f>Tabulka1[[#This Row],[y2]]*Tabulka1[[#This Row],[x]]/2</f>
        <v>1.28315765961557</v>
      </c>
      <c r="C1081" s="1">
        <f>Tabulka1[[#This Row],[z2]]</f>
        <v>1.275315</v>
      </c>
      <c r="D1081" s="1">
        <f>Tabulka1[[#This Row],[std2]]</f>
        <v>7.0710678119117998E-6</v>
      </c>
      <c r="E1081" s="1">
        <f t="shared" si="837"/>
        <v>3</v>
      </c>
      <c r="F1081" s="1" t="s">
        <v>84</v>
      </c>
      <c r="G1081" s="1" t="s">
        <v>27</v>
      </c>
      <c r="H1081" s="1" t="str">
        <f>Tabulka1[[#This Row],[z2Label]]</f>
        <v>Density (g/cm3)</v>
      </c>
      <c r="I1081" s="1">
        <f t="shared" ref="I1081:J1081" si="862">I989</f>
        <v>25</v>
      </c>
      <c r="J1081" s="1">
        <f t="shared" si="862"/>
        <v>0.5</v>
      </c>
      <c r="K1081">
        <v>1.275315</v>
      </c>
      <c r="L1081">
        <v>7.0710678119117998E-6</v>
      </c>
      <c r="M1081" s="1" t="s">
        <v>29</v>
      </c>
      <c r="N1081" s="1" t="s">
        <v>28</v>
      </c>
      <c r="O1081" s="1" t="s">
        <v>80</v>
      </c>
      <c r="P1081" s="1">
        <f>Tabulka1[[#This Row],[x2]]/(1+Tabulka1[[#This Row],[y2]]*60.08/94.196)</f>
        <v>18.955053285682087</v>
      </c>
      <c r="Q1081" s="1">
        <f>Tabulka1[[#This Row],[y2]]</f>
        <v>0.5</v>
      </c>
      <c r="R1081" s="1">
        <f>Tabulka1[[#This Row],[z2]]</f>
        <v>1.275315</v>
      </c>
      <c r="S1081" s="1">
        <f>Tabulka1[[#This Row],[std2]]</f>
        <v>7.0710678119117998E-6</v>
      </c>
      <c r="T1081" s="1" t="s">
        <v>39</v>
      </c>
      <c r="U1081" s="1" t="s">
        <v>28</v>
      </c>
      <c r="V1081" s="1" t="str">
        <f>Tabulka1[[#This Row],[z2Label]]</f>
        <v>Density (g/cm3)</v>
      </c>
      <c r="W1081" s="1">
        <f>2*Tabulka1[[#This Row],[x3]]/94.196*1000/(100-Tabulka1[[#This Row],[x2]])</f>
        <v>5.3661311267802132</v>
      </c>
      <c r="X1081" s="1">
        <f>(Tabulka1[[#This Row],[x2]]-Tabulka1[[#This Row],[x3]])/60.08*1000/(100-Tabulka1[[#This Row],[x2]])</f>
        <v>1.341532781695054</v>
      </c>
      <c r="Y1081" s="1">
        <f>Tabulka1[[#This Row],[z2]]</f>
        <v>1.275315</v>
      </c>
      <c r="Z1081" s="1">
        <f>Tabulka1[[#This Row],[std2]]</f>
        <v>7.0710678119117998E-6</v>
      </c>
      <c r="AA1081" s="1" t="s">
        <v>40</v>
      </c>
      <c r="AB1081" s="1" t="s">
        <v>37</v>
      </c>
      <c r="AC1081" s="1" t="str">
        <f>Tabulka1[[#This Row],[z2Label]]</f>
        <v>Density (g/cm3)</v>
      </c>
      <c r="AD1081" s="1">
        <f>Tabulka1[[#This Row],[y2]]</f>
        <v>0.5</v>
      </c>
      <c r="AE1081" s="1">
        <f>Tabulka1[[#This Row],[x3]]</f>
        <v>18.955053285682087</v>
      </c>
      <c r="AF1081" s="1">
        <f>Tabulka1[[#This Row],[x2]]-Tabulka1[[#This Row],[x3]]</f>
        <v>6.0449467143179128</v>
      </c>
      <c r="AG1081" s="1">
        <f>100-Tabulka1[[#This Row],[Na2O_proc]]-Tabulka1[[#This Row],[SiO2_proc]]</f>
        <v>75</v>
      </c>
      <c r="AH1081" s="1">
        <f>Tabulka1[[#This Row],[z2]]</f>
        <v>1.275315</v>
      </c>
      <c r="AI1081" s="1">
        <f>Tabulka1[[#This Row],[std2]]</f>
        <v>7.0710678119117998E-6</v>
      </c>
      <c r="AJ1081" s="1" t="str">
        <f>Tabulka1[[#This Row],[z2Label]]</f>
        <v>Density (g/cm3)</v>
      </c>
      <c r="AK1081" s="1">
        <v>20</v>
      </c>
      <c r="AL1081" s="1" t="s">
        <v>83</v>
      </c>
      <c r="AM1081" s="1" t="s">
        <v>79</v>
      </c>
      <c r="AN1081" s="1">
        <f t="shared" si="839"/>
        <v>1.2774529281250002</v>
      </c>
      <c r="AO1081" s="1">
        <f>Tabulka1[[#This Row],[Interpolated_z2]]-Tabulka1[[#This Row],[z2]]</f>
        <v>2.1379281250002435E-3</v>
      </c>
      <c r="AP1081" s="1">
        <f>Tabulka1[[#This Row],[Interpolated_z2 - measured]]/Tabulka1[[#This Row],[z2]]*100</f>
        <v>0.16763922050632538</v>
      </c>
      <c r="AQ1081" s="1">
        <v>1</v>
      </c>
    </row>
    <row r="1082" spans="1:43" ht="16.5" x14ac:dyDescent="0.35">
      <c r="A1082" s="1">
        <f>2*Tabulka1[[#This Row],[x3]]*Tabulka1[[#This Row],[z]]/(100*94.196)*1000</f>
        <v>6.4683425094175595</v>
      </c>
      <c r="B1082" s="1">
        <f>Tabulka1[[#This Row],[y2]]*Tabulka1[[#This Row],[x]]/2</f>
        <v>1.6170856273543899</v>
      </c>
      <c r="C1082" s="1">
        <f>Tabulka1[[#This Row],[z2]]</f>
        <v>1.3393349999999999</v>
      </c>
      <c r="D1082" s="1">
        <f>Tabulka1[[#This Row],[std2]]</f>
        <v>7.0710678119117998E-6</v>
      </c>
      <c r="E1082" s="1">
        <f t="shared" si="837"/>
        <v>3</v>
      </c>
      <c r="F1082" s="1" t="s">
        <v>84</v>
      </c>
      <c r="G1082" s="1" t="s">
        <v>27</v>
      </c>
      <c r="H1082" s="1" t="str">
        <f>Tabulka1[[#This Row],[z2Label]]</f>
        <v>Density (g/cm3)</v>
      </c>
      <c r="I1082" s="1">
        <f t="shared" ref="I1082:J1082" si="863">I990</f>
        <v>30</v>
      </c>
      <c r="J1082" s="1">
        <f t="shared" si="863"/>
        <v>0.5</v>
      </c>
      <c r="K1082">
        <v>1.3393349999999999</v>
      </c>
      <c r="L1082">
        <v>7.0710678119117998E-6</v>
      </c>
      <c r="M1082" s="1" t="s">
        <v>29</v>
      </c>
      <c r="N1082" s="1" t="s">
        <v>28</v>
      </c>
      <c r="O1082" s="1" t="s">
        <v>80</v>
      </c>
      <c r="P1082" s="1">
        <f>Tabulka1[[#This Row],[x2]]/(1+Tabulka1[[#This Row],[y2]]*60.08/94.196)</f>
        <v>22.746063942818505</v>
      </c>
      <c r="Q1082" s="1">
        <f>Tabulka1[[#This Row],[y2]]</f>
        <v>0.5</v>
      </c>
      <c r="R1082" s="1">
        <f>Tabulka1[[#This Row],[z2]]</f>
        <v>1.3393349999999999</v>
      </c>
      <c r="S1082" s="1">
        <f>Tabulka1[[#This Row],[std2]]</f>
        <v>7.0710678119117998E-6</v>
      </c>
      <c r="T1082" s="1" t="s">
        <v>39</v>
      </c>
      <c r="U1082" s="1" t="s">
        <v>28</v>
      </c>
      <c r="V1082" s="1" t="str">
        <f>Tabulka1[[#This Row],[z2Label]]</f>
        <v>Density (g/cm3)</v>
      </c>
      <c r="W1082" s="1">
        <f>2*Tabulka1[[#This Row],[x3]]/94.196*1000/(100-Tabulka1[[#This Row],[x2]])</f>
        <v>6.8993114487174179</v>
      </c>
      <c r="X1082" s="1">
        <f>(Tabulka1[[#This Row],[x2]]-Tabulka1[[#This Row],[x3]])/60.08*1000/(100-Tabulka1[[#This Row],[x2]])</f>
        <v>1.7248278621793549</v>
      </c>
      <c r="Y1082" s="1">
        <f>Tabulka1[[#This Row],[z2]]</f>
        <v>1.3393349999999999</v>
      </c>
      <c r="Z1082" s="1">
        <f>Tabulka1[[#This Row],[std2]]</f>
        <v>7.0710678119117998E-6</v>
      </c>
      <c r="AA1082" s="1" t="s">
        <v>40</v>
      </c>
      <c r="AB1082" s="1" t="s">
        <v>37</v>
      </c>
      <c r="AC1082" s="1" t="str">
        <f>Tabulka1[[#This Row],[z2Label]]</f>
        <v>Density (g/cm3)</v>
      </c>
      <c r="AD1082" s="1">
        <f>Tabulka1[[#This Row],[y2]]</f>
        <v>0.5</v>
      </c>
      <c r="AE1082" s="1">
        <f>Tabulka1[[#This Row],[x3]]</f>
        <v>22.746063942818505</v>
      </c>
      <c r="AF1082" s="1">
        <f>Tabulka1[[#This Row],[x2]]-Tabulka1[[#This Row],[x3]]</f>
        <v>7.2539360571814946</v>
      </c>
      <c r="AG1082" s="1">
        <f>100-Tabulka1[[#This Row],[Na2O_proc]]-Tabulka1[[#This Row],[SiO2_proc]]</f>
        <v>70</v>
      </c>
      <c r="AH1082" s="1">
        <f>Tabulka1[[#This Row],[z2]]</f>
        <v>1.3393349999999999</v>
      </c>
      <c r="AI1082" s="1">
        <f>Tabulka1[[#This Row],[std2]]</f>
        <v>7.0710678119117998E-6</v>
      </c>
      <c r="AJ1082" s="1" t="str">
        <f>Tabulka1[[#This Row],[z2Label]]</f>
        <v>Density (g/cm3)</v>
      </c>
      <c r="AK1082" s="1">
        <v>20</v>
      </c>
      <c r="AL1082" s="1" t="s">
        <v>83</v>
      </c>
      <c r="AM1082" s="1" t="s">
        <v>79</v>
      </c>
      <c r="AN1082" s="1">
        <f t="shared" si="839"/>
        <v>1.3408191542500001</v>
      </c>
      <c r="AO1082" s="1">
        <f>Tabulka1[[#This Row],[Interpolated_z2]]-Tabulka1[[#This Row],[z2]]</f>
        <v>1.484154250000147E-3</v>
      </c>
      <c r="AP1082" s="1">
        <f>Tabulka1[[#This Row],[Interpolated_z2 - measured]]/Tabulka1[[#This Row],[z2]]*100</f>
        <v>0.11081277275664021</v>
      </c>
      <c r="AQ1082" s="1">
        <v>1</v>
      </c>
    </row>
    <row r="1083" spans="1:43" ht="16.5" x14ac:dyDescent="0.35">
      <c r="A1083" s="1">
        <f>2*Tabulka1[[#This Row],[x3]]*Tabulka1[[#This Row],[z]]/(100*94.196)*1000</f>
        <v>7.926977687626775</v>
      </c>
      <c r="B1083" s="1">
        <f>Tabulka1[[#This Row],[y2]]*Tabulka1[[#This Row],[x]]/2</f>
        <v>1.9817444219066938</v>
      </c>
      <c r="C1083" s="1">
        <f>Tabulka1[[#This Row],[z2]]</f>
        <v>1.4068800000000001</v>
      </c>
      <c r="D1083" s="1">
        <f>Tabulka1[[#This Row],[std2]]</f>
        <v>1.4142135623666588E-5</v>
      </c>
      <c r="E1083" s="1">
        <f t="shared" si="837"/>
        <v>3</v>
      </c>
      <c r="F1083" s="1" t="s">
        <v>84</v>
      </c>
      <c r="G1083" s="1" t="s">
        <v>27</v>
      </c>
      <c r="H1083" s="1" t="str">
        <f>Tabulka1[[#This Row],[z2Label]]</f>
        <v>Density (g/cm3)</v>
      </c>
      <c r="I1083" s="1">
        <f t="shared" ref="I1083:J1083" si="864">I991</f>
        <v>35</v>
      </c>
      <c r="J1083" s="1">
        <f t="shared" si="864"/>
        <v>0.5</v>
      </c>
      <c r="K1083">
        <v>1.4068800000000001</v>
      </c>
      <c r="L1083">
        <v>1.4142135623666588E-5</v>
      </c>
      <c r="M1083" s="1" t="s">
        <v>29</v>
      </c>
      <c r="N1083" s="1" t="s">
        <v>28</v>
      </c>
      <c r="O1083" s="1" t="s">
        <v>80</v>
      </c>
      <c r="P1083" s="1">
        <f>Tabulka1[[#This Row],[x2]]/(1+Tabulka1[[#This Row],[y2]]*60.08/94.196)</f>
        <v>26.537074599954924</v>
      </c>
      <c r="Q1083" s="1">
        <f>Tabulka1[[#This Row],[y2]]</f>
        <v>0.5</v>
      </c>
      <c r="R1083" s="1">
        <f>Tabulka1[[#This Row],[z2]]</f>
        <v>1.4068800000000001</v>
      </c>
      <c r="S1083" s="1">
        <f>Tabulka1[[#This Row],[std2]]</f>
        <v>1.4142135623666588E-5</v>
      </c>
      <c r="T1083" s="1" t="s">
        <v>39</v>
      </c>
      <c r="U1083" s="1" t="s">
        <v>28</v>
      </c>
      <c r="V1083" s="1" t="str">
        <f>Tabulka1[[#This Row],[z2Label]]</f>
        <v>Density (g/cm3)</v>
      </c>
      <c r="W1083" s="1">
        <f>2*Tabulka1[[#This Row],[x3]]/94.196*1000/(100-Tabulka1[[#This Row],[x2]])</f>
        <v>8.6683656663372677</v>
      </c>
      <c r="X1083" s="1">
        <f>(Tabulka1[[#This Row],[x2]]-Tabulka1[[#This Row],[x3]])/60.08*1000/(100-Tabulka1[[#This Row],[x2]])</f>
        <v>2.1670914165843174</v>
      </c>
      <c r="Y1083" s="1">
        <f>Tabulka1[[#This Row],[z2]]</f>
        <v>1.4068800000000001</v>
      </c>
      <c r="Z1083" s="1">
        <f>Tabulka1[[#This Row],[std2]]</f>
        <v>1.4142135623666588E-5</v>
      </c>
      <c r="AA1083" s="1" t="s">
        <v>40</v>
      </c>
      <c r="AB1083" s="1" t="s">
        <v>37</v>
      </c>
      <c r="AC1083" s="1" t="str">
        <f>Tabulka1[[#This Row],[z2Label]]</f>
        <v>Density (g/cm3)</v>
      </c>
      <c r="AD1083" s="1">
        <f>Tabulka1[[#This Row],[y2]]</f>
        <v>0.5</v>
      </c>
      <c r="AE1083" s="1">
        <f>Tabulka1[[#This Row],[x3]]</f>
        <v>26.537074599954924</v>
      </c>
      <c r="AF1083" s="1">
        <f>Tabulka1[[#This Row],[x2]]-Tabulka1[[#This Row],[x3]]</f>
        <v>8.4629254000450764</v>
      </c>
      <c r="AG1083" s="1">
        <f>100-Tabulka1[[#This Row],[Na2O_proc]]-Tabulka1[[#This Row],[SiO2_proc]]</f>
        <v>65</v>
      </c>
      <c r="AH1083" s="1">
        <f>Tabulka1[[#This Row],[z2]]</f>
        <v>1.4068800000000001</v>
      </c>
      <c r="AI1083" s="1">
        <f>Tabulka1[[#This Row],[std2]]</f>
        <v>1.4142135623666588E-5</v>
      </c>
      <c r="AJ1083" s="1" t="str">
        <f>Tabulka1[[#This Row],[z2Label]]</f>
        <v>Density (g/cm3)</v>
      </c>
      <c r="AK1083" s="1">
        <v>20</v>
      </c>
      <c r="AL1083" s="1" t="s">
        <v>83</v>
      </c>
      <c r="AM1083" s="1" t="s">
        <v>79</v>
      </c>
      <c r="AN1083" s="1">
        <f t="shared" si="839"/>
        <v>1.407266655875</v>
      </c>
      <c r="AO1083" s="1">
        <f>Tabulka1[[#This Row],[Interpolated_z2]]-Tabulka1[[#This Row],[z2]]</f>
        <v>3.8665587499986387E-4</v>
      </c>
      <c r="AP1083" s="1">
        <f>Tabulka1[[#This Row],[Interpolated_z2 - measured]]/Tabulka1[[#This Row],[z2]]*100</f>
        <v>2.7483216407928453E-2</v>
      </c>
      <c r="AQ1083" s="1">
        <v>1</v>
      </c>
    </row>
    <row r="1084" spans="1:43" ht="16.5" x14ac:dyDescent="0.35">
      <c r="A1084" s="1">
        <f>2*Tabulka1[[#This Row],[x3]]*Tabulka1[[#This Row],[z]]/(100*94.196)*1000</f>
        <v>9.5168550178692151</v>
      </c>
      <c r="B1084" s="1">
        <f>Tabulka1[[#This Row],[y2]]*Tabulka1[[#This Row],[x]]/2</f>
        <v>2.3792137544673038</v>
      </c>
      <c r="C1084" s="1">
        <f>Tabulka1[[#This Row],[z2]]</f>
        <v>1.4779199999999999</v>
      </c>
      <c r="D1084" s="1">
        <f>Tabulka1[[#This Row],[std2]]</f>
        <v>0</v>
      </c>
      <c r="E1084" s="1">
        <f t="shared" si="837"/>
        <v>3</v>
      </c>
      <c r="F1084" s="1" t="s">
        <v>84</v>
      </c>
      <c r="G1084" s="1" t="s">
        <v>27</v>
      </c>
      <c r="H1084" s="1" t="str">
        <f>Tabulka1[[#This Row],[z2Label]]</f>
        <v>Density (g/cm3)</v>
      </c>
      <c r="I1084" s="1">
        <f t="shared" ref="I1084:J1084" si="865">I992</f>
        <v>40</v>
      </c>
      <c r="J1084" s="1">
        <f t="shared" si="865"/>
        <v>0.5</v>
      </c>
      <c r="K1084">
        <v>1.4779199999999999</v>
      </c>
      <c r="L1084">
        <v>0</v>
      </c>
      <c r="M1084" s="1" t="s">
        <v>29</v>
      </c>
      <c r="N1084" s="1" t="s">
        <v>28</v>
      </c>
      <c r="O1084" s="1" t="s">
        <v>80</v>
      </c>
      <c r="P1084" s="1">
        <f>Tabulka1[[#This Row],[x2]]/(1+Tabulka1[[#This Row],[y2]]*60.08/94.196)</f>
        <v>30.328085257091338</v>
      </c>
      <c r="Q1084" s="1">
        <f>Tabulka1[[#This Row],[y2]]</f>
        <v>0.5</v>
      </c>
      <c r="R1084" s="1">
        <f>Tabulka1[[#This Row],[z2]]</f>
        <v>1.4779199999999999</v>
      </c>
      <c r="S1084" s="1">
        <f>Tabulka1[[#This Row],[std2]]</f>
        <v>0</v>
      </c>
      <c r="T1084" s="1" t="s">
        <v>39</v>
      </c>
      <c r="U1084" s="1" t="s">
        <v>28</v>
      </c>
      <c r="V1084" s="1" t="str">
        <f>Tabulka1[[#This Row],[z2Label]]</f>
        <v>Density (g/cm3)</v>
      </c>
      <c r="W1084" s="1">
        <f>2*Tabulka1[[#This Row],[x3]]/94.196*1000/(100-Tabulka1[[#This Row],[x2]])</f>
        <v>10.732262253560426</v>
      </c>
      <c r="X1084" s="1">
        <f>(Tabulka1[[#This Row],[x2]]-Tabulka1[[#This Row],[x3]])/60.08*1000/(100-Tabulka1[[#This Row],[x2]])</f>
        <v>2.6830655633901084</v>
      </c>
      <c r="Y1084" s="1">
        <f>Tabulka1[[#This Row],[z2]]</f>
        <v>1.4779199999999999</v>
      </c>
      <c r="Z1084" s="1">
        <f>Tabulka1[[#This Row],[std2]]</f>
        <v>0</v>
      </c>
      <c r="AA1084" s="1" t="s">
        <v>40</v>
      </c>
      <c r="AB1084" s="1" t="s">
        <v>37</v>
      </c>
      <c r="AC1084" s="1" t="str">
        <f>Tabulka1[[#This Row],[z2Label]]</f>
        <v>Density (g/cm3)</v>
      </c>
      <c r="AD1084" s="1">
        <f>Tabulka1[[#This Row],[y2]]</f>
        <v>0.5</v>
      </c>
      <c r="AE1084" s="1">
        <f>Tabulka1[[#This Row],[x3]]</f>
        <v>30.328085257091338</v>
      </c>
      <c r="AF1084" s="1">
        <f>Tabulka1[[#This Row],[x2]]-Tabulka1[[#This Row],[x3]]</f>
        <v>9.6719147429086618</v>
      </c>
      <c r="AG1084" s="1">
        <f>100-Tabulka1[[#This Row],[Na2O_proc]]-Tabulka1[[#This Row],[SiO2_proc]]</f>
        <v>59.999999999999993</v>
      </c>
      <c r="AH1084" s="1">
        <f>Tabulka1[[#This Row],[z2]]</f>
        <v>1.4779199999999999</v>
      </c>
      <c r="AI1084" s="1">
        <f>Tabulka1[[#This Row],[std2]]</f>
        <v>0</v>
      </c>
      <c r="AJ1084" s="1" t="str">
        <f>Tabulka1[[#This Row],[z2Label]]</f>
        <v>Density (g/cm3)</v>
      </c>
      <c r="AK1084" s="1">
        <v>20</v>
      </c>
      <c r="AL1084" s="1" t="s">
        <v>83</v>
      </c>
      <c r="AM1084" s="1" t="s">
        <v>79</v>
      </c>
      <c r="AN1084" s="1">
        <f t="shared" si="839"/>
        <v>1.4777764959999999</v>
      </c>
      <c r="AO1084" s="1">
        <f>Tabulka1[[#This Row],[Interpolated_z2]]-Tabulka1[[#This Row],[z2]]</f>
        <v>-1.43503999999961E-4</v>
      </c>
      <c r="AP1084" s="1">
        <f>Tabulka1[[#This Row],[Interpolated_z2 - measured]]/Tabulka1[[#This Row],[z2]]*100</f>
        <v>-9.7098625094701341E-3</v>
      </c>
      <c r="AQ1084" s="1">
        <v>1</v>
      </c>
    </row>
    <row r="1085" spans="1:43" ht="16.5" x14ac:dyDescent="0.35">
      <c r="A1085" s="1">
        <f>2*Tabulka1[[#This Row],[x3]]*Tabulka1[[#This Row],[z]]/(100*94.196)*1000</f>
        <v>11.249203129527672</v>
      </c>
      <c r="B1085" s="1">
        <f>Tabulka1[[#This Row],[y2]]*Tabulka1[[#This Row],[x]]/2</f>
        <v>2.8123007823819179</v>
      </c>
      <c r="C1085" s="1">
        <f>Tabulka1[[#This Row],[z2]]</f>
        <v>1.55284</v>
      </c>
      <c r="D1085" s="1">
        <f>Tabulka1[[#This Row],[std2]]</f>
        <v>0</v>
      </c>
      <c r="E1085" s="1">
        <f t="shared" si="837"/>
        <v>3</v>
      </c>
      <c r="F1085" s="1" t="s">
        <v>84</v>
      </c>
      <c r="G1085" s="1" t="s">
        <v>27</v>
      </c>
      <c r="H1085" s="1" t="str">
        <f>Tabulka1[[#This Row],[z2Label]]</f>
        <v>Density (g/cm3)</v>
      </c>
      <c r="I1085" s="1">
        <f t="shared" ref="I1085:J1085" si="866">I993</f>
        <v>45</v>
      </c>
      <c r="J1085" s="1">
        <f t="shared" si="866"/>
        <v>0.5</v>
      </c>
      <c r="K1085">
        <v>1.55284</v>
      </c>
      <c r="L1085">
        <v>0</v>
      </c>
      <c r="M1085" s="1" t="s">
        <v>29</v>
      </c>
      <c r="N1085" s="1" t="s">
        <v>28</v>
      </c>
      <c r="O1085" s="1" t="s">
        <v>80</v>
      </c>
      <c r="P1085" s="1">
        <f>Tabulka1[[#This Row],[x2]]/(1+Tabulka1[[#This Row],[y2]]*60.08/94.196)</f>
        <v>34.119095914227756</v>
      </c>
      <c r="Q1085" s="1">
        <f>Tabulka1[[#This Row],[y2]]</f>
        <v>0.5</v>
      </c>
      <c r="R1085" s="1">
        <f>Tabulka1[[#This Row],[z2]]</f>
        <v>1.55284</v>
      </c>
      <c r="S1085" s="1">
        <f>Tabulka1[[#This Row],[std2]]</f>
        <v>0</v>
      </c>
      <c r="T1085" s="1" t="s">
        <v>39</v>
      </c>
      <c r="U1085" s="1" t="s">
        <v>28</v>
      </c>
      <c r="V1085" s="1" t="str">
        <f>Tabulka1[[#This Row],[z2Label]]</f>
        <v>Density (g/cm3)</v>
      </c>
      <c r="W1085" s="1">
        <f>2*Tabulka1[[#This Row],[x3]]/94.196*1000/(100-Tabulka1[[#This Row],[x2]])</f>
        <v>13.171412765733251</v>
      </c>
      <c r="X1085" s="1">
        <f>(Tabulka1[[#This Row],[x2]]-Tabulka1[[#This Row],[x3]])/60.08*1000/(100-Tabulka1[[#This Row],[x2]])</f>
        <v>3.2928531914333141</v>
      </c>
      <c r="Y1085" s="1">
        <f>Tabulka1[[#This Row],[z2]]</f>
        <v>1.55284</v>
      </c>
      <c r="Z1085" s="1">
        <f>Tabulka1[[#This Row],[std2]]</f>
        <v>0</v>
      </c>
      <c r="AA1085" s="1" t="s">
        <v>40</v>
      </c>
      <c r="AB1085" s="1" t="s">
        <v>37</v>
      </c>
      <c r="AC1085" s="1" t="str">
        <f>Tabulka1[[#This Row],[z2Label]]</f>
        <v>Density (g/cm3)</v>
      </c>
      <c r="AD1085" s="1">
        <f>Tabulka1[[#This Row],[y2]]</f>
        <v>0.5</v>
      </c>
      <c r="AE1085" s="1">
        <f>Tabulka1[[#This Row],[x3]]</f>
        <v>34.119095914227756</v>
      </c>
      <c r="AF1085" s="1">
        <f>Tabulka1[[#This Row],[x2]]-Tabulka1[[#This Row],[x3]]</f>
        <v>10.880904085772244</v>
      </c>
      <c r="AG1085" s="1">
        <f>100-Tabulka1[[#This Row],[Na2O_proc]]-Tabulka1[[#This Row],[SiO2_proc]]</f>
        <v>55</v>
      </c>
      <c r="AH1085" s="1">
        <f>Tabulka1[[#This Row],[z2]]</f>
        <v>1.55284</v>
      </c>
      <c r="AI1085" s="1">
        <f>Tabulka1[[#This Row],[std2]]</f>
        <v>0</v>
      </c>
      <c r="AJ1085" s="1" t="str">
        <f>Tabulka1[[#This Row],[z2Label]]</f>
        <v>Density (g/cm3)</v>
      </c>
      <c r="AK1085" s="1">
        <v>20</v>
      </c>
      <c r="AL1085" s="1" t="s">
        <v>83</v>
      </c>
      <c r="AM1085" s="1" t="s">
        <v>79</v>
      </c>
      <c r="AN1085" s="1">
        <f t="shared" si="839"/>
        <v>1.553753757625</v>
      </c>
      <c r="AO1085" s="1">
        <f>Tabulka1[[#This Row],[Interpolated_z2]]-Tabulka1[[#This Row],[z2]]</f>
        <v>9.1375762500001123E-4</v>
      </c>
      <c r="AP1085" s="1">
        <f>Tabulka1[[#This Row],[Interpolated_z2 - measured]]/Tabulka1[[#This Row],[z2]]*100</f>
        <v>5.8844286919451538E-2</v>
      </c>
      <c r="AQ1085" s="1">
        <v>1</v>
      </c>
    </row>
    <row r="1086" spans="1:43" ht="16.5" x14ac:dyDescent="0.35">
      <c r="A1086" s="1">
        <f>2*Tabulka1[[#This Row],[x3]]*Tabulka1[[#This Row],[z]]/(100*94.196)*1000</f>
        <v>11.760373482726422</v>
      </c>
      <c r="B1086" s="1">
        <f>Tabulka1[[#This Row],[y2]]*Tabulka1[[#This Row],[x]]/2</f>
        <v>2.9400933706816055</v>
      </c>
      <c r="C1086" s="1">
        <f>Tabulka1[[#This Row],[z2]]</f>
        <v>1.5744199999999999</v>
      </c>
      <c r="D1086" s="1">
        <f>Tabulka1[[#This Row],[std2]]</f>
        <v>0</v>
      </c>
      <c r="E1086" s="1">
        <f t="shared" si="837"/>
        <v>3</v>
      </c>
      <c r="F1086" s="1" t="s">
        <v>84</v>
      </c>
      <c r="G1086" s="1" t="s">
        <v>27</v>
      </c>
      <c r="H1086" s="1" t="str">
        <f>Tabulka1[[#This Row],[z2Label]]</f>
        <v>Density (g/cm3)</v>
      </c>
      <c r="I1086" s="1">
        <f t="shared" ref="I1086:J1086" si="867">I994</f>
        <v>46.4</v>
      </c>
      <c r="J1086" s="1">
        <f t="shared" si="867"/>
        <v>0.5</v>
      </c>
      <c r="K1086">
        <v>1.5744199999999999</v>
      </c>
      <c r="L1086">
        <v>0</v>
      </c>
      <c r="M1086" s="1" t="s">
        <v>29</v>
      </c>
      <c r="N1086" s="1" t="s">
        <v>28</v>
      </c>
      <c r="O1086" s="1" t="s">
        <v>80</v>
      </c>
      <c r="P1086" s="1">
        <f>Tabulka1[[#This Row],[x2]]/(1+Tabulka1[[#This Row],[y2]]*60.08/94.196)</f>
        <v>35.180578898225953</v>
      </c>
      <c r="Q1086" s="1">
        <f>Tabulka1[[#This Row],[y2]]</f>
        <v>0.5</v>
      </c>
      <c r="R1086" s="1">
        <f>Tabulka1[[#This Row],[z2]]</f>
        <v>1.5744199999999999</v>
      </c>
      <c r="S1086" s="1">
        <f>Tabulka1[[#This Row],[std2]]</f>
        <v>0</v>
      </c>
      <c r="T1086" s="1" t="s">
        <v>39</v>
      </c>
      <c r="U1086" s="1" t="s">
        <v>28</v>
      </c>
      <c r="V1086" s="1" t="str">
        <f>Tabulka1[[#This Row],[z2Label]]</f>
        <v>Density (g/cm3)</v>
      </c>
      <c r="W1086" s="1">
        <f>2*Tabulka1[[#This Row],[x3]]/94.196*1000/(100-Tabulka1[[#This Row],[x2]])</f>
        <v>13.935922627757568</v>
      </c>
      <c r="X1086" s="1">
        <f>(Tabulka1[[#This Row],[x2]]-Tabulka1[[#This Row],[x3]])/60.08*1000/(100-Tabulka1[[#This Row],[x2]])</f>
        <v>3.4839806569393934</v>
      </c>
      <c r="Y1086" s="1">
        <f>Tabulka1[[#This Row],[z2]]</f>
        <v>1.5744199999999999</v>
      </c>
      <c r="Z1086" s="1">
        <f>Tabulka1[[#This Row],[std2]]</f>
        <v>0</v>
      </c>
      <c r="AA1086" s="1" t="s">
        <v>40</v>
      </c>
      <c r="AB1086" s="1" t="s">
        <v>37</v>
      </c>
      <c r="AC1086" s="1" t="str">
        <f>Tabulka1[[#This Row],[z2Label]]</f>
        <v>Density (g/cm3)</v>
      </c>
      <c r="AD1086" s="1">
        <f>Tabulka1[[#This Row],[y2]]</f>
        <v>0.5</v>
      </c>
      <c r="AE1086" s="1">
        <f>Tabulka1[[#This Row],[x3]]</f>
        <v>35.180578898225953</v>
      </c>
      <c r="AF1086" s="1">
        <f>Tabulka1[[#This Row],[x2]]-Tabulka1[[#This Row],[x3]]</f>
        <v>11.219421101774046</v>
      </c>
      <c r="AG1086" s="1">
        <f>100-Tabulka1[[#This Row],[Na2O_proc]]-Tabulka1[[#This Row],[SiO2_proc]]</f>
        <v>53.600000000000009</v>
      </c>
      <c r="AH1086" s="1">
        <f>Tabulka1[[#This Row],[z2]]</f>
        <v>1.5744199999999999</v>
      </c>
      <c r="AI1086" s="1">
        <f>Tabulka1[[#This Row],[std2]]</f>
        <v>0</v>
      </c>
      <c r="AJ1086" s="1" t="str">
        <f>Tabulka1[[#This Row],[z2Label]]</f>
        <v>Density (g/cm3)</v>
      </c>
      <c r="AK1086" s="1">
        <v>20</v>
      </c>
      <c r="AL1086" s="1" t="s">
        <v>83</v>
      </c>
      <c r="AM1086" s="1" t="s">
        <v>79</v>
      </c>
      <c r="AN1086" s="1">
        <f t="shared" si="839"/>
        <v>1.576245867344845</v>
      </c>
      <c r="AO1086" s="1">
        <f>Tabulka1[[#This Row],[Interpolated_z2]]-Tabulka1[[#This Row],[z2]]</f>
        <v>1.8258673448450224E-3</v>
      </c>
      <c r="AP1086" s="1">
        <f>Tabulka1[[#This Row],[Interpolated_z2 - measured]]/Tabulka1[[#This Row],[z2]]*100</f>
        <v>0.11597079209137477</v>
      </c>
      <c r="AQ1086" s="1">
        <v>1</v>
      </c>
    </row>
    <row r="1087" spans="1:43" ht="16.5" x14ac:dyDescent="0.35">
      <c r="A1087" s="1">
        <f>2*Tabulka1[[#This Row],[x3]]*Tabulka1[[#This Row],[z]]/(100*94.196)*1000</f>
        <v>0</v>
      </c>
      <c r="B1087" s="1">
        <f>Tabulka1[[#This Row],[y2]]*Tabulka1[[#This Row],[x]]/2</f>
        <v>0</v>
      </c>
      <c r="C1087" s="1">
        <f>Tabulka1[[#This Row],[z2]]</f>
        <v>0.99819999999999998</v>
      </c>
      <c r="D1087" s="1">
        <f>Tabulka1[[#This Row],[std2]]</f>
        <v>0</v>
      </c>
      <c r="E1087" s="1">
        <f t="shared" si="837"/>
        <v>4</v>
      </c>
      <c r="F1087" s="1" t="s">
        <v>84</v>
      </c>
      <c r="G1087" s="1" t="s">
        <v>27</v>
      </c>
      <c r="H1087" s="1" t="str">
        <f>Tabulka1[[#This Row],[z2Label]]</f>
        <v>Density (g/cm3)</v>
      </c>
      <c r="I1087" s="1">
        <f t="shared" ref="I1087:J1087" si="868">I995</f>
        <v>0</v>
      </c>
      <c r="J1087" s="1">
        <f t="shared" si="868"/>
        <v>1</v>
      </c>
      <c r="K1087">
        <v>0.99819999999999998</v>
      </c>
      <c r="L1087"/>
      <c r="M1087" s="1" t="s">
        <v>29</v>
      </c>
      <c r="N1087" s="1" t="s">
        <v>28</v>
      </c>
      <c r="O1087" s="1" t="s">
        <v>80</v>
      </c>
      <c r="P1087" s="1">
        <f>Tabulka1[[#This Row],[x2]]/(1+Tabulka1[[#This Row],[y2]]*60.08/94.196)</f>
        <v>0</v>
      </c>
      <c r="Q1087" s="1">
        <f>Tabulka1[[#This Row],[y2]]</f>
        <v>1</v>
      </c>
      <c r="R1087" s="1">
        <f>Tabulka1[[#This Row],[z2]]</f>
        <v>0.99819999999999998</v>
      </c>
      <c r="S1087" s="1">
        <f>Tabulka1[[#This Row],[std2]]</f>
        <v>0</v>
      </c>
      <c r="T1087" s="1" t="s">
        <v>39</v>
      </c>
      <c r="U1087" s="1" t="s">
        <v>28</v>
      </c>
      <c r="V1087" s="1" t="str">
        <f>Tabulka1[[#This Row],[z2Label]]</f>
        <v>Density (g/cm3)</v>
      </c>
      <c r="W1087" s="1">
        <f>2*Tabulka1[[#This Row],[x3]]/94.196*1000/(100-Tabulka1[[#This Row],[x2]])</f>
        <v>0</v>
      </c>
      <c r="X1087" s="1">
        <f>(Tabulka1[[#This Row],[x2]]-Tabulka1[[#This Row],[x3]])/60.08*1000/(100-Tabulka1[[#This Row],[x2]])</f>
        <v>0</v>
      </c>
      <c r="Y1087" s="1">
        <f>Tabulka1[[#This Row],[z2]]</f>
        <v>0.99819999999999998</v>
      </c>
      <c r="Z1087" s="1">
        <f>Tabulka1[[#This Row],[std2]]</f>
        <v>0</v>
      </c>
      <c r="AA1087" s="1" t="s">
        <v>40</v>
      </c>
      <c r="AB1087" s="1" t="s">
        <v>37</v>
      </c>
      <c r="AC1087" s="1" t="str">
        <f>Tabulka1[[#This Row],[z2Label]]</f>
        <v>Density (g/cm3)</v>
      </c>
      <c r="AD1087" s="1">
        <f>Tabulka1[[#This Row],[y2]]</f>
        <v>1</v>
      </c>
      <c r="AE1087" s="1">
        <f>Tabulka1[[#This Row],[x3]]</f>
        <v>0</v>
      </c>
      <c r="AF1087" s="1">
        <f>Tabulka1[[#This Row],[x2]]-Tabulka1[[#This Row],[x3]]</f>
        <v>0</v>
      </c>
      <c r="AG1087" s="1">
        <f>100-Tabulka1[[#This Row],[Na2O_proc]]-Tabulka1[[#This Row],[SiO2_proc]]</f>
        <v>100</v>
      </c>
      <c r="AH1087" s="1">
        <f>Tabulka1[[#This Row],[z2]]</f>
        <v>0.99819999999999998</v>
      </c>
      <c r="AI1087" s="1">
        <f>Tabulka1[[#This Row],[std2]]</f>
        <v>0</v>
      </c>
      <c r="AJ1087" s="1" t="str">
        <f>Tabulka1[[#This Row],[z2Label]]</f>
        <v>Density (g/cm3)</v>
      </c>
      <c r="AK1087" s="1">
        <v>20</v>
      </c>
      <c r="AL1087" s="1" t="s">
        <v>83</v>
      </c>
      <c r="AM1087" s="1" t="s">
        <v>79</v>
      </c>
      <c r="AN1087" s="1">
        <f t="shared" si="839"/>
        <v>1.0011929000000002</v>
      </c>
      <c r="AO1087" s="1">
        <f>Tabulka1[[#This Row],[Interpolated_z2]]-Tabulka1[[#This Row],[z2]]</f>
        <v>2.9929000000001871E-3</v>
      </c>
      <c r="AP1087" s="1">
        <f>Tabulka1[[#This Row],[Interpolated_z2 - measured]]/Tabulka1[[#This Row],[z2]]*100</f>
        <v>0.29982969344822552</v>
      </c>
      <c r="AQ1087" s="1">
        <v>100</v>
      </c>
    </row>
    <row r="1088" spans="1:43" ht="16.5" x14ac:dyDescent="0.35">
      <c r="A1088" s="1">
        <f>2*Tabulka1[[#This Row],[x3]]*Tabulka1[[#This Row],[z]]/(100*94.196)*1000</f>
        <v>0.67769776245170998</v>
      </c>
      <c r="B1088" s="1">
        <f>Tabulka1[[#This Row],[y2]]*Tabulka1[[#This Row],[x]]/2</f>
        <v>0.33884888122585499</v>
      </c>
      <c r="C1088" s="1">
        <f>Tabulka1[[#This Row],[z2]]</f>
        <v>1.045525</v>
      </c>
      <c r="D1088" s="1">
        <f>Tabulka1[[#This Row],[std2]]</f>
        <v>7.0710678119117998E-6</v>
      </c>
      <c r="E1088" s="1">
        <f t="shared" si="837"/>
        <v>4</v>
      </c>
      <c r="F1088" s="1" t="s">
        <v>84</v>
      </c>
      <c r="G1088" s="1" t="s">
        <v>27</v>
      </c>
      <c r="H1088" s="1" t="str">
        <f>Tabulka1[[#This Row],[z2Label]]</f>
        <v>Density (g/cm3)</v>
      </c>
      <c r="I1088" s="1">
        <f t="shared" ref="I1088:J1088" si="869">I996</f>
        <v>5</v>
      </c>
      <c r="J1088" s="1">
        <f t="shared" si="869"/>
        <v>1</v>
      </c>
      <c r="K1088">
        <v>1.045525</v>
      </c>
      <c r="L1088">
        <v>7.0710678119117998E-6</v>
      </c>
      <c r="M1088" s="1" t="s">
        <v>29</v>
      </c>
      <c r="N1088" s="1" t="s">
        <v>28</v>
      </c>
      <c r="O1088" s="1" t="s">
        <v>80</v>
      </c>
      <c r="P1088" s="1">
        <f>Tabulka1[[#This Row],[x2]]/(1+Tabulka1[[#This Row],[y2]]*60.08/94.196)</f>
        <v>3.05284036402292</v>
      </c>
      <c r="Q1088" s="1">
        <f>Tabulka1[[#This Row],[y2]]</f>
        <v>1</v>
      </c>
      <c r="R1088" s="1">
        <f>Tabulka1[[#This Row],[z2]]</f>
        <v>1.045525</v>
      </c>
      <c r="S1088" s="1">
        <f>Tabulka1[[#This Row],[std2]]</f>
        <v>7.0710678119117998E-6</v>
      </c>
      <c r="T1088" s="1" t="s">
        <v>39</v>
      </c>
      <c r="U1088" s="1" t="s">
        <v>28</v>
      </c>
      <c r="V1088" s="1" t="str">
        <f>Tabulka1[[#This Row],[z2Label]]</f>
        <v>Density (g/cm3)</v>
      </c>
      <c r="W1088" s="1">
        <f>2*Tabulka1[[#This Row],[x3]]/94.196*1000/(100-Tabulka1[[#This Row],[x2]])</f>
        <v>0.68230416846908692</v>
      </c>
      <c r="X1088" s="1">
        <f>(Tabulka1[[#This Row],[x2]]-Tabulka1[[#This Row],[x3]])/60.08*1000/(100-Tabulka1[[#This Row],[x2]])</f>
        <v>0.34115208423454346</v>
      </c>
      <c r="Y1088" s="1">
        <f>Tabulka1[[#This Row],[z2]]</f>
        <v>1.045525</v>
      </c>
      <c r="Z1088" s="1">
        <f>Tabulka1[[#This Row],[std2]]</f>
        <v>7.0710678119117998E-6</v>
      </c>
      <c r="AA1088" s="1" t="s">
        <v>40</v>
      </c>
      <c r="AB1088" s="1" t="s">
        <v>37</v>
      </c>
      <c r="AC1088" s="1" t="str">
        <f>Tabulka1[[#This Row],[z2Label]]</f>
        <v>Density (g/cm3)</v>
      </c>
      <c r="AD1088" s="1">
        <f>Tabulka1[[#This Row],[y2]]</f>
        <v>1</v>
      </c>
      <c r="AE1088" s="1">
        <f>Tabulka1[[#This Row],[x3]]</f>
        <v>3.05284036402292</v>
      </c>
      <c r="AF1088" s="1">
        <f>Tabulka1[[#This Row],[x2]]-Tabulka1[[#This Row],[x3]]</f>
        <v>1.94715963597708</v>
      </c>
      <c r="AG1088" s="1">
        <f>100-Tabulka1[[#This Row],[Na2O_proc]]-Tabulka1[[#This Row],[SiO2_proc]]</f>
        <v>95</v>
      </c>
      <c r="AH1088" s="1">
        <f>Tabulka1[[#This Row],[z2]]</f>
        <v>1.045525</v>
      </c>
      <c r="AI1088" s="1">
        <f>Tabulka1[[#This Row],[std2]]</f>
        <v>7.0710678119117998E-6</v>
      </c>
      <c r="AJ1088" s="1" t="str">
        <f>Tabulka1[[#This Row],[z2Label]]</f>
        <v>Density (g/cm3)</v>
      </c>
      <c r="AK1088" s="1">
        <v>20</v>
      </c>
      <c r="AL1088" s="1" t="s">
        <v>83</v>
      </c>
      <c r="AM1088" s="1" t="s">
        <v>79</v>
      </c>
      <c r="AN1088" s="1">
        <f t="shared" si="839"/>
        <v>1.0452845160000004</v>
      </c>
      <c r="AO1088" s="1">
        <f>Tabulka1[[#This Row],[Interpolated_z2]]-Tabulka1[[#This Row],[z2]]</f>
        <v>-2.404839999996522E-4</v>
      </c>
      <c r="AP1088" s="1">
        <f>Tabulka1[[#This Row],[Interpolated_z2 - measured]]/Tabulka1[[#This Row],[z2]]*100</f>
        <v>-2.3001267305865682E-2</v>
      </c>
      <c r="AQ1088" s="1">
        <v>1</v>
      </c>
    </row>
    <row r="1089" spans="1:43" ht="16.5" x14ac:dyDescent="0.35">
      <c r="A1089" s="1">
        <f>2*Tabulka1[[#This Row],[x3]]*Tabulka1[[#This Row],[z]]/(100*94.196)*1000</f>
        <v>1.4193134382535195</v>
      </c>
      <c r="B1089" s="1">
        <f>Tabulka1[[#This Row],[y2]]*Tabulka1[[#This Row],[x]]/2</f>
        <v>0.70965671912675976</v>
      </c>
      <c r="C1089" s="1">
        <f>Tabulka1[[#This Row],[z2]]</f>
        <v>1.09483</v>
      </c>
      <c r="D1089" s="1">
        <f>Tabulka1[[#This Row],[std2]]</f>
        <v>0</v>
      </c>
      <c r="E1089" s="1">
        <f t="shared" si="837"/>
        <v>4</v>
      </c>
      <c r="F1089" s="1" t="s">
        <v>84</v>
      </c>
      <c r="G1089" s="1" t="s">
        <v>27</v>
      </c>
      <c r="H1089" s="1" t="str">
        <f>Tabulka1[[#This Row],[z2Label]]</f>
        <v>Density (g/cm3)</v>
      </c>
      <c r="I1089" s="1">
        <f t="shared" ref="I1089:J1089" si="870">I997</f>
        <v>10</v>
      </c>
      <c r="J1089" s="1">
        <f t="shared" si="870"/>
        <v>1</v>
      </c>
      <c r="K1089">
        <v>1.09483</v>
      </c>
      <c r="L1089">
        <v>0</v>
      </c>
      <c r="M1089" s="1" t="s">
        <v>29</v>
      </c>
      <c r="N1089" s="1" t="s">
        <v>28</v>
      </c>
      <c r="O1089" s="1" t="s">
        <v>80</v>
      </c>
      <c r="P1089" s="1">
        <f>Tabulka1[[#This Row],[x2]]/(1+Tabulka1[[#This Row],[y2]]*60.08/94.196)</f>
        <v>6.1056807280458401</v>
      </c>
      <c r="Q1089" s="1">
        <f>Tabulka1[[#This Row],[y2]]</f>
        <v>1</v>
      </c>
      <c r="R1089" s="1">
        <f>Tabulka1[[#This Row],[z2]]</f>
        <v>1.09483</v>
      </c>
      <c r="S1089" s="1">
        <f>Tabulka1[[#This Row],[std2]]</f>
        <v>0</v>
      </c>
      <c r="T1089" s="1" t="s">
        <v>39</v>
      </c>
      <c r="U1089" s="1" t="s">
        <v>28</v>
      </c>
      <c r="V1089" s="1" t="str">
        <f>Tabulka1[[#This Row],[z2Label]]</f>
        <v>Density (g/cm3)</v>
      </c>
      <c r="W1089" s="1">
        <f>2*Tabulka1[[#This Row],[x3]]/94.196*1000/(100-Tabulka1[[#This Row],[x2]])</f>
        <v>1.4404199112125169</v>
      </c>
      <c r="X1089" s="1">
        <f>(Tabulka1[[#This Row],[x2]]-Tabulka1[[#This Row],[x3]])/60.08*1000/(100-Tabulka1[[#This Row],[x2]])</f>
        <v>0.72020995560625845</v>
      </c>
      <c r="Y1089" s="1">
        <f>Tabulka1[[#This Row],[z2]]</f>
        <v>1.09483</v>
      </c>
      <c r="Z1089" s="1">
        <f>Tabulka1[[#This Row],[std2]]</f>
        <v>0</v>
      </c>
      <c r="AA1089" s="1" t="s">
        <v>40</v>
      </c>
      <c r="AB1089" s="1" t="s">
        <v>37</v>
      </c>
      <c r="AC1089" s="1" t="str">
        <f>Tabulka1[[#This Row],[z2Label]]</f>
        <v>Density (g/cm3)</v>
      </c>
      <c r="AD1089" s="1">
        <f>Tabulka1[[#This Row],[y2]]</f>
        <v>1</v>
      </c>
      <c r="AE1089" s="1">
        <f>Tabulka1[[#This Row],[x3]]</f>
        <v>6.1056807280458401</v>
      </c>
      <c r="AF1089" s="1">
        <f>Tabulka1[[#This Row],[x2]]-Tabulka1[[#This Row],[x3]]</f>
        <v>3.8943192719541599</v>
      </c>
      <c r="AG1089" s="1">
        <f>100-Tabulka1[[#This Row],[Na2O_proc]]-Tabulka1[[#This Row],[SiO2_proc]]</f>
        <v>90</v>
      </c>
      <c r="AH1089" s="1">
        <f>Tabulka1[[#This Row],[z2]]</f>
        <v>1.09483</v>
      </c>
      <c r="AI1089" s="1">
        <f>Tabulka1[[#This Row],[std2]]</f>
        <v>0</v>
      </c>
      <c r="AJ1089" s="1" t="str">
        <f>Tabulka1[[#This Row],[z2Label]]</f>
        <v>Density (g/cm3)</v>
      </c>
      <c r="AK1089" s="1">
        <v>20</v>
      </c>
      <c r="AL1089" s="1" t="s">
        <v>83</v>
      </c>
      <c r="AM1089" s="1" t="s">
        <v>79</v>
      </c>
      <c r="AN1089" s="1">
        <f t="shared" si="839"/>
        <v>1.0944676980000001</v>
      </c>
      <c r="AO1089" s="1">
        <f>Tabulka1[[#This Row],[Interpolated_z2]]-Tabulka1[[#This Row],[z2]]</f>
        <v>-3.6230199999987001E-4</v>
      </c>
      <c r="AP1089" s="1">
        <f>Tabulka1[[#This Row],[Interpolated_z2 - measured]]/Tabulka1[[#This Row],[z2]]*100</f>
        <v>-3.309207822217787E-2</v>
      </c>
      <c r="AQ1089" s="1">
        <v>1</v>
      </c>
    </row>
    <row r="1090" spans="1:43" ht="16.5" x14ac:dyDescent="0.35">
      <c r="A1090" s="1">
        <f>2*Tabulka1[[#This Row],[x3]]*Tabulka1[[#This Row],[z]]/(100*94.196)*1000</f>
        <v>2.2303987658482201</v>
      </c>
      <c r="B1090" s="1">
        <f>Tabulka1[[#This Row],[y2]]*Tabulka1[[#This Row],[x]]/2</f>
        <v>1.11519938292411</v>
      </c>
      <c r="C1090" s="1">
        <f>Tabulka1[[#This Row],[z2]]</f>
        <v>1.14699</v>
      </c>
      <c r="D1090" s="1">
        <f>Tabulka1[[#This Row],[std2]]</f>
        <v>0</v>
      </c>
      <c r="E1090" s="1">
        <f t="shared" si="837"/>
        <v>4</v>
      </c>
      <c r="F1090" s="1" t="s">
        <v>84</v>
      </c>
      <c r="G1090" s="1" t="s">
        <v>27</v>
      </c>
      <c r="H1090" s="1" t="str">
        <f>Tabulka1[[#This Row],[z2Label]]</f>
        <v>Density (g/cm3)</v>
      </c>
      <c r="I1090" s="1">
        <f t="shared" ref="I1090:J1090" si="871">I998</f>
        <v>15</v>
      </c>
      <c r="J1090" s="1">
        <f t="shared" si="871"/>
        <v>1</v>
      </c>
      <c r="K1090">
        <v>1.14699</v>
      </c>
      <c r="L1090">
        <v>0</v>
      </c>
      <c r="M1090" s="1" t="s">
        <v>29</v>
      </c>
      <c r="N1090" s="1" t="s">
        <v>28</v>
      </c>
      <c r="O1090" s="1" t="s">
        <v>80</v>
      </c>
      <c r="P1090" s="1">
        <f>Tabulka1[[#This Row],[x2]]/(1+Tabulka1[[#This Row],[y2]]*60.08/94.196)</f>
        <v>9.1585210920687601</v>
      </c>
      <c r="Q1090" s="1">
        <f>Tabulka1[[#This Row],[y2]]</f>
        <v>1</v>
      </c>
      <c r="R1090" s="1">
        <f>Tabulka1[[#This Row],[z2]]</f>
        <v>1.14699</v>
      </c>
      <c r="S1090" s="1">
        <f>Tabulka1[[#This Row],[std2]]</f>
        <v>0</v>
      </c>
      <c r="T1090" s="1" t="s">
        <v>39</v>
      </c>
      <c r="U1090" s="1" t="s">
        <v>28</v>
      </c>
      <c r="V1090" s="1" t="str">
        <f>Tabulka1[[#This Row],[z2Label]]</f>
        <v>Density (g/cm3)</v>
      </c>
      <c r="W1090" s="1">
        <f>2*Tabulka1[[#This Row],[x3]]/94.196*1000/(100-Tabulka1[[#This Row],[x2]])</f>
        <v>2.2877257413375265</v>
      </c>
      <c r="X1090" s="1">
        <f>(Tabulka1[[#This Row],[x2]]-Tabulka1[[#This Row],[x3]])/60.08*1000/(100-Tabulka1[[#This Row],[x2]])</f>
        <v>1.1438628706687632</v>
      </c>
      <c r="Y1090" s="1">
        <f>Tabulka1[[#This Row],[z2]]</f>
        <v>1.14699</v>
      </c>
      <c r="Z1090" s="1">
        <f>Tabulka1[[#This Row],[std2]]</f>
        <v>0</v>
      </c>
      <c r="AA1090" s="1" t="s">
        <v>40</v>
      </c>
      <c r="AB1090" s="1" t="s">
        <v>37</v>
      </c>
      <c r="AC1090" s="1" t="str">
        <f>Tabulka1[[#This Row],[z2Label]]</f>
        <v>Density (g/cm3)</v>
      </c>
      <c r="AD1090" s="1">
        <f>Tabulka1[[#This Row],[y2]]</f>
        <v>1</v>
      </c>
      <c r="AE1090" s="1">
        <f>Tabulka1[[#This Row],[x3]]</f>
        <v>9.1585210920687601</v>
      </c>
      <c r="AF1090" s="1">
        <f>Tabulka1[[#This Row],[x2]]-Tabulka1[[#This Row],[x3]]</f>
        <v>5.8414789079312399</v>
      </c>
      <c r="AG1090" s="1">
        <f>100-Tabulka1[[#This Row],[Na2O_proc]]-Tabulka1[[#This Row],[SiO2_proc]]</f>
        <v>85</v>
      </c>
      <c r="AH1090" s="1">
        <f>Tabulka1[[#This Row],[z2]]</f>
        <v>1.14699</v>
      </c>
      <c r="AI1090" s="1">
        <f>Tabulka1[[#This Row],[std2]]</f>
        <v>0</v>
      </c>
      <c r="AJ1090" s="1" t="str">
        <f>Tabulka1[[#This Row],[z2Label]]</f>
        <v>Density (g/cm3)</v>
      </c>
      <c r="AK1090" s="1">
        <v>20</v>
      </c>
      <c r="AL1090" s="1" t="s">
        <v>83</v>
      </c>
      <c r="AM1090" s="1" t="s">
        <v>79</v>
      </c>
      <c r="AN1090" s="1">
        <f t="shared" si="839"/>
        <v>1.1475738170000001</v>
      </c>
      <c r="AO1090" s="1">
        <f>Tabulka1[[#This Row],[Interpolated_z2]]-Tabulka1[[#This Row],[z2]]</f>
        <v>5.8381700000009751E-4</v>
      </c>
      <c r="AP1090" s="1">
        <f>Tabulka1[[#This Row],[Interpolated_z2 - measured]]/Tabulka1[[#This Row],[z2]]*100</f>
        <v>5.0899920661914885E-2</v>
      </c>
      <c r="AQ1090" s="1">
        <v>1</v>
      </c>
    </row>
    <row r="1091" spans="1:43" ht="16.5" x14ac:dyDescent="0.35">
      <c r="A1091" s="1">
        <f>2*Tabulka1[[#This Row],[x3]]*Tabulka1[[#This Row],[z]]/(100*94.196)*1000</f>
        <v>3.1291840597370948</v>
      </c>
      <c r="B1091" s="1">
        <f>Tabulka1[[#This Row],[y2]]*Tabulka1[[#This Row],[x]]/2</f>
        <v>1.5645920298685474</v>
      </c>
      <c r="C1091" s="1">
        <f>Tabulka1[[#This Row],[z2]]</f>
        <v>1.2068950000000001</v>
      </c>
      <c r="D1091" s="1">
        <f>Tabulka1[[#This Row],[std2]]</f>
        <v>7.0710678119117998E-6</v>
      </c>
      <c r="E1091" s="1">
        <f t="shared" si="837"/>
        <v>4</v>
      </c>
      <c r="F1091" s="1" t="s">
        <v>84</v>
      </c>
      <c r="G1091" s="1" t="s">
        <v>27</v>
      </c>
      <c r="H1091" s="1" t="str">
        <f>Tabulka1[[#This Row],[z2Label]]</f>
        <v>Density (g/cm3)</v>
      </c>
      <c r="I1091" s="1">
        <f t="shared" ref="I1091:J1091" si="872">I999</f>
        <v>20</v>
      </c>
      <c r="J1091" s="1">
        <f t="shared" si="872"/>
        <v>1</v>
      </c>
      <c r="K1091">
        <v>1.2068950000000001</v>
      </c>
      <c r="L1091">
        <v>7.0710678119117998E-6</v>
      </c>
      <c r="M1091" s="1" t="s">
        <v>29</v>
      </c>
      <c r="N1091" s="1" t="s">
        <v>28</v>
      </c>
      <c r="O1091" s="1" t="s">
        <v>80</v>
      </c>
      <c r="P1091" s="1">
        <f>Tabulka1[[#This Row],[x2]]/(1+Tabulka1[[#This Row],[y2]]*60.08/94.196)</f>
        <v>12.21136145609168</v>
      </c>
      <c r="Q1091" s="1">
        <f>Tabulka1[[#This Row],[y2]]</f>
        <v>1</v>
      </c>
      <c r="R1091" s="1">
        <f>Tabulka1[[#This Row],[z2]]</f>
        <v>1.2068950000000001</v>
      </c>
      <c r="S1091" s="1">
        <f>Tabulka1[[#This Row],[std2]]</f>
        <v>7.0710678119117998E-6</v>
      </c>
      <c r="T1091" s="1" t="s">
        <v>39</v>
      </c>
      <c r="U1091" s="1" t="s">
        <v>28</v>
      </c>
      <c r="V1091" s="1" t="str">
        <f>Tabulka1[[#This Row],[z2Label]]</f>
        <v>Density (g/cm3)</v>
      </c>
      <c r="W1091" s="1">
        <f>2*Tabulka1[[#This Row],[x3]]/94.196*1000/(100-Tabulka1[[#This Row],[x2]])</f>
        <v>3.2409448002281627</v>
      </c>
      <c r="X1091" s="1">
        <f>(Tabulka1[[#This Row],[x2]]-Tabulka1[[#This Row],[x3]])/60.08*1000/(100-Tabulka1[[#This Row],[x2]])</f>
        <v>1.6204724001140813</v>
      </c>
      <c r="Y1091" s="1">
        <f>Tabulka1[[#This Row],[z2]]</f>
        <v>1.2068950000000001</v>
      </c>
      <c r="Z1091" s="1">
        <f>Tabulka1[[#This Row],[std2]]</f>
        <v>7.0710678119117998E-6</v>
      </c>
      <c r="AA1091" s="1" t="s">
        <v>40</v>
      </c>
      <c r="AB1091" s="1" t="s">
        <v>37</v>
      </c>
      <c r="AC1091" s="1" t="str">
        <f>Tabulka1[[#This Row],[z2Label]]</f>
        <v>Density (g/cm3)</v>
      </c>
      <c r="AD1091" s="1">
        <f>Tabulka1[[#This Row],[y2]]</f>
        <v>1</v>
      </c>
      <c r="AE1091" s="1">
        <f>Tabulka1[[#This Row],[x3]]</f>
        <v>12.21136145609168</v>
      </c>
      <c r="AF1091" s="1">
        <f>Tabulka1[[#This Row],[x2]]-Tabulka1[[#This Row],[x3]]</f>
        <v>7.7886385439083199</v>
      </c>
      <c r="AG1091" s="1">
        <f>100-Tabulka1[[#This Row],[Na2O_proc]]-Tabulka1[[#This Row],[SiO2_proc]]</f>
        <v>80</v>
      </c>
      <c r="AH1091" s="1">
        <f>Tabulka1[[#This Row],[z2]]</f>
        <v>1.2068950000000001</v>
      </c>
      <c r="AI1091" s="1">
        <f>Tabulka1[[#This Row],[std2]]</f>
        <v>7.0710678119117998E-6</v>
      </c>
      <c r="AJ1091" s="1" t="str">
        <f>Tabulka1[[#This Row],[z2Label]]</f>
        <v>Density (g/cm3)</v>
      </c>
      <c r="AK1091" s="1">
        <v>20</v>
      </c>
      <c r="AL1091" s="1" t="s">
        <v>83</v>
      </c>
      <c r="AM1091" s="1" t="s">
        <v>79</v>
      </c>
      <c r="AN1091" s="1">
        <f t="shared" si="839"/>
        <v>1.2038582640000004</v>
      </c>
      <c r="AO1091" s="1">
        <f>Tabulka1[[#This Row],[Interpolated_z2]]-Tabulka1[[#This Row],[z2]]</f>
        <v>-3.0367359999996513E-3</v>
      </c>
      <c r="AP1091" s="1">
        <f>Tabulka1[[#This Row],[Interpolated_z2 - measured]]/Tabulka1[[#This Row],[z2]]*100</f>
        <v>-0.25161559207716089</v>
      </c>
      <c r="AQ1091" s="1">
        <v>1</v>
      </c>
    </row>
    <row r="1092" spans="1:43" ht="16.5" x14ac:dyDescent="0.35">
      <c r="A1092" s="1">
        <f>2*Tabulka1[[#This Row],[x3]]*Tabulka1[[#This Row],[z]]/(100*94.196)*1000</f>
        <v>4.0909798024320052</v>
      </c>
      <c r="B1092" s="1">
        <f>Tabulka1[[#This Row],[y2]]*Tabulka1[[#This Row],[x]]/2</f>
        <v>2.0454899012160026</v>
      </c>
      <c r="C1092" s="1">
        <f>Tabulka1[[#This Row],[z2]]</f>
        <v>1.2622800000000001</v>
      </c>
      <c r="D1092" s="1">
        <f>Tabulka1[[#This Row],[std2]]</f>
        <v>0</v>
      </c>
      <c r="E1092" s="1">
        <f t="shared" si="837"/>
        <v>4</v>
      </c>
      <c r="F1092" s="1" t="s">
        <v>84</v>
      </c>
      <c r="G1092" s="1" t="s">
        <v>27</v>
      </c>
      <c r="H1092" s="1" t="str">
        <f>Tabulka1[[#This Row],[z2Label]]</f>
        <v>Density (g/cm3)</v>
      </c>
      <c r="I1092" s="1">
        <f t="shared" ref="I1092:J1092" si="873">I1000</f>
        <v>25</v>
      </c>
      <c r="J1092" s="1">
        <f t="shared" si="873"/>
        <v>1</v>
      </c>
      <c r="K1092">
        <v>1.2622800000000001</v>
      </c>
      <c r="L1092">
        <v>0</v>
      </c>
      <c r="M1092" s="1" t="s">
        <v>29</v>
      </c>
      <c r="N1092" s="1" t="s">
        <v>28</v>
      </c>
      <c r="O1092" s="1" t="s">
        <v>80</v>
      </c>
      <c r="P1092" s="1">
        <f>Tabulka1[[#This Row],[x2]]/(1+Tabulka1[[#This Row],[y2]]*60.08/94.196)</f>
        <v>15.2642018201146</v>
      </c>
      <c r="Q1092" s="1">
        <f>Tabulka1[[#This Row],[y2]]</f>
        <v>1</v>
      </c>
      <c r="R1092" s="1">
        <f>Tabulka1[[#This Row],[z2]]</f>
        <v>1.2622800000000001</v>
      </c>
      <c r="S1092" s="1">
        <f>Tabulka1[[#This Row],[std2]]</f>
        <v>0</v>
      </c>
      <c r="T1092" s="1" t="s">
        <v>39</v>
      </c>
      <c r="U1092" s="1" t="s">
        <v>28</v>
      </c>
      <c r="V1092" s="1" t="str">
        <f>Tabulka1[[#This Row],[z2Label]]</f>
        <v>Density (g/cm3)</v>
      </c>
      <c r="W1092" s="1">
        <f>2*Tabulka1[[#This Row],[x3]]/94.196*1000/(100-Tabulka1[[#This Row],[x2]])</f>
        <v>4.3212597336375502</v>
      </c>
      <c r="X1092" s="1">
        <f>(Tabulka1[[#This Row],[x2]]-Tabulka1[[#This Row],[x3]])/60.08*1000/(100-Tabulka1[[#This Row],[x2]])</f>
        <v>2.1606298668187751</v>
      </c>
      <c r="Y1092" s="1">
        <f>Tabulka1[[#This Row],[z2]]</f>
        <v>1.2622800000000001</v>
      </c>
      <c r="Z1092" s="1">
        <f>Tabulka1[[#This Row],[std2]]</f>
        <v>0</v>
      </c>
      <c r="AA1092" s="1" t="s">
        <v>40</v>
      </c>
      <c r="AB1092" s="1" t="s">
        <v>37</v>
      </c>
      <c r="AC1092" s="1" t="str">
        <f>Tabulka1[[#This Row],[z2Label]]</f>
        <v>Density (g/cm3)</v>
      </c>
      <c r="AD1092" s="1">
        <f>Tabulka1[[#This Row],[y2]]</f>
        <v>1</v>
      </c>
      <c r="AE1092" s="1">
        <f>Tabulka1[[#This Row],[x3]]</f>
        <v>15.2642018201146</v>
      </c>
      <c r="AF1092" s="1">
        <f>Tabulka1[[#This Row],[x2]]-Tabulka1[[#This Row],[x3]]</f>
        <v>9.7357981798853999</v>
      </c>
      <c r="AG1092" s="1">
        <f>100-Tabulka1[[#This Row],[Na2O_proc]]-Tabulka1[[#This Row],[SiO2_proc]]</f>
        <v>75</v>
      </c>
      <c r="AH1092" s="1">
        <f>Tabulka1[[#This Row],[z2]]</f>
        <v>1.2622800000000001</v>
      </c>
      <c r="AI1092" s="1">
        <f>Tabulka1[[#This Row],[std2]]</f>
        <v>0</v>
      </c>
      <c r="AJ1092" s="1" t="str">
        <f>Tabulka1[[#This Row],[z2Label]]</f>
        <v>Density (g/cm3)</v>
      </c>
      <c r="AK1092" s="1">
        <v>20</v>
      </c>
      <c r="AL1092" s="1" t="s">
        <v>83</v>
      </c>
      <c r="AM1092" s="1" t="s">
        <v>79</v>
      </c>
      <c r="AN1092" s="1">
        <f t="shared" si="839"/>
        <v>1.2630004500000003</v>
      </c>
      <c r="AO1092" s="1">
        <f>Tabulka1[[#This Row],[Interpolated_z2]]-Tabulka1[[#This Row],[z2]]</f>
        <v>7.2045000000020565E-4</v>
      </c>
      <c r="AP1092" s="1">
        <f>Tabulka1[[#This Row],[Interpolated_z2 - measured]]/Tabulka1[[#This Row],[z2]]*100</f>
        <v>5.7075292328184368E-2</v>
      </c>
      <c r="AQ1092" s="1">
        <v>1</v>
      </c>
    </row>
    <row r="1093" spans="1:43" ht="16.5" x14ac:dyDescent="0.35">
      <c r="A1093" s="1">
        <f>2*Tabulka1[[#This Row],[x3]]*Tabulka1[[#This Row],[z]]/(100*94.196)*1000</f>
        <v>5.1576330731934972</v>
      </c>
      <c r="B1093" s="1">
        <f>Tabulka1[[#This Row],[y2]]*Tabulka1[[#This Row],[x]]/2</f>
        <v>2.5788165365967486</v>
      </c>
      <c r="C1093" s="1">
        <f>Tabulka1[[#This Row],[z2]]</f>
        <v>1.326165</v>
      </c>
      <c r="D1093" s="1">
        <f>Tabulka1[[#This Row],[std2]]</f>
        <v>2.1213203435578389E-5</v>
      </c>
      <c r="E1093" s="1">
        <f t="shared" si="837"/>
        <v>4</v>
      </c>
      <c r="F1093" s="1" t="s">
        <v>84</v>
      </c>
      <c r="G1093" s="1" t="s">
        <v>27</v>
      </c>
      <c r="H1093" s="1" t="str">
        <f>Tabulka1[[#This Row],[z2Label]]</f>
        <v>Density (g/cm3)</v>
      </c>
      <c r="I1093" s="1">
        <f t="shared" ref="I1093:J1093" si="874">I1001</f>
        <v>30</v>
      </c>
      <c r="J1093" s="1">
        <f t="shared" si="874"/>
        <v>1</v>
      </c>
      <c r="K1093">
        <v>1.326165</v>
      </c>
      <c r="L1093">
        <v>2.1213203435578389E-5</v>
      </c>
      <c r="M1093" s="1" t="s">
        <v>29</v>
      </c>
      <c r="N1093" s="1" t="s">
        <v>28</v>
      </c>
      <c r="O1093" s="1" t="s">
        <v>80</v>
      </c>
      <c r="P1093" s="1">
        <f>Tabulka1[[#This Row],[x2]]/(1+Tabulka1[[#This Row],[y2]]*60.08/94.196)</f>
        <v>18.31704218413752</v>
      </c>
      <c r="Q1093" s="1">
        <f>Tabulka1[[#This Row],[y2]]</f>
        <v>1</v>
      </c>
      <c r="R1093" s="1">
        <f>Tabulka1[[#This Row],[z2]]</f>
        <v>1.326165</v>
      </c>
      <c r="S1093" s="1">
        <f>Tabulka1[[#This Row],[std2]]</f>
        <v>2.1213203435578389E-5</v>
      </c>
      <c r="T1093" s="1" t="s">
        <v>39</v>
      </c>
      <c r="U1093" s="1" t="s">
        <v>28</v>
      </c>
      <c r="V1093" s="1" t="str">
        <f>Tabulka1[[#This Row],[z2Label]]</f>
        <v>Density (g/cm3)</v>
      </c>
      <c r="W1093" s="1">
        <f>2*Tabulka1[[#This Row],[x3]]/94.196*1000/(100-Tabulka1[[#This Row],[x2]])</f>
        <v>5.5559053718197076</v>
      </c>
      <c r="X1093" s="1">
        <f>(Tabulka1[[#This Row],[x2]]-Tabulka1[[#This Row],[x3]])/60.08*1000/(100-Tabulka1[[#This Row],[x2]])</f>
        <v>2.7779526859098538</v>
      </c>
      <c r="Y1093" s="1">
        <f>Tabulka1[[#This Row],[z2]]</f>
        <v>1.326165</v>
      </c>
      <c r="Z1093" s="1">
        <f>Tabulka1[[#This Row],[std2]]</f>
        <v>2.1213203435578389E-5</v>
      </c>
      <c r="AA1093" s="1" t="s">
        <v>40</v>
      </c>
      <c r="AB1093" s="1" t="s">
        <v>37</v>
      </c>
      <c r="AC1093" s="1" t="str">
        <f>Tabulka1[[#This Row],[z2Label]]</f>
        <v>Density (g/cm3)</v>
      </c>
      <c r="AD1093" s="1">
        <f>Tabulka1[[#This Row],[y2]]</f>
        <v>1</v>
      </c>
      <c r="AE1093" s="1">
        <f>Tabulka1[[#This Row],[x3]]</f>
        <v>18.31704218413752</v>
      </c>
      <c r="AF1093" s="1">
        <f>Tabulka1[[#This Row],[x2]]-Tabulka1[[#This Row],[x3]]</f>
        <v>11.68295781586248</v>
      </c>
      <c r="AG1093" s="1">
        <f>100-Tabulka1[[#This Row],[Na2O_proc]]-Tabulka1[[#This Row],[SiO2_proc]]</f>
        <v>70</v>
      </c>
      <c r="AH1093" s="1">
        <f>Tabulka1[[#This Row],[z2]]</f>
        <v>1.326165</v>
      </c>
      <c r="AI1093" s="1">
        <f>Tabulka1[[#This Row],[std2]]</f>
        <v>2.1213203435578389E-5</v>
      </c>
      <c r="AJ1093" s="1" t="str">
        <f>Tabulka1[[#This Row],[z2Label]]</f>
        <v>Density (g/cm3)</v>
      </c>
      <c r="AK1093" s="1">
        <v>20</v>
      </c>
      <c r="AL1093" s="1" t="s">
        <v>83</v>
      </c>
      <c r="AM1093" s="1" t="s">
        <v>79</v>
      </c>
      <c r="AN1093" s="1">
        <f t="shared" si="839"/>
        <v>1.325103806</v>
      </c>
      <c r="AO1093" s="1">
        <f>Tabulka1[[#This Row],[Interpolated_z2]]-Tabulka1[[#This Row],[z2]]</f>
        <v>-1.061194000000043E-3</v>
      </c>
      <c r="AP1093" s="1">
        <f>Tabulka1[[#This Row],[Interpolated_z2 - measured]]/Tabulka1[[#This Row],[z2]]*100</f>
        <v>-8.0019756214350632E-2</v>
      </c>
      <c r="AQ1093" s="1">
        <v>1</v>
      </c>
    </row>
    <row r="1094" spans="1:43" ht="16.5" x14ac:dyDescent="0.35">
      <c r="A1094" s="1">
        <f>2*Tabulka1[[#This Row],[x3]]*Tabulka1[[#This Row],[z]]/(100*94.196)*1000</f>
        <v>6.3163388991158698</v>
      </c>
      <c r="B1094" s="1">
        <f>Tabulka1[[#This Row],[y2]]*Tabulka1[[#This Row],[x]]/2</f>
        <v>3.1581694495579349</v>
      </c>
      <c r="C1094" s="1">
        <f>Tabulka1[[#This Row],[z2]]</f>
        <v>1.392085</v>
      </c>
      <c r="D1094" s="1">
        <f>Tabulka1[[#This Row],[std2]]</f>
        <v>7.0710678119117998E-6</v>
      </c>
      <c r="E1094" s="1">
        <f t="shared" si="837"/>
        <v>4</v>
      </c>
      <c r="F1094" s="1" t="s">
        <v>84</v>
      </c>
      <c r="G1094" s="1" t="s">
        <v>27</v>
      </c>
      <c r="H1094" s="1" t="str">
        <f>Tabulka1[[#This Row],[z2Label]]</f>
        <v>Density (g/cm3)</v>
      </c>
      <c r="I1094" s="1">
        <f t="shared" ref="I1094:J1094" si="875">I1002</f>
        <v>35</v>
      </c>
      <c r="J1094" s="1">
        <f t="shared" si="875"/>
        <v>1</v>
      </c>
      <c r="K1094">
        <v>1.392085</v>
      </c>
      <c r="L1094">
        <v>7.0710678119117998E-6</v>
      </c>
      <c r="M1094" s="1" t="s">
        <v>29</v>
      </c>
      <c r="N1094" s="1" t="s">
        <v>28</v>
      </c>
      <c r="O1094" s="1" t="s">
        <v>80</v>
      </c>
      <c r="P1094" s="1">
        <f>Tabulka1[[#This Row],[x2]]/(1+Tabulka1[[#This Row],[y2]]*60.08/94.196)</f>
        <v>21.36988254816044</v>
      </c>
      <c r="Q1094" s="1">
        <f>Tabulka1[[#This Row],[y2]]</f>
        <v>1</v>
      </c>
      <c r="R1094" s="1">
        <f>Tabulka1[[#This Row],[z2]]</f>
        <v>1.392085</v>
      </c>
      <c r="S1094" s="1">
        <f>Tabulka1[[#This Row],[std2]]</f>
        <v>7.0710678119117998E-6</v>
      </c>
      <c r="T1094" s="1" t="s">
        <v>39</v>
      </c>
      <c r="U1094" s="1" t="s">
        <v>28</v>
      </c>
      <c r="V1094" s="1" t="str">
        <f>Tabulka1[[#This Row],[z2Label]]</f>
        <v>Density (g/cm3)</v>
      </c>
      <c r="W1094" s="1">
        <f>2*Tabulka1[[#This Row],[x3]]/94.196*1000/(100-Tabulka1[[#This Row],[x2]])</f>
        <v>6.9804964927991193</v>
      </c>
      <c r="X1094" s="1">
        <f>(Tabulka1[[#This Row],[x2]]-Tabulka1[[#This Row],[x3]])/60.08*1000/(100-Tabulka1[[#This Row],[x2]])</f>
        <v>3.4902482463995597</v>
      </c>
      <c r="Y1094" s="1">
        <f>Tabulka1[[#This Row],[z2]]</f>
        <v>1.392085</v>
      </c>
      <c r="Z1094" s="1">
        <f>Tabulka1[[#This Row],[std2]]</f>
        <v>7.0710678119117998E-6</v>
      </c>
      <c r="AA1094" s="1" t="s">
        <v>40</v>
      </c>
      <c r="AB1094" s="1" t="s">
        <v>37</v>
      </c>
      <c r="AC1094" s="1" t="str">
        <f>Tabulka1[[#This Row],[z2Label]]</f>
        <v>Density (g/cm3)</v>
      </c>
      <c r="AD1094" s="1">
        <f>Tabulka1[[#This Row],[y2]]</f>
        <v>1</v>
      </c>
      <c r="AE1094" s="1">
        <f>Tabulka1[[#This Row],[x3]]</f>
        <v>21.36988254816044</v>
      </c>
      <c r="AF1094" s="1">
        <f>Tabulka1[[#This Row],[x2]]-Tabulka1[[#This Row],[x3]]</f>
        <v>13.63011745183956</v>
      </c>
      <c r="AG1094" s="1">
        <f>100-Tabulka1[[#This Row],[Na2O_proc]]-Tabulka1[[#This Row],[SiO2_proc]]</f>
        <v>65</v>
      </c>
      <c r="AH1094" s="1">
        <f>Tabulka1[[#This Row],[z2]]</f>
        <v>1.392085</v>
      </c>
      <c r="AI1094" s="1">
        <f>Tabulka1[[#This Row],[std2]]</f>
        <v>7.0710678119117998E-6</v>
      </c>
      <c r="AJ1094" s="1" t="str">
        <f>Tabulka1[[#This Row],[z2Label]]</f>
        <v>Density (g/cm3)</v>
      </c>
      <c r="AK1094" s="1">
        <v>20</v>
      </c>
      <c r="AL1094" s="1" t="s">
        <v>83</v>
      </c>
      <c r="AM1094" s="1" t="s">
        <v>79</v>
      </c>
      <c r="AN1094" s="1">
        <f t="shared" si="839"/>
        <v>1.3906957830000002</v>
      </c>
      <c r="AO1094" s="1">
        <f>Tabulka1[[#This Row],[Interpolated_z2]]-Tabulka1[[#This Row],[z2]]</f>
        <v>-1.3892169999998316E-3</v>
      </c>
      <c r="AP1094" s="1">
        <f>Tabulka1[[#This Row],[Interpolated_z2 - measured]]/Tabulka1[[#This Row],[z2]]*100</f>
        <v>-9.9793978097589706E-2</v>
      </c>
      <c r="AQ1094" s="1">
        <v>1</v>
      </c>
    </row>
    <row r="1095" spans="1:43" ht="16.5" x14ac:dyDescent="0.35">
      <c r="A1095" s="1">
        <f>2*Tabulka1[[#This Row],[x3]]*Tabulka1[[#This Row],[z]]/(100*94.196)*1000</f>
        <v>7.5903705048095622</v>
      </c>
      <c r="B1095" s="1">
        <f>Tabulka1[[#This Row],[y2]]*Tabulka1[[#This Row],[x]]/2</f>
        <v>3.7951852524047811</v>
      </c>
      <c r="C1095" s="1">
        <f>Tabulka1[[#This Row],[z2]]</f>
        <v>1.463765</v>
      </c>
      <c r="D1095" s="1">
        <f>Tabulka1[[#This Row],[std2]]</f>
        <v>7.0710678119117998E-6</v>
      </c>
      <c r="E1095" s="1">
        <f t="shared" si="837"/>
        <v>4</v>
      </c>
      <c r="F1095" s="1" t="s">
        <v>84</v>
      </c>
      <c r="G1095" s="1" t="s">
        <v>27</v>
      </c>
      <c r="H1095" s="1" t="str">
        <f>Tabulka1[[#This Row],[z2Label]]</f>
        <v>Density (g/cm3)</v>
      </c>
      <c r="I1095" s="1">
        <f t="shared" ref="I1095:J1095" si="876">I1003</f>
        <v>40</v>
      </c>
      <c r="J1095" s="1">
        <f t="shared" si="876"/>
        <v>1</v>
      </c>
      <c r="K1095">
        <v>1.463765</v>
      </c>
      <c r="L1095">
        <v>7.0710678119117998E-6</v>
      </c>
      <c r="M1095" s="1" t="s">
        <v>29</v>
      </c>
      <c r="N1095" s="1" t="s">
        <v>28</v>
      </c>
      <c r="O1095" s="1" t="s">
        <v>80</v>
      </c>
      <c r="P1095" s="1">
        <f>Tabulka1[[#This Row],[x2]]/(1+Tabulka1[[#This Row],[y2]]*60.08/94.196)</f>
        <v>24.42272291218336</v>
      </c>
      <c r="Q1095" s="1">
        <f>Tabulka1[[#This Row],[y2]]</f>
        <v>1</v>
      </c>
      <c r="R1095" s="1">
        <f>Tabulka1[[#This Row],[z2]]</f>
        <v>1.463765</v>
      </c>
      <c r="S1095" s="1">
        <f>Tabulka1[[#This Row],[std2]]</f>
        <v>7.0710678119117998E-6</v>
      </c>
      <c r="T1095" s="1" t="s">
        <v>39</v>
      </c>
      <c r="U1095" s="1" t="s">
        <v>28</v>
      </c>
      <c r="V1095" s="1" t="str">
        <f>Tabulka1[[#This Row],[z2Label]]</f>
        <v>Density (g/cm3)</v>
      </c>
      <c r="W1095" s="1">
        <f>2*Tabulka1[[#This Row],[x3]]/94.196*1000/(100-Tabulka1[[#This Row],[x2]])</f>
        <v>8.6425194672751005</v>
      </c>
      <c r="X1095" s="1">
        <f>(Tabulka1[[#This Row],[x2]]-Tabulka1[[#This Row],[x3]])/60.08*1000/(100-Tabulka1[[#This Row],[x2]])</f>
        <v>4.3212597336375502</v>
      </c>
      <c r="Y1095" s="1">
        <f>Tabulka1[[#This Row],[z2]]</f>
        <v>1.463765</v>
      </c>
      <c r="Z1095" s="1">
        <f>Tabulka1[[#This Row],[std2]]</f>
        <v>7.0710678119117998E-6</v>
      </c>
      <c r="AA1095" s="1" t="s">
        <v>40</v>
      </c>
      <c r="AB1095" s="1" t="s">
        <v>37</v>
      </c>
      <c r="AC1095" s="1" t="str">
        <f>Tabulka1[[#This Row],[z2Label]]</f>
        <v>Density (g/cm3)</v>
      </c>
      <c r="AD1095" s="1">
        <f>Tabulka1[[#This Row],[y2]]</f>
        <v>1</v>
      </c>
      <c r="AE1095" s="1">
        <f>Tabulka1[[#This Row],[x3]]</f>
        <v>24.42272291218336</v>
      </c>
      <c r="AF1095" s="1">
        <f>Tabulka1[[#This Row],[x2]]-Tabulka1[[#This Row],[x3]]</f>
        <v>15.57727708781664</v>
      </c>
      <c r="AG1095" s="1">
        <f>100-Tabulka1[[#This Row],[Na2O_proc]]-Tabulka1[[#This Row],[SiO2_proc]]</f>
        <v>60</v>
      </c>
      <c r="AH1095" s="1">
        <f>Tabulka1[[#This Row],[z2]]</f>
        <v>1.463765</v>
      </c>
      <c r="AI1095" s="1">
        <f>Tabulka1[[#This Row],[std2]]</f>
        <v>7.0710678119117998E-6</v>
      </c>
      <c r="AJ1095" s="1" t="str">
        <f>Tabulka1[[#This Row],[z2Label]]</f>
        <v>Density (g/cm3)</v>
      </c>
      <c r="AK1095" s="1">
        <v>20</v>
      </c>
      <c r="AL1095" s="1" t="s">
        <v>83</v>
      </c>
      <c r="AM1095" s="1" t="s">
        <v>79</v>
      </c>
      <c r="AN1095" s="1">
        <f t="shared" si="839"/>
        <v>1.4607278520000002</v>
      </c>
      <c r="AO1095" s="1">
        <f>Tabulka1[[#This Row],[Interpolated_z2]]-Tabulka1[[#This Row],[z2]]</f>
        <v>-3.0371479999997675E-3</v>
      </c>
      <c r="AP1095" s="1">
        <f>Tabulka1[[#This Row],[Interpolated_z2 - measured]]/Tabulka1[[#This Row],[z2]]*100</f>
        <v>-0.20748877039687158</v>
      </c>
      <c r="AQ1095" s="1">
        <v>1</v>
      </c>
    </row>
    <row r="1096" spans="1:43" ht="16.5" x14ac:dyDescent="0.35">
      <c r="A1096" s="1">
        <f>2*Tabulka1[[#This Row],[x3]]*Tabulka1[[#This Row],[z]]/(100*94.196)*1000</f>
        <v>8.9797278902745727</v>
      </c>
      <c r="B1096" s="1">
        <f>Tabulka1[[#This Row],[y2]]*Tabulka1[[#This Row],[x]]/2</f>
        <v>4.4898639451372864</v>
      </c>
      <c r="C1096" s="1">
        <f>Tabulka1[[#This Row],[z2]]</f>
        <v>1.539285</v>
      </c>
      <c r="D1096" s="1">
        <f>Tabulka1[[#This Row],[std2]]</f>
        <v>7.0710678119117998E-6</v>
      </c>
      <c r="E1096" s="1">
        <f t="shared" si="837"/>
        <v>4</v>
      </c>
      <c r="F1096" s="1" t="s">
        <v>84</v>
      </c>
      <c r="G1096" s="1" t="s">
        <v>27</v>
      </c>
      <c r="H1096" s="1" t="str">
        <f>Tabulka1[[#This Row],[z2Label]]</f>
        <v>Density (g/cm3)</v>
      </c>
      <c r="I1096" s="1">
        <f t="shared" ref="I1096:J1096" si="877">I1004</f>
        <v>45</v>
      </c>
      <c r="J1096" s="1">
        <f t="shared" si="877"/>
        <v>1</v>
      </c>
      <c r="K1096">
        <v>1.539285</v>
      </c>
      <c r="L1096">
        <v>7.0710678119117998E-6</v>
      </c>
      <c r="M1096" s="1" t="s">
        <v>29</v>
      </c>
      <c r="N1096" s="1" t="s">
        <v>28</v>
      </c>
      <c r="O1096" s="1" t="s">
        <v>80</v>
      </c>
      <c r="P1096" s="1">
        <f>Tabulka1[[#This Row],[x2]]/(1+Tabulka1[[#This Row],[y2]]*60.08/94.196)</f>
        <v>27.47556327620628</v>
      </c>
      <c r="Q1096" s="1">
        <f>Tabulka1[[#This Row],[y2]]</f>
        <v>1</v>
      </c>
      <c r="R1096" s="1">
        <f>Tabulka1[[#This Row],[z2]]</f>
        <v>1.539285</v>
      </c>
      <c r="S1096" s="1">
        <f>Tabulka1[[#This Row],[std2]]</f>
        <v>7.0710678119117998E-6</v>
      </c>
      <c r="T1096" s="1" t="s">
        <v>39</v>
      </c>
      <c r="U1096" s="1" t="s">
        <v>28</v>
      </c>
      <c r="V1096" s="1" t="str">
        <f>Tabulka1[[#This Row],[z2Label]]</f>
        <v>Density (g/cm3)</v>
      </c>
      <c r="W1096" s="1">
        <f>2*Tabulka1[[#This Row],[x3]]/94.196*1000/(100-Tabulka1[[#This Row],[x2]])</f>
        <v>10.606728437110352</v>
      </c>
      <c r="X1096" s="1">
        <f>(Tabulka1[[#This Row],[x2]]-Tabulka1[[#This Row],[x3]])/60.08*1000/(100-Tabulka1[[#This Row],[x2]])</f>
        <v>5.3033642185551759</v>
      </c>
      <c r="Y1096" s="1">
        <f>Tabulka1[[#This Row],[z2]]</f>
        <v>1.539285</v>
      </c>
      <c r="Z1096" s="1">
        <f>Tabulka1[[#This Row],[std2]]</f>
        <v>7.0710678119117998E-6</v>
      </c>
      <c r="AA1096" s="1" t="s">
        <v>40</v>
      </c>
      <c r="AB1096" s="1" t="s">
        <v>37</v>
      </c>
      <c r="AC1096" s="1" t="str">
        <f>Tabulka1[[#This Row],[z2Label]]</f>
        <v>Density (g/cm3)</v>
      </c>
      <c r="AD1096" s="1">
        <f>Tabulka1[[#This Row],[y2]]</f>
        <v>1</v>
      </c>
      <c r="AE1096" s="1">
        <f>Tabulka1[[#This Row],[x3]]</f>
        <v>27.47556327620628</v>
      </c>
      <c r="AF1096" s="1">
        <f>Tabulka1[[#This Row],[x2]]-Tabulka1[[#This Row],[x3]]</f>
        <v>17.52443672379372</v>
      </c>
      <c r="AG1096" s="1">
        <f>100-Tabulka1[[#This Row],[Na2O_proc]]-Tabulka1[[#This Row],[SiO2_proc]]</f>
        <v>54.999999999999993</v>
      </c>
      <c r="AH1096" s="1">
        <f>Tabulka1[[#This Row],[z2]]</f>
        <v>1.539285</v>
      </c>
      <c r="AI1096" s="1">
        <f>Tabulka1[[#This Row],[std2]]</f>
        <v>7.0710678119117998E-6</v>
      </c>
      <c r="AJ1096" s="1" t="str">
        <f>Tabulka1[[#This Row],[z2Label]]</f>
        <v>Density (g/cm3)</v>
      </c>
      <c r="AK1096" s="1">
        <v>20</v>
      </c>
      <c r="AL1096" s="1" t="s">
        <v>83</v>
      </c>
      <c r="AM1096" s="1" t="s">
        <v>79</v>
      </c>
      <c r="AN1096" s="1">
        <f t="shared" si="839"/>
        <v>1.5365755040000002</v>
      </c>
      <c r="AO1096" s="1">
        <f>Tabulka1[[#This Row],[Interpolated_z2]]-Tabulka1[[#This Row],[z2]]</f>
        <v>-2.7094959999998114E-3</v>
      </c>
      <c r="AP1096" s="1">
        <f>Tabulka1[[#This Row],[Interpolated_z2 - measured]]/Tabulka1[[#This Row],[z2]]*100</f>
        <v>-0.17602302367656486</v>
      </c>
      <c r="AQ1096" s="1">
        <v>1</v>
      </c>
    </row>
    <row r="1097" spans="1:43" ht="16.5" x14ac:dyDescent="0.35">
      <c r="A1097" s="1">
        <f>2*Tabulka1[[#This Row],[x3]]*Tabulka1[[#This Row],[z]]/(100*94.196)*1000</f>
        <v>0</v>
      </c>
      <c r="B1097" s="1">
        <f>Tabulka1[[#This Row],[y2]]*Tabulka1[[#This Row],[x]]/2</f>
        <v>0</v>
      </c>
      <c r="C1097" s="1">
        <f>Tabulka1[[#This Row],[z2]]</f>
        <v>0.99819999999999998</v>
      </c>
      <c r="D1097" s="1">
        <f>Tabulka1[[#This Row],[std2]]</f>
        <v>0</v>
      </c>
      <c r="E1097" s="1">
        <f t="shared" si="837"/>
        <v>5</v>
      </c>
      <c r="F1097" s="1" t="s">
        <v>84</v>
      </c>
      <c r="G1097" s="1" t="s">
        <v>27</v>
      </c>
      <c r="H1097" s="1" t="str">
        <f>Tabulka1[[#This Row],[z2Label]]</f>
        <v>Density (g/cm3)</v>
      </c>
      <c r="I1097" s="1">
        <f t="shared" ref="I1097:J1097" si="878">I1005</f>
        <v>0</v>
      </c>
      <c r="J1097" s="1">
        <f t="shared" si="878"/>
        <v>1.5</v>
      </c>
      <c r="K1097">
        <v>0.99819999999999998</v>
      </c>
      <c r="L1097"/>
      <c r="M1097" s="1" t="s">
        <v>29</v>
      </c>
      <c r="N1097" s="1" t="s">
        <v>28</v>
      </c>
      <c r="O1097" s="1" t="s">
        <v>80</v>
      </c>
      <c r="P1097" s="1">
        <f>Tabulka1[[#This Row],[x2]]/(1+Tabulka1[[#This Row],[y2]]*60.08/94.196)</f>
        <v>0</v>
      </c>
      <c r="Q1097" s="1">
        <f>Tabulka1[[#This Row],[y2]]</f>
        <v>1.5</v>
      </c>
      <c r="R1097" s="1">
        <f>Tabulka1[[#This Row],[z2]]</f>
        <v>0.99819999999999998</v>
      </c>
      <c r="S1097" s="1">
        <f>Tabulka1[[#This Row],[std2]]</f>
        <v>0</v>
      </c>
      <c r="T1097" s="1" t="s">
        <v>39</v>
      </c>
      <c r="U1097" s="1" t="s">
        <v>28</v>
      </c>
      <c r="V1097" s="1" t="str">
        <f>Tabulka1[[#This Row],[z2Label]]</f>
        <v>Density (g/cm3)</v>
      </c>
      <c r="W1097" s="1">
        <f>2*Tabulka1[[#This Row],[x3]]/94.196*1000/(100-Tabulka1[[#This Row],[x2]])</f>
        <v>0</v>
      </c>
      <c r="X1097" s="1">
        <f>(Tabulka1[[#This Row],[x2]]-Tabulka1[[#This Row],[x3]])/60.08*1000/(100-Tabulka1[[#This Row],[x2]])</f>
        <v>0</v>
      </c>
      <c r="Y1097" s="1">
        <f>Tabulka1[[#This Row],[z2]]</f>
        <v>0.99819999999999998</v>
      </c>
      <c r="Z1097" s="1">
        <f>Tabulka1[[#This Row],[std2]]</f>
        <v>0</v>
      </c>
      <c r="AA1097" s="1" t="s">
        <v>40</v>
      </c>
      <c r="AB1097" s="1" t="s">
        <v>37</v>
      </c>
      <c r="AC1097" s="1" t="str">
        <f>Tabulka1[[#This Row],[z2Label]]</f>
        <v>Density (g/cm3)</v>
      </c>
      <c r="AD1097" s="1">
        <f>Tabulka1[[#This Row],[y2]]</f>
        <v>1.5</v>
      </c>
      <c r="AE1097" s="1">
        <f>Tabulka1[[#This Row],[x3]]</f>
        <v>0</v>
      </c>
      <c r="AF1097" s="1">
        <f>Tabulka1[[#This Row],[x2]]-Tabulka1[[#This Row],[x3]]</f>
        <v>0</v>
      </c>
      <c r="AG1097" s="1">
        <f>100-Tabulka1[[#This Row],[Na2O_proc]]-Tabulka1[[#This Row],[SiO2_proc]]</f>
        <v>100</v>
      </c>
      <c r="AH1097" s="1">
        <f>Tabulka1[[#This Row],[z2]]</f>
        <v>0.99819999999999998</v>
      </c>
      <c r="AI1097" s="1">
        <f>Tabulka1[[#This Row],[std2]]</f>
        <v>0</v>
      </c>
      <c r="AJ1097" s="1" t="str">
        <f>Tabulka1[[#This Row],[z2Label]]</f>
        <v>Density (g/cm3)</v>
      </c>
      <c r="AK1097" s="1">
        <v>20</v>
      </c>
      <c r="AL1097" s="1" t="s">
        <v>83</v>
      </c>
      <c r="AM1097" s="1" t="s">
        <v>79</v>
      </c>
      <c r="AN1097" s="1">
        <f t="shared" si="839"/>
        <v>1.0013305000000001</v>
      </c>
      <c r="AO1097" s="1">
        <f>Tabulka1[[#This Row],[Interpolated_z2]]-Tabulka1[[#This Row],[z2]]</f>
        <v>3.1305000000001471E-3</v>
      </c>
      <c r="AP1097" s="1">
        <f>Tabulka1[[#This Row],[Interpolated_z2 - measured]]/Tabulka1[[#This Row],[z2]]*100</f>
        <v>0.31361450611101455</v>
      </c>
      <c r="AQ1097" s="1">
        <v>100</v>
      </c>
    </row>
    <row r="1098" spans="1:43" ht="16.5" x14ac:dyDescent="0.35">
      <c r="A1098" s="1">
        <f>2*Tabulka1[[#This Row],[x3]]*Tabulka1[[#This Row],[z]]/(100*94.196)*1000</f>
        <v>0.56613099242605092</v>
      </c>
      <c r="B1098" s="1">
        <f>Tabulka1[[#This Row],[y2]]*Tabulka1[[#This Row],[x]]/2</f>
        <v>0.42459824431953819</v>
      </c>
      <c r="C1098" s="1">
        <f>Tabulka1[[#This Row],[z2]]</f>
        <v>1.0434699999999999</v>
      </c>
      <c r="D1098" s="1">
        <f>Tabulka1[[#This Row],[std2]]</f>
        <v>0</v>
      </c>
      <c r="E1098" s="1">
        <f t="shared" si="837"/>
        <v>5</v>
      </c>
      <c r="F1098" s="1" t="s">
        <v>84</v>
      </c>
      <c r="G1098" s="1" t="s">
        <v>27</v>
      </c>
      <c r="H1098" s="1" t="str">
        <f>Tabulka1[[#This Row],[z2Label]]</f>
        <v>Density (g/cm3)</v>
      </c>
      <c r="I1098" s="1">
        <f t="shared" ref="I1098:J1098" si="879">I1006</f>
        <v>5</v>
      </c>
      <c r="J1098" s="1">
        <f t="shared" si="879"/>
        <v>1.5</v>
      </c>
      <c r="K1098">
        <v>1.0434699999999999</v>
      </c>
      <c r="L1098">
        <v>0</v>
      </c>
      <c r="M1098" s="1" t="s">
        <v>29</v>
      </c>
      <c r="N1098" s="1" t="s">
        <v>28</v>
      </c>
      <c r="O1098" s="1" t="s">
        <v>80</v>
      </c>
      <c r="P1098" s="1">
        <f>Tabulka1[[#This Row],[x2]]/(1+Tabulka1[[#This Row],[y2]]*60.08/94.196)</f>
        <v>2.5552854879663189</v>
      </c>
      <c r="Q1098" s="1">
        <f>Tabulka1[[#This Row],[y2]]</f>
        <v>1.5</v>
      </c>
      <c r="R1098" s="1">
        <f>Tabulka1[[#This Row],[z2]]</f>
        <v>1.0434699999999999</v>
      </c>
      <c r="S1098" s="1">
        <f>Tabulka1[[#This Row],[std2]]</f>
        <v>0</v>
      </c>
      <c r="T1098" s="1" t="s">
        <v>39</v>
      </c>
      <c r="U1098" s="1" t="s">
        <v>28</v>
      </c>
      <c r="V1098" s="1" t="str">
        <f>Tabulka1[[#This Row],[z2Label]]</f>
        <v>Density (g/cm3)</v>
      </c>
      <c r="W1098" s="1">
        <f>2*Tabulka1[[#This Row],[x3]]/94.196*1000/(100-Tabulka1[[#This Row],[x2]])</f>
        <v>0.57110157498392367</v>
      </c>
      <c r="X1098" s="1">
        <f>(Tabulka1[[#This Row],[x2]]-Tabulka1[[#This Row],[x3]])/60.08*1000/(100-Tabulka1[[#This Row],[x2]])</f>
        <v>0.42832618123794258</v>
      </c>
      <c r="Y1098" s="1">
        <f>Tabulka1[[#This Row],[z2]]</f>
        <v>1.0434699999999999</v>
      </c>
      <c r="Z1098" s="1">
        <f>Tabulka1[[#This Row],[std2]]</f>
        <v>0</v>
      </c>
      <c r="AA1098" s="1" t="s">
        <v>40</v>
      </c>
      <c r="AB1098" s="1" t="s">
        <v>37</v>
      </c>
      <c r="AC1098" s="1" t="str">
        <f>Tabulka1[[#This Row],[z2Label]]</f>
        <v>Density (g/cm3)</v>
      </c>
      <c r="AD1098" s="1">
        <f>Tabulka1[[#This Row],[y2]]</f>
        <v>1.5</v>
      </c>
      <c r="AE1098" s="1">
        <f>Tabulka1[[#This Row],[x3]]</f>
        <v>2.5552854879663189</v>
      </c>
      <c r="AF1098" s="1">
        <f>Tabulka1[[#This Row],[x2]]-Tabulka1[[#This Row],[x3]]</f>
        <v>2.4447145120336811</v>
      </c>
      <c r="AG1098" s="1">
        <f>100-Tabulka1[[#This Row],[Na2O_proc]]-Tabulka1[[#This Row],[SiO2_proc]]</f>
        <v>95</v>
      </c>
      <c r="AH1098" s="1">
        <f>Tabulka1[[#This Row],[z2]]</f>
        <v>1.0434699999999999</v>
      </c>
      <c r="AI1098" s="1">
        <f>Tabulka1[[#This Row],[std2]]</f>
        <v>0</v>
      </c>
      <c r="AJ1098" s="1" t="str">
        <f>Tabulka1[[#This Row],[z2Label]]</f>
        <v>Density (g/cm3)</v>
      </c>
      <c r="AK1098" s="1">
        <v>20</v>
      </c>
      <c r="AL1098" s="1" t="s">
        <v>83</v>
      </c>
      <c r="AM1098" s="1" t="s">
        <v>79</v>
      </c>
      <c r="AN1098" s="1">
        <f t="shared" si="839"/>
        <v>1.0418508233750001</v>
      </c>
      <c r="AO1098" s="1">
        <f>Tabulka1[[#This Row],[Interpolated_z2]]-Tabulka1[[#This Row],[z2]]</f>
        <v>-1.6191766249997741E-3</v>
      </c>
      <c r="AP1098" s="1">
        <f>Tabulka1[[#This Row],[Interpolated_z2 - measured]]/Tabulka1[[#This Row],[z2]]*100</f>
        <v>-0.15517232167669162</v>
      </c>
      <c r="AQ1098" s="1">
        <v>1</v>
      </c>
    </row>
    <row r="1099" spans="1:43" ht="16.5" x14ac:dyDescent="0.35">
      <c r="A1099" s="1">
        <f>2*Tabulka1[[#This Row],[x3]]*Tabulka1[[#This Row],[z]]/(100*94.196)*1000</f>
        <v>1.1822793463399812</v>
      </c>
      <c r="B1099" s="1">
        <f>Tabulka1[[#This Row],[y2]]*Tabulka1[[#This Row],[x]]/2</f>
        <v>0.88670950975498597</v>
      </c>
      <c r="C1099" s="1">
        <f>Tabulka1[[#This Row],[z2]]</f>
        <v>1.0895649999999999</v>
      </c>
      <c r="D1099" s="1">
        <f>Tabulka1[[#This Row],[std2]]</f>
        <v>7.0710678117547895E-6</v>
      </c>
      <c r="E1099" s="1">
        <f t="shared" si="837"/>
        <v>5</v>
      </c>
      <c r="F1099" s="1" t="s">
        <v>84</v>
      </c>
      <c r="G1099" s="1" t="s">
        <v>27</v>
      </c>
      <c r="H1099" s="1" t="str">
        <f>Tabulka1[[#This Row],[z2Label]]</f>
        <v>Density (g/cm3)</v>
      </c>
      <c r="I1099" s="1">
        <f t="shared" ref="I1099:J1099" si="880">I1007</f>
        <v>10</v>
      </c>
      <c r="J1099" s="1">
        <f t="shared" si="880"/>
        <v>1.5</v>
      </c>
      <c r="K1099">
        <v>1.0895649999999999</v>
      </c>
      <c r="L1099">
        <v>7.0710678117547895E-6</v>
      </c>
      <c r="M1099" s="1" t="s">
        <v>29</v>
      </c>
      <c r="N1099" s="1" t="s">
        <v>28</v>
      </c>
      <c r="O1099" s="1" t="s">
        <v>80</v>
      </c>
      <c r="P1099" s="1">
        <f>Tabulka1[[#This Row],[x2]]/(1+Tabulka1[[#This Row],[y2]]*60.08/94.196)</f>
        <v>5.1105709759326379</v>
      </c>
      <c r="Q1099" s="1">
        <f>Tabulka1[[#This Row],[y2]]</f>
        <v>1.5</v>
      </c>
      <c r="R1099" s="1">
        <f>Tabulka1[[#This Row],[z2]]</f>
        <v>1.0895649999999999</v>
      </c>
      <c r="S1099" s="1">
        <f>Tabulka1[[#This Row],[std2]]</f>
        <v>7.0710678117547895E-6</v>
      </c>
      <c r="T1099" s="1" t="s">
        <v>39</v>
      </c>
      <c r="U1099" s="1" t="s">
        <v>28</v>
      </c>
      <c r="V1099" s="1" t="str">
        <f>Tabulka1[[#This Row],[z2Label]]</f>
        <v>Density (g/cm3)</v>
      </c>
      <c r="W1099" s="1">
        <f>2*Tabulka1[[#This Row],[x3]]/94.196*1000/(100-Tabulka1[[#This Row],[x2]])</f>
        <v>1.2056588805216166</v>
      </c>
      <c r="X1099" s="1">
        <f>(Tabulka1[[#This Row],[x2]]-Tabulka1[[#This Row],[x3]])/60.08*1000/(100-Tabulka1[[#This Row],[x2]])</f>
        <v>0.90424416039121214</v>
      </c>
      <c r="Y1099" s="1">
        <f>Tabulka1[[#This Row],[z2]]</f>
        <v>1.0895649999999999</v>
      </c>
      <c r="Z1099" s="1">
        <f>Tabulka1[[#This Row],[std2]]</f>
        <v>7.0710678117547895E-6</v>
      </c>
      <c r="AA1099" s="1" t="s">
        <v>40</v>
      </c>
      <c r="AB1099" s="1" t="s">
        <v>37</v>
      </c>
      <c r="AC1099" s="1" t="str">
        <f>Tabulka1[[#This Row],[z2Label]]</f>
        <v>Density (g/cm3)</v>
      </c>
      <c r="AD1099" s="1">
        <f>Tabulka1[[#This Row],[y2]]</f>
        <v>1.5</v>
      </c>
      <c r="AE1099" s="1">
        <f>Tabulka1[[#This Row],[x3]]</f>
        <v>5.1105709759326379</v>
      </c>
      <c r="AF1099" s="1">
        <f>Tabulka1[[#This Row],[x2]]-Tabulka1[[#This Row],[x3]]</f>
        <v>4.8894290240673621</v>
      </c>
      <c r="AG1099" s="1">
        <f>100-Tabulka1[[#This Row],[Na2O_proc]]-Tabulka1[[#This Row],[SiO2_proc]]</f>
        <v>90</v>
      </c>
      <c r="AH1099" s="1">
        <f>Tabulka1[[#This Row],[z2]]</f>
        <v>1.0895649999999999</v>
      </c>
      <c r="AI1099" s="1">
        <f>Tabulka1[[#This Row],[std2]]</f>
        <v>7.0710678117547895E-6</v>
      </c>
      <c r="AJ1099" s="1" t="str">
        <f>Tabulka1[[#This Row],[z2Label]]</f>
        <v>Density (g/cm3)</v>
      </c>
      <c r="AK1099" s="1">
        <v>20</v>
      </c>
      <c r="AL1099" s="1" t="s">
        <v>83</v>
      </c>
      <c r="AM1099" s="1" t="s">
        <v>79</v>
      </c>
      <c r="AN1099" s="1">
        <f t="shared" si="839"/>
        <v>1.0878664332500001</v>
      </c>
      <c r="AO1099" s="1">
        <f>Tabulka1[[#This Row],[Interpolated_z2]]-Tabulka1[[#This Row],[z2]]</f>
        <v>-1.698566749999797E-3</v>
      </c>
      <c r="AP1099" s="1">
        <f>Tabulka1[[#This Row],[Interpolated_z2 - measured]]/Tabulka1[[#This Row],[z2]]*100</f>
        <v>-0.15589402651515027</v>
      </c>
      <c r="AQ1099" s="1">
        <v>1</v>
      </c>
    </row>
    <row r="1100" spans="1:43" ht="16.5" x14ac:dyDescent="0.35">
      <c r="A1100" s="1">
        <f>2*Tabulka1[[#This Row],[x3]]*Tabulka1[[#This Row],[z]]/(100*94.196)*1000</f>
        <v>1.8539871742008291</v>
      </c>
      <c r="B1100" s="1">
        <f>Tabulka1[[#This Row],[y2]]*Tabulka1[[#This Row],[x]]/2</f>
        <v>1.3904903806506219</v>
      </c>
      <c r="C1100" s="1">
        <f>Tabulka1[[#This Row],[z2]]</f>
        <v>1.139065</v>
      </c>
      <c r="D1100" s="1">
        <f>Tabulka1[[#This Row],[std2]]</f>
        <v>7.0710678119117998E-6</v>
      </c>
      <c r="E1100" s="1">
        <f t="shared" si="837"/>
        <v>5</v>
      </c>
      <c r="F1100" s="1" t="s">
        <v>84</v>
      </c>
      <c r="G1100" s="1" t="s">
        <v>27</v>
      </c>
      <c r="H1100" s="1" t="str">
        <f>Tabulka1[[#This Row],[z2Label]]</f>
        <v>Density (g/cm3)</v>
      </c>
      <c r="I1100" s="1">
        <f t="shared" ref="I1100:J1100" si="881">I1008</f>
        <v>15</v>
      </c>
      <c r="J1100" s="1">
        <f t="shared" si="881"/>
        <v>1.5</v>
      </c>
      <c r="K1100">
        <v>1.139065</v>
      </c>
      <c r="L1100">
        <v>7.0710678119117998E-6</v>
      </c>
      <c r="M1100" s="1" t="s">
        <v>29</v>
      </c>
      <c r="N1100" s="1" t="s">
        <v>28</v>
      </c>
      <c r="O1100" s="1" t="s">
        <v>80</v>
      </c>
      <c r="P1100" s="1">
        <f>Tabulka1[[#This Row],[x2]]/(1+Tabulka1[[#This Row],[y2]]*60.08/94.196)</f>
        <v>7.6658564638989564</v>
      </c>
      <c r="Q1100" s="1">
        <f>Tabulka1[[#This Row],[y2]]</f>
        <v>1.5</v>
      </c>
      <c r="R1100" s="1">
        <f>Tabulka1[[#This Row],[z2]]</f>
        <v>1.139065</v>
      </c>
      <c r="S1100" s="1">
        <f>Tabulka1[[#This Row],[std2]]</f>
        <v>7.0710678119117998E-6</v>
      </c>
      <c r="T1100" s="1" t="s">
        <v>39</v>
      </c>
      <c r="U1100" s="1" t="s">
        <v>28</v>
      </c>
      <c r="V1100" s="1" t="str">
        <f>Tabulka1[[#This Row],[z2Label]]</f>
        <v>Density (g/cm3)</v>
      </c>
      <c r="W1100" s="1">
        <f>2*Tabulka1[[#This Row],[x3]]/94.196*1000/(100-Tabulka1[[#This Row],[x2]])</f>
        <v>1.9148699867108023</v>
      </c>
      <c r="X1100" s="1">
        <f>(Tabulka1[[#This Row],[x2]]-Tabulka1[[#This Row],[x3]])/60.08*1000/(100-Tabulka1[[#This Row],[x2]])</f>
        <v>1.4361524900331017</v>
      </c>
      <c r="Y1100" s="1">
        <f>Tabulka1[[#This Row],[z2]]</f>
        <v>1.139065</v>
      </c>
      <c r="Z1100" s="1">
        <f>Tabulka1[[#This Row],[std2]]</f>
        <v>7.0710678119117998E-6</v>
      </c>
      <c r="AA1100" s="1" t="s">
        <v>40</v>
      </c>
      <c r="AB1100" s="1" t="s">
        <v>37</v>
      </c>
      <c r="AC1100" s="1" t="str">
        <f>Tabulka1[[#This Row],[z2Label]]</f>
        <v>Density (g/cm3)</v>
      </c>
      <c r="AD1100" s="1">
        <f>Tabulka1[[#This Row],[y2]]</f>
        <v>1.5</v>
      </c>
      <c r="AE1100" s="1">
        <f>Tabulka1[[#This Row],[x3]]</f>
        <v>7.6658564638989564</v>
      </c>
      <c r="AF1100" s="1">
        <f>Tabulka1[[#This Row],[x2]]-Tabulka1[[#This Row],[x3]]</f>
        <v>7.3341435361010436</v>
      </c>
      <c r="AG1100" s="1">
        <f>100-Tabulka1[[#This Row],[Na2O_proc]]-Tabulka1[[#This Row],[SiO2_proc]]</f>
        <v>85</v>
      </c>
      <c r="AH1100" s="1">
        <f>Tabulka1[[#This Row],[z2]]</f>
        <v>1.139065</v>
      </c>
      <c r="AI1100" s="1">
        <f>Tabulka1[[#This Row],[std2]]</f>
        <v>7.0710678119117998E-6</v>
      </c>
      <c r="AJ1100" s="1" t="str">
        <f>Tabulka1[[#This Row],[z2Label]]</f>
        <v>Density (g/cm3)</v>
      </c>
      <c r="AK1100" s="1">
        <v>20</v>
      </c>
      <c r="AL1100" s="1" t="s">
        <v>83</v>
      </c>
      <c r="AM1100" s="1" t="s">
        <v>79</v>
      </c>
      <c r="AN1100" s="1">
        <f t="shared" si="839"/>
        <v>1.1381791086250002</v>
      </c>
      <c r="AO1100" s="1">
        <f>Tabulka1[[#This Row],[Interpolated_z2]]-Tabulka1[[#This Row],[z2]]</f>
        <v>-8.858913749998365E-4</v>
      </c>
      <c r="AP1100" s="1">
        <f>Tabulka1[[#This Row],[Interpolated_z2 - measured]]/Tabulka1[[#This Row],[z2]]*100</f>
        <v>-7.7773557698624443E-2</v>
      </c>
      <c r="AQ1100" s="1">
        <v>1</v>
      </c>
    </row>
    <row r="1101" spans="1:43" ht="16.5" x14ac:dyDescent="0.35">
      <c r="A1101" s="1">
        <f>2*Tabulka1[[#This Row],[x3]]*Tabulka1[[#This Row],[z]]/(100*94.196)*1000</f>
        <v>2.5865253152195145</v>
      </c>
      <c r="B1101" s="1">
        <f>Tabulka1[[#This Row],[y2]]*Tabulka1[[#This Row],[x]]/2</f>
        <v>1.9398939864146358</v>
      </c>
      <c r="C1101" s="1">
        <f>Tabulka1[[#This Row],[z2]]</f>
        <v>1.191845</v>
      </c>
      <c r="D1101" s="1">
        <f>Tabulka1[[#This Row],[std2]]</f>
        <v>7.0710678119117998E-6</v>
      </c>
      <c r="E1101" s="1">
        <f t="shared" si="837"/>
        <v>5</v>
      </c>
      <c r="F1101" s="1" t="s">
        <v>84</v>
      </c>
      <c r="G1101" s="1" t="s">
        <v>27</v>
      </c>
      <c r="H1101" s="1" t="str">
        <f>Tabulka1[[#This Row],[z2Label]]</f>
        <v>Density (g/cm3)</v>
      </c>
      <c r="I1101" s="1">
        <f t="shared" ref="I1101:J1101" si="882">I1009</f>
        <v>20</v>
      </c>
      <c r="J1101" s="1">
        <f t="shared" si="882"/>
        <v>1.5</v>
      </c>
      <c r="K1101">
        <v>1.191845</v>
      </c>
      <c r="L1101">
        <v>7.0710678119117998E-6</v>
      </c>
      <c r="M1101" s="1" t="s">
        <v>29</v>
      </c>
      <c r="N1101" s="1" t="s">
        <v>28</v>
      </c>
      <c r="O1101" s="1" t="s">
        <v>80</v>
      </c>
      <c r="P1101" s="1">
        <f>Tabulka1[[#This Row],[x2]]/(1+Tabulka1[[#This Row],[y2]]*60.08/94.196)</f>
        <v>10.221141951865276</v>
      </c>
      <c r="Q1101" s="1">
        <f>Tabulka1[[#This Row],[y2]]</f>
        <v>1.5</v>
      </c>
      <c r="R1101" s="1">
        <f>Tabulka1[[#This Row],[z2]]</f>
        <v>1.191845</v>
      </c>
      <c r="S1101" s="1">
        <f>Tabulka1[[#This Row],[std2]]</f>
        <v>7.0710678119117998E-6</v>
      </c>
      <c r="T1101" s="1" t="s">
        <v>39</v>
      </c>
      <c r="U1101" s="1" t="s">
        <v>28</v>
      </c>
      <c r="V1101" s="1" t="str">
        <f>Tabulka1[[#This Row],[z2Label]]</f>
        <v>Density (g/cm3)</v>
      </c>
      <c r="W1101" s="1">
        <f>2*Tabulka1[[#This Row],[x3]]/94.196*1000/(100-Tabulka1[[#This Row],[x2]])</f>
        <v>2.7127324811736373</v>
      </c>
      <c r="X1101" s="1">
        <f>(Tabulka1[[#This Row],[x2]]-Tabulka1[[#This Row],[x3]])/60.08*1000/(100-Tabulka1[[#This Row],[x2]])</f>
        <v>2.0345493608802272</v>
      </c>
      <c r="Y1101" s="1">
        <f>Tabulka1[[#This Row],[z2]]</f>
        <v>1.191845</v>
      </c>
      <c r="Z1101" s="1">
        <f>Tabulka1[[#This Row],[std2]]</f>
        <v>7.0710678119117998E-6</v>
      </c>
      <c r="AA1101" s="1" t="s">
        <v>40</v>
      </c>
      <c r="AB1101" s="1" t="s">
        <v>37</v>
      </c>
      <c r="AC1101" s="1" t="str">
        <f>Tabulka1[[#This Row],[z2Label]]</f>
        <v>Density (g/cm3)</v>
      </c>
      <c r="AD1101" s="1">
        <f>Tabulka1[[#This Row],[y2]]</f>
        <v>1.5</v>
      </c>
      <c r="AE1101" s="1">
        <f>Tabulka1[[#This Row],[x3]]</f>
        <v>10.221141951865276</v>
      </c>
      <c r="AF1101" s="1">
        <f>Tabulka1[[#This Row],[x2]]-Tabulka1[[#This Row],[x3]]</f>
        <v>9.7788580481347243</v>
      </c>
      <c r="AG1101" s="1">
        <f>100-Tabulka1[[#This Row],[Na2O_proc]]-Tabulka1[[#This Row],[SiO2_proc]]</f>
        <v>80</v>
      </c>
      <c r="AH1101" s="1">
        <f>Tabulka1[[#This Row],[z2]]</f>
        <v>1.191845</v>
      </c>
      <c r="AI1101" s="1">
        <f>Tabulka1[[#This Row],[std2]]</f>
        <v>7.0710678119117998E-6</v>
      </c>
      <c r="AJ1101" s="1" t="str">
        <f>Tabulka1[[#This Row],[z2Label]]</f>
        <v>Density (g/cm3)</v>
      </c>
      <c r="AK1101" s="1">
        <v>20</v>
      </c>
      <c r="AL1101" s="1" t="s">
        <v>83</v>
      </c>
      <c r="AM1101" s="1" t="s">
        <v>79</v>
      </c>
      <c r="AN1101" s="1">
        <f t="shared" si="839"/>
        <v>1.1920146485000003</v>
      </c>
      <c r="AO1101" s="1">
        <f>Tabulka1[[#This Row],[Interpolated_z2]]-Tabulka1[[#This Row],[z2]]</f>
        <v>1.6964850000023013E-4</v>
      </c>
      <c r="AP1101" s="1">
        <f>Tabulka1[[#This Row],[Interpolated_z2 - measured]]/Tabulka1[[#This Row],[z2]]*100</f>
        <v>1.4234107623074319E-2</v>
      </c>
      <c r="AQ1101" s="1">
        <v>1</v>
      </c>
    </row>
    <row r="1102" spans="1:43" ht="16.5" x14ac:dyDescent="0.35">
      <c r="A1102" s="1">
        <f>2*Tabulka1[[#This Row],[x3]]*Tabulka1[[#This Row],[z]]/(100*94.196)*1000</f>
        <v>3.3871042123309962</v>
      </c>
      <c r="B1102" s="1">
        <f>Tabulka1[[#This Row],[y2]]*Tabulka1[[#This Row],[x]]/2</f>
        <v>2.5403281592482472</v>
      </c>
      <c r="C1102" s="1">
        <f>Tabulka1[[#This Row],[z2]]</f>
        <v>1.2485949999999999</v>
      </c>
      <c r="D1102" s="1">
        <f>Tabulka1[[#This Row],[std2]]</f>
        <v>7.0710678117547895E-6</v>
      </c>
      <c r="E1102" s="1">
        <f t="shared" si="837"/>
        <v>5</v>
      </c>
      <c r="F1102" s="1" t="s">
        <v>84</v>
      </c>
      <c r="G1102" s="1" t="s">
        <v>27</v>
      </c>
      <c r="H1102" s="1" t="str">
        <f>Tabulka1[[#This Row],[z2Label]]</f>
        <v>Density (g/cm3)</v>
      </c>
      <c r="I1102" s="1">
        <f t="shared" ref="I1102:J1102" si="883">I1010</f>
        <v>25</v>
      </c>
      <c r="J1102" s="1">
        <f t="shared" si="883"/>
        <v>1.5</v>
      </c>
      <c r="K1102">
        <v>1.2485949999999999</v>
      </c>
      <c r="L1102">
        <v>7.0710678117547895E-6</v>
      </c>
      <c r="M1102" s="1" t="s">
        <v>29</v>
      </c>
      <c r="N1102" s="1" t="s">
        <v>28</v>
      </c>
      <c r="O1102" s="1" t="s">
        <v>80</v>
      </c>
      <c r="P1102" s="1">
        <f>Tabulka1[[#This Row],[x2]]/(1+Tabulka1[[#This Row],[y2]]*60.08/94.196)</f>
        <v>12.776427439831593</v>
      </c>
      <c r="Q1102" s="1">
        <f>Tabulka1[[#This Row],[y2]]</f>
        <v>1.5</v>
      </c>
      <c r="R1102" s="1">
        <f>Tabulka1[[#This Row],[z2]]</f>
        <v>1.2485949999999999</v>
      </c>
      <c r="S1102" s="1">
        <f>Tabulka1[[#This Row],[std2]]</f>
        <v>7.0710678117547895E-6</v>
      </c>
      <c r="T1102" s="1" t="s">
        <v>39</v>
      </c>
      <c r="U1102" s="1" t="s">
        <v>28</v>
      </c>
      <c r="V1102" s="1" t="str">
        <f>Tabulka1[[#This Row],[z2Label]]</f>
        <v>Density (g/cm3)</v>
      </c>
      <c r="W1102" s="1">
        <f>2*Tabulka1[[#This Row],[x3]]/94.196*1000/(100-Tabulka1[[#This Row],[x2]])</f>
        <v>3.616976641564849</v>
      </c>
      <c r="X1102" s="1">
        <f>(Tabulka1[[#This Row],[x2]]-Tabulka1[[#This Row],[x3]])/60.08*1000/(100-Tabulka1[[#This Row],[x2]])</f>
        <v>2.7127324811736369</v>
      </c>
      <c r="Y1102" s="1">
        <f>Tabulka1[[#This Row],[z2]]</f>
        <v>1.2485949999999999</v>
      </c>
      <c r="Z1102" s="1">
        <f>Tabulka1[[#This Row],[std2]]</f>
        <v>7.0710678117547895E-6</v>
      </c>
      <c r="AA1102" s="1" t="s">
        <v>40</v>
      </c>
      <c r="AB1102" s="1" t="s">
        <v>37</v>
      </c>
      <c r="AC1102" s="1" t="str">
        <f>Tabulka1[[#This Row],[z2Label]]</f>
        <v>Density (g/cm3)</v>
      </c>
      <c r="AD1102" s="1">
        <f>Tabulka1[[#This Row],[y2]]</f>
        <v>1.5</v>
      </c>
      <c r="AE1102" s="1">
        <f>Tabulka1[[#This Row],[x3]]</f>
        <v>12.776427439831593</v>
      </c>
      <c r="AF1102" s="1">
        <f>Tabulka1[[#This Row],[x2]]-Tabulka1[[#This Row],[x3]]</f>
        <v>12.223572560168407</v>
      </c>
      <c r="AG1102" s="1">
        <f>100-Tabulka1[[#This Row],[Na2O_proc]]-Tabulka1[[#This Row],[SiO2_proc]]</f>
        <v>75</v>
      </c>
      <c r="AH1102" s="1">
        <f>Tabulka1[[#This Row],[z2]]</f>
        <v>1.2485949999999999</v>
      </c>
      <c r="AI1102" s="1">
        <f>Tabulka1[[#This Row],[std2]]</f>
        <v>7.0710678117547895E-6</v>
      </c>
      <c r="AJ1102" s="1" t="str">
        <f>Tabulka1[[#This Row],[z2Label]]</f>
        <v>Density (g/cm3)</v>
      </c>
      <c r="AK1102" s="1">
        <v>20</v>
      </c>
      <c r="AL1102" s="1" t="s">
        <v>83</v>
      </c>
      <c r="AM1102" s="1" t="s">
        <v>79</v>
      </c>
      <c r="AN1102" s="1">
        <f t="shared" si="839"/>
        <v>1.2490228718750003</v>
      </c>
      <c r="AO1102" s="1">
        <f>Tabulka1[[#This Row],[Interpolated_z2]]-Tabulka1[[#This Row],[z2]]</f>
        <v>4.2787187500037405E-4</v>
      </c>
      <c r="AP1102" s="1">
        <f>Tabulka1[[#This Row],[Interpolated_z2 - measured]]/Tabulka1[[#This Row],[z2]]*100</f>
        <v>3.4268267532736721E-2</v>
      </c>
      <c r="AQ1102" s="1">
        <v>1</v>
      </c>
    </row>
    <row r="1103" spans="1:43" ht="16.5" x14ac:dyDescent="0.35">
      <c r="A1103" s="1">
        <f>2*Tabulka1[[#This Row],[x3]]*Tabulka1[[#This Row],[z]]/(100*94.196)*1000</f>
        <v>4.2612578397968699</v>
      </c>
      <c r="B1103" s="1">
        <f>Tabulka1[[#This Row],[y2]]*Tabulka1[[#This Row],[x]]/2</f>
        <v>3.1959433798476526</v>
      </c>
      <c r="C1103" s="1">
        <f>Tabulka1[[#This Row],[z2]]</f>
        <v>1.3090299999999999</v>
      </c>
      <c r="D1103" s="1">
        <f>Tabulka1[[#This Row],[std2]]</f>
        <v>1.4142135623666588E-5</v>
      </c>
      <c r="E1103" s="1">
        <f t="shared" si="837"/>
        <v>5</v>
      </c>
      <c r="F1103" s="1" t="s">
        <v>84</v>
      </c>
      <c r="G1103" s="1" t="s">
        <v>27</v>
      </c>
      <c r="H1103" s="1" t="str">
        <f>Tabulka1[[#This Row],[z2Label]]</f>
        <v>Density (g/cm3)</v>
      </c>
      <c r="I1103" s="1">
        <f t="shared" ref="I1103:J1103" si="884">I1011</f>
        <v>30</v>
      </c>
      <c r="J1103" s="1">
        <f t="shared" si="884"/>
        <v>1.5</v>
      </c>
      <c r="K1103">
        <v>1.3090299999999999</v>
      </c>
      <c r="L1103">
        <v>1.4142135623666588E-5</v>
      </c>
      <c r="M1103" s="1" t="s">
        <v>29</v>
      </c>
      <c r="N1103" s="1" t="s">
        <v>28</v>
      </c>
      <c r="O1103" s="1" t="s">
        <v>80</v>
      </c>
      <c r="P1103" s="1">
        <f>Tabulka1[[#This Row],[x2]]/(1+Tabulka1[[#This Row],[y2]]*60.08/94.196)</f>
        <v>15.331712927797913</v>
      </c>
      <c r="Q1103" s="1">
        <f>Tabulka1[[#This Row],[y2]]</f>
        <v>1.5</v>
      </c>
      <c r="R1103" s="1">
        <f>Tabulka1[[#This Row],[z2]]</f>
        <v>1.3090299999999999</v>
      </c>
      <c r="S1103" s="1">
        <f>Tabulka1[[#This Row],[std2]]</f>
        <v>1.4142135623666588E-5</v>
      </c>
      <c r="T1103" s="1" t="s">
        <v>39</v>
      </c>
      <c r="U1103" s="1" t="s">
        <v>28</v>
      </c>
      <c r="V1103" s="1" t="str">
        <f>Tabulka1[[#This Row],[z2Label]]</f>
        <v>Density (g/cm3)</v>
      </c>
      <c r="W1103" s="1">
        <f>2*Tabulka1[[#This Row],[x3]]/94.196*1000/(100-Tabulka1[[#This Row],[x2]])</f>
        <v>4.6503985391548062</v>
      </c>
      <c r="X1103" s="1">
        <f>(Tabulka1[[#This Row],[x2]]-Tabulka1[[#This Row],[x3]])/60.08*1000/(100-Tabulka1[[#This Row],[x2]])</f>
        <v>3.487798904366104</v>
      </c>
      <c r="Y1103" s="1">
        <f>Tabulka1[[#This Row],[z2]]</f>
        <v>1.3090299999999999</v>
      </c>
      <c r="Z1103" s="1">
        <f>Tabulka1[[#This Row],[std2]]</f>
        <v>1.4142135623666588E-5</v>
      </c>
      <c r="AA1103" s="1" t="s">
        <v>40</v>
      </c>
      <c r="AB1103" s="1" t="s">
        <v>37</v>
      </c>
      <c r="AC1103" s="1" t="str">
        <f>Tabulka1[[#This Row],[z2Label]]</f>
        <v>Density (g/cm3)</v>
      </c>
      <c r="AD1103" s="1">
        <f>Tabulka1[[#This Row],[y2]]</f>
        <v>1.5</v>
      </c>
      <c r="AE1103" s="1">
        <f>Tabulka1[[#This Row],[x3]]</f>
        <v>15.331712927797913</v>
      </c>
      <c r="AF1103" s="1">
        <f>Tabulka1[[#This Row],[x2]]-Tabulka1[[#This Row],[x3]]</f>
        <v>14.668287072202087</v>
      </c>
      <c r="AG1103" s="1">
        <f>100-Tabulka1[[#This Row],[Na2O_proc]]-Tabulka1[[#This Row],[SiO2_proc]]</f>
        <v>70</v>
      </c>
      <c r="AH1103" s="1">
        <f>Tabulka1[[#This Row],[z2]]</f>
        <v>1.3090299999999999</v>
      </c>
      <c r="AI1103" s="1">
        <f>Tabulka1[[#This Row],[std2]]</f>
        <v>1.4142135623666588E-5</v>
      </c>
      <c r="AJ1103" s="1" t="str">
        <f>Tabulka1[[#This Row],[z2Label]]</f>
        <v>Density (g/cm3)</v>
      </c>
      <c r="AK1103" s="1">
        <v>20</v>
      </c>
      <c r="AL1103" s="1" t="s">
        <v>83</v>
      </c>
      <c r="AM1103" s="1" t="s">
        <v>79</v>
      </c>
      <c r="AN1103" s="1">
        <f t="shared" si="839"/>
        <v>1.3092776177500001</v>
      </c>
      <c r="AO1103" s="1">
        <f>Tabulka1[[#This Row],[Interpolated_z2]]-Tabulka1[[#This Row],[z2]]</f>
        <v>2.4761775000015085E-4</v>
      </c>
      <c r="AP1103" s="1">
        <f>Tabulka1[[#This Row],[Interpolated_z2 - measured]]/Tabulka1[[#This Row],[z2]]*100</f>
        <v>1.8916124916934743E-2</v>
      </c>
      <c r="AQ1103" s="1">
        <v>1</v>
      </c>
    </row>
    <row r="1104" spans="1:43" ht="16.5" x14ac:dyDescent="0.35">
      <c r="A1104" s="1">
        <f>2*Tabulka1[[#This Row],[x3]]*Tabulka1[[#This Row],[z]]/(100*94.196)*1000</f>
        <v>5.2167500379782554</v>
      </c>
      <c r="B1104" s="1">
        <f>Tabulka1[[#This Row],[y2]]*Tabulka1[[#This Row],[x]]/2</f>
        <v>3.9125625284836918</v>
      </c>
      <c r="C1104" s="1">
        <f>Tabulka1[[#This Row],[z2]]</f>
        <v>1.373615</v>
      </c>
      <c r="D1104" s="1">
        <f>Tabulka1[[#This Row],[std2]]</f>
        <v>7.0710678119117998E-6</v>
      </c>
      <c r="E1104" s="1">
        <f t="shared" si="837"/>
        <v>5</v>
      </c>
      <c r="F1104" s="1" t="s">
        <v>84</v>
      </c>
      <c r="G1104" s="1" t="s">
        <v>27</v>
      </c>
      <c r="H1104" s="1" t="str">
        <f>Tabulka1[[#This Row],[z2Label]]</f>
        <v>Density (g/cm3)</v>
      </c>
      <c r="I1104" s="1">
        <f t="shared" ref="I1104:J1104" si="885">I1012</f>
        <v>35</v>
      </c>
      <c r="J1104" s="1">
        <f t="shared" si="885"/>
        <v>1.5</v>
      </c>
      <c r="K1104">
        <v>1.373615</v>
      </c>
      <c r="L1104">
        <v>7.0710678119117998E-6</v>
      </c>
      <c r="M1104" s="1" t="s">
        <v>29</v>
      </c>
      <c r="N1104" s="1" t="s">
        <v>28</v>
      </c>
      <c r="O1104" s="1" t="s">
        <v>80</v>
      </c>
      <c r="P1104" s="1">
        <f>Tabulka1[[#This Row],[x2]]/(1+Tabulka1[[#This Row],[y2]]*60.08/94.196)</f>
        <v>17.886998415764232</v>
      </c>
      <c r="Q1104" s="1">
        <f>Tabulka1[[#This Row],[y2]]</f>
        <v>1.5</v>
      </c>
      <c r="R1104" s="1">
        <f>Tabulka1[[#This Row],[z2]]</f>
        <v>1.373615</v>
      </c>
      <c r="S1104" s="1">
        <f>Tabulka1[[#This Row],[std2]]</f>
        <v>7.0710678119117998E-6</v>
      </c>
      <c r="T1104" s="1" t="s">
        <v>39</v>
      </c>
      <c r="U1104" s="1" t="s">
        <v>28</v>
      </c>
      <c r="V1104" s="1" t="str">
        <f>Tabulka1[[#This Row],[z2Label]]</f>
        <v>Density (g/cm3)</v>
      </c>
      <c r="W1104" s="1">
        <f>2*Tabulka1[[#This Row],[x3]]/94.196*1000/(100-Tabulka1[[#This Row],[x2]])</f>
        <v>5.8428084209893711</v>
      </c>
      <c r="X1104" s="1">
        <f>(Tabulka1[[#This Row],[x2]]-Tabulka1[[#This Row],[x3]])/60.08*1000/(100-Tabulka1[[#This Row],[x2]])</f>
        <v>4.3821063157420284</v>
      </c>
      <c r="Y1104" s="1">
        <f>Tabulka1[[#This Row],[z2]]</f>
        <v>1.373615</v>
      </c>
      <c r="Z1104" s="1">
        <f>Tabulka1[[#This Row],[std2]]</f>
        <v>7.0710678119117998E-6</v>
      </c>
      <c r="AA1104" s="1" t="s">
        <v>40</v>
      </c>
      <c r="AB1104" s="1" t="s">
        <v>37</v>
      </c>
      <c r="AC1104" s="1" t="str">
        <f>Tabulka1[[#This Row],[z2Label]]</f>
        <v>Density (g/cm3)</v>
      </c>
      <c r="AD1104" s="1">
        <f>Tabulka1[[#This Row],[y2]]</f>
        <v>1.5</v>
      </c>
      <c r="AE1104" s="1">
        <f>Tabulka1[[#This Row],[x3]]</f>
        <v>17.886998415764232</v>
      </c>
      <c r="AF1104" s="1">
        <f>Tabulka1[[#This Row],[x2]]-Tabulka1[[#This Row],[x3]]</f>
        <v>17.113001584235768</v>
      </c>
      <c r="AG1104" s="1">
        <f>100-Tabulka1[[#This Row],[Na2O_proc]]-Tabulka1[[#This Row],[SiO2_proc]]</f>
        <v>65</v>
      </c>
      <c r="AH1104" s="1">
        <f>Tabulka1[[#This Row],[z2]]</f>
        <v>1.373615</v>
      </c>
      <c r="AI1104" s="1">
        <f>Tabulka1[[#This Row],[std2]]</f>
        <v>7.0710678119117998E-6</v>
      </c>
      <c r="AJ1104" s="1" t="str">
        <f>Tabulka1[[#This Row],[z2Label]]</f>
        <v>Density (g/cm3)</v>
      </c>
      <c r="AK1104" s="1">
        <v>20</v>
      </c>
      <c r="AL1104" s="1" t="s">
        <v>83</v>
      </c>
      <c r="AM1104" s="1" t="s">
        <v>79</v>
      </c>
      <c r="AN1104" s="1">
        <f t="shared" si="839"/>
        <v>1.3732767451250001</v>
      </c>
      <c r="AO1104" s="1">
        <f>Tabulka1[[#This Row],[Interpolated_z2]]-Tabulka1[[#This Row],[z2]]</f>
        <v>-3.3825487499994367E-4</v>
      </c>
      <c r="AP1104" s="1">
        <f>Tabulka1[[#This Row],[Interpolated_z2 - measured]]/Tabulka1[[#This Row],[z2]]*100</f>
        <v>-2.462515879631073E-2</v>
      </c>
      <c r="AQ1104" s="1">
        <v>1</v>
      </c>
    </row>
    <row r="1105" spans="1:43" ht="16.5" x14ac:dyDescent="0.35">
      <c r="A1105" s="1">
        <f>2*Tabulka1[[#This Row],[x3]]*Tabulka1[[#This Row],[z]]/(100*94.196)*1000</f>
        <v>6.256624492719026</v>
      </c>
      <c r="B1105" s="1">
        <f>Tabulka1[[#This Row],[y2]]*Tabulka1[[#This Row],[x]]/2</f>
        <v>4.6924683695392693</v>
      </c>
      <c r="C1105" s="1">
        <f>Tabulka1[[#This Row],[z2]]</f>
        <v>1.441495</v>
      </c>
      <c r="D1105" s="1">
        <f>Tabulka1[[#This Row],[std2]]</f>
        <v>7.0710678119117998E-6</v>
      </c>
      <c r="E1105" s="1">
        <f t="shared" si="837"/>
        <v>5</v>
      </c>
      <c r="F1105" s="1" t="s">
        <v>84</v>
      </c>
      <c r="G1105" s="1" t="s">
        <v>27</v>
      </c>
      <c r="H1105" s="1" t="str">
        <f>Tabulka1[[#This Row],[z2Label]]</f>
        <v>Density (g/cm3)</v>
      </c>
      <c r="I1105" s="1">
        <f t="shared" ref="I1105:J1105" si="886">I1013</f>
        <v>40</v>
      </c>
      <c r="J1105" s="1">
        <f t="shared" si="886"/>
        <v>1.5</v>
      </c>
      <c r="K1105">
        <v>1.441495</v>
      </c>
      <c r="L1105">
        <v>7.0710678119117998E-6</v>
      </c>
      <c r="M1105" s="1" t="s">
        <v>29</v>
      </c>
      <c r="N1105" s="1" t="s">
        <v>28</v>
      </c>
      <c r="O1105" s="1" t="s">
        <v>80</v>
      </c>
      <c r="P1105" s="1">
        <f>Tabulka1[[#This Row],[x2]]/(1+Tabulka1[[#This Row],[y2]]*60.08/94.196)</f>
        <v>20.442283903730551</v>
      </c>
      <c r="Q1105" s="1">
        <f>Tabulka1[[#This Row],[y2]]</f>
        <v>1.5</v>
      </c>
      <c r="R1105" s="1">
        <f>Tabulka1[[#This Row],[z2]]</f>
        <v>1.441495</v>
      </c>
      <c r="S1105" s="1">
        <f>Tabulka1[[#This Row],[std2]]</f>
        <v>7.0710678119117998E-6</v>
      </c>
      <c r="T1105" s="1" t="s">
        <v>39</v>
      </c>
      <c r="U1105" s="1" t="s">
        <v>28</v>
      </c>
      <c r="V1105" s="1" t="str">
        <f>Tabulka1[[#This Row],[z2Label]]</f>
        <v>Density (g/cm3)</v>
      </c>
      <c r="W1105" s="1">
        <f>2*Tabulka1[[#This Row],[x3]]/94.196*1000/(100-Tabulka1[[#This Row],[x2]])</f>
        <v>7.2339532831296989</v>
      </c>
      <c r="X1105" s="1">
        <f>(Tabulka1[[#This Row],[x2]]-Tabulka1[[#This Row],[x3]])/60.08*1000/(100-Tabulka1[[#This Row],[x2]])</f>
        <v>5.4254649623472728</v>
      </c>
      <c r="Y1105" s="1">
        <f>Tabulka1[[#This Row],[z2]]</f>
        <v>1.441495</v>
      </c>
      <c r="Z1105" s="1">
        <f>Tabulka1[[#This Row],[std2]]</f>
        <v>7.0710678119117998E-6</v>
      </c>
      <c r="AA1105" s="1" t="s">
        <v>40</v>
      </c>
      <c r="AB1105" s="1" t="s">
        <v>37</v>
      </c>
      <c r="AC1105" s="1" t="str">
        <f>Tabulka1[[#This Row],[z2Label]]</f>
        <v>Density (g/cm3)</v>
      </c>
      <c r="AD1105" s="1">
        <f>Tabulka1[[#This Row],[y2]]</f>
        <v>1.5</v>
      </c>
      <c r="AE1105" s="1">
        <f>Tabulka1[[#This Row],[x3]]</f>
        <v>20.442283903730551</v>
      </c>
      <c r="AF1105" s="1">
        <f>Tabulka1[[#This Row],[x2]]-Tabulka1[[#This Row],[x3]]</f>
        <v>19.557716096269449</v>
      </c>
      <c r="AG1105" s="1">
        <f>100-Tabulka1[[#This Row],[Na2O_proc]]-Tabulka1[[#This Row],[SiO2_proc]]</f>
        <v>60</v>
      </c>
      <c r="AH1105" s="1">
        <f>Tabulka1[[#This Row],[z2]]</f>
        <v>1.441495</v>
      </c>
      <c r="AI1105" s="1">
        <f>Tabulka1[[#This Row],[std2]]</f>
        <v>7.0710678119117998E-6</v>
      </c>
      <c r="AJ1105" s="1" t="str">
        <f>Tabulka1[[#This Row],[z2Label]]</f>
        <v>Density (g/cm3)</v>
      </c>
      <c r="AK1105" s="1">
        <v>20</v>
      </c>
      <c r="AL1105" s="1" t="s">
        <v>83</v>
      </c>
      <c r="AM1105" s="1" t="s">
        <v>79</v>
      </c>
      <c r="AN1105" s="1">
        <f t="shared" si="839"/>
        <v>1.441942133</v>
      </c>
      <c r="AO1105" s="1">
        <f>Tabulka1[[#This Row],[Interpolated_z2]]-Tabulka1[[#This Row],[z2]]</f>
        <v>4.4713299999998846E-4</v>
      </c>
      <c r="AP1105" s="1">
        <f>Tabulka1[[#This Row],[Interpolated_z2 - measured]]/Tabulka1[[#This Row],[z2]]*100</f>
        <v>3.1018699336451981E-2</v>
      </c>
      <c r="AQ1105" s="1">
        <v>1</v>
      </c>
    </row>
    <row r="1106" spans="1:43" ht="16.5" x14ac:dyDescent="0.35">
      <c r="A1106" s="1">
        <f>2*Tabulka1[[#This Row],[x3]]*Tabulka1[[#This Row],[z]]/(100*94.196)*1000</f>
        <v>7.4038716117971326</v>
      </c>
      <c r="B1106" s="1">
        <f>Tabulka1[[#This Row],[y2]]*Tabulka1[[#This Row],[x]]/2</f>
        <v>5.5529037088478495</v>
      </c>
      <c r="C1106" s="1">
        <f>Tabulka1[[#This Row],[z2]]</f>
        <v>1.5162800000000001</v>
      </c>
      <c r="D1106" s="1">
        <f>Tabulka1[[#This Row],[std2]]</f>
        <v>1.4142135623666588E-5</v>
      </c>
      <c r="E1106" s="1">
        <f t="shared" si="837"/>
        <v>5</v>
      </c>
      <c r="F1106" s="1" t="s">
        <v>84</v>
      </c>
      <c r="G1106" s="1" t="s">
        <v>27</v>
      </c>
      <c r="H1106" s="1" t="str">
        <f>Tabulka1[[#This Row],[z2Label]]</f>
        <v>Density (g/cm3)</v>
      </c>
      <c r="I1106" s="1">
        <f t="shared" ref="I1106:J1106" si="887">I1014</f>
        <v>45</v>
      </c>
      <c r="J1106" s="1">
        <f t="shared" si="887"/>
        <v>1.5</v>
      </c>
      <c r="K1106">
        <v>1.5162800000000001</v>
      </c>
      <c r="L1106">
        <v>1.4142135623666588E-5</v>
      </c>
      <c r="M1106" s="1" t="s">
        <v>29</v>
      </c>
      <c r="N1106" s="1" t="s">
        <v>28</v>
      </c>
      <c r="O1106" s="1" t="s">
        <v>80</v>
      </c>
      <c r="P1106" s="1">
        <f>Tabulka1[[#This Row],[x2]]/(1+Tabulka1[[#This Row],[y2]]*60.08/94.196)</f>
        <v>22.997569391696871</v>
      </c>
      <c r="Q1106" s="1">
        <f>Tabulka1[[#This Row],[y2]]</f>
        <v>1.5</v>
      </c>
      <c r="R1106" s="1">
        <f>Tabulka1[[#This Row],[z2]]</f>
        <v>1.5162800000000001</v>
      </c>
      <c r="S1106" s="1">
        <f>Tabulka1[[#This Row],[std2]]</f>
        <v>1.4142135623666588E-5</v>
      </c>
      <c r="T1106" s="1" t="s">
        <v>39</v>
      </c>
      <c r="U1106" s="1" t="s">
        <v>28</v>
      </c>
      <c r="V1106" s="1" t="str">
        <f>Tabulka1[[#This Row],[z2Label]]</f>
        <v>Density (g/cm3)</v>
      </c>
      <c r="W1106" s="1">
        <f>2*Tabulka1[[#This Row],[x3]]/94.196*1000/(100-Tabulka1[[#This Row],[x2]])</f>
        <v>8.8780335747500843</v>
      </c>
      <c r="X1106" s="1">
        <f>(Tabulka1[[#This Row],[x2]]-Tabulka1[[#This Row],[x3]])/60.08*1000/(100-Tabulka1[[#This Row],[x2]])</f>
        <v>6.6585251810625623</v>
      </c>
      <c r="Y1106" s="1">
        <f>Tabulka1[[#This Row],[z2]]</f>
        <v>1.5162800000000001</v>
      </c>
      <c r="Z1106" s="1">
        <f>Tabulka1[[#This Row],[std2]]</f>
        <v>1.4142135623666588E-5</v>
      </c>
      <c r="AA1106" s="1" t="s">
        <v>40</v>
      </c>
      <c r="AB1106" s="1" t="s">
        <v>37</v>
      </c>
      <c r="AC1106" s="1" t="str">
        <f>Tabulka1[[#This Row],[z2Label]]</f>
        <v>Density (g/cm3)</v>
      </c>
      <c r="AD1106" s="1">
        <f>Tabulka1[[#This Row],[y2]]</f>
        <v>1.5</v>
      </c>
      <c r="AE1106" s="1">
        <f>Tabulka1[[#This Row],[x3]]</f>
        <v>22.997569391696871</v>
      </c>
      <c r="AF1106" s="1">
        <f>Tabulka1[[#This Row],[x2]]-Tabulka1[[#This Row],[x3]]</f>
        <v>22.002430608303129</v>
      </c>
      <c r="AG1106" s="1">
        <f>100-Tabulka1[[#This Row],[Na2O_proc]]-Tabulka1[[#This Row],[SiO2_proc]]</f>
        <v>55</v>
      </c>
      <c r="AH1106" s="1">
        <f>Tabulka1[[#This Row],[z2]]</f>
        <v>1.5162800000000001</v>
      </c>
      <c r="AI1106" s="1">
        <f>Tabulka1[[#This Row],[std2]]</f>
        <v>1.4142135623666588E-5</v>
      </c>
      <c r="AJ1106" s="1" t="str">
        <f>Tabulka1[[#This Row],[z2Label]]</f>
        <v>Density (g/cm3)</v>
      </c>
      <c r="AK1106" s="1">
        <v>20</v>
      </c>
      <c r="AL1106" s="1" t="s">
        <v>83</v>
      </c>
      <c r="AM1106" s="1" t="s">
        <v>79</v>
      </c>
      <c r="AN1106" s="1">
        <f t="shared" si="839"/>
        <v>1.5166196803750001</v>
      </c>
      <c r="AO1106" s="1">
        <f>Tabulka1[[#This Row],[Interpolated_z2]]-Tabulka1[[#This Row],[z2]]</f>
        <v>3.3968037499998438E-4</v>
      </c>
      <c r="AP1106" s="1">
        <f>Tabulka1[[#This Row],[Interpolated_z2 - measured]]/Tabulka1[[#This Row],[z2]]*100</f>
        <v>2.2402219576858125E-2</v>
      </c>
      <c r="AQ1106" s="1">
        <v>1</v>
      </c>
    </row>
    <row r="1107" spans="1:43" ht="16.5" x14ac:dyDescent="0.35">
      <c r="A1107" s="1">
        <f>2*Tabulka1[[#This Row],[x3]]*Tabulka1[[#This Row],[z]]/(100*94.196)*1000</f>
        <v>0</v>
      </c>
      <c r="B1107" s="1">
        <f>Tabulka1[[#This Row],[y2]]*Tabulka1[[#This Row],[x]]/2</f>
        <v>0</v>
      </c>
      <c r="C1107" s="1">
        <f>Tabulka1[[#This Row],[z2]]</f>
        <v>0.99819999999999998</v>
      </c>
      <c r="D1107" s="1">
        <f>Tabulka1[[#This Row],[std2]]</f>
        <v>0</v>
      </c>
      <c r="E1107" s="1">
        <f t="shared" si="837"/>
        <v>6</v>
      </c>
      <c r="F1107" s="1" t="s">
        <v>84</v>
      </c>
      <c r="G1107" s="1" t="s">
        <v>27</v>
      </c>
      <c r="H1107" s="1" t="str">
        <f>Tabulka1[[#This Row],[z2Label]]</f>
        <v>Density (g/cm3)</v>
      </c>
      <c r="I1107" s="1">
        <f t="shared" ref="I1107:J1107" si="888">I1015</f>
        <v>0</v>
      </c>
      <c r="J1107" s="1">
        <f t="shared" si="888"/>
        <v>1.887</v>
      </c>
      <c r="K1107">
        <v>0.99819999999999998</v>
      </c>
      <c r="L1107"/>
      <c r="M1107" s="1" t="s">
        <v>29</v>
      </c>
      <c r="N1107" s="1" t="s">
        <v>28</v>
      </c>
      <c r="O1107" s="1" t="s">
        <v>80</v>
      </c>
      <c r="P1107" s="1">
        <f>Tabulka1[[#This Row],[x2]]/(1+Tabulka1[[#This Row],[y2]]*60.08/94.196)</f>
        <v>0</v>
      </c>
      <c r="Q1107" s="1">
        <f>Tabulka1[[#This Row],[y2]]</f>
        <v>1.887</v>
      </c>
      <c r="R1107" s="1">
        <f>Tabulka1[[#This Row],[z2]]</f>
        <v>0.99819999999999998</v>
      </c>
      <c r="S1107" s="1">
        <f>Tabulka1[[#This Row],[std2]]</f>
        <v>0</v>
      </c>
      <c r="T1107" s="1" t="s">
        <v>39</v>
      </c>
      <c r="U1107" s="1" t="s">
        <v>28</v>
      </c>
      <c r="V1107" s="1" t="str">
        <f>Tabulka1[[#This Row],[z2Label]]</f>
        <v>Density (g/cm3)</v>
      </c>
      <c r="W1107" s="1">
        <f>2*Tabulka1[[#This Row],[x3]]/94.196*1000/(100-Tabulka1[[#This Row],[x2]])</f>
        <v>0</v>
      </c>
      <c r="X1107" s="1">
        <f>(Tabulka1[[#This Row],[x2]]-Tabulka1[[#This Row],[x3]])/60.08*1000/(100-Tabulka1[[#This Row],[x2]])</f>
        <v>0</v>
      </c>
      <c r="Y1107" s="1">
        <f>Tabulka1[[#This Row],[z2]]</f>
        <v>0.99819999999999998</v>
      </c>
      <c r="Z1107" s="1">
        <f>Tabulka1[[#This Row],[std2]]</f>
        <v>0</v>
      </c>
      <c r="AA1107" s="1" t="s">
        <v>40</v>
      </c>
      <c r="AB1107" s="1" t="s">
        <v>37</v>
      </c>
      <c r="AC1107" s="1" t="str">
        <f>Tabulka1[[#This Row],[z2Label]]</f>
        <v>Density (g/cm3)</v>
      </c>
      <c r="AD1107" s="1">
        <f>Tabulka1[[#This Row],[y2]]</f>
        <v>1.887</v>
      </c>
      <c r="AE1107" s="1">
        <f>Tabulka1[[#This Row],[x3]]</f>
        <v>0</v>
      </c>
      <c r="AF1107" s="1">
        <f>Tabulka1[[#This Row],[x2]]-Tabulka1[[#This Row],[x3]]</f>
        <v>0</v>
      </c>
      <c r="AG1107" s="1">
        <f>100-Tabulka1[[#This Row],[Na2O_proc]]-Tabulka1[[#This Row],[SiO2_proc]]</f>
        <v>100</v>
      </c>
      <c r="AH1107" s="1">
        <f>Tabulka1[[#This Row],[z2]]</f>
        <v>0.99819999999999998</v>
      </c>
      <c r="AI1107" s="1">
        <f>Tabulka1[[#This Row],[std2]]</f>
        <v>0</v>
      </c>
      <c r="AJ1107" s="1" t="str">
        <f>Tabulka1[[#This Row],[z2Label]]</f>
        <v>Density (g/cm3)</v>
      </c>
      <c r="AK1107" s="1">
        <v>20</v>
      </c>
      <c r="AL1107" s="1" t="s">
        <v>83</v>
      </c>
      <c r="AM1107" s="1" t="s">
        <v>79</v>
      </c>
      <c r="AN1107" s="1">
        <f t="shared" si="839"/>
        <v>1.0029760598361934</v>
      </c>
      <c r="AO1107" s="1">
        <f>Tabulka1[[#This Row],[Interpolated_z2]]-Tabulka1[[#This Row],[z2]]</f>
        <v>4.776059836193447E-3</v>
      </c>
      <c r="AP1107" s="1">
        <f>Tabulka1[[#This Row],[Interpolated_z2 - measured]]/Tabulka1[[#This Row],[z2]]*100</f>
        <v>0.47846722462366725</v>
      </c>
      <c r="AQ1107" s="1">
        <v>100</v>
      </c>
    </row>
    <row r="1108" spans="1:43" ht="16.5" x14ac:dyDescent="0.35">
      <c r="A1108" s="1">
        <f>2*Tabulka1[[#This Row],[x3]]*Tabulka1[[#This Row],[z]]/(100*94.196)*1000</f>
        <v>0.50195850052436086</v>
      </c>
      <c r="B1108" s="1">
        <f>Tabulka1[[#This Row],[y2]]*Tabulka1[[#This Row],[x]]/2</f>
        <v>0.47359784524473447</v>
      </c>
      <c r="C1108" s="1">
        <f>Tabulka1[[#This Row],[z2]]</f>
        <v>1.0419</v>
      </c>
      <c r="D1108" s="1">
        <f>Tabulka1[[#This Row],[std2]]</f>
        <v>0</v>
      </c>
      <c r="E1108" s="1">
        <f t="shared" si="837"/>
        <v>6</v>
      </c>
      <c r="F1108" s="1" t="s">
        <v>84</v>
      </c>
      <c r="G1108" s="1" t="s">
        <v>27</v>
      </c>
      <c r="H1108" s="1" t="str">
        <f>Tabulka1[[#This Row],[z2Label]]</f>
        <v>Density (g/cm3)</v>
      </c>
      <c r="I1108" s="1">
        <f t="shared" ref="I1108:J1108" si="889">I1016</f>
        <v>5</v>
      </c>
      <c r="J1108" s="1">
        <f t="shared" si="889"/>
        <v>1.887</v>
      </c>
      <c r="K1108">
        <v>1.0419</v>
      </c>
      <c r="L1108">
        <v>0</v>
      </c>
      <c r="M1108" s="1" t="s">
        <v>29</v>
      </c>
      <c r="N1108" s="1" t="s">
        <v>28</v>
      </c>
      <c r="O1108" s="1" t="s">
        <v>80</v>
      </c>
      <c r="P1108" s="1">
        <f>Tabulka1[[#This Row],[x2]]/(1+Tabulka1[[#This Row],[y2]]*60.08/94.196)</f>
        <v>2.2690509125344418</v>
      </c>
      <c r="Q1108" s="1">
        <f>Tabulka1[[#This Row],[y2]]</f>
        <v>1.887</v>
      </c>
      <c r="R1108" s="1">
        <f>Tabulka1[[#This Row],[z2]]</f>
        <v>1.0419</v>
      </c>
      <c r="S1108" s="1">
        <f>Tabulka1[[#This Row],[std2]]</f>
        <v>0</v>
      </c>
      <c r="T1108" s="1" t="s">
        <v>39</v>
      </c>
      <c r="U1108" s="1" t="s">
        <v>28</v>
      </c>
      <c r="V1108" s="1" t="str">
        <f>Tabulka1[[#This Row],[z2Label]]</f>
        <v>Density (g/cm3)</v>
      </c>
      <c r="W1108" s="1">
        <f>2*Tabulka1[[#This Row],[x3]]/94.196*1000/(100-Tabulka1[[#This Row],[x2]])</f>
        <v>0.5071286773903555</v>
      </c>
      <c r="X1108" s="1">
        <f>(Tabulka1[[#This Row],[x2]]-Tabulka1[[#This Row],[x3]])/60.08*1000/(100-Tabulka1[[#This Row],[x2]])</f>
        <v>0.47847590711780053</v>
      </c>
      <c r="Y1108" s="1">
        <f>Tabulka1[[#This Row],[z2]]</f>
        <v>1.0419</v>
      </c>
      <c r="Z1108" s="1">
        <f>Tabulka1[[#This Row],[std2]]</f>
        <v>0</v>
      </c>
      <c r="AA1108" s="1" t="s">
        <v>40</v>
      </c>
      <c r="AB1108" s="1" t="s">
        <v>37</v>
      </c>
      <c r="AC1108" s="1" t="str">
        <f>Tabulka1[[#This Row],[z2Label]]</f>
        <v>Density (g/cm3)</v>
      </c>
      <c r="AD1108" s="1">
        <f>Tabulka1[[#This Row],[y2]]</f>
        <v>1.887</v>
      </c>
      <c r="AE1108" s="1">
        <f>Tabulka1[[#This Row],[x3]]</f>
        <v>2.2690509125344418</v>
      </c>
      <c r="AF1108" s="1">
        <f>Tabulka1[[#This Row],[x2]]-Tabulka1[[#This Row],[x3]]</f>
        <v>2.7309490874655582</v>
      </c>
      <c r="AG1108" s="1">
        <f>100-Tabulka1[[#This Row],[Na2O_proc]]-Tabulka1[[#This Row],[SiO2_proc]]</f>
        <v>95</v>
      </c>
      <c r="AH1108" s="1">
        <f>Tabulka1[[#This Row],[z2]]</f>
        <v>1.0419</v>
      </c>
      <c r="AI1108" s="1">
        <f>Tabulka1[[#This Row],[std2]]</f>
        <v>0</v>
      </c>
      <c r="AJ1108" s="1" t="str">
        <f>Tabulka1[[#This Row],[z2Label]]</f>
        <v>Density (g/cm3)</v>
      </c>
      <c r="AK1108" s="1">
        <v>20</v>
      </c>
      <c r="AL1108" s="1" t="s">
        <v>83</v>
      </c>
      <c r="AM1108" s="1" t="s">
        <v>79</v>
      </c>
      <c r="AN1108" s="1">
        <f t="shared" si="839"/>
        <v>1.0410581595121062</v>
      </c>
      <c r="AO1108" s="1">
        <f>Tabulka1[[#This Row],[Interpolated_z2]]-Tabulka1[[#This Row],[z2]]</f>
        <v>-8.4184048789381904E-4</v>
      </c>
      <c r="AP1108" s="1">
        <f>Tabulka1[[#This Row],[Interpolated_z2 - measured]]/Tabulka1[[#This Row],[z2]]*100</f>
        <v>-8.0798587954104897E-2</v>
      </c>
      <c r="AQ1108" s="1">
        <v>1</v>
      </c>
    </row>
    <row r="1109" spans="1:43" ht="16.5" x14ac:dyDescent="0.35">
      <c r="A1109" s="1">
        <f>2*Tabulka1[[#This Row],[x3]]*Tabulka1[[#This Row],[z]]/(100*94.196)*1000</f>
        <v>1.0459757179080909</v>
      </c>
      <c r="B1109" s="1">
        <f>Tabulka1[[#This Row],[y2]]*Tabulka1[[#This Row],[x]]/2</f>
        <v>0.98687808984628378</v>
      </c>
      <c r="C1109" s="1">
        <f>Tabulka1[[#This Row],[z2]]</f>
        <v>1.08555</v>
      </c>
      <c r="D1109" s="1">
        <f>Tabulka1[[#This Row],[std2]]</f>
        <v>0</v>
      </c>
      <c r="E1109" s="1">
        <f t="shared" si="837"/>
        <v>6</v>
      </c>
      <c r="F1109" s="1" t="s">
        <v>84</v>
      </c>
      <c r="G1109" s="1" t="s">
        <v>27</v>
      </c>
      <c r="H1109" s="1" t="str">
        <f>Tabulka1[[#This Row],[z2Label]]</f>
        <v>Density (g/cm3)</v>
      </c>
      <c r="I1109" s="1">
        <f t="shared" ref="I1109:J1109" si="890">I1017</f>
        <v>10</v>
      </c>
      <c r="J1109" s="1">
        <f t="shared" si="890"/>
        <v>1.887</v>
      </c>
      <c r="K1109">
        <v>1.08555</v>
      </c>
      <c r="L1109">
        <v>0</v>
      </c>
      <c r="M1109" s="1" t="s">
        <v>29</v>
      </c>
      <c r="N1109" s="1" t="s">
        <v>28</v>
      </c>
      <c r="O1109" s="1" t="s">
        <v>80</v>
      </c>
      <c r="P1109" s="1">
        <f>Tabulka1[[#This Row],[x2]]/(1+Tabulka1[[#This Row],[y2]]*60.08/94.196)</f>
        <v>4.5381018250688836</v>
      </c>
      <c r="Q1109" s="1">
        <f>Tabulka1[[#This Row],[y2]]</f>
        <v>1.887</v>
      </c>
      <c r="R1109" s="1">
        <f>Tabulka1[[#This Row],[z2]]</f>
        <v>1.08555</v>
      </c>
      <c r="S1109" s="1">
        <f>Tabulka1[[#This Row],[std2]]</f>
        <v>0</v>
      </c>
      <c r="T1109" s="1" t="s">
        <v>39</v>
      </c>
      <c r="U1109" s="1" t="s">
        <v>28</v>
      </c>
      <c r="V1109" s="1" t="str">
        <f>Tabulka1[[#This Row],[z2Label]]</f>
        <v>Density (g/cm3)</v>
      </c>
      <c r="W1109" s="1">
        <f>2*Tabulka1[[#This Row],[x3]]/94.196*1000/(100-Tabulka1[[#This Row],[x2]])</f>
        <v>1.0706049856018618</v>
      </c>
      <c r="X1109" s="1">
        <f>(Tabulka1[[#This Row],[x2]]-Tabulka1[[#This Row],[x3]])/60.08*1000/(100-Tabulka1[[#This Row],[x2]])</f>
        <v>1.0101158039153566</v>
      </c>
      <c r="Y1109" s="1">
        <f>Tabulka1[[#This Row],[z2]]</f>
        <v>1.08555</v>
      </c>
      <c r="Z1109" s="1">
        <f>Tabulka1[[#This Row],[std2]]</f>
        <v>0</v>
      </c>
      <c r="AA1109" s="1" t="s">
        <v>40</v>
      </c>
      <c r="AB1109" s="1" t="s">
        <v>37</v>
      </c>
      <c r="AC1109" s="1" t="str">
        <f>Tabulka1[[#This Row],[z2Label]]</f>
        <v>Density (g/cm3)</v>
      </c>
      <c r="AD1109" s="1">
        <f>Tabulka1[[#This Row],[y2]]</f>
        <v>1.887</v>
      </c>
      <c r="AE1109" s="1">
        <f>Tabulka1[[#This Row],[x3]]</f>
        <v>4.5381018250688836</v>
      </c>
      <c r="AF1109" s="1">
        <f>Tabulka1[[#This Row],[x2]]-Tabulka1[[#This Row],[x3]]</f>
        <v>5.4618981749311164</v>
      </c>
      <c r="AG1109" s="1">
        <f>100-Tabulka1[[#This Row],[Na2O_proc]]-Tabulka1[[#This Row],[SiO2_proc]]</f>
        <v>90</v>
      </c>
      <c r="AH1109" s="1">
        <f>Tabulka1[[#This Row],[z2]]</f>
        <v>1.08555</v>
      </c>
      <c r="AI1109" s="1">
        <f>Tabulka1[[#This Row],[std2]]</f>
        <v>0</v>
      </c>
      <c r="AJ1109" s="1" t="str">
        <f>Tabulka1[[#This Row],[z2Label]]</f>
        <v>Density (g/cm3)</v>
      </c>
      <c r="AK1109" s="1">
        <v>20</v>
      </c>
      <c r="AL1109" s="1" t="s">
        <v>83</v>
      </c>
      <c r="AM1109" s="1" t="s">
        <v>79</v>
      </c>
      <c r="AN1109" s="1">
        <f t="shared" si="839"/>
        <v>1.0848439564922885</v>
      </c>
      <c r="AO1109" s="1">
        <f>Tabulka1[[#This Row],[Interpolated_z2]]-Tabulka1[[#This Row],[z2]]</f>
        <v>-7.0604350771152902E-4</v>
      </c>
      <c r="AP1109" s="1">
        <f>Tabulka1[[#This Row],[Interpolated_z2 - measured]]/Tabulka1[[#This Row],[z2]]*100</f>
        <v>-6.5040164682559909E-2</v>
      </c>
      <c r="AQ1109" s="1">
        <v>1</v>
      </c>
    </row>
    <row r="1110" spans="1:43" ht="16.5" x14ac:dyDescent="0.35">
      <c r="A1110" s="1">
        <f>2*Tabulka1[[#This Row],[x3]]*Tabulka1[[#This Row],[z]]/(100*94.196)*1000</f>
        <v>1.63950225989724</v>
      </c>
      <c r="B1110" s="1">
        <f>Tabulka1[[#This Row],[y2]]*Tabulka1[[#This Row],[x]]/2</f>
        <v>1.5468703822130458</v>
      </c>
      <c r="C1110" s="1">
        <f>Tabulka1[[#This Row],[z2]]</f>
        <v>1.134355</v>
      </c>
      <c r="D1110" s="1">
        <f>Tabulka1[[#This Row],[std2]]</f>
        <v>7.0710678119117998E-6</v>
      </c>
      <c r="E1110" s="1">
        <f t="shared" si="837"/>
        <v>6</v>
      </c>
      <c r="F1110" s="1" t="s">
        <v>84</v>
      </c>
      <c r="G1110" s="1" t="s">
        <v>27</v>
      </c>
      <c r="H1110" s="1" t="str">
        <f>Tabulka1[[#This Row],[z2Label]]</f>
        <v>Density (g/cm3)</v>
      </c>
      <c r="I1110" s="1">
        <f t="shared" ref="I1110:J1110" si="891">I1018</f>
        <v>15</v>
      </c>
      <c r="J1110" s="1">
        <f t="shared" si="891"/>
        <v>1.887</v>
      </c>
      <c r="K1110">
        <v>1.134355</v>
      </c>
      <c r="L1110">
        <v>7.0710678119117998E-6</v>
      </c>
      <c r="M1110" s="1" t="s">
        <v>29</v>
      </c>
      <c r="N1110" s="1" t="s">
        <v>28</v>
      </c>
      <c r="O1110" s="1" t="s">
        <v>80</v>
      </c>
      <c r="P1110" s="1">
        <f>Tabulka1[[#This Row],[x2]]/(1+Tabulka1[[#This Row],[y2]]*60.08/94.196)</f>
        <v>6.8071527376033263</v>
      </c>
      <c r="Q1110" s="1">
        <f>Tabulka1[[#This Row],[y2]]</f>
        <v>1.887</v>
      </c>
      <c r="R1110" s="1">
        <f>Tabulka1[[#This Row],[z2]]</f>
        <v>1.134355</v>
      </c>
      <c r="S1110" s="1">
        <f>Tabulka1[[#This Row],[std2]]</f>
        <v>7.0710678119117998E-6</v>
      </c>
      <c r="T1110" s="1" t="s">
        <v>39</v>
      </c>
      <c r="U1110" s="1" t="s">
        <v>28</v>
      </c>
      <c r="V1110" s="1" t="str">
        <f>Tabulka1[[#This Row],[z2Label]]</f>
        <v>Density (g/cm3)</v>
      </c>
      <c r="W1110" s="1">
        <f>2*Tabulka1[[#This Row],[x3]]/94.196*1000/(100-Tabulka1[[#This Row],[x2]])</f>
        <v>1.7003726241911923</v>
      </c>
      <c r="X1110" s="1">
        <f>(Tabulka1[[#This Row],[x2]]-Tabulka1[[#This Row],[x3]])/60.08*1000/(100-Tabulka1[[#This Row],[x2]])</f>
        <v>1.60430157092439</v>
      </c>
      <c r="Y1110" s="1">
        <f>Tabulka1[[#This Row],[z2]]</f>
        <v>1.134355</v>
      </c>
      <c r="Z1110" s="1">
        <f>Tabulka1[[#This Row],[std2]]</f>
        <v>7.0710678119117998E-6</v>
      </c>
      <c r="AA1110" s="1" t="s">
        <v>40</v>
      </c>
      <c r="AB1110" s="1" t="s">
        <v>37</v>
      </c>
      <c r="AC1110" s="1" t="str">
        <f>Tabulka1[[#This Row],[z2Label]]</f>
        <v>Density (g/cm3)</v>
      </c>
      <c r="AD1110" s="1">
        <f>Tabulka1[[#This Row],[y2]]</f>
        <v>1.887</v>
      </c>
      <c r="AE1110" s="1">
        <f>Tabulka1[[#This Row],[x3]]</f>
        <v>6.8071527376033263</v>
      </c>
      <c r="AF1110" s="1">
        <f>Tabulka1[[#This Row],[x2]]-Tabulka1[[#This Row],[x3]]</f>
        <v>8.1928472623966737</v>
      </c>
      <c r="AG1110" s="1">
        <f>100-Tabulka1[[#This Row],[Na2O_proc]]-Tabulka1[[#This Row],[SiO2_proc]]</f>
        <v>85</v>
      </c>
      <c r="AH1110" s="1">
        <f>Tabulka1[[#This Row],[z2]]</f>
        <v>1.134355</v>
      </c>
      <c r="AI1110" s="1">
        <f>Tabulka1[[#This Row],[std2]]</f>
        <v>7.0710678119117998E-6</v>
      </c>
      <c r="AJ1110" s="1" t="str">
        <f>Tabulka1[[#This Row],[z2Label]]</f>
        <v>Density (g/cm3)</v>
      </c>
      <c r="AK1110" s="1">
        <v>20</v>
      </c>
      <c r="AL1110" s="1" t="s">
        <v>83</v>
      </c>
      <c r="AM1110" s="1" t="s">
        <v>79</v>
      </c>
      <c r="AN1110" s="1">
        <f t="shared" si="839"/>
        <v>1.1331123255687408</v>
      </c>
      <c r="AO1110" s="1">
        <f>Tabulka1[[#This Row],[Interpolated_z2]]-Tabulka1[[#This Row],[z2]]</f>
        <v>-1.2426744312592497E-3</v>
      </c>
      <c r="AP1110" s="1">
        <f>Tabulka1[[#This Row],[Interpolated_z2 - measured]]/Tabulka1[[#This Row],[z2]]*100</f>
        <v>-0.10954898874331664</v>
      </c>
      <c r="AQ1110" s="1">
        <v>1</v>
      </c>
    </row>
    <row r="1111" spans="1:43" ht="16.5" x14ac:dyDescent="0.35">
      <c r="A1111" s="1">
        <f>2*Tabulka1[[#This Row],[x3]]*Tabulka1[[#This Row],[z]]/(100*94.196)*1000</f>
        <v>2.2838124140759199</v>
      </c>
      <c r="B1111" s="1">
        <f>Tabulka1[[#This Row],[y2]]*Tabulka1[[#This Row],[x]]/2</f>
        <v>2.1547770126806305</v>
      </c>
      <c r="C1111" s="1">
        <f>Tabulka1[[#This Row],[z2]]</f>
        <v>1.1851099999999999</v>
      </c>
      <c r="D1111" s="1">
        <f>Tabulka1[[#This Row],[std2]]</f>
        <v>1.4142135623666588E-5</v>
      </c>
      <c r="E1111" s="1">
        <f t="shared" si="837"/>
        <v>6</v>
      </c>
      <c r="F1111" s="1" t="s">
        <v>84</v>
      </c>
      <c r="G1111" s="1" t="s">
        <v>27</v>
      </c>
      <c r="H1111" s="1" t="str">
        <f>Tabulka1[[#This Row],[z2Label]]</f>
        <v>Density (g/cm3)</v>
      </c>
      <c r="I1111" s="1">
        <f t="shared" ref="I1111:J1111" si="892">I1019</f>
        <v>20</v>
      </c>
      <c r="J1111" s="1">
        <f t="shared" si="892"/>
        <v>1.887</v>
      </c>
      <c r="K1111">
        <v>1.1851099999999999</v>
      </c>
      <c r="L1111">
        <v>1.4142135623666588E-5</v>
      </c>
      <c r="M1111" s="1" t="s">
        <v>29</v>
      </c>
      <c r="N1111" s="1" t="s">
        <v>28</v>
      </c>
      <c r="O1111" s="1" t="s">
        <v>80</v>
      </c>
      <c r="P1111" s="1">
        <f>Tabulka1[[#This Row],[x2]]/(1+Tabulka1[[#This Row],[y2]]*60.08/94.196)</f>
        <v>9.0762036501377672</v>
      </c>
      <c r="Q1111" s="1">
        <f>Tabulka1[[#This Row],[y2]]</f>
        <v>1.887</v>
      </c>
      <c r="R1111" s="1">
        <f>Tabulka1[[#This Row],[z2]]</f>
        <v>1.1851099999999999</v>
      </c>
      <c r="S1111" s="1">
        <f>Tabulka1[[#This Row],[std2]]</f>
        <v>1.4142135623666588E-5</v>
      </c>
      <c r="T1111" s="1" t="s">
        <v>39</v>
      </c>
      <c r="U1111" s="1" t="s">
        <v>28</v>
      </c>
      <c r="V1111" s="1" t="str">
        <f>Tabulka1[[#This Row],[z2Label]]</f>
        <v>Density (g/cm3)</v>
      </c>
      <c r="W1111" s="1">
        <f>2*Tabulka1[[#This Row],[x3]]/94.196*1000/(100-Tabulka1[[#This Row],[x2]])</f>
        <v>2.4088612176041888</v>
      </c>
      <c r="X1111" s="1">
        <f>(Tabulka1[[#This Row],[x2]]-Tabulka1[[#This Row],[x3]])/60.08*1000/(100-Tabulka1[[#This Row],[x2]])</f>
        <v>2.2727605588095523</v>
      </c>
      <c r="Y1111" s="1">
        <f>Tabulka1[[#This Row],[z2]]</f>
        <v>1.1851099999999999</v>
      </c>
      <c r="Z1111" s="1">
        <f>Tabulka1[[#This Row],[std2]]</f>
        <v>1.4142135623666588E-5</v>
      </c>
      <c r="AA1111" s="1" t="s">
        <v>40</v>
      </c>
      <c r="AB1111" s="1" t="s">
        <v>37</v>
      </c>
      <c r="AC1111" s="1" t="str">
        <f>Tabulka1[[#This Row],[z2Label]]</f>
        <v>Density (g/cm3)</v>
      </c>
      <c r="AD1111" s="1">
        <f>Tabulka1[[#This Row],[y2]]</f>
        <v>1.887</v>
      </c>
      <c r="AE1111" s="1">
        <f>Tabulka1[[#This Row],[x3]]</f>
        <v>9.0762036501377672</v>
      </c>
      <c r="AF1111" s="1">
        <f>Tabulka1[[#This Row],[x2]]-Tabulka1[[#This Row],[x3]]</f>
        <v>10.923796349862233</v>
      </c>
      <c r="AG1111" s="1">
        <f>100-Tabulka1[[#This Row],[Na2O_proc]]-Tabulka1[[#This Row],[SiO2_proc]]</f>
        <v>80</v>
      </c>
      <c r="AH1111" s="1">
        <f>Tabulka1[[#This Row],[z2]]</f>
        <v>1.1851099999999999</v>
      </c>
      <c r="AI1111" s="1">
        <f>Tabulka1[[#This Row],[std2]]</f>
        <v>1.4142135623666588E-5</v>
      </c>
      <c r="AJ1111" s="1" t="str">
        <f>Tabulka1[[#This Row],[z2Label]]</f>
        <v>Density (g/cm3)</v>
      </c>
      <c r="AK1111" s="1">
        <v>20</v>
      </c>
      <c r="AL1111" s="1" t="s">
        <v>83</v>
      </c>
      <c r="AM1111" s="1" t="s">
        <v>79</v>
      </c>
      <c r="AN1111" s="1">
        <f t="shared" si="839"/>
        <v>1.1850661615334634</v>
      </c>
      <c r="AO1111" s="1">
        <f>Tabulka1[[#This Row],[Interpolated_z2]]-Tabulka1[[#This Row],[z2]]</f>
        <v>-4.3838466536438858E-5</v>
      </c>
      <c r="AP1111" s="1">
        <f>Tabulka1[[#This Row],[Interpolated_z2 - measured]]/Tabulka1[[#This Row],[z2]]*100</f>
        <v>-3.6991052760029755E-3</v>
      </c>
      <c r="AQ1111" s="1">
        <v>1</v>
      </c>
    </row>
    <row r="1112" spans="1:43" ht="16.5" x14ac:dyDescent="0.35">
      <c r="A1112" s="1">
        <f>2*Tabulka1[[#This Row],[x3]]*Tabulka1[[#This Row],[z]]/(100*94.196)*1000</f>
        <v>2.98671089078917</v>
      </c>
      <c r="B1112" s="1">
        <f>Tabulka1[[#This Row],[y2]]*Tabulka1[[#This Row],[x]]/2</f>
        <v>2.8179617254595817</v>
      </c>
      <c r="C1112" s="1">
        <f>Tabulka1[[#This Row],[z2]]</f>
        <v>1.2398850000000001</v>
      </c>
      <c r="D1112" s="1">
        <f>Tabulka1[[#This Row],[std2]]</f>
        <v>3.535533905940199E-5</v>
      </c>
      <c r="E1112" s="1">
        <f t="shared" si="837"/>
        <v>6</v>
      </c>
      <c r="F1112" s="1" t="s">
        <v>84</v>
      </c>
      <c r="G1112" s="1" t="s">
        <v>27</v>
      </c>
      <c r="H1112" s="1" t="str">
        <f>Tabulka1[[#This Row],[z2Label]]</f>
        <v>Density (g/cm3)</v>
      </c>
      <c r="I1112" s="1">
        <f t="shared" ref="I1112:J1113" si="893">I1020</f>
        <v>25</v>
      </c>
      <c r="J1112" s="1">
        <f t="shared" si="893"/>
        <v>1.887</v>
      </c>
      <c r="K1112">
        <v>1.2398850000000001</v>
      </c>
      <c r="L1112">
        <v>3.535533905940199E-5</v>
      </c>
      <c r="M1112" s="1" t="s">
        <v>29</v>
      </c>
      <c r="N1112" s="1" t="s">
        <v>28</v>
      </c>
      <c r="O1112" s="1" t="s">
        <v>80</v>
      </c>
      <c r="P1112" s="1">
        <f>Tabulka1[[#This Row],[x2]]/(1+Tabulka1[[#This Row],[y2]]*60.08/94.196)</f>
        <v>11.34525456267221</v>
      </c>
      <c r="Q1112" s="1">
        <f>Tabulka1[[#This Row],[y2]]</f>
        <v>1.887</v>
      </c>
      <c r="R1112" s="1">
        <f>Tabulka1[[#This Row],[z2]]</f>
        <v>1.2398850000000001</v>
      </c>
      <c r="S1112" s="1">
        <f>Tabulka1[[#This Row],[std2]]</f>
        <v>3.535533905940199E-5</v>
      </c>
      <c r="T1112" s="1" t="s">
        <v>39</v>
      </c>
      <c r="U1112" s="1" t="s">
        <v>28</v>
      </c>
      <c r="V1112" s="1" t="str">
        <f>Tabulka1[[#This Row],[z2Label]]</f>
        <v>Density (g/cm3)</v>
      </c>
      <c r="W1112" s="1">
        <f>2*Tabulka1[[#This Row],[x3]]/94.196*1000/(100-Tabulka1[[#This Row],[x2]])</f>
        <v>3.2118149568055854</v>
      </c>
      <c r="X1112" s="1">
        <f>(Tabulka1[[#This Row],[x2]]-Tabulka1[[#This Row],[x3]])/60.08*1000/(100-Tabulka1[[#This Row],[x2]])</f>
        <v>3.0303474117460696</v>
      </c>
      <c r="Y1112" s="1">
        <f>Tabulka1[[#This Row],[z2]]</f>
        <v>1.2398850000000001</v>
      </c>
      <c r="Z1112" s="1">
        <f>Tabulka1[[#This Row],[std2]]</f>
        <v>3.535533905940199E-5</v>
      </c>
      <c r="AA1112" s="1" t="s">
        <v>40</v>
      </c>
      <c r="AB1112" s="1" t="s">
        <v>37</v>
      </c>
      <c r="AC1112" s="1" t="str">
        <f>Tabulka1[[#This Row],[z2Label]]</f>
        <v>Density (g/cm3)</v>
      </c>
      <c r="AD1112" s="1">
        <f>Tabulka1[[#This Row],[y2]]</f>
        <v>1.887</v>
      </c>
      <c r="AE1112" s="1">
        <f>Tabulka1[[#This Row],[x3]]</f>
        <v>11.34525456267221</v>
      </c>
      <c r="AF1112" s="1">
        <f>Tabulka1[[#This Row],[x2]]-Tabulka1[[#This Row],[x3]]</f>
        <v>13.65474543732779</v>
      </c>
      <c r="AG1112" s="1">
        <f>100-Tabulka1[[#This Row],[Na2O_proc]]-Tabulka1[[#This Row],[SiO2_proc]]</f>
        <v>75</v>
      </c>
      <c r="AH1112" s="1">
        <f>Tabulka1[[#This Row],[z2]]</f>
        <v>1.2398850000000001</v>
      </c>
      <c r="AI1112" s="1">
        <f>Tabulka1[[#This Row],[std2]]</f>
        <v>3.535533905940199E-5</v>
      </c>
      <c r="AJ1112" s="1" t="str">
        <f>Tabulka1[[#This Row],[z2Label]]</f>
        <v>Density (g/cm3)</v>
      </c>
      <c r="AK1112" s="1">
        <v>20</v>
      </c>
      <c r="AL1112" s="1" t="s">
        <v>83</v>
      </c>
      <c r="AM1112" s="1" t="s">
        <v>79</v>
      </c>
      <c r="AN1112" s="1">
        <f t="shared" si="839"/>
        <v>1.240332379178456</v>
      </c>
      <c r="AO1112" s="1">
        <f>Tabulka1[[#This Row],[Interpolated_z2]]-Tabulka1[[#This Row],[z2]]</f>
        <v>4.4737917845583119E-4</v>
      </c>
      <c r="AP1112" s="1">
        <f>Tabulka1[[#This Row],[Interpolated_z2 - measured]]/Tabulka1[[#This Row],[z2]]*100</f>
        <v>3.6082312347986402E-2</v>
      </c>
      <c r="AQ1112" s="1">
        <v>1</v>
      </c>
    </row>
    <row r="1113" spans="1:43" ht="16.5" x14ac:dyDescent="0.35">
      <c r="A1113" s="1">
        <f>2*Tabulka1[[#This Row],[x3]]*Tabulka1[[#This Row],[z]]/(100*94.196)*1000</f>
        <v>3.7528660630767048</v>
      </c>
      <c r="B1113" s="1">
        <f>Tabulka1[[#This Row],[y2]]*Tabulka1[[#This Row],[x]]/2</f>
        <v>3.5408291305128712</v>
      </c>
      <c r="C1113" s="1">
        <f>Tabulka1[[#This Row],[z2]]</f>
        <v>1.2982849999999999</v>
      </c>
      <c r="D1113" s="1">
        <f>Tabulka1[[#This Row],[std2]]</f>
        <v>7.0710678117547895E-6</v>
      </c>
      <c r="E1113" s="1">
        <f t="shared" si="837"/>
        <v>6</v>
      </c>
      <c r="F1113" s="1" t="s">
        <v>84</v>
      </c>
      <c r="G1113" s="1" t="s">
        <v>27</v>
      </c>
      <c r="H1113" s="1" t="str">
        <f>Tabulka1[[#This Row],[z2Label]]</f>
        <v>Density (g/cm3)</v>
      </c>
      <c r="I1113" s="1">
        <f t="shared" si="893"/>
        <v>30</v>
      </c>
      <c r="J1113" s="1">
        <f t="shared" si="893"/>
        <v>1.887</v>
      </c>
      <c r="K1113">
        <v>1.2982849999999999</v>
      </c>
      <c r="L1113">
        <v>7.0710678117547895E-6</v>
      </c>
      <c r="M1113" s="1" t="s">
        <v>29</v>
      </c>
      <c r="N1113" s="1" t="s">
        <v>28</v>
      </c>
      <c r="O1113" s="1" t="s">
        <v>80</v>
      </c>
      <c r="P1113" s="1">
        <f>Tabulka1[[#This Row],[x2]]/(1+Tabulka1[[#This Row],[y2]]*60.08/94.196)</f>
        <v>13.614305475206653</v>
      </c>
      <c r="Q1113" s="1">
        <f>Tabulka1[[#This Row],[y2]]</f>
        <v>1.887</v>
      </c>
      <c r="R1113" s="1">
        <f>Tabulka1[[#This Row],[z2]]</f>
        <v>1.2982849999999999</v>
      </c>
      <c r="S1113" s="1">
        <f>Tabulka1[[#This Row],[std2]]</f>
        <v>7.0710678117547895E-6</v>
      </c>
      <c r="T1113" s="1" t="s">
        <v>39</v>
      </c>
      <c r="U1113" s="1" t="s">
        <v>28</v>
      </c>
      <c r="V1113" s="1" t="str">
        <f>Tabulka1[[#This Row],[z2Label]]</f>
        <v>Density (g/cm3)</v>
      </c>
      <c r="W1113" s="1">
        <f>2*Tabulka1[[#This Row],[x3]]/94.196*1000/(100-Tabulka1[[#This Row],[x2]])</f>
        <v>4.1294763730357529</v>
      </c>
      <c r="X1113" s="1">
        <f>(Tabulka1[[#This Row],[x2]]-Tabulka1[[#This Row],[x3]])/60.08*1000/(100-Tabulka1[[#This Row],[x2]])</f>
        <v>3.8961609579592325</v>
      </c>
      <c r="Y1113" s="1">
        <f>Tabulka1[[#This Row],[z2]]</f>
        <v>1.2982849999999999</v>
      </c>
      <c r="Z1113" s="1">
        <f>Tabulka1[[#This Row],[std2]]</f>
        <v>7.0710678117547895E-6</v>
      </c>
      <c r="AA1113" s="1" t="s">
        <v>40</v>
      </c>
      <c r="AB1113" s="1" t="s">
        <v>37</v>
      </c>
      <c r="AC1113" s="1" t="str">
        <f>Tabulka1[[#This Row],[z2Label]]</f>
        <v>Density (g/cm3)</v>
      </c>
      <c r="AD1113" s="1">
        <f>Tabulka1[[#This Row],[y2]]</f>
        <v>1.887</v>
      </c>
      <c r="AE1113" s="1">
        <f>Tabulka1[[#This Row],[x3]]</f>
        <v>13.614305475206653</v>
      </c>
      <c r="AF1113" s="1">
        <f>Tabulka1[[#This Row],[x2]]-Tabulka1[[#This Row],[x3]]</f>
        <v>16.385694524793347</v>
      </c>
      <c r="AG1113" s="1">
        <f>100-Tabulka1[[#This Row],[Na2O_proc]]-Tabulka1[[#This Row],[SiO2_proc]]</f>
        <v>70</v>
      </c>
      <c r="AH1113" s="1">
        <f>Tabulka1[[#This Row],[z2]]</f>
        <v>1.2982849999999999</v>
      </c>
      <c r="AI1113" s="1">
        <f>Tabulka1[[#This Row],[std2]]</f>
        <v>7.0710678117547895E-6</v>
      </c>
      <c r="AJ1113" s="1" t="str">
        <f>Tabulka1[[#This Row],[z2Label]]</f>
        <v>Density (g/cm3)</v>
      </c>
      <c r="AK1113" s="1">
        <v>20</v>
      </c>
      <c r="AL1113" s="1" t="s">
        <v>83</v>
      </c>
      <c r="AM1113" s="1" t="s">
        <v>79</v>
      </c>
      <c r="AN1113" s="1">
        <f t="shared" si="839"/>
        <v>1.2989619132957182</v>
      </c>
      <c r="AO1113" s="1">
        <f>Tabulka1[[#This Row],[Interpolated_z2]]-Tabulka1[[#This Row],[z2]]</f>
        <v>6.769132957182844E-4</v>
      </c>
      <c r="AP1113" s="1">
        <f>Tabulka1[[#This Row],[Interpolated_z2 - measured]]/Tabulka1[[#This Row],[z2]]*100</f>
        <v>5.2139036938598574E-2</v>
      </c>
      <c r="AQ1113" s="1">
        <v>1</v>
      </c>
    </row>
    <row r="1114" spans="1:43" ht="16.5" x14ac:dyDescent="0.35">
      <c r="A1114" s="1">
        <f>2*Tabulka1[[#This Row],[x3]]*Tabulka1[[#This Row],[z]]/(100*94.196)*1000</f>
        <v>0</v>
      </c>
      <c r="B1114" s="1">
        <f>Tabulka1[[#This Row],[y2]]*Tabulka1[[#This Row],[x]]/2</f>
        <v>0</v>
      </c>
      <c r="C1114" s="1">
        <f>Tabulka1[[#This Row],[z2]]</f>
        <v>0.99819999999999998</v>
      </c>
      <c r="D1114" s="1">
        <f>Tabulka1[[#This Row],[std2]]</f>
        <v>0</v>
      </c>
      <c r="E1114" s="1">
        <f t="shared" si="837"/>
        <v>7</v>
      </c>
      <c r="F1114" s="1" t="s">
        <v>84</v>
      </c>
      <c r="G1114" s="1" t="s">
        <v>27</v>
      </c>
      <c r="H1114" s="1" t="str">
        <f>Tabulka1[[#This Row],[z2Label]]</f>
        <v>Density (g/cm3)</v>
      </c>
      <c r="I1114" s="1">
        <f t="shared" ref="I1114:J1114" si="894">I1022</f>
        <v>0</v>
      </c>
      <c r="J1114" s="1">
        <f t="shared" si="894"/>
        <v>2</v>
      </c>
      <c r="K1114">
        <v>0.99819999999999998</v>
      </c>
      <c r="L1114"/>
      <c r="M1114" s="1" t="s">
        <v>29</v>
      </c>
      <c r="N1114" s="1" t="s">
        <v>28</v>
      </c>
      <c r="O1114" s="1" t="s">
        <v>80</v>
      </c>
      <c r="P1114" s="1">
        <f>Tabulka1[[#This Row],[x2]]/(1+Tabulka1[[#This Row],[y2]]*60.08/94.196)</f>
        <v>0</v>
      </c>
      <c r="Q1114" s="1">
        <f>Tabulka1[[#This Row],[y2]]</f>
        <v>2</v>
      </c>
      <c r="R1114" s="1">
        <f>Tabulka1[[#This Row],[z2]]</f>
        <v>0.99819999999999998</v>
      </c>
      <c r="S1114" s="1">
        <f>Tabulka1[[#This Row],[std2]]</f>
        <v>0</v>
      </c>
      <c r="T1114" s="1" t="s">
        <v>39</v>
      </c>
      <c r="U1114" s="1" t="s">
        <v>28</v>
      </c>
      <c r="V1114" s="1" t="str">
        <f>Tabulka1[[#This Row],[z2Label]]</f>
        <v>Density (g/cm3)</v>
      </c>
      <c r="W1114" s="1">
        <f>2*Tabulka1[[#This Row],[x3]]/94.196*1000/(100-Tabulka1[[#This Row],[x2]])</f>
        <v>0</v>
      </c>
      <c r="X1114" s="1">
        <f>(Tabulka1[[#This Row],[x2]]-Tabulka1[[#This Row],[x3]])/60.08*1000/(100-Tabulka1[[#This Row],[x2]])</f>
        <v>0</v>
      </c>
      <c r="Y1114" s="1">
        <f>Tabulka1[[#This Row],[z2]]</f>
        <v>0.99819999999999998</v>
      </c>
      <c r="Z1114" s="1">
        <f>Tabulka1[[#This Row],[std2]]</f>
        <v>0</v>
      </c>
      <c r="AA1114" s="1" t="s">
        <v>40</v>
      </c>
      <c r="AB1114" s="1" t="s">
        <v>37</v>
      </c>
      <c r="AC1114" s="1" t="str">
        <f>Tabulka1[[#This Row],[z2Label]]</f>
        <v>Density (g/cm3)</v>
      </c>
      <c r="AD1114" s="1">
        <f>Tabulka1[[#This Row],[y2]]</f>
        <v>2</v>
      </c>
      <c r="AE1114" s="1">
        <f>Tabulka1[[#This Row],[x3]]</f>
        <v>0</v>
      </c>
      <c r="AF1114" s="1">
        <f>Tabulka1[[#This Row],[x2]]-Tabulka1[[#This Row],[x3]]</f>
        <v>0</v>
      </c>
      <c r="AG1114" s="1">
        <f>100-Tabulka1[[#This Row],[Na2O_proc]]-Tabulka1[[#This Row],[SiO2_proc]]</f>
        <v>100</v>
      </c>
      <c r="AH1114" s="1">
        <f>Tabulka1[[#This Row],[z2]]</f>
        <v>0.99819999999999998</v>
      </c>
      <c r="AI1114" s="1">
        <f>Tabulka1[[#This Row],[std2]]</f>
        <v>0</v>
      </c>
      <c r="AJ1114" s="1" t="str">
        <f>Tabulka1[[#This Row],[z2Label]]</f>
        <v>Density (g/cm3)</v>
      </c>
      <c r="AK1114" s="1">
        <v>20</v>
      </c>
      <c r="AL1114" s="1" t="s">
        <v>83</v>
      </c>
      <c r="AM1114" s="1" t="s">
        <v>79</v>
      </c>
      <c r="AN1114" s="1">
        <f t="shared" si="839"/>
        <v>1.0036864000000003</v>
      </c>
      <c r="AO1114" s="1">
        <f>Tabulka1[[#This Row],[Interpolated_z2]]-Tabulka1[[#This Row],[z2]]</f>
        <v>5.4864000000003355E-3</v>
      </c>
      <c r="AP1114" s="1">
        <f>Tabulka1[[#This Row],[Interpolated_z2 - measured]]/Tabulka1[[#This Row],[z2]]*100</f>
        <v>0.54962933279907189</v>
      </c>
      <c r="AQ1114" s="1">
        <v>100</v>
      </c>
    </row>
    <row r="1115" spans="1:43" ht="16.5" x14ac:dyDescent="0.35">
      <c r="A1115" s="1">
        <f>2*Tabulka1[[#This Row],[x3]]*Tabulka1[[#This Row],[z]]/(100*94.196)*1000</f>
        <v>0.48556840023139075</v>
      </c>
      <c r="B1115" s="1">
        <f>Tabulka1[[#This Row],[y2]]*Tabulka1[[#This Row],[x]]/2</f>
        <v>0.48556840023139075</v>
      </c>
      <c r="C1115" s="1">
        <f>Tabulka1[[#This Row],[z2]]</f>
        <v>1.040845</v>
      </c>
      <c r="D1115" s="1">
        <f>Tabulka1[[#This Row],[std2]]</f>
        <v>7.0710678119117998E-6</v>
      </c>
      <c r="E1115" s="1">
        <f t="shared" si="837"/>
        <v>7</v>
      </c>
      <c r="F1115" s="1" t="s">
        <v>84</v>
      </c>
      <c r="G1115" s="1" t="s">
        <v>27</v>
      </c>
      <c r="H1115" s="1" t="str">
        <f>Tabulka1[[#This Row],[z2Label]]</f>
        <v>Density (g/cm3)</v>
      </c>
      <c r="I1115" s="1">
        <f t="shared" ref="I1115:J1115" si="895">I1023</f>
        <v>5</v>
      </c>
      <c r="J1115" s="1">
        <f t="shared" si="895"/>
        <v>2</v>
      </c>
      <c r="K1115">
        <v>1.040845</v>
      </c>
      <c r="L1115">
        <v>7.0710678119117998E-6</v>
      </c>
      <c r="M1115" s="1" t="s">
        <v>29</v>
      </c>
      <c r="N1115" s="1" t="s">
        <v>28</v>
      </c>
      <c r="O1115" s="1" t="s">
        <v>80</v>
      </c>
      <c r="P1115" s="1">
        <f>Tabulka1[[#This Row],[x2]]/(1+Tabulka1[[#This Row],[y2]]*60.08/94.196)</f>
        <v>2.1971859896620574</v>
      </c>
      <c r="Q1115" s="1">
        <f>Tabulka1[[#This Row],[y2]]</f>
        <v>2</v>
      </c>
      <c r="R1115" s="1">
        <f>Tabulka1[[#This Row],[z2]]</f>
        <v>1.040845</v>
      </c>
      <c r="S1115" s="1">
        <f>Tabulka1[[#This Row],[std2]]</f>
        <v>7.0710678119117998E-6</v>
      </c>
      <c r="T1115" s="1" t="s">
        <v>39</v>
      </c>
      <c r="U1115" s="1" t="s">
        <v>28</v>
      </c>
      <c r="V1115" s="1" t="str">
        <f>Tabulka1[[#This Row],[z2Label]]</f>
        <v>Density (g/cm3)</v>
      </c>
      <c r="W1115" s="1">
        <f>2*Tabulka1[[#This Row],[x3]]/94.196*1000/(100-Tabulka1[[#This Row],[x2]])</f>
        <v>0.49106700019937322</v>
      </c>
      <c r="X1115" s="1">
        <f>(Tabulka1[[#This Row],[x2]]-Tabulka1[[#This Row],[x3]])/60.08*1000/(100-Tabulka1[[#This Row],[x2]])</f>
        <v>0.49106700019937327</v>
      </c>
      <c r="Y1115" s="1">
        <f>Tabulka1[[#This Row],[z2]]</f>
        <v>1.040845</v>
      </c>
      <c r="Z1115" s="1">
        <f>Tabulka1[[#This Row],[std2]]</f>
        <v>7.0710678119117998E-6</v>
      </c>
      <c r="AA1115" s="1" t="s">
        <v>40</v>
      </c>
      <c r="AB1115" s="1" t="s">
        <v>37</v>
      </c>
      <c r="AC1115" s="1" t="str">
        <f>Tabulka1[[#This Row],[z2Label]]</f>
        <v>Density (g/cm3)</v>
      </c>
      <c r="AD1115" s="1">
        <f>Tabulka1[[#This Row],[y2]]</f>
        <v>2</v>
      </c>
      <c r="AE1115" s="1">
        <f>Tabulka1[[#This Row],[x3]]</f>
        <v>2.1971859896620574</v>
      </c>
      <c r="AF1115" s="1">
        <f>Tabulka1[[#This Row],[x2]]-Tabulka1[[#This Row],[x3]]</f>
        <v>2.8028140103379426</v>
      </c>
      <c r="AG1115" s="1">
        <f>100-Tabulka1[[#This Row],[Na2O_proc]]-Tabulka1[[#This Row],[SiO2_proc]]</f>
        <v>95</v>
      </c>
      <c r="AH1115" s="1">
        <f>Tabulka1[[#This Row],[z2]]</f>
        <v>1.040845</v>
      </c>
      <c r="AI1115" s="1">
        <f>Tabulka1[[#This Row],[std2]]</f>
        <v>7.0710678119117998E-6</v>
      </c>
      <c r="AJ1115" s="1" t="str">
        <f>Tabulka1[[#This Row],[z2Label]]</f>
        <v>Density (g/cm3)</v>
      </c>
      <c r="AK1115" s="1">
        <v>20</v>
      </c>
      <c r="AL1115" s="1" t="s">
        <v>83</v>
      </c>
      <c r="AM1115" s="1" t="s">
        <v>79</v>
      </c>
      <c r="AN1115" s="1">
        <f t="shared" si="839"/>
        <v>1.0411348670000002</v>
      </c>
      <c r="AO1115" s="1">
        <f>Tabulka1[[#This Row],[Interpolated_z2]]-Tabulka1[[#This Row],[z2]]</f>
        <v>2.8986700000022125E-4</v>
      </c>
      <c r="AP1115" s="1">
        <f>Tabulka1[[#This Row],[Interpolated_z2 - measured]]/Tabulka1[[#This Row],[z2]]*100</f>
        <v>2.7849199448546254E-2</v>
      </c>
      <c r="AQ1115" s="1">
        <v>1</v>
      </c>
    </row>
    <row r="1116" spans="1:43" ht="16.5" x14ac:dyDescent="0.35">
      <c r="A1116" s="1">
        <f>2*Tabulka1[[#This Row],[x3]]*Tabulka1[[#This Row],[z]]/(100*94.196)*1000</f>
        <v>1.0126611804661405</v>
      </c>
      <c r="B1116" s="1">
        <f>Tabulka1[[#This Row],[y2]]*Tabulka1[[#This Row],[x]]/2</f>
        <v>1.0126611804661405</v>
      </c>
      <c r="C1116" s="1">
        <f>Tabulka1[[#This Row],[z2]]</f>
        <v>1.08535</v>
      </c>
      <c r="D1116" s="1">
        <f>Tabulka1[[#This Row],[std2]]</f>
        <v>1.41421356238236E-5</v>
      </c>
      <c r="E1116" s="1">
        <f t="shared" si="837"/>
        <v>7</v>
      </c>
      <c r="F1116" s="1" t="s">
        <v>84</v>
      </c>
      <c r="G1116" s="1" t="s">
        <v>27</v>
      </c>
      <c r="H1116" s="1" t="str">
        <f>Tabulka1[[#This Row],[z2Label]]</f>
        <v>Density (g/cm3)</v>
      </c>
      <c r="I1116" s="1">
        <f t="shared" ref="I1116:J1116" si="896">I1024</f>
        <v>10</v>
      </c>
      <c r="J1116" s="1">
        <f t="shared" si="896"/>
        <v>2</v>
      </c>
      <c r="K1116">
        <v>1.08535</v>
      </c>
      <c r="L1116">
        <v>1.41421356238236E-5</v>
      </c>
      <c r="M1116" s="1" t="s">
        <v>29</v>
      </c>
      <c r="N1116" s="1" t="s">
        <v>28</v>
      </c>
      <c r="O1116" s="1" t="s">
        <v>80</v>
      </c>
      <c r="P1116" s="1">
        <f>Tabulka1[[#This Row],[x2]]/(1+Tabulka1[[#This Row],[y2]]*60.08/94.196)</f>
        <v>4.3943719793241147</v>
      </c>
      <c r="Q1116" s="1">
        <f>Tabulka1[[#This Row],[y2]]</f>
        <v>2</v>
      </c>
      <c r="R1116" s="1">
        <f>Tabulka1[[#This Row],[z2]]</f>
        <v>1.08535</v>
      </c>
      <c r="S1116" s="1">
        <f>Tabulka1[[#This Row],[std2]]</f>
        <v>1.41421356238236E-5</v>
      </c>
      <c r="T1116" s="1" t="s">
        <v>39</v>
      </c>
      <c r="U1116" s="1" t="s">
        <v>28</v>
      </c>
      <c r="V1116" s="1" t="str">
        <f>Tabulka1[[#This Row],[z2Label]]</f>
        <v>Density (g/cm3)</v>
      </c>
      <c r="W1116" s="1">
        <f>2*Tabulka1[[#This Row],[x3]]/94.196*1000/(100-Tabulka1[[#This Row],[x2]])</f>
        <v>1.0366970004208989</v>
      </c>
      <c r="X1116" s="1">
        <f>(Tabulka1[[#This Row],[x2]]-Tabulka1[[#This Row],[x3]])/60.08*1000/(100-Tabulka1[[#This Row],[x2]])</f>
        <v>1.0366970004208991</v>
      </c>
      <c r="Y1116" s="1">
        <f>Tabulka1[[#This Row],[z2]]</f>
        <v>1.08535</v>
      </c>
      <c r="Z1116" s="1">
        <f>Tabulka1[[#This Row],[std2]]</f>
        <v>1.41421356238236E-5</v>
      </c>
      <c r="AA1116" s="1" t="s">
        <v>40</v>
      </c>
      <c r="AB1116" s="1" t="s">
        <v>37</v>
      </c>
      <c r="AC1116" s="1" t="str">
        <f>Tabulka1[[#This Row],[z2Label]]</f>
        <v>Density (g/cm3)</v>
      </c>
      <c r="AD1116" s="1">
        <f>Tabulka1[[#This Row],[y2]]</f>
        <v>2</v>
      </c>
      <c r="AE1116" s="1">
        <f>Tabulka1[[#This Row],[x3]]</f>
        <v>4.3943719793241147</v>
      </c>
      <c r="AF1116" s="1">
        <f>Tabulka1[[#This Row],[x2]]-Tabulka1[[#This Row],[x3]]</f>
        <v>5.6056280206758853</v>
      </c>
      <c r="AG1116" s="1">
        <f>100-Tabulka1[[#This Row],[Na2O_proc]]-Tabulka1[[#This Row],[SiO2_proc]]</f>
        <v>90</v>
      </c>
      <c r="AH1116" s="1">
        <f>Tabulka1[[#This Row],[z2]]</f>
        <v>1.08535</v>
      </c>
      <c r="AI1116" s="1">
        <f>Tabulka1[[#This Row],[std2]]</f>
        <v>1.41421356238236E-5</v>
      </c>
      <c r="AJ1116" s="1" t="str">
        <f>Tabulka1[[#This Row],[z2Label]]</f>
        <v>Density (g/cm3)</v>
      </c>
      <c r="AK1116" s="1">
        <v>20</v>
      </c>
      <c r="AL1116" s="1" t="s">
        <v>83</v>
      </c>
      <c r="AM1116" s="1" t="s">
        <v>79</v>
      </c>
      <c r="AN1116" s="1">
        <f t="shared" si="839"/>
        <v>1.0843307560000004</v>
      </c>
      <c r="AO1116" s="1">
        <f>Tabulka1[[#This Row],[Interpolated_z2]]-Tabulka1[[#This Row],[z2]]</f>
        <v>-1.0192439999996417E-3</v>
      </c>
      <c r="AP1116" s="1">
        <f>Tabulka1[[#This Row],[Interpolated_z2 - measured]]/Tabulka1[[#This Row],[z2]]*100</f>
        <v>-9.3909245865356025E-2</v>
      </c>
      <c r="AQ1116" s="1">
        <v>1</v>
      </c>
    </row>
    <row r="1117" spans="1:43" ht="16.5" x14ac:dyDescent="0.35">
      <c r="A1117" s="1">
        <f>2*Tabulka1[[#This Row],[x3]]*Tabulka1[[#This Row],[z]]/(100*94.196)*1000</f>
        <v>1.5850081173375132</v>
      </c>
      <c r="B1117" s="1">
        <f>Tabulka1[[#This Row],[y2]]*Tabulka1[[#This Row],[x]]/2</f>
        <v>1.5850081173375132</v>
      </c>
      <c r="C1117" s="1">
        <f>Tabulka1[[#This Row],[z2]]</f>
        <v>1.13252</v>
      </c>
      <c r="D1117" s="1">
        <f>Tabulka1[[#This Row],[std2]]</f>
        <v>0</v>
      </c>
      <c r="E1117" s="1">
        <f t="shared" si="837"/>
        <v>7</v>
      </c>
      <c r="F1117" s="1" t="s">
        <v>84</v>
      </c>
      <c r="G1117" s="1" t="s">
        <v>27</v>
      </c>
      <c r="H1117" s="1" t="str">
        <f>Tabulka1[[#This Row],[z2Label]]</f>
        <v>Density (g/cm3)</v>
      </c>
      <c r="I1117" s="1">
        <f t="shared" ref="I1117:J1117" si="897">I1025</f>
        <v>15</v>
      </c>
      <c r="J1117" s="1">
        <f t="shared" si="897"/>
        <v>2</v>
      </c>
      <c r="K1117">
        <v>1.13252</v>
      </c>
      <c r="L1117">
        <v>0</v>
      </c>
      <c r="M1117" s="1" t="s">
        <v>29</v>
      </c>
      <c r="N1117" s="1" t="s">
        <v>28</v>
      </c>
      <c r="O1117" s="1" t="s">
        <v>80</v>
      </c>
      <c r="P1117" s="1">
        <f>Tabulka1[[#This Row],[x2]]/(1+Tabulka1[[#This Row],[y2]]*60.08/94.196)</f>
        <v>6.5915579689861721</v>
      </c>
      <c r="Q1117" s="1">
        <f>Tabulka1[[#This Row],[y2]]</f>
        <v>2</v>
      </c>
      <c r="R1117" s="1">
        <f>Tabulka1[[#This Row],[z2]]</f>
        <v>1.13252</v>
      </c>
      <c r="S1117" s="1">
        <f>Tabulka1[[#This Row],[std2]]</f>
        <v>0</v>
      </c>
      <c r="T1117" s="1" t="s">
        <v>39</v>
      </c>
      <c r="U1117" s="1" t="s">
        <v>28</v>
      </c>
      <c r="V1117" s="1" t="str">
        <f>Tabulka1[[#This Row],[z2Label]]</f>
        <v>Density (g/cm3)</v>
      </c>
      <c r="W1117" s="1">
        <f>2*Tabulka1[[#This Row],[x3]]/94.196*1000/(100-Tabulka1[[#This Row],[x2]])</f>
        <v>1.6465187653743689</v>
      </c>
      <c r="X1117" s="1">
        <f>(Tabulka1[[#This Row],[x2]]-Tabulka1[[#This Row],[x3]])/60.08*1000/(100-Tabulka1[[#This Row],[x2]])</f>
        <v>1.6465187653743689</v>
      </c>
      <c r="Y1117" s="1">
        <f>Tabulka1[[#This Row],[z2]]</f>
        <v>1.13252</v>
      </c>
      <c r="Z1117" s="1">
        <f>Tabulka1[[#This Row],[std2]]</f>
        <v>0</v>
      </c>
      <c r="AA1117" s="1" t="s">
        <v>40</v>
      </c>
      <c r="AB1117" s="1" t="s">
        <v>37</v>
      </c>
      <c r="AC1117" s="1" t="str">
        <f>Tabulka1[[#This Row],[z2Label]]</f>
        <v>Density (g/cm3)</v>
      </c>
      <c r="AD1117" s="1">
        <f>Tabulka1[[#This Row],[y2]]</f>
        <v>2</v>
      </c>
      <c r="AE1117" s="1">
        <f>Tabulka1[[#This Row],[x3]]</f>
        <v>6.5915579689861721</v>
      </c>
      <c r="AF1117" s="1">
        <f>Tabulka1[[#This Row],[x2]]-Tabulka1[[#This Row],[x3]]</f>
        <v>8.408442031013827</v>
      </c>
      <c r="AG1117" s="1">
        <f>100-Tabulka1[[#This Row],[Na2O_proc]]-Tabulka1[[#This Row],[SiO2_proc]]</f>
        <v>85</v>
      </c>
      <c r="AH1117" s="1">
        <f>Tabulka1[[#This Row],[z2]]</f>
        <v>1.13252</v>
      </c>
      <c r="AI1117" s="1">
        <f>Tabulka1[[#This Row],[std2]]</f>
        <v>0</v>
      </c>
      <c r="AJ1117" s="1" t="str">
        <f>Tabulka1[[#This Row],[z2Label]]</f>
        <v>Density (g/cm3)</v>
      </c>
      <c r="AK1117" s="1">
        <v>20</v>
      </c>
      <c r="AL1117" s="1" t="s">
        <v>83</v>
      </c>
      <c r="AM1117" s="1" t="s">
        <v>79</v>
      </c>
      <c r="AN1117" s="1">
        <f t="shared" si="839"/>
        <v>1.1320462540000005</v>
      </c>
      <c r="AO1117" s="1">
        <f>Tabulka1[[#This Row],[Interpolated_z2]]-Tabulka1[[#This Row],[z2]]</f>
        <v>-4.7374599999949751E-4</v>
      </c>
      <c r="AP1117" s="1">
        <f>Tabulka1[[#This Row],[Interpolated_z2 - measured]]/Tabulka1[[#This Row],[z2]]*100</f>
        <v>-4.1831137639909012E-2</v>
      </c>
      <c r="AQ1117" s="1">
        <v>1</v>
      </c>
    </row>
    <row r="1118" spans="1:43" ht="16.5" x14ac:dyDescent="0.35">
      <c r="A1118" s="1">
        <f>2*Tabulka1[[#This Row],[x3]]*Tabulka1[[#This Row],[z]]/(100*94.196)*1000</f>
        <v>2.2073653175091899</v>
      </c>
      <c r="B1118" s="1">
        <f>Tabulka1[[#This Row],[y2]]*Tabulka1[[#This Row],[x]]/2</f>
        <v>2.2073653175091899</v>
      </c>
      <c r="C1118" s="1">
        <f>Tabulka1[[#This Row],[z2]]</f>
        <v>1.1829049999999999</v>
      </c>
      <c r="D1118" s="1">
        <f>Tabulka1[[#This Row],[std2]]</f>
        <v>7.0710678117547895E-6</v>
      </c>
      <c r="E1118" s="1">
        <f t="shared" si="837"/>
        <v>7</v>
      </c>
      <c r="F1118" s="1" t="s">
        <v>84</v>
      </c>
      <c r="G1118" s="1" t="s">
        <v>27</v>
      </c>
      <c r="H1118" s="1" t="str">
        <f>Tabulka1[[#This Row],[z2Label]]</f>
        <v>Density (g/cm3)</v>
      </c>
      <c r="I1118" s="1">
        <f t="shared" ref="I1118:J1118" si="898">I1026</f>
        <v>20</v>
      </c>
      <c r="J1118" s="1">
        <f t="shared" si="898"/>
        <v>2</v>
      </c>
      <c r="K1118">
        <v>1.1829049999999999</v>
      </c>
      <c r="L1118">
        <v>7.0710678117547895E-6</v>
      </c>
      <c r="M1118" s="1" t="s">
        <v>29</v>
      </c>
      <c r="N1118" s="1" t="s">
        <v>28</v>
      </c>
      <c r="O1118" s="1" t="s">
        <v>80</v>
      </c>
      <c r="P1118" s="1">
        <f>Tabulka1[[#This Row],[x2]]/(1+Tabulka1[[#This Row],[y2]]*60.08/94.196)</f>
        <v>8.7887439586482294</v>
      </c>
      <c r="Q1118" s="1">
        <f>Tabulka1[[#This Row],[y2]]</f>
        <v>2</v>
      </c>
      <c r="R1118" s="1">
        <f>Tabulka1[[#This Row],[z2]]</f>
        <v>1.1829049999999999</v>
      </c>
      <c r="S1118" s="1">
        <f>Tabulka1[[#This Row],[std2]]</f>
        <v>7.0710678117547895E-6</v>
      </c>
      <c r="T1118" s="1" t="s">
        <v>39</v>
      </c>
      <c r="U1118" s="1" t="s">
        <v>28</v>
      </c>
      <c r="V1118" s="1" t="str">
        <f>Tabulka1[[#This Row],[z2Label]]</f>
        <v>Density (g/cm3)</v>
      </c>
      <c r="W1118" s="1">
        <f>2*Tabulka1[[#This Row],[x3]]/94.196*1000/(100-Tabulka1[[#This Row],[x2]])</f>
        <v>2.3325682509470225</v>
      </c>
      <c r="X1118" s="1">
        <f>(Tabulka1[[#This Row],[x2]]-Tabulka1[[#This Row],[x3]])/60.08*1000/(100-Tabulka1[[#This Row],[x2]])</f>
        <v>2.3325682509470229</v>
      </c>
      <c r="Y1118" s="1">
        <f>Tabulka1[[#This Row],[z2]]</f>
        <v>1.1829049999999999</v>
      </c>
      <c r="Z1118" s="1">
        <f>Tabulka1[[#This Row],[std2]]</f>
        <v>7.0710678117547895E-6</v>
      </c>
      <c r="AA1118" s="1" t="s">
        <v>40</v>
      </c>
      <c r="AB1118" s="1" t="s">
        <v>37</v>
      </c>
      <c r="AC1118" s="1" t="str">
        <f>Tabulka1[[#This Row],[z2Label]]</f>
        <v>Density (g/cm3)</v>
      </c>
      <c r="AD1118" s="1">
        <f>Tabulka1[[#This Row],[y2]]</f>
        <v>2</v>
      </c>
      <c r="AE1118" s="1">
        <f>Tabulka1[[#This Row],[x3]]</f>
        <v>8.7887439586482294</v>
      </c>
      <c r="AF1118" s="1">
        <f>Tabulka1[[#This Row],[x2]]-Tabulka1[[#This Row],[x3]]</f>
        <v>11.211256041351771</v>
      </c>
      <c r="AG1118" s="1">
        <f>100-Tabulka1[[#This Row],[Na2O_proc]]-Tabulka1[[#This Row],[SiO2_proc]]</f>
        <v>80</v>
      </c>
      <c r="AH1118" s="1">
        <f>Tabulka1[[#This Row],[z2]]</f>
        <v>1.1829049999999999</v>
      </c>
      <c r="AI1118" s="1">
        <f>Tabulka1[[#This Row],[std2]]</f>
        <v>7.0710678117547895E-6</v>
      </c>
      <c r="AJ1118" s="1" t="str">
        <f>Tabulka1[[#This Row],[z2Label]]</f>
        <v>Density (g/cm3)</v>
      </c>
      <c r="AK1118" s="1">
        <v>20</v>
      </c>
      <c r="AL1118" s="1" t="s">
        <v>83</v>
      </c>
      <c r="AM1118" s="1" t="s">
        <v>79</v>
      </c>
      <c r="AN1118" s="1">
        <f t="shared" si="839"/>
        <v>1.1834775680000005</v>
      </c>
      <c r="AO1118" s="1">
        <f>Tabulka1[[#This Row],[Interpolated_z2]]-Tabulka1[[#This Row],[z2]]</f>
        <v>5.7256800000060615E-4</v>
      </c>
      <c r="AP1118" s="1">
        <f>Tabulka1[[#This Row],[Interpolated_z2 - measured]]/Tabulka1[[#This Row],[z2]]*100</f>
        <v>4.8403548890283345E-2</v>
      </c>
      <c r="AQ1118" s="1">
        <v>1</v>
      </c>
    </row>
    <row r="1119" spans="1:43" ht="16.5" x14ac:dyDescent="0.35">
      <c r="A1119" s="1">
        <f>2*Tabulka1[[#This Row],[x3]]*Tabulka1[[#This Row],[z]]/(100*94.196)*1000</f>
        <v>2.8869380843083463</v>
      </c>
      <c r="B1119" s="1">
        <f>Tabulka1[[#This Row],[y2]]*Tabulka1[[#This Row],[x]]/2</f>
        <v>2.8869380843083463</v>
      </c>
      <c r="C1119" s="1">
        <f>Tabulka1[[#This Row],[z2]]</f>
        <v>1.2376649999999998</v>
      </c>
      <c r="D1119" s="1">
        <f>Tabulka1[[#This Row],[std2]]</f>
        <v>2.1213203435578389E-5</v>
      </c>
      <c r="E1119" s="1">
        <f t="shared" si="837"/>
        <v>7</v>
      </c>
      <c r="F1119" s="1" t="s">
        <v>84</v>
      </c>
      <c r="G1119" s="1" t="s">
        <v>27</v>
      </c>
      <c r="H1119" s="1" t="str">
        <f>Tabulka1[[#This Row],[z2Label]]</f>
        <v>Density (g/cm3)</v>
      </c>
      <c r="I1119" s="1">
        <f t="shared" ref="I1119:J1119" si="899">I1027</f>
        <v>25</v>
      </c>
      <c r="J1119" s="1">
        <f t="shared" si="899"/>
        <v>2</v>
      </c>
      <c r="K1119">
        <v>1.2376649999999998</v>
      </c>
      <c r="L1119">
        <v>2.1213203435578389E-5</v>
      </c>
      <c r="M1119" s="1" t="s">
        <v>29</v>
      </c>
      <c r="N1119" s="1" t="s">
        <v>28</v>
      </c>
      <c r="O1119" s="1" t="s">
        <v>80</v>
      </c>
      <c r="P1119" s="1">
        <f>Tabulka1[[#This Row],[x2]]/(1+Tabulka1[[#This Row],[y2]]*60.08/94.196)</f>
        <v>10.985929948310288</v>
      </c>
      <c r="Q1119" s="1">
        <f>Tabulka1[[#This Row],[y2]]</f>
        <v>2</v>
      </c>
      <c r="R1119" s="1">
        <f>Tabulka1[[#This Row],[z2]]</f>
        <v>1.2376649999999998</v>
      </c>
      <c r="S1119" s="1">
        <f>Tabulka1[[#This Row],[std2]]</f>
        <v>2.1213203435578389E-5</v>
      </c>
      <c r="T1119" s="1" t="s">
        <v>39</v>
      </c>
      <c r="U1119" s="1" t="s">
        <v>28</v>
      </c>
      <c r="V1119" s="1" t="str">
        <f>Tabulka1[[#This Row],[z2Label]]</f>
        <v>Density (g/cm3)</v>
      </c>
      <c r="W1119" s="1">
        <f>2*Tabulka1[[#This Row],[x3]]/94.196*1000/(100-Tabulka1[[#This Row],[x2]])</f>
        <v>3.1100910012626968</v>
      </c>
      <c r="X1119" s="1">
        <f>(Tabulka1[[#This Row],[x2]]-Tabulka1[[#This Row],[x3]])/60.08*1000/(100-Tabulka1[[#This Row],[x2]])</f>
        <v>3.1100910012626968</v>
      </c>
      <c r="Y1119" s="1">
        <f>Tabulka1[[#This Row],[z2]]</f>
        <v>1.2376649999999998</v>
      </c>
      <c r="Z1119" s="1">
        <f>Tabulka1[[#This Row],[std2]]</f>
        <v>2.1213203435578389E-5</v>
      </c>
      <c r="AA1119" s="1" t="s">
        <v>40</v>
      </c>
      <c r="AB1119" s="1" t="s">
        <v>37</v>
      </c>
      <c r="AC1119" s="1" t="str">
        <f>Tabulka1[[#This Row],[z2Label]]</f>
        <v>Density (g/cm3)</v>
      </c>
      <c r="AD1119" s="1">
        <f>Tabulka1[[#This Row],[y2]]</f>
        <v>2</v>
      </c>
      <c r="AE1119" s="1">
        <f>Tabulka1[[#This Row],[x3]]</f>
        <v>10.985929948310288</v>
      </c>
      <c r="AF1119" s="1">
        <f>Tabulka1[[#This Row],[x2]]-Tabulka1[[#This Row],[x3]]</f>
        <v>14.014070051689712</v>
      </c>
      <c r="AG1119" s="1">
        <f>100-Tabulka1[[#This Row],[Na2O_proc]]-Tabulka1[[#This Row],[SiO2_proc]]</f>
        <v>75</v>
      </c>
      <c r="AH1119" s="1">
        <f>Tabulka1[[#This Row],[z2]]</f>
        <v>1.2376649999999998</v>
      </c>
      <c r="AI1119" s="1">
        <f>Tabulka1[[#This Row],[std2]]</f>
        <v>2.1213203435578389E-5</v>
      </c>
      <c r="AJ1119" s="1" t="str">
        <f>Tabulka1[[#This Row],[z2Label]]</f>
        <v>Density (g/cm3)</v>
      </c>
      <c r="AK1119" s="1">
        <v>20</v>
      </c>
      <c r="AL1119" s="1" t="s">
        <v>83</v>
      </c>
      <c r="AM1119" s="1" t="s">
        <v>79</v>
      </c>
      <c r="AN1119" s="1">
        <f t="shared" si="839"/>
        <v>1.2382449250000001</v>
      </c>
      <c r="AO1119" s="1">
        <f>Tabulka1[[#This Row],[Interpolated_z2]]-Tabulka1[[#This Row],[z2]]</f>
        <v>5.7992500000025871E-4</v>
      </c>
      <c r="AP1119" s="1">
        <f>Tabulka1[[#This Row],[Interpolated_z2 - measured]]/Tabulka1[[#This Row],[z2]]*100</f>
        <v>4.6856378745481111E-2</v>
      </c>
      <c r="AQ1119" s="1">
        <v>1</v>
      </c>
    </row>
    <row r="1120" spans="1:43" ht="16.5" x14ac:dyDescent="0.35">
      <c r="A1120" s="1">
        <f>2*Tabulka1[[#This Row],[x3]]*Tabulka1[[#This Row],[z]]/(100*94.196)*1000</f>
        <v>3.6255248278564629</v>
      </c>
      <c r="B1120" s="1">
        <f>Tabulka1[[#This Row],[y2]]*Tabulka1[[#This Row],[x]]/2</f>
        <v>3.6255248278564629</v>
      </c>
      <c r="C1120" s="1">
        <f>Tabulka1[[#This Row],[z2]]</f>
        <v>1.295255</v>
      </c>
      <c r="D1120" s="1">
        <f>Tabulka1[[#This Row],[std2]]</f>
        <v>7.0710678119117998E-6</v>
      </c>
      <c r="E1120" s="1">
        <f t="shared" si="837"/>
        <v>7</v>
      </c>
      <c r="F1120" s="1" t="s">
        <v>84</v>
      </c>
      <c r="G1120" s="1" t="s">
        <v>27</v>
      </c>
      <c r="H1120" s="1" t="str">
        <f>Tabulka1[[#This Row],[z2Label]]</f>
        <v>Density (g/cm3)</v>
      </c>
      <c r="I1120" s="1">
        <f t="shared" ref="I1120:J1120" si="900">I1028</f>
        <v>30</v>
      </c>
      <c r="J1120" s="1">
        <f t="shared" si="900"/>
        <v>2</v>
      </c>
      <c r="K1120">
        <v>1.295255</v>
      </c>
      <c r="L1120">
        <v>7.0710678119117998E-6</v>
      </c>
      <c r="M1120" s="1" t="s">
        <v>29</v>
      </c>
      <c r="N1120" s="1" t="s">
        <v>28</v>
      </c>
      <c r="O1120" s="1" t="s">
        <v>80</v>
      </c>
      <c r="P1120" s="1">
        <f>Tabulka1[[#This Row],[x2]]/(1+Tabulka1[[#This Row],[y2]]*60.08/94.196)</f>
        <v>13.183115937972344</v>
      </c>
      <c r="Q1120" s="1">
        <f>Tabulka1[[#This Row],[y2]]</f>
        <v>2</v>
      </c>
      <c r="R1120" s="1">
        <f>Tabulka1[[#This Row],[z2]]</f>
        <v>1.295255</v>
      </c>
      <c r="S1120" s="1">
        <f>Tabulka1[[#This Row],[std2]]</f>
        <v>7.0710678119117998E-6</v>
      </c>
      <c r="T1120" s="1" t="s">
        <v>39</v>
      </c>
      <c r="U1120" s="1" t="s">
        <v>28</v>
      </c>
      <c r="V1120" s="1" t="str">
        <f>Tabulka1[[#This Row],[z2Label]]</f>
        <v>Density (g/cm3)</v>
      </c>
      <c r="W1120" s="1">
        <f>2*Tabulka1[[#This Row],[x3]]/94.196*1000/(100-Tabulka1[[#This Row],[x2]])</f>
        <v>3.9986884301948962</v>
      </c>
      <c r="X1120" s="1">
        <f>(Tabulka1[[#This Row],[x2]]-Tabulka1[[#This Row],[x3]])/60.08*1000/(100-Tabulka1[[#This Row],[x2]])</f>
        <v>3.9986884301948962</v>
      </c>
      <c r="Y1120" s="1">
        <f>Tabulka1[[#This Row],[z2]]</f>
        <v>1.295255</v>
      </c>
      <c r="Z1120" s="1">
        <f>Tabulka1[[#This Row],[std2]]</f>
        <v>7.0710678119117998E-6</v>
      </c>
      <c r="AA1120" s="1" t="s">
        <v>40</v>
      </c>
      <c r="AB1120" s="1" t="s">
        <v>37</v>
      </c>
      <c r="AC1120" s="1" t="str">
        <f>Tabulka1[[#This Row],[z2Label]]</f>
        <v>Density (g/cm3)</v>
      </c>
      <c r="AD1120" s="1">
        <f>Tabulka1[[#This Row],[y2]]</f>
        <v>2</v>
      </c>
      <c r="AE1120" s="1">
        <f>Tabulka1[[#This Row],[x3]]</f>
        <v>13.183115937972344</v>
      </c>
      <c r="AF1120" s="1">
        <f>Tabulka1[[#This Row],[x2]]-Tabulka1[[#This Row],[x3]]</f>
        <v>16.816884062027654</v>
      </c>
      <c r="AG1120" s="1">
        <f>100-Tabulka1[[#This Row],[Na2O_proc]]-Tabulka1[[#This Row],[SiO2_proc]]</f>
        <v>70</v>
      </c>
      <c r="AH1120" s="1">
        <f>Tabulka1[[#This Row],[z2]]</f>
        <v>1.295255</v>
      </c>
      <c r="AI1120" s="1">
        <f>Tabulka1[[#This Row],[std2]]</f>
        <v>7.0710678119117998E-6</v>
      </c>
      <c r="AJ1120" s="1" t="str">
        <f>Tabulka1[[#This Row],[z2Label]]</f>
        <v>Density (g/cm3)</v>
      </c>
      <c r="AK1120" s="1">
        <v>20</v>
      </c>
      <c r="AL1120" s="1" t="s">
        <v>83</v>
      </c>
      <c r="AM1120" s="1" t="s">
        <v>79</v>
      </c>
      <c r="AN1120" s="1">
        <f t="shared" si="839"/>
        <v>1.2963925720000002</v>
      </c>
      <c r="AO1120" s="1">
        <f>Tabulka1[[#This Row],[Interpolated_z2]]-Tabulka1[[#This Row],[z2]]</f>
        <v>1.1375720000001976E-3</v>
      </c>
      <c r="AP1120" s="1">
        <f>Tabulka1[[#This Row],[Interpolated_z2 - measured]]/Tabulka1[[#This Row],[z2]]*100</f>
        <v>8.7826103740205413E-2</v>
      </c>
      <c r="AQ1120" s="1">
        <v>1</v>
      </c>
    </row>
    <row r="1121" spans="1:43" ht="16.5" x14ac:dyDescent="0.35">
      <c r="A1121" s="1">
        <f>2*Tabulka1[[#This Row],[x3]]*Tabulka1[[#This Row],[z]]/(100*94.196)*1000</f>
        <v>0</v>
      </c>
      <c r="B1121" s="1">
        <f>Tabulka1[[#This Row],[y2]]*Tabulka1[[#This Row],[x]]/2</f>
        <v>0</v>
      </c>
      <c r="C1121" s="1">
        <f>Tabulka1[[#This Row],[z2]]</f>
        <v>0.99819999999999998</v>
      </c>
      <c r="D1121" s="1">
        <f>Tabulka1[[#This Row],[std2]]</f>
        <v>0</v>
      </c>
      <c r="E1121" s="1">
        <f t="shared" si="837"/>
        <v>8</v>
      </c>
      <c r="F1121" s="1" t="s">
        <v>84</v>
      </c>
      <c r="G1121" s="1" t="s">
        <v>27</v>
      </c>
      <c r="H1121" s="1" t="str">
        <f>Tabulka1[[#This Row],[z2Label]]</f>
        <v>Density (g/cm3)</v>
      </c>
      <c r="I1121" s="1">
        <f t="shared" ref="I1121:J1121" si="901">I1029</f>
        <v>0</v>
      </c>
      <c r="J1121" s="1">
        <f t="shared" si="901"/>
        <v>2.5</v>
      </c>
      <c r="K1121">
        <v>0.99819999999999998</v>
      </c>
      <c r="L1121"/>
      <c r="M1121" s="1" t="s">
        <v>29</v>
      </c>
      <c r="N1121" s="1" t="s">
        <v>28</v>
      </c>
      <c r="O1121" s="1" t="s">
        <v>80</v>
      </c>
      <c r="P1121" s="1">
        <f>Tabulka1[[#This Row],[x2]]/(1+Tabulka1[[#This Row],[y2]]*60.08/94.196)</f>
        <v>0</v>
      </c>
      <c r="Q1121" s="1">
        <f>Tabulka1[[#This Row],[y2]]</f>
        <v>2.5</v>
      </c>
      <c r="R1121" s="1">
        <f>Tabulka1[[#This Row],[z2]]</f>
        <v>0.99819999999999998</v>
      </c>
      <c r="S1121" s="1">
        <f>Tabulka1[[#This Row],[std2]]</f>
        <v>0</v>
      </c>
      <c r="T1121" s="1" t="s">
        <v>39</v>
      </c>
      <c r="U1121" s="1" t="s">
        <v>28</v>
      </c>
      <c r="V1121" s="1" t="str">
        <f>Tabulka1[[#This Row],[z2Label]]</f>
        <v>Density (g/cm3)</v>
      </c>
      <c r="W1121" s="1">
        <f>2*Tabulka1[[#This Row],[x3]]/94.196*1000/(100-Tabulka1[[#This Row],[x2]])</f>
        <v>0</v>
      </c>
      <c r="X1121" s="1">
        <f>(Tabulka1[[#This Row],[x2]]-Tabulka1[[#This Row],[x3]])/60.08*1000/(100-Tabulka1[[#This Row],[x2]])</f>
        <v>0</v>
      </c>
      <c r="Y1121" s="1">
        <f>Tabulka1[[#This Row],[z2]]</f>
        <v>0.99819999999999998</v>
      </c>
      <c r="Z1121" s="1">
        <f>Tabulka1[[#This Row],[std2]]</f>
        <v>0</v>
      </c>
      <c r="AA1121" s="1" t="s">
        <v>40</v>
      </c>
      <c r="AB1121" s="1" t="s">
        <v>37</v>
      </c>
      <c r="AC1121" s="1" t="str">
        <f>Tabulka1[[#This Row],[z2Label]]</f>
        <v>Density (g/cm3)</v>
      </c>
      <c r="AD1121" s="1">
        <f>Tabulka1[[#This Row],[y2]]</f>
        <v>2.5</v>
      </c>
      <c r="AE1121" s="1">
        <f>Tabulka1[[#This Row],[x3]]</f>
        <v>0</v>
      </c>
      <c r="AF1121" s="1">
        <f>Tabulka1[[#This Row],[x2]]-Tabulka1[[#This Row],[x3]]</f>
        <v>0</v>
      </c>
      <c r="AG1121" s="1">
        <f>100-Tabulka1[[#This Row],[Na2O_proc]]-Tabulka1[[#This Row],[SiO2_proc]]</f>
        <v>100</v>
      </c>
      <c r="AH1121" s="1">
        <f>Tabulka1[[#This Row],[z2]]</f>
        <v>0.99819999999999998</v>
      </c>
      <c r="AI1121" s="1">
        <f>Tabulka1[[#This Row],[std2]]</f>
        <v>0</v>
      </c>
      <c r="AJ1121" s="1" t="str">
        <f>Tabulka1[[#This Row],[z2Label]]</f>
        <v>Density (g/cm3)</v>
      </c>
      <c r="AK1121" s="1">
        <v>20</v>
      </c>
      <c r="AL1121" s="1" t="s">
        <v>83</v>
      </c>
      <c r="AM1121" s="1" t="s">
        <v>79</v>
      </c>
      <c r="AN1121" s="1">
        <f t="shared" si="839"/>
        <v>1.007330375</v>
      </c>
      <c r="AO1121" s="1">
        <f>Tabulka1[[#This Row],[Interpolated_z2]]-Tabulka1[[#This Row],[z2]]</f>
        <v>9.1303750000000239E-3</v>
      </c>
      <c r="AP1121" s="1">
        <f>Tabulka1[[#This Row],[Interpolated_z2 - measured]]/Tabulka1[[#This Row],[z2]]*100</f>
        <v>0.91468393107593904</v>
      </c>
      <c r="AQ1121" s="1">
        <v>100</v>
      </c>
    </row>
    <row r="1122" spans="1:43" ht="16.5" x14ac:dyDescent="0.35">
      <c r="A1122" s="1">
        <f>2*Tabulka1[[#This Row],[x3]]*Tabulka1[[#This Row],[z]]/(100*94.196)*1000</f>
        <v>0.42534861454360956</v>
      </c>
      <c r="B1122" s="1">
        <f>Tabulka1[[#This Row],[y2]]*Tabulka1[[#This Row],[x]]/2</f>
        <v>0.53168576817951196</v>
      </c>
      <c r="C1122" s="1">
        <f>Tabulka1[[#This Row],[z2]]</f>
        <v>1.0395349999999999</v>
      </c>
      <c r="D1122" s="1">
        <f>Tabulka1[[#This Row],[std2]]</f>
        <v>7.0710678117547895E-6</v>
      </c>
      <c r="E1122" s="1">
        <f t="shared" ref="E1122:E1148" si="902">E1030</f>
        <v>8</v>
      </c>
      <c r="F1122" s="1" t="s">
        <v>84</v>
      </c>
      <c r="G1122" s="1" t="s">
        <v>27</v>
      </c>
      <c r="H1122" s="1" t="str">
        <f>Tabulka1[[#This Row],[z2Label]]</f>
        <v>Density (g/cm3)</v>
      </c>
      <c r="I1122" s="1">
        <f t="shared" ref="I1122:J1122" si="903">I1030</f>
        <v>5</v>
      </c>
      <c r="J1122" s="1">
        <f t="shared" si="903"/>
        <v>2.5</v>
      </c>
      <c r="K1122">
        <v>1.0395349999999999</v>
      </c>
      <c r="L1122">
        <v>7.0710678117547895E-6</v>
      </c>
      <c r="M1122" s="1" t="s">
        <v>29</v>
      </c>
      <c r="N1122" s="1" t="s">
        <v>28</v>
      </c>
      <c r="O1122" s="1" t="s">
        <v>80</v>
      </c>
      <c r="P1122" s="1">
        <f>Tabulka1[[#This Row],[x2]]/(1+Tabulka1[[#This Row],[y2]]*60.08/94.196)</f>
        <v>1.9271182834416278</v>
      </c>
      <c r="Q1122" s="1">
        <f>Tabulka1[[#This Row],[y2]]</f>
        <v>2.5</v>
      </c>
      <c r="R1122" s="1">
        <f>Tabulka1[[#This Row],[z2]]</f>
        <v>1.0395349999999999</v>
      </c>
      <c r="S1122" s="1">
        <f>Tabulka1[[#This Row],[std2]]</f>
        <v>7.0710678117547895E-6</v>
      </c>
      <c r="T1122" s="1" t="s">
        <v>39</v>
      </c>
      <c r="U1122" s="1" t="s">
        <v>28</v>
      </c>
      <c r="V1122" s="1" t="str">
        <f>Tabulka1[[#This Row],[z2Label]]</f>
        <v>Density (g/cm3)</v>
      </c>
      <c r="W1122" s="1">
        <f>2*Tabulka1[[#This Row],[x3]]/94.196*1000/(100-Tabulka1[[#This Row],[x2]])</f>
        <v>0.43070736793866049</v>
      </c>
      <c r="X1122" s="1">
        <f>(Tabulka1[[#This Row],[x2]]-Tabulka1[[#This Row],[x3]])/60.08*1000/(100-Tabulka1[[#This Row],[x2]])</f>
        <v>0.53838420992332547</v>
      </c>
      <c r="Y1122" s="1">
        <f>Tabulka1[[#This Row],[z2]]</f>
        <v>1.0395349999999999</v>
      </c>
      <c r="Z1122" s="1">
        <f>Tabulka1[[#This Row],[std2]]</f>
        <v>7.0710678117547895E-6</v>
      </c>
      <c r="AA1122" s="1" t="s">
        <v>40</v>
      </c>
      <c r="AB1122" s="1" t="s">
        <v>37</v>
      </c>
      <c r="AC1122" s="1" t="str">
        <f>Tabulka1[[#This Row],[z2Label]]</f>
        <v>Density (g/cm3)</v>
      </c>
      <c r="AD1122" s="1">
        <f>Tabulka1[[#This Row],[y2]]</f>
        <v>2.5</v>
      </c>
      <c r="AE1122" s="1">
        <f>Tabulka1[[#This Row],[x3]]</f>
        <v>1.9271182834416278</v>
      </c>
      <c r="AF1122" s="1">
        <f>Tabulka1[[#This Row],[x2]]-Tabulka1[[#This Row],[x3]]</f>
        <v>3.0728817165583724</v>
      </c>
      <c r="AG1122" s="1">
        <f>100-Tabulka1[[#This Row],[Na2O_proc]]-Tabulka1[[#This Row],[SiO2_proc]]</f>
        <v>95</v>
      </c>
      <c r="AH1122" s="1">
        <f>Tabulka1[[#This Row],[z2]]</f>
        <v>1.0395349999999999</v>
      </c>
      <c r="AI1122" s="1">
        <f>Tabulka1[[#This Row],[std2]]</f>
        <v>7.0710678117547895E-6</v>
      </c>
      <c r="AJ1122" s="1" t="str">
        <f>Tabulka1[[#This Row],[z2Label]]</f>
        <v>Density (g/cm3)</v>
      </c>
      <c r="AK1122" s="1">
        <v>20</v>
      </c>
      <c r="AL1122" s="1" t="s">
        <v>83</v>
      </c>
      <c r="AM1122" s="1" t="s">
        <v>79</v>
      </c>
      <c r="AN1122" s="1">
        <f t="shared" ref="AN1122:AN1148" si="904">1.0012 + 0.0098066*I1122 + 0.0070284*J1122 + 0.00010655*I1122^2 + -0.0015212*I1122*J1122 + -0.01387*J1122^2 + -0.0000023273*I1122^3 + 0.000032491*I1122^2*J1122 + -0.00016261*I1122*J1122^2 + 0.0081803*J1122^3 + 0.000000028268*I1122^4 + -0.000000078912*I1122^3*J1122 + -0.0000060634*I1122^2*J1122^2 + 0.000087267*I1122*J1122^3 + -0.0013458*J1122^4</f>
        <v>1.0425336731250001</v>
      </c>
      <c r="AO1122" s="1">
        <f>Tabulka1[[#This Row],[Interpolated_z2]]-Tabulka1[[#This Row],[z2]]</f>
        <v>2.9986731250002396E-3</v>
      </c>
      <c r="AP1122" s="1">
        <f>Tabulka1[[#This Row],[Interpolated_z2 - measured]]/Tabulka1[[#This Row],[z2]]*100</f>
        <v>0.2884629305410823</v>
      </c>
      <c r="AQ1122" s="1">
        <v>1</v>
      </c>
    </row>
    <row r="1123" spans="1:43" ht="16.5" x14ac:dyDescent="0.35">
      <c r="A1123" s="1">
        <f>2*Tabulka1[[#This Row],[x3]]*Tabulka1[[#This Row],[z]]/(100*94.196)*1000</f>
        <v>0.88557914204815147</v>
      </c>
      <c r="B1123" s="1">
        <f>Tabulka1[[#This Row],[y2]]*Tabulka1[[#This Row],[x]]/2</f>
        <v>1.1069739275601893</v>
      </c>
      <c r="C1123" s="1">
        <f>Tabulka1[[#This Row],[z2]]</f>
        <v>1.08216</v>
      </c>
      <c r="D1123" s="1">
        <f>Tabulka1[[#This Row],[std2]]</f>
        <v>0</v>
      </c>
      <c r="E1123" s="1">
        <f t="shared" si="902"/>
        <v>8</v>
      </c>
      <c r="F1123" s="1" t="s">
        <v>84</v>
      </c>
      <c r="G1123" s="1" t="s">
        <v>27</v>
      </c>
      <c r="H1123" s="1" t="str">
        <f>Tabulka1[[#This Row],[z2Label]]</f>
        <v>Density (g/cm3)</v>
      </c>
      <c r="I1123" s="1">
        <f t="shared" ref="I1123:J1123" si="905">I1031</f>
        <v>10</v>
      </c>
      <c r="J1123" s="1">
        <f t="shared" si="905"/>
        <v>2.5</v>
      </c>
      <c r="K1123">
        <v>1.08216</v>
      </c>
      <c r="L1123">
        <v>0</v>
      </c>
      <c r="M1123" s="1" t="s">
        <v>29</v>
      </c>
      <c r="N1123" s="1" t="s">
        <v>28</v>
      </c>
      <c r="O1123" s="1" t="s">
        <v>80</v>
      </c>
      <c r="P1123" s="1">
        <f>Tabulka1[[#This Row],[x2]]/(1+Tabulka1[[#This Row],[y2]]*60.08/94.196)</f>
        <v>3.8542365668832557</v>
      </c>
      <c r="Q1123" s="1">
        <f>Tabulka1[[#This Row],[y2]]</f>
        <v>2.5</v>
      </c>
      <c r="R1123" s="1">
        <f>Tabulka1[[#This Row],[z2]]</f>
        <v>1.08216</v>
      </c>
      <c r="S1123" s="1">
        <f>Tabulka1[[#This Row],[std2]]</f>
        <v>0</v>
      </c>
      <c r="T1123" s="1" t="s">
        <v>39</v>
      </c>
      <c r="U1123" s="1" t="s">
        <v>28</v>
      </c>
      <c r="V1123" s="1" t="str">
        <f>Tabulka1[[#This Row],[z2Label]]</f>
        <v>Density (g/cm3)</v>
      </c>
      <c r="W1123" s="1">
        <f>2*Tabulka1[[#This Row],[x3]]/94.196*1000/(100-Tabulka1[[#This Row],[x2]])</f>
        <v>0.90927111009272765</v>
      </c>
      <c r="X1123" s="1">
        <f>(Tabulka1[[#This Row],[x2]]-Tabulka1[[#This Row],[x3]])/60.08*1000/(100-Tabulka1[[#This Row],[x2]])</f>
        <v>1.1365888876159094</v>
      </c>
      <c r="Y1123" s="1">
        <f>Tabulka1[[#This Row],[z2]]</f>
        <v>1.08216</v>
      </c>
      <c r="Z1123" s="1">
        <f>Tabulka1[[#This Row],[std2]]</f>
        <v>0</v>
      </c>
      <c r="AA1123" s="1" t="s">
        <v>40</v>
      </c>
      <c r="AB1123" s="1" t="s">
        <v>37</v>
      </c>
      <c r="AC1123" s="1" t="str">
        <f>Tabulka1[[#This Row],[z2Label]]</f>
        <v>Density (g/cm3)</v>
      </c>
      <c r="AD1123" s="1">
        <f>Tabulka1[[#This Row],[y2]]</f>
        <v>2.5</v>
      </c>
      <c r="AE1123" s="1">
        <f>Tabulka1[[#This Row],[x3]]</f>
        <v>3.8542365668832557</v>
      </c>
      <c r="AF1123" s="1">
        <f>Tabulka1[[#This Row],[x2]]-Tabulka1[[#This Row],[x3]]</f>
        <v>6.1457634331167448</v>
      </c>
      <c r="AG1123" s="1">
        <f>100-Tabulka1[[#This Row],[Na2O_proc]]-Tabulka1[[#This Row],[SiO2_proc]]</f>
        <v>90</v>
      </c>
      <c r="AH1123" s="1">
        <f>Tabulka1[[#This Row],[z2]]</f>
        <v>1.08216</v>
      </c>
      <c r="AI1123" s="1">
        <f>Tabulka1[[#This Row],[std2]]</f>
        <v>0</v>
      </c>
      <c r="AJ1123" s="1" t="str">
        <f>Tabulka1[[#This Row],[z2Label]]</f>
        <v>Density (g/cm3)</v>
      </c>
      <c r="AK1123" s="1">
        <v>20</v>
      </c>
      <c r="AL1123" s="1" t="s">
        <v>83</v>
      </c>
      <c r="AM1123" s="1" t="s">
        <v>79</v>
      </c>
      <c r="AN1123" s="1">
        <f t="shared" si="904"/>
        <v>1.08358494375</v>
      </c>
      <c r="AO1123" s="1">
        <f>Tabulka1[[#This Row],[Interpolated_z2]]-Tabulka1[[#This Row],[z2]]</f>
        <v>1.4249437500000184E-3</v>
      </c>
      <c r="AP1123" s="1">
        <f>Tabulka1[[#This Row],[Interpolated_z2 - measured]]/Tabulka1[[#This Row],[z2]]*100</f>
        <v>0.13167588434242794</v>
      </c>
      <c r="AQ1123" s="1">
        <v>1</v>
      </c>
    </row>
    <row r="1124" spans="1:43" ht="16.5" x14ac:dyDescent="0.35">
      <c r="A1124" s="1">
        <f>2*Tabulka1[[#This Row],[x3]]*Tabulka1[[#This Row],[z]]/(100*94.196)*1000</f>
        <v>1.384619633709226</v>
      </c>
      <c r="B1124" s="1">
        <f>Tabulka1[[#This Row],[y2]]*Tabulka1[[#This Row],[x]]/2</f>
        <v>1.7307745421365326</v>
      </c>
      <c r="C1124" s="1">
        <f>Tabulka1[[#This Row],[z2]]</f>
        <v>1.127985</v>
      </c>
      <c r="D1124" s="1">
        <f>Tabulka1[[#This Row],[std2]]</f>
        <v>7.0710678119117998E-6</v>
      </c>
      <c r="E1124" s="1">
        <f t="shared" si="902"/>
        <v>8</v>
      </c>
      <c r="F1124" s="1" t="s">
        <v>84</v>
      </c>
      <c r="G1124" s="1" t="s">
        <v>27</v>
      </c>
      <c r="H1124" s="1" t="str">
        <f>Tabulka1[[#This Row],[z2Label]]</f>
        <v>Density (g/cm3)</v>
      </c>
      <c r="I1124" s="1">
        <f t="shared" ref="I1124:J1124" si="906">I1032</f>
        <v>15</v>
      </c>
      <c r="J1124" s="1">
        <f t="shared" si="906"/>
        <v>2.5</v>
      </c>
      <c r="K1124">
        <v>1.127985</v>
      </c>
      <c r="L1124">
        <v>7.0710678119117998E-6</v>
      </c>
      <c r="M1124" s="1" t="s">
        <v>29</v>
      </c>
      <c r="N1124" s="1" t="s">
        <v>28</v>
      </c>
      <c r="O1124" s="1" t="s">
        <v>80</v>
      </c>
      <c r="P1124" s="1">
        <f>Tabulka1[[#This Row],[x2]]/(1+Tabulka1[[#This Row],[y2]]*60.08/94.196)</f>
        <v>5.7813548503248828</v>
      </c>
      <c r="Q1124" s="1">
        <f>Tabulka1[[#This Row],[y2]]</f>
        <v>2.5</v>
      </c>
      <c r="R1124" s="1">
        <f>Tabulka1[[#This Row],[z2]]</f>
        <v>1.127985</v>
      </c>
      <c r="S1124" s="1">
        <f>Tabulka1[[#This Row],[std2]]</f>
        <v>7.0710678119117998E-6</v>
      </c>
      <c r="T1124" s="1" t="s">
        <v>39</v>
      </c>
      <c r="U1124" s="1" t="s">
        <v>28</v>
      </c>
      <c r="V1124" s="1" t="str">
        <f>Tabulka1[[#This Row],[z2Label]]</f>
        <v>Density (g/cm3)</v>
      </c>
      <c r="W1124" s="1">
        <f>2*Tabulka1[[#This Row],[x3]]/94.196*1000/(100-Tabulka1[[#This Row],[x2]])</f>
        <v>1.4441364689708025</v>
      </c>
      <c r="X1124" s="1">
        <f>(Tabulka1[[#This Row],[x2]]-Tabulka1[[#This Row],[x3]])/60.08*1000/(100-Tabulka1[[#This Row],[x2]])</f>
        <v>1.8051705862135028</v>
      </c>
      <c r="Y1124" s="1">
        <f>Tabulka1[[#This Row],[z2]]</f>
        <v>1.127985</v>
      </c>
      <c r="Z1124" s="1">
        <f>Tabulka1[[#This Row],[std2]]</f>
        <v>7.0710678119117998E-6</v>
      </c>
      <c r="AA1124" s="1" t="s">
        <v>40</v>
      </c>
      <c r="AB1124" s="1" t="s">
        <v>37</v>
      </c>
      <c r="AC1124" s="1" t="str">
        <f>Tabulka1[[#This Row],[z2Label]]</f>
        <v>Density (g/cm3)</v>
      </c>
      <c r="AD1124" s="1">
        <f>Tabulka1[[#This Row],[y2]]</f>
        <v>2.5</v>
      </c>
      <c r="AE1124" s="1">
        <f>Tabulka1[[#This Row],[x3]]</f>
        <v>5.7813548503248828</v>
      </c>
      <c r="AF1124" s="1">
        <f>Tabulka1[[#This Row],[x2]]-Tabulka1[[#This Row],[x3]]</f>
        <v>9.2186451496751172</v>
      </c>
      <c r="AG1124" s="1">
        <f>100-Tabulka1[[#This Row],[Na2O_proc]]-Tabulka1[[#This Row],[SiO2_proc]]</f>
        <v>85</v>
      </c>
      <c r="AH1124" s="1">
        <f>Tabulka1[[#This Row],[z2]]</f>
        <v>1.127985</v>
      </c>
      <c r="AI1124" s="1">
        <f>Tabulka1[[#This Row],[std2]]</f>
        <v>7.0710678119117998E-6</v>
      </c>
      <c r="AJ1124" s="1" t="str">
        <f>Tabulka1[[#This Row],[z2Label]]</f>
        <v>Density (g/cm3)</v>
      </c>
      <c r="AK1124" s="1">
        <v>20</v>
      </c>
      <c r="AL1124" s="1" t="s">
        <v>83</v>
      </c>
      <c r="AM1124" s="1" t="s">
        <v>79</v>
      </c>
      <c r="AN1124" s="1">
        <f t="shared" si="904"/>
        <v>1.1292267818749999</v>
      </c>
      <c r="AO1124" s="1">
        <f>Tabulka1[[#This Row],[Interpolated_z2]]-Tabulka1[[#This Row],[z2]]</f>
        <v>1.2417818749999032E-3</v>
      </c>
      <c r="AP1124" s="1">
        <f>Tabulka1[[#This Row],[Interpolated_z2 - measured]]/Tabulka1[[#This Row],[z2]]*100</f>
        <v>0.11008850959896659</v>
      </c>
      <c r="AQ1124" s="1">
        <v>1</v>
      </c>
    </row>
    <row r="1125" spans="1:43" ht="16.5" x14ac:dyDescent="0.35">
      <c r="A1125" s="1">
        <f>2*Tabulka1[[#This Row],[x3]]*Tabulka1[[#This Row],[z]]/(100*94.196)*1000</f>
        <v>1.9256452642432775</v>
      </c>
      <c r="B1125" s="1">
        <f>Tabulka1[[#This Row],[y2]]*Tabulka1[[#This Row],[x]]/2</f>
        <v>2.4070565803040971</v>
      </c>
      <c r="C1125" s="1">
        <f>Tabulka1[[#This Row],[z2]]</f>
        <v>1.17655</v>
      </c>
      <c r="D1125" s="1">
        <f>Tabulka1[[#This Row],[std2]]</f>
        <v>0</v>
      </c>
      <c r="E1125" s="1">
        <f t="shared" si="902"/>
        <v>8</v>
      </c>
      <c r="F1125" s="1" t="s">
        <v>84</v>
      </c>
      <c r="G1125" s="1" t="s">
        <v>27</v>
      </c>
      <c r="H1125" s="1" t="str">
        <f>Tabulka1[[#This Row],[z2Label]]</f>
        <v>Density (g/cm3)</v>
      </c>
      <c r="I1125" s="1">
        <f t="shared" ref="I1125:J1125" si="907">I1033</f>
        <v>20</v>
      </c>
      <c r="J1125" s="1">
        <f t="shared" si="907"/>
        <v>2.5</v>
      </c>
      <c r="K1125">
        <v>1.17655</v>
      </c>
      <c r="L1125">
        <v>0</v>
      </c>
      <c r="M1125" s="1" t="s">
        <v>29</v>
      </c>
      <c r="N1125" s="1" t="s">
        <v>28</v>
      </c>
      <c r="O1125" s="1" t="s">
        <v>80</v>
      </c>
      <c r="P1125" s="1">
        <f>Tabulka1[[#This Row],[x2]]/(1+Tabulka1[[#This Row],[y2]]*60.08/94.196)</f>
        <v>7.7084731337665113</v>
      </c>
      <c r="Q1125" s="1">
        <f>Tabulka1[[#This Row],[y2]]</f>
        <v>2.5</v>
      </c>
      <c r="R1125" s="1">
        <f>Tabulka1[[#This Row],[z2]]</f>
        <v>1.17655</v>
      </c>
      <c r="S1125" s="1">
        <f>Tabulka1[[#This Row],[std2]]</f>
        <v>0</v>
      </c>
      <c r="T1125" s="1" t="s">
        <v>39</v>
      </c>
      <c r="U1125" s="1" t="s">
        <v>28</v>
      </c>
      <c r="V1125" s="1" t="str">
        <f>Tabulka1[[#This Row],[z2Label]]</f>
        <v>Density (g/cm3)</v>
      </c>
      <c r="W1125" s="1">
        <f>2*Tabulka1[[#This Row],[x3]]/94.196*1000/(100-Tabulka1[[#This Row],[x2]])</f>
        <v>2.0458599977086371</v>
      </c>
      <c r="X1125" s="1">
        <f>(Tabulka1[[#This Row],[x2]]-Tabulka1[[#This Row],[x3]])/60.08*1000/(100-Tabulka1[[#This Row],[x2]])</f>
        <v>2.5573249971357961</v>
      </c>
      <c r="Y1125" s="1">
        <f>Tabulka1[[#This Row],[z2]]</f>
        <v>1.17655</v>
      </c>
      <c r="Z1125" s="1">
        <f>Tabulka1[[#This Row],[std2]]</f>
        <v>0</v>
      </c>
      <c r="AA1125" s="1" t="s">
        <v>40</v>
      </c>
      <c r="AB1125" s="1" t="s">
        <v>37</v>
      </c>
      <c r="AC1125" s="1" t="str">
        <f>Tabulka1[[#This Row],[z2Label]]</f>
        <v>Density (g/cm3)</v>
      </c>
      <c r="AD1125" s="1">
        <f>Tabulka1[[#This Row],[y2]]</f>
        <v>2.5</v>
      </c>
      <c r="AE1125" s="1">
        <f>Tabulka1[[#This Row],[x3]]</f>
        <v>7.7084731337665113</v>
      </c>
      <c r="AF1125" s="1">
        <f>Tabulka1[[#This Row],[x2]]-Tabulka1[[#This Row],[x3]]</f>
        <v>12.29152686623349</v>
      </c>
      <c r="AG1125" s="1">
        <f>100-Tabulka1[[#This Row],[Na2O_proc]]-Tabulka1[[#This Row],[SiO2_proc]]</f>
        <v>80</v>
      </c>
      <c r="AH1125" s="1">
        <f>Tabulka1[[#This Row],[z2]]</f>
        <v>1.17655</v>
      </c>
      <c r="AI1125" s="1">
        <f>Tabulka1[[#This Row],[std2]]</f>
        <v>0</v>
      </c>
      <c r="AJ1125" s="1" t="str">
        <f>Tabulka1[[#This Row],[z2Label]]</f>
        <v>Density (g/cm3)</v>
      </c>
      <c r="AK1125" s="1">
        <v>20</v>
      </c>
      <c r="AL1125" s="1" t="s">
        <v>83</v>
      </c>
      <c r="AM1125" s="1" t="s">
        <v>79</v>
      </c>
      <c r="AN1125" s="1">
        <f t="shared" si="904"/>
        <v>1.1786258024999998</v>
      </c>
      <c r="AO1125" s="1">
        <f>Tabulka1[[#This Row],[Interpolated_z2]]-Tabulka1[[#This Row],[z2]]</f>
        <v>2.0758024999998348E-3</v>
      </c>
      <c r="AP1125" s="1">
        <f>Tabulka1[[#This Row],[Interpolated_z2 - measured]]/Tabulka1[[#This Row],[z2]]*100</f>
        <v>0.17643130338700735</v>
      </c>
      <c r="AQ1125" s="1">
        <v>1</v>
      </c>
    </row>
    <row r="1126" spans="1:43" ht="16.5" x14ac:dyDescent="0.35">
      <c r="A1126" s="1">
        <f>2*Tabulka1[[#This Row],[x3]]*Tabulka1[[#This Row],[z]]/(100*94.196)*1000</f>
        <v>2.5138709307844644</v>
      </c>
      <c r="B1126" s="1">
        <f>Tabulka1[[#This Row],[y2]]*Tabulka1[[#This Row],[x]]/2</f>
        <v>3.1423386634805803</v>
      </c>
      <c r="C1126" s="1">
        <f>Tabulka1[[#This Row],[z2]]</f>
        <v>1.2287599999999999</v>
      </c>
      <c r="D1126" s="1">
        <f>Tabulka1[[#This Row],[std2]]</f>
        <v>1.4142135623666588E-5</v>
      </c>
      <c r="E1126" s="1">
        <f t="shared" si="902"/>
        <v>8</v>
      </c>
      <c r="F1126" s="1" t="s">
        <v>84</v>
      </c>
      <c r="G1126" s="1" t="s">
        <v>27</v>
      </c>
      <c r="H1126" s="1" t="str">
        <f>Tabulka1[[#This Row],[z2Label]]</f>
        <v>Density (g/cm3)</v>
      </c>
      <c r="I1126" s="1">
        <f t="shared" ref="I1126:J1126" si="908">I1034</f>
        <v>25</v>
      </c>
      <c r="J1126" s="1">
        <f t="shared" si="908"/>
        <v>2.5</v>
      </c>
      <c r="K1126">
        <v>1.2287599999999999</v>
      </c>
      <c r="L1126">
        <v>1.4142135623666588E-5</v>
      </c>
      <c r="M1126" s="1" t="s">
        <v>29</v>
      </c>
      <c r="N1126" s="1" t="s">
        <v>28</v>
      </c>
      <c r="O1126" s="1" t="s">
        <v>80</v>
      </c>
      <c r="P1126" s="1">
        <f>Tabulka1[[#This Row],[x2]]/(1+Tabulka1[[#This Row],[y2]]*60.08/94.196)</f>
        <v>9.6355914172081381</v>
      </c>
      <c r="Q1126" s="1">
        <f>Tabulka1[[#This Row],[y2]]</f>
        <v>2.5</v>
      </c>
      <c r="R1126" s="1">
        <f>Tabulka1[[#This Row],[z2]]</f>
        <v>1.2287599999999999</v>
      </c>
      <c r="S1126" s="1">
        <f>Tabulka1[[#This Row],[std2]]</f>
        <v>1.4142135623666588E-5</v>
      </c>
      <c r="T1126" s="1" t="s">
        <v>39</v>
      </c>
      <c r="U1126" s="1" t="s">
        <v>28</v>
      </c>
      <c r="V1126" s="1" t="str">
        <f>Tabulka1[[#This Row],[z2Label]]</f>
        <v>Density (g/cm3)</v>
      </c>
      <c r="W1126" s="1">
        <f>2*Tabulka1[[#This Row],[x3]]/94.196*1000/(100-Tabulka1[[#This Row],[x2]])</f>
        <v>2.7278133302781828</v>
      </c>
      <c r="X1126" s="1">
        <f>(Tabulka1[[#This Row],[x2]]-Tabulka1[[#This Row],[x3]])/60.08*1000/(100-Tabulka1[[#This Row],[x2]])</f>
        <v>3.4097666628477277</v>
      </c>
      <c r="Y1126" s="1">
        <f>Tabulka1[[#This Row],[z2]]</f>
        <v>1.2287599999999999</v>
      </c>
      <c r="Z1126" s="1">
        <f>Tabulka1[[#This Row],[std2]]</f>
        <v>1.4142135623666588E-5</v>
      </c>
      <c r="AA1126" s="1" t="s">
        <v>40</v>
      </c>
      <c r="AB1126" s="1" t="s">
        <v>37</v>
      </c>
      <c r="AC1126" s="1" t="str">
        <f>Tabulka1[[#This Row],[z2Label]]</f>
        <v>Density (g/cm3)</v>
      </c>
      <c r="AD1126" s="1">
        <f>Tabulka1[[#This Row],[y2]]</f>
        <v>2.5</v>
      </c>
      <c r="AE1126" s="1">
        <f>Tabulka1[[#This Row],[x3]]</f>
        <v>9.6355914172081381</v>
      </c>
      <c r="AF1126" s="1">
        <f>Tabulka1[[#This Row],[x2]]-Tabulka1[[#This Row],[x3]]</f>
        <v>15.364408582791862</v>
      </c>
      <c r="AG1126" s="1">
        <f>100-Tabulka1[[#This Row],[Na2O_proc]]-Tabulka1[[#This Row],[SiO2_proc]]</f>
        <v>75</v>
      </c>
      <c r="AH1126" s="1">
        <f>Tabulka1[[#This Row],[z2]]</f>
        <v>1.2287599999999999</v>
      </c>
      <c r="AI1126" s="1">
        <f>Tabulka1[[#This Row],[std2]]</f>
        <v>1.4142135623666588E-5</v>
      </c>
      <c r="AJ1126" s="1" t="str">
        <f>Tabulka1[[#This Row],[z2Label]]</f>
        <v>Density (g/cm3)</v>
      </c>
      <c r="AK1126" s="1">
        <v>20</v>
      </c>
      <c r="AL1126" s="1" t="s">
        <v>83</v>
      </c>
      <c r="AM1126" s="1" t="s">
        <v>79</v>
      </c>
      <c r="AN1126" s="1">
        <f t="shared" si="904"/>
        <v>1.2313726406250001</v>
      </c>
      <c r="AO1126" s="1">
        <f>Tabulka1[[#This Row],[Interpolated_z2]]-Tabulka1[[#This Row],[z2]]</f>
        <v>2.6126406250002177E-3</v>
      </c>
      <c r="AP1126" s="1">
        <f>Tabulka1[[#This Row],[Interpolated_z2 - measured]]/Tabulka1[[#This Row],[z2]]*100</f>
        <v>0.21262415972201387</v>
      </c>
      <c r="AQ1126" s="1">
        <v>1</v>
      </c>
    </row>
    <row r="1127" spans="1:43" ht="16.5" x14ac:dyDescent="0.35">
      <c r="A1127" s="1">
        <f>2*Tabulka1[[#This Row],[x3]]*Tabulka1[[#This Row],[z]]/(100*94.196)*1000</f>
        <v>3.1544951635869656</v>
      </c>
      <c r="B1127" s="1">
        <f>Tabulka1[[#This Row],[y2]]*Tabulka1[[#This Row],[x]]/2</f>
        <v>3.9431189544837069</v>
      </c>
      <c r="C1127" s="1">
        <f>Tabulka1[[#This Row],[z2]]</f>
        <v>1.28491</v>
      </c>
      <c r="D1127" s="1">
        <f>Tabulka1[[#This Row],[std2]]</f>
        <v>1.41421356238236E-5</v>
      </c>
      <c r="E1127" s="1">
        <f t="shared" si="902"/>
        <v>8</v>
      </c>
      <c r="F1127" s="1" t="s">
        <v>84</v>
      </c>
      <c r="G1127" s="1" t="s">
        <v>27</v>
      </c>
      <c r="H1127" s="1" t="str">
        <f>Tabulka1[[#This Row],[z2Label]]</f>
        <v>Density (g/cm3)</v>
      </c>
      <c r="I1127" s="1">
        <f t="shared" ref="I1127:J1127" si="909">I1035</f>
        <v>30</v>
      </c>
      <c r="J1127" s="1">
        <f t="shared" si="909"/>
        <v>2.5</v>
      </c>
      <c r="K1127">
        <v>1.28491</v>
      </c>
      <c r="L1127">
        <v>1.41421356238236E-5</v>
      </c>
      <c r="M1127" s="1" t="s">
        <v>29</v>
      </c>
      <c r="N1127" s="1" t="s">
        <v>28</v>
      </c>
      <c r="O1127" s="1" t="s">
        <v>80</v>
      </c>
      <c r="P1127" s="1">
        <f>Tabulka1[[#This Row],[x2]]/(1+Tabulka1[[#This Row],[y2]]*60.08/94.196)</f>
        <v>11.562709700649766</v>
      </c>
      <c r="Q1127" s="1">
        <f>Tabulka1[[#This Row],[y2]]</f>
        <v>2.5</v>
      </c>
      <c r="R1127" s="1">
        <f>Tabulka1[[#This Row],[z2]]</f>
        <v>1.28491</v>
      </c>
      <c r="S1127" s="1">
        <f>Tabulka1[[#This Row],[std2]]</f>
        <v>1.41421356238236E-5</v>
      </c>
      <c r="T1127" s="1" t="s">
        <v>39</v>
      </c>
      <c r="U1127" s="1" t="s">
        <v>28</v>
      </c>
      <c r="V1127" s="1" t="str">
        <f>Tabulka1[[#This Row],[z2Label]]</f>
        <v>Density (g/cm3)</v>
      </c>
      <c r="W1127" s="1">
        <f>2*Tabulka1[[#This Row],[x3]]/94.196*1000/(100-Tabulka1[[#This Row],[x2]])</f>
        <v>3.5071885675005205</v>
      </c>
      <c r="X1127" s="1">
        <f>(Tabulka1[[#This Row],[x2]]-Tabulka1[[#This Row],[x3]])/60.08*1000/(100-Tabulka1[[#This Row],[x2]])</f>
        <v>4.3839857093756498</v>
      </c>
      <c r="Y1127" s="1">
        <f>Tabulka1[[#This Row],[z2]]</f>
        <v>1.28491</v>
      </c>
      <c r="Z1127" s="1">
        <f>Tabulka1[[#This Row],[std2]]</f>
        <v>1.41421356238236E-5</v>
      </c>
      <c r="AA1127" s="1" t="s">
        <v>40</v>
      </c>
      <c r="AB1127" s="1" t="s">
        <v>37</v>
      </c>
      <c r="AC1127" s="1" t="str">
        <f>Tabulka1[[#This Row],[z2Label]]</f>
        <v>Density (g/cm3)</v>
      </c>
      <c r="AD1127" s="1">
        <f>Tabulka1[[#This Row],[y2]]</f>
        <v>2.5</v>
      </c>
      <c r="AE1127" s="1">
        <f>Tabulka1[[#This Row],[x3]]</f>
        <v>11.562709700649766</v>
      </c>
      <c r="AF1127" s="1">
        <f>Tabulka1[[#This Row],[x2]]-Tabulka1[[#This Row],[x3]]</f>
        <v>18.437290299350234</v>
      </c>
      <c r="AG1127" s="1">
        <f>100-Tabulka1[[#This Row],[Na2O_proc]]-Tabulka1[[#This Row],[SiO2_proc]]</f>
        <v>70</v>
      </c>
      <c r="AH1127" s="1">
        <f>Tabulka1[[#This Row],[z2]]</f>
        <v>1.28491</v>
      </c>
      <c r="AI1127" s="1">
        <f>Tabulka1[[#This Row],[std2]]</f>
        <v>1.41421356238236E-5</v>
      </c>
      <c r="AJ1127" s="1" t="str">
        <f>Tabulka1[[#This Row],[z2Label]]</f>
        <v>Density (g/cm3)</v>
      </c>
      <c r="AK1127" s="1">
        <v>20</v>
      </c>
      <c r="AL1127" s="1" t="s">
        <v>83</v>
      </c>
      <c r="AM1127" s="1" t="s">
        <v>79</v>
      </c>
      <c r="AN1127" s="1">
        <f t="shared" si="904"/>
        <v>1.2874819512499998</v>
      </c>
      <c r="AO1127" s="1">
        <f>Tabulka1[[#This Row],[Interpolated_z2]]-Tabulka1[[#This Row],[z2]]</f>
        <v>2.5719512499997599E-3</v>
      </c>
      <c r="AP1127" s="1">
        <f>Tabulka1[[#This Row],[Interpolated_z2 - measured]]/Tabulka1[[#This Row],[z2]]*100</f>
        <v>0.20016586764829911</v>
      </c>
      <c r="AQ1127" s="1">
        <v>1</v>
      </c>
    </row>
    <row r="1128" spans="1:43" ht="16.5" x14ac:dyDescent="0.35">
      <c r="A1128" s="1">
        <f>2*Tabulka1[[#This Row],[x3]]*Tabulka1[[#This Row],[z]]/(100*94.196)*1000</f>
        <v>3.267755904351954</v>
      </c>
      <c r="B1128" s="1">
        <f>Tabulka1[[#This Row],[y2]]*Tabulka1[[#This Row],[x]]/2</f>
        <v>4.0846948804399421</v>
      </c>
      <c r="C1128" s="1">
        <f>Tabulka1[[#This Row],[z2]]</f>
        <v>1.2947900000000001</v>
      </c>
      <c r="D1128" s="1">
        <f>Tabulka1[[#This Row],[std2]]</f>
        <v>0</v>
      </c>
      <c r="E1128" s="1">
        <f t="shared" si="902"/>
        <v>8</v>
      </c>
      <c r="F1128" s="1" t="s">
        <v>84</v>
      </c>
      <c r="G1128" s="1" t="s">
        <v>27</v>
      </c>
      <c r="H1128" s="1" t="str">
        <f>Tabulka1[[#This Row],[z2Label]]</f>
        <v>Density (g/cm3)</v>
      </c>
      <c r="I1128" s="1">
        <f t="shared" ref="I1128:J1128" si="910">I1036</f>
        <v>30.84</v>
      </c>
      <c r="J1128" s="1">
        <f t="shared" si="910"/>
        <v>2.5</v>
      </c>
      <c r="K1128">
        <v>1.2947900000000001</v>
      </c>
      <c r="L1128">
        <v>0</v>
      </c>
      <c r="M1128" s="1" t="s">
        <v>29</v>
      </c>
      <c r="N1128" s="1" t="s">
        <v>28</v>
      </c>
      <c r="O1128" s="1" t="s">
        <v>80</v>
      </c>
      <c r="P1128" s="1">
        <f>Tabulka1[[#This Row],[x2]]/(1+Tabulka1[[#This Row],[y2]]*60.08/94.196)</f>
        <v>11.88646557226796</v>
      </c>
      <c r="Q1128" s="1">
        <f>Tabulka1[[#This Row],[y2]]</f>
        <v>2.5</v>
      </c>
      <c r="R1128" s="1">
        <f>Tabulka1[[#This Row],[z2]]</f>
        <v>1.2947900000000001</v>
      </c>
      <c r="S1128" s="1">
        <f>Tabulka1[[#This Row],[std2]]</f>
        <v>0</v>
      </c>
      <c r="T1128" s="1" t="s">
        <v>39</v>
      </c>
      <c r="U1128" s="1" t="s">
        <v>28</v>
      </c>
      <c r="V1128" s="1" t="str">
        <f>Tabulka1[[#This Row],[z2Label]]</f>
        <v>Density (g/cm3)</v>
      </c>
      <c r="W1128" s="1">
        <f>2*Tabulka1[[#This Row],[x3]]/94.196*1000/(100-Tabulka1[[#This Row],[x2]])</f>
        <v>3.6491800074802994</v>
      </c>
      <c r="X1128" s="1">
        <f>(Tabulka1[[#This Row],[x2]]-Tabulka1[[#This Row],[x3]])/60.08*1000/(100-Tabulka1[[#This Row],[x2]])</f>
        <v>4.5614750093503726</v>
      </c>
      <c r="Y1128" s="1">
        <f>Tabulka1[[#This Row],[z2]]</f>
        <v>1.2947900000000001</v>
      </c>
      <c r="Z1128" s="1">
        <f>Tabulka1[[#This Row],[std2]]</f>
        <v>0</v>
      </c>
      <c r="AA1128" s="1" t="s">
        <v>40</v>
      </c>
      <c r="AB1128" s="1" t="s">
        <v>37</v>
      </c>
      <c r="AC1128" s="1" t="str">
        <f>Tabulka1[[#This Row],[z2Label]]</f>
        <v>Density (g/cm3)</v>
      </c>
      <c r="AD1128" s="1">
        <f>Tabulka1[[#This Row],[y2]]</f>
        <v>2.5</v>
      </c>
      <c r="AE1128" s="1">
        <f>Tabulka1[[#This Row],[x3]]</f>
        <v>11.88646557226796</v>
      </c>
      <c r="AF1128" s="1">
        <f>Tabulka1[[#This Row],[x2]]-Tabulka1[[#This Row],[x3]]</f>
        <v>18.953534427732038</v>
      </c>
      <c r="AG1128" s="1">
        <f>100-Tabulka1[[#This Row],[Na2O_proc]]-Tabulka1[[#This Row],[SiO2_proc]]</f>
        <v>69.16</v>
      </c>
      <c r="AH1128" s="1">
        <f>Tabulka1[[#This Row],[z2]]</f>
        <v>1.2947900000000001</v>
      </c>
      <c r="AI1128" s="1">
        <f>Tabulka1[[#This Row],[std2]]</f>
        <v>0</v>
      </c>
      <c r="AJ1128" s="1" t="str">
        <f>Tabulka1[[#This Row],[z2Label]]</f>
        <v>Density (g/cm3)</v>
      </c>
      <c r="AK1128" s="1">
        <v>20</v>
      </c>
      <c r="AL1128" s="1" t="s">
        <v>83</v>
      </c>
      <c r="AM1128" s="1" t="s">
        <v>79</v>
      </c>
      <c r="AN1128" s="1">
        <f t="shared" si="904"/>
        <v>1.2972630640829637</v>
      </c>
      <c r="AO1128" s="1">
        <f>Tabulka1[[#This Row],[Interpolated_z2]]-Tabulka1[[#This Row],[z2]]</f>
        <v>2.4730640829635497E-3</v>
      </c>
      <c r="AP1128" s="1">
        <f>Tabulka1[[#This Row],[Interpolated_z2 - measured]]/Tabulka1[[#This Row],[z2]]*100</f>
        <v>0.19100117261977229</v>
      </c>
      <c r="AQ1128" s="1">
        <v>1</v>
      </c>
    </row>
    <row r="1129" spans="1:43" ht="16.5" x14ac:dyDescent="0.35">
      <c r="A1129" s="1">
        <f>2*Tabulka1[[#This Row],[x3]]*Tabulka1[[#This Row],[z]]/(100*94.196)*1000</f>
        <v>0</v>
      </c>
      <c r="B1129" s="1">
        <f>Tabulka1[[#This Row],[y2]]*Tabulka1[[#This Row],[x]]/2</f>
        <v>0</v>
      </c>
      <c r="C1129" s="1">
        <f>Tabulka1[[#This Row],[z2]]</f>
        <v>0.99819999999999998</v>
      </c>
      <c r="D1129" s="1">
        <f>Tabulka1[[#This Row],[std2]]</f>
        <v>0</v>
      </c>
      <c r="E1129" s="1">
        <f t="shared" si="902"/>
        <v>9</v>
      </c>
      <c r="F1129" s="1" t="s">
        <v>84</v>
      </c>
      <c r="G1129" s="1" t="s">
        <v>27</v>
      </c>
      <c r="H1129" s="1" t="str">
        <f>Tabulka1[[#This Row],[z2Label]]</f>
        <v>Density (g/cm3)</v>
      </c>
      <c r="I1129" s="1">
        <f t="shared" ref="I1129:J1129" si="911">I1037</f>
        <v>0</v>
      </c>
      <c r="J1129" s="1">
        <f t="shared" si="911"/>
        <v>3</v>
      </c>
      <c r="K1129">
        <v>0.99819999999999998</v>
      </c>
      <c r="L1129"/>
      <c r="M1129" s="1" t="s">
        <v>29</v>
      </c>
      <c r="N1129" s="1" t="s">
        <v>28</v>
      </c>
      <c r="O1129" s="1" t="s">
        <v>80</v>
      </c>
      <c r="P1129" s="1">
        <f>Tabulka1[[#This Row],[x2]]/(1+Tabulka1[[#This Row],[y2]]*60.08/94.196)</f>
        <v>0</v>
      </c>
      <c r="Q1129" s="1">
        <f>Tabulka1[[#This Row],[y2]]</f>
        <v>3</v>
      </c>
      <c r="R1129" s="1">
        <f>Tabulka1[[#This Row],[z2]]</f>
        <v>0.99819999999999998</v>
      </c>
      <c r="S1129" s="1">
        <f>Tabulka1[[#This Row],[std2]]</f>
        <v>0</v>
      </c>
      <c r="T1129" s="1" t="s">
        <v>39</v>
      </c>
      <c r="U1129" s="1" t="s">
        <v>28</v>
      </c>
      <c r="V1129" s="1" t="str">
        <f>Tabulka1[[#This Row],[z2Label]]</f>
        <v>Density (g/cm3)</v>
      </c>
      <c r="W1129" s="1">
        <f>2*Tabulka1[[#This Row],[x3]]/94.196*1000/(100-Tabulka1[[#This Row],[x2]])</f>
        <v>0</v>
      </c>
      <c r="X1129" s="1">
        <f>(Tabulka1[[#This Row],[x2]]-Tabulka1[[#This Row],[x3]])/60.08*1000/(100-Tabulka1[[#This Row],[x2]])</f>
        <v>0</v>
      </c>
      <c r="Y1129" s="1">
        <f>Tabulka1[[#This Row],[z2]]</f>
        <v>0.99819999999999998</v>
      </c>
      <c r="Z1129" s="1">
        <f>Tabulka1[[#This Row],[std2]]</f>
        <v>0</v>
      </c>
      <c r="AA1129" s="1" t="s">
        <v>40</v>
      </c>
      <c r="AB1129" s="1" t="s">
        <v>37</v>
      </c>
      <c r="AC1129" s="1" t="str">
        <f>Tabulka1[[#This Row],[z2Label]]</f>
        <v>Density (g/cm3)</v>
      </c>
      <c r="AD1129" s="1">
        <f>Tabulka1[[#This Row],[y2]]</f>
        <v>3</v>
      </c>
      <c r="AE1129" s="1">
        <f>Tabulka1[[#This Row],[x3]]</f>
        <v>0</v>
      </c>
      <c r="AF1129" s="1">
        <f>Tabulka1[[#This Row],[x2]]-Tabulka1[[#This Row],[x3]]</f>
        <v>0</v>
      </c>
      <c r="AG1129" s="1">
        <f>100-Tabulka1[[#This Row],[Na2O_proc]]-Tabulka1[[#This Row],[SiO2_proc]]</f>
        <v>100</v>
      </c>
      <c r="AH1129" s="1">
        <f>Tabulka1[[#This Row],[z2]]</f>
        <v>0.99819999999999998</v>
      </c>
      <c r="AI1129" s="1">
        <f>Tabulka1[[#This Row],[std2]]</f>
        <v>0</v>
      </c>
      <c r="AJ1129" s="1" t="str">
        <f>Tabulka1[[#This Row],[z2Label]]</f>
        <v>Density (g/cm3)</v>
      </c>
      <c r="AK1129" s="1">
        <v>20</v>
      </c>
      <c r="AL1129" s="1" t="s">
        <v>83</v>
      </c>
      <c r="AM1129" s="1" t="s">
        <v>79</v>
      </c>
      <c r="AN1129" s="1">
        <f t="shared" si="904"/>
        <v>1.0093135</v>
      </c>
      <c r="AO1129" s="1">
        <f>Tabulka1[[#This Row],[Interpolated_z2]]-Tabulka1[[#This Row],[z2]]</f>
        <v>1.1113499999999998E-2</v>
      </c>
      <c r="AP1129" s="1">
        <f>Tabulka1[[#This Row],[Interpolated_z2 - measured]]/Tabulka1[[#This Row],[z2]]*100</f>
        <v>1.1133540372670807</v>
      </c>
      <c r="AQ1129" s="1">
        <v>100</v>
      </c>
    </row>
    <row r="1130" spans="1:43" ht="16.5" x14ac:dyDescent="0.35">
      <c r="A1130" s="1">
        <f>2*Tabulka1[[#This Row],[x3]]*Tabulka1[[#This Row],[z]]/(100*94.196)*1000</f>
        <v>0.37902461776151825</v>
      </c>
      <c r="B1130" s="1">
        <f>Tabulka1[[#This Row],[y2]]*Tabulka1[[#This Row],[x]]/2</f>
        <v>0.5685369266422774</v>
      </c>
      <c r="C1130" s="1">
        <f>Tabulka1[[#This Row],[z2]]</f>
        <v>1.0401800000000001</v>
      </c>
      <c r="D1130" s="1">
        <f>Tabulka1[[#This Row],[std2]]</f>
        <v>0</v>
      </c>
      <c r="E1130" s="1">
        <f t="shared" si="902"/>
        <v>9</v>
      </c>
      <c r="F1130" s="1" t="s">
        <v>84</v>
      </c>
      <c r="G1130" s="1" t="s">
        <v>27</v>
      </c>
      <c r="H1130" s="1" t="str">
        <f>Tabulka1[[#This Row],[z2Label]]</f>
        <v>Density (g/cm3)</v>
      </c>
      <c r="I1130" s="1">
        <f t="shared" ref="I1130:J1130" si="912">I1038</f>
        <v>5</v>
      </c>
      <c r="J1130" s="1">
        <f t="shared" si="912"/>
        <v>3</v>
      </c>
      <c r="K1130">
        <v>1.0401800000000001</v>
      </c>
      <c r="L1130">
        <v>0</v>
      </c>
      <c r="M1130" s="1" t="s">
        <v>29</v>
      </c>
      <c r="N1130" s="1" t="s">
        <v>28</v>
      </c>
      <c r="O1130" s="1" t="s">
        <v>80</v>
      </c>
      <c r="P1130" s="1">
        <f>Tabulka1[[#This Row],[x2]]/(1+Tabulka1[[#This Row],[y2]]*60.08/94.196)</f>
        <v>1.7161742628518126</v>
      </c>
      <c r="Q1130" s="1">
        <f>Tabulka1[[#This Row],[y2]]</f>
        <v>3</v>
      </c>
      <c r="R1130" s="1">
        <f>Tabulka1[[#This Row],[z2]]</f>
        <v>1.0401800000000001</v>
      </c>
      <c r="S1130" s="1">
        <f>Tabulka1[[#This Row],[std2]]</f>
        <v>0</v>
      </c>
      <c r="T1130" s="1" t="s">
        <v>39</v>
      </c>
      <c r="U1130" s="1" t="s">
        <v>28</v>
      </c>
      <c r="V1130" s="1" t="str">
        <f>Tabulka1[[#This Row],[z2Label]]</f>
        <v>Density (g/cm3)</v>
      </c>
      <c r="W1130" s="1">
        <f>2*Tabulka1[[#This Row],[x3]]/94.196*1000/(100-Tabulka1[[#This Row],[x2]])</f>
        <v>0.38356176993811625</v>
      </c>
      <c r="X1130" s="1">
        <f>(Tabulka1[[#This Row],[x2]]-Tabulka1[[#This Row],[x3]])/60.08*1000/(100-Tabulka1[[#This Row],[x2]])</f>
        <v>0.57534265490717418</v>
      </c>
      <c r="Y1130" s="1">
        <f>Tabulka1[[#This Row],[z2]]</f>
        <v>1.0401800000000001</v>
      </c>
      <c r="Z1130" s="1">
        <f>Tabulka1[[#This Row],[std2]]</f>
        <v>0</v>
      </c>
      <c r="AA1130" s="1" t="s">
        <v>40</v>
      </c>
      <c r="AB1130" s="1" t="s">
        <v>37</v>
      </c>
      <c r="AC1130" s="1" t="str">
        <f>Tabulka1[[#This Row],[z2Label]]</f>
        <v>Density (g/cm3)</v>
      </c>
      <c r="AD1130" s="1">
        <f>Tabulka1[[#This Row],[y2]]</f>
        <v>3</v>
      </c>
      <c r="AE1130" s="1">
        <f>Tabulka1[[#This Row],[x3]]</f>
        <v>1.7161742628518126</v>
      </c>
      <c r="AF1130" s="1">
        <f>Tabulka1[[#This Row],[x2]]-Tabulka1[[#This Row],[x3]]</f>
        <v>3.2838257371481872</v>
      </c>
      <c r="AG1130" s="1">
        <f>100-Tabulka1[[#This Row],[Na2O_proc]]-Tabulka1[[#This Row],[SiO2_proc]]</f>
        <v>95</v>
      </c>
      <c r="AH1130" s="1">
        <f>Tabulka1[[#This Row],[z2]]</f>
        <v>1.0401800000000001</v>
      </c>
      <c r="AI1130" s="1">
        <f>Tabulka1[[#This Row],[std2]]</f>
        <v>0</v>
      </c>
      <c r="AJ1130" s="1" t="str">
        <f>Tabulka1[[#This Row],[z2Label]]</f>
        <v>Density (g/cm3)</v>
      </c>
      <c r="AK1130" s="1">
        <v>20</v>
      </c>
      <c r="AL1130" s="1" t="s">
        <v>83</v>
      </c>
      <c r="AM1130" s="1" t="s">
        <v>79</v>
      </c>
      <c r="AN1130" s="1">
        <f t="shared" si="904"/>
        <v>1.0434255680000002</v>
      </c>
      <c r="AO1130" s="1">
        <f>Tabulka1[[#This Row],[Interpolated_z2]]-Tabulka1[[#This Row],[z2]]</f>
        <v>3.2455680000000875E-3</v>
      </c>
      <c r="AP1130" s="1">
        <f>Tabulka1[[#This Row],[Interpolated_z2 - measured]]/Tabulka1[[#This Row],[z2]]*100</f>
        <v>0.3120198427195377</v>
      </c>
      <c r="AQ1130" s="1">
        <v>1</v>
      </c>
    </row>
    <row r="1131" spans="1:43" ht="16.5" x14ac:dyDescent="0.35">
      <c r="A1131" s="1">
        <f>2*Tabulka1[[#This Row],[x3]]*Tabulka1[[#This Row],[z]]/(100*94.196)*1000</f>
        <v>0.79004212275357455</v>
      </c>
      <c r="B1131" s="1">
        <f>Tabulka1[[#This Row],[y2]]*Tabulka1[[#This Row],[x]]/2</f>
        <v>1.1850631841303618</v>
      </c>
      <c r="C1131" s="1">
        <f>Tabulka1[[#This Row],[z2]]</f>
        <v>1.0840799999999999</v>
      </c>
      <c r="D1131" s="1">
        <f>Tabulka1[[#This Row],[std2]]</f>
        <v>0</v>
      </c>
      <c r="E1131" s="1">
        <f t="shared" si="902"/>
        <v>9</v>
      </c>
      <c r="F1131" s="1" t="s">
        <v>84</v>
      </c>
      <c r="G1131" s="1" t="s">
        <v>27</v>
      </c>
      <c r="H1131" s="1" t="str">
        <f>Tabulka1[[#This Row],[z2Label]]</f>
        <v>Density (g/cm3)</v>
      </c>
      <c r="I1131" s="1">
        <f t="shared" ref="I1131:J1131" si="913">I1039</f>
        <v>10</v>
      </c>
      <c r="J1131" s="1">
        <f t="shared" si="913"/>
        <v>3</v>
      </c>
      <c r="K1131">
        <v>1.0840799999999999</v>
      </c>
      <c r="L1131">
        <v>0</v>
      </c>
      <c r="M1131" s="1" t="s">
        <v>29</v>
      </c>
      <c r="N1131" s="1" t="s">
        <v>28</v>
      </c>
      <c r="O1131" s="1" t="s">
        <v>80</v>
      </c>
      <c r="P1131" s="1">
        <f>Tabulka1[[#This Row],[x2]]/(1+Tabulka1[[#This Row],[y2]]*60.08/94.196)</f>
        <v>3.4323485257036253</v>
      </c>
      <c r="Q1131" s="1">
        <f>Tabulka1[[#This Row],[y2]]</f>
        <v>3</v>
      </c>
      <c r="R1131" s="1">
        <f>Tabulka1[[#This Row],[z2]]</f>
        <v>1.0840799999999999</v>
      </c>
      <c r="S1131" s="1">
        <f>Tabulka1[[#This Row],[std2]]</f>
        <v>0</v>
      </c>
      <c r="T1131" s="1" t="s">
        <v>39</v>
      </c>
      <c r="U1131" s="1" t="s">
        <v>28</v>
      </c>
      <c r="V1131" s="1" t="str">
        <f>Tabulka1[[#This Row],[z2Label]]</f>
        <v>Density (g/cm3)</v>
      </c>
      <c r="W1131" s="1">
        <f>2*Tabulka1[[#This Row],[x3]]/94.196*1000/(100-Tabulka1[[#This Row],[x2]])</f>
        <v>0.80974151431380093</v>
      </c>
      <c r="X1131" s="1">
        <f>(Tabulka1[[#This Row],[x2]]-Tabulka1[[#This Row],[x3]])/60.08*1000/(100-Tabulka1[[#This Row],[x2]])</f>
        <v>1.2146122714707011</v>
      </c>
      <c r="Y1131" s="1">
        <f>Tabulka1[[#This Row],[z2]]</f>
        <v>1.0840799999999999</v>
      </c>
      <c r="Z1131" s="1">
        <f>Tabulka1[[#This Row],[std2]]</f>
        <v>0</v>
      </c>
      <c r="AA1131" s="1" t="s">
        <v>40</v>
      </c>
      <c r="AB1131" s="1" t="s">
        <v>37</v>
      </c>
      <c r="AC1131" s="1" t="str">
        <f>Tabulka1[[#This Row],[z2Label]]</f>
        <v>Density (g/cm3)</v>
      </c>
      <c r="AD1131" s="1">
        <f>Tabulka1[[#This Row],[y2]]</f>
        <v>3</v>
      </c>
      <c r="AE1131" s="1">
        <f>Tabulka1[[#This Row],[x3]]</f>
        <v>3.4323485257036253</v>
      </c>
      <c r="AF1131" s="1">
        <f>Tabulka1[[#This Row],[x2]]-Tabulka1[[#This Row],[x3]]</f>
        <v>6.5676514742963743</v>
      </c>
      <c r="AG1131" s="1">
        <f>100-Tabulka1[[#This Row],[Na2O_proc]]-Tabulka1[[#This Row],[SiO2_proc]]</f>
        <v>90</v>
      </c>
      <c r="AH1131" s="1">
        <f>Tabulka1[[#This Row],[z2]]</f>
        <v>1.0840799999999999</v>
      </c>
      <c r="AI1131" s="1">
        <f>Tabulka1[[#This Row],[std2]]</f>
        <v>0</v>
      </c>
      <c r="AJ1131" s="1" t="str">
        <f>Tabulka1[[#This Row],[z2Label]]</f>
        <v>Density (g/cm3)</v>
      </c>
      <c r="AK1131" s="1">
        <v>20</v>
      </c>
      <c r="AL1131" s="1" t="s">
        <v>83</v>
      </c>
      <c r="AM1131" s="1" t="s">
        <v>79</v>
      </c>
      <c r="AN1131" s="1">
        <f t="shared" si="904"/>
        <v>1.0833345740000002</v>
      </c>
      <c r="AO1131" s="1">
        <f>Tabulka1[[#This Row],[Interpolated_z2]]-Tabulka1[[#This Row],[z2]]</f>
        <v>-7.4542599999971593E-4</v>
      </c>
      <c r="AP1131" s="1">
        <f>Tabulka1[[#This Row],[Interpolated_z2 - measured]]/Tabulka1[[#This Row],[z2]]*100</f>
        <v>-6.8761161537867682E-2</v>
      </c>
      <c r="AQ1131" s="1">
        <v>1</v>
      </c>
    </row>
    <row r="1132" spans="1:43" ht="16.5" x14ac:dyDescent="0.35">
      <c r="A1132" s="1">
        <f>2*Tabulka1[[#This Row],[x3]]*Tabulka1[[#This Row],[z]]/(100*94.196)*1000</f>
        <v>1.2361789269629349</v>
      </c>
      <c r="B1132" s="1">
        <f>Tabulka1[[#This Row],[y2]]*Tabulka1[[#This Row],[x]]/2</f>
        <v>1.8542683904444024</v>
      </c>
      <c r="C1132" s="1">
        <f>Tabulka1[[#This Row],[z2]]</f>
        <v>1.1308400000000001</v>
      </c>
      <c r="D1132" s="1">
        <f>Tabulka1[[#This Row],[std2]]</f>
        <v>0</v>
      </c>
      <c r="E1132" s="1">
        <f t="shared" si="902"/>
        <v>9</v>
      </c>
      <c r="F1132" s="1" t="s">
        <v>84</v>
      </c>
      <c r="G1132" s="1" t="s">
        <v>27</v>
      </c>
      <c r="H1132" s="1" t="str">
        <f>Tabulka1[[#This Row],[z2Label]]</f>
        <v>Density (g/cm3)</v>
      </c>
      <c r="I1132" s="1">
        <f t="shared" ref="I1132:J1132" si="914">I1040</f>
        <v>15</v>
      </c>
      <c r="J1132" s="1">
        <f t="shared" si="914"/>
        <v>3</v>
      </c>
      <c r="K1132">
        <v>1.1308400000000001</v>
      </c>
      <c r="L1132">
        <v>0</v>
      </c>
      <c r="M1132" s="1" t="s">
        <v>29</v>
      </c>
      <c r="N1132" s="1" t="s">
        <v>28</v>
      </c>
      <c r="O1132" s="1" t="s">
        <v>80</v>
      </c>
      <c r="P1132" s="1">
        <f>Tabulka1[[#This Row],[x2]]/(1+Tabulka1[[#This Row],[y2]]*60.08/94.196)</f>
        <v>5.1485227885554377</v>
      </c>
      <c r="Q1132" s="1">
        <f>Tabulka1[[#This Row],[y2]]</f>
        <v>3</v>
      </c>
      <c r="R1132" s="1">
        <f>Tabulka1[[#This Row],[z2]]</f>
        <v>1.1308400000000001</v>
      </c>
      <c r="S1132" s="1">
        <f>Tabulka1[[#This Row],[std2]]</f>
        <v>0</v>
      </c>
      <c r="T1132" s="1" t="s">
        <v>39</v>
      </c>
      <c r="U1132" s="1" t="s">
        <v>28</v>
      </c>
      <c r="V1132" s="1" t="str">
        <f>Tabulka1[[#This Row],[z2Label]]</f>
        <v>Density (g/cm3)</v>
      </c>
      <c r="W1132" s="1">
        <f>2*Tabulka1[[#This Row],[x3]]/94.196*1000/(100-Tabulka1[[#This Row],[x2]])</f>
        <v>1.2860600521454484</v>
      </c>
      <c r="X1132" s="1">
        <f>(Tabulka1[[#This Row],[x2]]-Tabulka1[[#This Row],[x3]])/60.08*1000/(100-Tabulka1[[#This Row],[x2]])</f>
        <v>1.9290900782181726</v>
      </c>
      <c r="Y1132" s="1">
        <f>Tabulka1[[#This Row],[z2]]</f>
        <v>1.1308400000000001</v>
      </c>
      <c r="Z1132" s="1">
        <f>Tabulka1[[#This Row],[std2]]</f>
        <v>0</v>
      </c>
      <c r="AA1132" s="1" t="s">
        <v>40</v>
      </c>
      <c r="AB1132" s="1" t="s">
        <v>37</v>
      </c>
      <c r="AC1132" s="1" t="str">
        <f>Tabulka1[[#This Row],[z2Label]]</f>
        <v>Density (g/cm3)</v>
      </c>
      <c r="AD1132" s="1">
        <f>Tabulka1[[#This Row],[y2]]</f>
        <v>3</v>
      </c>
      <c r="AE1132" s="1">
        <f>Tabulka1[[#This Row],[x3]]</f>
        <v>5.1485227885554377</v>
      </c>
      <c r="AF1132" s="1">
        <f>Tabulka1[[#This Row],[x2]]-Tabulka1[[#This Row],[x3]]</f>
        <v>9.8514772114445623</v>
      </c>
      <c r="AG1132" s="1">
        <f>100-Tabulka1[[#This Row],[Na2O_proc]]-Tabulka1[[#This Row],[SiO2_proc]]</f>
        <v>85</v>
      </c>
      <c r="AH1132" s="1">
        <f>Tabulka1[[#This Row],[z2]]</f>
        <v>1.1308400000000001</v>
      </c>
      <c r="AI1132" s="1">
        <f>Tabulka1[[#This Row],[std2]]</f>
        <v>0</v>
      </c>
      <c r="AJ1132" s="1" t="str">
        <f>Tabulka1[[#This Row],[z2Label]]</f>
        <v>Density (g/cm3)</v>
      </c>
      <c r="AK1132" s="1">
        <v>20</v>
      </c>
      <c r="AL1132" s="1" t="s">
        <v>83</v>
      </c>
      <c r="AM1132" s="1" t="s">
        <v>79</v>
      </c>
      <c r="AN1132" s="1">
        <f t="shared" si="904"/>
        <v>1.127753521</v>
      </c>
      <c r="AO1132" s="1">
        <f>Tabulka1[[#This Row],[Interpolated_z2]]-Tabulka1[[#This Row],[z2]]</f>
        <v>-3.0864790000000308E-3</v>
      </c>
      <c r="AP1132" s="1">
        <f>Tabulka1[[#This Row],[Interpolated_z2 - measured]]/Tabulka1[[#This Row],[z2]]*100</f>
        <v>-0.27293684340844243</v>
      </c>
      <c r="AQ1132" s="1">
        <v>1</v>
      </c>
    </row>
    <row r="1133" spans="1:43" ht="16.5" x14ac:dyDescent="0.35">
      <c r="A1133" s="1">
        <f>2*Tabulka1[[#This Row],[x3]]*Tabulka1[[#This Row],[z]]/(100*94.196)*1000</f>
        <v>1.7214213878645661</v>
      </c>
      <c r="B1133" s="1">
        <f>Tabulka1[[#This Row],[y2]]*Tabulka1[[#This Row],[x]]/2</f>
        <v>2.5821320817968489</v>
      </c>
      <c r="C1133" s="1">
        <f>Tabulka1[[#This Row],[z2]]</f>
        <v>1.1810499999999999</v>
      </c>
      <c r="D1133" s="1">
        <f>Tabulka1[[#This Row],[std2]]</f>
        <v>1.4142135623666588E-5</v>
      </c>
      <c r="E1133" s="1">
        <f t="shared" si="902"/>
        <v>9</v>
      </c>
      <c r="F1133" s="1" t="s">
        <v>84</v>
      </c>
      <c r="G1133" s="1" t="s">
        <v>27</v>
      </c>
      <c r="H1133" s="1" t="str">
        <f>Tabulka1[[#This Row],[z2Label]]</f>
        <v>Density (g/cm3)</v>
      </c>
      <c r="I1133" s="1">
        <f t="shared" ref="I1133:J1133" si="915">I1041</f>
        <v>20</v>
      </c>
      <c r="J1133" s="1">
        <f t="shared" si="915"/>
        <v>3</v>
      </c>
      <c r="K1133">
        <v>1.1810499999999999</v>
      </c>
      <c r="L1133">
        <v>1.4142135623666588E-5</v>
      </c>
      <c r="M1133" s="1" t="s">
        <v>29</v>
      </c>
      <c r="N1133" s="1" t="s">
        <v>28</v>
      </c>
      <c r="O1133" s="1" t="s">
        <v>80</v>
      </c>
      <c r="P1133" s="1">
        <f>Tabulka1[[#This Row],[x2]]/(1+Tabulka1[[#This Row],[y2]]*60.08/94.196)</f>
        <v>6.8646970514072505</v>
      </c>
      <c r="Q1133" s="1">
        <f>Tabulka1[[#This Row],[y2]]</f>
        <v>3</v>
      </c>
      <c r="R1133" s="1">
        <f>Tabulka1[[#This Row],[z2]]</f>
        <v>1.1810499999999999</v>
      </c>
      <c r="S1133" s="1">
        <f>Tabulka1[[#This Row],[std2]]</f>
        <v>1.4142135623666588E-5</v>
      </c>
      <c r="T1133" s="1" t="s">
        <v>39</v>
      </c>
      <c r="U1133" s="1" t="s">
        <v>28</v>
      </c>
      <c r="V1133" s="1" t="str">
        <f>Tabulka1[[#This Row],[z2Label]]</f>
        <v>Density (g/cm3)</v>
      </c>
      <c r="W1133" s="1">
        <f>2*Tabulka1[[#This Row],[x3]]/94.196*1000/(100-Tabulka1[[#This Row],[x2]])</f>
        <v>1.8219184072060521</v>
      </c>
      <c r="X1133" s="1">
        <f>(Tabulka1[[#This Row],[x2]]-Tabulka1[[#This Row],[x3]])/60.08*1000/(100-Tabulka1[[#This Row],[x2]])</f>
        <v>2.7328776108090773</v>
      </c>
      <c r="Y1133" s="1">
        <f>Tabulka1[[#This Row],[z2]]</f>
        <v>1.1810499999999999</v>
      </c>
      <c r="Z1133" s="1">
        <f>Tabulka1[[#This Row],[std2]]</f>
        <v>1.4142135623666588E-5</v>
      </c>
      <c r="AA1133" s="1" t="s">
        <v>40</v>
      </c>
      <c r="AB1133" s="1" t="s">
        <v>37</v>
      </c>
      <c r="AC1133" s="1" t="str">
        <f>Tabulka1[[#This Row],[z2Label]]</f>
        <v>Density (g/cm3)</v>
      </c>
      <c r="AD1133" s="1">
        <f>Tabulka1[[#This Row],[y2]]</f>
        <v>3</v>
      </c>
      <c r="AE1133" s="1">
        <f>Tabulka1[[#This Row],[x3]]</f>
        <v>6.8646970514072505</v>
      </c>
      <c r="AF1133" s="1">
        <f>Tabulka1[[#This Row],[x2]]-Tabulka1[[#This Row],[x3]]</f>
        <v>13.135302948592749</v>
      </c>
      <c r="AG1133" s="1">
        <f>100-Tabulka1[[#This Row],[Na2O_proc]]-Tabulka1[[#This Row],[SiO2_proc]]</f>
        <v>80</v>
      </c>
      <c r="AH1133" s="1">
        <f>Tabulka1[[#This Row],[z2]]</f>
        <v>1.1810499999999999</v>
      </c>
      <c r="AI1133" s="1">
        <f>Tabulka1[[#This Row],[std2]]</f>
        <v>1.4142135623666588E-5</v>
      </c>
      <c r="AJ1133" s="1" t="str">
        <f>Tabulka1[[#This Row],[z2Label]]</f>
        <v>Density (g/cm3)</v>
      </c>
      <c r="AK1133" s="1">
        <v>20</v>
      </c>
      <c r="AL1133" s="1" t="s">
        <v>83</v>
      </c>
      <c r="AM1133" s="1" t="s">
        <v>79</v>
      </c>
      <c r="AN1133" s="1">
        <f t="shared" si="904"/>
        <v>1.1758194319999999</v>
      </c>
      <c r="AO1133" s="1">
        <f>Tabulka1[[#This Row],[Interpolated_z2]]-Tabulka1[[#This Row],[z2]]</f>
        <v>-5.230567999999991E-3</v>
      </c>
      <c r="AP1133" s="1">
        <f>Tabulka1[[#This Row],[Interpolated_z2 - measured]]/Tabulka1[[#This Row],[z2]]*100</f>
        <v>-0.44287439143135277</v>
      </c>
      <c r="AQ1133" s="1">
        <v>1</v>
      </c>
    </row>
    <row r="1134" spans="1:43" ht="16.5" x14ac:dyDescent="0.35">
      <c r="A1134" s="1">
        <f>2*Tabulka1[[#This Row],[x3]]*Tabulka1[[#This Row],[z]]/(100*94.196)*1000</f>
        <v>2.2502058767800146</v>
      </c>
      <c r="B1134" s="1">
        <f>Tabulka1[[#This Row],[y2]]*Tabulka1[[#This Row],[x]]/2</f>
        <v>3.3753088151700217</v>
      </c>
      <c r="C1134" s="1">
        <f>Tabulka1[[#This Row],[z2]]</f>
        <v>1.2350749999999999</v>
      </c>
      <c r="D1134" s="1">
        <f>Tabulka1[[#This Row],[std2]]</f>
        <v>7.0710678119117998E-6</v>
      </c>
      <c r="E1134" s="1">
        <f t="shared" si="902"/>
        <v>9</v>
      </c>
      <c r="F1134" s="1" t="s">
        <v>84</v>
      </c>
      <c r="G1134" s="1" t="s">
        <v>27</v>
      </c>
      <c r="H1134" s="1" t="str">
        <f>Tabulka1[[#This Row],[z2Label]]</f>
        <v>Density (g/cm3)</v>
      </c>
      <c r="I1134" s="1">
        <f t="shared" ref="I1134:J1134" si="916">I1042</f>
        <v>25</v>
      </c>
      <c r="J1134" s="1">
        <f t="shared" si="916"/>
        <v>3</v>
      </c>
      <c r="K1134">
        <v>1.2350749999999999</v>
      </c>
      <c r="L1134">
        <v>7.0710678119117998E-6</v>
      </c>
      <c r="M1134" s="1" t="s">
        <v>29</v>
      </c>
      <c r="N1134" s="1" t="s">
        <v>28</v>
      </c>
      <c r="O1134" s="1" t="s">
        <v>80</v>
      </c>
      <c r="P1134" s="1">
        <f>Tabulka1[[#This Row],[x2]]/(1+Tabulka1[[#This Row],[y2]]*60.08/94.196)</f>
        <v>8.5808713142590634</v>
      </c>
      <c r="Q1134" s="1">
        <f>Tabulka1[[#This Row],[y2]]</f>
        <v>3</v>
      </c>
      <c r="R1134" s="1">
        <f>Tabulka1[[#This Row],[z2]]</f>
        <v>1.2350749999999999</v>
      </c>
      <c r="S1134" s="1">
        <f>Tabulka1[[#This Row],[std2]]</f>
        <v>7.0710678119117998E-6</v>
      </c>
      <c r="T1134" s="1" t="s">
        <v>39</v>
      </c>
      <c r="U1134" s="1" t="s">
        <v>28</v>
      </c>
      <c r="V1134" s="1" t="str">
        <f>Tabulka1[[#This Row],[z2Label]]</f>
        <v>Density (g/cm3)</v>
      </c>
      <c r="W1134" s="1">
        <f>2*Tabulka1[[#This Row],[x3]]/94.196*1000/(100-Tabulka1[[#This Row],[x2]])</f>
        <v>2.4292245429414026</v>
      </c>
      <c r="X1134" s="1">
        <f>(Tabulka1[[#This Row],[x2]]-Tabulka1[[#This Row],[x3]])/60.08*1000/(100-Tabulka1[[#This Row],[x2]])</f>
        <v>3.6438368144121029</v>
      </c>
      <c r="Y1134" s="1">
        <f>Tabulka1[[#This Row],[z2]]</f>
        <v>1.2350749999999999</v>
      </c>
      <c r="Z1134" s="1">
        <f>Tabulka1[[#This Row],[std2]]</f>
        <v>7.0710678119117998E-6</v>
      </c>
      <c r="AA1134" s="1" t="s">
        <v>40</v>
      </c>
      <c r="AB1134" s="1" t="s">
        <v>37</v>
      </c>
      <c r="AC1134" s="1" t="str">
        <f>Tabulka1[[#This Row],[z2Label]]</f>
        <v>Density (g/cm3)</v>
      </c>
      <c r="AD1134" s="1">
        <f>Tabulka1[[#This Row],[y2]]</f>
        <v>3</v>
      </c>
      <c r="AE1134" s="1">
        <f>Tabulka1[[#This Row],[x3]]</f>
        <v>8.5808713142590634</v>
      </c>
      <c r="AF1134" s="1">
        <f>Tabulka1[[#This Row],[x2]]-Tabulka1[[#This Row],[x3]]</f>
        <v>16.419128685740937</v>
      </c>
      <c r="AG1134" s="1">
        <f>100-Tabulka1[[#This Row],[Na2O_proc]]-Tabulka1[[#This Row],[SiO2_proc]]</f>
        <v>75</v>
      </c>
      <c r="AH1134" s="1">
        <f>Tabulka1[[#This Row],[z2]]</f>
        <v>1.2350749999999999</v>
      </c>
      <c r="AI1134" s="1">
        <f>Tabulka1[[#This Row],[std2]]</f>
        <v>7.0710678119117998E-6</v>
      </c>
      <c r="AJ1134" s="1" t="str">
        <f>Tabulka1[[#This Row],[z2Label]]</f>
        <v>Density (g/cm3)</v>
      </c>
      <c r="AK1134" s="1">
        <v>20</v>
      </c>
      <c r="AL1134" s="1" t="s">
        <v>83</v>
      </c>
      <c r="AM1134" s="1" t="s">
        <v>79</v>
      </c>
      <c r="AN1134" s="1">
        <f t="shared" si="904"/>
        <v>1.2270933500000003</v>
      </c>
      <c r="AO1134" s="1">
        <f>Tabulka1[[#This Row],[Interpolated_z2]]-Tabulka1[[#This Row],[z2]]</f>
        <v>-7.9816499999996182E-3</v>
      </c>
      <c r="AP1134" s="1">
        <f>Tabulka1[[#This Row],[Interpolated_z2 - measured]]/Tabulka1[[#This Row],[z2]]*100</f>
        <v>-0.64624820355036083</v>
      </c>
      <c r="AQ1134" s="1">
        <v>1</v>
      </c>
    </row>
    <row r="1135" spans="1:43" ht="16.5" x14ac:dyDescent="0.35">
      <c r="A1135" s="1">
        <f>2*Tabulka1[[#This Row],[x3]]*Tabulka1[[#This Row],[z]]/(100*94.196)*1000</f>
        <v>2.8698130019385215</v>
      </c>
      <c r="B1135" s="1">
        <f>Tabulka1[[#This Row],[y2]]*Tabulka1[[#This Row],[x]]/2</f>
        <v>4.3047195029077825</v>
      </c>
      <c r="C1135" s="1">
        <f>Tabulka1[[#This Row],[z2]]</f>
        <v>1.2856350000000001</v>
      </c>
      <c r="D1135" s="1">
        <f>Tabulka1[[#This Row],[std2]]</f>
        <v>7.0710678117547895E-6</v>
      </c>
      <c r="E1135" s="1">
        <f t="shared" si="902"/>
        <v>9</v>
      </c>
      <c r="F1135" s="1" t="s">
        <v>84</v>
      </c>
      <c r="G1135" s="1" t="s">
        <v>27</v>
      </c>
      <c r="H1135" s="1" t="str">
        <f>Tabulka1[[#This Row],[z2Label]]</f>
        <v>Density (g/cm3)</v>
      </c>
      <c r="I1135" s="1">
        <f t="shared" ref="I1135:J1135" si="917">I1043</f>
        <v>30.63</v>
      </c>
      <c r="J1135" s="1">
        <f t="shared" si="917"/>
        <v>3</v>
      </c>
      <c r="K1135">
        <v>1.2856350000000001</v>
      </c>
      <c r="L1135">
        <v>7.0710678117547895E-6</v>
      </c>
      <c r="M1135" s="1" t="s">
        <v>29</v>
      </c>
      <c r="N1135" s="1" t="s">
        <v>28</v>
      </c>
      <c r="O1135" s="1" t="s">
        <v>80</v>
      </c>
      <c r="P1135" s="1">
        <f>Tabulka1[[#This Row],[x2]]/(1+Tabulka1[[#This Row],[y2]]*60.08/94.196)</f>
        <v>10.513283534230203</v>
      </c>
      <c r="Q1135" s="1">
        <f>Tabulka1[[#This Row],[y2]]</f>
        <v>3</v>
      </c>
      <c r="R1135" s="1">
        <f>Tabulka1[[#This Row],[z2]]</f>
        <v>1.2856350000000001</v>
      </c>
      <c r="S1135" s="1">
        <f>Tabulka1[[#This Row],[std2]]</f>
        <v>7.0710678117547895E-6</v>
      </c>
      <c r="T1135" s="1" t="s">
        <v>39</v>
      </c>
      <c r="U1135" s="1" t="s">
        <v>28</v>
      </c>
      <c r="V1135" s="1" t="str">
        <f>Tabulka1[[#This Row],[z2Label]]</f>
        <v>Density (g/cm3)</v>
      </c>
      <c r="W1135" s="1">
        <f>2*Tabulka1[[#This Row],[x3]]/94.196*1000/(100-Tabulka1[[#This Row],[x2]])</f>
        <v>3.2178383054762207</v>
      </c>
      <c r="X1135" s="1">
        <f>(Tabulka1[[#This Row],[x2]]-Tabulka1[[#This Row],[x3]])/60.08*1000/(100-Tabulka1[[#This Row],[x2]])</f>
        <v>4.8267574582143311</v>
      </c>
      <c r="Y1135" s="1">
        <f>Tabulka1[[#This Row],[z2]]</f>
        <v>1.2856350000000001</v>
      </c>
      <c r="Z1135" s="1">
        <f>Tabulka1[[#This Row],[std2]]</f>
        <v>7.0710678117547895E-6</v>
      </c>
      <c r="AA1135" s="1" t="s">
        <v>40</v>
      </c>
      <c r="AB1135" s="1" t="s">
        <v>37</v>
      </c>
      <c r="AC1135" s="1" t="str">
        <f>Tabulka1[[#This Row],[z2Label]]</f>
        <v>Density (g/cm3)</v>
      </c>
      <c r="AD1135" s="1">
        <f>Tabulka1[[#This Row],[y2]]</f>
        <v>3</v>
      </c>
      <c r="AE1135" s="1">
        <f>Tabulka1[[#This Row],[x3]]</f>
        <v>10.513283534230203</v>
      </c>
      <c r="AF1135" s="1">
        <f>Tabulka1[[#This Row],[x2]]-Tabulka1[[#This Row],[x3]]</f>
        <v>20.116716465769798</v>
      </c>
      <c r="AG1135" s="1">
        <f>100-Tabulka1[[#This Row],[Na2O_proc]]-Tabulka1[[#This Row],[SiO2_proc]]</f>
        <v>69.37</v>
      </c>
      <c r="AH1135" s="1">
        <f>Tabulka1[[#This Row],[z2]]</f>
        <v>1.2856350000000001</v>
      </c>
      <c r="AI1135" s="1">
        <f>Tabulka1[[#This Row],[std2]]</f>
        <v>7.0710678117547895E-6</v>
      </c>
      <c r="AJ1135" s="1" t="str">
        <f>Tabulka1[[#This Row],[z2Label]]</f>
        <v>Density (g/cm3)</v>
      </c>
      <c r="AK1135" s="1">
        <v>20</v>
      </c>
      <c r="AL1135" s="1" t="s">
        <v>83</v>
      </c>
      <c r="AM1135" s="1" t="s">
        <v>79</v>
      </c>
      <c r="AN1135" s="1">
        <f t="shared" si="904"/>
        <v>1.2886655960982527</v>
      </c>
      <c r="AO1135" s="1">
        <f>Tabulka1[[#This Row],[Interpolated_z2]]-Tabulka1[[#This Row],[z2]]</f>
        <v>3.0305960982526248E-3</v>
      </c>
      <c r="AP1135" s="1">
        <f>Tabulka1[[#This Row],[Interpolated_z2 - measured]]/Tabulka1[[#This Row],[z2]]*100</f>
        <v>0.23572756639735418</v>
      </c>
      <c r="AQ1135" s="1">
        <v>1</v>
      </c>
    </row>
    <row r="1136" spans="1:43" ht="16.5" x14ac:dyDescent="0.35">
      <c r="A1136" s="1">
        <f>2*Tabulka1[[#This Row],[x3]]*Tabulka1[[#This Row],[z]]/(100*94.196)*1000</f>
        <v>0</v>
      </c>
      <c r="B1136" s="1">
        <f>Tabulka1[[#This Row],[y2]]*Tabulka1[[#This Row],[x]]/2</f>
        <v>0</v>
      </c>
      <c r="C1136" s="1">
        <f>Tabulka1[[#This Row],[z2]]</f>
        <v>0.99819999999999998</v>
      </c>
      <c r="D1136" s="1">
        <f>Tabulka1[[#This Row],[std2]]</f>
        <v>0</v>
      </c>
      <c r="E1136" s="1">
        <f t="shared" si="902"/>
        <v>10</v>
      </c>
      <c r="F1136" s="1" t="s">
        <v>84</v>
      </c>
      <c r="G1136" s="1" t="s">
        <v>27</v>
      </c>
      <c r="H1136" s="1" t="str">
        <f>Tabulka1[[#This Row],[z2Label]]</f>
        <v>Density (g/cm3)</v>
      </c>
      <c r="I1136" s="1">
        <f t="shared" ref="I1136:J1136" si="918">I1044</f>
        <v>0</v>
      </c>
      <c r="J1136" s="1">
        <f t="shared" si="918"/>
        <v>3.5</v>
      </c>
      <c r="K1136">
        <v>0.99819999999999998</v>
      </c>
      <c r="L1136"/>
      <c r="M1136" s="1" t="s">
        <v>29</v>
      </c>
      <c r="N1136" s="1" t="s">
        <v>28</v>
      </c>
      <c r="O1136" s="1" t="s">
        <v>80</v>
      </c>
      <c r="P1136" s="1">
        <f>Tabulka1[[#This Row],[x2]]/(1+Tabulka1[[#This Row],[y2]]*60.08/94.196)</f>
        <v>0</v>
      </c>
      <c r="Q1136" s="1">
        <f>Tabulka1[[#This Row],[y2]]</f>
        <v>3.5</v>
      </c>
      <c r="R1136" s="1">
        <f>Tabulka1[[#This Row],[z2]]</f>
        <v>0.99819999999999998</v>
      </c>
      <c r="S1136" s="1">
        <f>Tabulka1[[#This Row],[std2]]</f>
        <v>0</v>
      </c>
      <c r="T1136" s="1" t="s">
        <v>39</v>
      </c>
      <c r="U1136" s="1" t="s">
        <v>28</v>
      </c>
      <c r="V1136" s="1" t="str">
        <f>Tabulka1[[#This Row],[z2Label]]</f>
        <v>Density (g/cm3)</v>
      </c>
      <c r="W1136" s="1">
        <f>2*Tabulka1[[#This Row],[x3]]/94.196*1000/(100-Tabulka1[[#This Row],[x2]])</f>
        <v>0</v>
      </c>
      <c r="X1136" s="1">
        <f>(Tabulka1[[#This Row],[x2]]-Tabulka1[[#This Row],[x3]])/60.08*1000/(100-Tabulka1[[#This Row],[x2]])</f>
        <v>0</v>
      </c>
      <c r="Y1136" s="1">
        <f>Tabulka1[[#This Row],[z2]]</f>
        <v>0.99819999999999998</v>
      </c>
      <c r="Z1136" s="1">
        <f>Tabulka1[[#This Row],[std2]]</f>
        <v>0</v>
      </c>
      <c r="AA1136" s="1" t="s">
        <v>40</v>
      </c>
      <c r="AB1136" s="1" t="s">
        <v>37</v>
      </c>
      <c r="AC1136" s="1" t="str">
        <f>Tabulka1[[#This Row],[z2Label]]</f>
        <v>Density (g/cm3)</v>
      </c>
      <c r="AD1136" s="1">
        <f>Tabulka1[[#This Row],[y2]]</f>
        <v>3.5</v>
      </c>
      <c r="AE1136" s="1">
        <f>Tabulka1[[#This Row],[x3]]</f>
        <v>0</v>
      </c>
      <c r="AF1136" s="1">
        <f>Tabulka1[[#This Row],[x2]]-Tabulka1[[#This Row],[x3]]</f>
        <v>0</v>
      </c>
      <c r="AG1136" s="1">
        <f>100-Tabulka1[[#This Row],[Na2O_proc]]-Tabulka1[[#This Row],[SiO2_proc]]</f>
        <v>100</v>
      </c>
      <c r="AH1136" s="1">
        <f>Tabulka1[[#This Row],[z2]]</f>
        <v>0.99819999999999998</v>
      </c>
      <c r="AI1136" s="1">
        <f>Tabulka1[[#This Row],[std2]]</f>
        <v>0</v>
      </c>
      <c r="AJ1136" s="1" t="str">
        <f>Tabulka1[[#This Row],[z2Label]]</f>
        <v>Density (g/cm3)</v>
      </c>
      <c r="AK1136" s="1">
        <v>20</v>
      </c>
      <c r="AL1136" s="1" t="s">
        <v>83</v>
      </c>
      <c r="AM1136" s="1" t="s">
        <v>79</v>
      </c>
      <c r="AN1136" s="1">
        <f t="shared" si="904"/>
        <v>1.0046681500000003</v>
      </c>
      <c r="AO1136" s="1">
        <f>Tabulka1[[#This Row],[Interpolated_z2]]-Tabulka1[[#This Row],[z2]]</f>
        <v>6.4681500000003389E-3</v>
      </c>
      <c r="AP1136" s="1">
        <f>Tabulka1[[#This Row],[Interpolated_z2 - measured]]/Tabulka1[[#This Row],[z2]]*100</f>
        <v>0.64798136645966131</v>
      </c>
      <c r="AQ1136" s="1">
        <v>100</v>
      </c>
    </row>
    <row r="1137" spans="1:43" ht="16.5" x14ac:dyDescent="0.35">
      <c r="A1137" s="1">
        <f>2*Tabulka1[[#This Row],[x3]]*Tabulka1[[#This Row],[z]]/(100*94.196)*1000</f>
        <v>0.34094805501911485</v>
      </c>
      <c r="B1137" s="1">
        <f>Tabulka1[[#This Row],[y2]]*Tabulka1[[#This Row],[x]]/2</f>
        <v>0.59665909628345104</v>
      </c>
      <c r="C1137" s="1">
        <f>Tabulka1[[#This Row],[z2]]</f>
        <v>1.0381050000000001</v>
      </c>
      <c r="D1137" s="1">
        <f>Tabulka1[[#This Row],[std2]]</f>
        <v>7.0710678119117998E-6</v>
      </c>
      <c r="E1137" s="1">
        <f t="shared" si="902"/>
        <v>10</v>
      </c>
      <c r="F1137" s="1" t="s">
        <v>84</v>
      </c>
      <c r="G1137" s="1" t="s">
        <v>27</v>
      </c>
      <c r="H1137" s="1" t="str">
        <f>Tabulka1[[#This Row],[z2Label]]</f>
        <v>Density (g/cm3)</v>
      </c>
      <c r="I1137" s="1">
        <f t="shared" ref="I1137:J1137" si="919">I1045</f>
        <v>5</v>
      </c>
      <c r="J1137" s="1">
        <f t="shared" si="919"/>
        <v>3.5</v>
      </c>
      <c r="K1137">
        <v>1.0381050000000001</v>
      </c>
      <c r="L1137">
        <v>7.0710678119117998E-6</v>
      </c>
      <c r="M1137" s="1" t="s">
        <v>29</v>
      </c>
      <c r="N1137" s="1" t="s">
        <v>28</v>
      </c>
      <c r="O1137" s="1" t="s">
        <v>80</v>
      </c>
      <c r="P1137" s="1">
        <f>Tabulka1[[#This Row],[x2]]/(1+Tabulka1[[#This Row],[y2]]*60.08/94.196)</f>
        <v>1.5468542676598485</v>
      </c>
      <c r="Q1137" s="1">
        <f>Tabulka1[[#This Row],[y2]]</f>
        <v>3.5</v>
      </c>
      <c r="R1137" s="1">
        <f>Tabulka1[[#This Row],[z2]]</f>
        <v>1.0381050000000001</v>
      </c>
      <c r="S1137" s="1">
        <f>Tabulka1[[#This Row],[std2]]</f>
        <v>7.0710678119117998E-6</v>
      </c>
      <c r="T1137" s="1" t="s">
        <v>39</v>
      </c>
      <c r="U1137" s="1" t="s">
        <v>28</v>
      </c>
      <c r="V1137" s="1" t="str">
        <f>Tabulka1[[#This Row],[z2Label]]</f>
        <v>Density (g/cm3)</v>
      </c>
      <c r="W1137" s="1">
        <f>2*Tabulka1[[#This Row],[x3]]/94.196*1000/(100-Tabulka1[[#This Row],[x2]])</f>
        <v>0.34571906453952644</v>
      </c>
      <c r="X1137" s="1">
        <f>(Tabulka1[[#This Row],[x2]]-Tabulka1[[#This Row],[x3]])/60.08*1000/(100-Tabulka1[[#This Row],[x2]])</f>
        <v>0.60500836294417115</v>
      </c>
      <c r="Y1137" s="1">
        <f>Tabulka1[[#This Row],[z2]]</f>
        <v>1.0381050000000001</v>
      </c>
      <c r="Z1137" s="1">
        <f>Tabulka1[[#This Row],[std2]]</f>
        <v>7.0710678119117998E-6</v>
      </c>
      <c r="AA1137" s="1" t="s">
        <v>40</v>
      </c>
      <c r="AB1137" s="1" t="s">
        <v>37</v>
      </c>
      <c r="AC1137" s="1" t="str">
        <f>Tabulka1[[#This Row],[z2Label]]</f>
        <v>Density (g/cm3)</v>
      </c>
      <c r="AD1137" s="1">
        <f>Tabulka1[[#This Row],[y2]]</f>
        <v>3.5</v>
      </c>
      <c r="AE1137" s="1">
        <f>Tabulka1[[#This Row],[x3]]</f>
        <v>1.5468542676598485</v>
      </c>
      <c r="AF1137" s="1">
        <f>Tabulka1[[#This Row],[x2]]-Tabulka1[[#This Row],[x3]]</f>
        <v>3.4531457323401513</v>
      </c>
      <c r="AG1137" s="1">
        <f>100-Tabulka1[[#This Row],[Na2O_proc]]-Tabulka1[[#This Row],[SiO2_proc]]</f>
        <v>95</v>
      </c>
      <c r="AH1137" s="1">
        <f>Tabulka1[[#This Row],[z2]]</f>
        <v>1.0381050000000001</v>
      </c>
      <c r="AI1137" s="1">
        <f>Tabulka1[[#This Row],[std2]]</f>
        <v>7.0710678119117998E-6</v>
      </c>
      <c r="AJ1137" s="1" t="str">
        <f>Tabulka1[[#This Row],[z2Label]]</f>
        <v>Density (g/cm3)</v>
      </c>
      <c r="AK1137" s="1">
        <v>20</v>
      </c>
      <c r="AL1137" s="1" t="s">
        <v>83</v>
      </c>
      <c r="AM1137" s="1" t="s">
        <v>79</v>
      </c>
      <c r="AN1137" s="1">
        <f t="shared" si="904"/>
        <v>1.0391701778750004</v>
      </c>
      <c r="AO1137" s="1">
        <f>Tabulka1[[#This Row],[Interpolated_z2]]-Tabulka1[[#This Row],[z2]]</f>
        <v>1.0651778750003782E-3</v>
      </c>
      <c r="AP1137" s="1">
        <f>Tabulka1[[#This Row],[Interpolated_z2 - measured]]/Tabulka1[[#This Row],[z2]]*100</f>
        <v>0.10260791297608413</v>
      </c>
      <c r="AQ1137" s="1">
        <v>1</v>
      </c>
    </row>
    <row r="1138" spans="1:43" ht="16.5" x14ac:dyDescent="0.35">
      <c r="A1138" s="1">
        <f>2*Tabulka1[[#This Row],[x3]]*Tabulka1[[#This Row],[z]]/(100*94.196)*1000</f>
        <v>0.70899841038374134</v>
      </c>
      <c r="B1138" s="1">
        <f>Tabulka1[[#This Row],[y2]]*Tabulka1[[#This Row],[x]]/2</f>
        <v>1.2407472181715473</v>
      </c>
      <c r="C1138" s="1">
        <f>Tabulka1[[#This Row],[z2]]</f>
        <v>1.0793650000000001</v>
      </c>
      <c r="D1138" s="1">
        <f>Tabulka1[[#This Row],[std2]]</f>
        <v>7.0710678117547895E-6</v>
      </c>
      <c r="E1138" s="1">
        <f t="shared" si="902"/>
        <v>10</v>
      </c>
      <c r="F1138" s="1" t="s">
        <v>84</v>
      </c>
      <c r="G1138" s="1" t="s">
        <v>27</v>
      </c>
      <c r="H1138" s="1" t="str">
        <f>Tabulka1[[#This Row],[z2Label]]</f>
        <v>Density (g/cm3)</v>
      </c>
      <c r="I1138" s="1">
        <f t="shared" ref="I1138:J1138" si="920">I1046</f>
        <v>10</v>
      </c>
      <c r="J1138" s="1">
        <f t="shared" si="920"/>
        <v>3.5</v>
      </c>
      <c r="K1138">
        <v>1.0793650000000001</v>
      </c>
      <c r="L1138">
        <v>7.0710678117547895E-6</v>
      </c>
      <c r="M1138" s="1" t="s">
        <v>29</v>
      </c>
      <c r="N1138" s="1" t="s">
        <v>28</v>
      </c>
      <c r="O1138" s="1" t="s">
        <v>80</v>
      </c>
      <c r="P1138" s="1">
        <f>Tabulka1[[#This Row],[x2]]/(1+Tabulka1[[#This Row],[y2]]*60.08/94.196)</f>
        <v>3.0937085353196969</v>
      </c>
      <c r="Q1138" s="1">
        <f>Tabulka1[[#This Row],[y2]]</f>
        <v>3.5</v>
      </c>
      <c r="R1138" s="1">
        <f>Tabulka1[[#This Row],[z2]]</f>
        <v>1.0793650000000001</v>
      </c>
      <c r="S1138" s="1">
        <f>Tabulka1[[#This Row],[std2]]</f>
        <v>7.0710678117547895E-6</v>
      </c>
      <c r="T1138" s="1" t="s">
        <v>39</v>
      </c>
      <c r="U1138" s="1" t="s">
        <v>28</v>
      </c>
      <c r="V1138" s="1" t="str">
        <f>Tabulka1[[#This Row],[z2Label]]</f>
        <v>Density (g/cm3)</v>
      </c>
      <c r="W1138" s="1">
        <f>2*Tabulka1[[#This Row],[x3]]/94.196*1000/(100-Tabulka1[[#This Row],[x2]])</f>
        <v>0.72985135847233362</v>
      </c>
      <c r="X1138" s="1">
        <f>(Tabulka1[[#This Row],[x2]]-Tabulka1[[#This Row],[x3]])/60.08*1000/(100-Tabulka1[[#This Row],[x2]])</f>
        <v>1.2772398773265836</v>
      </c>
      <c r="Y1138" s="1">
        <f>Tabulka1[[#This Row],[z2]]</f>
        <v>1.0793650000000001</v>
      </c>
      <c r="Z1138" s="1">
        <f>Tabulka1[[#This Row],[std2]]</f>
        <v>7.0710678117547895E-6</v>
      </c>
      <c r="AA1138" s="1" t="s">
        <v>40</v>
      </c>
      <c r="AB1138" s="1" t="s">
        <v>37</v>
      </c>
      <c r="AC1138" s="1" t="str">
        <f>Tabulka1[[#This Row],[z2Label]]</f>
        <v>Density (g/cm3)</v>
      </c>
      <c r="AD1138" s="1">
        <f>Tabulka1[[#This Row],[y2]]</f>
        <v>3.5</v>
      </c>
      <c r="AE1138" s="1">
        <f>Tabulka1[[#This Row],[x3]]</f>
        <v>3.0937085353196969</v>
      </c>
      <c r="AF1138" s="1">
        <f>Tabulka1[[#This Row],[x2]]-Tabulka1[[#This Row],[x3]]</f>
        <v>6.9062914646803026</v>
      </c>
      <c r="AG1138" s="1">
        <f>100-Tabulka1[[#This Row],[Na2O_proc]]-Tabulka1[[#This Row],[SiO2_proc]]</f>
        <v>90</v>
      </c>
      <c r="AH1138" s="1">
        <f>Tabulka1[[#This Row],[z2]]</f>
        <v>1.0793650000000001</v>
      </c>
      <c r="AI1138" s="1">
        <f>Tabulka1[[#This Row],[std2]]</f>
        <v>7.0710678117547895E-6</v>
      </c>
      <c r="AJ1138" s="1" t="str">
        <f>Tabulka1[[#This Row],[z2Label]]</f>
        <v>Density (g/cm3)</v>
      </c>
      <c r="AK1138" s="1">
        <v>20</v>
      </c>
      <c r="AL1138" s="1" t="s">
        <v>83</v>
      </c>
      <c r="AM1138" s="1" t="s">
        <v>79</v>
      </c>
      <c r="AN1138" s="1">
        <f t="shared" si="904"/>
        <v>1.0792665242500001</v>
      </c>
      <c r="AO1138" s="1">
        <f>Tabulka1[[#This Row],[Interpolated_z2]]-Tabulka1[[#This Row],[z2]]</f>
        <v>-9.8475749999993312E-5</v>
      </c>
      <c r="AP1138" s="1">
        <f>Tabulka1[[#This Row],[Interpolated_z2 - measured]]/Tabulka1[[#This Row],[z2]]*100</f>
        <v>-9.1234892737853557E-3</v>
      </c>
      <c r="AQ1138" s="1">
        <v>1</v>
      </c>
    </row>
    <row r="1139" spans="1:43" ht="16.5" x14ac:dyDescent="0.35">
      <c r="A1139" s="1">
        <f>2*Tabulka1[[#This Row],[x3]]*Tabulka1[[#This Row],[z]]/(100*94.196)*1000</f>
        <v>1.1079149095495211</v>
      </c>
      <c r="B1139" s="1">
        <f>Tabulka1[[#This Row],[y2]]*Tabulka1[[#This Row],[x]]/2</f>
        <v>1.9388510917116619</v>
      </c>
      <c r="C1139" s="1">
        <f>Tabulka1[[#This Row],[z2]]</f>
        <v>1.1244450000000001</v>
      </c>
      <c r="D1139" s="1">
        <f>Tabulka1[[#This Row],[std2]]</f>
        <v>3.535533905940199E-5</v>
      </c>
      <c r="E1139" s="1">
        <f t="shared" si="902"/>
        <v>10</v>
      </c>
      <c r="F1139" s="1" t="s">
        <v>84</v>
      </c>
      <c r="G1139" s="1" t="s">
        <v>27</v>
      </c>
      <c r="H1139" s="1" t="str">
        <f>Tabulka1[[#This Row],[z2Label]]</f>
        <v>Density (g/cm3)</v>
      </c>
      <c r="I1139" s="1">
        <f t="shared" ref="I1139:J1139" si="921">I1047</f>
        <v>15</v>
      </c>
      <c r="J1139" s="1">
        <f t="shared" si="921"/>
        <v>3.5</v>
      </c>
      <c r="K1139">
        <v>1.1244450000000001</v>
      </c>
      <c r="L1139">
        <v>3.535533905940199E-5</v>
      </c>
      <c r="M1139" s="1" t="s">
        <v>29</v>
      </c>
      <c r="N1139" s="1" t="s">
        <v>28</v>
      </c>
      <c r="O1139" s="1" t="s">
        <v>80</v>
      </c>
      <c r="P1139" s="1">
        <f>Tabulka1[[#This Row],[x2]]/(1+Tabulka1[[#This Row],[y2]]*60.08/94.196)</f>
        <v>4.6405628029795452</v>
      </c>
      <c r="Q1139" s="1">
        <f>Tabulka1[[#This Row],[y2]]</f>
        <v>3.5</v>
      </c>
      <c r="R1139" s="1">
        <f>Tabulka1[[#This Row],[z2]]</f>
        <v>1.1244450000000001</v>
      </c>
      <c r="S1139" s="1">
        <f>Tabulka1[[#This Row],[std2]]</f>
        <v>3.535533905940199E-5</v>
      </c>
      <c r="T1139" s="1" t="s">
        <v>39</v>
      </c>
      <c r="U1139" s="1" t="s">
        <v>28</v>
      </c>
      <c r="V1139" s="1" t="str">
        <f>Tabulka1[[#This Row],[z2Label]]</f>
        <v>Density (g/cm3)</v>
      </c>
      <c r="W1139" s="1">
        <f>2*Tabulka1[[#This Row],[x3]]/94.196*1000/(100-Tabulka1[[#This Row],[x2]])</f>
        <v>1.1591756869854708</v>
      </c>
      <c r="X1139" s="1">
        <f>(Tabulka1[[#This Row],[x2]]-Tabulka1[[#This Row],[x3]])/60.08*1000/(100-Tabulka1[[#This Row],[x2]])</f>
        <v>2.028557452224574</v>
      </c>
      <c r="Y1139" s="1">
        <f>Tabulka1[[#This Row],[z2]]</f>
        <v>1.1244450000000001</v>
      </c>
      <c r="Z1139" s="1">
        <f>Tabulka1[[#This Row],[std2]]</f>
        <v>3.535533905940199E-5</v>
      </c>
      <c r="AA1139" s="1" t="s">
        <v>40</v>
      </c>
      <c r="AB1139" s="1" t="s">
        <v>37</v>
      </c>
      <c r="AC1139" s="1" t="str">
        <f>Tabulka1[[#This Row],[z2Label]]</f>
        <v>Density (g/cm3)</v>
      </c>
      <c r="AD1139" s="1">
        <f>Tabulka1[[#This Row],[y2]]</f>
        <v>3.5</v>
      </c>
      <c r="AE1139" s="1">
        <f>Tabulka1[[#This Row],[x3]]</f>
        <v>4.6405628029795452</v>
      </c>
      <c r="AF1139" s="1">
        <f>Tabulka1[[#This Row],[x2]]-Tabulka1[[#This Row],[x3]]</f>
        <v>10.359437197020455</v>
      </c>
      <c r="AG1139" s="1">
        <f>100-Tabulka1[[#This Row],[Na2O_proc]]-Tabulka1[[#This Row],[SiO2_proc]]</f>
        <v>85</v>
      </c>
      <c r="AH1139" s="1">
        <f>Tabulka1[[#This Row],[z2]]</f>
        <v>1.1244450000000001</v>
      </c>
      <c r="AI1139" s="1">
        <f>Tabulka1[[#This Row],[std2]]</f>
        <v>3.535533905940199E-5</v>
      </c>
      <c r="AJ1139" s="1" t="str">
        <f>Tabulka1[[#This Row],[z2Label]]</f>
        <v>Density (g/cm3)</v>
      </c>
      <c r="AK1139" s="1">
        <v>20</v>
      </c>
      <c r="AL1139" s="1" t="s">
        <v>83</v>
      </c>
      <c r="AM1139" s="1" t="s">
        <v>79</v>
      </c>
      <c r="AN1139" s="1">
        <f t="shared" si="904"/>
        <v>1.1236406001250003</v>
      </c>
      <c r="AO1139" s="1">
        <f>Tabulka1[[#This Row],[Interpolated_z2]]-Tabulka1[[#This Row],[z2]]</f>
        <v>-8.0439987499980603E-4</v>
      </c>
      <c r="AP1139" s="1">
        <f>Tabulka1[[#This Row],[Interpolated_z2 - measured]]/Tabulka1[[#This Row],[z2]]*100</f>
        <v>-7.1537502945880488E-2</v>
      </c>
      <c r="AQ1139" s="1">
        <v>1</v>
      </c>
    </row>
    <row r="1140" spans="1:43" ht="16.5" x14ac:dyDescent="0.35">
      <c r="A1140" s="1">
        <f>2*Tabulka1[[#This Row],[x3]]*Tabulka1[[#This Row],[z]]/(100*94.196)*1000</f>
        <v>1.5391229522195511</v>
      </c>
      <c r="B1140" s="1">
        <f>Tabulka1[[#This Row],[y2]]*Tabulka1[[#This Row],[x]]/2</f>
        <v>2.6934651663842146</v>
      </c>
      <c r="C1140" s="1">
        <f>Tabulka1[[#This Row],[z2]]</f>
        <v>1.171565</v>
      </c>
      <c r="D1140" s="1">
        <f>Tabulka1[[#This Row],[std2]]</f>
        <v>7.0710678119117998E-6</v>
      </c>
      <c r="E1140" s="1">
        <f t="shared" si="902"/>
        <v>10</v>
      </c>
      <c r="F1140" s="1" t="s">
        <v>84</v>
      </c>
      <c r="G1140" s="1" t="s">
        <v>27</v>
      </c>
      <c r="H1140" s="1" t="str">
        <f>Tabulka1[[#This Row],[z2Label]]</f>
        <v>Density (g/cm3)</v>
      </c>
      <c r="I1140" s="1">
        <f t="shared" ref="I1140:J1140" si="922">I1048</f>
        <v>20</v>
      </c>
      <c r="J1140" s="1">
        <f t="shared" si="922"/>
        <v>3.5</v>
      </c>
      <c r="K1140">
        <v>1.171565</v>
      </c>
      <c r="L1140">
        <v>7.0710678119117998E-6</v>
      </c>
      <c r="M1140" s="1" t="s">
        <v>29</v>
      </c>
      <c r="N1140" s="1" t="s">
        <v>28</v>
      </c>
      <c r="O1140" s="1" t="s">
        <v>80</v>
      </c>
      <c r="P1140" s="1">
        <f>Tabulka1[[#This Row],[x2]]/(1+Tabulka1[[#This Row],[y2]]*60.08/94.196)</f>
        <v>6.1874170706393938</v>
      </c>
      <c r="Q1140" s="1">
        <f>Tabulka1[[#This Row],[y2]]</f>
        <v>3.5</v>
      </c>
      <c r="R1140" s="1">
        <f>Tabulka1[[#This Row],[z2]]</f>
        <v>1.171565</v>
      </c>
      <c r="S1140" s="1">
        <f>Tabulka1[[#This Row],[std2]]</f>
        <v>7.0710678119117998E-6</v>
      </c>
      <c r="T1140" s="1" t="s">
        <v>39</v>
      </c>
      <c r="U1140" s="1" t="s">
        <v>28</v>
      </c>
      <c r="V1140" s="1" t="str">
        <f>Tabulka1[[#This Row],[z2Label]]</f>
        <v>Density (g/cm3)</v>
      </c>
      <c r="W1140" s="1">
        <f>2*Tabulka1[[#This Row],[x3]]/94.196*1000/(100-Tabulka1[[#This Row],[x2]])</f>
        <v>1.6421655565627507</v>
      </c>
      <c r="X1140" s="1">
        <f>(Tabulka1[[#This Row],[x2]]-Tabulka1[[#This Row],[x3]])/60.08*1000/(100-Tabulka1[[#This Row],[x2]])</f>
        <v>2.8737897239848129</v>
      </c>
      <c r="Y1140" s="1">
        <f>Tabulka1[[#This Row],[z2]]</f>
        <v>1.171565</v>
      </c>
      <c r="Z1140" s="1">
        <f>Tabulka1[[#This Row],[std2]]</f>
        <v>7.0710678119117998E-6</v>
      </c>
      <c r="AA1140" s="1" t="s">
        <v>40</v>
      </c>
      <c r="AB1140" s="1" t="s">
        <v>37</v>
      </c>
      <c r="AC1140" s="1" t="str">
        <f>Tabulka1[[#This Row],[z2Label]]</f>
        <v>Density (g/cm3)</v>
      </c>
      <c r="AD1140" s="1">
        <f>Tabulka1[[#This Row],[y2]]</f>
        <v>3.5</v>
      </c>
      <c r="AE1140" s="1">
        <f>Tabulka1[[#This Row],[x3]]</f>
        <v>6.1874170706393938</v>
      </c>
      <c r="AF1140" s="1">
        <f>Tabulka1[[#This Row],[x2]]-Tabulka1[[#This Row],[x3]]</f>
        <v>13.812582929360605</v>
      </c>
      <c r="AG1140" s="1">
        <f>100-Tabulka1[[#This Row],[Na2O_proc]]-Tabulka1[[#This Row],[SiO2_proc]]</f>
        <v>80</v>
      </c>
      <c r="AH1140" s="1">
        <f>Tabulka1[[#This Row],[z2]]</f>
        <v>1.171565</v>
      </c>
      <c r="AI1140" s="1">
        <f>Tabulka1[[#This Row],[std2]]</f>
        <v>7.0710678119117998E-6</v>
      </c>
      <c r="AJ1140" s="1" t="str">
        <f>Tabulka1[[#This Row],[z2Label]]</f>
        <v>Density (g/cm3)</v>
      </c>
      <c r="AK1140" s="1">
        <v>20</v>
      </c>
      <c r="AL1140" s="1" t="s">
        <v>83</v>
      </c>
      <c r="AM1140" s="1" t="s">
        <v>79</v>
      </c>
      <c r="AN1140" s="1">
        <f t="shared" si="904"/>
        <v>1.1713998365</v>
      </c>
      <c r="AO1140" s="1">
        <f>Tabulka1[[#This Row],[Interpolated_z2]]-Tabulka1[[#This Row],[z2]]</f>
        <v>-1.6516349999995406E-4</v>
      </c>
      <c r="AP1140" s="1">
        <f>Tabulka1[[#This Row],[Interpolated_z2 - measured]]/Tabulka1[[#This Row],[z2]]*100</f>
        <v>-1.4097681306624393E-2</v>
      </c>
      <c r="AQ1140" s="1">
        <v>1</v>
      </c>
    </row>
    <row r="1141" spans="1:43" ht="16.5" x14ac:dyDescent="0.35">
      <c r="A1141" s="1">
        <f>2*Tabulka1[[#This Row],[x3]]*Tabulka1[[#This Row],[z]]/(100*94.196)*1000</f>
        <v>2.0045011757905384</v>
      </c>
      <c r="B1141" s="1">
        <f>Tabulka1[[#This Row],[y2]]*Tabulka1[[#This Row],[x]]/2</f>
        <v>3.5078770576334422</v>
      </c>
      <c r="C1141" s="1">
        <f>Tabulka1[[#This Row],[z2]]</f>
        <v>1.220645</v>
      </c>
      <c r="D1141" s="1">
        <f>Tabulka1[[#This Row],[std2]]</f>
        <v>7.0710678119117998E-6</v>
      </c>
      <c r="E1141" s="1">
        <f t="shared" si="902"/>
        <v>10</v>
      </c>
      <c r="F1141" s="1" t="s">
        <v>84</v>
      </c>
      <c r="G1141" s="1" t="s">
        <v>27</v>
      </c>
      <c r="H1141" s="1" t="str">
        <f>Tabulka1[[#This Row],[z2Label]]</f>
        <v>Density (g/cm3)</v>
      </c>
      <c r="I1141" s="1">
        <f t="shared" ref="I1141:J1141" si="923">I1049</f>
        <v>25</v>
      </c>
      <c r="J1141" s="1">
        <f t="shared" si="923"/>
        <v>3.5</v>
      </c>
      <c r="K1141">
        <v>1.220645</v>
      </c>
      <c r="L1141">
        <v>7.0710678119117998E-6</v>
      </c>
      <c r="M1141" s="1" t="s">
        <v>29</v>
      </c>
      <c r="N1141" s="1" t="s">
        <v>28</v>
      </c>
      <c r="O1141" s="1" t="s">
        <v>80</v>
      </c>
      <c r="P1141" s="1">
        <f>Tabulka1[[#This Row],[x2]]/(1+Tabulka1[[#This Row],[y2]]*60.08/94.196)</f>
        <v>7.7342713382992416</v>
      </c>
      <c r="Q1141" s="1">
        <f>Tabulka1[[#This Row],[y2]]</f>
        <v>3.5</v>
      </c>
      <c r="R1141" s="1">
        <f>Tabulka1[[#This Row],[z2]]</f>
        <v>1.220645</v>
      </c>
      <c r="S1141" s="1">
        <f>Tabulka1[[#This Row],[std2]]</f>
        <v>7.0710678119117998E-6</v>
      </c>
      <c r="T1141" s="1" t="s">
        <v>39</v>
      </c>
      <c r="U1141" s="1" t="s">
        <v>28</v>
      </c>
      <c r="V1141" s="1" t="str">
        <f>Tabulka1[[#This Row],[z2Label]]</f>
        <v>Density (g/cm3)</v>
      </c>
      <c r="W1141" s="1">
        <f>2*Tabulka1[[#This Row],[x3]]/94.196*1000/(100-Tabulka1[[#This Row],[x2]])</f>
        <v>2.1895540754170009</v>
      </c>
      <c r="X1141" s="1">
        <f>(Tabulka1[[#This Row],[x2]]-Tabulka1[[#This Row],[x3]])/60.08*1000/(100-Tabulka1[[#This Row],[x2]])</f>
        <v>3.8317196319797517</v>
      </c>
      <c r="Y1141" s="1">
        <f>Tabulka1[[#This Row],[z2]]</f>
        <v>1.220645</v>
      </c>
      <c r="Z1141" s="1">
        <f>Tabulka1[[#This Row],[std2]]</f>
        <v>7.0710678119117998E-6</v>
      </c>
      <c r="AA1141" s="1" t="s">
        <v>40</v>
      </c>
      <c r="AB1141" s="1" t="s">
        <v>37</v>
      </c>
      <c r="AC1141" s="1" t="str">
        <f>Tabulka1[[#This Row],[z2Label]]</f>
        <v>Density (g/cm3)</v>
      </c>
      <c r="AD1141" s="1">
        <f>Tabulka1[[#This Row],[y2]]</f>
        <v>3.5</v>
      </c>
      <c r="AE1141" s="1">
        <f>Tabulka1[[#This Row],[x3]]</f>
        <v>7.7342713382992416</v>
      </c>
      <c r="AF1141" s="1">
        <f>Tabulka1[[#This Row],[x2]]-Tabulka1[[#This Row],[x3]]</f>
        <v>17.265728661700759</v>
      </c>
      <c r="AG1141" s="1">
        <f>100-Tabulka1[[#This Row],[Na2O_proc]]-Tabulka1[[#This Row],[SiO2_proc]]</f>
        <v>75</v>
      </c>
      <c r="AH1141" s="1">
        <f>Tabulka1[[#This Row],[z2]]</f>
        <v>1.220645</v>
      </c>
      <c r="AI1141" s="1">
        <f>Tabulka1[[#This Row],[std2]]</f>
        <v>7.0710678119117998E-6</v>
      </c>
      <c r="AJ1141" s="1" t="str">
        <f>Tabulka1[[#This Row],[z2Label]]</f>
        <v>Density (g/cm3)</v>
      </c>
      <c r="AK1141" s="1">
        <v>20</v>
      </c>
      <c r="AL1141" s="1" t="s">
        <v>83</v>
      </c>
      <c r="AM1141" s="1" t="s">
        <v>79</v>
      </c>
      <c r="AN1141" s="1">
        <f t="shared" si="904"/>
        <v>1.2220756843750002</v>
      </c>
      <c r="AO1141" s="1">
        <f>Tabulka1[[#This Row],[Interpolated_z2]]-Tabulka1[[#This Row],[z2]]</f>
        <v>1.4306843750002685E-3</v>
      </c>
      <c r="AP1141" s="1">
        <f>Tabulka1[[#This Row],[Interpolated_z2 - measured]]/Tabulka1[[#This Row],[z2]]*100</f>
        <v>0.11720724494019706</v>
      </c>
      <c r="AQ1141" s="1">
        <v>1</v>
      </c>
    </row>
    <row r="1142" spans="1:43" ht="16.5" x14ac:dyDescent="0.35">
      <c r="A1142" s="1">
        <f>2*Tabulka1[[#This Row],[x3]]*Tabulka1[[#This Row],[z]]/(100*94.196)*1000</f>
        <v>2.5048577621881525</v>
      </c>
      <c r="B1142" s="1">
        <f>Tabulka1[[#This Row],[y2]]*Tabulka1[[#This Row],[x]]/2</f>
        <v>4.383501083829267</v>
      </c>
      <c r="C1142" s="1">
        <f>Tabulka1[[#This Row],[z2]]</f>
        <v>1.2762199999999999</v>
      </c>
      <c r="D1142" s="1">
        <f>Tabulka1[[#This Row],[std2]]</f>
        <v>1.8384776310860769E-4</v>
      </c>
      <c r="E1142" s="1">
        <f t="shared" si="902"/>
        <v>10</v>
      </c>
      <c r="F1142" s="1" t="s">
        <v>84</v>
      </c>
      <c r="G1142" s="1" t="s">
        <v>27</v>
      </c>
      <c r="H1142" s="1" t="str">
        <f>Tabulka1[[#This Row],[z2Label]]</f>
        <v>Density (g/cm3)</v>
      </c>
      <c r="I1142" s="1">
        <f t="shared" ref="I1142:J1142" si="924">I1050</f>
        <v>29.88</v>
      </c>
      <c r="J1142" s="1">
        <f t="shared" si="924"/>
        <v>3.5</v>
      </c>
      <c r="K1142">
        <v>1.2762199999999999</v>
      </c>
      <c r="L1142">
        <v>1.8384776310860769E-4</v>
      </c>
      <c r="M1142" s="1" t="s">
        <v>29</v>
      </c>
      <c r="N1142" s="1" t="s">
        <v>28</v>
      </c>
      <c r="O1142" s="1" t="s">
        <v>80</v>
      </c>
      <c r="P1142" s="1">
        <f>Tabulka1[[#This Row],[x2]]/(1+Tabulka1[[#This Row],[y2]]*60.08/94.196)</f>
        <v>9.2440011035352541</v>
      </c>
      <c r="Q1142" s="1">
        <f>Tabulka1[[#This Row],[y2]]</f>
        <v>3.5</v>
      </c>
      <c r="R1142" s="1">
        <f>Tabulka1[[#This Row],[z2]]</f>
        <v>1.2762199999999999</v>
      </c>
      <c r="S1142" s="1">
        <f>Tabulka1[[#This Row],[std2]]</f>
        <v>1.8384776310860769E-4</v>
      </c>
      <c r="T1142" s="1" t="s">
        <v>39</v>
      </c>
      <c r="U1142" s="1" t="s">
        <v>28</v>
      </c>
      <c r="V1142" s="1" t="str">
        <f>Tabulka1[[#This Row],[z2Label]]</f>
        <v>Density (g/cm3)</v>
      </c>
      <c r="W1142" s="1">
        <f>2*Tabulka1[[#This Row],[x3]]/94.196*1000/(100-Tabulka1[[#This Row],[x2]])</f>
        <v>2.7990819640670268</v>
      </c>
      <c r="X1142" s="1">
        <f>(Tabulka1[[#This Row],[x2]]-Tabulka1[[#This Row],[x3]])/60.08*1000/(100-Tabulka1[[#This Row],[x2]])</f>
        <v>4.8983934371172966</v>
      </c>
      <c r="Y1142" s="1">
        <f>Tabulka1[[#This Row],[z2]]</f>
        <v>1.2762199999999999</v>
      </c>
      <c r="Z1142" s="1">
        <f>Tabulka1[[#This Row],[std2]]</f>
        <v>1.8384776310860769E-4</v>
      </c>
      <c r="AA1142" s="1" t="s">
        <v>40</v>
      </c>
      <c r="AB1142" s="1" t="s">
        <v>37</v>
      </c>
      <c r="AC1142" s="1" t="str">
        <f>Tabulka1[[#This Row],[z2Label]]</f>
        <v>Density (g/cm3)</v>
      </c>
      <c r="AD1142" s="1">
        <f>Tabulka1[[#This Row],[y2]]</f>
        <v>3.5</v>
      </c>
      <c r="AE1142" s="1">
        <f>Tabulka1[[#This Row],[x3]]</f>
        <v>9.2440011035352541</v>
      </c>
      <c r="AF1142" s="1">
        <f>Tabulka1[[#This Row],[x2]]-Tabulka1[[#This Row],[x3]]</f>
        <v>20.635998896464745</v>
      </c>
      <c r="AG1142" s="1">
        <f>100-Tabulka1[[#This Row],[Na2O_proc]]-Tabulka1[[#This Row],[SiO2_proc]]</f>
        <v>70.12</v>
      </c>
      <c r="AH1142" s="1">
        <f>Tabulka1[[#This Row],[z2]]</f>
        <v>1.2762199999999999</v>
      </c>
      <c r="AI1142" s="1">
        <f>Tabulka1[[#This Row],[std2]]</f>
        <v>1.8384776310860769E-4</v>
      </c>
      <c r="AJ1142" s="1" t="str">
        <f>Tabulka1[[#This Row],[z2Label]]</f>
        <v>Density (g/cm3)</v>
      </c>
      <c r="AK1142" s="1">
        <v>20</v>
      </c>
      <c r="AL1142" s="1" t="s">
        <v>83</v>
      </c>
      <c r="AM1142" s="1" t="s">
        <v>79</v>
      </c>
      <c r="AN1142" s="1">
        <f t="shared" si="904"/>
        <v>1.2743027364627315</v>
      </c>
      <c r="AO1142" s="1">
        <f>Tabulka1[[#This Row],[Interpolated_z2]]-Tabulka1[[#This Row],[z2]]</f>
        <v>-1.9172635372683988E-3</v>
      </c>
      <c r="AP1142" s="1">
        <f>Tabulka1[[#This Row],[Interpolated_z2 - measured]]/Tabulka1[[#This Row],[z2]]*100</f>
        <v>-0.15022986140856584</v>
      </c>
      <c r="AQ1142" s="1">
        <v>1</v>
      </c>
    </row>
    <row r="1143" spans="1:43" ht="16.5" x14ac:dyDescent="0.35">
      <c r="A1143" s="1">
        <f>2*Tabulka1[[#This Row],[x3]]*Tabulka1[[#This Row],[z]]/(100*94.196)*1000</f>
        <v>0</v>
      </c>
      <c r="B1143" s="1">
        <f>Tabulka1[[#This Row],[y2]]*Tabulka1[[#This Row],[x]]/2</f>
        <v>0</v>
      </c>
      <c r="C1143" s="1">
        <f>Tabulka1[[#This Row],[z2]]</f>
        <v>0.99819999999999998</v>
      </c>
      <c r="D1143" s="1">
        <f>Tabulka1[[#This Row],[std2]]</f>
        <v>0</v>
      </c>
      <c r="E1143" s="1">
        <f t="shared" si="902"/>
        <v>11</v>
      </c>
      <c r="F1143" s="1" t="s">
        <v>84</v>
      </c>
      <c r="G1143" s="1" t="s">
        <v>27</v>
      </c>
      <c r="H1143" s="1" t="str">
        <f>Tabulka1[[#This Row],[z2Label]]</f>
        <v>Density (g/cm3)</v>
      </c>
      <c r="I1143" s="1">
        <f t="shared" ref="I1143:J1143" si="925">I1051</f>
        <v>0</v>
      </c>
      <c r="J1143" s="1">
        <f t="shared" si="925"/>
        <v>3.8849999999999998</v>
      </c>
      <c r="K1143">
        <v>0.99819999999999998</v>
      </c>
      <c r="L1143"/>
      <c r="M1143" s="1" t="s">
        <v>29</v>
      </c>
      <c r="N1143" s="1" t="s">
        <v>28</v>
      </c>
      <c r="O1143" s="1" t="s">
        <v>80</v>
      </c>
      <c r="P1143" s="1">
        <f>Tabulka1[[#This Row],[x2]]/(1+Tabulka1[[#This Row],[y2]]*60.08/94.196)</f>
        <v>0</v>
      </c>
      <c r="Q1143" s="1">
        <f>Tabulka1[[#This Row],[y2]]</f>
        <v>3.8849999999999998</v>
      </c>
      <c r="R1143" s="1">
        <f>Tabulka1[[#This Row],[z2]]</f>
        <v>0.99819999999999998</v>
      </c>
      <c r="S1143" s="1">
        <f>Tabulka1[[#This Row],[std2]]</f>
        <v>0</v>
      </c>
      <c r="T1143" s="1" t="s">
        <v>39</v>
      </c>
      <c r="U1143" s="1" t="s">
        <v>28</v>
      </c>
      <c r="V1143" s="1" t="str">
        <f>Tabulka1[[#This Row],[z2Label]]</f>
        <v>Density (g/cm3)</v>
      </c>
      <c r="W1143" s="1">
        <f>2*Tabulka1[[#This Row],[x3]]/94.196*1000/(100-Tabulka1[[#This Row],[x2]])</f>
        <v>0</v>
      </c>
      <c r="X1143" s="1">
        <f>(Tabulka1[[#This Row],[x2]]-Tabulka1[[#This Row],[x3]])/60.08*1000/(100-Tabulka1[[#This Row],[x2]])</f>
        <v>0</v>
      </c>
      <c r="Y1143" s="1">
        <f>Tabulka1[[#This Row],[z2]]</f>
        <v>0.99819999999999998</v>
      </c>
      <c r="Z1143" s="1">
        <f>Tabulka1[[#This Row],[std2]]</f>
        <v>0</v>
      </c>
      <c r="AA1143" s="1" t="s">
        <v>40</v>
      </c>
      <c r="AB1143" s="1" t="s">
        <v>37</v>
      </c>
      <c r="AC1143" s="1" t="str">
        <f>Tabulka1[[#This Row],[z2Label]]</f>
        <v>Density (g/cm3)</v>
      </c>
      <c r="AD1143" s="1">
        <f>Tabulka1[[#This Row],[y2]]</f>
        <v>3.8849999999999998</v>
      </c>
      <c r="AE1143" s="1">
        <f>Tabulka1[[#This Row],[x3]]</f>
        <v>0</v>
      </c>
      <c r="AF1143" s="1">
        <f>Tabulka1[[#This Row],[x2]]-Tabulka1[[#This Row],[x3]]</f>
        <v>0</v>
      </c>
      <c r="AG1143" s="1">
        <f>100-Tabulka1[[#This Row],[Na2O_proc]]-Tabulka1[[#This Row],[SiO2_proc]]</f>
        <v>100</v>
      </c>
      <c r="AH1143" s="1">
        <f>Tabulka1[[#This Row],[z2]]</f>
        <v>0.99819999999999998</v>
      </c>
      <c r="AI1143" s="1">
        <f>Tabulka1[[#This Row],[std2]]</f>
        <v>0</v>
      </c>
      <c r="AJ1143" s="1" t="str">
        <f>Tabulka1[[#This Row],[z2Label]]</f>
        <v>Density (g/cm3)</v>
      </c>
      <c r="AK1143" s="1">
        <v>20</v>
      </c>
      <c r="AL1143" s="1" t="s">
        <v>83</v>
      </c>
      <c r="AM1143" s="1" t="s">
        <v>79</v>
      </c>
      <c r="AN1143" s="1">
        <f t="shared" si="904"/>
        <v>0.99225145728217645</v>
      </c>
      <c r="AO1143" s="1">
        <f>Tabulka1[[#This Row],[Interpolated_z2]]-Tabulka1[[#This Row],[z2]]</f>
        <v>-5.948542717823524E-3</v>
      </c>
      <c r="AP1143" s="1">
        <f>Tabulka1[[#This Row],[Interpolated_z2 - measured]]/Tabulka1[[#This Row],[z2]]*100</f>
        <v>-0.59592694027484716</v>
      </c>
      <c r="AQ1143" s="1">
        <v>100</v>
      </c>
    </row>
    <row r="1144" spans="1:43" ht="16.5" x14ac:dyDescent="0.35">
      <c r="A1144" s="1">
        <f>2*Tabulka1[[#This Row],[x3]]*Tabulka1[[#This Row],[z]]/(100*94.196)*1000</f>
        <v>0.31637163819554426</v>
      </c>
      <c r="B1144" s="1">
        <f>Tabulka1[[#This Row],[y2]]*Tabulka1[[#This Row],[x]]/2</f>
        <v>0.61455190719484465</v>
      </c>
      <c r="C1144" s="1">
        <f>Tabulka1[[#This Row],[z2]]</f>
        <v>1.0364550000000001</v>
      </c>
      <c r="D1144" s="1">
        <f>Tabulka1[[#This Row],[std2]]</f>
        <v>7.0710678117547895E-6</v>
      </c>
      <c r="E1144" s="1">
        <f t="shared" si="902"/>
        <v>11</v>
      </c>
      <c r="F1144" s="1" t="s">
        <v>84</v>
      </c>
      <c r="G1144" s="1" t="s">
        <v>27</v>
      </c>
      <c r="H1144" s="1" t="str">
        <f>Tabulka1[[#This Row],[z2Label]]</f>
        <v>Density (g/cm3)</v>
      </c>
      <c r="I1144" s="1">
        <f t="shared" ref="I1144:J1144" si="926">I1052</f>
        <v>5</v>
      </c>
      <c r="J1144" s="1">
        <f t="shared" si="926"/>
        <v>3.8849999999999998</v>
      </c>
      <c r="K1144">
        <v>1.0364550000000001</v>
      </c>
      <c r="L1144">
        <v>7.0710678117547895E-6</v>
      </c>
      <c r="M1144" s="1" t="s">
        <v>29</v>
      </c>
      <c r="N1144" s="1" t="s">
        <v>28</v>
      </c>
      <c r="O1144" s="1" t="s">
        <v>80</v>
      </c>
      <c r="P1144" s="1">
        <f>Tabulka1[[#This Row],[x2]]/(1+Tabulka1[[#This Row],[y2]]*60.08/94.196)</f>
        <v>1.4376380465851137</v>
      </c>
      <c r="Q1144" s="1">
        <f>Tabulka1[[#This Row],[y2]]</f>
        <v>3.8849999999999998</v>
      </c>
      <c r="R1144" s="1">
        <f>Tabulka1[[#This Row],[z2]]</f>
        <v>1.0364550000000001</v>
      </c>
      <c r="S1144" s="1">
        <f>Tabulka1[[#This Row],[std2]]</f>
        <v>7.0710678117547895E-6</v>
      </c>
      <c r="T1144" s="1" t="s">
        <v>39</v>
      </c>
      <c r="U1144" s="1" t="s">
        <v>28</v>
      </c>
      <c r="V1144" s="1" t="str">
        <f>Tabulka1[[#This Row],[z2Label]]</f>
        <v>Density (g/cm3)</v>
      </c>
      <c r="W1144" s="1">
        <f>2*Tabulka1[[#This Row],[x3]]/94.196*1000/(100-Tabulka1[[#This Row],[x2]])</f>
        <v>0.32130944136305117</v>
      </c>
      <c r="X1144" s="1">
        <f>(Tabulka1[[#This Row],[x2]]-Tabulka1[[#This Row],[x3]])/60.08*1000/(100-Tabulka1[[#This Row],[x2]])</f>
        <v>0.624143589847727</v>
      </c>
      <c r="Y1144" s="1">
        <f>Tabulka1[[#This Row],[z2]]</f>
        <v>1.0364550000000001</v>
      </c>
      <c r="Z1144" s="1">
        <f>Tabulka1[[#This Row],[std2]]</f>
        <v>7.0710678117547895E-6</v>
      </c>
      <c r="AA1144" s="1" t="s">
        <v>40</v>
      </c>
      <c r="AB1144" s="1" t="s">
        <v>37</v>
      </c>
      <c r="AC1144" s="1" t="str">
        <f>Tabulka1[[#This Row],[z2Label]]</f>
        <v>Density (g/cm3)</v>
      </c>
      <c r="AD1144" s="1">
        <f>Tabulka1[[#This Row],[y2]]</f>
        <v>3.8849999999999998</v>
      </c>
      <c r="AE1144" s="1">
        <f>Tabulka1[[#This Row],[x3]]</f>
        <v>1.4376380465851137</v>
      </c>
      <c r="AF1144" s="1">
        <f>Tabulka1[[#This Row],[x2]]-Tabulka1[[#This Row],[x3]]</f>
        <v>3.5623619534148863</v>
      </c>
      <c r="AG1144" s="1">
        <f>100-Tabulka1[[#This Row],[Na2O_proc]]-Tabulka1[[#This Row],[SiO2_proc]]</f>
        <v>95</v>
      </c>
      <c r="AH1144" s="1">
        <f>Tabulka1[[#This Row],[z2]]</f>
        <v>1.0364550000000001</v>
      </c>
      <c r="AI1144" s="1">
        <f>Tabulka1[[#This Row],[std2]]</f>
        <v>7.0710678117547895E-6</v>
      </c>
      <c r="AJ1144" s="1" t="str">
        <f>Tabulka1[[#This Row],[z2Label]]</f>
        <v>Density (g/cm3)</v>
      </c>
      <c r="AK1144" s="1">
        <v>20</v>
      </c>
      <c r="AL1144" s="1" t="s">
        <v>83</v>
      </c>
      <c r="AM1144" s="1" t="s">
        <v>79</v>
      </c>
      <c r="AN1144" s="1">
        <f t="shared" si="904"/>
        <v>1.0282690194728086</v>
      </c>
      <c r="AO1144" s="1">
        <f>Tabulka1[[#This Row],[Interpolated_z2]]-Tabulka1[[#This Row],[z2]]</f>
        <v>-8.1859805271915498E-3</v>
      </c>
      <c r="AP1144" s="1">
        <f>Tabulka1[[#This Row],[Interpolated_z2 - measured]]/Tabulka1[[#This Row],[z2]]*100</f>
        <v>-0.78980568642068871</v>
      </c>
      <c r="AQ1144" s="1">
        <v>1</v>
      </c>
    </row>
    <row r="1145" spans="1:43" ht="16.5" x14ac:dyDescent="0.35">
      <c r="A1145" s="1">
        <f>2*Tabulka1[[#This Row],[x3]]*Tabulka1[[#This Row],[z]]/(100*94.196)*1000</f>
        <v>0.64672039774510182</v>
      </c>
      <c r="B1145" s="1">
        <f>Tabulka1[[#This Row],[y2]]*Tabulka1[[#This Row],[x]]/2</f>
        <v>1.2562543726198603</v>
      </c>
      <c r="C1145" s="1">
        <f>Tabulka1[[#This Row],[z2]]</f>
        <v>1.05935</v>
      </c>
      <c r="D1145" s="1">
        <f>Tabulka1[[#This Row],[std2]]</f>
        <v>1.41421356238236E-5</v>
      </c>
      <c r="E1145" s="1">
        <f t="shared" si="902"/>
        <v>11</v>
      </c>
      <c r="F1145" s="1" t="s">
        <v>84</v>
      </c>
      <c r="G1145" s="1" t="s">
        <v>27</v>
      </c>
      <c r="H1145" s="1" t="str">
        <f>Tabulka1[[#This Row],[z2Label]]</f>
        <v>Density (g/cm3)</v>
      </c>
      <c r="I1145" s="1">
        <f t="shared" ref="I1145:J1145" si="927">I1053</f>
        <v>10</v>
      </c>
      <c r="J1145" s="1">
        <f t="shared" si="927"/>
        <v>3.8849999999999998</v>
      </c>
      <c r="K1145">
        <v>1.05935</v>
      </c>
      <c r="L1145">
        <v>1.41421356238236E-5</v>
      </c>
      <c r="M1145" s="1" t="s">
        <v>29</v>
      </c>
      <c r="N1145" s="1" t="s">
        <v>28</v>
      </c>
      <c r="O1145" s="1" t="s">
        <v>80</v>
      </c>
      <c r="P1145" s="1">
        <f>Tabulka1[[#This Row],[x2]]/(1+Tabulka1[[#This Row],[y2]]*60.08/94.196)</f>
        <v>2.8752760931702275</v>
      </c>
      <c r="Q1145" s="1">
        <f>Tabulka1[[#This Row],[y2]]</f>
        <v>3.8849999999999998</v>
      </c>
      <c r="R1145" s="1">
        <f>Tabulka1[[#This Row],[z2]]</f>
        <v>1.05935</v>
      </c>
      <c r="S1145" s="1">
        <f>Tabulka1[[#This Row],[std2]]</f>
        <v>1.41421356238236E-5</v>
      </c>
      <c r="T1145" s="1" t="s">
        <v>39</v>
      </c>
      <c r="U1145" s="1" t="s">
        <v>28</v>
      </c>
      <c r="V1145" s="1" t="str">
        <f>Tabulka1[[#This Row],[z2Label]]</f>
        <v>Density (g/cm3)</v>
      </c>
      <c r="W1145" s="1">
        <f>2*Tabulka1[[#This Row],[x3]]/94.196*1000/(100-Tabulka1[[#This Row],[x2]])</f>
        <v>0.67831993176644145</v>
      </c>
      <c r="X1145" s="1">
        <f>(Tabulka1[[#This Row],[x2]]-Tabulka1[[#This Row],[x3]])/60.08*1000/(100-Tabulka1[[#This Row],[x2]])</f>
        <v>1.3176364674563126</v>
      </c>
      <c r="Y1145" s="1">
        <f>Tabulka1[[#This Row],[z2]]</f>
        <v>1.05935</v>
      </c>
      <c r="Z1145" s="1">
        <f>Tabulka1[[#This Row],[std2]]</f>
        <v>1.41421356238236E-5</v>
      </c>
      <c r="AA1145" s="1" t="s">
        <v>40</v>
      </c>
      <c r="AB1145" s="1" t="s">
        <v>37</v>
      </c>
      <c r="AC1145" s="1" t="str">
        <f>Tabulka1[[#This Row],[z2Label]]</f>
        <v>Density (g/cm3)</v>
      </c>
      <c r="AD1145" s="1">
        <f>Tabulka1[[#This Row],[y2]]</f>
        <v>3.8849999999999998</v>
      </c>
      <c r="AE1145" s="1">
        <f>Tabulka1[[#This Row],[x3]]</f>
        <v>2.8752760931702275</v>
      </c>
      <c r="AF1145" s="1">
        <f>Tabulka1[[#This Row],[x2]]-Tabulka1[[#This Row],[x3]]</f>
        <v>7.1247239068297725</v>
      </c>
      <c r="AG1145" s="1">
        <f>100-Tabulka1[[#This Row],[Na2O_proc]]-Tabulka1[[#This Row],[SiO2_proc]]</f>
        <v>90</v>
      </c>
      <c r="AH1145" s="1">
        <f>Tabulka1[[#This Row],[z2]]</f>
        <v>1.05935</v>
      </c>
      <c r="AI1145" s="1">
        <f>Tabulka1[[#This Row],[std2]]</f>
        <v>1.41421356238236E-5</v>
      </c>
      <c r="AJ1145" s="1" t="str">
        <f>Tabulka1[[#This Row],[z2Label]]</f>
        <v>Density (g/cm3)</v>
      </c>
      <c r="AK1145" s="1">
        <v>20</v>
      </c>
      <c r="AL1145" s="1" t="s">
        <v>83</v>
      </c>
      <c r="AM1145" s="1" t="s">
        <v>79</v>
      </c>
      <c r="AN1145" s="1">
        <f t="shared" si="904"/>
        <v>1.0696215855501898</v>
      </c>
      <c r="AO1145" s="1">
        <f>Tabulka1[[#This Row],[Interpolated_z2]]-Tabulka1[[#This Row],[z2]]</f>
        <v>1.027158555018981E-2</v>
      </c>
      <c r="AP1145" s="1">
        <f>Tabulka1[[#This Row],[Interpolated_z2 - measured]]/Tabulka1[[#This Row],[z2]]*100</f>
        <v>0.96961207817905415</v>
      </c>
      <c r="AQ1145" s="1">
        <v>1</v>
      </c>
    </row>
    <row r="1146" spans="1:43" s="6" customFormat="1" ht="16.5" x14ac:dyDescent="0.35">
      <c r="A1146" s="2"/>
      <c r="B1146" s="2"/>
      <c r="C1146" s="2" t="str">
        <f>Tabulka1[[#This Row],[z2]]</f>
        <v>chyběl vzorek</v>
      </c>
      <c r="D1146" s="2" t="str">
        <f>Tabulka1[[#This Row],[std2]]</f>
        <v>chyběl</v>
      </c>
      <c r="E1146" s="2">
        <f t="shared" si="902"/>
        <v>11</v>
      </c>
      <c r="F1146" s="2" t="s">
        <v>84</v>
      </c>
      <c r="G1146" s="2" t="s">
        <v>27</v>
      </c>
      <c r="H1146" s="2" t="str">
        <f>Tabulka1[[#This Row],[z2Label]]</f>
        <v>Density (g/cm3)</v>
      </c>
      <c r="I1146" s="2">
        <f t="shared" ref="I1146:J1146" si="928">I1054</f>
        <v>15</v>
      </c>
      <c r="J1146" s="2">
        <f t="shared" si="928"/>
        <v>3.8849999999999998</v>
      </c>
      <c r="K1146" s="6" t="s">
        <v>48</v>
      </c>
      <c r="L1146" s="6" t="s">
        <v>50</v>
      </c>
      <c r="M1146" s="2" t="s">
        <v>29</v>
      </c>
      <c r="N1146" s="2" t="s">
        <v>28</v>
      </c>
      <c r="O1146" s="2" t="s">
        <v>80</v>
      </c>
      <c r="P1146" s="2">
        <f>Tabulka1[[#This Row],[x2]]/(1+Tabulka1[[#This Row],[y2]]*60.08/94.196)</f>
        <v>4.3129141397553408</v>
      </c>
      <c r="Q1146" s="2">
        <f>Tabulka1[[#This Row],[y2]]</f>
        <v>3.8849999999999998</v>
      </c>
      <c r="R1146" s="2" t="str">
        <f>Tabulka1[[#This Row],[z2]]</f>
        <v>chyběl vzorek</v>
      </c>
      <c r="S1146" s="2" t="str">
        <f>Tabulka1[[#This Row],[std2]]</f>
        <v>chyběl</v>
      </c>
      <c r="T1146" s="2" t="s">
        <v>39</v>
      </c>
      <c r="U1146" s="2" t="s">
        <v>28</v>
      </c>
      <c r="V1146" s="2" t="str">
        <f>Tabulka1[[#This Row],[z2Label]]</f>
        <v>Density (g/cm3)</v>
      </c>
      <c r="W1146" s="2">
        <f>2*Tabulka1[[#This Row],[x3]]/94.196*1000/(100-Tabulka1[[#This Row],[x2]])</f>
        <v>1.0773316563349364</v>
      </c>
      <c r="X1146" s="2">
        <f>(Tabulka1[[#This Row],[x2]]-Tabulka1[[#This Row],[x3]])/60.08*1000/(100-Tabulka1[[#This Row],[x2]])</f>
        <v>2.0927167424306141</v>
      </c>
      <c r="Y1146" s="2" t="str">
        <f>Tabulka1[[#This Row],[z2]]</f>
        <v>chyběl vzorek</v>
      </c>
      <c r="Z1146" s="2" t="str">
        <f>Tabulka1[[#This Row],[std2]]</f>
        <v>chyběl</v>
      </c>
      <c r="AA1146" s="2" t="s">
        <v>40</v>
      </c>
      <c r="AB1146" s="2" t="s">
        <v>37</v>
      </c>
      <c r="AC1146" s="2" t="str">
        <f>Tabulka1[[#This Row],[z2Label]]</f>
        <v>Density (g/cm3)</v>
      </c>
      <c r="AD1146" s="2">
        <f>Tabulka1[[#This Row],[y2]]</f>
        <v>3.8849999999999998</v>
      </c>
      <c r="AE1146" s="2">
        <f>Tabulka1[[#This Row],[x3]]</f>
        <v>4.3129141397553408</v>
      </c>
      <c r="AF1146" s="2">
        <f>Tabulka1[[#This Row],[x2]]-Tabulka1[[#This Row],[x3]]</f>
        <v>10.687085860244659</v>
      </c>
      <c r="AG1146" s="2">
        <f>100-Tabulka1[[#This Row],[Na2O_proc]]-Tabulka1[[#This Row],[SiO2_proc]]</f>
        <v>85</v>
      </c>
      <c r="AH1146" s="2" t="str">
        <f>Tabulka1[[#This Row],[z2]]</f>
        <v>chyběl vzorek</v>
      </c>
      <c r="AI1146" s="2" t="str">
        <f>Tabulka1[[#This Row],[std2]]</f>
        <v>chyběl</v>
      </c>
      <c r="AJ1146" s="2" t="str">
        <f>Tabulka1[[#This Row],[z2Label]]</f>
        <v>Density (g/cm3)</v>
      </c>
      <c r="AK1146" s="2">
        <v>20</v>
      </c>
      <c r="AL1146" s="2" t="s">
        <v>83</v>
      </c>
      <c r="AM1146" s="2" t="s">
        <v>79</v>
      </c>
      <c r="AN1146" s="2"/>
      <c r="AO1146" s="2" t="e">
        <f>Tabulka1[[#This Row],[Interpolated_z2]]-Tabulka1[[#This Row],[z2]]</f>
        <v>#VALUE!</v>
      </c>
      <c r="AP1146" s="2" t="e">
        <f>Tabulka1[[#This Row],[Interpolated_z2 - measured]]/Tabulka1[[#This Row],[z2]]*100</f>
        <v>#VALUE!</v>
      </c>
      <c r="AQ1146" s="1">
        <v>1</v>
      </c>
    </row>
    <row r="1147" spans="1:43" ht="16.5" x14ac:dyDescent="0.35">
      <c r="A1147" s="1">
        <f>2*Tabulka1[[#This Row],[x3]]*Tabulka1[[#This Row],[z]]/(100*94.196)*1000</f>
        <v>1.421399067418625</v>
      </c>
      <c r="B1147" s="1">
        <f>Tabulka1[[#This Row],[y2]]*Tabulka1[[#This Row],[x]]/2</f>
        <v>2.7610676884606788</v>
      </c>
      <c r="C1147" s="1">
        <f>Tabulka1[[#This Row],[z2]]</f>
        <v>1.16415</v>
      </c>
      <c r="D1147" s="1">
        <f>Tabulka1[[#This Row],[std2]]</f>
        <v>2.8284271247333177E-5</v>
      </c>
      <c r="E1147" s="1">
        <f t="shared" si="902"/>
        <v>11</v>
      </c>
      <c r="F1147" s="1" t="s">
        <v>84</v>
      </c>
      <c r="G1147" s="1" t="s">
        <v>27</v>
      </c>
      <c r="H1147" s="1" t="str">
        <f>Tabulka1[[#This Row],[z2Label]]</f>
        <v>Density (g/cm3)</v>
      </c>
      <c r="I1147" s="1">
        <f t="shared" ref="I1147:J1147" si="929">I1055</f>
        <v>20</v>
      </c>
      <c r="J1147" s="1">
        <f t="shared" si="929"/>
        <v>3.8849999999999998</v>
      </c>
      <c r="K1147">
        <v>1.16415</v>
      </c>
      <c r="L1147">
        <v>2.8284271247333177E-5</v>
      </c>
      <c r="M1147" s="1" t="s">
        <v>29</v>
      </c>
      <c r="N1147" s="1" t="s">
        <v>28</v>
      </c>
      <c r="O1147" s="1" t="s">
        <v>80</v>
      </c>
      <c r="P1147" s="1">
        <f>Tabulka1[[#This Row],[x2]]/(1+Tabulka1[[#This Row],[y2]]*60.08/94.196)</f>
        <v>5.750552186340455</v>
      </c>
      <c r="Q1147" s="1">
        <f>Tabulka1[[#This Row],[y2]]</f>
        <v>3.8849999999999998</v>
      </c>
      <c r="R1147" s="1">
        <f>Tabulka1[[#This Row],[z2]]</f>
        <v>1.16415</v>
      </c>
      <c r="S1147" s="1">
        <f>Tabulka1[[#This Row],[std2]]</f>
        <v>2.8284271247333177E-5</v>
      </c>
      <c r="T1147" s="1" t="s">
        <v>39</v>
      </c>
      <c r="U1147" s="1" t="s">
        <v>28</v>
      </c>
      <c r="V1147" s="1" t="str">
        <f>Tabulka1[[#This Row],[z2Label]]</f>
        <v>Density (g/cm3)</v>
      </c>
      <c r="W1147" s="1">
        <f>2*Tabulka1[[#This Row],[x3]]/94.196*1000/(100-Tabulka1[[#This Row],[x2]])</f>
        <v>1.5262198464744932</v>
      </c>
      <c r="X1147" s="1">
        <f>(Tabulka1[[#This Row],[x2]]-Tabulka1[[#This Row],[x3]])/60.08*1000/(100-Tabulka1[[#This Row],[x2]])</f>
        <v>2.9646820517767032</v>
      </c>
      <c r="Y1147" s="1">
        <f>Tabulka1[[#This Row],[z2]]</f>
        <v>1.16415</v>
      </c>
      <c r="Z1147" s="1">
        <f>Tabulka1[[#This Row],[std2]]</f>
        <v>2.8284271247333177E-5</v>
      </c>
      <c r="AA1147" s="1" t="s">
        <v>40</v>
      </c>
      <c r="AB1147" s="1" t="s">
        <v>37</v>
      </c>
      <c r="AC1147" s="1" t="str">
        <f>Tabulka1[[#This Row],[z2Label]]</f>
        <v>Density (g/cm3)</v>
      </c>
      <c r="AD1147" s="1">
        <f>Tabulka1[[#This Row],[y2]]</f>
        <v>3.8849999999999998</v>
      </c>
      <c r="AE1147" s="1">
        <f>Tabulka1[[#This Row],[x3]]</f>
        <v>5.750552186340455</v>
      </c>
      <c r="AF1147" s="1">
        <f>Tabulka1[[#This Row],[x2]]-Tabulka1[[#This Row],[x3]]</f>
        <v>14.249447813659545</v>
      </c>
      <c r="AG1147" s="1">
        <f>100-Tabulka1[[#This Row],[Na2O_proc]]-Tabulka1[[#This Row],[SiO2_proc]]</f>
        <v>80</v>
      </c>
      <c r="AH1147" s="1">
        <f>Tabulka1[[#This Row],[z2]]</f>
        <v>1.16415</v>
      </c>
      <c r="AI1147" s="1">
        <f>Tabulka1[[#This Row],[std2]]</f>
        <v>2.8284271247333177E-5</v>
      </c>
      <c r="AJ1147" s="1" t="str">
        <f>Tabulka1[[#This Row],[z2Label]]</f>
        <v>Density (g/cm3)</v>
      </c>
      <c r="AK1147" s="1">
        <v>20</v>
      </c>
      <c r="AL1147" s="1" t="s">
        <v>83</v>
      </c>
      <c r="AM1147" s="1" t="s">
        <v>79</v>
      </c>
      <c r="AN1147" s="1">
        <f t="shared" si="904"/>
        <v>1.163398250005204</v>
      </c>
      <c r="AO1147" s="1">
        <f>Tabulka1[[#This Row],[Interpolated_z2]]-Tabulka1[[#This Row],[z2]]</f>
        <v>-7.5174999479599158E-4</v>
      </c>
      <c r="AP1147" s="1">
        <f>Tabulka1[[#This Row],[Interpolated_z2 - measured]]/Tabulka1[[#This Row],[z2]]*100</f>
        <v>-6.4575011364170556E-2</v>
      </c>
      <c r="AQ1147" s="1">
        <v>1</v>
      </c>
    </row>
    <row r="1148" spans="1:43" ht="16.5" x14ac:dyDescent="0.35">
      <c r="A1148" s="1">
        <f>2*Tabulka1[[#This Row],[x3]]*Tabulka1[[#This Row],[z]]/(100*94.196)*1000</f>
        <v>1.8526019606430633</v>
      </c>
      <c r="B1148" s="1">
        <f>Tabulka1[[#This Row],[y2]]*Tabulka1[[#This Row],[x]]/2</f>
        <v>3.59867930854915</v>
      </c>
      <c r="C1148" s="1">
        <f>Tabulka1[[#This Row],[z2]]</f>
        <v>1.2138499999999999</v>
      </c>
      <c r="D1148" s="1">
        <f>Tabulka1[[#This Row],[std2]]</f>
        <v>1.1313708498980374E-4</v>
      </c>
      <c r="E1148" s="1">
        <f t="shared" si="902"/>
        <v>11</v>
      </c>
      <c r="F1148" s="1" t="s">
        <v>84</v>
      </c>
      <c r="G1148" s="1" t="s">
        <v>27</v>
      </c>
      <c r="H1148" s="1" t="str">
        <f>Tabulka1[[#This Row],[z2Label]]</f>
        <v>Density (g/cm3)</v>
      </c>
      <c r="I1148" s="1">
        <f t="shared" ref="I1148:J1148" si="930">I1056</f>
        <v>25</v>
      </c>
      <c r="J1148" s="1">
        <f t="shared" si="930"/>
        <v>3.8849999999999998</v>
      </c>
      <c r="K1148">
        <v>1.2138499999999999</v>
      </c>
      <c r="L1148">
        <v>1.1313708498980374E-4</v>
      </c>
      <c r="M1148" s="1" t="s">
        <v>29</v>
      </c>
      <c r="N1148" s="1" t="s">
        <v>28</v>
      </c>
      <c r="O1148" s="1" t="s">
        <v>80</v>
      </c>
      <c r="P1148" s="1">
        <f>Tabulka1[[#This Row],[x2]]/(1+Tabulka1[[#This Row],[y2]]*60.08/94.196)</f>
        <v>7.1881902329255682</v>
      </c>
      <c r="Q1148" s="1">
        <f>Tabulka1[[#This Row],[y2]]</f>
        <v>3.8849999999999998</v>
      </c>
      <c r="R1148" s="1">
        <f>Tabulka1[[#This Row],[z2]]</f>
        <v>1.2138499999999999</v>
      </c>
      <c r="S1148" s="1">
        <f>Tabulka1[[#This Row],[std2]]</f>
        <v>1.1313708498980374E-4</v>
      </c>
      <c r="T1148" s="1" t="s">
        <v>39</v>
      </c>
      <c r="U1148" s="1" t="s">
        <v>28</v>
      </c>
      <c r="V1148" s="1" t="str">
        <f>Tabulka1[[#This Row],[z2Label]]</f>
        <v>Density (g/cm3)</v>
      </c>
      <c r="W1148" s="1">
        <f>2*Tabulka1[[#This Row],[x3]]/94.196*1000/(100-Tabulka1[[#This Row],[x2]])</f>
        <v>2.0349597952993244</v>
      </c>
      <c r="X1148" s="1">
        <f>(Tabulka1[[#This Row],[x2]]-Tabulka1[[#This Row],[x3]])/60.08*1000/(100-Tabulka1[[#This Row],[x2]])</f>
        <v>3.9529094023689377</v>
      </c>
      <c r="Y1148" s="1">
        <f>Tabulka1[[#This Row],[z2]]</f>
        <v>1.2138499999999999</v>
      </c>
      <c r="Z1148" s="1">
        <f>Tabulka1[[#This Row],[std2]]</f>
        <v>1.1313708498980374E-4</v>
      </c>
      <c r="AA1148" s="1" t="s">
        <v>40</v>
      </c>
      <c r="AB1148" s="1" t="s">
        <v>37</v>
      </c>
      <c r="AC1148" s="1" t="str">
        <f>Tabulka1[[#This Row],[z2Label]]</f>
        <v>Density (g/cm3)</v>
      </c>
      <c r="AD1148" s="1">
        <f>Tabulka1[[#This Row],[y2]]</f>
        <v>3.8849999999999998</v>
      </c>
      <c r="AE1148" s="1">
        <f>Tabulka1[[#This Row],[x3]]</f>
        <v>7.1881902329255682</v>
      </c>
      <c r="AF1148" s="1">
        <f>Tabulka1[[#This Row],[x2]]-Tabulka1[[#This Row],[x3]]</f>
        <v>17.811809767074433</v>
      </c>
      <c r="AG1148" s="1">
        <f>100-Tabulka1[[#This Row],[Na2O_proc]]-Tabulka1[[#This Row],[SiO2_proc]]</f>
        <v>75</v>
      </c>
      <c r="AH1148" s="1">
        <f>Tabulka1[[#This Row],[z2]]</f>
        <v>1.2138499999999999</v>
      </c>
      <c r="AI1148" s="1">
        <f>Tabulka1[[#This Row],[std2]]</f>
        <v>1.1313708498980374E-4</v>
      </c>
      <c r="AJ1148" s="1" t="str">
        <f>Tabulka1[[#This Row],[z2Label]]</f>
        <v>Density (g/cm3)</v>
      </c>
      <c r="AK1148" s="1">
        <v>20</v>
      </c>
      <c r="AL1148" s="1" t="s">
        <v>83</v>
      </c>
      <c r="AM1148" s="1" t="s">
        <v>79</v>
      </c>
      <c r="AN1148" s="1">
        <f t="shared" si="904"/>
        <v>1.2144156587028361</v>
      </c>
      <c r="AO1148" s="1">
        <f>Tabulka1[[#This Row],[Interpolated_z2]]-Tabulka1[[#This Row],[z2]]</f>
        <v>5.6565870283620256E-4</v>
      </c>
      <c r="AP1148" s="1">
        <f>Tabulka1[[#This Row],[Interpolated_z2 - measured]]/Tabulka1[[#This Row],[z2]]*100</f>
        <v>4.6600379193162469E-2</v>
      </c>
      <c r="AQ1148" s="1">
        <v>1</v>
      </c>
    </row>
    <row r="1149" spans="1:43" ht="16.5" x14ac:dyDescent="0.35">
      <c r="A1149" s="1">
        <f>2*Tabulka1[[#This Row],[x3]]*Tabulka1[[#This Row],[z]]/(100*94.196)*1000</f>
        <v>0</v>
      </c>
      <c r="B1149" s="1">
        <f>Tabulka1[[#This Row],[y2]]*Tabulka1[[#This Row],[x]]/2</f>
        <v>0</v>
      </c>
      <c r="C1149" s="1">
        <f>Tabulka1[[#This Row],[z2]]</f>
        <v>0.99704000000000004</v>
      </c>
      <c r="D1149" s="1">
        <f>Tabulka1[[#This Row],[std2]]</f>
        <v>0</v>
      </c>
      <c r="E1149" s="1">
        <f t="shared" ref="E1149:E1157" si="931">E1057</f>
        <v>1</v>
      </c>
      <c r="F1149" s="1" t="s">
        <v>84</v>
      </c>
      <c r="G1149" s="1" t="s">
        <v>27</v>
      </c>
      <c r="H1149" s="1" t="str">
        <f>Tabulka1[[#This Row],[z2Label]]</f>
        <v>Density (g/cm3)</v>
      </c>
      <c r="I1149" s="1">
        <v>0</v>
      </c>
      <c r="J1149" s="1">
        <v>0</v>
      </c>
      <c r="K1149" s="1">
        <v>0.99704000000000004</v>
      </c>
      <c r="M1149" s="1" t="s">
        <v>29</v>
      </c>
      <c r="N1149" s="1" t="s">
        <v>28</v>
      </c>
      <c r="O1149" s="1" t="s">
        <v>80</v>
      </c>
      <c r="P1149" s="1">
        <f>Tabulka1[[#This Row],[x2]]/(1+Tabulka1[[#This Row],[y2]]*60.08/94.196)</f>
        <v>0</v>
      </c>
      <c r="Q1149" s="1">
        <f>Tabulka1[[#This Row],[y2]]</f>
        <v>0</v>
      </c>
      <c r="R1149" s="1">
        <f>Tabulka1[[#This Row],[z2]]</f>
        <v>0.99704000000000004</v>
      </c>
      <c r="S1149" s="1">
        <f>Tabulka1[[#This Row],[std2]]</f>
        <v>0</v>
      </c>
      <c r="T1149" s="1" t="s">
        <v>39</v>
      </c>
      <c r="U1149" s="1" t="s">
        <v>28</v>
      </c>
      <c r="V1149" s="1" t="str">
        <f>Tabulka1[[#This Row],[z2Label]]</f>
        <v>Density (g/cm3)</v>
      </c>
      <c r="W1149" s="1">
        <f>2*Tabulka1[[#This Row],[x3]]/94.196*1000/(100-Tabulka1[[#This Row],[x2]])</f>
        <v>0</v>
      </c>
      <c r="X1149" s="1">
        <f>(Tabulka1[[#This Row],[x2]]-Tabulka1[[#This Row],[x3]])/60.08*1000/(100-Tabulka1[[#This Row],[x2]])</f>
        <v>0</v>
      </c>
      <c r="Y1149" s="1">
        <f>Tabulka1[[#This Row],[z2]]</f>
        <v>0.99704000000000004</v>
      </c>
      <c r="Z1149" s="1">
        <f>Tabulka1[[#This Row],[std2]]</f>
        <v>0</v>
      </c>
      <c r="AA1149" s="1" t="s">
        <v>40</v>
      </c>
      <c r="AB1149" s="1" t="s">
        <v>37</v>
      </c>
      <c r="AC1149" s="1" t="str">
        <f>Tabulka1[[#This Row],[z2Label]]</f>
        <v>Density (g/cm3)</v>
      </c>
      <c r="AD1149" s="1">
        <f>Tabulka1[[#This Row],[y2]]</f>
        <v>0</v>
      </c>
      <c r="AE1149" s="1">
        <f>Tabulka1[[#This Row],[x3]]</f>
        <v>0</v>
      </c>
      <c r="AF1149" s="1">
        <f>Tabulka1[[#This Row],[x2]]-Tabulka1[[#This Row],[x3]]</f>
        <v>0</v>
      </c>
      <c r="AG1149" s="1">
        <f>100-Tabulka1[[#This Row],[Na2O_proc]]-Tabulka1[[#This Row],[SiO2_proc]]</f>
        <v>100</v>
      </c>
      <c r="AH1149" s="1">
        <f>Tabulka1[[#This Row],[z2]]</f>
        <v>0.99704000000000004</v>
      </c>
      <c r="AI1149" s="1">
        <f>Tabulka1[[#This Row],[std2]]</f>
        <v>0</v>
      </c>
      <c r="AJ1149" s="1" t="str">
        <f>Tabulka1[[#This Row],[z2Label]]</f>
        <v>Density (g/cm3)</v>
      </c>
      <c r="AK1149" s="1">
        <v>25</v>
      </c>
      <c r="AL1149" s="1" t="s">
        <v>83</v>
      </c>
      <c r="AM1149" s="1" t="s">
        <v>79</v>
      </c>
      <c r="AN1149" s="1">
        <f>1 + 0.0096822*I1149 + 0.0071052*J1149 + 0.00011085*I1149^2 + -0.0014904*I1149*J1149 + -0.013926*J1149^2 + -0.0000024084*I1149^3 + 0.000029987*I1149^2*J1149 + -0.00015233*I1149*J1149^2 + 0.0081819*J1149^3 + 0.00000002889*I1149^4 + -0.000000049496*I1149^3*J1149 + -0.0000059177*I1149^2*J1149^2 + 0.000085137*I1149*J1149^3 + -0.0013448*J1149^4</f>
        <v>1</v>
      </c>
      <c r="AO1149" s="1">
        <f>Tabulka1[[#This Row],[Interpolated_z2]]-Tabulka1[[#This Row],[z2]]</f>
        <v>2.9599999999999627E-3</v>
      </c>
      <c r="AP1149" s="1">
        <f>Tabulka1[[#This Row],[Interpolated_z2 - measured]]/Tabulka1[[#This Row],[z2]]*100</f>
        <v>0.29687876113294981</v>
      </c>
      <c r="AQ1149" s="1">
        <v>100</v>
      </c>
    </row>
    <row r="1150" spans="1:43" ht="16.5" x14ac:dyDescent="0.35">
      <c r="A1150" s="1">
        <f>2*Tabulka1[[#This Row],[x3]]*Tabulka1[[#This Row],[z]]/(100*94.196)*1000</f>
        <v>1.1160452673149601</v>
      </c>
      <c r="B1150" s="1">
        <f>Tabulka1[[#This Row],[y2]]*Tabulka1[[#This Row],[x]]/2</f>
        <v>0</v>
      </c>
      <c r="C1150" s="1">
        <f>Tabulka1[[#This Row],[z2]]</f>
        <v>1.0512699999999999</v>
      </c>
      <c r="D1150" s="1">
        <f>Tabulka1[[#This Row],[std2]]</f>
        <v>0</v>
      </c>
      <c r="E1150" s="1">
        <f t="shared" si="931"/>
        <v>1</v>
      </c>
      <c r="F1150" s="1" t="s">
        <v>84</v>
      </c>
      <c r="G1150" s="1" t="s">
        <v>27</v>
      </c>
      <c r="H1150" s="1" t="str">
        <f>Tabulka1[[#This Row],[z2Label]]</f>
        <v>Density (g/cm3)</v>
      </c>
      <c r="I1150" s="1">
        <v>5</v>
      </c>
      <c r="J1150" s="1">
        <v>0</v>
      </c>
      <c r="K1150" s="1">
        <v>1.0512699999999999</v>
      </c>
      <c r="L1150" s="1">
        <v>0</v>
      </c>
      <c r="M1150" s="1" t="s">
        <v>29</v>
      </c>
      <c r="N1150" s="1" t="s">
        <v>28</v>
      </c>
      <c r="O1150" s="1" t="s">
        <v>80</v>
      </c>
      <c r="P1150" s="1">
        <f>Tabulka1[[#This Row],[x2]]/(1+Tabulka1[[#This Row],[y2]]*60.08/94.196)</f>
        <v>5</v>
      </c>
      <c r="Q1150" s="1">
        <f>Tabulka1[[#This Row],[y2]]</f>
        <v>0</v>
      </c>
      <c r="R1150" s="1">
        <f>Tabulka1[[#This Row],[z2]]</f>
        <v>1.0512699999999999</v>
      </c>
      <c r="S1150" s="1">
        <f>Tabulka1[[#This Row],[std2]]</f>
        <v>0</v>
      </c>
      <c r="T1150" s="1" t="s">
        <v>39</v>
      </c>
      <c r="U1150" s="1" t="s">
        <v>28</v>
      </c>
      <c r="V1150" s="1" t="str">
        <f>Tabulka1[[#This Row],[z2Label]]</f>
        <v>Density (g/cm3)</v>
      </c>
      <c r="W1150" s="1">
        <f>2*Tabulka1[[#This Row],[x3]]/94.196*1000/(100-Tabulka1[[#This Row],[x2]])</f>
        <v>1.1174907415892059</v>
      </c>
      <c r="X1150" s="1">
        <f>(Tabulka1[[#This Row],[x2]]-Tabulka1[[#This Row],[x3]])/60.08*1000/(100-Tabulka1[[#This Row],[x2]])</f>
        <v>0</v>
      </c>
      <c r="Y1150" s="1">
        <f>Tabulka1[[#This Row],[z2]]</f>
        <v>1.0512699999999999</v>
      </c>
      <c r="Z1150" s="1">
        <f>Tabulka1[[#This Row],[std2]]</f>
        <v>0</v>
      </c>
      <c r="AA1150" s="1" t="s">
        <v>40</v>
      </c>
      <c r="AB1150" s="1" t="s">
        <v>37</v>
      </c>
      <c r="AC1150" s="1" t="str">
        <f>Tabulka1[[#This Row],[z2Label]]</f>
        <v>Density (g/cm3)</v>
      </c>
      <c r="AD1150" s="1">
        <f>Tabulka1[[#This Row],[y2]]</f>
        <v>0</v>
      </c>
      <c r="AE1150" s="1">
        <f>Tabulka1[[#This Row],[x3]]</f>
        <v>5</v>
      </c>
      <c r="AF1150" s="1">
        <f>Tabulka1[[#This Row],[x2]]-Tabulka1[[#This Row],[x3]]</f>
        <v>0</v>
      </c>
      <c r="AG1150" s="1">
        <f>100-Tabulka1[[#This Row],[Na2O_proc]]-Tabulka1[[#This Row],[SiO2_proc]]</f>
        <v>95</v>
      </c>
      <c r="AH1150" s="1">
        <f>Tabulka1[[#This Row],[z2]]</f>
        <v>1.0512699999999999</v>
      </c>
      <c r="AI1150" s="1">
        <f>Tabulka1[[#This Row],[std2]]</f>
        <v>0</v>
      </c>
      <c r="AJ1150" s="1" t="str">
        <f>Tabulka1[[#This Row],[z2Label]]</f>
        <v>Density (g/cm3)</v>
      </c>
      <c r="AK1150" s="1">
        <v>25</v>
      </c>
      <c r="AL1150" s="1" t="s">
        <v>83</v>
      </c>
      <c r="AM1150" s="1" t="s">
        <v>79</v>
      </c>
      <c r="AN1150" s="1">
        <f t="shared" ref="AN1150:AN1213" si="932">1 + 0.0096822*I1150 + 0.0071052*J1150 + 0.00011085*I1150^2 + -0.0014904*I1150*J1150 + -0.013926*J1150^2 + -0.0000024084*I1150^3 + 0.000029987*I1150^2*J1150 + -0.00015233*I1150*J1150^2 + 0.0081819*J1150^3 + 0.00000002889*I1150^4 + -0.000000049496*I1150^3*J1150 + -0.0000059177*I1150^2*J1150^2 + 0.000085137*I1150*J1150^3 + -0.0013448*J1150^4</f>
        <v>1.0508992562499999</v>
      </c>
      <c r="AO1150" s="1">
        <f>Tabulka1[[#This Row],[Interpolated_z2]]-Tabulka1[[#This Row],[z2]]</f>
        <v>-3.7074375000001325E-4</v>
      </c>
      <c r="AP1150" s="1">
        <f>Tabulka1[[#This Row],[Interpolated_z2 - measured]]/Tabulka1[[#This Row],[z2]]*100</f>
        <v>-3.526627317435229E-2</v>
      </c>
      <c r="AQ1150" s="1">
        <v>1</v>
      </c>
    </row>
    <row r="1151" spans="1:43" ht="16.5" x14ac:dyDescent="0.35">
      <c r="A1151" s="1">
        <f>2*Tabulka1[[#This Row],[x3]]*Tabulka1[[#This Row],[z]]/(100*94.196)*1000</f>
        <v>2.3497706908998257</v>
      </c>
      <c r="B1151" s="1">
        <f>Tabulka1[[#This Row],[y2]]*Tabulka1[[#This Row],[x]]/2</f>
        <v>0</v>
      </c>
      <c r="C1151" s="1">
        <f>Tabulka1[[#This Row],[z2]]</f>
        <v>1.106695</v>
      </c>
      <c r="D1151" s="1">
        <f>Tabulka1[[#This Row],[std2]]</f>
        <v>7.0710678119117998E-6</v>
      </c>
      <c r="E1151" s="1">
        <f t="shared" si="931"/>
        <v>1</v>
      </c>
      <c r="F1151" s="1" t="s">
        <v>84</v>
      </c>
      <c r="G1151" s="1" t="s">
        <v>27</v>
      </c>
      <c r="H1151" s="1" t="str">
        <f>Tabulka1[[#This Row],[z2Label]]</f>
        <v>Density (g/cm3)</v>
      </c>
      <c r="I1151" s="1">
        <v>10</v>
      </c>
      <c r="J1151" s="1">
        <v>0</v>
      </c>
      <c r="K1151" s="1">
        <v>1.106695</v>
      </c>
      <c r="L1151" s="1">
        <v>7.0710678119117998E-6</v>
      </c>
      <c r="M1151" s="1" t="s">
        <v>29</v>
      </c>
      <c r="N1151" s="1" t="s">
        <v>28</v>
      </c>
      <c r="O1151" s="1" t="s">
        <v>80</v>
      </c>
      <c r="P1151" s="1">
        <f>Tabulka1[[#This Row],[x2]]/(1+Tabulka1[[#This Row],[y2]]*60.08/94.196)</f>
        <v>10</v>
      </c>
      <c r="Q1151" s="1">
        <f>Tabulka1[[#This Row],[y2]]</f>
        <v>0</v>
      </c>
      <c r="R1151" s="1">
        <f>Tabulka1[[#This Row],[z2]]</f>
        <v>1.106695</v>
      </c>
      <c r="S1151" s="1">
        <f>Tabulka1[[#This Row],[std2]]</f>
        <v>7.0710678119117998E-6</v>
      </c>
      <c r="T1151" s="1" t="s">
        <v>39</v>
      </c>
      <c r="U1151" s="1" t="s">
        <v>28</v>
      </c>
      <c r="V1151" s="1" t="str">
        <f>Tabulka1[[#This Row],[z2Label]]</f>
        <v>Density (g/cm3)</v>
      </c>
      <c r="W1151" s="1">
        <f>2*Tabulka1[[#This Row],[x3]]/94.196*1000/(100-Tabulka1[[#This Row],[x2]])</f>
        <v>2.3591471211327684</v>
      </c>
      <c r="X1151" s="1">
        <f>(Tabulka1[[#This Row],[x2]]-Tabulka1[[#This Row],[x3]])/60.08*1000/(100-Tabulka1[[#This Row],[x2]])</f>
        <v>0</v>
      </c>
      <c r="Y1151" s="1">
        <f>Tabulka1[[#This Row],[z2]]</f>
        <v>1.106695</v>
      </c>
      <c r="Z1151" s="1">
        <f>Tabulka1[[#This Row],[std2]]</f>
        <v>7.0710678119117998E-6</v>
      </c>
      <c r="AA1151" s="1" t="s">
        <v>40</v>
      </c>
      <c r="AB1151" s="1" t="s">
        <v>37</v>
      </c>
      <c r="AC1151" s="1" t="str">
        <f>Tabulka1[[#This Row],[z2Label]]</f>
        <v>Density (g/cm3)</v>
      </c>
      <c r="AD1151" s="1">
        <f>Tabulka1[[#This Row],[y2]]</f>
        <v>0</v>
      </c>
      <c r="AE1151" s="1">
        <f>Tabulka1[[#This Row],[x3]]</f>
        <v>10</v>
      </c>
      <c r="AF1151" s="1">
        <f>Tabulka1[[#This Row],[x2]]-Tabulka1[[#This Row],[x3]]</f>
        <v>0</v>
      </c>
      <c r="AG1151" s="1">
        <f>100-Tabulka1[[#This Row],[Na2O_proc]]-Tabulka1[[#This Row],[SiO2_proc]]</f>
        <v>90</v>
      </c>
      <c r="AH1151" s="1">
        <f>Tabulka1[[#This Row],[z2]]</f>
        <v>1.106695</v>
      </c>
      <c r="AI1151" s="1">
        <f>Tabulka1[[#This Row],[std2]]</f>
        <v>7.0710678119117998E-6</v>
      </c>
      <c r="AJ1151" s="1" t="str">
        <f>Tabulka1[[#This Row],[z2Label]]</f>
        <v>Density (g/cm3)</v>
      </c>
      <c r="AK1151" s="1">
        <v>25</v>
      </c>
      <c r="AL1151" s="1" t="s">
        <v>83</v>
      </c>
      <c r="AM1151" s="1" t="s">
        <v>79</v>
      </c>
      <c r="AN1151" s="1">
        <f t="shared" si="932"/>
        <v>1.1057874999999999</v>
      </c>
      <c r="AO1151" s="1">
        <f>Tabulka1[[#This Row],[Interpolated_z2]]-Tabulka1[[#This Row],[z2]]</f>
        <v>-9.0750000000006104E-4</v>
      </c>
      <c r="AP1151" s="1">
        <f>Tabulka1[[#This Row],[Interpolated_z2 - measured]]/Tabulka1[[#This Row],[z2]]*100</f>
        <v>-8.2000912627242475E-2</v>
      </c>
      <c r="AQ1151" s="1">
        <v>1</v>
      </c>
    </row>
    <row r="1152" spans="1:43" ht="16.5" x14ac:dyDescent="0.35">
      <c r="A1152" s="1">
        <f>2*Tabulka1[[#This Row],[x3]]*Tabulka1[[#This Row],[z]]/(100*94.196)*1000</f>
        <v>3.7079281498152783</v>
      </c>
      <c r="B1152" s="1">
        <f>Tabulka1[[#This Row],[y2]]*Tabulka1[[#This Row],[x]]/2</f>
        <v>0</v>
      </c>
      <c r="C1152" s="1">
        <f>Tabulka1[[#This Row],[z2]]</f>
        <v>1.1642399999999999</v>
      </c>
      <c r="D1152" s="1">
        <f>Tabulka1[[#This Row],[std2]]</f>
        <v>0</v>
      </c>
      <c r="E1152" s="1">
        <f t="shared" si="931"/>
        <v>1</v>
      </c>
      <c r="F1152" s="1" t="s">
        <v>84</v>
      </c>
      <c r="G1152" s="1" t="s">
        <v>27</v>
      </c>
      <c r="H1152" s="1" t="str">
        <f>Tabulka1[[#This Row],[z2Label]]</f>
        <v>Density (g/cm3)</v>
      </c>
      <c r="I1152" s="1">
        <v>15</v>
      </c>
      <c r="J1152" s="1">
        <v>0</v>
      </c>
      <c r="K1152" s="1">
        <v>1.1642399999999999</v>
      </c>
      <c r="L1152" s="1">
        <v>0</v>
      </c>
      <c r="M1152" s="1" t="s">
        <v>29</v>
      </c>
      <c r="N1152" s="1" t="s">
        <v>28</v>
      </c>
      <c r="O1152" s="1" t="s">
        <v>80</v>
      </c>
      <c r="P1152" s="1">
        <f>Tabulka1[[#This Row],[x2]]/(1+Tabulka1[[#This Row],[y2]]*60.08/94.196)</f>
        <v>15</v>
      </c>
      <c r="Q1152" s="1">
        <f>Tabulka1[[#This Row],[y2]]</f>
        <v>0</v>
      </c>
      <c r="R1152" s="1">
        <f>Tabulka1[[#This Row],[z2]]</f>
        <v>1.1642399999999999</v>
      </c>
      <c r="S1152" s="1">
        <f>Tabulka1[[#This Row],[std2]]</f>
        <v>0</v>
      </c>
      <c r="T1152" s="1" t="s">
        <v>39</v>
      </c>
      <c r="U1152" s="1" t="s">
        <v>28</v>
      </c>
      <c r="V1152" s="1" t="str">
        <f>Tabulka1[[#This Row],[z2Label]]</f>
        <v>Density (g/cm3)</v>
      </c>
      <c r="W1152" s="1">
        <f>2*Tabulka1[[#This Row],[x3]]/94.196*1000/(100-Tabulka1[[#This Row],[x2]])</f>
        <v>3.7468807217991023</v>
      </c>
      <c r="X1152" s="1">
        <f>(Tabulka1[[#This Row],[x2]]-Tabulka1[[#This Row],[x3]])/60.08*1000/(100-Tabulka1[[#This Row],[x2]])</f>
        <v>0</v>
      </c>
      <c r="Y1152" s="1">
        <f>Tabulka1[[#This Row],[z2]]</f>
        <v>1.1642399999999999</v>
      </c>
      <c r="Z1152" s="1">
        <f>Tabulka1[[#This Row],[std2]]</f>
        <v>0</v>
      </c>
      <c r="AA1152" s="1" t="s">
        <v>40</v>
      </c>
      <c r="AB1152" s="1" t="s">
        <v>37</v>
      </c>
      <c r="AC1152" s="1" t="str">
        <f>Tabulka1[[#This Row],[z2Label]]</f>
        <v>Density (g/cm3)</v>
      </c>
      <c r="AD1152" s="1">
        <f>Tabulka1[[#This Row],[y2]]</f>
        <v>0</v>
      </c>
      <c r="AE1152" s="1">
        <f>Tabulka1[[#This Row],[x3]]</f>
        <v>15</v>
      </c>
      <c r="AF1152" s="1">
        <f>Tabulka1[[#This Row],[x2]]-Tabulka1[[#This Row],[x3]]</f>
        <v>0</v>
      </c>
      <c r="AG1152" s="1">
        <f>100-Tabulka1[[#This Row],[Na2O_proc]]-Tabulka1[[#This Row],[SiO2_proc]]</f>
        <v>85</v>
      </c>
      <c r="AH1152" s="1">
        <f>Tabulka1[[#This Row],[z2]]</f>
        <v>1.1642399999999999</v>
      </c>
      <c r="AI1152" s="1">
        <f>Tabulka1[[#This Row],[std2]]</f>
        <v>0</v>
      </c>
      <c r="AJ1152" s="1" t="str">
        <f>Tabulka1[[#This Row],[z2Label]]</f>
        <v>Density (g/cm3)</v>
      </c>
      <c r="AK1152" s="1">
        <v>25</v>
      </c>
      <c r="AL1152" s="1" t="s">
        <v>83</v>
      </c>
      <c r="AM1152" s="1" t="s">
        <v>79</v>
      </c>
      <c r="AN1152" s="1">
        <f t="shared" si="932"/>
        <v>1.1635084562499998</v>
      </c>
      <c r="AO1152" s="1">
        <f>Tabulka1[[#This Row],[Interpolated_z2]]-Tabulka1[[#This Row],[z2]]</f>
        <v>-7.3154375000017424E-4</v>
      </c>
      <c r="AP1152" s="1">
        <f>Tabulka1[[#This Row],[Interpolated_z2 - measured]]/Tabulka1[[#This Row],[z2]]*100</f>
        <v>-6.2834445646960613E-2</v>
      </c>
      <c r="AQ1152" s="1">
        <v>1</v>
      </c>
    </row>
    <row r="1153" spans="1:43" ht="16.5" x14ac:dyDescent="0.35">
      <c r="A1153" s="1">
        <f>2*Tabulka1[[#This Row],[x3]]*Tabulka1[[#This Row],[z]]/(100*94.196)*1000</f>
        <v>5.1978640281965269</v>
      </c>
      <c r="B1153" s="1">
        <f>Tabulka1[[#This Row],[y2]]*Tabulka1[[#This Row],[x]]/2</f>
        <v>0</v>
      </c>
      <c r="C1153" s="1">
        <f>Tabulka1[[#This Row],[z2]]</f>
        <v>1.224045</v>
      </c>
      <c r="D1153" s="1">
        <f>Tabulka1[[#This Row],[std2]]</f>
        <v>7.0710678119117998E-6</v>
      </c>
      <c r="E1153" s="1">
        <f t="shared" si="931"/>
        <v>1</v>
      </c>
      <c r="F1153" s="1" t="s">
        <v>84</v>
      </c>
      <c r="G1153" s="1" t="s">
        <v>27</v>
      </c>
      <c r="H1153" s="1" t="str">
        <f>Tabulka1[[#This Row],[z2Label]]</f>
        <v>Density (g/cm3)</v>
      </c>
      <c r="I1153" s="1">
        <v>20</v>
      </c>
      <c r="J1153" s="1">
        <v>0</v>
      </c>
      <c r="K1153" s="1">
        <v>1.224045</v>
      </c>
      <c r="L1153" s="1">
        <v>7.0710678119117998E-6</v>
      </c>
      <c r="M1153" s="1" t="s">
        <v>29</v>
      </c>
      <c r="N1153" s="1" t="s">
        <v>28</v>
      </c>
      <c r="O1153" s="1" t="s">
        <v>80</v>
      </c>
      <c r="P1153" s="1">
        <f>Tabulka1[[#This Row],[x2]]/(1+Tabulka1[[#This Row],[y2]]*60.08/94.196)</f>
        <v>20</v>
      </c>
      <c r="Q1153" s="1">
        <f>Tabulka1[[#This Row],[y2]]</f>
        <v>0</v>
      </c>
      <c r="R1153" s="1">
        <f>Tabulka1[[#This Row],[z2]]</f>
        <v>1.224045</v>
      </c>
      <c r="S1153" s="1">
        <f>Tabulka1[[#This Row],[std2]]</f>
        <v>7.0710678119117998E-6</v>
      </c>
      <c r="T1153" s="1" t="s">
        <v>39</v>
      </c>
      <c r="U1153" s="1" t="s">
        <v>28</v>
      </c>
      <c r="V1153" s="1" t="str">
        <f>Tabulka1[[#This Row],[z2Label]]</f>
        <v>Density (g/cm3)</v>
      </c>
      <c r="W1153" s="1">
        <f>2*Tabulka1[[#This Row],[x3]]/94.196*1000/(100-Tabulka1[[#This Row],[x2]])</f>
        <v>5.3080810225487287</v>
      </c>
      <c r="X1153" s="1">
        <f>(Tabulka1[[#This Row],[x2]]-Tabulka1[[#This Row],[x3]])/60.08*1000/(100-Tabulka1[[#This Row],[x2]])</f>
        <v>0</v>
      </c>
      <c r="Y1153" s="1">
        <f>Tabulka1[[#This Row],[z2]]</f>
        <v>1.224045</v>
      </c>
      <c r="Z1153" s="1">
        <f>Tabulka1[[#This Row],[std2]]</f>
        <v>7.0710678119117998E-6</v>
      </c>
      <c r="AA1153" s="1" t="s">
        <v>40</v>
      </c>
      <c r="AB1153" s="1" t="s">
        <v>37</v>
      </c>
      <c r="AC1153" s="1" t="str">
        <f>Tabulka1[[#This Row],[z2Label]]</f>
        <v>Density (g/cm3)</v>
      </c>
      <c r="AD1153" s="1">
        <f>Tabulka1[[#This Row],[y2]]</f>
        <v>0</v>
      </c>
      <c r="AE1153" s="1">
        <f>Tabulka1[[#This Row],[x3]]</f>
        <v>20</v>
      </c>
      <c r="AF1153" s="1">
        <f>Tabulka1[[#This Row],[x2]]-Tabulka1[[#This Row],[x3]]</f>
        <v>0</v>
      </c>
      <c r="AG1153" s="1">
        <f>100-Tabulka1[[#This Row],[Na2O_proc]]-Tabulka1[[#This Row],[SiO2_proc]]</f>
        <v>80</v>
      </c>
      <c r="AH1153" s="1">
        <f>Tabulka1[[#This Row],[z2]]</f>
        <v>1.224045</v>
      </c>
      <c r="AI1153" s="1">
        <f>Tabulka1[[#This Row],[std2]]</f>
        <v>7.0710678119117998E-6</v>
      </c>
      <c r="AJ1153" s="1" t="str">
        <f>Tabulka1[[#This Row],[z2Label]]</f>
        <v>Density (g/cm3)</v>
      </c>
      <c r="AK1153" s="1">
        <v>25</v>
      </c>
      <c r="AL1153" s="1" t="s">
        <v>83</v>
      </c>
      <c r="AM1153" s="1" t="s">
        <v>79</v>
      </c>
      <c r="AN1153" s="1">
        <f t="shared" si="932"/>
        <v>1.2233391999999998</v>
      </c>
      <c r="AO1153" s="1">
        <f>Tabulka1[[#This Row],[Interpolated_z2]]-Tabulka1[[#This Row],[z2]]</f>
        <v>-7.0580000000020071E-4</v>
      </c>
      <c r="AP1153" s="1">
        <f>Tabulka1[[#This Row],[Interpolated_z2 - measured]]/Tabulka1[[#This Row],[z2]]*100</f>
        <v>-5.766127879287123E-2</v>
      </c>
      <c r="AQ1153" s="1">
        <v>1</v>
      </c>
    </row>
    <row r="1154" spans="1:43" ht="16.5" x14ac:dyDescent="0.35">
      <c r="A1154" s="1">
        <f>2*Tabulka1[[#This Row],[x3]]*Tabulka1[[#This Row],[z]]/(100*94.196)*1000</f>
        <v>6.8237239373221783</v>
      </c>
      <c r="B1154" s="1">
        <f>Tabulka1[[#This Row],[y2]]*Tabulka1[[#This Row],[x]]/2</f>
        <v>0</v>
      </c>
      <c r="C1154" s="1">
        <f>Tabulka1[[#This Row],[z2]]</f>
        <v>1.2855349999999999</v>
      </c>
      <c r="D1154" s="1">
        <f>Tabulka1[[#This Row],[std2]]</f>
        <v>7.0710678117547895E-6</v>
      </c>
      <c r="E1154" s="1">
        <f t="shared" si="931"/>
        <v>1</v>
      </c>
      <c r="F1154" s="1" t="s">
        <v>84</v>
      </c>
      <c r="G1154" s="1" t="s">
        <v>27</v>
      </c>
      <c r="H1154" s="1" t="str">
        <f>Tabulka1[[#This Row],[z2Label]]</f>
        <v>Density (g/cm3)</v>
      </c>
      <c r="I1154" s="1">
        <v>25</v>
      </c>
      <c r="J1154" s="1">
        <v>0</v>
      </c>
      <c r="K1154" s="1">
        <v>1.2855349999999999</v>
      </c>
      <c r="L1154" s="1">
        <v>7.0710678117547895E-6</v>
      </c>
      <c r="M1154" s="1" t="s">
        <v>29</v>
      </c>
      <c r="N1154" s="1" t="s">
        <v>28</v>
      </c>
      <c r="O1154" s="1" t="s">
        <v>80</v>
      </c>
      <c r="P1154" s="1">
        <f>Tabulka1[[#This Row],[x2]]/(1+Tabulka1[[#This Row],[y2]]*60.08/94.196)</f>
        <v>25</v>
      </c>
      <c r="Q1154" s="1">
        <f>Tabulka1[[#This Row],[y2]]</f>
        <v>0</v>
      </c>
      <c r="R1154" s="1">
        <f>Tabulka1[[#This Row],[z2]]</f>
        <v>1.2855349999999999</v>
      </c>
      <c r="S1154" s="1">
        <f>Tabulka1[[#This Row],[std2]]</f>
        <v>7.0710678117547895E-6</v>
      </c>
      <c r="T1154" s="1" t="s">
        <v>39</v>
      </c>
      <c r="U1154" s="1" t="s">
        <v>28</v>
      </c>
      <c r="V1154" s="1" t="str">
        <f>Tabulka1[[#This Row],[z2Label]]</f>
        <v>Density (g/cm3)</v>
      </c>
      <c r="W1154" s="1">
        <f>2*Tabulka1[[#This Row],[x3]]/94.196*1000/(100-Tabulka1[[#This Row],[x2]])</f>
        <v>7.0774413633983055</v>
      </c>
      <c r="X1154" s="1">
        <f>(Tabulka1[[#This Row],[x2]]-Tabulka1[[#This Row],[x3]])/60.08*1000/(100-Tabulka1[[#This Row],[x2]])</f>
        <v>0</v>
      </c>
      <c r="Y1154" s="1">
        <f>Tabulka1[[#This Row],[z2]]</f>
        <v>1.2855349999999999</v>
      </c>
      <c r="Z1154" s="1">
        <f>Tabulka1[[#This Row],[std2]]</f>
        <v>7.0710678117547895E-6</v>
      </c>
      <c r="AA1154" s="1" t="s">
        <v>40</v>
      </c>
      <c r="AB1154" s="1" t="s">
        <v>37</v>
      </c>
      <c r="AC1154" s="1" t="str">
        <f>Tabulka1[[#This Row],[z2Label]]</f>
        <v>Density (g/cm3)</v>
      </c>
      <c r="AD1154" s="1">
        <f>Tabulka1[[#This Row],[y2]]</f>
        <v>0</v>
      </c>
      <c r="AE1154" s="1">
        <f>Tabulka1[[#This Row],[x3]]</f>
        <v>25</v>
      </c>
      <c r="AF1154" s="1">
        <f>Tabulka1[[#This Row],[x2]]-Tabulka1[[#This Row],[x3]]</f>
        <v>0</v>
      </c>
      <c r="AG1154" s="1">
        <f>100-Tabulka1[[#This Row],[Na2O_proc]]-Tabulka1[[#This Row],[SiO2_proc]]</f>
        <v>75</v>
      </c>
      <c r="AH1154" s="1">
        <f>Tabulka1[[#This Row],[z2]]</f>
        <v>1.2855349999999999</v>
      </c>
      <c r="AI1154" s="1">
        <f>Tabulka1[[#This Row],[std2]]</f>
        <v>7.0710678117547895E-6</v>
      </c>
      <c r="AJ1154" s="1" t="str">
        <f>Tabulka1[[#This Row],[z2Label]]</f>
        <v>Density (g/cm3)</v>
      </c>
      <c r="AK1154" s="1">
        <v>25</v>
      </c>
      <c r="AL1154" s="1" t="s">
        <v>83</v>
      </c>
      <c r="AM1154" s="1" t="s">
        <v>79</v>
      </c>
      <c r="AN1154" s="1">
        <f t="shared" si="932"/>
        <v>1.2849901562499999</v>
      </c>
      <c r="AO1154" s="1">
        <f>Tabulka1[[#This Row],[Interpolated_z2]]-Tabulka1[[#This Row],[z2]]</f>
        <v>-5.448437499999681E-4</v>
      </c>
      <c r="AP1154" s="1">
        <f>Tabulka1[[#This Row],[Interpolated_z2 - measured]]/Tabulka1[[#This Row],[z2]]*100</f>
        <v>-4.238264613565311E-2</v>
      </c>
      <c r="AQ1154" s="1">
        <v>1</v>
      </c>
    </row>
    <row r="1155" spans="1:43" ht="16.5" x14ac:dyDescent="0.35">
      <c r="A1155" s="1">
        <f>2*Tabulka1[[#This Row],[x3]]*Tabulka1[[#This Row],[z]]/(100*94.196)*1000</f>
        <v>8.6117988024969225</v>
      </c>
      <c r="B1155" s="1">
        <f>Tabulka1[[#This Row],[y2]]*Tabulka1[[#This Row],[x]]/2</f>
        <v>0</v>
      </c>
      <c r="C1155" s="1">
        <f>Tabulka1[[#This Row],[z2]]</f>
        <v>1.3519950000000001</v>
      </c>
      <c r="D1155" s="1">
        <f>Tabulka1[[#This Row],[std2]]</f>
        <v>7.0710678119117998E-6</v>
      </c>
      <c r="E1155" s="1">
        <f t="shared" si="931"/>
        <v>1</v>
      </c>
      <c r="F1155" s="1" t="s">
        <v>84</v>
      </c>
      <c r="G1155" s="1" t="s">
        <v>27</v>
      </c>
      <c r="H1155" s="1" t="str">
        <f>Tabulka1[[#This Row],[z2Label]]</f>
        <v>Density (g/cm3)</v>
      </c>
      <c r="I1155" s="1">
        <v>30</v>
      </c>
      <c r="J1155" s="1">
        <v>0</v>
      </c>
      <c r="K1155" s="1">
        <v>1.3519950000000001</v>
      </c>
      <c r="L1155" s="1">
        <v>7.0710678119117998E-6</v>
      </c>
      <c r="M1155" s="1" t="s">
        <v>29</v>
      </c>
      <c r="N1155" s="1" t="s">
        <v>28</v>
      </c>
      <c r="O1155" s="1" t="s">
        <v>80</v>
      </c>
      <c r="P1155" s="1">
        <f>Tabulka1[[#This Row],[x2]]/(1+Tabulka1[[#This Row],[y2]]*60.08/94.196)</f>
        <v>30</v>
      </c>
      <c r="Q1155" s="1">
        <f>Tabulka1[[#This Row],[y2]]</f>
        <v>0</v>
      </c>
      <c r="R1155" s="1">
        <f>Tabulka1[[#This Row],[z2]]</f>
        <v>1.3519950000000001</v>
      </c>
      <c r="S1155" s="1">
        <f>Tabulka1[[#This Row],[std2]]</f>
        <v>7.0710678119117998E-6</v>
      </c>
      <c r="T1155" s="1" t="s">
        <v>39</v>
      </c>
      <c r="U1155" s="1" t="s">
        <v>28</v>
      </c>
      <c r="V1155" s="1" t="str">
        <f>Tabulka1[[#This Row],[z2Label]]</f>
        <v>Density (g/cm3)</v>
      </c>
      <c r="W1155" s="1">
        <f>2*Tabulka1[[#This Row],[x3]]/94.196*1000/(100-Tabulka1[[#This Row],[x2]])</f>
        <v>9.0995674672263913</v>
      </c>
      <c r="X1155" s="1">
        <f>(Tabulka1[[#This Row],[x2]]-Tabulka1[[#This Row],[x3]])/60.08*1000/(100-Tabulka1[[#This Row],[x2]])</f>
        <v>0</v>
      </c>
      <c r="Y1155" s="1">
        <f>Tabulka1[[#This Row],[z2]]</f>
        <v>1.3519950000000001</v>
      </c>
      <c r="Z1155" s="1">
        <f>Tabulka1[[#This Row],[std2]]</f>
        <v>7.0710678119117998E-6</v>
      </c>
      <c r="AA1155" s="1" t="s">
        <v>40</v>
      </c>
      <c r="AB1155" s="1" t="s">
        <v>37</v>
      </c>
      <c r="AC1155" s="1" t="str">
        <f>Tabulka1[[#This Row],[z2Label]]</f>
        <v>Density (g/cm3)</v>
      </c>
      <c r="AD1155" s="1">
        <f>Tabulka1[[#This Row],[y2]]</f>
        <v>0</v>
      </c>
      <c r="AE1155" s="1">
        <f>Tabulka1[[#This Row],[x3]]</f>
        <v>30</v>
      </c>
      <c r="AF1155" s="1">
        <f>Tabulka1[[#This Row],[x2]]-Tabulka1[[#This Row],[x3]]</f>
        <v>0</v>
      </c>
      <c r="AG1155" s="1">
        <f>100-Tabulka1[[#This Row],[Na2O_proc]]-Tabulka1[[#This Row],[SiO2_proc]]</f>
        <v>70</v>
      </c>
      <c r="AH1155" s="1">
        <f>Tabulka1[[#This Row],[z2]]</f>
        <v>1.3519950000000001</v>
      </c>
      <c r="AI1155" s="1">
        <f>Tabulka1[[#This Row],[std2]]</f>
        <v>7.0710678119117998E-6</v>
      </c>
      <c r="AJ1155" s="1" t="str">
        <f>Tabulka1[[#This Row],[z2Label]]</f>
        <v>Density (g/cm3)</v>
      </c>
      <c r="AK1155" s="1">
        <v>25</v>
      </c>
      <c r="AL1155" s="1" t="s">
        <v>83</v>
      </c>
      <c r="AM1155" s="1" t="s">
        <v>79</v>
      </c>
      <c r="AN1155" s="1">
        <f t="shared" si="932"/>
        <v>1.3486050999999999</v>
      </c>
      <c r="AO1155" s="1">
        <f>Tabulka1[[#This Row],[Interpolated_z2]]-Tabulka1[[#This Row],[z2]]</f>
        <v>-3.3899000000001678E-3</v>
      </c>
      <c r="AP1155" s="1">
        <f>Tabulka1[[#This Row],[Interpolated_z2 - measured]]/Tabulka1[[#This Row],[z2]]*100</f>
        <v>-0.25073317578838439</v>
      </c>
      <c r="AQ1155" s="1">
        <v>1</v>
      </c>
    </row>
    <row r="1156" spans="1:43" ht="16.5" x14ac:dyDescent="0.35">
      <c r="A1156" s="1">
        <f>2*Tabulka1[[#This Row],[x3]]*Tabulka1[[#This Row],[z]]/(100*94.196)*1000</f>
        <v>10.517946621937236</v>
      </c>
      <c r="B1156" s="1">
        <f>Tabulka1[[#This Row],[y2]]*Tabulka1[[#This Row],[x]]/2</f>
        <v>0</v>
      </c>
      <c r="C1156" s="1">
        <f>Tabulka1[[#This Row],[z2]]</f>
        <v>1.4153549999999999</v>
      </c>
      <c r="D1156" s="1">
        <f>Tabulka1[[#This Row],[std2]]</f>
        <v>7.0710678117547895E-6</v>
      </c>
      <c r="E1156" s="1">
        <f t="shared" si="931"/>
        <v>1</v>
      </c>
      <c r="F1156" s="1" t="s">
        <v>84</v>
      </c>
      <c r="G1156" s="1" t="s">
        <v>27</v>
      </c>
      <c r="H1156" s="1" t="str">
        <f>Tabulka1[[#This Row],[z2Label]]</f>
        <v>Density (g/cm3)</v>
      </c>
      <c r="I1156" s="1">
        <v>35</v>
      </c>
      <c r="J1156" s="1">
        <v>0</v>
      </c>
      <c r="K1156" s="1">
        <v>1.4153549999999999</v>
      </c>
      <c r="L1156" s="1">
        <v>7.0710678117547895E-6</v>
      </c>
      <c r="M1156" s="1" t="s">
        <v>29</v>
      </c>
      <c r="N1156" s="1" t="s">
        <v>28</v>
      </c>
      <c r="O1156" s="1" t="s">
        <v>80</v>
      </c>
      <c r="P1156" s="1">
        <f>Tabulka1[[#This Row],[x2]]/(1+Tabulka1[[#This Row],[y2]]*60.08/94.196)</f>
        <v>35</v>
      </c>
      <c r="Q1156" s="1">
        <f>Tabulka1[[#This Row],[y2]]</f>
        <v>0</v>
      </c>
      <c r="R1156" s="1">
        <f>Tabulka1[[#This Row],[z2]]</f>
        <v>1.4153549999999999</v>
      </c>
      <c r="S1156" s="1">
        <f>Tabulka1[[#This Row],[std2]]</f>
        <v>7.0710678117547895E-6</v>
      </c>
      <c r="T1156" s="1" t="s">
        <v>39</v>
      </c>
      <c r="U1156" s="1" t="s">
        <v>28</v>
      </c>
      <c r="V1156" s="1" t="str">
        <f>Tabulka1[[#This Row],[z2Label]]</f>
        <v>Density (g/cm3)</v>
      </c>
      <c r="W1156" s="1">
        <f>2*Tabulka1[[#This Row],[x3]]/94.196*1000/(100-Tabulka1[[#This Row],[x2]])</f>
        <v>11.432789894720337</v>
      </c>
      <c r="X1156" s="1">
        <f>(Tabulka1[[#This Row],[x2]]-Tabulka1[[#This Row],[x3]])/60.08*1000/(100-Tabulka1[[#This Row],[x2]])</f>
        <v>0</v>
      </c>
      <c r="Y1156" s="1">
        <f>Tabulka1[[#This Row],[z2]]</f>
        <v>1.4153549999999999</v>
      </c>
      <c r="Z1156" s="1">
        <f>Tabulka1[[#This Row],[std2]]</f>
        <v>7.0710678117547895E-6</v>
      </c>
      <c r="AA1156" s="1" t="s">
        <v>40</v>
      </c>
      <c r="AB1156" s="1" t="s">
        <v>37</v>
      </c>
      <c r="AC1156" s="1" t="str">
        <f>Tabulka1[[#This Row],[z2Label]]</f>
        <v>Density (g/cm3)</v>
      </c>
      <c r="AD1156" s="1">
        <f>Tabulka1[[#This Row],[y2]]</f>
        <v>0</v>
      </c>
      <c r="AE1156" s="1">
        <f>Tabulka1[[#This Row],[x3]]</f>
        <v>35</v>
      </c>
      <c r="AF1156" s="1">
        <f>Tabulka1[[#This Row],[x2]]-Tabulka1[[#This Row],[x3]]</f>
        <v>0</v>
      </c>
      <c r="AG1156" s="1">
        <f>100-Tabulka1[[#This Row],[Na2O_proc]]-Tabulka1[[#This Row],[SiO2_proc]]</f>
        <v>65</v>
      </c>
      <c r="AH1156" s="1">
        <f>Tabulka1[[#This Row],[z2]]</f>
        <v>1.4153549999999999</v>
      </c>
      <c r="AI1156" s="1">
        <f>Tabulka1[[#This Row],[std2]]</f>
        <v>7.0710678117547895E-6</v>
      </c>
      <c r="AJ1156" s="1" t="str">
        <f>Tabulka1[[#This Row],[z2Label]]</f>
        <v>Density (g/cm3)</v>
      </c>
      <c r="AK1156" s="1">
        <v>25</v>
      </c>
      <c r="AL1156" s="1" t="s">
        <v>83</v>
      </c>
      <c r="AM1156" s="1" t="s">
        <v>79</v>
      </c>
      <c r="AN1156" s="1">
        <f t="shared" si="932"/>
        <v>1.41476115625</v>
      </c>
      <c r="AO1156" s="1">
        <f>Tabulka1[[#This Row],[Interpolated_z2]]-Tabulka1[[#This Row],[z2]]</f>
        <v>-5.9384374999993383E-4</v>
      </c>
      <c r="AP1156" s="1">
        <f>Tabulka1[[#This Row],[Interpolated_z2 - measured]]/Tabulka1[[#This Row],[z2]]*100</f>
        <v>-4.1957229811597364E-2</v>
      </c>
      <c r="AQ1156" s="1">
        <v>1</v>
      </c>
    </row>
    <row r="1157" spans="1:43" ht="16.5" x14ac:dyDescent="0.35">
      <c r="A1157" s="1">
        <f>2*Tabulka1[[#This Row],[x3]]*Tabulka1[[#This Row],[z]]/(100*94.196)*1000</f>
        <v>12.604441802199668</v>
      </c>
      <c r="B1157" s="1">
        <f>Tabulka1[[#This Row],[y2]]*Tabulka1[[#This Row],[x]]/2</f>
        <v>0</v>
      </c>
      <c r="C1157" s="1">
        <f>Tabulka1[[#This Row],[z2]]</f>
        <v>1.48411</v>
      </c>
      <c r="D1157" s="1">
        <f>Tabulka1[[#This Row],[std2]]</f>
        <v>0</v>
      </c>
      <c r="E1157" s="1">
        <f t="shared" si="931"/>
        <v>1</v>
      </c>
      <c r="F1157" s="1" t="s">
        <v>84</v>
      </c>
      <c r="G1157" s="1" t="s">
        <v>27</v>
      </c>
      <c r="H1157" s="1" t="str">
        <f>Tabulka1[[#This Row],[z2Label]]</f>
        <v>Density (g/cm3)</v>
      </c>
      <c r="I1157" s="1">
        <v>40</v>
      </c>
      <c r="J1157" s="1">
        <v>0</v>
      </c>
      <c r="K1157" s="1">
        <v>1.48411</v>
      </c>
      <c r="L1157" s="1">
        <v>0</v>
      </c>
      <c r="M1157" s="1" t="s">
        <v>29</v>
      </c>
      <c r="N1157" s="1" t="s">
        <v>28</v>
      </c>
      <c r="O1157" s="1" t="s">
        <v>80</v>
      </c>
      <c r="P1157" s="1">
        <f>Tabulka1[[#This Row],[x2]]/(1+Tabulka1[[#This Row],[y2]]*60.08/94.196)</f>
        <v>40</v>
      </c>
      <c r="Q1157" s="1">
        <f>Tabulka1[[#This Row],[y2]]</f>
        <v>0</v>
      </c>
      <c r="R1157" s="1">
        <f>Tabulka1[[#This Row],[z2]]</f>
        <v>1.48411</v>
      </c>
      <c r="S1157" s="1">
        <f>Tabulka1[[#This Row],[std2]]</f>
        <v>0</v>
      </c>
      <c r="T1157" s="1" t="s">
        <v>39</v>
      </c>
      <c r="U1157" s="1" t="s">
        <v>28</v>
      </c>
      <c r="V1157" s="1" t="str">
        <f>Tabulka1[[#This Row],[z2Label]]</f>
        <v>Density (g/cm3)</v>
      </c>
      <c r="W1157" s="1">
        <f>2*Tabulka1[[#This Row],[x3]]/94.196*1000/(100-Tabulka1[[#This Row],[x2]])</f>
        <v>14.154882726796609</v>
      </c>
      <c r="X1157" s="1">
        <f>(Tabulka1[[#This Row],[x2]]-Tabulka1[[#This Row],[x3]])/60.08*1000/(100-Tabulka1[[#This Row],[x2]])</f>
        <v>0</v>
      </c>
      <c r="Y1157" s="1">
        <f>Tabulka1[[#This Row],[z2]]</f>
        <v>1.48411</v>
      </c>
      <c r="Z1157" s="1">
        <f>Tabulka1[[#This Row],[std2]]</f>
        <v>0</v>
      </c>
      <c r="AA1157" s="1" t="s">
        <v>40</v>
      </c>
      <c r="AB1157" s="1" t="s">
        <v>37</v>
      </c>
      <c r="AC1157" s="1" t="str">
        <f>Tabulka1[[#This Row],[z2Label]]</f>
        <v>Density (g/cm3)</v>
      </c>
      <c r="AD1157" s="1">
        <f>Tabulka1[[#This Row],[y2]]</f>
        <v>0</v>
      </c>
      <c r="AE1157" s="1">
        <f>Tabulka1[[#This Row],[x3]]</f>
        <v>40</v>
      </c>
      <c r="AF1157" s="1">
        <f>Tabulka1[[#This Row],[x2]]-Tabulka1[[#This Row],[x3]]</f>
        <v>0</v>
      </c>
      <c r="AG1157" s="1">
        <f>100-Tabulka1[[#This Row],[Na2O_proc]]-Tabulka1[[#This Row],[SiO2_proc]]</f>
        <v>60</v>
      </c>
      <c r="AH1157" s="1">
        <f>Tabulka1[[#This Row],[z2]]</f>
        <v>1.48411</v>
      </c>
      <c r="AI1157" s="1">
        <f>Tabulka1[[#This Row],[std2]]</f>
        <v>0</v>
      </c>
      <c r="AJ1157" s="1" t="str">
        <f>Tabulka1[[#This Row],[z2Label]]</f>
        <v>Density (g/cm3)</v>
      </c>
      <c r="AK1157" s="1">
        <v>25</v>
      </c>
      <c r="AL1157" s="1" t="s">
        <v>83</v>
      </c>
      <c r="AM1157" s="1" t="s">
        <v>79</v>
      </c>
      <c r="AN1157" s="1">
        <f t="shared" si="932"/>
        <v>1.4844687999999999</v>
      </c>
      <c r="AO1157" s="1">
        <f>Tabulka1[[#This Row],[Interpolated_z2]]-Tabulka1[[#This Row],[z2]]</f>
        <v>3.5879999999988144E-4</v>
      </c>
      <c r="AP1157" s="1">
        <f>Tabulka1[[#This Row],[Interpolated_z2 - measured]]/Tabulka1[[#This Row],[z2]]*100</f>
        <v>2.4176105544729258E-2</v>
      </c>
      <c r="AQ1157" s="1">
        <v>1</v>
      </c>
    </row>
    <row r="1158" spans="1:43" ht="16.5" x14ac:dyDescent="0.35">
      <c r="A1158" s="1">
        <f>2*Tabulka1[[#This Row],[x3]]*Tabulka1[[#This Row],[z]]/(100*94.196)*1000</f>
        <v>13.343466866958256</v>
      </c>
      <c r="B1158" s="1">
        <f>Tabulka1[[#This Row],[y2]]*Tabulka1[[#This Row],[x]]/2</f>
        <v>0</v>
      </c>
      <c r="C1158" s="1">
        <f>Tabulka1[[#This Row],[z2]]</f>
        <v>1.508885</v>
      </c>
      <c r="D1158" s="1">
        <f>Tabulka1[[#This Row],[std2]]</f>
        <v>7.0710678119117998E-6</v>
      </c>
      <c r="E1158" s="1">
        <v>1</v>
      </c>
      <c r="F1158" s="1" t="s">
        <v>84</v>
      </c>
      <c r="G1158" s="1" t="s">
        <v>27</v>
      </c>
      <c r="H1158" s="1" t="str">
        <f>Tabulka1[[#This Row],[z2Label]]</f>
        <v>Density (g/cm3)</v>
      </c>
      <c r="I1158" s="1">
        <v>41.65</v>
      </c>
      <c r="J1158" s="1">
        <v>0</v>
      </c>
      <c r="K1158" s="1">
        <v>1.508885</v>
      </c>
      <c r="L1158" s="1">
        <v>7.0710678119117998E-6</v>
      </c>
      <c r="M1158" s="1" t="s">
        <v>29</v>
      </c>
      <c r="N1158" s="1" t="s">
        <v>28</v>
      </c>
      <c r="O1158" s="1" t="s">
        <v>80</v>
      </c>
      <c r="P1158" s="1">
        <f>Tabulka1[[#This Row],[x2]]/(1+Tabulka1[[#This Row],[y2]]*60.08/94.196)</f>
        <v>41.65</v>
      </c>
      <c r="Q1158" s="1">
        <f>Tabulka1[[#This Row],[y2]]</f>
        <v>0</v>
      </c>
      <c r="R1158" s="1">
        <f>Tabulka1[[#This Row],[z2]]</f>
        <v>1.508885</v>
      </c>
      <c r="S1158" s="1">
        <f>Tabulka1[[#This Row],[std2]]</f>
        <v>7.0710678119117998E-6</v>
      </c>
      <c r="T1158" s="1" t="s">
        <v>39</v>
      </c>
      <c r="U1158" s="1" t="s">
        <v>28</v>
      </c>
      <c r="V1158" s="1" t="str">
        <f>Tabulka1[[#This Row],[z2Label]]</f>
        <v>Density (g/cm3)</v>
      </c>
      <c r="W1158" s="1">
        <f>2*Tabulka1[[#This Row],[x3]]/94.196*1000/(100-Tabulka1[[#This Row],[x2]])</f>
        <v>15.155549243472462</v>
      </c>
      <c r="X1158" s="1">
        <f>(Tabulka1[[#This Row],[x2]]-Tabulka1[[#This Row],[x3]])/60.08*1000/(100-Tabulka1[[#This Row],[x2]])</f>
        <v>0</v>
      </c>
      <c r="Y1158" s="1">
        <f>Tabulka1[[#This Row],[z2]]</f>
        <v>1.508885</v>
      </c>
      <c r="Z1158" s="1">
        <f>Tabulka1[[#This Row],[std2]]</f>
        <v>7.0710678119117998E-6</v>
      </c>
      <c r="AA1158" s="1" t="s">
        <v>40</v>
      </c>
      <c r="AB1158" s="1" t="s">
        <v>37</v>
      </c>
      <c r="AC1158" s="1" t="str">
        <f>Tabulka1[[#This Row],[z2Label]]</f>
        <v>Density (g/cm3)</v>
      </c>
      <c r="AD1158" s="1">
        <f>Tabulka1[[#This Row],[y2]]</f>
        <v>0</v>
      </c>
      <c r="AE1158" s="1">
        <f>Tabulka1[[#This Row],[x3]]</f>
        <v>41.65</v>
      </c>
      <c r="AF1158" s="1">
        <f>Tabulka1[[#This Row],[x2]]-Tabulka1[[#This Row],[x3]]</f>
        <v>0</v>
      </c>
      <c r="AG1158" s="1">
        <f>100-Tabulka1[[#This Row],[Na2O_proc]]-Tabulka1[[#This Row],[SiO2_proc]]</f>
        <v>58.35</v>
      </c>
      <c r="AH1158" s="1">
        <f>Tabulka1[[#This Row],[z2]]</f>
        <v>1.508885</v>
      </c>
      <c r="AI1158" s="1">
        <f>Tabulka1[[#This Row],[std2]]</f>
        <v>7.0710678119117998E-6</v>
      </c>
      <c r="AJ1158" s="1" t="str">
        <f>Tabulka1[[#This Row],[z2Label]]</f>
        <v>Density (g/cm3)</v>
      </c>
      <c r="AK1158" s="1">
        <v>25</v>
      </c>
      <c r="AL1158" s="1" t="s">
        <v>83</v>
      </c>
      <c r="AM1158" s="1" t="s">
        <v>79</v>
      </c>
      <c r="AN1158" s="1">
        <f t="shared" si="932"/>
        <v>1.5084854315826106</v>
      </c>
      <c r="AO1158" s="1">
        <f>Tabulka1[[#This Row],[Interpolated_z2]]-Tabulka1[[#This Row],[z2]]</f>
        <v>-3.9956841738941762E-4</v>
      </c>
      <c r="AP1158" s="1">
        <f>Tabulka1[[#This Row],[Interpolated_z2 - measured]]/Tabulka1[[#This Row],[z2]]*100</f>
        <v>-2.6481038474729195E-2</v>
      </c>
      <c r="AQ1158" s="1">
        <v>1</v>
      </c>
    </row>
    <row r="1159" spans="1:43" ht="16.5" x14ac:dyDescent="0.35">
      <c r="A1159" s="1">
        <f>2*Tabulka1[[#This Row],[x3]]*Tabulka1[[#This Row],[z]]/(100*94.196)*1000</f>
        <v>0</v>
      </c>
      <c r="B1159" s="1">
        <f>Tabulka1[[#This Row],[y2]]*Tabulka1[[#This Row],[x]]/2</f>
        <v>0</v>
      </c>
      <c r="C1159" s="1">
        <f>Tabulka1[[#This Row],[z2]]</f>
        <v>0.99704000000000004</v>
      </c>
      <c r="D1159" s="1">
        <f>Tabulka1[[#This Row],[std2]]</f>
        <v>0</v>
      </c>
      <c r="E1159" s="1">
        <v>2</v>
      </c>
      <c r="F1159" s="1" t="s">
        <v>84</v>
      </c>
      <c r="G1159" s="1" t="s">
        <v>27</v>
      </c>
      <c r="H1159" s="1" t="str">
        <f>Tabulka1[[#This Row],[z2Label]]</f>
        <v>Density (g/cm3)</v>
      </c>
      <c r="I1159" s="1">
        <v>0</v>
      </c>
      <c r="J1159" s="1">
        <v>0.1</v>
      </c>
      <c r="K1159" s="1">
        <v>0.99704000000000004</v>
      </c>
      <c r="M1159" s="1" t="s">
        <v>29</v>
      </c>
      <c r="N1159" s="1" t="s">
        <v>28</v>
      </c>
      <c r="O1159" s="1" t="s">
        <v>80</v>
      </c>
      <c r="P1159" s="1">
        <f>Tabulka1[[#This Row],[x2]]/(1+Tabulka1[[#This Row],[y2]]*60.08/94.196)</f>
        <v>0</v>
      </c>
      <c r="Q1159" s="1">
        <f>Tabulka1[[#This Row],[y2]]</f>
        <v>0.1</v>
      </c>
      <c r="R1159" s="1">
        <f>Tabulka1[[#This Row],[z2]]</f>
        <v>0.99704000000000004</v>
      </c>
      <c r="S1159" s="1">
        <f>Tabulka1[[#This Row],[std2]]</f>
        <v>0</v>
      </c>
      <c r="T1159" s="1" t="s">
        <v>39</v>
      </c>
      <c r="U1159" s="1" t="s">
        <v>28</v>
      </c>
      <c r="V1159" s="1" t="str">
        <f>Tabulka1[[#This Row],[z2Label]]</f>
        <v>Density (g/cm3)</v>
      </c>
      <c r="W1159" s="1">
        <f>2*Tabulka1[[#This Row],[x3]]/94.196*1000/(100-Tabulka1[[#This Row],[x2]])</f>
        <v>0</v>
      </c>
      <c r="X1159" s="1">
        <f>(Tabulka1[[#This Row],[x2]]-Tabulka1[[#This Row],[x3]])/60.08*1000/(100-Tabulka1[[#This Row],[x2]])</f>
        <v>0</v>
      </c>
      <c r="Y1159" s="1">
        <f>Tabulka1[[#This Row],[z2]]</f>
        <v>0.99704000000000004</v>
      </c>
      <c r="Z1159" s="1">
        <f>Tabulka1[[#This Row],[std2]]</f>
        <v>0</v>
      </c>
      <c r="AA1159" s="1" t="s">
        <v>40</v>
      </c>
      <c r="AB1159" s="1" t="s">
        <v>37</v>
      </c>
      <c r="AC1159" s="1" t="str">
        <f>Tabulka1[[#This Row],[z2Label]]</f>
        <v>Density (g/cm3)</v>
      </c>
      <c r="AD1159" s="1">
        <f>Tabulka1[[#This Row],[y2]]</f>
        <v>0.1</v>
      </c>
      <c r="AE1159" s="1">
        <f>Tabulka1[[#This Row],[x3]]</f>
        <v>0</v>
      </c>
      <c r="AF1159" s="1">
        <f>Tabulka1[[#This Row],[x2]]-Tabulka1[[#This Row],[x3]]</f>
        <v>0</v>
      </c>
      <c r="AG1159" s="1">
        <f>100-Tabulka1[[#This Row],[Na2O_proc]]-Tabulka1[[#This Row],[SiO2_proc]]</f>
        <v>100</v>
      </c>
      <c r="AH1159" s="1">
        <f>Tabulka1[[#This Row],[z2]]</f>
        <v>0.99704000000000004</v>
      </c>
      <c r="AI1159" s="1">
        <f>Tabulka1[[#This Row],[std2]]</f>
        <v>0</v>
      </c>
      <c r="AJ1159" s="1" t="str">
        <f>Tabulka1[[#This Row],[z2Label]]</f>
        <v>Density (g/cm3)</v>
      </c>
      <c r="AK1159" s="1">
        <v>25</v>
      </c>
      <c r="AL1159" s="1" t="s">
        <v>83</v>
      </c>
      <c r="AM1159" s="1" t="s">
        <v>79</v>
      </c>
      <c r="AN1159" s="1">
        <f t="shared" si="932"/>
        <v>1.0005793074199998</v>
      </c>
      <c r="AO1159" s="1">
        <f>Tabulka1[[#This Row],[Interpolated_z2]]-Tabulka1[[#This Row],[z2]]</f>
        <v>3.5393074199997487E-3</v>
      </c>
      <c r="AP1159" s="1">
        <f>Tabulka1[[#This Row],[Interpolated_z2 - measured]]/Tabulka1[[#This Row],[z2]]*100</f>
        <v>0.35498148720209305</v>
      </c>
      <c r="AQ1159" s="1">
        <v>100</v>
      </c>
    </row>
    <row r="1160" spans="1:43" ht="16.5" x14ac:dyDescent="0.35">
      <c r="A1160" s="1">
        <f>2*Tabulka1[[#This Row],[x3]]*Tabulka1[[#This Row],[z]]/(100*94.196)*1000</f>
        <v>1.0483513632190329</v>
      </c>
      <c r="B1160" s="1">
        <f>Tabulka1[[#This Row],[y2]]*Tabulka1[[#This Row],[x]]/2</f>
        <v>5.2417568160951646E-2</v>
      </c>
      <c r="C1160" s="1">
        <f>Tabulka1[[#This Row],[z2]]</f>
        <v>1.0504899999999999</v>
      </c>
      <c r="D1160" s="1">
        <f>Tabulka1[[#This Row],[std2]]</f>
        <v>0</v>
      </c>
      <c r="E1160" s="1">
        <v>2</v>
      </c>
      <c r="F1160" s="1" t="s">
        <v>84</v>
      </c>
      <c r="G1160" s="1" t="s">
        <v>27</v>
      </c>
      <c r="H1160" s="1" t="str">
        <f>Tabulka1[[#This Row],[z2Label]]</f>
        <v>Density (g/cm3)</v>
      </c>
      <c r="I1160" s="1">
        <v>5</v>
      </c>
      <c r="J1160" s="1">
        <v>0.1</v>
      </c>
      <c r="K1160" s="1">
        <v>1.0504899999999999</v>
      </c>
      <c r="L1160" s="1">
        <v>0</v>
      </c>
      <c r="M1160" s="1" t="s">
        <v>29</v>
      </c>
      <c r="N1160" s="1" t="s">
        <v>28</v>
      </c>
      <c r="O1160" s="1" t="s">
        <v>80</v>
      </c>
      <c r="P1160" s="1">
        <f>Tabulka1[[#This Row],[x2]]/(1+Tabulka1[[#This Row],[y2]]*60.08/94.196)</f>
        <v>4.7002115684004622</v>
      </c>
      <c r="Q1160" s="1">
        <f>Tabulka1[[#This Row],[y2]]</f>
        <v>0.1</v>
      </c>
      <c r="R1160" s="1">
        <f>Tabulka1[[#This Row],[z2]]</f>
        <v>1.0504899999999999</v>
      </c>
      <c r="S1160" s="1">
        <f>Tabulka1[[#This Row],[std2]]</f>
        <v>0</v>
      </c>
      <c r="T1160" s="1" t="s">
        <v>39</v>
      </c>
      <c r="U1160" s="1" t="s">
        <v>28</v>
      </c>
      <c r="V1160" s="1" t="str">
        <f>Tabulka1[[#This Row],[z2Label]]</f>
        <v>Density (g/cm3)</v>
      </c>
      <c r="W1160" s="1">
        <f>2*Tabulka1[[#This Row],[x3]]/94.196*1000/(100-Tabulka1[[#This Row],[x2]])</f>
        <v>1.0504885822395995</v>
      </c>
      <c r="X1160" s="1">
        <f>(Tabulka1[[#This Row],[x2]]-Tabulka1[[#This Row],[x3]])/60.08*1000/(100-Tabulka1[[#This Row],[x2]])</f>
        <v>5.2524429111980145E-2</v>
      </c>
      <c r="Y1160" s="1">
        <f>Tabulka1[[#This Row],[z2]]</f>
        <v>1.0504899999999999</v>
      </c>
      <c r="Z1160" s="1">
        <f>Tabulka1[[#This Row],[std2]]</f>
        <v>0</v>
      </c>
      <c r="AA1160" s="1" t="s">
        <v>40</v>
      </c>
      <c r="AB1160" s="1" t="s">
        <v>37</v>
      </c>
      <c r="AC1160" s="1" t="str">
        <f>Tabulka1[[#This Row],[z2Label]]</f>
        <v>Density (g/cm3)</v>
      </c>
      <c r="AD1160" s="1">
        <f>Tabulka1[[#This Row],[y2]]</f>
        <v>0.1</v>
      </c>
      <c r="AE1160" s="1">
        <f>Tabulka1[[#This Row],[x3]]</f>
        <v>4.7002115684004622</v>
      </c>
      <c r="AF1160" s="1">
        <f>Tabulka1[[#This Row],[x2]]-Tabulka1[[#This Row],[x3]]</f>
        <v>0.29978843159953783</v>
      </c>
      <c r="AG1160" s="1">
        <f>100-Tabulka1[[#This Row],[Na2O_proc]]-Tabulka1[[#This Row],[SiO2_proc]]</f>
        <v>95</v>
      </c>
      <c r="AH1160" s="1">
        <f>Tabulka1[[#This Row],[z2]]</f>
        <v>1.0504899999999999</v>
      </c>
      <c r="AI1160" s="1">
        <f>Tabulka1[[#This Row],[std2]]</f>
        <v>0</v>
      </c>
      <c r="AJ1160" s="1" t="str">
        <f>Tabulka1[[#This Row],[z2Label]]</f>
        <v>Density (g/cm3)</v>
      </c>
      <c r="AK1160" s="1">
        <v>25</v>
      </c>
      <c r="AL1160" s="1" t="s">
        <v>83</v>
      </c>
      <c r="AM1160" s="1" t="s">
        <v>79</v>
      </c>
      <c r="AN1160" s="1">
        <f t="shared" si="932"/>
        <v>1.0507990422299998</v>
      </c>
      <c r="AO1160" s="1">
        <f>Tabulka1[[#This Row],[Interpolated_z2]]-Tabulka1[[#This Row],[z2]]</f>
        <v>3.0904222999983411E-4</v>
      </c>
      <c r="AP1160" s="1">
        <f>Tabulka1[[#This Row],[Interpolated_z2 - measured]]/Tabulka1[[#This Row],[z2]]*100</f>
        <v>2.9418864529870262E-2</v>
      </c>
      <c r="AQ1160" s="1">
        <v>1</v>
      </c>
    </row>
    <row r="1161" spans="1:43" ht="16.5" x14ac:dyDescent="0.35">
      <c r="A1161" s="1">
        <f>2*Tabulka1[[#This Row],[x3]]*Tabulka1[[#This Row],[z]]/(100*94.196)*1000</f>
        <v>2.2061195161869782</v>
      </c>
      <c r="B1161" s="1">
        <f>Tabulka1[[#This Row],[y2]]*Tabulka1[[#This Row],[x]]/2</f>
        <v>0.11030597580934892</v>
      </c>
      <c r="C1161" s="1">
        <f>Tabulka1[[#This Row],[z2]]</f>
        <v>1.10531</v>
      </c>
      <c r="D1161" s="1">
        <f>Tabulka1[[#This Row],[std2]]</f>
        <v>0</v>
      </c>
      <c r="E1161" s="1">
        <v>2</v>
      </c>
      <c r="F1161" s="1" t="s">
        <v>84</v>
      </c>
      <c r="G1161" s="1" t="s">
        <v>27</v>
      </c>
      <c r="H1161" s="1" t="str">
        <f>Tabulka1[[#This Row],[z2Label]]</f>
        <v>Density (g/cm3)</v>
      </c>
      <c r="I1161" s="1">
        <v>10</v>
      </c>
      <c r="J1161" s="1">
        <v>0.1</v>
      </c>
      <c r="K1161" s="1">
        <v>1.10531</v>
      </c>
      <c r="L1161" s="1">
        <v>0</v>
      </c>
      <c r="M1161" s="1" t="s">
        <v>29</v>
      </c>
      <c r="N1161" s="1" t="s">
        <v>28</v>
      </c>
      <c r="O1161" s="1" t="s">
        <v>80</v>
      </c>
      <c r="P1161" s="1">
        <f>Tabulka1[[#This Row],[x2]]/(1+Tabulka1[[#This Row],[y2]]*60.08/94.196)</f>
        <v>9.4004231368009243</v>
      </c>
      <c r="Q1161" s="1">
        <f>Tabulka1[[#This Row],[y2]]</f>
        <v>0.1</v>
      </c>
      <c r="R1161" s="1">
        <f>Tabulka1[[#This Row],[z2]]</f>
        <v>1.10531</v>
      </c>
      <c r="S1161" s="1">
        <f>Tabulka1[[#This Row],[std2]]</f>
        <v>0</v>
      </c>
      <c r="T1161" s="1" t="s">
        <v>39</v>
      </c>
      <c r="U1161" s="1" t="s">
        <v>28</v>
      </c>
      <c r="V1161" s="1" t="str">
        <f>Tabulka1[[#This Row],[z2Label]]</f>
        <v>Density (g/cm3)</v>
      </c>
      <c r="W1161" s="1">
        <f>2*Tabulka1[[#This Row],[x3]]/94.196*1000/(100-Tabulka1[[#This Row],[x2]])</f>
        <v>2.2176981180613766</v>
      </c>
      <c r="X1161" s="1">
        <f>(Tabulka1[[#This Row],[x2]]-Tabulka1[[#This Row],[x3]])/60.08*1000/(100-Tabulka1[[#This Row],[x2]])</f>
        <v>0.11088490590306919</v>
      </c>
      <c r="Y1161" s="1">
        <f>Tabulka1[[#This Row],[z2]]</f>
        <v>1.10531</v>
      </c>
      <c r="Z1161" s="1">
        <f>Tabulka1[[#This Row],[std2]]</f>
        <v>0</v>
      </c>
      <c r="AA1161" s="1" t="s">
        <v>40</v>
      </c>
      <c r="AB1161" s="1" t="s">
        <v>37</v>
      </c>
      <c r="AC1161" s="1" t="str">
        <f>Tabulka1[[#This Row],[z2Label]]</f>
        <v>Density (g/cm3)</v>
      </c>
      <c r="AD1161" s="1">
        <f>Tabulka1[[#This Row],[y2]]</f>
        <v>0.1</v>
      </c>
      <c r="AE1161" s="1">
        <f>Tabulka1[[#This Row],[x3]]</f>
        <v>9.4004231368009243</v>
      </c>
      <c r="AF1161" s="1">
        <f>Tabulka1[[#This Row],[x2]]-Tabulka1[[#This Row],[x3]]</f>
        <v>0.59957686319907566</v>
      </c>
      <c r="AG1161" s="1">
        <f>100-Tabulka1[[#This Row],[Na2O_proc]]-Tabulka1[[#This Row],[SiO2_proc]]</f>
        <v>90</v>
      </c>
      <c r="AH1161" s="1">
        <f>Tabulka1[[#This Row],[z2]]</f>
        <v>1.10531</v>
      </c>
      <c r="AI1161" s="1">
        <f>Tabulka1[[#This Row],[std2]]</f>
        <v>0</v>
      </c>
      <c r="AJ1161" s="1" t="str">
        <f>Tabulka1[[#This Row],[z2Label]]</f>
        <v>Density (g/cm3)</v>
      </c>
      <c r="AK1161" s="1">
        <v>25</v>
      </c>
      <c r="AL1161" s="1" t="s">
        <v>83</v>
      </c>
      <c r="AM1161" s="1" t="s">
        <v>79</v>
      </c>
      <c r="AN1161" s="1">
        <f t="shared" si="932"/>
        <v>1.1051510284899997</v>
      </c>
      <c r="AO1161" s="1">
        <f>Tabulka1[[#This Row],[Interpolated_z2]]-Tabulka1[[#This Row],[z2]]</f>
        <v>-1.589715100003275E-4</v>
      </c>
      <c r="AP1161" s="1">
        <f>Tabulka1[[#This Row],[Interpolated_z2 - measured]]/Tabulka1[[#This Row],[z2]]*100</f>
        <v>-1.4382527073882214E-2</v>
      </c>
      <c r="AQ1161" s="1">
        <v>1</v>
      </c>
    </row>
    <row r="1162" spans="1:43" ht="16.5" x14ac:dyDescent="0.35">
      <c r="A1162" s="1">
        <f>2*Tabulka1[[#This Row],[x3]]*Tabulka1[[#This Row],[z]]/(100*94.196)*1000</f>
        <v>3.4787683126422095</v>
      </c>
      <c r="B1162" s="1">
        <f>Tabulka1[[#This Row],[y2]]*Tabulka1[[#This Row],[x]]/2</f>
        <v>0.17393841563211049</v>
      </c>
      <c r="C1162" s="1">
        <f>Tabulka1[[#This Row],[z2]]</f>
        <v>1.1619550000000001</v>
      </c>
      <c r="D1162" s="1">
        <f>Tabulka1[[#This Row],[std2]]</f>
        <v>7.0710678119117998E-6</v>
      </c>
      <c r="E1162" s="1">
        <v>2</v>
      </c>
      <c r="F1162" s="1" t="s">
        <v>84</v>
      </c>
      <c r="G1162" s="1" t="s">
        <v>27</v>
      </c>
      <c r="H1162" s="1" t="str">
        <f>Tabulka1[[#This Row],[z2Label]]</f>
        <v>Density (g/cm3)</v>
      </c>
      <c r="I1162" s="1">
        <v>15</v>
      </c>
      <c r="J1162" s="1">
        <v>0.1</v>
      </c>
      <c r="K1162" s="1">
        <v>1.1619550000000001</v>
      </c>
      <c r="L1162" s="1">
        <v>7.0710678119117998E-6</v>
      </c>
      <c r="M1162" s="1" t="s">
        <v>29</v>
      </c>
      <c r="N1162" s="1" t="s">
        <v>28</v>
      </c>
      <c r="O1162" s="1" t="s">
        <v>80</v>
      </c>
      <c r="P1162" s="1">
        <f>Tabulka1[[#This Row],[x2]]/(1+Tabulka1[[#This Row],[y2]]*60.08/94.196)</f>
        <v>14.100634705201388</v>
      </c>
      <c r="Q1162" s="1">
        <f>Tabulka1[[#This Row],[y2]]</f>
        <v>0.1</v>
      </c>
      <c r="R1162" s="1">
        <f>Tabulka1[[#This Row],[z2]]</f>
        <v>1.1619550000000001</v>
      </c>
      <c r="S1162" s="1">
        <f>Tabulka1[[#This Row],[std2]]</f>
        <v>7.0710678119117998E-6</v>
      </c>
      <c r="T1162" s="1" t="s">
        <v>39</v>
      </c>
      <c r="U1162" s="1" t="s">
        <v>28</v>
      </c>
      <c r="V1162" s="1" t="str">
        <f>Tabulka1[[#This Row],[z2Label]]</f>
        <v>Density (g/cm3)</v>
      </c>
      <c r="W1162" s="1">
        <f>2*Tabulka1[[#This Row],[x3]]/94.196*1000/(100-Tabulka1[[#This Row],[x2]])</f>
        <v>3.5222264228033628</v>
      </c>
      <c r="X1162" s="1">
        <f>(Tabulka1[[#This Row],[x2]]-Tabulka1[[#This Row],[x3]])/60.08*1000/(100-Tabulka1[[#This Row],[x2]])</f>
        <v>0.17611132114016836</v>
      </c>
      <c r="Y1162" s="1">
        <f>Tabulka1[[#This Row],[z2]]</f>
        <v>1.1619550000000001</v>
      </c>
      <c r="Z1162" s="1">
        <f>Tabulka1[[#This Row],[std2]]</f>
        <v>7.0710678119117998E-6</v>
      </c>
      <c r="AA1162" s="1" t="s">
        <v>40</v>
      </c>
      <c r="AB1162" s="1" t="s">
        <v>37</v>
      </c>
      <c r="AC1162" s="1" t="str">
        <f>Tabulka1[[#This Row],[z2Label]]</f>
        <v>Density (g/cm3)</v>
      </c>
      <c r="AD1162" s="1">
        <f>Tabulka1[[#This Row],[y2]]</f>
        <v>0.1</v>
      </c>
      <c r="AE1162" s="1">
        <f>Tabulka1[[#This Row],[x3]]</f>
        <v>14.100634705201388</v>
      </c>
      <c r="AF1162" s="1">
        <f>Tabulka1[[#This Row],[x2]]-Tabulka1[[#This Row],[x3]]</f>
        <v>0.89936529479861171</v>
      </c>
      <c r="AG1162" s="1">
        <f>100-Tabulka1[[#This Row],[Na2O_proc]]-Tabulka1[[#This Row],[SiO2_proc]]</f>
        <v>85</v>
      </c>
      <c r="AH1162" s="1">
        <f>Tabulka1[[#This Row],[z2]]</f>
        <v>1.1619550000000001</v>
      </c>
      <c r="AI1162" s="1">
        <f>Tabulka1[[#This Row],[std2]]</f>
        <v>7.0710678119117998E-6</v>
      </c>
      <c r="AJ1162" s="1" t="str">
        <f>Tabulka1[[#This Row],[z2Label]]</f>
        <v>Density (g/cm3)</v>
      </c>
      <c r="AK1162" s="1">
        <v>25</v>
      </c>
      <c r="AL1162" s="1" t="s">
        <v>83</v>
      </c>
      <c r="AM1162" s="1" t="s">
        <v>79</v>
      </c>
      <c r="AN1162" s="1">
        <f t="shared" si="932"/>
        <v>1.1624752789999995</v>
      </c>
      <c r="AO1162" s="1">
        <f>Tabulka1[[#This Row],[Interpolated_z2]]-Tabulka1[[#This Row],[z2]]</f>
        <v>5.2027899999940175E-4</v>
      </c>
      <c r="AP1162" s="1">
        <f>Tabulka1[[#This Row],[Interpolated_z2 - measured]]/Tabulka1[[#This Row],[z2]]*100</f>
        <v>4.4776174636659914E-2</v>
      </c>
      <c r="AQ1162" s="1">
        <v>1</v>
      </c>
    </row>
    <row r="1163" spans="1:43" ht="16.5" x14ac:dyDescent="0.35">
      <c r="A1163" s="1">
        <f>2*Tabulka1[[#This Row],[x3]]*Tabulka1[[#This Row],[z]]/(100*94.196)*1000</f>
        <v>4.8764719971258623</v>
      </c>
      <c r="B1163" s="1">
        <f>Tabulka1[[#This Row],[y2]]*Tabulka1[[#This Row],[x]]/2</f>
        <v>0.24382359985629312</v>
      </c>
      <c r="C1163" s="1">
        <f>Tabulka1[[#This Row],[z2]]</f>
        <v>1.2216050000000001</v>
      </c>
      <c r="D1163" s="1">
        <f>Tabulka1[[#This Row],[std2]]</f>
        <v>7.0710678119117998E-6</v>
      </c>
      <c r="E1163" s="1">
        <v>2</v>
      </c>
      <c r="F1163" s="1" t="s">
        <v>84</v>
      </c>
      <c r="G1163" s="1" t="s">
        <v>27</v>
      </c>
      <c r="H1163" s="1" t="str">
        <f>Tabulka1[[#This Row],[z2Label]]</f>
        <v>Density (g/cm3)</v>
      </c>
      <c r="I1163" s="1">
        <v>20</v>
      </c>
      <c r="J1163" s="1">
        <v>0.1</v>
      </c>
      <c r="K1163" s="1">
        <v>1.2216050000000001</v>
      </c>
      <c r="L1163" s="1">
        <v>7.0710678119117998E-6</v>
      </c>
      <c r="M1163" s="1" t="s">
        <v>29</v>
      </c>
      <c r="N1163" s="1" t="s">
        <v>28</v>
      </c>
      <c r="O1163" s="1" t="s">
        <v>80</v>
      </c>
      <c r="P1163" s="1">
        <f>Tabulka1[[#This Row],[x2]]/(1+Tabulka1[[#This Row],[y2]]*60.08/94.196)</f>
        <v>18.800846273601849</v>
      </c>
      <c r="Q1163" s="1">
        <f>Tabulka1[[#This Row],[y2]]</f>
        <v>0.1</v>
      </c>
      <c r="R1163" s="1">
        <f>Tabulka1[[#This Row],[z2]]</f>
        <v>1.2216050000000001</v>
      </c>
      <c r="S1163" s="1">
        <f>Tabulka1[[#This Row],[std2]]</f>
        <v>7.0710678119117998E-6</v>
      </c>
      <c r="T1163" s="1" t="s">
        <v>39</v>
      </c>
      <c r="U1163" s="1" t="s">
        <v>28</v>
      </c>
      <c r="V1163" s="1" t="str">
        <f>Tabulka1[[#This Row],[z2Label]]</f>
        <v>Density (g/cm3)</v>
      </c>
      <c r="W1163" s="1">
        <f>2*Tabulka1[[#This Row],[x3]]/94.196*1000/(100-Tabulka1[[#This Row],[x2]])</f>
        <v>4.9898207656380977</v>
      </c>
      <c r="X1163" s="1">
        <f>(Tabulka1[[#This Row],[x2]]-Tabulka1[[#This Row],[x3]])/60.08*1000/(100-Tabulka1[[#This Row],[x2]])</f>
        <v>0.24949103828190569</v>
      </c>
      <c r="Y1163" s="1">
        <f>Tabulka1[[#This Row],[z2]]</f>
        <v>1.2216050000000001</v>
      </c>
      <c r="Z1163" s="1">
        <f>Tabulka1[[#This Row],[std2]]</f>
        <v>7.0710678119117998E-6</v>
      </c>
      <c r="AA1163" s="1" t="s">
        <v>40</v>
      </c>
      <c r="AB1163" s="1" t="s">
        <v>37</v>
      </c>
      <c r="AC1163" s="1" t="str">
        <f>Tabulka1[[#This Row],[z2Label]]</f>
        <v>Density (g/cm3)</v>
      </c>
      <c r="AD1163" s="1">
        <f>Tabulka1[[#This Row],[y2]]</f>
        <v>0.1</v>
      </c>
      <c r="AE1163" s="1">
        <f>Tabulka1[[#This Row],[x3]]</f>
        <v>18.800846273601849</v>
      </c>
      <c r="AF1163" s="1">
        <f>Tabulka1[[#This Row],[x2]]-Tabulka1[[#This Row],[x3]]</f>
        <v>1.1991537263981513</v>
      </c>
      <c r="AG1163" s="1">
        <f>100-Tabulka1[[#This Row],[Na2O_proc]]-Tabulka1[[#This Row],[SiO2_proc]]</f>
        <v>80</v>
      </c>
      <c r="AH1163" s="1">
        <f>Tabulka1[[#This Row],[z2]]</f>
        <v>1.2216050000000001</v>
      </c>
      <c r="AI1163" s="1">
        <f>Tabulka1[[#This Row],[std2]]</f>
        <v>7.0710678119117998E-6</v>
      </c>
      <c r="AJ1163" s="1" t="str">
        <f>Tabulka1[[#This Row],[z2Label]]</f>
        <v>Density (g/cm3)</v>
      </c>
      <c r="AK1163" s="1">
        <v>25</v>
      </c>
      <c r="AL1163" s="1" t="s">
        <v>83</v>
      </c>
      <c r="AM1163" s="1" t="s">
        <v>79</v>
      </c>
      <c r="AN1163" s="1">
        <f t="shared" si="932"/>
        <v>1.2220451565599997</v>
      </c>
      <c r="AO1163" s="1">
        <f>Tabulka1[[#This Row],[Interpolated_z2]]-Tabulka1[[#This Row],[z2]]</f>
        <v>4.4015655999962711E-4</v>
      </c>
      <c r="AP1163" s="1">
        <f>Tabulka1[[#This Row],[Interpolated_z2 - measured]]/Tabulka1[[#This Row],[z2]]*100</f>
        <v>3.6031005112096552E-2</v>
      </c>
      <c r="AQ1163" s="1">
        <v>1</v>
      </c>
    </row>
    <row r="1164" spans="1:43" ht="16.5" x14ac:dyDescent="0.35">
      <c r="A1164" s="1">
        <f>2*Tabulka1[[#This Row],[x3]]*Tabulka1[[#This Row],[z]]/(100*94.196)*1000</f>
        <v>6.3994201828270327</v>
      </c>
      <c r="B1164" s="1">
        <f>Tabulka1[[#This Row],[y2]]*Tabulka1[[#This Row],[x]]/2</f>
        <v>0.31997100914135168</v>
      </c>
      <c r="C1164" s="1">
        <f>Tabulka1[[#This Row],[z2]]</f>
        <v>1.2824949999999999</v>
      </c>
      <c r="D1164" s="1">
        <f>Tabulka1[[#This Row],[std2]]</f>
        <v>7.0710678119117998E-6</v>
      </c>
      <c r="E1164" s="1">
        <v>2</v>
      </c>
      <c r="F1164" s="1" t="s">
        <v>84</v>
      </c>
      <c r="G1164" s="1" t="s">
        <v>27</v>
      </c>
      <c r="H1164" s="1" t="str">
        <f>Tabulka1[[#This Row],[z2Label]]</f>
        <v>Density (g/cm3)</v>
      </c>
      <c r="I1164" s="1">
        <v>25</v>
      </c>
      <c r="J1164" s="1">
        <v>0.1</v>
      </c>
      <c r="K1164" s="1">
        <v>1.2824949999999999</v>
      </c>
      <c r="L1164" s="1">
        <v>7.0710678119117998E-6</v>
      </c>
      <c r="M1164" s="1" t="s">
        <v>29</v>
      </c>
      <c r="N1164" s="1" t="s">
        <v>28</v>
      </c>
      <c r="O1164" s="1" t="s">
        <v>80</v>
      </c>
      <c r="P1164" s="1">
        <f>Tabulka1[[#This Row],[x2]]/(1+Tabulka1[[#This Row],[y2]]*60.08/94.196)</f>
        <v>23.501057842002314</v>
      </c>
      <c r="Q1164" s="1">
        <f>Tabulka1[[#This Row],[y2]]</f>
        <v>0.1</v>
      </c>
      <c r="R1164" s="1">
        <f>Tabulka1[[#This Row],[z2]]</f>
        <v>1.2824949999999999</v>
      </c>
      <c r="S1164" s="1">
        <f>Tabulka1[[#This Row],[std2]]</f>
        <v>7.0710678119117998E-6</v>
      </c>
      <c r="T1164" s="1" t="s">
        <v>39</v>
      </c>
      <c r="U1164" s="1" t="s">
        <v>28</v>
      </c>
      <c r="V1164" s="1" t="str">
        <f>Tabulka1[[#This Row],[z2Label]]</f>
        <v>Density (g/cm3)</v>
      </c>
      <c r="W1164" s="1">
        <f>2*Tabulka1[[#This Row],[x3]]/94.196*1000/(100-Tabulka1[[#This Row],[x2]])</f>
        <v>6.6530943541841312</v>
      </c>
      <c r="X1164" s="1">
        <f>(Tabulka1[[#This Row],[x2]]-Tabulka1[[#This Row],[x3]])/60.08*1000/(100-Tabulka1[[#This Row],[x2]])</f>
        <v>0.33265471770920674</v>
      </c>
      <c r="Y1164" s="1">
        <f>Tabulka1[[#This Row],[z2]]</f>
        <v>1.2824949999999999</v>
      </c>
      <c r="Z1164" s="1">
        <f>Tabulka1[[#This Row],[std2]]</f>
        <v>7.0710678119117998E-6</v>
      </c>
      <c r="AA1164" s="1" t="s">
        <v>40</v>
      </c>
      <c r="AB1164" s="1" t="s">
        <v>37</v>
      </c>
      <c r="AC1164" s="1" t="str">
        <f>Tabulka1[[#This Row],[z2Label]]</f>
        <v>Density (g/cm3)</v>
      </c>
      <c r="AD1164" s="1">
        <f>Tabulka1[[#This Row],[y2]]</f>
        <v>0.1</v>
      </c>
      <c r="AE1164" s="1">
        <f>Tabulka1[[#This Row],[x3]]</f>
        <v>23.501057842002314</v>
      </c>
      <c r="AF1164" s="1">
        <f>Tabulka1[[#This Row],[x2]]-Tabulka1[[#This Row],[x3]]</f>
        <v>1.4989421579976856</v>
      </c>
      <c r="AG1164" s="1">
        <f>100-Tabulka1[[#This Row],[Na2O_proc]]-Tabulka1[[#This Row],[SiO2_proc]]</f>
        <v>75</v>
      </c>
      <c r="AH1164" s="1">
        <f>Tabulka1[[#This Row],[z2]]</f>
        <v>1.2824949999999999</v>
      </c>
      <c r="AI1164" s="1">
        <f>Tabulka1[[#This Row],[std2]]</f>
        <v>7.0710678119117998E-6</v>
      </c>
      <c r="AJ1164" s="1" t="str">
        <f>Tabulka1[[#This Row],[z2Label]]</f>
        <v>Density (g/cm3)</v>
      </c>
      <c r="AK1164" s="1">
        <v>25</v>
      </c>
      <c r="AL1164" s="1" t="s">
        <v>83</v>
      </c>
      <c r="AM1164" s="1" t="s">
        <v>79</v>
      </c>
      <c r="AN1164" s="1">
        <f t="shared" si="932"/>
        <v>1.2835673739699998</v>
      </c>
      <c r="AO1164" s="1">
        <f>Tabulka1[[#This Row],[Interpolated_z2]]-Tabulka1[[#This Row],[z2]]</f>
        <v>1.072373969999818E-3</v>
      </c>
      <c r="AP1164" s="1">
        <f>Tabulka1[[#This Row],[Interpolated_z2 - measured]]/Tabulka1[[#This Row],[z2]]*100</f>
        <v>8.3616230082754164E-2</v>
      </c>
      <c r="AQ1164" s="1">
        <v>1</v>
      </c>
    </row>
    <row r="1165" spans="1:43" ht="16.5" x14ac:dyDescent="0.35">
      <c r="A1165" s="1">
        <f>2*Tabulka1[[#This Row],[x3]]*Tabulka1[[#This Row],[z]]/(100*94.196)*1000</f>
        <v>8.0625523931180378</v>
      </c>
      <c r="B1165" s="1">
        <f>Tabulka1[[#This Row],[y2]]*Tabulka1[[#This Row],[x]]/2</f>
        <v>0.40312761965590194</v>
      </c>
      <c r="C1165" s="1">
        <f>Tabulka1[[#This Row],[z2]]</f>
        <v>1.3464999999999998</v>
      </c>
      <c r="D1165" s="1">
        <f>Tabulka1[[#This Row],[std2]]</f>
        <v>2.8284271247490186E-5</v>
      </c>
      <c r="E1165" s="1">
        <v>2</v>
      </c>
      <c r="F1165" s="1" t="s">
        <v>84</v>
      </c>
      <c r="G1165" s="1" t="s">
        <v>27</v>
      </c>
      <c r="H1165" s="1" t="str">
        <f>Tabulka1[[#This Row],[z2Label]]</f>
        <v>Density (g/cm3)</v>
      </c>
      <c r="I1165" s="1">
        <v>30</v>
      </c>
      <c r="J1165" s="1">
        <v>0.1</v>
      </c>
      <c r="K1165" s="1">
        <v>1.3464999999999998</v>
      </c>
      <c r="L1165" s="1">
        <v>2.8284271247490186E-5</v>
      </c>
      <c r="M1165" s="1" t="s">
        <v>29</v>
      </c>
      <c r="N1165" s="1" t="s">
        <v>28</v>
      </c>
      <c r="O1165" s="1" t="s">
        <v>80</v>
      </c>
      <c r="P1165" s="1">
        <f>Tabulka1[[#This Row],[x2]]/(1+Tabulka1[[#This Row],[y2]]*60.08/94.196)</f>
        <v>28.201269410402777</v>
      </c>
      <c r="Q1165" s="1">
        <f>Tabulka1[[#This Row],[y2]]</f>
        <v>0.1</v>
      </c>
      <c r="R1165" s="1">
        <f>Tabulka1[[#This Row],[z2]]</f>
        <v>1.3464999999999998</v>
      </c>
      <c r="S1165" s="1">
        <f>Tabulka1[[#This Row],[std2]]</f>
        <v>2.8284271247490186E-5</v>
      </c>
      <c r="T1165" s="1" t="s">
        <v>39</v>
      </c>
      <c r="U1165" s="1" t="s">
        <v>28</v>
      </c>
      <c r="V1165" s="1" t="str">
        <f>Tabulka1[[#This Row],[z2Label]]</f>
        <v>Density (g/cm3)</v>
      </c>
      <c r="W1165" s="1">
        <f>2*Tabulka1[[#This Row],[x3]]/94.196*1000/(100-Tabulka1[[#This Row],[x2]])</f>
        <v>8.5539784553795961</v>
      </c>
      <c r="X1165" s="1">
        <f>(Tabulka1[[#This Row],[x2]]-Tabulka1[[#This Row],[x3]])/60.08*1000/(100-Tabulka1[[#This Row],[x2]])</f>
        <v>0.42769892276898031</v>
      </c>
      <c r="Y1165" s="1">
        <f>Tabulka1[[#This Row],[z2]]</f>
        <v>1.3464999999999998</v>
      </c>
      <c r="Z1165" s="1">
        <f>Tabulka1[[#This Row],[std2]]</f>
        <v>2.8284271247490186E-5</v>
      </c>
      <c r="AA1165" s="1" t="s">
        <v>40</v>
      </c>
      <c r="AB1165" s="1" t="s">
        <v>37</v>
      </c>
      <c r="AC1165" s="1" t="str">
        <f>Tabulka1[[#This Row],[z2Label]]</f>
        <v>Density (g/cm3)</v>
      </c>
      <c r="AD1165" s="1">
        <f>Tabulka1[[#This Row],[y2]]</f>
        <v>0.1</v>
      </c>
      <c r="AE1165" s="1">
        <f>Tabulka1[[#This Row],[x3]]</f>
        <v>28.201269410402777</v>
      </c>
      <c r="AF1165" s="1">
        <f>Tabulka1[[#This Row],[x2]]-Tabulka1[[#This Row],[x3]]</f>
        <v>1.7987305895972234</v>
      </c>
      <c r="AG1165" s="1">
        <f>100-Tabulka1[[#This Row],[Na2O_proc]]-Tabulka1[[#This Row],[SiO2_proc]]</f>
        <v>70</v>
      </c>
      <c r="AH1165" s="1">
        <f>Tabulka1[[#This Row],[z2]]</f>
        <v>1.3464999999999998</v>
      </c>
      <c r="AI1165" s="1">
        <f>Tabulka1[[#This Row],[std2]]</f>
        <v>2.8284271247490186E-5</v>
      </c>
      <c r="AJ1165" s="1" t="str">
        <f>Tabulka1[[#This Row],[z2Label]]</f>
        <v>Density (g/cm3)</v>
      </c>
      <c r="AK1165" s="1">
        <v>25</v>
      </c>
      <c r="AL1165" s="1" t="s">
        <v>83</v>
      </c>
      <c r="AM1165" s="1" t="s">
        <v>79</v>
      </c>
      <c r="AN1165" s="1">
        <f t="shared" si="932"/>
        <v>1.3471819940299994</v>
      </c>
      <c r="AO1165" s="1">
        <f>Tabulka1[[#This Row],[Interpolated_z2]]-Tabulka1[[#This Row],[z2]]</f>
        <v>6.8199402999957748E-4</v>
      </c>
      <c r="AP1165" s="1">
        <f>Tabulka1[[#This Row],[Interpolated_z2 - measured]]/Tabulka1[[#This Row],[z2]]*100</f>
        <v>5.064938952837561E-2</v>
      </c>
      <c r="AQ1165" s="1">
        <v>1</v>
      </c>
    </row>
    <row r="1166" spans="1:43" ht="16.5" x14ac:dyDescent="0.35">
      <c r="A1166" s="1">
        <f>2*Tabulka1[[#This Row],[x3]]*Tabulka1[[#This Row],[z]]/(100*94.196)*1000</f>
        <v>9.8733433795058065</v>
      </c>
      <c r="B1166" s="1">
        <f>Tabulka1[[#This Row],[y2]]*Tabulka1[[#This Row],[x]]/2</f>
        <v>0.49366716897529034</v>
      </c>
      <c r="C1166" s="1">
        <f>Tabulka1[[#This Row],[z2]]</f>
        <v>1.4133550000000001</v>
      </c>
      <c r="D1166" s="1">
        <f>Tabulka1[[#This Row],[std2]]</f>
        <v>7.0710678117547895E-6</v>
      </c>
      <c r="E1166" s="1">
        <v>2</v>
      </c>
      <c r="F1166" s="1" t="s">
        <v>84</v>
      </c>
      <c r="G1166" s="1" t="s">
        <v>27</v>
      </c>
      <c r="H1166" s="1" t="str">
        <f>Tabulka1[[#This Row],[z2Label]]</f>
        <v>Density (g/cm3)</v>
      </c>
      <c r="I1166" s="1">
        <v>35</v>
      </c>
      <c r="J1166" s="1">
        <v>0.1</v>
      </c>
      <c r="K1166" s="1">
        <v>1.4133550000000001</v>
      </c>
      <c r="L1166" s="1">
        <v>7.0710678117547895E-6</v>
      </c>
      <c r="M1166" s="1" t="s">
        <v>29</v>
      </c>
      <c r="N1166" s="1" t="s">
        <v>28</v>
      </c>
      <c r="O1166" s="1" t="s">
        <v>80</v>
      </c>
      <c r="P1166" s="1">
        <f>Tabulka1[[#This Row],[x2]]/(1+Tabulka1[[#This Row],[y2]]*60.08/94.196)</f>
        <v>32.901480978803235</v>
      </c>
      <c r="Q1166" s="1">
        <f>Tabulka1[[#This Row],[y2]]</f>
        <v>0.1</v>
      </c>
      <c r="R1166" s="1">
        <f>Tabulka1[[#This Row],[z2]]</f>
        <v>1.4133550000000001</v>
      </c>
      <c r="S1166" s="1">
        <f>Tabulka1[[#This Row],[std2]]</f>
        <v>7.0710678117547895E-6</v>
      </c>
      <c r="T1166" s="1" t="s">
        <v>39</v>
      </c>
      <c r="U1166" s="1" t="s">
        <v>28</v>
      </c>
      <c r="V1166" s="1" t="str">
        <f>Tabulka1[[#This Row],[z2Label]]</f>
        <v>Density (g/cm3)</v>
      </c>
      <c r="W1166" s="1">
        <f>2*Tabulka1[[#This Row],[x3]]/94.196*1000/(100-Tabulka1[[#This Row],[x2]])</f>
        <v>10.747306264451288</v>
      </c>
      <c r="X1166" s="1">
        <f>(Tabulka1[[#This Row],[x2]]-Tabulka1[[#This Row],[x3]])/60.08*1000/(100-Tabulka1[[#This Row],[x2]])</f>
        <v>0.53736531322256609</v>
      </c>
      <c r="Y1166" s="1">
        <f>Tabulka1[[#This Row],[z2]]</f>
        <v>1.4133550000000001</v>
      </c>
      <c r="Z1166" s="1">
        <f>Tabulka1[[#This Row],[std2]]</f>
        <v>7.0710678117547895E-6</v>
      </c>
      <c r="AA1166" s="1" t="s">
        <v>40</v>
      </c>
      <c r="AB1166" s="1" t="s">
        <v>37</v>
      </c>
      <c r="AC1166" s="1" t="str">
        <f>Tabulka1[[#This Row],[z2Label]]</f>
        <v>Density (g/cm3)</v>
      </c>
      <c r="AD1166" s="1">
        <f>Tabulka1[[#This Row],[y2]]</f>
        <v>0.1</v>
      </c>
      <c r="AE1166" s="1">
        <f>Tabulka1[[#This Row],[x3]]</f>
        <v>32.901480978803235</v>
      </c>
      <c r="AF1166" s="1">
        <f>Tabulka1[[#This Row],[x2]]-Tabulka1[[#This Row],[x3]]</f>
        <v>2.0985190211967648</v>
      </c>
      <c r="AG1166" s="1">
        <f>100-Tabulka1[[#This Row],[Na2O_proc]]-Tabulka1[[#This Row],[SiO2_proc]]</f>
        <v>65</v>
      </c>
      <c r="AH1166" s="1">
        <f>Tabulka1[[#This Row],[z2]]</f>
        <v>1.4133550000000001</v>
      </c>
      <c r="AI1166" s="1">
        <f>Tabulka1[[#This Row],[std2]]</f>
        <v>7.0710678117547895E-6</v>
      </c>
      <c r="AJ1166" s="1" t="str">
        <f>Tabulka1[[#This Row],[z2Label]]</f>
        <v>Density (g/cm3)</v>
      </c>
      <c r="AK1166" s="1">
        <v>25</v>
      </c>
      <c r="AL1166" s="1" t="s">
        <v>83</v>
      </c>
      <c r="AM1166" s="1" t="s">
        <v>79</v>
      </c>
      <c r="AN1166" s="1">
        <f t="shared" si="932"/>
        <v>1.41346242954</v>
      </c>
      <c r="AO1166" s="1">
        <f>Tabulka1[[#This Row],[Interpolated_z2]]-Tabulka1[[#This Row],[z2]]</f>
        <v>1.0742953999987037E-4</v>
      </c>
      <c r="AP1166" s="1">
        <f>Tabulka1[[#This Row],[Interpolated_z2 - measured]]/Tabulka1[[#This Row],[z2]]*100</f>
        <v>7.6010301728773287E-3</v>
      </c>
      <c r="AQ1166" s="1">
        <v>1</v>
      </c>
    </row>
    <row r="1167" spans="1:43" ht="16.5" x14ac:dyDescent="0.35">
      <c r="A1167" s="1">
        <f>2*Tabulka1[[#This Row],[x3]]*Tabulka1[[#This Row],[z]]/(100*94.196)*1000</f>
        <v>11.841922478144582</v>
      </c>
      <c r="B1167" s="1">
        <f>Tabulka1[[#This Row],[y2]]*Tabulka1[[#This Row],[x]]/2</f>
        <v>0.5920961239072291</v>
      </c>
      <c r="C1167" s="1">
        <f>Tabulka1[[#This Row],[z2]]</f>
        <v>1.48326</v>
      </c>
      <c r="D1167" s="1">
        <f>Tabulka1[[#This Row],[std2]]</f>
        <v>0</v>
      </c>
      <c r="E1167" s="1">
        <v>2</v>
      </c>
      <c r="F1167" s="1" t="s">
        <v>84</v>
      </c>
      <c r="G1167" s="1" t="s">
        <v>27</v>
      </c>
      <c r="H1167" s="1" t="str">
        <f>Tabulka1[[#This Row],[z2Label]]</f>
        <v>Density (g/cm3)</v>
      </c>
      <c r="I1167" s="1">
        <v>40</v>
      </c>
      <c r="J1167" s="1">
        <v>0.1</v>
      </c>
      <c r="K1167" s="1">
        <v>1.48326</v>
      </c>
      <c r="L1167" s="1">
        <v>0</v>
      </c>
      <c r="M1167" s="1" t="s">
        <v>29</v>
      </c>
      <c r="N1167" s="1" t="s">
        <v>28</v>
      </c>
      <c r="O1167" s="1" t="s">
        <v>80</v>
      </c>
      <c r="P1167" s="1">
        <f>Tabulka1[[#This Row],[x2]]/(1+Tabulka1[[#This Row],[y2]]*60.08/94.196)</f>
        <v>37.601692547203697</v>
      </c>
      <c r="Q1167" s="1">
        <f>Tabulka1[[#This Row],[y2]]</f>
        <v>0.1</v>
      </c>
      <c r="R1167" s="1">
        <f>Tabulka1[[#This Row],[z2]]</f>
        <v>1.48326</v>
      </c>
      <c r="S1167" s="1">
        <f>Tabulka1[[#This Row],[std2]]</f>
        <v>0</v>
      </c>
      <c r="T1167" s="1" t="s">
        <v>39</v>
      </c>
      <c r="U1167" s="1" t="s">
        <v>28</v>
      </c>
      <c r="V1167" s="1" t="str">
        <f>Tabulka1[[#This Row],[z2Label]]</f>
        <v>Density (g/cm3)</v>
      </c>
      <c r="W1167" s="1">
        <f>2*Tabulka1[[#This Row],[x3]]/94.196*1000/(100-Tabulka1[[#This Row],[x2]])</f>
        <v>13.306188708368261</v>
      </c>
      <c r="X1167" s="1">
        <f>(Tabulka1[[#This Row],[x2]]-Tabulka1[[#This Row],[x3]])/60.08*1000/(100-Tabulka1[[#This Row],[x2]])</f>
        <v>0.66530943541841514</v>
      </c>
      <c r="Y1167" s="1">
        <f>Tabulka1[[#This Row],[z2]]</f>
        <v>1.48326</v>
      </c>
      <c r="Z1167" s="1">
        <f>Tabulka1[[#This Row],[std2]]</f>
        <v>0</v>
      </c>
      <c r="AA1167" s="1" t="s">
        <v>40</v>
      </c>
      <c r="AB1167" s="1" t="s">
        <v>37</v>
      </c>
      <c r="AC1167" s="1" t="str">
        <f>Tabulka1[[#This Row],[z2Label]]</f>
        <v>Density (g/cm3)</v>
      </c>
      <c r="AD1167" s="1">
        <f>Tabulka1[[#This Row],[y2]]</f>
        <v>0.1</v>
      </c>
      <c r="AE1167" s="1">
        <f>Tabulka1[[#This Row],[x3]]</f>
        <v>37.601692547203697</v>
      </c>
      <c r="AF1167" s="1">
        <f>Tabulka1[[#This Row],[x2]]-Tabulka1[[#This Row],[x3]]</f>
        <v>2.3983074527963026</v>
      </c>
      <c r="AG1167" s="1">
        <f>100-Tabulka1[[#This Row],[Na2O_proc]]-Tabulka1[[#This Row],[SiO2_proc]]</f>
        <v>60</v>
      </c>
      <c r="AH1167" s="1">
        <f>Tabulka1[[#This Row],[z2]]</f>
        <v>1.48326</v>
      </c>
      <c r="AI1167" s="1">
        <f>Tabulka1[[#This Row],[std2]]</f>
        <v>0</v>
      </c>
      <c r="AJ1167" s="1" t="str">
        <f>Tabulka1[[#This Row],[z2Label]]</f>
        <v>Density (g/cm3)</v>
      </c>
      <c r="AK1167" s="1">
        <v>25</v>
      </c>
      <c r="AL1167" s="1" t="s">
        <v>83</v>
      </c>
      <c r="AM1167" s="1" t="s">
        <v>79</v>
      </c>
      <c r="AN1167" s="1">
        <f t="shared" si="932"/>
        <v>1.4834154432999995</v>
      </c>
      <c r="AO1167" s="1">
        <f>Tabulka1[[#This Row],[Interpolated_z2]]-Tabulka1[[#This Row],[z2]]</f>
        <v>1.5544329999950257E-4</v>
      </c>
      <c r="AP1167" s="1">
        <f>Tabulka1[[#This Row],[Interpolated_z2 - measured]]/Tabulka1[[#This Row],[z2]]*100</f>
        <v>1.0479841700005568E-2</v>
      </c>
      <c r="AQ1167" s="1">
        <v>1</v>
      </c>
    </row>
    <row r="1168" spans="1:43" ht="16.5" x14ac:dyDescent="0.35">
      <c r="A1168" s="1">
        <f>2*Tabulka1[[#This Row],[x3]]*Tabulka1[[#This Row],[z]]/(100*94.196)*1000</f>
        <v>12.987738383697257</v>
      </c>
      <c r="B1168" s="1">
        <f>Tabulka1[[#This Row],[y2]]*Tabulka1[[#This Row],[x]]/2</f>
        <v>0.64938691918486291</v>
      </c>
      <c r="C1168" s="1">
        <f>Tabulka1[[#This Row],[z2]]</f>
        <v>1.522845</v>
      </c>
      <c r="D1168" s="1">
        <f>Tabulka1[[#This Row],[std2]]</f>
        <v>7.0710678119117998E-6</v>
      </c>
      <c r="E1168" s="1">
        <v>2</v>
      </c>
      <c r="F1168" s="1" t="s">
        <v>84</v>
      </c>
      <c r="G1168" s="1" t="s">
        <v>27</v>
      </c>
      <c r="H1168" s="1" t="str">
        <f>Tabulka1[[#This Row],[z2Label]]</f>
        <v>Density (g/cm3)</v>
      </c>
      <c r="I1168" s="1">
        <v>42.73</v>
      </c>
      <c r="J1168" s="1">
        <v>0.1</v>
      </c>
      <c r="K1168" s="1">
        <v>1.522845</v>
      </c>
      <c r="L1168" s="1">
        <v>7.0710678119117998E-6</v>
      </c>
      <c r="M1168" s="1" t="s">
        <v>29</v>
      </c>
      <c r="N1168" s="1" t="s">
        <v>28</v>
      </c>
      <c r="O1168" s="1" t="s">
        <v>80</v>
      </c>
      <c r="P1168" s="1">
        <f>Tabulka1[[#This Row],[x2]]/(1+Tabulka1[[#This Row],[y2]]*60.08/94.196)</f>
        <v>40.168008063550353</v>
      </c>
      <c r="Q1168" s="1">
        <f>Tabulka1[[#This Row],[y2]]</f>
        <v>0.1</v>
      </c>
      <c r="R1168" s="1">
        <f>Tabulka1[[#This Row],[z2]]</f>
        <v>1.522845</v>
      </c>
      <c r="S1168" s="1">
        <f>Tabulka1[[#This Row],[std2]]</f>
        <v>7.0710678119117998E-6</v>
      </c>
      <c r="T1168" s="1" t="s">
        <v>39</v>
      </c>
      <c r="U1168" s="1" t="s">
        <v>28</v>
      </c>
      <c r="V1168" s="1" t="str">
        <f>Tabulka1[[#This Row],[z2Label]]</f>
        <v>Density (g/cm3)</v>
      </c>
      <c r="W1168" s="1">
        <f>2*Tabulka1[[#This Row],[x3]]/94.196*1000/(100-Tabulka1[[#This Row],[x2]])</f>
        <v>14.891918373718591</v>
      </c>
      <c r="X1168" s="1">
        <f>(Tabulka1[[#This Row],[x2]]-Tabulka1[[#This Row],[x3]])/60.08*1000/(100-Tabulka1[[#This Row],[x2]])</f>
        <v>0.74459591868592989</v>
      </c>
      <c r="Y1168" s="1">
        <f>Tabulka1[[#This Row],[z2]]</f>
        <v>1.522845</v>
      </c>
      <c r="Z1168" s="1">
        <f>Tabulka1[[#This Row],[std2]]</f>
        <v>7.0710678119117998E-6</v>
      </c>
      <c r="AA1168" s="1" t="s">
        <v>40</v>
      </c>
      <c r="AB1168" s="1" t="s">
        <v>37</v>
      </c>
      <c r="AC1168" s="1" t="str">
        <f>Tabulka1[[#This Row],[z2Label]]</f>
        <v>Density (g/cm3)</v>
      </c>
      <c r="AD1168" s="1">
        <f>Tabulka1[[#This Row],[y2]]</f>
        <v>0.1</v>
      </c>
      <c r="AE1168" s="1">
        <f>Tabulka1[[#This Row],[x3]]</f>
        <v>40.168008063550353</v>
      </c>
      <c r="AF1168" s="1">
        <f>Tabulka1[[#This Row],[x2]]-Tabulka1[[#This Row],[x3]]</f>
        <v>2.561991936449644</v>
      </c>
      <c r="AG1168" s="1">
        <f>100-Tabulka1[[#This Row],[Na2O_proc]]-Tabulka1[[#This Row],[SiO2_proc]]</f>
        <v>57.27</v>
      </c>
      <c r="AH1168" s="1">
        <f>Tabulka1[[#This Row],[z2]]</f>
        <v>1.522845</v>
      </c>
      <c r="AI1168" s="1">
        <f>Tabulka1[[#This Row],[std2]]</f>
        <v>7.0710678119117998E-6</v>
      </c>
      <c r="AJ1168" s="1" t="str">
        <f>Tabulka1[[#This Row],[z2Label]]</f>
        <v>Density (g/cm3)</v>
      </c>
      <c r="AK1168" s="1">
        <v>25</v>
      </c>
      <c r="AL1168" s="1" t="s">
        <v>83</v>
      </c>
      <c r="AM1168" s="1" t="s">
        <v>79</v>
      </c>
      <c r="AN1168" s="1">
        <f t="shared" si="932"/>
        <v>1.5236580414017329</v>
      </c>
      <c r="AO1168" s="1">
        <f>Tabulka1[[#This Row],[Interpolated_z2]]-Tabulka1[[#This Row],[z2]]</f>
        <v>8.1304140173288353E-4</v>
      </c>
      <c r="AP1168" s="1">
        <f>Tabulka1[[#This Row],[Interpolated_z2 - measured]]/Tabulka1[[#This Row],[z2]]*100</f>
        <v>5.3389635959856949E-2</v>
      </c>
      <c r="AQ1168" s="1">
        <v>1</v>
      </c>
    </row>
    <row r="1169" spans="1:43" ht="16.5" x14ac:dyDescent="0.35">
      <c r="A1169" s="1">
        <f>2*Tabulka1[[#This Row],[x3]]*Tabulka1[[#This Row],[z]]/(100*94.196)*1000</f>
        <v>0</v>
      </c>
      <c r="B1169" s="1">
        <f>Tabulka1[[#This Row],[y2]]*Tabulka1[[#This Row],[x]]/2</f>
        <v>0</v>
      </c>
      <c r="C1169" s="1">
        <f>Tabulka1[[#This Row],[z2]]</f>
        <v>0.99704000000000004</v>
      </c>
      <c r="D1169" s="1">
        <f>Tabulka1[[#This Row],[std2]]</f>
        <v>0</v>
      </c>
      <c r="E1169" s="1">
        <v>3</v>
      </c>
      <c r="F1169" s="1" t="s">
        <v>84</v>
      </c>
      <c r="G1169" s="1" t="s">
        <v>27</v>
      </c>
      <c r="H1169" s="1" t="str">
        <f>Tabulka1[[#This Row],[z2Label]]</f>
        <v>Density (g/cm3)</v>
      </c>
      <c r="I1169" s="1">
        <v>0</v>
      </c>
      <c r="J1169" s="1">
        <v>0.5</v>
      </c>
      <c r="K1169" s="1">
        <v>0.99704000000000004</v>
      </c>
      <c r="M1169" s="1" t="s">
        <v>29</v>
      </c>
      <c r="N1169" s="1" t="s">
        <v>28</v>
      </c>
      <c r="O1169" s="1" t="s">
        <v>80</v>
      </c>
      <c r="P1169" s="1">
        <f>Tabulka1[[#This Row],[x2]]/(1+Tabulka1[[#This Row],[y2]]*60.08/94.196)</f>
        <v>0</v>
      </c>
      <c r="Q1169" s="1">
        <f>Tabulka1[[#This Row],[y2]]</f>
        <v>0.5</v>
      </c>
      <c r="R1169" s="1">
        <f>Tabulka1[[#This Row],[z2]]</f>
        <v>0.99704000000000004</v>
      </c>
      <c r="S1169" s="1">
        <f>Tabulka1[[#This Row],[std2]]</f>
        <v>0</v>
      </c>
      <c r="T1169" s="1" t="s">
        <v>39</v>
      </c>
      <c r="U1169" s="1" t="s">
        <v>28</v>
      </c>
      <c r="V1169" s="1" t="str">
        <f>Tabulka1[[#This Row],[z2Label]]</f>
        <v>Density (g/cm3)</v>
      </c>
      <c r="W1169" s="1">
        <f>2*Tabulka1[[#This Row],[x3]]/94.196*1000/(100-Tabulka1[[#This Row],[x2]])</f>
        <v>0</v>
      </c>
      <c r="X1169" s="1">
        <f>(Tabulka1[[#This Row],[x2]]-Tabulka1[[#This Row],[x3]])/60.08*1000/(100-Tabulka1[[#This Row],[x2]])</f>
        <v>0</v>
      </c>
      <c r="Y1169" s="1">
        <f>Tabulka1[[#This Row],[z2]]</f>
        <v>0.99704000000000004</v>
      </c>
      <c r="Z1169" s="1">
        <f>Tabulka1[[#This Row],[std2]]</f>
        <v>0</v>
      </c>
      <c r="AA1169" s="1" t="s">
        <v>40</v>
      </c>
      <c r="AB1169" s="1" t="s">
        <v>37</v>
      </c>
      <c r="AC1169" s="1" t="str">
        <f>Tabulka1[[#This Row],[z2Label]]</f>
        <v>Density (g/cm3)</v>
      </c>
      <c r="AD1169" s="1">
        <f>Tabulka1[[#This Row],[y2]]</f>
        <v>0.5</v>
      </c>
      <c r="AE1169" s="1">
        <f>Tabulka1[[#This Row],[x3]]</f>
        <v>0</v>
      </c>
      <c r="AF1169" s="1">
        <f>Tabulka1[[#This Row],[x2]]-Tabulka1[[#This Row],[x3]]</f>
        <v>0</v>
      </c>
      <c r="AG1169" s="1">
        <f>100-Tabulka1[[#This Row],[Na2O_proc]]-Tabulka1[[#This Row],[SiO2_proc]]</f>
        <v>100</v>
      </c>
      <c r="AH1169" s="1">
        <f>Tabulka1[[#This Row],[z2]]</f>
        <v>0.99704000000000004</v>
      </c>
      <c r="AI1169" s="1">
        <f>Tabulka1[[#This Row],[std2]]</f>
        <v>0</v>
      </c>
      <c r="AJ1169" s="1" t="str">
        <f>Tabulka1[[#This Row],[z2Label]]</f>
        <v>Density (g/cm3)</v>
      </c>
      <c r="AK1169" s="1">
        <v>25</v>
      </c>
      <c r="AL1169" s="1" t="s">
        <v>83</v>
      </c>
      <c r="AM1169" s="1" t="s">
        <v>79</v>
      </c>
      <c r="AN1169" s="1">
        <f t="shared" si="932"/>
        <v>1.0010097875000001</v>
      </c>
      <c r="AO1169" s="1">
        <f>Tabulka1[[#This Row],[Interpolated_z2]]-Tabulka1[[#This Row],[z2]]</f>
        <v>3.9697875000000993E-3</v>
      </c>
      <c r="AP1169" s="1">
        <f>Tabulka1[[#This Row],[Interpolated_z2 - measured]]/Tabulka1[[#This Row],[z2]]*100</f>
        <v>0.39815729559497098</v>
      </c>
      <c r="AQ1169" s="1">
        <v>100</v>
      </c>
    </row>
    <row r="1170" spans="1:43" ht="16.5" x14ac:dyDescent="0.35">
      <c r="A1170" s="1">
        <f>2*Tabulka1[[#This Row],[x3]]*Tabulka1[[#This Row],[z]]/(100*94.196)*1000</f>
        <v>0.84293602498470643</v>
      </c>
      <c r="B1170" s="1">
        <f>Tabulka1[[#This Row],[y2]]*Tabulka1[[#This Row],[x]]/2</f>
        <v>0.21073400624617661</v>
      </c>
      <c r="C1170" s="1">
        <f>Tabulka1[[#This Row],[z2]]</f>
        <v>1.0472300000000001</v>
      </c>
      <c r="D1170" s="1">
        <f>Tabulka1[[#This Row],[std2]]</f>
        <v>0</v>
      </c>
      <c r="E1170" s="1">
        <v>3</v>
      </c>
      <c r="F1170" s="1" t="s">
        <v>84</v>
      </c>
      <c r="G1170" s="1" t="s">
        <v>27</v>
      </c>
      <c r="H1170" s="1" t="str">
        <f>Tabulka1[[#This Row],[z2Label]]</f>
        <v>Density (g/cm3)</v>
      </c>
      <c r="I1170" s="1">
        <v>5</v>
      </c>
      <c r="J1170" s="1">
        <v>0.5</v>
      </c>
      <c r="K1170" s="1">
        <v>1.0472300000000001</v>
      </c>
      <c r="L1170" s="1">
        <v>0</v>
      </c>
      <c r="M1170" s="1" t="s">
        <v>29</v>
      </c>
      <c r="N1170" s="1" t="s">
        <v>28</v>
      </c>
      <c r="O1170" s="1" t="s">
        <v>80</v>
      </c>
      <c r="P1170" s="1">
        <f>Tabulka1[[#This Row],[x2]]/(1+Tabulka1[[#This Row],[y2]]*60.08/94.196)</f>
        <v>3.7910106571364173</v>
      </c>
      <c r="Q1170" s="1">
        <f>Tabulka1[[#This Row],[y2]]</f>
        <v>0.5</v>
      </c>
      <c r="R1170" s="1">
        <f>Tabulka1[[#This Row],[z2]]</f>
        <v>1.0472300000000001</v>
      </c>
      <c r="S1170" s="1">
        <f>Tabulka1[[#This Row],[std2]]</f>
        <v>0</v>
      </c>
      <c r="T1170" s="1" t="s">
        <v>39</v>
      </c>
      <c r="U1170" s="1" t="s">
        <v>28</v>
      </c>
      <c r="V1170" s="1" t="str">
        <f>Tabulka1[[#This Row],[z2Label]]</f>
        <v>Density (g/cm3)</v>
      </c>
      <c r="W1170" s="1">
        <f>2*Tabulka1[[#This Row],[x3]]/94.196*1000/(100-Tabulka1[[#This Row],[x2]])</f>
        <v>0.84728386212319151</v>
      </c>
      <c r="X1170" s="1">
        <f>(Tabulka1[[#This Row],[x2]]-Tabulka1[[#This Row],[x3]])/60.08*1000/(100-Tabulka1[[#This Row],[x2]])</f>
        <v>0.21182096553079802</v>
      </c>
      <c r="Y1170" s="1">
        <f>Tabulka1[[#This Row],[z2]]</f>
        <v>1.0472300000000001</v>
      </c>
      <c r="Z1170" s="1">
        <f>Tabulka1[[#This Row],[std2]]</f>
        <v>0</v>
      </c>
      <c r="AA1170" s="1" t="s">
        <v>40</v>
      </c>
      <c r="AB1170" s="1" t="s">
        <v>37</v>
      </c>
      <c r="AC1170" s="1" t="str">
        <f>Tabulka1[[#This Row],[z2Label]]</f>
        <v>Density (g/cm3)</v>
      </c>
      <c r="AD1170" s="1">
        <f>Tabulka1[[#This Row],[y2]]</f>
        <v>0.5</v>
      </c>
      <c r="AE1170" s="1">
        <f>Tabulka1[[#This Row],[x3]]</f>
        <v>3.7910106571364173</v>
      </c>
      <c r="AF1170" s="1">
        <f>Tabulka1[[#This Row],[x2]]-Tabulka1[[#This Row],[x3]]</f>
        <v>1.2089893428635827</v>
      </c>
      <c r="AG1170" s="1">
        <f>100-Tabulka1[[#This Row],[Na2O_proc]]-Tabulka1[[#This Row],[SiO2_proc]]</f>
        <v>95</v>
      </c>
      <c r="AH1170" s="1">
        <f>Tabulka1[[#This Row],[z2]]</f>
        <v>1.0472300000000001</v>
      </c>
      <c r="AI1170" s="1">
        <f>Tabulka1[[#This Row],[std2]]</f>
        <v>0</v>
      </c>
      <c r="AJ1170" s="1" t="str">
        <f>Tabulka1[[#This Row],[z2Label]]</f>
        <v>Density (g/cm3)</v>
      </c>
      <c r="AK1170" s="1">
        <v>25</v>
      </c>
      <c r="AL1170" s="1" t="s">
        <v>83</v>
      </c>
      <c r="AM1170" s="1" t="s">
        <v>79</v>
      </c>
      <c r="AN1170" s="1">
        <f t="shared" si="932"/>
        <v>1.04838060025</v>
      </c>
      <c r="AO1170" s="1">
        <f>Tabulka1[[#This Row],[Interpolated_z2]]-Tabulka1[[#This Row],[z2]]</f>
        <v>1.1506002499999113E-3</v>
      </c>
      <c r="AP1170" s="1">
        <f>Tabulka1[[#This Row],[Interpolated_z2 - measured]]/Tabulka1[[#This Row],[z2]]*100</f>
        <v>0.10987082589306181</v>
      </c>
      <c r="AQ1170" s="1">
        <v>1</v>
      </c>
    </row>
    <row r="1171" spans="1:43" ht="16.5" x14ac:dyDescent="0.35">
      <c r="A1171" s="1">
        <f>2*Tabulka1[[#This Row],[x3]]*Tabulka1[[#This Row],[z]]/(100*94.196)*1000</f>
        <v>1.7701551885121862</v>
      </c>
      <c r="B1171" s="1">
        <f>Tabulka1[[#This Row],[y2]]*Tabulka1[[#This Row],[x]]/2</f>
        <v>0.44253879712804656</v>
      </c>
      <c r="C1171" s="1">
        <f>Tabulka1[[#This Row],[z2]]</f>
        <v>1.099585</v>
      </c>
      <c r="D1171" s="1">
        <f>Tabulka1[[#This Row],[std2]]</f>
        <v>7.0710678119117998E-6</v>
      </c>
      <c r="E1171" s="1">
        <v>3</v>
      </c>
      <c r="F1171" s="1" t="s">
        <v>84</v>
      </c>
      <c r="G1171" s="1" t="s">
        <v>27</v>
      </c>
      <c r="H1171" s="1" t="str">
        <f>Tabulka1[[#This Row],[z2Label]]</f>
        <v>Density (g/cm3)</v>
      </c>
      <c r="I1171" s="1">
        <v>10</v>
      </c>
      <c r="J1171" s="1">
        <v>0.5</v>
      </c>
      <c r="K1171" s="1">
        <v>1.099585</v>
      </c>
      <c r="L1171" s="1">
        <v>7.0710678119117998E-6</v>
      </c>
      <c r="M1171" s="1" t="s">
        <v>29</v>
      </c>
      <c r="N1171" s="1" t="s">
        <v>28</v>
      </c>
      <c r="O1171" s="1" t="s">
        <v>80</v>
      </c>
      <c r="P1171" s="1">
        <f>Tabulka1[[#This Row],[x2]]/(1+Tabulka1[[#This Row],[y2]]*60.08/94.196)</f>
        <v>7.5820213142728345</v>
      </c>
      <c r="Q1171" s="1">
        <f>Tabulka1[[#This Row],[y2]]</f>
        <v>0.5</v>
      </c>
      <c r="R1171" s="1">
        <f>Tabulka1[[#This Row],[z2]]</f>
        <v>1.099585</v>
      </c>
      <c r="S1171" s="1">
        <f>Tabulka1[[#This Row],[std2]]</f>
        <v>7.0710678119117998E-6</v>
      </c>
      <c r="T1171" s="1" t="s">
        <v>39</v>
      </c>
      <c r="U1171" s="1" t="s">
        <v>28</v>
      </c>
      <c r="V1171" s="1" t="str">
        <f>Tabulka1[[#This Row],[z2Label]]</f>
        <v>Density (g/cm3)</v>
      </c>
      <c r="W1171" s="1">
        <f>2*Tabulka1[[#This Row],[x3]]/94.196*1000/(100-Tabulka1[[#This Row],[x2]])</f>
        <v>1.7887103755934044</v>
      </c>
      <c r="X1171" s="1">
        <f>(Tabulka1[[#This Row],[x2]]-Tabulka1[[#This Row],[x3]])/60.08*1000/(100-Tabulka1[[#This Row],[x2]])</f>
        <v>0.44717759389835138</v>
      </c>
      <c r="Y1171" s="1">
        <f>Tabulka1[[#This Row],[z2]]</f>
        <v>1.099585</v>
      </c>
      <c r="Z1171" s="1">
        <f>Tabulka1[[#This Row],[std2]]</f>
        <v>7.0710678119117998E-6</v>
      </c>
      <c r="AA1171" s="1" t="s">
        <v>40</v>
      </c>
      <c r="AB1171" s="1" t="s">
        <v>37</v>
      </c>
      <c r="AC1171" s="1" t="str">
        <f>Tabulka1[[#This Row],[z2Label]]</f>
        <v>Density (g/cm3)</v>
      </c>
      <c r="AD1171" s="1">
        <f>Tabulka1[[#This Row],[y2]]</f>
        <v>0.5</v>
      </c>
      <c r="AE1171" s="1">
        <f>Tabulka1[[#This Row],[x3]]</f>
        <v>7.5820213142728345</v>
      </c>
      <c r="AF1171" s="1">
        <f>Tabulka1[[#This Row],[x2]]-Tabulka1[[#This Row],[x3]]</f>
        <v>2.4179786857271655</v>
      </c>
      <c r="AG1171" s="1">
        <f>100-Tabulka1[[#This Row],[Na2O_proc]]-Tabulka1[[#This Row],[SiO2_proc]]</f>
        <v>90</v>
      </c>
      <c r="AH1171" s="1">
        <f>Tabulka1[[#This Row],[z2]]</f>
        <v>1.099585</v>
      </c>
      <c r="AI1171" s="1">
        <f>Tabulka1[[#This Row],[std2]]</f>
        <v>7.0710678119117998E-6</v>
      </c>
      <c r="AJ1171" s="1" t="str">
        <f>Tabulka1[[#This Row],[z2Label]]</f>
        <v>Density (g/cm3)</v>
      </c>
      <c r="AK1171" s="1">
        <v>25</v>
      </c>
      <c r="AL1171" s="1" t="s">
        <v>83</v>
      </c>
      <c r="AM1171" s="1" t="s">
        <v>79</v>
      </c>
      <c r="AN1171" s="1">
        <f t="shared" si="932"/>
        <v>1.1003975432500002</v>
      </c>
      <c r="AO1171" s="1">
        <f>Tabulka1[[#This Row],[Interpolated_z2]]-Tabulka1[[#This Row],[z2]]</f>
        <v>8.1254325000013061E-4</v>
      </c>
      <c r="AP1171" s="1">
        <f>Tabulka1[[#This Row],[Interpolated_z2 - measured]]/Tabulka1[[#This Row],[z2]]*100</f>
        <v>7.3895446918622085E-2</v>
      </c>
      <c r="AQ1171" s="1">
        <v>1</v>
      </c>
    </row>
    <row r="1172" spans="1:43" ht="16.5" x14ac:dyDescent="0.35">
      <c r="A1172" s="1">
        <f>2*Tabulka1[[#This Row],[x3]]*Tabulka1[[#This Row],[z]]/(100*94.196)*1000</f>
        <v>2.7875374287646086</v>
      </c>
      <c r="B1172" s="1">
        <f>Tabulka1[[#This Row],[y2]]*Tabulka1[[#This Row],[x]]/2</f>
        <v>0.69688435719115216</v>
      </c>
      <c r="C1172" s="1">
        <f>Tabulka1[[#This Row],[z2]]</f>
        <v>1.1543749999999999</v>
      </c>
      <c r="D1172" s="1">
        <f>Tabulka1[[#This Row],[std2]]</f>
        <v>7.0710678119117998E-6</v>
      </c>
      <c r="E1172" s="1">
        <v>3</v>
      </c>
      <c r="F1172" s="1" t="s">
        <v>84</v>
      </c>
      <c r="G1172" s="1" t="s">
        <v>27</v>
      </c>
      <c r="H1172" s="1" t="str">
        <f>Tabulka1[[#This Row],[z2Label]]</f>
        <v>Density (g/cm3)</v>
      </c>
      <c r="I1172" s="1">
        <v>15</v>
      </c>
      <c r="J1172" s="1">
        <v>0.5</v>
      </c>
      <c r="K1172" s="1">
        <v>1.1543749999999999</v>
      </c>
      <c r="L1172" s="1">
        <v>7.0710678119117998E-6</v>
      </c>
      <c r="M1172" s="1" t="s">
        <v>29</v>
      </c>
      <c r="N1172" s="1" t="s">
        <v>28</v>
      </c>
      <c r="O1172" s="1" t="s">
        <v>80</v>
      </c>
      <c r="P1172" s="1">
        <f>Tabulka1[[#This Row],[x2]]/(1+Tabulka1[[#This Row],[y2]]*60.08/94.196)</f>
        <v>11.373031971409253</v>
      </c>
      <c r="Q1172" s="1">
        <f>Tabulka1[[#This Row],[y2]]</f>
        <v>0.5</v>
      </c>
      <c r="R1172" s="1">
        <f>Tabulka1[[#This Row],[z2]]</f>
        <v>1.1543749999999999</v>
      </c>
      <c r="S1172" s="1">
        <f>Tabulka1[[#This Row],[std2]]</f>
        <v>7.0710678119117998E-6</v>
      </c>
      <c r="T1172" s="1" t="s">
        <v>39</v>
      </c>
      <c r="U1172" s="1" t="s">
        <v>28</v>
      </c>
      <c r="V1172" s="1" t="str">
        <f>Tabulka1[[#This Row],[z2Label]]</f>
        <v>Density (g/cm3)</v>
      </c>
      <c r="W1172" s="1">
        <f>2*Tabulka1[[#This Row],[x3]]/94.196*1000/(100-Tabulka1[[#This Row],[x2]])</f>
        <v>2.8408929494718782</v>
      </c>
      <c r="X1172" s="1">
        <f>(Tabulka1[[#This Row],[x2]]-Tabulka1[[#This Row],[x3]])/60.08*1000/(100-Tabulka1[[#This Row],[x2]])</f>
        <v>0.71022323736796966</v>
      </c>
      <c r="Y1172" s="1">
        <f>Tabulka1[[#This Row],[z2]]</f>
        <v>1.1543749999999999</v>
      </c>
      <c r="Z1172" s="1">
        <f>Tabulka1[[#This Row],[std2]]</f>
        <v>7.0710678119117998E-6</v>
      </c>
      <c r="AA1172" s="1" t="s">
        <v>40</v>
      </c>
      <c r="AB1172" s="1" t="s">
        <v>37</v>
      </c>
      <c r="AC1172" s="1" t="str">
        <f>Tabulka1[[#This Row],[z2Label]]</f>
        <v>Density (g/cm3)</v>
      </c>
      <c r="AD1172" s="1">
        <f>Tabulka1[[#This Row],[y2]]</f>
        <v>0.5</v>
      </c>
      <c r="AE1172" s="1">
        <f>Tabulka1[[#This Row],[x3]]</f>
        <v>11.373031971409253</v>
      </c>
      <c r="AF1172" s="1">
        <f>Tabulka1[[#This Row],[x2]]-Tabulka1[[#This Row],[x3]]</f>
        <v>3.6269680285907473</v>
      </c>
      <c r="AG1172" s="1">
        <f>100-Tabulka1[[#This Row],[Na2O_proc]]-Tabulka1[[#This Row],[SiO2_proc]]</f>
        <v>85</v>
      </c>
      <c r="AH1172" s="1">
        <f>Tabulka1[[#This Row],[z2]]</f>
        <v>1.1543749999999999</v>
      </c>
      <c r="AI1172" s="1">
        <f>Tabulka1[[#This Row],[std2]]</f>
        <v>7.0710678119117998E-6</v>
      </c>
      <c r="AJ1172" s="1" t="str">
        <f>Tabulka1[[#This Row],[z2Label]]</f>
        <v>Density (g/cm3)</v>
      </c>
      <c r="AK1172" s="1">
        <v>25</v>
      </c>
      <c r="AL1172" s="1" t="s">
        <v>83</v>
      </c>
      <c r="AM1172" s="1" t="s">
        <v>79</v>
      </c>
      <c r="AN1172" s="1">
        <f t="shared" si="932"/>
        <v>1.1558857804999998</v>
      </c>
      <c r="AO1172" s="1">
        <f>Tabulka1[[#This Row],[Interpolated_z2]]-Tabulka1[[#This Row],[z2]]</f>
        <v>1.5107804999998642E-3</v>
      </c>
      <c r="AP1172" s="1">
        <f>Tabulka1[[#This Row],[Interpolated_z2 - measured]]/Tabulka1[[#This Row],[z2]]*100</f>
        <v>0.13087432593393519</v>
      </c>
      <c r="AQ1172" s="1">
        <v>1</v>
      </c>
    </row>
    <row r="1173" spans="1:43" ht="16.5" x14ac:dyDescent="0.35">
      <c r="A1173" s="1">
        <f>2*Tabulka1[[#This Row],[x3]]*Tabulka1[[#This Row],[z]]/(100*94.196)*1000</f>
        <v>3.9022666537879509</v>
      </c>
      <c r="B1173" s="1">
        <f>Tabulka1[[#This Row],[y2]]*Tabulka1[[#This Row],[x]]/2</f>
        <v>0.97556666344698773</v>
      </c>
      <c r="C1173" s="1">
        <f>Tabulka1[[#This Row],[z2]]</f>
        <v>1.212005</v>
      </c>
      <c r="D1173" s="1">
        <f>Tabulka1[[#This Row],[std2]]</f>
        <v>7.0710678119117998E-6</v>
      </c>
      <c r="E1173" s="1">
        <v>3</v>
      </c>
      <c r="F1173" s="1" t="s">
        <v>84</v>
      </c>
      <c r="G1173" s="1" t="s">
        <v>27</v>
      </c>
      <c r="H1173" s="1" t="str">
        <f>Tabulka1[[#This Row],[z2Label]]</f>
        <v>Density (g/cm3)</v>
      </c>
      <c r="I1173" s="1">
        <v>20</v>
      </c>
      <c r="J1173" s="1">
        <v>0.5</v>
      </c>
      <c r="K1173" s="1">
        <v>1.212005</v>
      </c>
      <c r="L1173" s="1">
        <v>7.0710678119117998E-6</v>
      </c>
      <c r="M1173" s="1" t="s">
        <v>29</v>
      </c>
      <c r="N1173" s="1" t="s">
        <v>28</v>
      </c>
      <c r="O1173" s="1" t="s">
        <v>80</v>
      </c>
      <c r="P1173" s="1">
        <f>Tabulka1[[#This Row],[x2]]/(1+Tabulka1[[#This Row],[y2]]*60.08/94.196)</f>
        <v>15.164042628545669</v>
      </c>
      <c r="Q1173" s="1">
        <f>Tabulka1[[#This Row],[y2]]</f>
        <v>0.5</v>
      </c>
      <c r="R1173" s="1">
        <f>Tabulka1[[#This Row],[z2]]</f>
        <v>1.212005</v>
      </c>
      <c r="S1173" s="1">
        <f>Tabulka1[[#This Row],[std2]]</f>
        <v>7.0710678119117998E-6</v>
      </c>
      <c r="T1173" s="1" t="s">
        <v>39</v>
      </c>
      <c r="U1173" s="1" t="s">
        <v>28</v>
      </c>
      <c r="V1173" s="1" t="str">
        <f>Tabulka1[[#This Row],[z2Label]]</f>
        <v>Density (g/cm3)</v>
      </c>
      <c r="W1173" s="1">
        <f>2*Tabulka1[[#This Row],[x3]]/94.196*1000/(100-Tabulka1[[#This Row],[x2]])</f>
        <v>4.0245983450851597</v>
      </c>
      <c r="X1173" s="1">
        <f>(Tabulka1[[#This Row],[x2]]-Tabulka1[[#This Row],[x3]])/60.08*1000/(100-Tabulka1[[#This Row],[x2]])</f>
        <v>1.0061495862712906</v>
      </c>
      <c r="Y1173" s="1">
        <f>Tabulka1[[#This Row],[z2]]</f>
        <v>1.212005</v>
      </c>
      <c r="Z1173" s="1">
        <f>Tabulka1[[#This Row],[std2]]</f>
        <v>7.0710678119117998E-6</v>
      </c>
      <c r="AA1173" s="1" t="s">
        <v>40</v>
      </c>
      <c r="AB1173" s="1" t="s">
        <v>37</v>
      </c>
      <c r="AC1173" s="1" t="str">
        <f>Tabulka1[[#This Row],[z2Label]]</f>
        <v>Density (g/cm3)</v>
      </c>
      <c r="AD1173" s="1">
        <f>Tabulka1[[#This Row],[y2]]</f>
        <v>0.5</v>
      </c>
      <c r="AE1173" s="1">
        <f>Tabulka1[[#This Row],[x3]]</f>
        <v>15.164042628545669</v>
      </c>
      <c r="AF1173" s="1">
        <f>Tabulka1[[#This Row],[x2]]-Tabulka1[[#This Row],[x3]]</f>
        <v>4.8359573714543309</v>
      </c>
      <c r="AG1173" s="1">
        <f>100-Tabulka1[[#This Row],[Na2O_proc]]-Tabulka1[[#This Row],[SiO2_proc]]</f>
        <v>80</v>
      </c>
      <c r="AH1173" s="1">
        <f>Tabulka1[[#This Row],[z2]]</f>
        <v>1.212005</v>
      </c>
      <c r="AI1173" s="1">
        <f>Tabulka1[[#This Row],[std2]]</f>
        <v>7.0710678119117998E-6</v>
      </c>
      <c r="AJ1173" s="1" t="str">
        <f>Tabulka1[[#This Row],[z2Label]]</f>
        <v>Density (g/cm3)</v>
      </c>
      <c r="AK1173" s="1">
        <v>25</v>
      </c>
      <c r="AL1173" s="1" t="s">
        <v>83</v>
      </c>
      <c r="AM1173" s="1" t="s">
        <v>79</v>
      </c>
      <c r="AN1173" s="1">
        <f t="shared" si="932"/>
        <v>1.2141038260000001</v>
      </c>
      <c r="AO1173" s="1">
        <f>Tabulka1[[#This Row],[Interpolated_z2]]-Tabulka1[[#This Row],[z2]]</f>
        <v>2.0988260000001091E-3</v>
      </c>
      <c r="AP1173" s="1">
        <f>Tabulka1[[#This Row],[Interpolated_z2 - measured]]/Tabulka1[[#This Row],[z2]]*100</f>
        <v>0.17316974764956491</v>
      </c>
      <c r="AQ1173" s="1">
        <v>1</v>
      </c>
    </row>
    <row r="1174" spans="1:43" ht="16.5" x14ac:dyDescent="0.35">
      <c r="A1174" s="1">
        <f>2*Tabulka1[[#This Row],[x3]]*Tabulka1[[#This Row],[z]]/(100*94.196)*1000</f>
        <v>5.1219453298560795</v>
      </c>
      <c r="B1174" s="1">
        <f>Tabulka1[[#This Row],[y2]]*Tabulka1[[#This Row],[x]]/2</f>
        <v>1.2804863324640199</v>
      </c>
      <c r="C1174" s="1">
        <f>Tabulka1[[#This Row],[z2]]</f>
        <v>1.2726599999999999</v>
      </c>
      <c r="D1174" s="1">
        <f>Tabulka1[[#This Row],[std2]]</f>
        <v>0</v>
      </c>
      <c r="E1174" s="1">
        <v>3</v>
      </c>
      <c r="F1174" s="1" t="s">
        <v>84</v>
      </c>
      <c r="G1174" s="1" t="s">
        <v>27</v>
      </c>
      <c r="H1174" s="1" t="str">
        <f>Tabulka1[[#This Row],[z2Label]]</f>
        <v>Density (g/cm3)</v>
      </c>
      <c r="I1174" s="1">
        <v>25</v>
      </c>
      <c r="J1174" s="1">
        <v>0.5</v>
      </c>
      <c r="K1174" s="1">
        <v>1.2726599999999999</v>
      </c>
      <c r="L1174" s="1">
        <v>0</v>
      </c>
      <c r="M1174" s="1" t="s">
        <v>29</v>
      </c>
      <c r="N1174" s="1" t="s">
        <v>28</v>
      </c>
      <c r="O1174" s="1" t="s">
        <v>80</v>
      </c>
      <c r="P1174" s="1">
        <f>Tabulka1[[#This Row],[x2]]/(1+Tabulka1[[#This Row],[y2]]*60.08/94.196)</f>
        <v>18.955053285682087</v>
      </c>
      <c r="Q1174" s="1">
        <f>Tabulka1[[#This Row],[y2]]</f>
        <v>0.5</v>
      </c>
      <c r="R1174" s="1">
        <f>Tabulka1[[#This Row],[z2]]</f>
        <v>1.2726599999999999</v>
      </c>
      <c r="S1174" s="1">
        <f>Tabulka1[[#This Row],[std2]]</f>
        <v>0</v>
      </c>
      <c r="T1174" s="1" t="s">
        <v>39</v>
      </c>
      <c r="U1174" s="1" t="s">
        <v>28</v>
      </c>
      <c r="V1174" s="1" t="str">
        <f>Tabulka1[[#This Row],[z2Label]]</f>
        <v>Density (g/cm3)</v>
      </c>
      <c r="W1174" s="1">
        <f>2*Tabulka1[[#This Row],[x3]]/94.196*1000/(100-Tabulka1[[#This Row],[x2]])</f>
        <v>5.3661311267802132</v>
      </c>
      <c r="X1174" s="1">
        <f>(Tabulka1[[#This Row],[x2]]-Tabulka1[[#This Row],[x3]])/60.08*1000/(100-Tabulka1[[#This Row],[x2]])</f>
        <v>1.341532781695054</v>
      </c>
      <c r="Y1174" s="1">
        <f>Tabulka1[[#This Row],[z2]]</f>
        <v>1.2726599999999999</v>
      </c>
      <c r="Z1174" s="1">
        <f>Tabulka1[[#This Row],[std2]]</f>
        <v>0</v>
      </c>
      <c r="AA1174" s="1" t="s">
        <v>40</v>
      </c>
      <c r="AB1174" s="1" t="s">
        <v>37</v>
      </c>
      <c r="AC1174" s="1" t="str">
        <f>Tabulka1[[#This Row],[z2Label]]</f>
        <v>Density (g/cm3)</v>
      </c>
      <c r="AD1174" s="1">
        <f>Tabulka1[[#This Row],[y2]]</f>
        <v>0.5</v>
      </c>
      <c r="AE1174" s="1">
        <f>Tabulka1[[#This Row],[x3]]</f>
        <v>18.955053285682087</v>
      </c>
      <c r="AF1174" s="1">
        <f>Tabulka1[[#This Row],[x2]]-Tabulka1[[#This Row],[x3]]</f>
        <v>6.0449467143179128</v>
      </c>
      <c r="AG1174" s="1">
        <f>100-Tabulka1[[#This Row],[Na2O_proc]]-Tabulka1[[#This Row],[SiO2_proc]]</f>
        <v>75</v>
      </c>
      <c r="AH1174" s="1">
        <f>Tabulka1[[#This Row],[z2]]</f>
        <v>1.2726599999999999</v>
      </c>
      <c r="AI1174" s="1">
        <f>Tabulka1[[#This Row],[std2]]</f>
        <v>0</v>
      </c>
      <c r="AJ1174" s="1" t="str">
        <f>Tabulka1[[#This Row],[z2Label]]</f>
        <v>Density (g/cm3)</v>
      </c>
      <c r="AK1174" s="1">
        <v>25</v>
      </c>
      <c r="AL1174" s="1" t="s">
        <v>83</v>
      </c>
      <c r="AM1174" s="1" t="s">
        <v>79</v>
      </c>
      <c r="AN1174" s="1">
        <f t="shared" si="932"/>
        <v>1.2747435437500001</v>
      </c>
      <c r="AO1174" s="1">
        <f>Tabulka1[[#This Row],[Interpolated_z2]]-Tabulka1[[#This Row],[z2]]</f>
        <v>2.0835437500001941E-3</v>
      </c>
      <c r="AP1174" s="1">
        <f>Tabulka1[[#This Row],[Interpolated_z2 - measured]]/Tabulka1[[#This Row],[z2]]*100</f>
        <v>0.16371566247074587</v>
      </c>
      <c r="AQ1174" s="1">
        <v>1</v>
      </c>
    </row>
    <row r="1175" spans="1:43" ht="16.5" x14ac:dyDescent="0.35">
      <c r="A1175" s="1">
        <f>2*Tabulka1[[#This Row],[x3]]*Tabulka1[[#This Row],[z]]/(100*94.196)*1000</f>
        <v>6.4548440065681438</v>
      </c>
      <c r="B1175" s="1">
        <f>Tabulka1[[#This Row],[y2]]*Tabulka1[[#This Row],[x]]/2</f>
        <v>1.613711001642036</v>
      </c>
      <c r="C1175" s="1">
        <f>Tabulka1[[#This Row],[z2]]</f>
        <v>1.3365400000000001</v>
      </c>
      <c r="D1175" s="1">
        <f>Tabulka1[[#This Row],[std2]]</f>
        <v>0</v>
      </c>
      <c r="E1175" s="1">
        <v>3</v>
      </c>
      <c r="F1175" s="1" t="s">
        <v>84</v>
      </c>
      <c r="G1175" s="1" t="s">
        <v>27</v>
      </c>
      <c r="H1175" s="1" t="str">
        <f>Tabulka1[[#This Row],[z2Label]]</f>
        <v>Density (g/cm3)</v>
      </c>
      <c r="I1175" s="1">
        <v>30</v>
      </c>
      <c r="J1175" s="1">
        <v>0.5</v>
      </c>
      <c r="K1175" s="1">
        <v>1.3365400000000001</v>
      </c>
      <c r="L1175" s="1">
        <v>0</v>
      </c>
      <c r="M1175" s="1" t="s">
        <v>29</v>
      </c>
      <c r="N1175" s="1" t="s">
        <v>28</v>
      </c>
      <c r="O1175" s="1" t="s">
        <v>80</v>
      </c>
      <c r="P1175" s="1">
        <f>Tabulka1[[#This Row],[x2]]/(1+Tabulka1[[#This Row],[y2]]*60.08/94.196)</f>
        <v>22.746063942818505</v>
      </c>
      <c r="Q1175" s="1">
        <f>Tabulka1[[#This Row],[y2]]</f>
        <v>0.5</v>
      </c>
      <c r="R1175" s="1">
        <f>Tabulka1[[#This Row],[z2]]</f>
        <v>1.3365400000000001</v>
      </c>
      <c r="S1175" s="1">
        <f>Tabulka1[[#This Row],[std2]]</f>
        <v>0</v>
      </c>
      <c r="T1175" s="1" t="s">
        <v>39</v>
      </c>
      <c r="U1175" s="1" t="s">
        <v>28</v>
      </c>
      <c r="V1175" s="1" t="str">
        <f>Tabulka1[[#This Row],[z2Label]]</f>
        <v>Density (g/cm3)</v>
      </c>
      <c r="W1175" s="1">
        <f>2*Tabulka1[[#This Row],[x3]]/94.196*1000/(100-Tabulka1[[#This Row],[x2]])</f>
        <v>6.8993114487174179</v>
      </c>
      <c r="X1175" s="1">
        <f>(Tabulka1[[#This Row],[x2]]-Tabulka1[[#This Row],[x3]])/60.08*1000/(100-Tabulka1[[#This Row],[x2]])</f>
        <v>1.7248278621793549</v>
      </c>
      <c r="Y1175" s="1">
        <f>Tabulka1[[#This Row],[z2]]</f>
        <v>1.3365400000000001</v>
      </c>
      <c r="Z1175" s="1">
        <f>Tabulka1[[#This Row],[std2]]</f>
        <v>0</v>
      </c>
      <c r="AA1175" s="1" t="s">
        <v>40</v>
      </c>
      <c r="AB1175" s="1" t="s">
        <v>37</v>
      </c>
      <c r="AC1175" s="1" t="str">
        <f>Tabulka1[[#This Row],[z2Label]]</f>
        <v>Density (g/cm3)</v>
      </c>
      <c r="AD1175" s="1">
        <f>Tabulka1[[#This Row],[y2]]</f>
        <v>0.5</v>
      </c>
      <c r="AE1175" s="1">
        <f>Tabulka1[[#This Row],[x3]]</f>
        <v>22.746063942818505</v>
      </c>
      <c r="AF1175" s="1">
        <f>Tabulka1[[#This Row],[x2]]-Tabulka1[[#This Row],[x3]]</f>
        <v>7.2539360571814946</v>
      </c>
      <c r="AG1175" s="1">
        <f>100-Tabulka1[[#This Row],[Na2O_proc]]-Tabulka1[[#This Row],[SiO2_proc]]</f>
        <v>70</v>
      </c>
      <c r="AH1175" s="1">
        <f>Tabulka1[[#This Row],[z2]]</f>
        <v>1.3365400000000001</v>
      </c>
      <c r="AI1175" s="1">
        <f>Tabulka1[[#This Row],[std2]]</f>
        <v>0</v>
      </c>
      <c r="AJ1175" s="1" t="str">
        <f>Tabulka1[[#This Row],[z2Label]]</f>
        <v>Density (g/cm3)</v>
      </c>
      <c r="AK1175" s="1">
        <v>25</v>
      </c>
      <c r="AL1175" s="1" t="s">
        <v>83</v>
      </c>
      <c r="AM1175" s="1" t="s">
        <v>79</v>
      </c>
      <c r="AN1175" s="1">
        <f t="shared" si="932"/>
        <v>1.3379301477500003</v>
      </c>
      <c r="AO1175" s="1">
        <f>Tabulka1[[#This Row],[Interpolated_z2]]-Tabulka1[[#This Row],[z2]]</f>
        <v>1.3901477500002368E-3</v>
      </c>
      <c r="AP1175" s="1">
        <f>Tabulka1[[#This Row],[Interpolated_z2 - measured]]/Tabulka1[[#This Row],[z2]]*100</f>
        <v>0.10401093495145949</v>
      </c>
      <c r="AQ1175" s="1">
        <v>1</v>
      </c>
    </row>
    <row r="1176" spans="1:43" ht="16.5" x14ac:dyDescent="0.35">
      <c r="A1176" s="1">
        <f>2*Tabulka1[[#This Row],[x3]]*Tabulka1[[#This Row],[z]]/(100*94.196)*1000</f>
        <v>7.9106096461573125</v>
      </c>
      <c r="B1176" s="1">
        <f>Tabulka1[[#This Row],[y2]]*Tabulka1[[#This Row],[x]]/2</f>
        <v>1.9776524115393281</v>
      </c>
      <c r="C1176" s="1">
        <f>Tabulka1[[#This Row],[z2]]</f>
        <v>1.403975</v>
      </c>
      <c r="D1176" s="1">
        <f>Tabulka1[[#This Row],[std2]]</f>
        <v>7.0710678119117998E-6</v>
      </c>
      <c r="E1176" s="1">
        <v>3</v>
      </c>
      <c r="F1176" s="1" t="s">
        <v>84</v>
      </c>
      <c r="G1176" s="1" t="s">
        <v>27</v>
      </c>
      <c r="H1176" s="1" t="str">
        <f>Tabulka1[[#This Row],[z2Label]]</f>
        <v>Density (g/cm3)</v>
      </c>
      <c r="I1176" s="1">
        <v>35</v>
      </c>
      <c r="J1176" s="1">
        <v>0.5</v>
      </c>
      <c r="K1176" s="1">
        <v>1.403975</v>
      </c>
      <c r="L1176" s="1">
        <v>7.0710678119117998E-6</v>
      </c>
      <c r="M1176" s="1" t="s">
        <v>29</v>
      </c>
      <c r="N1176" s="1" t="s">
        <v>28</v>
      </c>
      <c r="O1176" s="1" t="s">
        <v>80</v>
      </c>
      <c r="P1176" s="1">
        <f>Tabulka1[[#This Row],[x2]]/(1+Tabulka1[[#This Row],[y2]]*60.08/94.196)</f>
        <v>26.537074599954924</v>
      </c>
      <c r="Q1176" s="1">
        <f>Tabulka1[[#This Row],[y2]]</f>
        <v>0.5</v>
      </c>
      <c r="R1176" s="1">
        <f>Tabulka1[[#This Row],[z2]]</f>
        <v>1.403975</v>
      </c>
      <c r="S1176" s="1">
        <f>Tabulka1[[#This Row],[std2]]</f>
        <v>7.0710678119117998E-6</v>
      </c>
      <c r="T1176" s="1" t="s">
        <v>39</v>
      </c>
      <c r="U1176" s="1" t="s">
        <v>28</v>
      </c>
      <c r="V1176" s="1" t="str">
        <f>Tabulka1[[#This Row],[z2Label]]</f>
        <v>Density (g/cm3)</v>
      </c>
      <c r="W1176" s="1">
        <f>2*Tabulka1[[#This Row],[x3]]/94.196*1000/(100-Tabulka1[[#This Row],[x2]])</f>
        <v>8.6683656663372677</v>
      </c>
      <c r="X1176" s="1">
        <f>(Tabulka1[[#This Row],[x2]]-Tabulka1[[#This Row],[x3]])/60.08*1000/(100-Tabulka1[[#This Row],[x2]])</f>
        <v>2.1670914165843174</v>
      </c>
      <c r="Y1176" s="1">
        <f>Tabulka1[[#This Row],[z2]]</f>
        <v>1.403975</v>
      </c>
      <c r="Z1176" s="1">
        <f>Tabulka1[[#This Row],[std2]]</f>
        <v>7.0710678119117998E-6</v>
      </c>
      <c r="AA1176" s="1" t="s">
        <v>40</v>
      </c>
      <c r="AB1176" s="1" t="s">
        <v>37</v>
      </c>
      <c r="AC1176" s="1" t="str">
        <f>Tabulka1[[#This Row],[z2Label]]</f>
        <v>Density (g/cm3)</v>
      </c>
      <c r="AD1176" s="1">
        <f>Tabulka1[[#This Row],[y2]]</f>
        <v>0.5</v>
      </c>
      <c r="AE1176" s="1">
        <f>Tabulka1[[#This Row],[x3]]</f>
        <v>26.537074599954924</v>
      </c>
      <c r="AF1176" s="1">
        <f>Tabulka1[[#This Row],[x2]]-Tabulka1[[#This Row],[x3]]</f>
        <v>8.4629254000450764</v>
      </c>
      <c r="AG1176" s="1">
        <f>100-Tabulka1[[#This Row],[Na2O_proc]]-Tabulka1[[#This Row],[SiO2_proc]]</f>
        <v>65</v>
      </c>
      <c r="AH1176" s="1">
        <f>Tabulka1[[#This Row],[z2]]</f>
        <v>1.403975</v>
      </c>
      <c r="AI1176" s="1">
        <f>Tabulka1[[#This Row],[std2]]</f>
        <v>7.0710678119117998E-6</v>
      </c>
      <c r="AJ1176" s="1" t="str">
        <f>Tabulka1[[#This Row],[z2Label]]</f>
        <v>Density (g/cm3)</v>
      </c>
      <c r="AK1176" s="1">
        <v>25</v>
      </c>
      <c r="AL1176" s="1" t="s">
        <v>83</v>
      </c>
      <c r="AM1176" s="1" t="s">
        <v>79</v>
      </c>
      <c r="AN1176" s="1">
        <f t="shared" si="932"/>
        <v>1.4042222020000001</v>
      </c>
      <c r="AO1176" s="1">
        <f>Tabulka1[[#This Row],[Interpolated_z2]]-Tabulka1[[#This Row],[z2]]</f>
        <v>2.4720200000016845E-4</v>
      </c>
      <c r="AP1176" s="1">
        <f>Tabulka1[[#This Row],[Interpolated_z2 - measured]]/Tabulka1[[#This Row],[z2]]*100</f>
        <v>1.7607293577176834E-2</v>
      </c>
      <c r="AQ1176" s="1">
        <v>1</v>
      </c>
    </row>
    <row r="1177" spans="1:43" ht="16.5" x14ac:dyDescent="0.35">
      <c r="A1177" s="1">
        <f>2*Tabulka1[[#This Row],[x3]]*Tabulka1[[#This Row],[z]]/(100*94.196)*1000</f>
        <v>9.4972471747319585</v>
      </c>
      <c r="B1177" s="1">
        <f>Tabulka1[[#This Row],[y2]]*Tabulka1[[#This Row],[x]]/2</f>
        <v>2.3743117936829896</v>
      </c>
      <c r="C1177" s="1">
        <f>Tabulka1[[#This Row],[z2]]</f>
        <v>1.4748749999999999</v>
      </c>
      <c r="D1177" s="1">
        <f>Tabulka1[[#This Row],[std2]]</f>
        <v>7.0710678119117998E-6</v>
      </c>
      <c r="E1177" s="1">
        <v>3</v>
      </c>
      <c r="F1177" s="1" t="s">
        <v>84</v>
      </c>
      <c r="G1177" s="1" t="s">
        <v>27</v>
      </c>
      <c r="H1177" s="1" t="str">
        <f>Tabulka1[[#This Row],[z2Label]]</f>
        <v>Density (g/cm3)</v>
      </c>
      <c r="I1177" s="1">
        <v>40</v>
      </c>
      <c r="J1177" s="1">
        <v>0.5</v>
      </c>
      <c r="K1177" s="1">
        <v>1.4748749999999999</v>
      </c>
      <c r="L1177" s="1">
        <v>7.0710678119117998E-6</v>
      </c>
      <c r="M1177" s="1" t="s">
        <v>29</v>
      </c>
      <c r="N1177" s="1" t="s">
        <v>28</v>
      </c>
      <c r="O1177" s="1" t="s">
        <v>80</v>
      </c>
      <c r="P1177" s="1">
        <f>Tabulka1[[#This Row],[x2]]/(1+Tabulka1[[#This Row],[y2]]*60.08/94.196)</f>
        <v>30.328085257091338</v>
      </c>
      <c r="Q1177" s="1">
        <f>Tabulka1[[#This Row],[y2]]</f>
        <v>0.5</v>
      </c>
      <c r="R1177" s="1">
        <f>Tabulka1[[#This Row],[z2]]</f>
        <v>1.4748749999999999</v>
      </c>
      <c r="S1177" s="1">
        <f>Tabulka1[[#This Row],[std2]]</f>
        <v>7.0710678119117998E-6</v>
      </c>
      <c r="T1177" s="1" t="s">
        <v>39</v>
      </c>
      <c r="U1177" s="1" t="s">
        <v>28</v>
      </c>
      <c r="V1177" s="1" t="str">
        <f>Tabulka1[[#This Row],[z2Label]]</f>
        <v>Density (g/cm3)</v>
      </c>
      <c r="W1177" s="1">
        <f>2*Tabulka1[[#This Row],[x3]]/94.196*1000/(100-Tabulka1[[#This Row],[x2]])</f>
        <v>10.732262253560426</v>
      </c>
      <c r="X1177" s="1">
        <f>(Tabulka1[[#This Row],[x2]]-Tabulka1[[#This Row],[x3]])/60.08*1000/(100-Tabulka1[[#This Row],[x2]])</f>
        <v>2.6830655633901084</v>
      </c>
      <c r="Y1177" s="1">
        <f>Tabulka1[[#This Row],[z2]]</f>
        <v>1.4748749999999999</v>
      </c>
      <c r="Z1177" s="1">
        <f>Tabulka1[[#This Row],[std2]]</f>
        <v>7.0710678119117998E-6</v>
      </c>
      <c r="AA1177" s="1" t="s">
        <v>40</v>
      </c>
      <c r="AB1177" s="1" t="s">
        <v>37</v>
      </c>
      <c r="AC1177" s="1" t="str">
        <f>Tabulka1[[#This Row],[z2Label]]</f>
        <v>Density (g/cm3)</v>
      </c>
      <c r="AD1177" s="1">
        <f>Tabulka1[[#This Row],[y2]]</f>
        <v>0.5</v>
      </c>
      <c r="AE1177" s="1">
        <f>Tabulka1[[#This Row],[x3]]</f>
        <v>30.328085257091338</v>
      </c>
      <c r="AF1177" s="1">
        <f>Tabulka1[[#This Row],[x2]]-Tabulka1[[#This Row],[x3]]</f>
        <v>9.6719147429086618</v>
      </c>
      <c r="AG1177" s="1">
        <f>100-Tabulka1[[#This Row],[Na2O_proc]]-Tabulka1[[#This Row],[SiO2_proc]]</f>
        <v>59.999999999999993</v>
      </c>
      <c r="AH1177" s="1">
        <f>Tabulka1[[#This Row],[z2]]</f>
        <v>1.4748749999999999</v>
      </c>
      <c r="AI1177" s="1">
        <f>Tabulka1[[#This Row],[std2]]</f>
        <v>7.0710678119117998E-6</v>
      </c>
      <c r="AJ1177" s="1" t="str">
        <f>Tabulka1[[#This Row],[z2Label]]</f>
        <v>Density (g/cm3)</v>
      </c>
      <c r="AK1177" s="1">
        <v>25</v>
      </c>
      <c r="AL1177" s="1" t="s">
        <v>83</v>
      </c>
      <c r="AM1177" s="1" t="s">
        <v>79</v>
      </c>
      <c r="AN1177" s="1">
        <f t="shared" si="932"/>
        <v>1.4746116204999999</v>
      </c>
      <c r="AO1177" s="1">
        <f>Tabulka1[[#This Row],[Interpolated_z2]]-Tabulka1[[#This Row],[z2]]</f>
        <v>-2.6337949999999388E-4</v>
      </c>
      <c r="AP1177" s="1">
        <f>Tabulka1[[#This Row],[Interpolated_z2 - measured]]/Tabulka1[[#This Row],[z2]]*100</f>
        <v>-1.7857750656834911E-2</v>
      </c>
      <c r="AQ1177" s="1">
        <v>1</v>
      </c>
    </row>
    <row r="1178" spans="1:43" ht="16.5" x14ac:dyDescent="0.35">
      <c r="A1178" s="1">
        <f>2*Tabulka1[[#This Row],[x3]]*Tabulka1[[#This Row],[z]]/(100*94.196)*1000</f>
        <v>11.226492321066354</v>
      </c>
      <c r="B1178" s="1">
        <f>Tabulka1[[#This Row],[y2]]*Tabulka1[[#This Row],[x]]/2</f>
        <v>2.8066230802665886</v>
      </c>
      <c r="C1178" s="1">
        <f>Tabulka1[[#This Row],[z2]]</f>
        <v>1.5497049999999999</v>
      </c>
      <c r="D1178" s="1">
        <f>Tabulka1[[#This Row],[std2]]</f>
        <v>7.0710678117547895E-6</v>
      </c>
      <c r="E1178" s="1">
        <v>3</v>
      </c>
      <c r="F1178" s="1" t="s">
        <v>84</v>
      </c>
      <c r="G1178" s="1" t="s">
        <v>27</v>
      </c>
      <c r="H1178" s="1" t="str">
        <f>Tabulka1[[#This Row],[z2Label]]</f>
        <v>Density (g/cm3)</v>
      </c>
      <c r="I1178" s="1">
        <v>45</v>
      </c>
      <c r="J1178" s="1">
        <v>0.5</v>
      </c>
      <c r="K1178" s="1">
        <v>1.5497049999999999</v>
      </c>
      <c r="L1178" s="1">
        <v>7.0710678117547895E-6</v>
      </c>
      <c r="M1178" s="1" t="s">
        <v>29</v>
      </c>
      <c r="N1178" s="1" t="s">
        <v>28</v>
      </c>
      <c r="O1178" s="1" t="s">
        <v>80</v>
      </c>
      <c r="P1178" s="1">
        <f>Tabulka1[[#This Row],[x2]]/(1+Tabulka1[[#This Row],[y2]]*60.08/94.196)</f>
        <v>34.119095914227756</v>
      </c>
      <c r="Q1178" s="1">
        <f>Tabulka1[[#This Row],[y2]]</f>
        <v>0.5</v>
      </c>
      <c r="R1178" s="1">
        <f>Tabulka1[[#This Row],[z2]]</f>
        <v>1.5497049999999999</v>
      </c>
      <c r="S1178" s="1">
        <f>Tabulka1[[#This Row],[std2]]</f>
        <v>7.0710678117547895E-6</v>
      </c>
      <c r="T1178" s="1" t="s">
        <v>39</v>
      </c>
      <c r="U1178" s="1" t="s">
        <v>28</v>
      </c>
      <c r="V1178" s="1" t="str">
        <f>Tabulka1[[#This Row],[z2Label]]</f>
        <v>Density (g/cm3)</v>
      </c>
      <c r="W1178" s="1">
        <f>2*Tabulka1[[#This Row],[x3]]/94.196*1000/(100-Tabulka1[[#This Row],[x2]])</f>
        <v>13.171412765733251</v>
      </c>
      <c r="X1178" s="1">
        <f>(Tabulka1[[#This Row],[x2]]-Tabulka1[[#This Row],[x3]])/60.08*1000/(100-Tabulka1[[#This Row],[x2]])</f>
        <v>3.2928531914333141</v>
      </c>
      <c r="Y1178" s="1">
        <f>Tabulka1[[#This Row],[z2]]</f>
        <v>1.5497049999999999</v>
      </c>
      <c r="Z1178" s="1">
        <f>Tabulka1[[#This Row],[std2]]</f>
        <v>7.0710678117547895E-6</v>
      </c>
      <c r="AA1178" s="1" t="s">
        <v>40</v>
      </c>
      <c r="AB1178" s="1" t="s">
        <v>37</v>
      </c>
      <c r="AC1178" s="1" t="str">
        <f>Tabulka1[[#This Row],[z2Label]]</f>
        <v>Density (g/cm3)</v>
      </c>
      <c r="AD1178" s="1">
        <f>Tabulka1[[#This Row],[y2]]</f>
        <v>0.5</v>
      </c>
      <c r="AE1178" s="1">
        <f>Tabulka1[[#This Row],[x3]]</f>
        <v>34.119095914227756</v>
      </c>
      <c r="AF1178" s="1">
        <f>Tabulka1[[#This Row],[x2]]-Tabulka1[[#This Row],[x3]]</f>
        <v>10.880904085772244</v>
      </c>
      <c r="AG1178" s="1">
        <f>100-Tabulka1[[#This Row],[Na2O_proc]]-Tabulka1[[#This Row],[SiO2_proc]]</f>
        <v>55</v>
      </c>
      <c r="AH1178" s="1">
        <f>Tabulka1[[#This Row],[z2]]</f>
        <v>1.5497049999999999</v>
      </c>
      <c r="AI1178" s="1">
        <f>Tabulka1[[#This Row],[std2]]</f>
        <v>7.0710678117547895E-6</v>
      </c>
      <c r="AJ1178" s="1" t="str">
        <f>Tabulka1[[#This Row],[z2Label]]</f>
        <v>Density (g/cm3)</v>
      </c>
      <c r="AK1178" s="1">
        <v>25</v>
      </c>
      <c r="AL1178" s="1" t="s">
        <v>83</v>
      </c>
      <c r="AM1178" s="1" t="s">
        <v>79</v>
      </c>
      <c r="AN1178" s="1">
        <f t="shared" si="932"/>
        <v>1.5505236672500005</v>
      </c>
      <c r="AO1178" s="1">
        <f>Tabulka1[[#This Row],[Interpolated_z2]]-Tabulka1[[#This Row],[z2]]</f>
        <v>8.1866725000057095E-4</v>
      </c>
      <c r="AP1178" s="1">
        <f>Tabulka1[[#This Row],[Interpolated_z2 - measured]]/Tabulka1[[#This Row],[z2]]*100</f>
        <v>5.2827296162854934E-2</v>
      </c>
      <c r="AQ1178" s="1">
        <v>1</v>
      </c>
    </row>
    <row r="1179" spans="1:43" ht="16.5" x14ac:dyDescent="0.35">
      <c r="A1179" s="1">
        <f>2*Tabulka1[[#This Row],[x3]]*Tabulka1[[#This Row],[z]]/(100*94.196)*1000</f>
        <v>11.737180205415498</v>
      </c>
      <c r="B1179" s="1">
        <f>Tabulka1[[#This Row],[y2]]*Tabulka1[[#This Row],[x]]/2</f>
        <v>2.9342950513538746</v>
      </c>
      <c r="C1179" s="1">
        <f>Tabulka1[[#This Row],[z2]]</f>
        <v>1.571315</v>
      </c>
      <c r="D1179" s="1">
        <f>Tabulka1[[#This Row],[std2]]</f>
        <v>7.0710678119117998E-6</v>
      </c>
      <c r="E1179" s="1">
        <v>3</v>
      </c>
      <c r="F1179" s="1" t="s">
        <v>84</v>
      </c>
      <c r="G1179" s="1" t="s">
        <v>27</v>
      </c>
      <c r="H1179" s="1" t="str">
        <f>Tabulka1[[#This Row],[z2Label]]</f>
        <v>Density (g/cm3)</v>
      </c>
      <c r="I1179" s="1">
        <v>46.4</v>
      </c>
      <c r="J1179" s="1">
        <v>0.5</v>
      </c>
      <c r="K1179" s="1">
        <v>1.571315</v>
      </c>
      <c r="L1179" s="1">
        <v>7.0710678119117998E-6</v>
      </c>
      <c r="M1179" s="1" t="s">
        <v>29</v>
      </c>
      <c r="N1179" s="1" t="s">
        <v>28</v>
      </c>
      <c r="O1179" s="1" t="s">
        <v>80</v>
      </c>
      <c r="P1179" s="1">
        <f>Tabulka1[[#This Row],[x2]]/(1+Tabulka1[[#This Row],[y2]]*60.08/94.196)</f>
        <v>35.180578898225953</v>
      </c>
      <c r="Q1179" s="1">
        <f>Tabulka1[[#This Row],[y2]]</f>
        <v>0.5</v>
      </c>
      <c r="R1179" s="1">
        <f>Tabulka1[[#This Row],[z2]]</f>
        <v>1.571315</v>
      </c>
      <c r="S1179" s="1">
        <f>Tabulka1[[#This Row],[std2]]</f>
        <v>7.0710678119117998E-6</v>
      </c>
      <c r="T1179" s="1" t="s">
        <v>39</v>
      </c>
      <c r="U1179" s="1" t="s">
        <v>28</v>
      </c>
      <c r="V1179" s="1" t="str">
        <f>Tabulka1[[#This Row],[z2Label]]</f>
        <v>Density (g/cm3)</v>
      </c>
      <c r="W1179" s="1">
        <f>2*Tabulka1[[#This Row],[x3]]/94.196*1000/(100-Tabulka1[[#This Row],[x2]])</f>
        <v>13.935922627757568</v>
      </c>
      <c r="X1179" s="1">
        <f>(Tabulka1[[#This Row],[x2]]-Tabulka1[[#This Row],[x3]])/60.08*1000/(100-Tabulka1[[#This Row],[x2]])</f>
        <v>3.4839806569393934</v>
      </c>
      <c r="Y1179" s="1">
        <f>Tabulka1[[#This Row],[z2]]</f>
        <v>1.571315</v>
      </c>
      <c r="Z1179" s="1">
        <f>Tabulka1[[#This Row],[std2]]</f>
        <v>7.0710678119117998E-6</v>
      </c>
      <c r="AA1179" s="1" t="s">
        <v>40</v>
      </c>
      <c r="AB1179" s="1" t="s">
        <v>37</v>
      </c>
      <c r="AC1179" s="1" t="str">
        <f>Tabulka1[[#This Row],[z2Label]]</f>
        <v>Density (g/cm3)</v>
      </c>
      <c r="AD1179" s="1">
        <f>Tabulka1[[#This Row],[y2]]</f>
        <v>0.5</v>
      </c>
      <c r="AE1179" s="1">
        <f>Tabulka1[[#This Row],[x3]]</f>
        <v>35.180578898225953</v>
      </c>
      <c r="AF1179" s="1">
        <f>Tabulka1[[#This Row],[x2]]-Tabulka1[[#This Row],[x3]]</f>
        <v>11.219421101774046</v>
      </c>
      <c r="AG1179" s="1">
        <f>100-Tabulka1[[#This Row],[Na2O_proc]]-Tabulka1[[#This Row],[SiO2_proc]]</f>
        <v>53.600000000000009</v>
      </c>
      <c r="AH1179" s="1">
        <f>Tabulka1[[#This Row],[z2]]</f>
        <v>1.571315</v>
      </c>
      <c r="AI1179" s="1">
        <f>Tabulka1[[#This Row],[std2]]</f>
        <v>7.0710678119117998E-6</v>
      </c>
      <c r="AJ1179" s="1" t="str">
        <f>Tabulka1[[#This Row],[z2Label]]</f>
        <v>Density (g/cm3)</v>
      </c>
      <c r="AK1179" s="1">
        <v>25</v>
      </c>
      <c r="AL1179" s="1" t="s">
        <v>83</v>
      </c>
      <c r="AM1179" s="1" t="s">
        <v>79</v>
      </c>
      <c r="AN1179" s="1">
        <f t="shared" si="932"/>
        <v>1.5730112002957122</v>
      </c>
      <c r="AO1179" s="1">
        <f>Tabulka1[[#This Row],[Interpolated_z2]]-Tabulka1[[#This Row],[z2]]</f>
        <v>1.696200295712158E-3</v>
      </c>
      <c r="AP1179" s="1">
        <f>Tabulka1[[#This Row],[Interpolated_z2 - measured]]/Tabulka1[[#This Row],[z2]]*100</f>
        <v>0.10794782050143721</v>
      </c>
      <c r="AQ1179" s="1">
        <v>1</v>
      </c>
    </row>
    <row r="1180" spans="1:43" ht="16.5" x14ac:dyDescent="0.35">
      <c r="A1180" s="1">
        <f>2*Tabulka1[[#This Row],[x3]]*Tabulka1[[#This Row],[z]]/(100*94.196)*1000</f>
        <v>0</v>
      </c>
      <c r="B1180" s="1">
        <f>Tabulka1[[#This Row],[y2]]*Tabulka1[[#This Row],[x]]/2</f>
        <v>0</v>
      </c>
      <c r="C1180" s="1">
        <f>Tabulka1[[#This Row],[z2]]</f>
        <v>0.99704000000000004</v>
      </c>
      <c r="D1180" s="1">
        <f>Tabulka1[[#This Row],[std2]]</f>
        <v>0</v>
      </c>
      <c r="E1180" s="1">
        <v>4</v>
      </c>
      <c r="F1180" s="1" t="s">
        <v>84</v>
      </c>
      <c r="G1180" s="1" t="s">
        <v>27</v>
      </c>
      <c r="H1180" s="1" t="str">
        <f>Tabulka1[[#This Row],[z2Label]]</f>
        <v>Density (g/cm3)</v>
      </c>
      <c r="I1180" s="1">
        <v>0</v>
      </c>
      <c r="J1180" s="1">
        <v>1</v>
      </c>
      <c r="K1180" s="1">
        <v>0.99704000000000004</v>
      </c>
      <c r="M1180" s="1" t="s">
        <v>29</v>
      </c>
      <c r="N1180" s="1" t="s">
        <v>28</v>
      </c>
      <c r="O1180" s="1" t="s">
        <v>80</v>
      </c>
      <c r="P1180" s="1">
        <f>Tabulka1[[#This Row],[x2]]/(1+Tabulka1[[#This Row],[y2]]*60.08/94.196)</f>
        <v>0</v>
      </c>
      <c r="Q1180" s="1">
        <f>Tabulka1[[#This Row],[y2]]</f>
        <v>1</v>
      </c>
      <c r="R1180" s="1">
        <f>Tabulka1[[#This Row],[z2]]</f>
        <v>0.99704000000000004</v>
      </c>
      <c r="S1180" s="1">
        <f>Tabulka1[[#This Row],[std2]]</f>
        <v>0</v>
      </c>
      <c r="T1180" s="1" t="s">
        <v>39</v>
      </c>
      <c r="U1180" s="1" t="s">
        <v>28</v>
      </c>
      <c r="V1180" s="1" t="str">
        <f>Tabulka1[[#This Row],[z2Label]]</f>
        <v>Density (g/cm3)</v>
      </c>
      <c r="W1180" s="1">
        <f>2*Tabulka1[[#This Row],[x3]]/94.196*1000/(100-Tabulka1[[#This Row],[x2]])</f>
        <v>0</v>
      </c>
      <c r="X1180" s="1">
        <f>(Tabulka1[[#This Row],[x2]]-Tabulka1[[#This Row],[x3]])/60.08*1000/(100-Tabulka1[[#This Row],[x2]])</f>
        <v>0</v>
      </c>
      <c r="Y1180" s="1">
        <f>Tabulka1[[#This Row],[z2]]</f>
        <v>0.99704000000000004</v>
      </c>
      <c r="Z1180" s="1">
        <f>Tabulka1[[#This Row],[std2]]</f>
        <v>0</v>
      </c>
      <c r="AA1180" s="1" t="s">
        <v>40</v>
      </c>
      <c r="AB1180" s="1" t="s">
        <v>37</v>
      </c>
      <c r="AC1180" s="1" t="str">
        <f>Tabulka1[[#This Row],[z2Label]]</f>
        <v>Density (g/cm3)</v>
      </c>
      <c r="AD1180" s="1">
        <f>Tabulka1[[#This Row],[y2]]</f>
        <v>1</v>
      </c>
      <c r="AE1180" s="1">
        <f>Tabulka1[[#This Row],[x3]]</f>
        <v>0</v>
      </c>
      <c r="AF1180" s="1">
        <f>Tabulka1[[#This Row],[x2]]-Tabulka1[[#This Row],[x3]]</f>
        <v>0</v>
      </c>
      <c r="AG1180" s="1">
        <f>100-Tabulka1[[#This Row],[Na2O_proc]]-Tabulka1[[#This Row],[SiO2_proc]]</f>
        <v>100</v>
      </c>
      <c r="AH1180" s="1">
        <f>Tabulka1[[#This Row],[z2]]</f>
        <v>0.99704000000000004</v>
      </c>
      <c r="AI1180" s="1">
        <f>Tabulka1[[#This Row],[std2]]</f>
        <v>0</v>
      </c>
      <c r="AJ1180" s="1" t="str">
        <f>Tabulka1[[#This Row],[z2Label]]</f>
        <v>Density (g/cm3)</v>
      </c>
      <c r="AK1180" s="1">
        <v>25</v>
      </c>
      <c r="AL1180" s="1" t="s">
        <v>83</v>
      </c>
      <c r="AM1180" s="1" t="s">
        <v>79</v>
      </c>
      <c r="AN1180" s="1">
        <f t="shared" si="932"/>
        <v>1.0000163</v>
      </c>
      <c r="AO1180" s="1">
        <f>Tabulka1[[#This Row],[Interpolated_z2]]-Tabulka1[[#This Row],[z2]]</f>
        <v>2.9762999999999318E-3</v>
      </c>
      <c r="AP1180" s="1">
        <f>Tabulka1[[#This Row],[Interpolated_z2 - measured]]/Tabulka1[[#This Row],[z2]]*100</f>
        <v>0.29851360025675316</v>
      </c>
      <c r="AQ1180" s="1">
        <v>100</v>
      </c>
    </row>
    <row r="1181" spans="1:43" ht="16.5" x14ac:dyDescent="0.35">
      <c r="A1181" s="1">
        <f>2*Tabulka1[[#This Row],[x3]]*Tabulka1[[#This Row],[z]]/(100*94.196)*1000</f>
        <v>0.67668982861883897</v>
      </c>
      <c r="B1181" s="1">
        <f>Tabulka1[[#This Row],[y2]]*Tabulka1[[#This Row],[x]]/2</f>
        <v>0.33834491430941949</v>
      </c>
      <c r="C1181" s="1">
        <f>Tabulka1[[#This Row],[z2]]</f>
        <v>1.0439700000000001</v>
      </c>
      <c r="D1181" s="1">
        <f>Tabulka1[[#This Row],[std2]]</f>
        <v>0</v>
      </c>
      <c r="E1181" s="1">
        <v>4</v>
      </c>
      <c r="F1181" s="1" t="s">
        <v>84</v>
      </c>
      <c r="G1181" s="1" t="s">
        <v>27</v>
      </c>
      <c r="H1181" s="1" t="str">
        <f>Tabulka1[[#This Row],[z2Label]]</f>
        <v>Density (g/cm3)</v>
      </c>
      <c r="I1181" s="1">
        <v>5</v>
      </c>
      <c r="J1181" s="1">
        <v>1</v>
      </c>
      <c r="K1181" s="1">
        <v>1.0439700000000001</v>
      </c>
      <c r="L1181" s="1">
        <v>0</v>
      </c>
      <c r="M1181" s="1" t="s">
        <v>29</v>
      </c>
      <c r="N1181" s="1" t="s">
        <v>28</v>
      </c>
      <c r="O1181" s="1" t="s">
        <v>80</v>
      </c>
      <c r="P1181" s="1">
        <f>Tabulka1[[#This Row],[x2]]/(1+Tabulka1[[#This Row],[y2]]*60.08/94.196)</f>
        <v>3.05284036402292</v>
      </c>
      <c r="Q1181" s="1">
        <f>Tabulka1[[#This Row],[y2]]</f>
        <v>1</v>
      </c>
      <c r="R1181" s="1">
        <f>Tabulka1[[#This Row],[z2]]</f>
        <v>1.0439700000000001</v>
      </c>
      <c r="S1181" s="1">
        <f>Tabulka1[[#This Row],[std2]]</f>
        <v>0</v>
      </c>
      <c r="T1181" s="1" t="s">
        <v>39</v>
      </c>
      <c r="U1181" s="1" t="s">
        <v>28</v>
      </c>
      <c r="V1181" s="1" t="str">
        <f>Tabulka1[[#This Row],[z2Label]]</f>
        <v>Density (g/cm3)</v>
      </c>
      <c r="W1181" s="1">
        <f>2*Tabulka1[[#This Row],[x3]]/94.196*1000/(100-Tabulka1[[#This Row],[x2]])</f>
        <v>0.68230416846908692</v>
      </c>
      <c r="X1181" s="1">
        <f>(Tabulka1[[#This Row],[x2]]-Tabulka1[[#This Row],[x3]])/60.08*1000/(100-Tabulka1[[#This Row],[x2]])</f>
        <v>0.34115208423454346</v>
      </c>
      <c r="Y1181" s="1">
        <f>Tabulka1[[#This Row],[z2]]</f>
        <v>1.0439700000000001</v>
      </c>
      <c r="Z1181" s="1">
        <f>Tabulka1[[#This Row],[std2]]</f>
        <v>0</v>
      </c>
      <c r="AA1181" s="1" t="s">
        <v>40</v>
      </c>
      <c r="AB1181" s="1" t="s">
        <v>37</v>
      </c>
      <c r="AC1181" s="1" t="str">
        <f>Tabulka1[[#This Row],[z2Label]]</f>
        <v>Density (g/cm3)</v>
      </c>
      <c r="AD1181" s="1">
        <f>Tabulka1[[#This Row],[y2]]</f>
        <v>1</v>
      </c>
      <c r="AE1181" s="1">
        <f>Tabulka1[[#This Row],[x3]]</f>
        <v>3.05284036402292</v>
      </c>
      <c r="AF1181" s="1">
        <f>Tabulka1[[#This Row],[x2]]-Tabulka1[[#This Row],[x3]]</f>
        <v>1.94715963597708</v>
      </c>
      <c r="AG1181" s="1">
        <f>100-Tabulka1[[#This Row],[Na2O_proc]]-Tabulka1[[#This Row],[SiO2_proc]]</f>
        <v>95</v>
      </c>
      <c r="AH1181" s="1">
        <f>Tabulka1[[#This Row],[z2]]</f>
        <v>1.0439700000000001</v>
      </c>
      <c r="AI1181" s="1">
        <f>Tabulka1[[#This Row],[std2]]</f>
        <v>0</v>
      </c>
      <c r="AJ1181" s="1" t="str">
        <f>Tabulka1[[#This Row],[z2Label]]</f>
        <v>Density (g/cm3)</v>
      </c>
      <c r="AK1181" s="1">
        <v>25</v>
      </c>
      <c r="AL1181" s="1" t="s">
        <v>83</v>
      </c>
      <c r="AM1181" s="1" t="s">
        <v>79</v>
      </c>
      <c r="AN1181" s="1">
        <f t="shared" si="932"/>
        <v>1.0437231367499997</v>
      </c>
      <c r="AO1181" s="1">
        <f>Tabulka1[[#This Row],[Interpolated_z2]]-Tabulka1[[#This Row],[z2]]</f>
        <v>-2.4686325000033982E-4</v>
      </c>
      <c r="AP1181" s="1">
        <f>Tabulka1[[#This Row],[Interpolated_z2 - measured]]/Tabulka1[[#This Row],[z2]]*100</f>
        <v>-2.364658467200588E-2</v>
      </c>
      <c r="AQ1181" s="1">
        <v>1</v>
      </c>
    </row>
    <row r="1182" spans="1:43" ht="16.5" x14ac:dyDescent="0.35">
      <c r="A1182" s="1">
        <f>2*Tabulka1[[#This Row],[x3]]*Tabulka1[[#This Row],[z]]/(100*94.196)*1000</f>
        <v>1.4168762477637482</v>
      </c>
      <c r="B1182" s="1">
        <f>Tabulka1[[#This Row],[y2]]*Tabulka1[[#This Row],[x]]/2</f>
        <v>0.7084381238818741</v>
      </c>
      <c r="C1182" s="1">
        <f>Tabulka1[[#This Row],[z2]]</f>
        <v>1.0929500000000001</v>
      </c>
      <c r="D1182" s="1">
        <f>Tabulka1[[#This Row],[std2]]</f>
        <v>0</v>
      </c>
      <c r="E1182" s="1">
        <v>4</v>
      </c>
      <c r="F1182" s="1" t="s">
        <v>84</v>
      </c>
      <c r="G1182" s="1" t="s">
        <v>27</v>
      </c>
      <c r="H1182" s="1" t="str">
        <f>Tabulka1[[#This Row],[z2Label]]</f>
        <v>Density (g/cm3)</v>
      </c>
      <c r="I1182" s="1">
        <v>10</v>
      </c>
      <c r="J1182" s="1">
        <v>1</v>
      </c>
      <c r="K1182" s="1">
        <v>1.0929500000000001</v>
      </c>
      <c r="L1182" s="1">
        <v>0</v>
      </c>
      <c r="M1182" s="1" t="s">
        <v>29</v>
      </c>
      <c r="N1182" s="1" t="s">
        <v>28</v>
      </c>
      <c r="O1182" s="1" t="s">
        <v>80</v>
      </c>
      <c r="P1182" s="1">
        <f>Tabulka1[[#This Row],[x2]]/(1+Tabulka1[[#This Row],[y2]]*60.08/94.196)</f>
        <v>6.1056807280458401</v>
      </c>
      <c r="Q1182" s="1">
        <f>Tabulka1[[#This Row],[y2]]</f>
        <v>1</v>
      </c>
      <c r="R1182" s="1">
        <f>Tabulka1[[#This Row],[z2]]</f>
        <v>1.0929500000000001</v>
      </c>
      <c r="S1182" s="1">
        <f>Tabulka1[[#This Row],[std2]]</f>
        <v>0</v>
      </c>
      <c r="T1182" s="1" t="s">
        <v>39</v>
      </c>
      <c r="U1182" s="1" t="s">
        <v>28</v>
      </c>
      <c r="V1182" s="1" t="str">
        <f>Tabulka1[[#This Row],[z2Label]]</f>
        <v>Density (g/cm3)</v>
      </c>
      <c r="W1182" s="1">
        <f>2*Tabulka1[[#This Row],[x3]]/94.196*1000/(100-Tabulka1[[#This Row],[x2]])</f>
        <v>1.4404199112125169</v>
      </c>
      <c r="X1182" s="1">
        <f>(Tabulka1[[#This Row],[x2]]-Tabulka1[[#This Row],[x3]])/60.08*1000/(100-Tabulka1[[#This Row],[x2]])</f>
        <v>0.72020995560625845</v>
      </c>
      <c r="Y1182" s="1">
        <f>Tabulka1[[#This Row],[z2]]</f>
        <v>1.0929500000000001</v>
      </c>
      <c r="Z1182" s="1">
        <f>Tabulka1[[#This Row],[std2]]</f>
        <v>0</v>
      </c>
      <c r="AA1182" s="1" t="s">
        <v>40</v>
      </c>
      <c r="AB1182" s="1" t="s">
        <v>37</v>
      </c>
      <c r="AC1182" s="1" t="str">
        <f>Tabulka1[[#This Row],[z2Label]]</f>
        <v>Density (g/cm3)</v>
      </c>
      <c r="AD1182" s="1">
        <f>Tabulka1[[#This Row],[y2]]</f>
        <v>1</v>
      </c>
      <c r="AE1182" s="1">
        <f>Tabulka1[[#This Row],[x3]]</f>
        <v>6.1056807280458401</v>
      </c>
      <c r="AF1182" s="1">
        <f>Tabulka1[[#This Row],[x2]]-Tabulka1[[#This Row],[x3]]</f>
        <v>3.8943192719541599</v>
      </c>
      <c r="AG1182" s="1">
        <f>100-Tabulka1[[#This Row],[Na2O_proc]]-Tabulka1[[#This Row],[SiO2_proc]]</f>
        <v>90</v>
      </c>
      <c r="AH1182" s="1">
        <f>Tabulka1[[#This Row],[z2]]</f>
        <v>1.0929500000000001</v>
      </c>
      <c r="AI1182" s="1">
        <f>Tabulka1[[#This Row],[std2]]</f>
        <v>0</v>
      </c>
      <c r="AJ1182" s="1" t="str">
        <f>Tabulka1[[#This Row],[z2Label]]</f>
        <v>Density (g/cm3)</v>
      </c>
      <c r="AK1182" s="1">
        <v>25</v>
      </c>
      <c r="AL1182" s="1" t="s">
        <v>83</v>
      </c>
      <c r="AM1182" s="1" t="s">
        <v>79</v>
      </c>
      <c r="AN1182" s="1">
        <f t="shared" si="932"/>
        <v>1.092585304</v>
      </c>
      <c r="AO1182" s="1">
        <f>Tabulka1[[#This Row],[Interpolated_z2]]-Tabulka1[[#This Row],[z2]]</f>
        <v>-3.6469600000010871E-4</v>
      </c>
      <c r="AP1182" s="1">
        <f>Tabulka1[[#This Row],[Interpolated_z2 - measured]]/Tabulka1[[#This Row],[z2]]*100</f>
        <v>-3.3368040624009214E-2</v>
      </c>
      <c r="AQ1182" s="1">
        <v>1</v>
      </c>
    </row>
    <row r="1183" spans="1:43" ht="16.5" x14ac:dyDescent="0.35">
      <c r="A1183" s="1">
        <f>2*Tabulka1[[#This Row],[x3]]*Tabulka1[[#This Row],[z]]/(100*94.196)*1000</f>
        <v>2.2262082242215251</v>
      </c>
      <c r="B1183" s="1">
        <f>Tabulka1[[#This Row],[y2]]*Tabulka1[[#This Row],[x]]/2</f>
        <v>1.1131041121107625</v>
      </c>
      <c r="C1183" s="1">
        <f>Tabulka1[[#This Row],[z2]]</f>
        <v>1.144835</v>
      </c>
      <c r="D1183" s="1">
        <f>Tabulka1[[#This Row],[std2]]</f>
        <v>7.0710678119117998E-6</v>
      </c>
      <c r="E1183" s="1">
        <v>4</v>
      </c>
      <c r="F1183" s="1" t="s">
        <v>84</v>
      </c>
      <c r="G1183" s="1" t="s">
        <v>27</v>
      </c>
      <c r="H1183" s="1" t="str">
        <f>Tabulka1[[#This Row],[z2Label]]</f>
        <v>Density (g/cm3)</v>
      </c>
      <c r="I1183" s="1">
        <v>15</v>
      </c>
      <c r="J1183" s="1">
        <v>1</v>
      </c>
      <c r="K1183" s="1">
        <v>1.144835</v>
      </c>
      <c r="L1183" s="1">
        <v>7.0710678119117998E-6</v>
      </c>
      <c r="M1183" s="1" t="s">
        <v>29</v>
      </c>
      <c r="N1183" s="1" t="s">
        <v>28</v>
      </c>
      <c r="O1183" s="1" t="s">
        <v>80</v>
      </c>
      <c r="P1183" s="1">
        <f>Tabulka1[[#This Row],[x2]]/(1+Tabulka1[[#This Row],[y2]]*60.08/94.196)</f>
        <v>9.1585210920687601</v>
      </c>
      <c r="Q1183" s="1">
        <f>Tabulka1[[#This Row],[y2]]</f>
        <v>1</v>
      </c>
      <c r="R1183" s="1">
        <f>Tabulka1[[#This Row],[z2]]</f>
        <v>1.144835</v>
      </c>
      <c r="S1183" s="1">
        <f>Tabulka1[[#This Row],[std2]]</f>
        <v>7.0710678119117998E-6</v>
      </c>
      <c r="T1183" s="1" t="s">
        <v>39</v>
      </c>
      <c r="U1183" s="1" t="s">
        <v>28</v>
      </c>
      <c r="V1183" s="1" t="str">
        <f>Tabulka1[[#This Row],[z2Label]]</f>
        <v>Density (g/cm3)</v>
      </c>
      <c r="W1183" s="1">
        <f>2*Tabulka1[[#This Row],[x3]]/94.196*1000/(100-Tabulka1[[#This Row],[x2]])</f>
        <v>2.2877257413375265</v>
      </c>
      <c r="X1183" s="1">
        <f>(Tabulka1[[#This Row],[x2]]-Tabulka1[[#This Row],[x3]])/60.08*1000/(100-Tabulka1[[#This Row],[x2]])</f>
        <v>1.1438628706687632</v>
      </c>
      <c r="Y1183" s="1">
        <f>Tabulka1[[#This Row],[z2]]</f>
        <v>1.144835</v>
      </c>
      <c r="Z1183" s="1">
        <f>Tabulka1[[#This Row],[std2]]</f>
        <v>7.0710678119117998E-6</v>
      </c>
      <c r="AA1183" s="1" t="s">
        <v>40</v>
      </c>
      <c r="AB1183" s="1" t="s">
        <v>37</v>
      </c>
      <c r="AC1183" s="1" t="str">
        <f>Tabulka1[[#This Row],[z2Label]]</f>
        <v>Density (g/cm3)</v>
      </c>
      <c r="AD1183" s="1">
        <f>Tabulka1[[#This Row],[y2]]</f>
        <v>1</v>
      </c>
      <c r="AE1183" s="1">
        <f>Tabulka1[[#This Row],[x3]]</f>
        <v>9.1585210920687601</v>
      </c>
      <c r="AF1183" s="1">
        <f>Tabulka1[[#This Row],[x2]]-Tabulka1[[#This Row],[x3]]</f>
        <v>5.8414789079312399</v>
      </c>
      <c r="AG1183" s="1">
        <f>100-Tabulka1[[#This Row],[Na2O_proc]]-Tabulka1[[#This Row],[SiO2_proc]]</f>
        <v>85</v>
      </c>
      <c r="AH1183" s="1">
        <f>Tabulka1[[#This Row],[z2]]</f>
        <v>1.144835</v>
      </c>
      <c r="AI1183" s="1">
        <f>Tabulka1[[#This Row],[std2]]</f>
        <v>7.0710678119117998E-6</v>
      </c>
      <c r="AJ1183" s="1" t="str">
        <f>Tabulka1[[#This Row],[z2Label]]</f>
        <v>Density (g/cm3)</v>
      </c>
      <c r="AK1183" s="1">
        <v>25</v>
      </c>
      <c r="AL1183" s="1" t="s">
        <v>83</v>
      </c>
      <c r="AM1183" s="1" t="s">
        <v>79</v>
      </c>
      <c r="AN1183" s="1">
        <f t="shared" si="932"/>
        <v>1.1454094047499999</v>
      </c>
      <c r="AO1183" s="1">
        <f>Tabulka1[[#This Row],[Interpolated_z2]]-Tabulka1[[#This Row],[z2]]</f>
        <v>5.7440474999981284E-4</v>
      </c>
      <c r="AP1183" s="1">
        <f>Tabulka1[[#This Row],[Interpolated_z2 - measured]]/Tabulka1[[#This Row],[z2]]*100</f>
        <v>5.017358396623206E-2</v>
      </c>
      <c r="AQ1183" s="1">
        <v>1</v>
      </c>
    </row>
    <row r="1184" spans="1:43" ht="16.5" x14ac:dyDescent="0.35">
      <c r="A1184" s="1">
        <f>2*Tabulka1[[#This Row],[x3]]*Tabulka1[[#This Row],[z]]/(100*94.196)*1000</f>
        <v>3.12287069926625</v>
      </c>
      <c r="B1184" s="1">
        <f>Tabulka1[[#This Row],[y2]]*Tabulka1[[#This Row],[x]]/2</f>
        <v>1.561435349633125</v>
      </c>
      <c r="C1184" s="1">
        <f>Tabulka1[[#This Row],[z2]]</f>
        <v>1.2044600000000001</v>
      </c>
      <c r="D1184" s="1">
        <f>Tabulka1[[#This Row],[std2]]</f>
        <v>0</v>
      </c>
      <c r="E1184" s="1">
        <v>4</v>
      </c>
      <c r="F1184" s="1" t="s">
        <v>84</v>
      </c>
      <c r="G1184" s="1" t="s">
        <v>27</v>
      </c>
      <c r="H1184" s="1" t="str">
        <f>Tabulka1[[#This Row],[z2Label]]</f>
        <v>Density (g/cm3)</v>
      </c>
      <c r="I1184" s="1">
        <v>20</v>
      </c>
      <c r="J1184" s="1">
        <v>1</v>
      </c>
      <c r="K1184" s="1">
        <v>1.2044600000000001</v>
      </c>
      <c r="L1184" s="1">
        <v>0</v>
      </c>
      <c r="M1184" s="1" t="s">
        <v>29</v>
      </c>
      <c r="N1184" s="1" t="s">
        <v>28</v>
      </c>
      <c r="O1184" s="1" t="s">
        <v>80</v>
      </c>
      <c r="P1184" s="1">
        <f>Tabulka1[[#This Row],[x2]]/(1+Tabulka1[[#This Row],[y2]]*60.08/94.196)</f>
        <v>12.21136145609168</v>
      </c>
      <c r="Q1184" s="1">
        <f>Tabulka1[[#This Row],[y2]]</f>
        <v>1</v>
      </c>
      <c r="R1184" s="1">
        <f>Tabulka1[[#This Row],[z2]]</f>
        <v>1.2044600000000001</v>
      </c>
      <c r="S1184" s="1">
        <f>Tabulka1[[#This Row],[std2]]</f>
        <v>0</v>
      </c>
      <c r="T1184" s="1" t="s">
        <v>39</v>
      </c>
      <c r="U1184" s="1" t="s">
        <v>28</v>
      </c>
      <c r="V1184" s="1" t="str">
        <f>Tabulka1[[#This Row],[z2Label]]</f>
        <v>Density (g/cm3)</v>
      </c>
      <c r="W1184" s="1">
        <f>2*Tabulka1[[#This Row],[x3]]/94.196*1000/(100-Tabulka1[[#This Row],[x2]])</f>
        <v>3.2409448002281627</v>
      </c>
      <c r="X1184" s="1">
        <f>(Tabulka1[[#This Row],[x2]]-Tabulka1[[#This Row],[x3]])/60.08*1000/(100-Tabulka1[[#This Row],[x2]])</f>
        <v>1.6204724001140813</v>
      </c>
      <c r="Y1184" s="1">
        <f>Tabulka1[[#This Row],[z2]]</f>
        <v>1.2044600000000001</v>
      </c>
      <c r="Z1184" s="1">
        <f>Tabulka1[[#This Row],[std2]]</f>
        <v>0</v>
      </c>
      <c r="AA1184" s="1" t="s">
        <v>40</v>
      </c>
      <c r="AB1184" s="1" t="s">
        <v>37</v>
      </c>
      <c r="AC1184" s="1" t="str">
        <f>Tabulka1[[#This Row],[z2Label]]</f>
        <v>Density (g/cm3)</v>
      </c>
      <c r="AD1184" s="1">
        <f>Tabulka1[[#This Row],[y2]]</f>
        <v>1</v>
      </c>
      <c r="AE1184" s="1">
        <f>Tabulka1[[#This Row],[x3]]</f>
        <v>12.21136145609168</v>
      </c>
      <c r="AF1184" s="1">
        <f>Tabulka1[[#This Row],[x2]]-Tabulka1[[#This Row],[x3]]</f>
        <v>7.7886385439083199</v>
      </c>
      <c r="AG1184" s="1">
        <f>100-Tabulka1[[#This Row],[Na2O_proc]]-Tabulka1[[#This Row],[SiO2_proc]]</f>
        <v>80</v>
      </c>
      <c r="AH1184" s="1">
        <f>Tabulka1[[#This Row],[z2]]</f>
        <v>1.2044600000000001</v>
      </c>
      <c r="AI1184" s="1">
        <f>Tabulka1[[#This Row],[std2]]</f>
        <v>0</v>
      </c>
      <c r="AJ1184" s="1" t="str">
        <f>Tabulka1[[#This Row],[z2Label]]</f>
        <v>Density (g/cm3)</v>
      </c>
      <c r="AK1184" s="1">
        <v>25</v>
      </c>
      <c r="AL1184" s="1" t="s">
        <v>83</v>
      </c>
      <c r="AM1184" s="1" t="s">
        <v>79</v>
      </c>
      <c r="AN1184" s="1">
        <f t="shared" si="932"/>
        <v>1.2014353919999998</v>
      </c>
      <c r="AO1184" s="1">
        <f>Tabulka1[[#This Row],[Interpolated_z2]]-Tabulka1[[#This Row],[z2]]</f>
        <v>-3.0246080000002618E-3</v>
      </c>
      <c r="AP1184" s="1">
        <f>Tabulka1[[#This Row],[Interpolated_z2 - measured]]/Tabulka1[[#This Row],[z2]]*100</f>
        <v>-0.25111734719295464</v>
      </c>
      <c r="AQ1184" s="1">
        <v>1</v>
      </c>
    </row>
    <row r="1185" spans="1:43" ht="16.5" x14ac:dyDescent="0.35">
      <c r="A1185" s="1">
        <f>2*Tabulka1[[#This Row],[x3]]*Tabulka1[[#This Row],[z]]/(100*94.196)*1000</f>
        <v>4.0824723223314061</v>
      </c>
      <c r="B1185" s="1">
        <f>Tabulka1[[#This Row],[y2]]*Tabulka1[[#This Row],[x]]/2</f>
        <v>2.0412361611657031</v>
      </c>
      <c r="C1185" s="1">
        <f>Tabulka1[[#This Row],[z2]]</f>
        <v>1.259655</v>
      </c>
      <c r="D1185" s="1">
        <f>Tabulka1[[#This Row],[std2]]</f>
        <v>7.0710678119117998E-6</v>
      </c>
      <c r="E1185" s="1">
        <v>4</v>
      </c>
      <c r="F1185" s="1" t="s">
        <v>84</v>
      </c>
      <c r="G1185" s="1" t="s">
        <v>27</v>
      </c>
      <c r="H1185" s="1" t="str">
        <f>Tabulka1[[#This Row],[z2Label]]</f>
        <v>Density (g/cm3)</v>
      </c>
      <c r="I1185" s="1">
        <v>25</v>
      </c>
      <c r="J1185" s="1">
        <v>1</v>
      </c>
      <c r="K1185" s="1">
        <v>1.259655</v>
      </c>
      <c r="L1185" s="1">
        <v>7.0710678119117998E-6</v>
      </c>
      <c r="M1185" s="1" t="s">
        <v>29</v>
      </c>
      <c r="N1185" s="1" t="s">
        <v>28</v>
      </c>
      <c r="O1185" s="1" t="s">
        <v>80</v>
      </c>
      <c r="P1185" s="1">
        <f>Tabulka1[[#This Row],[x2]]/(1+Tabulka1[[#This Row],[y2]]*60.08/94.196)</f>
        <v>15.2642018201146</v>
      </c>
      <c r="Q1185" s="1">
        <f>Tabulka1[[#This Row],[y2]]</f>
        <v>1</v>
      </c>
      <c r="R1185" s="1">
        <f>Tabulka1[[#This Row],[z2]]</f>
        <v>1.259655</v>
      </c>
      <c r="S1185" s="1">
        <f>Tabulka1[[#This Row],[std2]]</f>
        <v>7.0710678119117998E-6</v>
      </c>
      <c r="T1185" s="1" t="s">
        <v>39</v>
      </c>
      <c r="U1185" s="1" t="s">
        <v>28</v>
      </c>
      <c r="V1185" s="1" t="str">
        <f>Tabulka1[[#This Row],[z2Label]]</f>
        <v>Density (g/cm3)</v>
      </c>
      <c r="W1185" s="1">
        <f>2*Tabulka1[[#This Row],[x3]]/94.196*1000/(100-Tabulka1[[#This Row],[x2]])</f>
        <v>4.3212597336375502</v>
      </c>
      <c r="X1185" s="1">
        <f>(Tabulka1[[#This Row],[x2]]-Tabulka1[[#This Row],[x3]])/60.08*1000/(100-Tabulka1[[#This Row],[x2]])</f>
        <v>2.1606298668187751</v>
      </c>
      <c r="Y1185" s="1">
        <f>Tabulka1[[#This Row],[z2]]</f>
        <v>1.259655</v>
      </c>
      <c r="Z1185" s="1">
        <f>Tabulka1[[#This Row],[std2]]</f>
        <v>7.0710678119117998E-6</v>
      </c>
      <c r="AA1185" s="1" t="s">
        <v>40</v>
      </c>
      <c r="AB1185" s="1" t="s">
        <v>37</v>
      </c>
      <c r="AC1185" s="1" t="str">
        <f>Tabulka1[[#This Row],[z2Label]]</f>
        <v>Density (g/cm3)</v>
      </c>
      <c r="AD1185" s="1">
        <f>Tabulka1[[#This Row],[y2]]</f>
        <v>1</v>
      </c>
      <c r="AE1185" s="1">
        <f>Tabulka1[[#This Row],[x3]]</f>
        <v>15.2642018201146</v>
      </c>
      <c r="AF1185" s="1">
        <f>Tabulka1[[#This Row],[x2]]-Tabulka1[[#This Row],[x3]]</f>
        <v>9.7357981798853999</v>
      </c>
      <c r="AG1185" s="1">
        <f>100-Tabulka1[[#This Row],[Na2O_proc]]-Tabulka1[[#This Row],[SiO2_proc]]</f>
        <v>75</v>
      </c>
      <c r="AH1185" s="1">
        <f>Tabulka1[[#This Row],[z2]]</f>
        <v>1.259655</v>
      </c>
      <c r="AI1185" s="1">
        <f>Tabulka1[[#This Row],[std2]]</f>
        <v>7.0710678119117998E-6</v>
      </c>
      <c r="AJ1185" s="1" t="str">
        <f>Tabulka1[[#This Row],[z2Label]]</f>
        <v>Density (g/cm3)</v>
      </c>
      <c r="AK1185" s="1">
        <v>25</v>
      </c>
      <c r="AL1185" s="1" t="s">
        <v>83</v>
      </c>
      <c r="AM1185" s="1" t="s">
        <v>79</v>
      </c>
      <c r="AN1185" s="1">
        <f t="shared" si="932"/>
        <v>1.2603365687499997</v>
      </c>
      <c r="AO1185" s="1">
        <f>Tabulka1[[#This Row],[Interpolated_z2]]-Tabulka1[[#This Row],[z2]]</f>
        <v>6.8156874999969475E-4</v>
      </c>
      <c r="AP1185" s="1">
        <f>Tabulka1[[#This Row],[Interpolated_z2 - measured]]/Tabulka1[[#This Row],[z2]]*100</f>
        <v>5.4107573105310162E-2</v>
      </c>
      <c r="AQ1185" s="1">
        <v>1</v>
      </c>
    </row>
    <row r="1186" spans="1:43" ht="16.5" x14ac:dyDescent="0.35">
      <c r="A1186" s="1">
        <f>2*Tabulka1[[#This Row],[x3]]*Tabulka1[[#This Row],[z]]/(100*94.196)*1000</f>
        <v>5.1465684876455171</v>
      </c>
      <c r="B1186" s="1">
        <f>Tabulka1[[#This Row],[y2]]*Tabulka1[[#This Row],[x]]/2</f>
        <v>2.5732842438227586</v>
      </c>
      <c r="C1186" s="1">
        <f>Tabulka1[[#This Row],[z2]]</f>
        <v>1.3233199999999998</v>
      </c>
      <c r="D1186" s="1">
        <f>Tabulka1[[#This Row],[std2]]</f>
        <v>1.4142135623666588E-5</v>
      </c>
      <c r="E1186" s="1">
        <v>4</v>
      </c>
      <c r="F1186" s="1" t="s">
        <v>84</v>
      </c>
      <c r="G1186" s="1" t="s">
        <v>27</v>
      </c>
      <c r="H1186" s="1" t="str">
        <f>Tabulka1[[#This Row],[z2Label]]</f>
        <v>Density (g/cm3)</v>
      </c>
      <c r="I1186" s="1">
        <v>30</v>
      </c>
      <c r="J1186" s="1">
        <v>1</v>
      </c>
      <c r="K1186" s="1">
        <v>1.3233199999999998</v>
      </c>
      <c r="L1186" s="1">
        <v>1.4142135623666588E-5</v>
      </c>
      <c r="M1186" s="1" t="s">
        <v>29</v>
      </c>
      <c r="N1186" s="1" t="s">
        <v>28</v>
      </c>
      <c r="O1186" s="1" t="s">
        <v>80</v>
      </c>
      <c r="P1186" s="1">
        <f>Tabulka1[[#This Row],[x2]]/(1+Tabulka1[[#This Row],[y2]]*60.08/94.196)</f>
        <v>18.31704218413752</v>
      </c>
      <c r="Q1186" s="1">
        <f>Tabulka1[[#This Row],[y2]]</f>
        <v>1</v>
      </c>
      <c r="R1186" s="1">
        <f>Tabulka1[[#This Row],[z2]]</f>
        <v>1.3233199999999998</v>
      </c>
      <c r="S1186" s="1">
        <f>Tabulka1[[#This Row],[std2]]</f>
        <v>1.4142135623666588E-5</v>
      </c>
      <c r="T1186" s="1" t="s">
        <v>39</v>
      </c>
      <c r="U1186" s="1" t="s">
        <v>28</v>
      </c>
      <c r="V1186" s="1" t="str">
        <f>Tabulka1[[#This Row],[z2Label]]</f>
        <v>Density (g/cm3)</v>
      </c>
      <c r="W1186" s="1">
        <f>2*Tabulka1[[#This Row],[x3]]/94.196*1000/(100-Tabulka1[[#This Row],[x2]])</f>
        <v>5.5559053718197076</v>
      </c>
      <c r="X1186" s="1">
        <f>(Tabulka1[[#This Row],[x2]]-Tabulka1[[#This Row],[x3]])/60.08*1000/(100-Tabulka1[[#This Row],[x2]])</f>
        <v>2.7779526859098538</v>
      </c>
      <c r="Y1186" s="1">
        <f>Tabulka1[[#This Row],[z2]]</f>
        <v>1.3233199999999998</v>
      </c>
      <c r="Z1186" s="1">
        <f>Tabulka1[[#This Row],[std2]]</f>
        <v>1.4142135623666588E-5</v>
      </c>
      <c r="AA1186" s="1" t="s">
        <v>40</v>
      </c>
      <c r="AB1186" s="1" t="s">
        <v>37</v>
      </c>
      <c r="AC1186" s="1" t="str">
        <f>Tabulka1[[#This Row],[z2Label]]</f>
        <v>Density (g/cm3)</v>
      </c>
      <c r="AD1186" s="1">
        <f>Tabulka1[[#This Row],[y2]]</f>
        <v>1</v>
      </c>
      <c r="AE1186" s="1">
        <f>Tabulka1[[#This Row],[x3]]</f>
        <v>18.31704218413752</v>
      </c>
      <c r="AF1186" s="1">
        <f>Tabulka1[[#This Row],[x2]]-Tabulka1[[#This Row],[x3]]</f>
        <v>11.68295781586248</v>
      </c>
      <c r="AG1186" s="1">
        <f>100-Tabulka1[[#This Row],[Na2O_proc]]-Tabulka1[[#This Row],[SiO2_proc]]</f>
        <v>70</v>
      </c>
      <c r="AH1186" s="1">
        <f>Tabulka1[[#This Row],[z2]]</f>
        <v>1.3233199999999998</v>
      </c>
      <c r="AI1186" s="1">
        <f>Tabulka1[[#This Row],[std2]]</f>
        <v>1.4142135623666588E-5</v>
      </c>
      <c r="AJ1186" s="1" t="str">
        <f>Tabulka1[[#This Row],[z2Label]]</f>
        <v>Density (g/cm3)</v>
      </c>
      <c r="AK1186" s="1">
        <v>25</v>
      </c>
      <c r="AL1186" s="1" t="s">
        <v>83</v>
      </c>
      <c r="AM1186" s="1" t="s">
        <v>79</v>
      </c>
      <c r="AN1186" s="1">
        <f t="shared" si="932"/>
        <v>1.3222195879999996</v>
      </c>
      <c r="AO1186" s="1">
        <f>Tabulka1[[#This Row],[Interpolated_z2]]-Tabulka1[[#This Row],[z2]]</f>
        <v>-1.1004120000002171E-3</v>
      </c>
      <c r="AP1186" s="1">
        <f>Tabulka1[[#This Row],[Interpolated_z2 - measured]]/Tabulka1[[#This Row],[z2]]*100</f>
        <v>-8.3155397031724546E-2</v>
      </c>
      <c r="AQ1186" s="1">
        <v>1</v>
      </c>
    </row>
    <row r="1187" spans="1:43" ht="16.5" x14ac:dyDescent="0.35">
      <c r="A1187" s="1">
        <f>2*Tabulka1[[#This Row],[x3]]*Tabulka1[[#This Row],[z]]/(100*94.196)*1000</f>
        <v>6.3028176774093181</v>
      </c>
      <c r="B1187" s="1">
        <f>Tabulka1[[#This Row],[y2]]*Tabulka1[[#This Row],[x]]/2</f>
        <v>3.151408838704659</v>
      </c>
      <c r="C1187" s="1">
        <f>Tabulka1[[#This Row],[z2]]</f>
        <v>1.389105</v>
      </c>
      <c r="D1187" s="1">
        <f>Tabulka1[[#This Row],[std2]]</f>
        <v>7.0710678119117998E-6</v>
      </c>
      <c r="E1187" s="1">
        <v>4</v>
      </c>
      <c r="F1187" s="1" t="s">
        <v>84</v>
      </c>
      <c r="G1187" s="1" t="s">
        <v>27</v>
      </c>
      <c r="H1187" s="1" t="str">
        <f>Tabulka1[[#This Row],[z2Label]]</f>
        <v>Density (g/cm3)</v>
      </c>
      <c r="I1187" s="1">
        <v>35</v>
      </c>
      <c r="J1187" s="1">
        <v>1</v>
      </c>
      <c r="K1187" s="1">
        <v>1.389105</v>
      </c>
      <c r="L1187" s="1">
        <v>7.0710678119117998E-6</v>
      </c>
      <c r="M1187" s="1" t="s">
        <v>29</v>
      </c>
      <c r="N1187" s="1" t="s">
        <v>28</v>
      </c>
      <c r="O1187" s="1" t="s">
        <v>80</v>
      </c>
      <c r="P1187" s="1">
        <f>Tabulka1[[#This Row],[x2]]/(1+Tabulka1[[#This Row],[y2]]*60.08/94.196)</f>
        <v>21.36988254816044</v>
      </c>
      <c r="Q1187" s="1">
        <f>Tabulka1[[#This Row],[y2]]</f>
        <v>1</v>
      </c>
      <c r="R1187" s="1">
        <f>Tabulka1[[#This Row],[z2]]</f>
        <v>1.389105</v>
      </c>
      <c r="S1187" s="1">
        <f>Tabulka1[[#This Row],[std2]]</f>
        <v>7.0710678119117998E-6</v>
      </c>
      <c r="T1187" s="1" t="s">
        <v>39</v>
      </c>
      <c r="U1187" s="1" t="s">
        <v>28</v>
      </c>
      <c r="V1187" s="1" t="str">
        <f>Tabulka1[[#This Row],[z2Label]]</f>
        <v>Density (g/cm3)</v>
      </c>
      <c r="W1187" s="1">
        <f>2*Tabulka1[[#This Row],[x3]]/94.196*1000/(100-Tabulka1[[#This Row],[x2]])</f>
        <v>6.9804964927991193</v>
      </c>
      <c r="X1187" s="1">
        <f>(Tabulka1[[#This Row],[x2]]-Tabulka1[[#This Row],[x3]])/60.08*1000/(100-Tabulka1[[#This Row],[x2]])</f>
        <v>3.4902482463995597</v>
      </c>
      <c r="Y1187" s="1">
        <f>Tabulka1[[#This Row],[z2]]</f>
        <v>1.389105</v>
      </c>
      <c r="Z1187" s="1">
        <f>Tabulka1[[#This Row],[std2]]</f>
        <v>7.0710678119117998E-6</v>
      </c>
      <c r="AA1187" s="1" t="s">
        <v>40</v>
      </c>
      <c r="AB1187" s="1" t="s">
        <v>37</v>
      </c>
      <c r="AC1187" s="1" t="str">
        <f>Tabulka1[[#This Row],[z2Label]]</f>
        <v>Density (g/cm3)</v>
      </c>
      <c r="AD1187" s="1">
        <f>Tabulka1[[#This Row],[y2]]</f>
        <v>1</v>
      </c>
      <c r="AE1187" s="1">
        <f>Tabulka1[[#This Row],[x3]]</f>
        <v>21.36988254816044</v>
      </c>
      <c r="AF1187" s="1">
        <f>Tabulka1[[#This Row],[x2]]-Tabulka1[[#This Row],[x3]]</f>
        <v>13.63011745183956</v>
      </c>
      <c r="AG1187" s="1">
        <f>100-Tabulka1[[#This Row],[Na2O_proc]]-Tabulka1[[#This Row],[SiO2_proc]]</f>
        <v>65</v>
      </c>
      <c r="AH1187" s="1">
        <f>Tabulka1[[#This Row],[z2]]</f>
        <v>1.389105</v>
      </c>
      <c r="AI1187" s="1">
        <f>Tabulka1[[#This Row],[std2]]</f>
        <v>7.0710678119117998E-6</v>
      </c>
      <c r="AJ1187" s="1" t="str">
        <f>Tabulka1[[#This Row],[z2Label]]</f>
        <v>Density (g/cm3)</v>
      </c>
      <c r="AK1187" s="1">
        <v>25</v>
      </c>
      <c r="AL1187" s="1" t="s">
        <v>83</v>
      </c>
      <c r="AM1187" s="1" t="s">
        <v>79</v>
      </c>
      <c r="AN1187" s="1">
        <f t="shared" si="932"/>
        <v>1.3876244527499997</v>
      </c>
      <c r="AO1187" s="1">
        <f>Tabulka1[[#This Row],[Interpolated_z2]]-Tabulka1[[#This Row],[z2]]</f>
        <v>-1.4805472500003525E-3</v>
      </c>
      <c r="AP1187" s="1">
        <f>Tabulka1[[#This Row],[Interpolated_z2 - measured]]/Tabulka1[[#This Row],[z2]]*100</f>
        <v>-0.10658281771358914</v>
      </c>
      <c r="AQ1187" s="1">
        <v>1</v>
      </c>
    </row>
    <row r="1188" spans="1:43" ht="16.5" x14ac:dyDescent="0.35">
      <c r="A1188" s="1">
        <f>2*Tabulka1[[#This Row],[x3]]*Tabulka1[[#This Row],[z]]/(100*94.196)*1000</f>
        <v>7.5741398532500188</v>
      </c>
      <c r="B1188" s="1">
        <f>Tabulka1[[#This Row],[y2]]*Tabulka1[[#This Row],[x]]/2</f>
        <v>3.7870699266250094</v>
      </c>
      <c r="C1188" s="1">
        <f>Tabulka1[[#This Row],[z2]]</f>
        <v>1.4606349999999999</v>
      </c>
      <c r="D1188" s="1">
        <f>Tabulka1[[#This Row],[std2]]</f>
        <v>7.0710678117547895E-6</v>
      </c>
      <c r="E1188" s="1">
        <v>4</v>
      </c>
      <c r="F1188" s="1" t="s">
        <v>84</v>
      </c>
      <c r="G1188" s="1" t="s">
        <v>27</v>
      </c>
      <c r="H1188" s="1" t="str">
        <f>Tabulka1[[#This Row],[z2Label]]</f>
        <v>Density (g/cm3)</v>
      </c>
      <c r="I1188" s="1">
        <v>40</v>
      </c>
      <c r="J1188" s="1">
        <v>1</v>
      </c>
      <c r="K1188" s="1">
        <v>1.4606349999999999</v>
      </c>
      <c r="L1188" s="1">
        <v>7.0710678117547895E-6</v>
      </c>
      <c r="M1188" s="1" t="s">
        <v>29</v>
      </c>
      <c r="N1188" s="1" t="s">
        <v>28</v>
      </c>
      <c r="O1188" s="1" t="s">
        <v>80</v>
      </c>
      <c r="P1188" s="1">
        <f>Tabulka1[[#This Row],[x2]]/(1+Tabulka1[[#This Row],[y2]]*60.08/94.196)</f>
        <v>24.42272291218336</v>
      </c>
      <c r="Q1188" s="1">
        <f>Tabulka1[[#This Row],[y2]]</f>
        <v>1</v>
      </c>
      <c r="R1188" s="1">
        <f>Tabulka1[[#This Row],[z2]]</f>
        <v>1.4606349999999999</v>
      </c>
      <c r="S1188" s="1">
        <f>Tabulka1[[#This Row],[std2]]</f>
        <v>7.0710678117547895E-6</v>
      </c>
      <c r="T1188" s="1" t="s">
        <v>39</v>
      </c>
      <c r="U1188" s="1" t="s">
        <v>28</v>
      </c>
      <c r="V1188" s="1" t="str">
        <f>Tabulka1[[#This Row],[z2Label]]</f>
        <v>Density (g/cm3)</v>
      </c>
      <c r="W1188" s="1">
        <f>2*Tabulka1[[#This Row],[x3]]/94.196*1000/(100-Tabulka1[[#This Row],[x2]])</f>
        <v>8.6425194672751005</v>
      </c>
      <c r="X1188" s="1">
        <f>(Tabulka1[[#This Row],[x2]]-Tabulka1[[#This Row],[x3]])/60.08*1000/(100-Tabulka1[[#This Row],[x2]])</f>
        <v>4.3212597336375502</v>
      </c>
      <c r="Y1188" s="1">
        <f>Tabulka1[[#This Row],[z2]]</f>
        <v>1.4606349999999999</v>
      </c>
      <c r="Z1188" s="1">
        <f>Tabulka1[[#This Row],[std2]]</f>
        <v>7.0710678117547895E-6</v>
      </c>
      <c r="AA1188" s="1" t="s">
        <v>40</v>
      </c>
      <c r="AB1188" s="1" t="s">
        <v>37</v>
      </c>
      <c r="AC1188" s="1" t="str">
        <f>Tabulka1[[#This Row],[z2Label]]</f>
        <v>Density (g/cm3)</v>
      </c>
      <c r="AD1188" s="1">
        <f>Tabulka1[[#This Row],[y2]]</f>
        <v>1</v>
      </c>
      <c r="AE1188" s="1">
        <f>Tabulka1[[#This Row],[x3]]</f>
        <v>24.42272291218336</v>
      </c>
      <c r="AF1188" s="1">
        <f>Tabulka1[[#This Row],[x2]]-Tabulka1[[#This Row],[x3]]</f>
        <v>15.57727708781664</v>
      </c>
      <c r="AG1188" s="1">
        <f>100-Tabulka1[[#This Row],[Na2O_proc]]-Tabulka1[[#This Row],[SiO2_proc]]</f>
        <v>60</v>
      </c>
      <c r="AH1188" s="1">
        <f>Tabulka1[[#This Row],[z2]]</f>
        <v>1.4606349999999999</v>
      </c>
      <c r="AI1188" s="1">
        <f>Tabulka1[[#This Row],[std2]]</f>
        <v>7.0710678117547895E-6</v>
      </c>
      <c r="AJ1188" s="1" t="str">
        <f>Tabulka1[[#This Row],[z2Label]]</f>
        <v>Density (g/cm3)</v>
      </c>
      <c r="AK1188" s="1">
        <v>25</v>
      </c>
      <c r="AL1188" s="1" t="s">
        <v>83</v>
      </c>
      <c r="AM1188" s="1" t="s">
        <v>79</v>
      </c>
      <c r="AN1188" s="1">
        <f t="shared" si="932"/>
        <v>1.4575245160000001</v>
      </c>
      <c r="AO1188" s="1">
        <f>Tabulka1[[#This Row],[Interpolated_z2]]-Tabulka1[[#This Row],[z2]]</f>
        <v>-3.1104839999998024E-3</v>
      </c>
      <c r="AP1188" s="1">
        <f>Tabulka1[[#This Row],[Interpolated_z2 - measured]]/Tabulka1[[#This Row],[z2]]*100</f>
        <v>-0.21295422881142811</v>
      </c>
      <c r="AQ1188" s="1">
        <v>1</v>
      </c>
    </row>
    <row r="1189" spans="1:43" ht="16.5" x14ac:dyDescent="0.35">
      <c r="A1189" s="1">
        <f>2*Tabulka1[[#This Row],[x3]]*Tabulka1[[#This Row],[z]]/(100*94.196)*1000</f>
        <v>8.96469256397625</v>
      </c>
      <c r="B1189" s="1">
        <f>Tabulka1[[#This Row],[y2]]*Tabulka1[[#This Row],[x]]/2</f>
        <v>4.482346281988125</v>
      </c>
      <c r="C1189" s="1">
        <f>Tabulka1[[#This Row],[z2]]</f>
        <v>1.536025</v>
      </c>
      <c r="D1189" s="1">
        <f>Tabulka1[[#This Row],[std2]]</f>
        <v>7.0710678119117998E-6</v>
      </c>
      <c r="E1189" s="1">
        <v>4</v>
      </c>
      <c r="F1189" s="1" t="s">
        <v>84</v>
      </c>
      <c r="G1189" s="1" t="s">
        <v>27</v>
      </c>
      <c r="H1189" s="1" t="str">
        <f>Tabulka1[[#This Row],[z2Label]]</f>
        <v>Density (g/cm3)</v>
      </c>
      <c r="I1189" s="1">
        <v>45.02</v>
      </c>
      <c r="J1189" s="1">
        <v>1</v>
      </c>
      <c r="K1189" s="1">
        <v>1.536025</v>
      </c>
      <c r="L1189" s="1">
        <v>7.0710678119117998E-6</v>
      </c>
      <c r="M1189" s="1" t="s">
        <v>29</v>
      </c>
      <c r="N1189" s="1" t="s">
        <v>28</v>
      </c>
      <c r="O1189" s="1" t="s">
        <v>80</v>
      </c>
      <c r="P1189" s="1">
        <f>Tabulka1[[#This Row],[x2]]/(1+Tabulka1[[#This Row],[y2]]*60.08/94.196)</f>
        <v>27.487774637662373</v>
      </c>
      <c r="Q1189" s="1">
        <f>Tabulka1[[#This Row],[y2]]</f>
        <v>1</v>
      </c>
      <c r="R1189" s="1">
        <f>Tabulka1[[#This Row],[z2]]</f>
        <v>1.536025</v>
      </c>
      <c r="S1189" s="1">
        <f>Tabulka1[[#This Row],[std2]]</f>
        <v>7.0710678119117998E-6</v>
      </c>
      <c r="T1189" s="1" t="s">
        <v>39</v>
      </c>
      <c r="U1189" s="1" t="s">
        <v>28</v>
      </c>
      <c r="V1189" s="1" t="str">
        <f>Tabulka1[[#This Row],[z2Label]]</f>
        <v>Density (g/cm3)</v>
      </c>
      <c r="W1189" s="1">
        <f>2*Tabulka1[[#This Row],[x3]]/94.196*1000/(100-Tabulka1[[#This Row],[x2]])</f>
        <v>10.615302648692026</v>
      </c>
      <c r="X1189" s="1">
        <f>(Tabulka1[[#This Row],[x2]]-Tabulka1[[#This Row],[x3]])/60.08*1000/(100-Tabulka1[[#This Row],[x2]])</f>
        <v>5.3076513243460131</v>
      </c>
      <c r="Y1189" s="1">
        <f>Tabulka1[[#This Row],[z2]]</f>
        <v>1.536025</v>
      </c>
      <c r="Z1189" s="1">
        <f>Tabulka1[[#This Row],[std2]]</f>
        <v>7.0710678119117998E-6</v>
      </c>
      <c r="AA1189" s="1" t="s">
        <v>40</v>
      </c>
      <c r="AB1189" s="1" t="s">
        <v>37</v>
      </c>
      <c r="AC1189" s="1" t="str">
        <f>Tabulka1[[#This Row],[z2Label]]</f>
        <v>Density (g/cm3)</v>
      </c>
      <c r="AD1189" s="1">
        <f>Tabulka1[[#This Row],[y2]]</f>
        <v>1</v>
      </c>
      <c r="AE1189" s="1">
        <f>Tabulka1[[#This Row],[x3]]</f>
        <v>27.487774637662373</v>
      </c>
      <c r="AF1189" s="1">
        <f>Tabulka1[[#This Row],[x2]]-Tabulka1[[#This Row],[x3]]</f>
        <v>17.532225362337631</v>
      </c>
      <c r="AG1189" s="1">
        <f>100-Tabulka1[[#This Row],[Na2O_proc]]-Tabulka1[[#This Row],[SiO2_proc]]</f>
        <v>54.980000000000004</v>
      </c>
      <c r="AH1189" s="1">
        <f>Tabulka1[[#This Row],[z2]]</f>
        <v>1.536025</v>
      </c>
      <c r="AI1189" s="1">
        <f>Tabulka1[[#This Row],[std2]]</f>
        <v>7.0710678119117998E-6</v>
      </c>
      <c r="AJ1189" s="1" t="str">
        <f>Tabulka1[[#This Row],[z2Label]]</f>
        <v>Density (g/cm3)</v>
      </c>
      <c r="AK1189" s="1">
        <v>25</v>
      </c>
      <c r="AL1189" s="1" t="s">
        <v>83</v>
      </c>
      <c r="AM1189" s="1" t="s">
        <v>79</v>
      </c>
      <c r="AN1189" s="1">
        <f t="shared" si="932"/>
        <v>1.5336438630346791</v>
      </c>
      <c r="AO1189" s="1">
        <f>Tabulka1[[#This Row],[Interpolated_z2]]-Tabulka1[[#This Row],[z2]]</f>
        <v>-2.3811369653208292E-3</v>
      </c>
      <c r="AP1189" s="1">
        <f>Tabulka1[[#This Row],[Interpolated_z2 - measured]]/Tabulka1[[#This Row],[z2]]*100</f>
        <v>-0.15501941474395464</v>
      </c>
      <c r="AQ1189" s="1">
        <v>1</v>
      </c>
    </row>
    <row r="1190" spans="1:43" ht="16.5" x14ac:dyDescent="0.35">
      <c r="A1190" s="1">
        <f>2*Tabulka1[[#This Row],[x3]]*Tabulka1[[#This Row],[z]]/(100*94.196)*1000</f>
        <v>0</v>
      </c>
      <c r="B1190" s="1">
        <f>Tabulka1[[#This Row],[y2]]*Tabulka1[[#This Row],[x]]/2</f>
        <v>0</v>
      </c>
      <c r="C1190" s="1">
        <f>Tabulka1[[#This Row],[z2]]</f>
        <v>0.99704000000000004</v>
      </c>
      <c r="D1190" s="1">
        <f>Tabulka1[[#This Row],[std2]]</f>
        <v>0</v>
      </c>
      <c r="E1190" s="1">
        <v>5</v>
      </c>
      <c r="F1190" s="1" t="s">
        <v>84</v>
      </c>
      <c r="G1190" s="1" t="s">
        <v>27</v>
      </c>
      <c r="H1190" s="1" t="str">
        <f>Tabulka1[[#This Row],[z2Label]]</f>
        <v>Density (g/cm3)</v>
      </c>
      <c r="I1190" s="1">
        <v>0</v>
      </c>
      <c r="J1190" s="1">
        <v>1.5</v>
      </c>
      <c r="K1190" s="1">
        <v>0.99704000000000004</v>
      </c>
      <c r="M1190" s="1" t="s">
        <v>29</v>
      </c>
      <c r="N1190" s="1" t="s">
        <v>28</v>
      </c>
      <c r="O1190" s="1" t="s">
        <v>80</v>
      </c>
      <c r="P1190" s="1">
        <f>Tabulka1[[#This Row],[x2]]/(1+Tabulka1[[#This Row],[y2]]*60.08/94.196)</f>
        <v>0</v>
      </c>
      <c r="Q1190" s="1">
        <f>Tabulka1[[#This Row],[y2]]</f>
        <v>1.5</v>
      </c>
      <c r="R1190" s="1">
        <f>Tabulka1[[#This Row],[z2]]</f>
        <v>0.99704000000000004</v>
      </c>
      <c r="S1190" s="1">
        <f>Tabulka1[[#This Row],[std2]]</f>
        <v>0</v>
      </c>
      <c r="T1190" s="1" t="s">
        <v>39</v>
      </c>
      <c r="U1190" s="1" t="s">
        <v>28</v>
      </c>
      <c r="V1190" s="1" t="str">
        <f>Tabulka1[[#This Row],[z2Label]]</f>
        <v>Density (g/cm3)</v>
      </c>
      <c r="W1190" s="1">
        <f>2*Tabulka1[[#This Row],[x3]]/94.196*1000/(100-Tabulka1[[#This Row],[x2]])</f>
        <v>0</v>
      </c>
      <c r="X1190" s="1">
        <f>(Tabulka1[[#This Row],[x2]]-Tabulka1[[#This Row],[x3]])/60.08*1000/(100-Tabulka1[[#This Row],[x2]])</f>
        <v>0</v>
      </c>
      <c r="Y1190" s="1">
        <f>Tabulka1[[#This Row],[z2]]</f>
        <v>0.99704000000000004</v>
      </c>
      <c r="Z1190" s="1">
        <f>Tabulka1[[#This Row],[std2]]</f>
        <v>0</v>
      </c>
      <c r="AA1190" s="1" t="s">
        <v>40</v>
      </c>
      <c r="AB1190" s="1" t="s">
        <v>37</v>
      </c>
      <c r="AC1190" s="1" t="str">
        <f>Tabulka1[[#This Row],[z2Label]]</f>
        <v>Density (g/cm3)</v>
      </c>
      <c r="AD1190" s="1">
        <f>Tabulka1[[#This Row],[y2]]</f>
        <v>1.5</v>
      </c>
      <c r="AE1190" s="1">
        <f>Tabulka1[[#This Row],[x3]]</f>
        <v>0</v>
      </c>
      <c r="AF1190" s="1">
        <f>Tabulka1[[#This Row],[x2]]-Tabulka1[[#This Row],[x3]]</f>
        <v>0</v>
      </c>
      <c r="AG1190" s="1">
        <f>100-Tabulka1[[#This Row],[Na2O_proc]]-Tabulka1[[#This Row],[SiO2_proc]]</f>
        <v>100</v>
      </c>
      <c r="AH1190" s="1">
        <f>Tabulka1[[#This Row],[z2]]</f>
        <v>0.99704000000000004</v>
      </c>
      <c r="AI1190" s="1">
        <f>Tabulka1[[#This Row],[std2]]</f>
        <v>0</v>
      </c>
      <c r="AJ1190" s="1" t="str">
        <f>Tabulka1[[#This Row],[z2Label]]</f>
        <v>Density (g/cm3)</v>
      </c>
      <c r="AK1190" s="1">
        <v>25</v>
      </c>
      <c r="AL1190" s="1" t="s">
        <v>83</v>
      </c>
      <c r="AM1190" s="1" t="s">
        <v>79</v>
      </c>
      <c r="AN1190" s="1">
        <f t="shared" si="932"/>
        <v>1.0001301624999999</v>
      </c>
      <c r="AO1190" s="1">
        <f>Tabulka1[[#This Row],[Interpolated_z2]]-Tabulka1[[#This Row],[z2]]</f>
        <v>3.0901624999998267E-3</v>
      </c>
      <c r="AP1190" s="1">
        <f>Tabulka1[[#This Row],[Interpolated_z2 - measured]]/Tabulka1[[#This Row],[z2]]*100</f>
        <v>0.30993365361468211</v>
      </c>
      <c r="AQ1190" s="1">
        <v>100</v>
      </c>
    </row>
    <row r="1191" spans="1:43" ht="16.5" x14ac:dyDescent="0.35">
      <c r="A1191" s="1">
        <f>2*Tabulka1[[#This Row],[x3]]*Tabulka1[[#This Row],[z]]/(100*94.196)*1000</f>
        <v>0.565349725471473</v>
      </c>
      <c r="B1191" s="1">
        <f>Tabulka1[[#This Row],[y2]]*Tabulka1[[#This Row],[x]]/2</f>
        <v>0.42401229410360475</v>
      </c>
      <c r="C1191" s="1">
        <f>Tabulka1[[#This Row],[z2]]</f>
        <v>1.04203</v>
      </c>
      <c r="D1191" s="1">
        <f>Tabulka1[[#This Row],[std2]]</f>
        <v>0</v>
      </c>
      <c r="E1191" s="1">
        <v>5</v>
      </c>
      <c r="F1191" s="1" t="s">
        <v>84</v>
      </c>
      <c r="G1191" s="1" t="s">
        <v>27</v>
      </c>
      <c r="H1191" s="1" t="str">
        <f>Tabulka1[[#This Row],[z2Label]]</f>
        <v>Density (g/cm3)</v>
      </c>
      <c r="I1191" s="1">
        <v>5</v>
      </c>
      <c r="J1191" s="1">
        <v>1.5</v>
      </c>
      <c r="K1191" s="1">
        <v>1.04203</v>
      </c>
      <c r="L1191" s="1">
        <v>0</v>
      </c>
      <c r="M1191" s="1" t="s">
        <v>29</v>
      </c>
      <c r="N1191" s="1" t="s">
        <v>28</v>
      </c>
      <c r="O1191" s="1" t="s">
        <v>80</v>
      </c>
      <c r="P1191" s="1">
        <f>Tabulka1[[#This Row],[x2]]/(1+Tabulka1[[#This Row],[y2]]*60.08/94.196)</f>
        <v>2.5552854879663189</v>
      </c>
      <c r="Q1191" s="1">
        <f>Tabulka1[[#This Row],[y2]]</f>
        <v>1.5</v>
      </c>
      <c r="R1191" s="1">
        <f>Tabulka1[[#This Row],[z2]]</f>
        <v>1.04203</v>
      </c>
      <c r="S1191" s="1">
        <f>Tabulka1[[#This Row],[std2]]</f>
        <v>0</v>
      </c>
      <c r="T1191" s="1" t="s">
        <v>39</v>
      </c>
      <c r="U1191" s="1" t="s">
        <v>28</v>
      </c>
      <c r="V1191" s="1" t="str">
        <f>Tabulka1[[#This Row],[z2Label]]</f>
        <v>Density (g/cm3)</v>
      </c>
      <c r="W1191" s="1">
        <f>2*Tabulka1[[#This Row],[x3]]/94.196*1000/(100-Tabulka1[[#This Row],[x2]])</f>
        <v>0.57110157498392367</v>
      </c>
      <c r="X1191" s="1">
        <f>(Tabulka1[[#This Row],[x2]]-Tabulka1[[#This Row],[x3]])/60.08*1000/(100-Tabulka1[[#This Row],[x2]])</f>
        <v>0.42832618123794258</v>
      </c>
      <c r="Y1191" s="1">
        <f>Tabulka1[[#This Row],[z2]]</f>
        <v>1.04203</v>
      </c>
      <c r="Z1191" s="1">
        <f>Tabulka1[[#This Row],[std2]]</f>
        <v>0</v>
      </c>
      <c r="AA1191" s="1" t="s">
        <v>40</v>
      </c>
      <c r="AB1191" s="1" t="s">
        <v>37</v>
      </c>
      <c r="AC1191" s="1" t="str">
        <f>Tabulka1[[#This Row],[z2Label]]</f>
        <v>Density (g/cm3)</v>
      </c>
      <c r="AD1191" s="1">
        <f>Tabulka1[[#This Row],[y2]]</f>
        <v>1.5</v>
      </c>
      <c r="AE1191" s="1">
        <f>Tabulka1[[#This Row],[x3]]</f>
        <v>2.5552854879663189</v>
      </c>
      <c r="AF1191" s="1">
        <f>Tabulka1[[#This Row],[x2]]-Tabulka1[[#This Row],[x3]]</f>
        <v>2.4447145120336811</v>
      </c>
      <c r="AG1191" s="1">
        <f>100-Tabulka1[[#This Row],[Na2O_proc]]-Tabulka1[[#This Row],[SiO2_proc]]</f>
        <v>95</v>
      </c>
      <c r="AH1191" s="1">
        <f>Tabulka1[[#This Row],[z2]]</f>
        <v>1.04203</v>
      </c>
      <c r="AI1191" s="1">
        <f>Tabulka1[[#This Row],[std2]]</f>
        <v>0</v>
      </c>
      <c r="AJ1191" s="1" t="str">
        <f>Tabulka1[[#This Row],[z2Label]]</f>
        <v>Density (g/cm3)</v>
      </c>
      <c r="AK1191" s="1">
        <v>25</v>
      </c>
      <c r="AL1191" s="1" t="s">
        <v>83</v>
      </c>
      <c r="AM1191" s="1" t="s">
        <v>79</v>
      </c>
      <c r="AN1191" s="1">
        <f t="shared" si="932"/>
        <v>1.0403567544999996</v>
      </c>
      <c r="AO1191" s="1">
        <f>Tabulka1[[#This Row],[Interpolated_z2]]-Tabulka1[[#This Row],[z2]]</f>
        <v>-1.6732455000003643E-3</v>
      </c>
      <c r="AP1191" s="1">
        <f>Tabulka1[[#This Row],[Interpolated_z2 - measured]]/Tabulka1[[#This Row],[z2]]*100</f>
        <v>-0.16057555924497033</v>
      </c>
      <c r="AQ1191" s="1">
        <v>1</v>
      </c>
    </row>
    <row r="1192" spans="1:43" ht="16.5" x14ac:dyDescent="0.35">
      <c r="A1192" s="1">
        <f>2*Tabulka1[[#This Row],[x3]]*Tabulka1[[#This Row],[z]]/(100*94.196)*1000</f>
        <v>1.1804401137177456</v>
      </c>
      <c r="B1192" s="1">
        <f>Tabulka1[[#This Row],[y2]]*Tabulka1[[#This Row],[x]]/2</f>
        <v>0.88533008528830925</v>
      </c>
      <c r="C1192" s="1">
        <f>Tabulka1[[#This Row],[z2]]</f>
        <v>1.0878699999999999</v>
      </c>
      <c r="D1192" s="1">
        <f>Tabulka1[[#This Row],[std2]]</f>
        <v>0</v>
      </c>
      <c r="E1192" s="1">
        <v>5</v>
      </c>
      <c r="F1192" s="1" t="s">
        <v>84</v>
      </c>
      <c r="G1192" s="1" t="s">
        <v>27</v>
      </c>
      <c r="H1192" s="1" t="str">
        <f>Tabulka1[[#This Row],[z2Label]]</f>
        <v>Density (g/cm3)</v>
      </c>
      <c r="I1192" s="1">
        <v>10</v>
      </c>
      <c r="J1192" s="1">
        <v>1.5</v>
      </c>
      <c r="K1192" s="1">
        <v>1.0878699999999999</v>
      </c>
      <c r="L1192" s="1">
        <v>0</v>
      </c>
      <c r="M1192" s="1" t="s">
        <v>29</v>
      </c>
      <c r="N1192" s="1" t="s">
        <v>28</v>
      </c>
      <c r="O1192" s="1" t="s">
        <v>80</v>
      </c>
      <c r="P1192" s="1">
        <f>Tabulka1[[#This Row],[x2]]/(1+Tabulka1[[#This Row],[y2]]*60.08/94.196)</f>
        <v>5.1105709759326379</v>
      </c>
      <c r="Q1192" s="1">
        <f>Tabulka1[[#This Row],[y2]]</f>
        <v>1.5</v>
      </c>
      <c r="R1192" s="1">
        <f>Tabulka1[[#This Row],[z2]]</f>
        <v>1.0878699999999999</v>
      </c>
      <c r="S1192" s="1">
        <f>Tabulka1[[#This Row],[std2]]</f>
        <v>0</v>
      </c>
      <c r="T1192" s="1" t="s">
        <v>39</v>
      </c>
      <c r="U1192" s="1" t="s">
        <v>28</v>
      </c>
      <c r="V1192" s="1" t="str">
        <f>Tabulka1[[#This Row],[z2Label]]</f>
        <v>Density (g/cm3)</v>
      </c>
      <c r="W1192" s="1">
        <f>2*Tabulka1[[#This Row],[x3]]/94.196*1000/(100-Tabulka1[[#This Row],[x2]])</f>
        <v>1.2056588805216166</v>
      </c>
      <c r="X1192" s="1">
        <f>(Tabulka1[[#This Row],[x2]]-Tabulka1[[#This Row],[x3]])/60.08*1000/(100-Tabulka1[[#This Row],[x2]])</f>
        <v>0.90424416039121214</v>
      </c>
      <c r="Y1192" s="1">
        <f>Tabulka1[[#This Row],[z2]]</f>
        <v>1.0878699999999999</v>
      </c>
      <c r="Z1192" s="1">
        <f>Tabulka1[[#This Row],[std2]]</f>
        <v>0</v>
      </c>
      <c r="AA1192" s="1" t="s">
        <v>40</v>
      </c>
      <c r="AB1192" s="1" t="s">
        <v>37</v>
      </c>
      <c r="AC1192" s="1" t="str">
        <f>Tabulka1[[#This Row],[z2Label]]</f>
        <v>Density (g/cm3)</v>
      </c>
      <c r="AD1192" s="1">
        <f>Tabulka1[[#This Row],[y2]]</f>
        <v>1.5</v>
      </c>
      <c r="AE1192" s="1">
        <f>Tabulka1[[#This Row],[x3]]</f>
        <v>5.1105709759326379</v>
      </c>
      <c r="AF1192" s="1">
        <f>Tabulka1[[#This Row],[x2]]-Tabulka1[[#This Row],[x3]]</f>
        <v>4.8894290240673621</v>
      </c>
      <c r="AG1192" s="1">
        <f>100-Tabulka1[[#This Row],[Na2O_proc]]-Tabulka1[[#This Row],[SiO2_proc]]</f>
        <v>90</v>
      </c>
      <c r="AH1192" s="1">
        <f>Tabulka1[[#This Row],[z2]]</f>
        <v>1.0878699999999999</v>
      </c>
      <c r="AI1192" s="1">
        <f>Tabulka1[[#This Row],[std2]]</f>
        <v>0</v>
      </c>
      <c r="AJ1192" s="1" t="str">
        <f>Tabulka1[[#This Row],[z2Label]]</f>
        <v>Density (g/cm3)</v>
      </c>
      <c r="AK1192" s="1">
        <v>25</v>
      </c>
      <c r="AL1192" s="1" t="s">
        <v>83</v>
      </c>
      <c r="AM1192" s="1" t="s">
        <v>79</v>
      </c>
      <c r="AN1192" s="1">
        <f t="shared" si="932"/>
        <v>1.08609993475</v>
      </c>
      <c r="AO1192" s="1">
        <f>Tabulka1[[#This Row],[Interpolated_z2]]-Tabulka1[[#This Row],[z2]]</f>
        <v>-1.770065249999897E-3</v>
      </c>
      <c r="AP1192" s="1">
        <f>Tabulka1[[#This Row],[Interpolated_z2 - measured]]/Tabulka1[[#This Row],[z2]]*100</f>
        <v>-0.16270926213609138</v>
      </c>
      <c r="AQ1192" s="1">
        <v>1</v>
      </c>
    </row>
    <row r="1193" spans="1:43" ht="16.5" x14ac:dyDescent="0.35">
      <c r="A1193" s="1">
        <f>2*Tabulka1[[#This Row],[x3]]*Tabulka1[[#This Row],[z]]/(100*94.196)*1000</f>
        <v>1.8508458299876298</v>
      </c>
      <c r="B1193" s="1">
        <f>Tabulka1[[#This Row],[y2]]*Tabulka1[[#This Row],[x]]/2</f>
        <v>1.3881343724907222</v>
      </c>
      <c r="C1193" s="1">
        <f>Tabulka1[[#This Row],[z2]]</f>
        <v>1.137135</v>
      </c>
      <c r="D1193" s="1">
        <f>Tabulka1[[#This Row],[std2]]</f>
        <v>7.0710678119117998E-6</v>
      </c>
      <c r="E1193" s="1">
        <v>5</v>
      </c>
      <c r="F1193" s="1" t="s">
        <v>84</v>
      </c>
      <c r="G1193" s="1" t="s">
        <v>27</v>
      </c>
      <c r="H1193" s="1" t="str">
        <f>Tabulka1[[#This Row],[z2Label]]</f>
        <v>Density (g/cm3)</v>
      </c>
      <c r="I1193" s="1">
        <v>15</v>
      </c>
      <c r="J1193" s="1">
        <v>1.5</v>
      </c>
      <c r="K1193" s="1">
        <v>1.137135</v>
      </c>
      <c r="L1193" s="1">
        <v>7.0710678119117998E-6</v>
      </c>
      <c r="M1193" s="1" t="s">
        <v>29</v>
      </c>
      <c r="N1193" s="1" t="s">
        <v>28</v>
      </c>
      <c r="O1193" s="1" t="s">
        <v>80</v>
      </c>
      <c r="P1193" s="1">
        <f>Tabulka1[[#This Row],[x2]]/(1+Tabulka1[[#This Row],[y2]]*60.08/94.196)</f>
        <v>7.6658564638989564</v>
      </c>
      <c r="Q1193" s="1">
        <f>Tabulka1[[#This Row],[y2]]</f>
        <v>1.5</v>
      </c>
      <c r="R1193" s="1">
        <f>Tabulka1[[#This Row],[z2]]</f>
        <v>1.137135</v>
      </c>
      <c r="S1193" s="1">
        <f>Tabulka1[[#This Row],[std2]]</f>
        <v>7.0710678119117998E-6</v>
      </c>
      <c r="T1193" s="1" t="s">
        <v>39</v>
      </c>
      <c r="U1193" s="1" t="s">
        <v>28</v>
      </c>
      <c r="V1193" s="1" t="str">
        <f>Tabulka1[[#This Row],[z2Label]]</f>
        <v>Density (g/cm3)</v>
      </c>
      <c r="W1193" s="1">
        <f>2*Tabulka1[[#This Row],[x3]]/94.196*1000/(100-Tabulka1[[#This Row],[x2]])</f>
        <v>1.9148699867108023</v>
      </c>
      <c r="X1193" s="1">
        <f>(Tabulka1[[#This Row],[x2]]-Tabulka1[[#This Row],[x3]])/60.08*1000/(100-Tabulka1[[#This Row],[x2]])</f>
        <v>1.4361524900331017</v>
      </c>
      <c r="Y1193" s="1">
        <f>Tabulka1[[#This Row],[z2]]</f>
        <v>1.137135</v>
      </c>
      <c r="Z1193" s="1">
        <f>Tabulka1[[#This Row],[std2]]</f>
        <v>7.0710678119117998E-6</v>
      </c>
      <c r="AA1193" s="1" t="s">
        <v>40</v>
      </c>
      <c r="AB1193" s="1" t="s">
        <v>37</v>
      </c>
      <c r="AC1193" s="1" t="str">
        <f>Tabulka1[[#This Row],[z2Label]]</f>
        <v>Density (g/cm3)</v>
      </c>
      <c r="AD1193" s="1">
        <f>Tabulka1[[#This Row],[y2]]</f>
        <v>1.5</v>
      </c>
      <c r="AE1193" s="1">
        <f>Tabulka1[[#This Row],[x3]]</f>
        <v>7.6658564638989564</v>
      </c>
      <c r="AF1193" s="1">
        <f>Tabulka1[[#This Row],[x2]]-Tabulka1[[#This Row],[x3]]</f>
        <v>7.3341435361010436</v>
      </c>
      <c r="AG1193" s="1">
        <f>100-Tabulka1[[#This Row],[Na2O_proc]]-Tabulka1[[#This Row],[SiO2_proc]]</f>
        <v>85</v>
      </c>
      <c r="AH1193" s="1">
        <f>Tabulka1[[#This Row],[z2]]</f>
        <v>1.137135</v>
      </c>
      <c r="AI1193" s="1">
        <f>Tabulka1[[#This Row],[std2]]</f>
        <v>7.0710678119117998E-6</v>
      </c>
      <c r="AJ1193" s="1" t="str">
        <f>Tabulka1[[#This Row],[z2Label]]</f>
        <v>Density (g/cm3)</v>
      </c>
      <c r="AK1193" s="1">
        <v>25</v>
      </c>
      <c r="AL1193" s="1" t="s">
        <v>83</v>
      </c>
      <c r="AM1193" s="1" t="s">
        <v>79</v>
      </c>
      <c r="AN1193" s="1">
        <f t="shared" si="932"/>
        <v>1.1361477452499997</v>
      </c>
      <c r="AO1193" s="1">
        <f>Tabulka1[[#This Row],[Interpolated_z2]]-Tabulka1[[#This Row],[z2]]</f>
        <v>-9.8725475000027707E-4</v>
      </c>
      <c r="AP1193" s="1">
        <f>Tabulka1[[#This Row],[Interpolated_z2 - measured]]/Tabulka1[[#This Row],[z2]]*100</f>
        <v>-8.6819484933651422E-2</v>
      </c>
      <c r="AQ1193" s="1">
        <v>1</v>
      </c>
    </row>
    <row r="1194" spans="1:43" ht="16.5" x14ac:dyDescent="0.35">
      <c r="A1194" s="1">
        <f>2*Tabulka1[[#This Row],[x3]]*Tabulka1[[#This Row],[z]]/(100*94.196)*1000</f>
        <v>2.5818485644219709</v>
      </c>
      <c r="B1194" s="1">
        <f>Tabulka1[[#This Row],[y2]]*Tabulka1[[#This Row],[x]]/2</f>
        <v>1.936386423316478</v>
      </c>
      <c r="C1194" s="1">
        <f>Tabulka1[[#This Row],[z2]]</f>
        <v>1.1896899999999999</v>
      </c>
      <c r="D1194" s="1">
        <f>Tabulka1[[#This Row],[std2]]</f>
        <v>0</v>
      </c>
      <c r="E1194" s="1">
        <v>5</v>
      </c>
      <c r="F1194" s="1" t="s">
        <v>84</v>
      </c>
      <c r="G1194" s="1" t="s">
        <v>27</v>
      </c>
      <c r="H1194" s="1" t="str">
        <f>Tabulka1[[#This Row],[z2Label]]</f>
        <v>Density (g/cm3)</v>
      </c>
      <c r="I1194" s="1">
        <v>20</v>
      </c>
      <c r="J1194" s="1">
        <v>1.5</v>
      </c>
      <c r="K1194" s="1">
        <v>1.1896899999999999</v>
      </c>
      <c r="L1194" s="1">
        <v>0</v>
      </c>
      <c r="M1194" s="1" t="s">
        <v>29</v>
      </c>
      <c r="N1194" s="1" t="s">
        <v>28</v>
      </c>
      <c r="O1194" s="1" t="s">
        <v>80</v>
      </c>
      <c r="P1194" s="1">
        <f>Tabulka1[[#This Row],[x2]]/(1+Tabulka1[[#This Row],[y2]]*60.08/94.196)</f>
        <v>10.221141951865276</v>
      </c>
      <c r="Q1194" s="1">
        <f>Tabulka1[[#This Row],[y2]]</f>
        <v>1.5</v>
      </c>
      <c r="R1194" s="1">
        <f>Tabulka1[[#This Row],[z2]]</f>
        <v>1.1896899999999999</v>
      </c>
      <c r="S1194" s="1">
        <f>Tabulka1[[#This Row],[std2]]</f>
        <v>0</v>
      </c>
      <c r="T1194" s="1" t="s">
        <v>39</v>
      </c>
      <c r="U1194" s="1" t="s">
        <v>28</v>
      </c>
      <c r="V1194" s="1" t="str">
        <f>Tabulka1[[#This Row],[z2Label]]</f>
        <v>Density (g/cm3)</v>
      </c>
      <c r="W1194" s="1">
        <f>2*Tabulka1[[#This Row],[x3]]/94.196*1000/(100-Tabulka1[[#This Row],[x2]])</f>
        <v>2.7127324811736373</v>
      </c>
      <c r="X1194" s="1">
        <f>(Tabulka1[[#This Row],[x2]]-Tabulka1[[#This Row],[x3]])/60.08*1000/(100-Tabulka1[[#This Row],[x2]])</f>
        <v>2.0345493608802272</v>
      </c>
      <c r="Y1194" s="1">
        <f>Tabulka1[[#This Row],[z2]]</f>
        <v>1.1896899999999999</v>
      </c>
      <c r="Z1194" s="1">
        <f>Tabulka1[[#This Row],[std2]]</f>
        <v>0</v>
      </c>
      <c r="AA1194" s="1" t="s">
        <v>40</v>
      </c>
      <c r="AB1194" s="1" t="s">
        <v>37</v>
      </c>
      <c r="AC1194" s="1" t="str">
        <f>Tabulka1[[#This Row],[z2Label]]</f>
        <v>Density (g/cm3)</v>
      </c>
      <c r="AD1194" s="1">
        <f>Tabulka1[[#This Row],[y2]]</f>
        <v>1.5</v>
      </c>
      <c r="AE1194" s="1">
        <f>Tabulka1[[#This Row],[x3]]</f>
        <v>10.221141951865276</v>
      </c>
      <c r="AF1194" s="1">
        <f>Tabulka1[[#This Row],[x2]]-Tabulka1[[#This Row],[x3]]</f>
        <v>9.7788580481347243</v>
      </c>
      <c r="AG1194" s="1">
        <f>100-Tabulka1[[#This Row],[Na2O_proc]]-Tabulka1[[#This Row],[SiO2_proc]]</f>
        <v>80</v>
      </c>
      <c r="AH1194" s="1">
        <f>Tabulka1[[#This Row],[z2]]</f>
        <v>1.1896899999999999</v>
      </c>
      <c r="AI1194" s="1">
        <f>Tabulka1[[#This Row],[std2]]</f>
        <v>0</v>
      </c>
      <c r="AJ1194" s="1" t="str">
        <f>Tabulka1[[#This Row],[z2Label]]</f>
        <v>Density (g/cm3)</v>
      </c>
      <c r="AK1194" s="1">
        <v>25</v>
      </c>
      <c r="AL1194" s="1" t="s">
        <v>83</v>
      </c>
      <c r="AM1194" s="1" t="s">
        <v>79</v>
      </c>
      <c r="AN1194" s="1">
        <f t="shared" si="932"/>
        <v>1.1897215779999994</v>
      </c>
      <c r="AO1194" s="1">
        <f>Tabulka1[[#This Row],[Interpolated_z2]]-Tabulka1[[#This Row],[z2]]</f>
        <v>3.157799999953248E-5</v>
      </c>
      <c r="AP1194" s="1">
        <f>Tabulka1[[#This Row],[Interpolated_z2 - measured]]/Tabulka1[[#This Row],[z2]]*100</f>
        <v>2.6543049029186159E-3</v>
      </c>
      <c r="AQ1194" s="1">
        <v>1</v>
      </c>
    </row>
    <row r="1195" spans="1:43" ht="16.5" x14ac:dyDescent="0.35">
      <c r="A1195" s="1">
        <f>2*Tabulka1[[#This Row],[x3]]*Tabulka1[[#This Row],[z]]/(100*94.196)*1000</f>
        <v>3.3806750363506151</v>
      </c>
      <c r="B1195" s="1">
        <f>Tabulka1[[#This Row],[y2]]*Tabulka1[[#This Row],[x]]/2</f>
        <v>2.5355062772629613</v>
      </c>
      <c r="C1195" s="1">
        <f>Tabulka1[[#This Row],[z2]]</f>
        <v>1.2462249999999999</v>
      </c>
      <c r="D1195" s="1">
        <f>Tabulka1[[#This Row],[std2]]</f>
        <v>7.0710678117547895E-6</v>
      </c>
      <c r="E1195" s="1">
        <v>5</v>
      </c>
      <c r="F1195" s="1" t="s">
        <v>84</v>
      </c>
      <c r="G1195" s="1" t="s">
        <v>27</v>
      </c>
      <c r="H1195" s="1" t="str">
        <f>Tabulka1[[#This Row],[z2Label]]</f>
        <v>Density (g/cm3)</v>
      </c>
      <c r="I1195" s="1">
        <v>25</v>
      </c>
      <c r="J1195" s="1">
        <v>1.5</v>
      </c>
      <c r="K1195" s="1">
        <v>1.2462249999999999</v>
      </c>
      <c r="L1195" s="1">
        <v>7.0710678117547895E-6</v>
      </c>
      <c r="M1195" s="1" t="s">
        <v>29</v>
      </c>
      <c r="N1195" s="1" t="s">
        <v>28</v>
      </c>
      <c r="O1195" s="1" t="s">
        <v>80</v>
      </c>
      <c r="P1195" s="1">
        <f>Tabulka1[[#This Row],[x2]]/(1+Tabulka1[[#This Row],[y2]]*60.08/94.196)</f>
        <v>12.776427439831593</v>
      </c>
      <c r="Q1195" s="1">
        <f>Tabulka1[[#This Row],[y2]]</f>
        <v>1.5</v>
      </c>
      <c r="R1195" s="1">
        <f>Tabulka1[[#This Row],[z2]]</f>
        <v>1.2462249999999999</v>
      </c>
      <c r="S1195" s="1">
        <f>Tabulka1[[#This Row],[std2]]</f>
        <v>7.0710678117547895E-6</v>
      </c>
      <c r="T1195" s="1" t="s">
        <v>39</v>
      </c>
      <c r="U1195" s="1" t="s">
        <v>28</v>
      </c>
      <c r="V1195" s="1" t="str">
        <f>Tabulka1[[#This Row],[z2Label]]</f>
        <v>Density (g/cm3)</v>
      </c>
      <c r="W1195" s="1">
        <f>2*Tabulka1[[#This Row],[x3]]/94.196*1000/(100-Tabulka1[[#This Row],[x2]])</f>
        <v>3.616976641564849</v>
      </c>
      <c r="X1195" s="1">
        <f>(Tabulka1[[#This Row],[x2]]-Tabulka1[[#This Row],[x3]])/60.08*1000/(100-Tabulka1[[#This Row],[x2]])</f>
        <v>2.7127324811736369</v>
      </c>
      <c r="Y1195" s="1">
        <f>Tabulka1[[#This Row],[z2]]</f>
        <v>1.2462249999999999</v>
      </c>
      <c r="Z1195" s="1">
        <f>Tabulka1[[#This Row],[std2]]</f>
        <v>7.0710678117547895E-6</v>
      </c>
      <c r="AA1195" s="1" t="s">
        <v>40</v>
      </c>
      <c r="AB1195" s="1" t="s">
        <v>37</v>
      </c>
      <c r="AC1195" s="1" t="str">
        <f>Tabulka1[[#This Row],[z2Label]]</f>
        <v>Density (g/cm3)</v>
      </c>
      <c r="AD1195" s="1">
        <f>Tabulka1[[#This Row],[y2]]</f>
        <v>1.5</v>
      </c>
      <c r="AE1195" s="1">
        <f>Tabulka1[[#This Row],[x3]]</f>
        <v>12.776427439831593</v>
      </c>
      <c r="AF1195" s="1">
        <f>Tabulka1[[#This Row],[x2]]-Tabulka1[[#This Row],[x3]]</f>
        <v>12.223572560168407</v>
      </c>
      <c r="AG1195" s="1">
        <f>100-Tabulka1[[#This Row],[Na2O_proc]]-Tabulka1[[#This Row],[SiO2_proc]]</f>
        <v>75</v>
      </c>
      <c r="AH1195" s="1">
        <f>Tabulka1[[#This Row],[z2]]</f>
        <v>1.2462249999999999</v>
      </c>
      <c r="AI1195" s="1">
        <f>Tabulka1[[#This Row],[std2]]</f>
        <v>7.0710678117547895E-6</v>
      </c>
      <c r="AJ1195" s="1" t="str">
        <f>Tabulka1[[#This Row],[z2Label]]</f>
        <v>Density (g/cm3)</v>
      </c>
      <c r="AK1195" s="1">
        <v>25</v>
      </c>
      <c r="AL1195" s="1" t="s">
        <v>83</v>
      </c>
      <c r="AM1195" s="1" t="s">
        <v>79</v>
      </c>
      <c r="AN1195" s="1">
        <f t="shared" si="932"/>
        <v>1.2464761749999997</v>
      </c>
      <c r="AO1195" s="1">
        <f>Tabulka1[[#This Row],[Interpolated_z2]]-Tabulka1[[#This Row],[z2]]</f>
        <v>2.5117499999982584E-4</v>
      </c>
      <c r="AP1195" s="1">
        <f>Tabulka1[[#This Row],[Interpolated_z2 - measured]]/Tabulka1[[#This Row],[z2]]*100</f>
        <v>2.0154867700441403E-2</v>
      </c>
      <c r="AQ1195" s="1">
        <v>1</v>
      </c>
    </row>
    <row r="1196" spans="1:43" ht="16.5" x14ac:dyDescent="0.35">
      <c r="A1196" s="1">
        <f>2*Tabulka1[[#This Row],[x3]]*Tabulka1[[#This Row],[z]]/(100*94.196)*1000</f>
        <v>4.2529406020095921</v>
      </c>
      <c r="B1196" s="1">
        <f>Tabulka1[[#This Row],[y2]]*Tabulka1[[#This Row],[x]]/2</f>
        <v>3.1897054515071943</v>
      </c>
      <c r="C1196" s="1">
        <f>Tabulka1[[#This Row],[z2]]</f>
        <v>1.3064750000000001</v>
      </c>
      <c r="D1196" s="1">
        <f>Tabulka1[[#This Row],[std2]]</f>
        <v>7.0710678119117998E-6</v>
      </c>
      <c r="E1196" s="1">
        <v>5</v>
      </c>
      <c r="F1196" s="1" t="s">
        <v>84</v>
      </c>
      <c r="G1196" s="1" t="s">
        <v>27</v>
      </c>
      <c r="H1196" s="1" t="str">
        <f>Tabulka1[[#This Row],[z2Label]]</f>
        <v>Density (g/cm3)</v>
      </c>
      <c r="I1196" s="1">
        <v>30</v>
      </c>
      <c r="J1196" s="1">
        <v>1.5</v>
      </c>
      <c r="K1196" s="1">
        <v>1.3064750000000001</v>
      </c>
      <c r="L1196" s="1">
        <v>7.0710678119117998E-6</v>
      </c>
      <c r="M1196" s="1" t="s">
        <v>29</v>
      </c>
      <c r="N1196" s="1" t="s">
        <v>28</v>
      </c>
      <c r="O1196" s="1" t="s">
        <v>80</v>
      </c>
      <c r="P1196" s="1">
        <f>Tabulka1[[#This Row],[x2]]/(1+Tabulka1[[#This Row],[y2]]*60.08/94.196)</f>
        <v>15.331712927797913</v>
      </c>
      <c r="Q1196" s="1">
        <f>Tabulka1[[#This Row],[y2]]</f>
        <v>1.5</v>
      </c>
      <c r="R1196" s="1">
        <f>Tabulka1[[#This Row],[z2]]</f>
        <v>1.3064750000000001</v>
      </c>
      <c r="S1196" s="1">
        <f>Tabulka1[[#This Row],[std2]]</f>
        <v>7.0710678119117998E-6</v>
      </c>
      <c r="T1196" s="1" t="s">
        <v>39</v>
      </c>
      <c r="U1196" s="1" t="s">
        <v>28</v>
      </c>
      <c r="V1196" s="1" t="str">
        <f>Tabulka1[[#This Row],[z2Label]]</f>
        <v>Density (g/cm3)</v>
      </c>
      <c r="W1196" s="1">
        <f>2*Tabulka1[[#This Row],[x3]]/94.196*1000/(100-Tabulka1[[#This Row],[x2]])</f>
        <v>4.6503985391548062</v>
      </c>
      <c r="X1196" s="1">
        <f>(Tabulka1[[#This Row],[x2]]-Tabulka1[[#This Row],[x3]])/60.08*1000/(100-Tabulka1[[#This Row],[x2]])</f>
        <v>3.487798904366104</v>
      </c>
      <c r="Y1196" s="1">
        <f>Tabulka1[[#This Row],[z2]]</f>
        <v>1.3064750000000001</v>
      </c>
      <c r="Z1196" s="1">
        <f>Tabulka1[[#This Row],[std2]]</f>
        <v>7.0710678119117998E-6</v>
      </c>
      <c r="AA1196" s="1" t="s">
        <v>40</v>
      </c>
      <c r="AB1196" s="1" t="s">
        <v>37</v>
      </c>
      <c r="AC1196" s="1" t="str">
        <f>Tabulka1[[#This Row],[z2Label]]</f>
        <v>Density (g/cm3)</v>
      </c>
      <c r="AD1196" s="1">
        <f>Tabulka1[[#This Row],[y2]]</f>
        <v>1.5</v>
      </c>
      <c r="AE1196" s="1">
        <f>Tabulka1[[#This Row],[x3]]</f>
        <v>15.331712927797913</v>
      </c>
      <c r="AF1196" s="1">
        <f>Tabulka1[[#This Row],[x2]]-Tabulka1[[#This Row],[x3]]</f>
        <v>14.668287072202087</v>
      </c>
      <c r="AG1196" s="1">
        <f>100-Tabulka1[[#This Row],[Na2O_proc]]-Tabulka1[[#This Row],[SiO2_proc]]</f>
        <v>70</v>
      </c>
      <c r="AH1196" s="1">
        <f>Tabulka1[[#This Row],[z2]]</f>
        <v>1.3064750000000001</v>
      </c>
      <c r="AI1196" s="1">
        <f>Tabulka1[[#This Row],[std2]]</f>
        <v>7.0710678119117998E-6</v>
      </c>
      <c r="AJ1196" s="1" t="str">
        <f>Tabulka1[[#This Row],[z2Label]]</f>
        <v>Density (g/cm3)</v>
      </c>
      <c r="AK1196" s="1">
        <v>25</v>
      </c>
      <c r="AL1196" s="1" t="s">
        <v>83</v>
      </c>
      <c r="AM1196" s="1" t="s">
        <v>79</v>
      </c>
      <c r="AN1196" s="1">
        <f t="shared" si="932"/>
        <v>1.3064996282499997</v>
      </c>
      <c r="AO1196" s="1">
        <f>Tabulka1[[#This Row],[Interpolated_z2]]-Tabulka1[[#This Row],[z2]]</f>
        <v>2.4628249999603113E-5</v>
      </c>
      <c r="AP1196" s="1">
        <f>Tabulka1[[#This Row],[Interpolated_z2 - measured]]/Tabulka1[[#This Row],[z2]]*100</f>
        <v>1.8850915631453424E-3</v>
      </c>
      <c r="AQ1196" s="1">
        <v>1</v>
      </c>
    </row>
    <row r="1197" spans="1:43" ht="16.5" x14ac:dyDescent="0.35">
      <c r="A1197" s="1">
        <f>2*Tabulka1[[#This Row],[x3]]*Tabulka1[[#This Row],[z]]/(100*94.196)*1000</f>
        <v>5.206362985307841</v>
      </c>
      <c r="B1197" s="1">
        <f>Tabulka1[[#This Row],[y2]]*Tabulka1[[#This Row],[x]]/2</f>
        <v>3.9047722389808808</v>
      </c>
      <c r="C1197" s="1">
        <f>Tabulka1[[#This Row],[z2]]</f>
        <v>1.3708800000000001</v>
      </c>
      <c r="D1197" s="1">
        <f>Tabulka1[[#This Row],[std2]]</f>
        <v>0</v>
      </c>
      <c r="E1197" s="1">
        <v>5</v>
      </c>
      <c r="F1197" s="1" t="s">
        <v>84</v>
      </c>
      <c r="G1197" s="1" t="s">
        <v>27</v>
      </c>
      <c r="H1197" s="1" t="str">
        <f>Tabulka1[[#This Row],[z2Label]]</f>
        <v>Density (g/cm3)</v>
      </c>
      <c r="I1197" s="1">
        <v>35</v>
      </c>
      <c r="J1197" s="1">
        <v>1.5</v>
      </c>
      <c r="K1197" s="1">
        <v>1.3708800000000001</v>
      </c>
      <c r="L1197" s="1">
        <v>0</v>
      </c>
      <c r="M1197" s="1" t="s">
        <v>29</v>
      </c>
      <c r="N1197" s="1" t="s">
        <v>28</v>
      </c>
      <c r="O1197" s="1" t="s">
        <v>80</v>
      </c>
      <c r="P1197" s="1">
        <f>Tabulka1[[#This Row],[x2]]/(1+Tabulka1[[#This Row],[y2]]*60.08/94.196)</f>
        <v>17.886998415764232</v>
      </c>
      <c r="Q1197" s="1">
        <f>Tabulka1[[#This Row],[y2]]</f>
        <v>1.5</v>
      </c>
      <c r="R1197" s="1">
        <f>Tabulka1[[#This Row],[z2]]</f>
        <v>1.3708800000000001</v>
      </c>
      <c r="S1197" s="1">
        <f>Tabulka1[[#This Row],[std2]]</f>
        <v>0</v>
      </c>
      <c r="T1197" s="1" t="s">
        <v>39</v>
      </c>
      <c r="U1197" s="1" t="s">
        <v>28</v>
      </c>
      <c r="V1197" s="1" t="str">
        <f>Tabulka1[[#This Row],[z2Label]]</f>
        <v>Density (g/cm3)</v>
      </c>
      <c r="W1197" s="1">
        <f>2*Tabulka1[[#This Row],[x3]]/94.196*1000/(100-Tabulka1[[#This Row],[x2]])</f>
        <v>5.8428084209893711</v>
      </c>
      <c r="X1197" s="1">
        <f>(Tabulka1[[#This Row],[x2]]-Tabulka1[[#This Row],[x3]])/60.08*1000/(100-Tabulka1[[#This Row],[x2]])</f>
        <v>4.3821063157420284</v>
      </c>
      <c r="Y1197" s="1">
        <f>Tabulka1[[#This Row],[z2]]</f>
        <v>1.3708800000000001</v>
      </c>
      <c r="Z1197" s="1">
        <f>Tabulka1[[#This Row],[std2]]</f>
        <v>0</v>
      </c>
      <c r="AA1197" s="1" t="s">
        <v>40</v>
      </c>
      <c r="AB1197" s="1" t="s">
        <v>37</v>
      </c>
      <c r="AC1197" s="1" t="str">
        <f>Tabulka1[[#This Row],[z2Label]]</f>
        <v>Density (g/cm3)</v>
      </c>
      <c r="AD1197" s="1">
        <f>Tabulka1[[#This Row],[y2]]</f>
        <v>1.5</v>
      </c>
      <c r="AE1197" s="1">
        <f>Tabulka1[[#This Row],[x3]]</f>
        <v>17.886998415764232</v>
      </c>
      <c r="AF1197" s="1">
        <f>Tabulka1[[#This Row],[x2]]-Tabulka1[[#This Row],[x3]]</f>
        <v>17.113001584235768</v>
      </c>
      <c r="AG1197" s="1">
        <f>100-Tabulka1[[#This Row],[Na2O_proc]]-Tabulka1[[#This Row],[SiO2_proc]]</f>
        <v>65</v>
      </c>
      <c r="AH1197" s="1">
        <f>Tabulka1[[#This Row],[z2]]</f>
        <v>1.3708800000000001</v>
      </c>
      <c r="AI1197" s="1">
        <f>Tabulka1[[#This Row],[std2]]</f>
        <v>0</v>
      </c>
      <c r="AJ1197" s="1" t="str">
        <f>Tabulka1[[#This Row],[z2Label]]</f>
        <v>Density (g/cm3)</v>
      </c>
      <c r="AK1197" s="1">
        <v>25</v>
      </c>
      <c r="AL1197" s="1" t="s">
        <v>83</v>
      </c>
      <c r="AM1197" s="1" t="s">
        <v>79</v>
      </c>
      <c r="AN1197" s="1">
        <f t="shared" si="932"/>
        <v>1.37031337975</v>
      </c>
      <c r="AO1197" s="1">
        <f>Tabulka1[[#This Row],[Interpolated_z2]]-Tabulka1[[#This Row],[z2]]</f>
        <v>-5.6662025000009386E-4</v>
      </c>
      <c r="AP1197" s="1">
        <f>Tabulka1[[#This Row],[Interpolated_z2 - measured]]/Tabulka1[[#This Row],[z2]]*100</f>
        <v>-4.1332592933013383E-2</v>
      </c>
      <c r="AQ1197" s="1">
        <v>1</v>
      </c>
    </row>
    <row r="1198" spans="1:43" ht="16.5" x14ac:dyDescent="0.35">
      <c r="A1198" s="1">
        <f>2*Tabulka1[[#This Row],[x3]]*Tabulka1[[#This Row],[z]]/(100*94.196)*1000</f>
        <v>6.2447535753814103</v>
      </c>
      <c r="B1198" s="1">
        <f>Tabulka1[[#This Row],[y2]]*Tabulka1[[#This Row],[x]]/2</f>
        <v>4.6835651815360579</v>
      </c>
      <c r="C1198" s="1">
        <f>Tabulka1[[#This Row],[z2]]</f>
        <v>1.43876</v>
      </c>
      <c r="D1198" s="1">
        <f>Tabulka1[[#This Row],[std2]]</f>
        <v>0</v>
      </c>
      <c r="E1198" s="1">
        <v>5</v>
      </c>
      <c r="F1198" s="1" t="s">
        <v>84</v>
      </c>
      <c r="G1198" s="1" t="s">
        <v>27</v>
      </c>
      <c r="H1198" s="1" t="str">
        <f>Tabulka1[[#This Row],[z2Label]]</f>
        <v>Density (g/cm3)</v>
      </c>
      <c r="I1198" s="1">
        <v>40</v>
      </c>
      <c r="J1198" s="1">
        <v>1.5</v>
      </c>
      <c r="K1198" s="1">
        <v>1.43876</v>
      </c>
      <c r="L1198" s="1">
        <v>0</v>
      </c>
      <c r="M1198" s="1" t="s">
        <v>29</v>
      </c>
      <c r="N1198" s="1" t="s">
        <v>28</v>
      </c>
      <c r="O1198" s="1" t="s">
        <v>80</v>
      </c>
      <c r="P1198" s="1">
        <f>Tabulka1[[#This Row],[x2]]/(1+Tabulka1[[#This Row],[y2]]*60.08/94.196)</f>
        <v>20.442283903730551</v>
      </c>
      <c r="Q1198" s="1">
        <f>Tabulka1[[#This Row],[y2]]</f>
        <v>1.5</v>
      </c>
      <c r="R1198" s="1">
        <f>Tabulka1[[#This Row],[z2]]</f>
        <v>1.43876</v>
      </c>
      <c r="S1198" s="1">
        <f>Tabulka1[[#This Row],[std2]]</f>
        <v>0</v>
      </c>
      <c r="T1198" s="1" t="s">
        <v>39</v>
      </c>
      <c r="U1198" s="1" t="s">
        <v>28</v>
      </c>
      <c r="V1198" s="1" t="str">
        <f>Tabulka1[[#This Row],[z2Label]]</f>
        <v>Density (g/cm3)</v>
      </c>
      <c r="W1198" s="1">
        <f>2*Tabulka1[[#This Row],[x3]]/94.196*1000/(100-Tabulka1[[#This Row],[x2]])</f>
        <v>7.2339532831296989</v>
      </c>
      <c r="X1198" s="1">
        <f>(Tabulka1[[#This Row],[x2]]-Tabulka1[[#This Row],[x3]])/60.08*1000/(100-Tabulka1[[#This Row],[x2]])</f>
        <v>5.4254649623472728</v>
      </c>
      <c r="Y1198" s="1">
        <f>Tabulka1[[#This Row],[z2]]</f>
        <v>1.43876</v>
      </c>
      <c r="Z1198" s="1">
        <f>Tabulka1[[#This Row],[std2]]</f>
        <v>0</v>
      </c>
      <c r="AA1198" s="1" t="s">
        <v>40</v>
      </c>
      <c r="AB1198" s="1" t="s">
        <v>37</v>
      </c>
      <c r="AC1198" s="1" t="str">
        <f>Tabulka1[[#This Row],[z2Label]]</f>
        <v>Density (g/cm3)</v>
      </c>
      <c r="AD1198" s="1">
        <f>Tabulka1[[#This Row],[y2]]</f>
        <v>1.5</v>
      </c>
      <c r="AE1198" s="1">
        <f>Tabulka1[[#This Row],[x3]]</f>
        <v>20.442283903730551</v>
      </c>
      <c r="AF1198" s="1">
        <f>Tabulka1[[#This Row],[x2]]-Tabulka1[[#This Row],[x3]]</f>
        <v>19.557716096269449</v>
      </c>
      <c r="AG1198" s="1">
        <f>100-Tabulka1[[#This Row],[Na2O_proc]]-Tabulka1[[#This Row],[SiO2_proc]]</f>
        <v>60</v>
      </c>
      <c r="AH1198" s="1">
        <f>Tabulka1[[#This Row],[z2]]</f>
        <v>1.43876</v>
      </c>
      <c r="AI1198" s="1">
        <f>Tabulka1[[#This Row],[std2]]</f>
        <v>0</v>
      </c>
      <c r="AJ1198" s="1" t="str">
        <f>Tabulka1[[#This Row],[z2Label]]</f>
        <v>Density (g/cm3)</v>
      </c>
      <c r="AK1198" s="1">
        <v>25</v>
      </c>
      <c r="AL1198" s="1" t="s">
        <v>83</v>
      </c>
      <c r="AM1198" s="1" t="s">
        <v>79</v>
      </c>
      <c r="AN1198" s="1">
        <f t="shared" si="932"/>
        <v>1.4388722215</v>
      </c>
      <c r="AO1198" s="1">
        <f>Tabulka1[[#This Row],[Interpolated_z2]]-Tabulka1[[#This Row],[z2]]</f>
        <v>1.122215000000093E-4</v>
      </c>
      <c r="AP1198" s="1">
        <f>Tabulka1[[#This Row],[Interpolated_z2 - measured]]/Tabulka1[[#This Row],[z2]]*100</f>
        <v>7.7998762823548954E-3</v>
      </c>
      <c r="AQ1198" s="1">
        <v>1</v>
      </c>
    </row>
    <row r="1199" spans="1:43" ht="16.5" x14ac:dyDescent="0.35">
      <c r="A1199" s="1">
        <f>2*Tabulka1[[#This Row],[x3]]*Tabulka1[[#This Row],[z]]/(100*94.196)*1000</f>
        <v>7.3896623190607444</v>
      </c>
      <c r="B1199" s="1">
        <f>Tabulka1[[#This Row],[y2]]*Tabulka1[[#This Row],[x]]/2</f>
        <v>5.5422467392955586</v>
      </c>
      <c r="C1199" s="1">
        <f>Tabulka1[[#This Row],[z2]]</f>
        <v>1.5133700000000001</v>
      </c>
      <c r="D1199" s="1">
        <f>Tabulka1[[#This Row],[std2]]</f>
        <v>1.4142135623666588E-5</v>
      </c>
      <c r="E1199" s="1">
        <v>5</v>
      </c>
      <c r="F1199" s="1" t="s">
        <v>84</v>
      </c>
      <c r="G1199" s="1" t="s">
        <v>27</v>
      </c>
      <c r="H1199" s="1" t="str">
        <f>Tabulka1[[#This Row],[z2Label]]</f>
        <v>Density (g/cm3)</v>
      </c>
      <c r="I1199" s="1">
        <v>45</v>
      </c>
      <c r="J1199" s="1">
        <v>1.5</v>
      </c>
      <c r="K1199" s="1">
        <v>1.5133700000000001</v>
      </c>
      <c r="L1199" s="1">
        <v>1.4142135623666588E-5</v>
      </c>
      <c r="M1199" s="1" t="s">
        <v>29</v>
      </c>
      <c r="N1199" s="1" t="s">
        <v>28</v>
      </c>
      <c r="O1199" s="1" t="s">
        <v>80</v>
      </c>
      <c r="P1199" s="1">
        <f>Tabulka1[[#This Row],[x2]]/(1+Tabulka1[[#This Row],[y2]]*60.08/94.196)</f>
        <v>22.997569391696871</v>
      </c>
      <c r="Q1199" s="1">
        <f>Tabulka1[[#This Row],[y2]]</f>
        <v>1.5</v>
      </c>
      <c r="R1199" s="1">
        <f>Tabulka1[[#This Row],[z2]]</f>
        <v>1.5133700000000001</v>
      </c>
      <c r="S1199" s="1">
        <f>Tabulka1[[#This Row],[std2]]</f>
        <v>1.4142135623666588E-5</v>
      </c>
      <c r="T1199" s="1" t="s">
        <v>39</v>
      </c>
      <c r="U1199" s="1" t="s">
        <v>28</v>
      </c>
      <c r="V1199" s="1" t="str">
        <f>Tabulka1[[#This Row],[z2Label]]</f>
        <v>Density (g/cm3)</v>
      </c>
      <c r="W1199" s="1">
        <f>2*Tabulka1[[#This Row],[x3]]/94.196*1000/(100-Tabulka1[[#This Row],[x2]])</f>
        <v>8.8780335747500843</v>
      </c>
      <c r="X1199" s="1">
        <f>(Tabulka1[[#This Row],[x2]]-Tabulka1[[#This Row],[x3]])/60.08*1000/(100-Tabulka1[[#This Row],[x2]])</f>
        <v>6.6585251810625623</v>
      </c>
      <c r="Y1199" s="1">
        <f>Tabulka1[[#This Row],[z2]]</f>
        <v>1.5133700000000001</v>
      </c>
      <c r="Z1199" s="1">
        <f>Tabulka1[[#This Row],[std2]]</f>
        <v>1.4142135623666588E-5</v>
      </c>
      <c r="AA1199" s="1" t="s">
        <v>40</v>
      </c>
      <c r="AB1199" s="1" t="s">
        <v>37</v>
      </c>
      <c r="AC1199" s="1" t="str">
        <f>Tabulka1[[#This Row],[z2Label]]</f>
        <v>Density (g/cm3)</v>
      </c>
      <c r="AD1199" s="1">
        <f>Tabulka1[[#This Row],[y2]]</f>
        <v>1.5</v>
      </c>
      <c r="AE1199" s="1">
        <f>Tabulka1[[#This Row],[x3]]</f>
        <v>22.997569391696871</v>
      </c>
      <c r="AF1199" s="1">
        <f>Tabulka1[[#This Row],[x2]]-Tabulka1[[#This Row],[x3]]</f>
        <v>22.002430608303129</v>
      </c>
      <c r="AG1199" s="1">
        <f>100-Tabulka1[[#This Row],[Na2O_proc]]-Tabulka1[[#This Row],[SiO2_proc]]</f>
        <v>55</v>
      </c>
      <c r="AH1199" s="1">
        <f>Tabulka1[[#This Row],[z2]]</f>
        <v>1.5133700000000001</v>
      </c>
      <c r="AI1199" s="1">
        <f>Tabulka1[[#This Row],[std2]]</f>
        <v>1.4142135623666588E-5</v>
      </c>
      <c r="AJ1199" s="1" t="str">
        <f>Tabulka1[[#This Row],[z2Label]]</f>
        <v>Density (g/cm3)</v>
      </c>
      <c r="AK1199" s="1">
        <v>25</v>
      </c>
      <c r="AL1199" s="1" t="s">
        <v>83</v>
      </c>
      <c r="AM1199" s="1" t="s">
        <v>79</v>
      </c>
      <c r="AN1199" s="1">
        <f t="shared" si="932"/>
        <v>1.5135642955000002</v>
      </c>
      <c r="AO1199" s="1">
        <f>Tabulka1[[#This Row],[Interpolated_z2]]-Tabulka1[[#This Row],[z2]]</f>
        <v>1.9429550000005236E-4</v>
      </c>
      <c r="AP1199" s="1">
        <f>Tabulka1[[#This Row],[Interpolated_z2 - measured]]/Tabulka1[[#This Row],[z2]]*100</f>
        <v>1.2838598624265864E-2</v>
      </c>
      <c r="AQ1199" s="1">
        <v>1</v>
      </c>
    </row>
    <row r="1200" spans="1:43" ht="16.5" x14ac:dyDescent="0.35">
      <c r="A1200" s="1">
        <f>2*Tabulka1[[#This Row],[x3]]*Tabulka1[[#This Row],[z]]/(100*94.196)*1000</f>
        <v>0</v>
      </c>
      <c r="B1200" s="1">
        <f>Tabulka1[[#This Row],[y2]]*Tabulka1[[#This Row],[x]]/2</f>
        <v>0</v>
      </c>
      <c r="C1200" s="1">
        <f>Tabulka1[[#This Row],[z2]]</f>
        <v>0.99704000000000004</v>
      </c>
      <c r="D1200" s="1">
        <f>Tabulka1[[#This Row],[std2]]</f>
        <v>0</v>
      </c>
      <c r="E1200" s="1">
        <v>6</v>
      </c>
      <c r="F1200" s="1" t="s">
        <v>84</v>
      </c>
      <c r="G1200" s="1" t="s">
        <v>27</v>
      </c>
      <c r="H1200" s="1" t="str">
        <f>Tabulka1[[#This Row],[z2Label]]</f>
        <v>Density (g/cm3)</v>
      </c>
      <c r="I1200" s="1">
        <v>0</v>
      </c>
      <c r="J1200" s="1">
        <v>1.887</v>
      </c>
      <c r="K1200" s="1">
        <v>0.99704000000000004</v>
      </c>
      <c r="M1200" s="1" t="s">
        <v>29</v>
      </c>
      <c r="N1200" s="1" t="s">
        <v>28</v>
      </c>
      <c r="O1200" s="1" t="s">
        <v>80</v>
      </c>
      <c r="P1200" s="1">
        <f>Tabulka1[[#This Row],[x2]]/(1+Tabulka1[[#This Row],[y2]]*60.08/94.196)</f>
        <v>0</v>
      </c>
      <c r="Q1200" s="1">
        <f>Tabulka1[[#This Row],[y2]]</f>
        <v>1.887</v>
      </c>
      <c r="R1200" s="1">
        <f>Tabulka1[[#This Row],[z2]]</f>
        <v>0.99704000000000004</v>
      </c>
      <c r="S1200" s="1">
        <f>Tabulka1[[#This Row],[std2]]</f>
        <v>0</v>
      </c>
      <c r="T1200" s="1" t="s">
        <v>39</v>
      </c>
      <c r="U1200" s="1" t="s">
        <v>28</v>
      </c>
      <c r="V1200" s="1" t="str">
        <f>Tabulka1[[#This Row],[z2Label]]</f>
        <v>Density (g/cm3)</v>
      </c>
      <c r="W1200" s="1">
        <f>2*Tabulka1[[#This Row],[x3]]/94.196*1000/(100-Tabulka1[[#This Row],[x2]])</f>
        <v>0</v>
      </c>
      <c r="X1200" s="1">
        <f>(Tabulka1[[#This Row],[x2]]-Tabulka1[[#This Row],[x3]])/60.08*1000/(100-Tabulka1[[#This Row],[x2]])</f>
        <v>0</v>
      </c>
      <c r="Y1200" s="1">
        <f>Tabulka1[[#This Row],[z2]]</f>
        <v>0.99704000000000004</v>
      </c>
      <c r="Z1200" s="1">
        <f>Tabulka1[[#This Row],[std2]]</f>
        <v>0</v>
      </c>
      <c r="AA1200" s="1" t="s">
        <v>40</v>
      </c>
      <c r="AB1200" s="1" t="s">
        <v>37</v>
      </c>
      <c r="AC1200" s="1" t="str">
        <f>Tabulka1[[#This Row],[z2Label]]</f>
        <v>Density (g/cm3)</v>
      </c>
      <c r="AD1200" s="1">
        <f>Tabulka1[[#This Row],[y2]]</f>
        <v>1.887</v>
      </c>
      <c r="AE1200" s="1">
        <f>Tabulka1[[#This Row],[x3]]</f>
        <v>0</v>
      </c>
      <c r="AF1200" s="1">
        <f>Tabulka1[[#This Row],[x2]]-Tabulka1[[#This Row],[x3]]</f>
        <v>0</v>
      </c>
      <c r="AG1200" s="1">
        <f>100-Tabulka1[[#This Row],[Na2O_proc]]-Tabulka1[[#This Row],[SiO2_proc]]</f>
        <v>100</v>
      </c>
      <c r="AH1200" s="1">
        <f>Tabulka1[[#This Row],[z2]]</f>
        <v>0.99704000000000004</v>
      </c>
      <c r="AI1200" s="1">
        <f>Tabulka1[[#This Row],[std2]]</f>
        <v>0</v>
      </c>
      <c r="AJ1200" s="1" t="str">
        <f>Tabulka1[[#This Row],[z2Label]]</f>
        <v>Density (g/cm3)</v>
      </c>
      <c r="AK1200" s="1">
        <v>25</v>
      </c>
      <c r="AL1200" s="1" t="s">
        <v>83</v>
      </c>
      <c r="AM1200" s="1" t="s">
        <v>79</v>
      </c>
      <c r="AN1200" s="1">
        <f t="shared" si="932"/>
        <v>1.0017450081218293</v>
      </c>
      <c r="AO1200" s="1">
        <f>Tabulka1[[#This Row],[Interpolated_z2]]-Tabulka1[[#This Row],[z2]]</f>
        <v>4.7050081218292794E-3</v>
      </c>
      <c r="AP1200" s="1">
        <f>Tabulka1[[#This Row],[Interpolated_z2 - measured]]/Tabulka1[[#This Row],[z2]]*100</f>
        <v>0.47189762916525707</v>
      </c>
      <c r="AQ1200" s="1">
        <v>100</v>
      </c>
    </row>
    <row r="1201" spans="1:43" ht="16.5" x14ac:dyDescent="0.35">
      <c r="A1201" s="1">
        <f>2*Tabulka1[[#This Row],[x3]]*Tabulka1[[#This Row],[z]]/(100*94.196)*1000</f>
        <v>0.50127197507734367</v>
      </c>
      <c r="B1201" s="1">
        <f>Tabulka1[[#This Row],[y2]]*Tabulka1[[#This Row],[x]]/2</f>
        <v>0.47295010848547375</v>
      </c>
      <c r="C1201" s="1">
        <f>Tabulka1[[#This Row],[z2]]</f>
        <v>1.040475</v>
      </c>
      <c r="D1201" s="1">
        <f>Tabulka1[[#This Row],[std2]]</f>
        <v>7.0710678119117998E-6</v>
      </c>
      <c r="E1201" s="1">
        <v>6</v>
      </c>
      <c r="F1201" s="1" t="s">
        <v>84</v>
      </c>
      <c r="G1201" s="1" t="s">
        <v>27</v>
      </c>
      <c r="H1201" s="1" t="str">
        <f>Tabulka1[[#This Row],[z2Label]]</f>
        <v>Density (g/cm3)</v>
      </c>
      <c r="I1201" s="1">
        <v>5</v>
      </c>
      <c r="J1201" s="1">
        <v>1.887</v>
      </c>
      <c r="K1201" s="1">
        <v>1.040475</v>
      </c>
      <c r="L1201" s="1">
        <v>7.0710678119117998E-6</v>
      </c>
      <c r="M1201" s="1" t="s">
        <v>29</v>
      </c>
      <c r="N1201" s="1" t="s">
        <v>28</v>
      </c>
      <c r="O1201" s="1" t="s">
        <v>80</v>
      </c>
      <c r="P1201" s="1">
        <f>Tabulka1[[#This Row],[x2]]/(1+Tabulka1[[#This Row],[y2]]*60.08/94.196)</f>
        <v>2.2690509125344418</v>
      </c>
      <c r="Q1201" s="1">
        <f>Tabulka1[[#This Row],[y2]]</f>
        <v>1.887</v>
      </c>
      <c r="R1201" s="1">
        <f>Tabulka1[[#This Row],[z2]]</f>
        <v>1.040475</v>
      </c>
      <c r="S1201" s="1">
        <f>Tabulka1[[#This Row],[std2]]</f>
        <v>7.0710678119117998E-6</v>
      </c>
      <c r="T1201" s="1" t="s">
        <v>39</v>
      </c>
      <c r="U1201" s="1" t="s">
        <v>28</v>
      </c>
      <c r="V1201" s="1" t="str">
        <f>Tabulka1[[#This Row],[z2Label]]</f>
        <v>Density (g/cm3)</v>
      </c>
      <c r="W1201" s="1">
        <f>2*Tabulka1[[#This Row],[x3]]/94.196*1000/(100-Tabulka1[[#This Row],[x2]])</f>
        <v>0.5071286773903555</v>
      </c>
      <c r="X1201" s="1">
        <f>(Tabulka1[[#This Row],[x2]]-Tabulka1[[#This Row],[x3]])/60.08*1000/(100-Tabulka1[[#This Row],[x2]])</f>
        <v>0.47847590711780053</v>
      </c>
      <c r="Y1201" s="1">
        <f>Tabulka1[[#This Row],[z2]]</f>
        <v>1.040475</v>
      </c>
      <c r="Z1201" s="1">
        <f>Tabulka1[[#This Row],[std2]]</f>
        <v>7.0710678119117998E-6</v>
      </c>
      <c r="AA1201" s="1" t="s">
        <v>40</v>
      </c>
      <c r="AB1201" s="1" t="s">
        <v>37</v>
      </c>
      <c r="AC1201" s="1" t="str">
        <f>Tabulka1[[#This Row],[z2Label]]</f>
        <v>Density (g/cm3)</v>
      </c>
      <c r="AD1201" s="1">
        <f>Tabulka1[[#This Row],[y2]]</f>
        <v>1.887</v>
      </c>
      <c r="AE1201" s="1">
        <f>Tabulka1[[#This Row],[x3]]</f>
        <v>2.2690509125344418</v>
      </c>
      <c r="AF1201" s="1">
        <f>Tabulka1[[#This Row],[x2]]-Tabulka1[[#This Row],[x3]]</f>
        <v>2.7309490874655582</v>
      </c>
      <c r="AG1201" s="1">
        <f>100-Tabulka1[[#This Row],[Na2O_proc]]-Tabulka1[[#This Row],[SiO2_proc]]</f>
        <v>95</v>
      </c>
      <c r="AH1201" s="1">
        <f>Tabulka1[[#This Row],[z2]]</f>
        <v>1.040475</v>
      </c>
      <c r="AI1201" s="1">
        <f>Tabulka1[[#This Row],[std2]]</f>
        <v>7.0710678119117998E-6</v>
      </c>
      <c r="AJ1201" s="1" t="str">
        <f>Tabulka1[[#This Row],[z2Label]]</f>
        <v>Density (g/cm3)</v>
      </c>
      <c r="AK1201" s="1">
        <v>25</v>
      </c>
      <c r="AL1201" s="1" t="s">
        <v>83</v>
      </c>
      <c r="AM1201" s="1" t="s">
        <v>79</v>
      </c>
      <c r="AN1201" s="1">
        <f t="shared" si="932"/>
        <v>1.0396067038021772</v>
      </c>
      <c r="AO1201" s="1">
        <f>Tabulka1[[#This Row],[Interpolated_z2]]-Tabulka1[[#This Row],[z2]]</f>
        <v>-8.6829619782280432E-4</v>
      </c>
      <c r="AP1201" s="1">
        <f>Tabulka1[[#This Row],[Interpolated_z2 - measured]]/Tabulka1[[#This Row],[z2]]*100</f>
        <v>-8.3451903969129895E-2</v>
      </c>
      <c r="AQ1201" s="1">
        <v>1</v>
      </c>
    </row>
    <row r="1202" spans="1:43" ht="16.5" x14ac:dyDescent="0.35">
      <c r="A1202" s="1">
        <f>2*Tabulka1[[#This Row],[x3]]*Tabulka1[[#This Row],[z]]/(100*94.196)*1000</f>
        <v>1.0443136036679441</v>
      </c>
      <c r="B1202" s="1">
        <f>Tabulka1[[#This Row],[y2]]*Tabulka1[[#This Row],[x]]/2</f>
        <v>0.98530988506070527</v>
      </c>
      <c r="C1202" s="1">
        <f>Tabulka1[[#This Row],[z2]]</f>
        <v>1.083825</v>
      </c>
      <c r="D1202" s="1">
        <f>Tabulka1[[#This Row],[std2]]</f>
        <v>2.1213203435578389E-5</v>
      </c>
      <c r="E1202" s="1">
        <v>6</v>
      </c>
      <c r="F1202" s="1" t="s">
        <v>84</v>
      </c>
      <c r="G1202" s="1" t="s">
        <v>27</v>
      </c>
      <c r="H1202" s="1" t="str">
        <f>Tabulka1[[#This Row],[z2Label]]</f>
        <v>Density (g/cm3)</v>
      </c>
      <c r="I1202" s="1">
        <v>10</v>
      </c>
      <c r="J1202" s="1">
        <v>1.887</v>
      </c>
      <c r="K1202" s="1">
        <v>1.083825</v>
      </c>
      <c r="L1202" s="1">
        <v>2.1213203435578389E-5</v>
      </c>
      <c r="M1202" s="1" t="s">
        <v>29</v>
      </c>
      <c r="N1202" s="1" t="s">
        <v>28</v>
      </c>
      <c r="O1202" s="1" t="s">
        <v>80</v>
      </c>
      <c r="P1202" s="1">
        <f>Tabulka1[[#This Row],[x2]]/(1+Tabulka1[[#This Row],[y2]]*60.08/94.196)</f>
        <v>4.5381018250688836</v>
      </c>
      <c r="Q1202" s="1">
        <f>Tabulka1[[#This Row],[y2]]</f>
        <v>1.887</v>
      </c>
      <c r="R1202" s="1">
        <f>Tabulka1[[#This Row],[z2]]</f>
        <v>1.083825</v>
      </c>
      <c r="S1202" s="1">
        <f>Tabulka1[[#This Row],[std2]]</f>
        <v>2.1213203435578389E-5</v>
      </c>
      <c r="T1202" s="1" t="s">
        <v>39</v>
      </c>
      <c r="U1202" s="1" t="s">
        <v>28</v>
      </c>
      <c r="V1202" s="1" t="str">
        <f>Tabulka1[[#This Row],[z2Label]]</f>
        <v>Density (g/cm3)</v>
      </c>
      <c r="W1202" s="1">
        <f>2*Tabulka1[[#This Row],[x3]]/94.196*1000/(100-Tabulka1[[#This Row],[x2]])</f>
        <v>1.0706049856018618</v>
      </c>
      <c r="X1202" s="1">
        <f>(Tabulka1[[#This Row],[x2]]-Tabulka1[[#This Row],[x3]])/60.08*1000/(100-Tabulka1[[#This Row],[x2]])</f>
        <v>1.0101158039153566</v>
      </c>
      <c r="Y1202" s="1">
        <f>Tabulka1[[#This Row],[z2]]</f>
        <v>1.083825</v>
      </c>
      <c r="Z1202" s="1">
        <f>Tabulka1[[#This Row],[std2]]</f>
        <v>2.1213203435578389E-5</v>
      </c>
      <c r="AA1202" s="1" t="s">
        <v>40</v>
      </c>
      <c r="AB1202" s="1" t="s">
        <v>37</v>
      </c>
      <c r="AC1202" s="1" t="str">
        <f>Tabulka1[[#This Row],[z2Label]]</f>
        <v>Density (g/cm3)</v>
      </c>
      <c r="AD1202" s="1">
        <f>Tabulka1[[#This Row],[y2]]</f>
        <v>1.887</v>
      </c>
      <c r="AE1202" s="1">
        <f>Tabulka1[[#This Row],[x3]]</f>
        <v>4.5381018250688836</v>
      </c>
      <c r="AF1202" s="1">
        <f>Tabulka1[[#This Row],[x2]]-Tabulka1[[#This Row],[x3]]</f>
        <v>5.4618981749311164</v>
      </c>
      <c r="AG1202" s="1">
        <f>100-Tabulka1[[#This Row],[Na2O_proc]]-Tabulka1[[#This Row],[SiO2_proc]]</f>
        <v>90</v>
      </c>
      <c r="AH1202" s="1">
        <f>Tabulka1[[#This Row],[z2]]</f>
        <v>1.083825</v>
      </c>
      <c r="AI1202" s="1">
        <f>Tabulka1[[#This Row],[std2]]</f>
        <v>2.1213203435578389E-5</v>
      </c>
      <c r="AJ1202" s="1" t="str">
        <f>Tabulka1[[#This Row],[z2Label]]</f>
        <v>Density (g/cm3)</v>
      </c>
      <c r="AK1202" s="1">
        <v>25</v>
      </c>
      <c r="AL1202" s="1" t="s">
        <v>83</v>
      </c>
      <c r="AM1202" s="1" t="s">
        <v>79</v>
      </c>
      <c r="AN1202" s="1">
        <f t="shared" si="932"/>
        <v>1.0831630330829605</v>
      </c>
      <c r="AO1202" s="1">
        <f>Tabulka1[[#This Row],[Interpolated_z2]]-Tabulka1[[#This Row],[z2]]</f>
        <v>-6.6196691703956922E-4</v>
      </c>
      <c r="AP1202" s="1">
        <f>Tabulka1[[#This Row],[Interpolated_z2 - measured]]/Tabulka1[[#This Row],[z2]]*100</f>
        <v>-6.1076918971196388E-2</v>
      </c>
      <c r="AQ1202" s="1">
        <v>1</v>
      </c>
    </row>
    <row r="1203" spans="1:43" ht="16.5" x14ac:dyDescent="0.35">
      <c r="A1203" s="1">
        <f>2*Tabulka1[[#This Row],[x3]]*Tabulka1[[#This Row],[z]]/(100*94.196)*1000</f>
        <v>1.6366188530197676</v>
      </c>
      <c r="B1203" s="1">
        <f>Tabulka1[[#This Row],[y2]]*Tabulka1[[#This Row],[x]]/2</f>
        <v>1.5441498878241509</v>
      </c>
      <c r="C1203" s="1">
        <f>Tabulka1[[#This Row],[z2]]</f>
        <v>1.13236</v>
      </c>
      <c r="D1203" s="1">
        <f>Tabulka1[[#This Row],[std2]]</f>
        <v>0</v>
      </c>
      <c r="E1203" s="1">
        <v>6</v>
      </c>
      <c r="F1203" s="1" t="s">
        <v>84</v>
      </c>
      <c r="G1203" s="1" t="s">
        <v>27</v>
      </c>
      <c r="H1203" s="1" t="str">
        <f>Tabulka1[[#This Row],[z2Label]]</f>
        <v>Density (g/cm3)</v>
      </c>
      <c r="I1203" s="1">
        <v>15</v>
      </c>
      <c r="J1203" s="1">
        <v>1.887</v>
      </c>
      <c r="K1203" s="1">
        <v>1.13236</v>
      </c>
      <c r="L1203" s="1">
        <v>0</v>
      </c>
      <c r="M1203" s="1" t="s">
        <v>29</v>
      </c>
      <c r="N1203" s="1" t="s">
        <v>28</v>
      </c>
      <c r="O1203" s="1" t="s">
        <v>80</v>
      </c>
      <c r="P1203" s="1">
        <f>Tabulka1[[#This Row],[x2]]/(1+Tabulka1[[#This Row],[y2]]*60.08/94.196)</f>
        <v>6.8071527376033263</v>
      </c>
      <c r="Q1203" s="1">
        <f>Tabulka1[[#This Row],[y2]]</f>
        <v>1.887</v>
      </c>
      <c r="R1203" s="1">
        <f>Tabulka1[[#This Row],[z2]]</f>
        <v>1.13236</v>
      </c>
      <c r="S1203" s="1">
        <f>Tabulka1[[#This Row],[std2]]</f>
        <v>0</v>
      </c>
      <c r="T1203" s="1" t="s">
        <v>39</v>
      </c>
      <c r="U1203" s="1" t="s">
        <v>28</v>
      </c>
      <c r="V1203" s="1" t="str">
        <f>Tabulka1[[#This Row],[z2Label]]</f>
        <v>Density (g/cm3)</v>
      </c>
      <c r="W1203" s="1">
        <f>2*Tabulka1[[#This Row],[x3]]/94.196*1000/(100-Tabulka1[[#This Row],[x2]])</f>
        <v>1.7003726241911923</v>
      </c>
      <c r="X1203" s="1">
        <f>(Tabulka1[[#This Row],[x2]]-Tabulka1[[#This Row],[x3]])/60.08*1000/(100-Tabulka1[[#This Row],[x2]])</f>
        <v>1.60430157092439</v>
      </c>
      <c r="Y1203" s="1">
        <f>Tabulka1[[#This Row],[z2]]</f>
        <v>1.13236</v>
      </c>
      <c r="Z1203" s="1">
        <f>Tabulka1[[#This Row],[std2]]</f>
        <v>0</v>
      </c>
      <c r="AA1203" s="1" t="s">
        <v>40</v>
      </c>
      <c r="AB1203" s="1" t="s">
        <v>37</v>
      </c>
      <c r="AC1203" s="1" t="str">
        <f>Tabulka1[[#This Row],[z2Label]]</f>
        <v>Density (g/cm3)</v>
      </c>
      <c r="AD1203" s="1">
        <f>Tabulka1[[#This Row],[y2]]</f>
        <v>1.887</v>
      </c>
      <c r="AE1203" s="1">
        <f>Tabulka1[[#This Row],[x3]]</f>
        <v>6.8071527376033263</v>
      </c>
      <c r="AF1203" s="1">
        <f>Tabulka1[[#This Row],[x2]]-Tabulka1[[#This Row],[x3]]</f>
        <v>8.1928472623966737</v>
      </c>
      <c r="AG1203" s="1">
        <f>100-Tabulka1[[#This Row],[Na2O_proc]]-Tabulka1[[#This Row],[SiO2_proc]]</f>
        <v>85</v>
      </c>
      <c r="AH1203" s="1">
        <f>Tabulka1[[#This Row],[z2]]</f>
        <v>1.13236</v>
      </c>
      <c r="AI1203" s="1">
        <f>Tabulka1[[#This Row],[std2]]</f>
        <v>0</v>
      </c>
      <c r="AJ1203" s="1" t="str">
        <f>Tabulka1[[#This Row],[z2Label]]</f>
        <v>Density (g/cm3)</v>
      </c>
      <c r="AK1203" s="1">
        <v>25</v>
      </c>
      <c r="AL1203" s="1" t="s">
        <v>83</v>
      </c>
      <c r="AM1203" s="1" t="s">
        <v>79</v>
      </c>
      <c r="AN1203" s="1">
        <f t="shared" si="932"/>
        <v>1.1311876717501783</v>
      </c>
      <c r="AO1203" s="1">
        <f>Tabulka1[[#This Row],[Interpolated_z2]]-Tabulka1[[#This Row],[z2]]</f>
        <v>-1.1723282498217191E-3</v>
      </c>
      <c r="AP1203" s="1">
        <f>Tabulka1[[#This Row],[Interpolated_z2 - measured]]/Tabulka1[[#This Row],[z2]]*100</f>
        <v>-0.10352964161765862</v>
      </c>
      <c r="AQ1203" s="1">
        <v>1</v>
      </c>
    </row>
    <row r="1204" spans="1:43" ht="16.5" x14ac:dyDescent="0.35">
      <c r="A1204" s="1">
        <f>2*Tabulka1[[#This Row],[x3]]*Tabulka1[[#This Row],[z]]/(100*94.196)*1000</f>
        <v>2.2794668284393622</v>
      </c>
      <c r="B1204" s="1">
        <f>Tabulka1[[#This Row],[y2]]*Tabulka1[[#This Row],[x]]/2</f>
        <v>2.1506769526325384</v>
      </c>
      <c r="C1204" s="1">
        <f>Tabulka1[[#This Row],[z2]]</f>
        <v>1.182855</v>
      </c>
      <c r="D1204" s="1">
        <f>Tabulka1[[#This Row],[std2]]</f>
        <v>7.0710678119117998E-6</v>
      </c>
      <c r="E1204" s="1">
        <v>6</v>
      </c>
      <c r="F1204" s="1" t="s">
        <v>84</v>
      </c>
      <c r="G1204" s="1" t="s">
        <v>27</v>
      </c>
      <c r="H1204" s="1" t="str">
        <f>Tabulka1[[#This Row],[z2Label]]</f>
        <v>Density (g/cm3)</v>
      </c>
      <c r="I1204" s="1">
        <v>20</v>
      </c>
      <c r="J1204" s="1">
        <v>1.887</v>
      </c>
      <c r="K1204" s="1">
        <v>1.182855</v>
      </c>
      <c r="L1204" s="1">
        <v>7.0710678119117998E-6</v>
      </c>
      <c r="M1204" s="1" t="s">
        <v>29</v>
      </c>
      <c r="N1204" s="1" t="s">
        <v>28</v>
      </c>
      <c r="O1204" s="1" t="s">
        <v>80</v>
      </c>
      <c r="P1204" s="1">
        <f>Tabulka1[[#This Row],[x2]]/(1+Tabulka1[[#This Row],[y2]]*60.08/94.196)</f>
        <v>9.0762036501377672</v>
      </c>
      <c r="Q1204" s="1">
        <f>Tabulka1[[#This Row],[y2]]</f>
        <v>1.887</v>
      </c>
      <c r="R1204" s="1">
        <f>Tabulka1[[#This Row],[z2]]</f>
        <v>1.182855</v>
      </c>
      <c r="S1204" s="1">
        <f>Tabulka1[[#This Row],[std2]]</f>
        <v>7.0710678119117998E-6</v>
      </c>
      <c r="T1204" s="1" t="s">
        <v>39</v>
      </c>
      <c r="U1204" s="1" t="s">
        <v>28</v>
      </c>
      <c r="V1204" s="1" t="str">
        <f>Tabulka1[[#This Row],[z2Label]]</f>
        <v>Density (g/cm3)</v>
      </c>
      <c r="W1204" s="1">
        <f>2*Tabulka1[[#This Row],[x3]]/94.196*1000/(100-Tabulka1[[#This Row],[x2]])</f>
        <v>2.4088612176041888</v>
      </c>
      <c r="X1204" s="1">
        <f>(Tabulka1[[#This Row],[x2]]-Tabulka1[[#This Row],[x3]])/60.08*1000/(100-Tabulka1[[#This Row],[x2]])</f>
        <v>2.2727605588095523</v>
      </c>
      <c r="Y1204" s="1">
        <f>Tabulka1[[#This Row],[z2]]</f>
        <v>1.182855</v>
      </c>
      <c r="Z1204" s="1">
        <f>Tabulka1[[#This Row],[std2]]</f>
        <v>7.0710678119117998E-6</v>
      </c>
      <c r="AA1204" s="1" t="s">
        <v>40</v>
      </c>
      <c r="AB1204" s="1" t="s">
        <v>37</v>
      </c>
      <c r="AC1204" s="1" t="str">
        <f>Tabulka1[[#This Row],[z2Label]]</f>
        <v>Density (g/cm3)</v>
      </c>
      <c r="AD1204" s="1">
        <f>Tabulka1[[#This Row],[y2]]</f>
        <v>1.887</v>
      </c>
      <c r="AE1204" s="1">
        <f>Tabulka1[[#This Row],[x3]]</f>
        <v>9.0762036501377672</v>
      </c>
      <c r="AF1204" s="1">
        <f>Tabulka1[[#This Row],[x2]]-Tabulka1[[#This Row],[x3]]</f>
        <v>10.923796349862233</v>
      </c>
      <c r="AG1204" s="1">
        <f>100-Tabulka1[[#This Row],[Na2O_proc]]-Tabulka1[[#This Row],[SiO2_proc]]</f>
        <v>80</v>
      </c>
      <c r="AH1204" s="1">
        <f>Tabulka1[[#This Row],[z2]]</f>
        <v>1.182855</v>
      </c>
      <c r="AI1204" s="1">
        <f>Tabulka1[[#This Row],[std2]]</f>
        <v>7.0710678119117998E-6</v>
      </c>
      <c r="AJ1204" s="1" t="str">
        <f>Tabulka1[[#This Row],[z2Label]]</f>
        <v>Density (g/cm3)</v>
      </c>
      <c r="AK1204" s="1">
        <v>25</v>
      </c>
      <c r="AL1204" s="1" t="s">
        <v>83</v>
      </c>
      <c r="AM1204" s="1" t="s">
        <v>79</v>
      </c>
      <c r="AN1204" s="1">
        <f t="shared" si="932"/>
        <v>1.1828876455898312</v>
      </c>
      <c r="AO1204" s="1">
        <f>Tabulka1[[#This Row],[Interpolated_z2]]-Tabulka1[[#This Row],[z2]]</f>
        <v>3.2645589831181709E-5</v>
      </c>
      <c r="AP1204" s="1">
        <f>Tabulka1[[#This Row],[Interpolated_z2 - measured]]/Tabulka1[[#This Row],[z2]]*100</f>
        <v>2.7598978599390213E-3</v>
      </c>
      <c r="AQ1204" s="1">
        <v>1</v>
      </c>
    </row>
    <row r="1205" spans="1:43" ht="16.5" x14ac:dyDescent="0.35">
      <c r="A1205" s="1">
        <f>2*Tabulka1[[#This Row],[x3]]*Tabulka1[[#This Row],[z]]/(100*94.196)*1000</f>
        <v>2.9807128263573359</v>
      </c>
      <c r="B1205" s="1">
        <f>Tabulka1[[#This Row],[y2]]*Tabulka1[[#This Row],[x]]/2</f>
        <v>2.8123025516681466</v>
      </c>
      <c r="C1205" s="1">
        <f>Tabulka1[[#This Row],[z2]]</f>
        <v>1.237395</v>
      </c>
      <c r="D1205" s="1">
        <f>Tabulka1[[#This Row],[std2]]</f>
        <v>7.0710678119117998E-6</v>
      </c>
      <c r="E1205" s="1">
        <v>6</v>
      </c>
      <c r="F1205" s="1" t="s">
        <v>84</v>
      </c>
      <c r="G1205" s="1" t="s">
        <v>27</v>
      </c>
      <c r="H1205" s="1" t="str">
        <f>Tabulka1[[#This Row],[z2Label]]</f>
        <v>Density (g/cm3)</v>
      </c>
      <c r="I1205" s="1">
        <v>25</v>
      </c>
      <c r="J1205" s="1">
        <v>1.887</v>
      </c>
      <c r="K1205" s="1">
        <v>1.237395</v>
      </c>
      <c r="L1205" s="1">
        <v>7.0710678119117998E-6</v>
      </c>
      <c r="M1205" s="1" t="s">
        <v>29</v>
      </c>
      <c r="N1205" s="1" t="s">
        <v>28</v>
      </c>
      <c r="O1205" s="1" t="s">
        <v>80</v>
      </c>
      <c r="P1205" s="1">
        <f>Tabulka1[[#This Row],[x2]]/(1+Tabulka1[[#This Row],[y2]]*60.08/94.196)</f>
        <v>11.34525456267221</v>
      </c>
      <c r="Q1205" s="1">
        <f>Tabulka1[[#This Row],[y2]]</f>
        <v>1.887</v>
      </c>
      <c r="R1205" s="1">
        <f>Tabulka1[[#This Row],[z2]]</f>
        <v>1.237395</v>
      </c>
      <c r="S1205" s="1">
        <f>Tabulka1[[#This Row],[std2]]</f>
        <v>7.0710678119117998E-6</v>
      </c>
      <c r="T1205" s="1" t="s">
        <v>39</v>
      </c>
      <c r="U1205" s="1" t="s">
        <v>28</v>
      </c>
      <c r="V1205" s="1" t="str">
        <f>Tabulka1[[#This Row],[z2Label]]</f>
        <v>Density (g/cm3)</v>
      </c>
      <c r="W1205" s="1">
        <f>2*Tabulka1[[#This Row],[x3]]/94.196*1000/(100-Tabulka1[[#This Row],[x2]])</f>
        <v>3.2118149568055854</v>
      </c>
      <c r="X1205" s="1">
        <f>(Tabulka1[[#This Row],[x2]]-Tabulka1[[#This Row],[x3]])/60.08*1000/(100-Tabulka1[[#This Row],[x2]])</f>
        <v>3.0303474117460696</v>
      </c>
      <c r="Y1205" s="1">
        <f>Tabulka1[[#This Row],[z2]]</f>
        <v>1.237395</v>
      </c>
      <c r="Z1205" s="1">
        <f>Tabulka1[[#This Row],[std2]]</f>
        <v>7.0710678119117998E-6</v>
      </c>
      <c r="AA1205" s="1" t="s">
        <v>40</v>
      </c>
      <c r="AB1205" s="1" t="s">
        <v>37</v>
      </c>
      <c r="AC1205" s="1" t="str">
        <f>Tabulka1[[#This Row],[z2Label]]</f>
        <v>Density (g/cm3)</v>
      </c>
      <c r="AD1205" s="1">
        <f>Tabulka1[[#This Row],[y2]]</f>
        <v>1.887</v>
      </c>
      <c r="AE1205" s="1">
        <f>Tabulka1[[#This Row],[x3]]</f>
        <v>11.34525456267221</v>
      </c>
      <c r="AF1205" s="1">
        <f>Tabulka1[[#This Row],[x2]]-Tabulka1[[#This Row],[x3]]</f>
        <v>13.65474543732779</v>
      </c>
      <c r="AG1205" s="1">
        <f>100-Tabulka1[[#This Row],[Na2O_proc]]-Tabulka1[[#This Row],[SiO2_proc]]</f>
        <v>75</v>
      </c>
      <c r="AH1205" s="1">
        <f>Tabulka1[[#This Row],[z2]]</f>
        <v>1.237395</v>
      </c>
      <c r="AI1205" s="1">
        <f>Tabulka1[[#This Row],[std2]]</f>
        <v>7.0710678119117998E-6</v>
      </c>
      <c r="AJ1205" s="1" t="str">
        <f>Tabulka1[[#This Row],[z2Label]]</f>
        <v>Density (g/cm3)</v>
      </c>
      <c r="AK1205" s="1">
        <v>25</v>
      </c>
      <c r="AL1205" s="1" t="s">
        <v>83</v>
      </c>
      <c r="AM1205" s="1" t="s">
        <v>79</v>
      </c>
      <c r="AN1205" s="1">
        <f t="shared" si="932"/>
        <v>1.2379033303879194</v>
      </c>
      <c r="AO1205" s="1">
        <f>Tabulka1[[#This Row],[Interpolated_z2]]-Tabulka1[[#This Row],[z2]]</f>
        <v>5.0833038791942009E-4</v>
      </c>
      <c r="AP1205" s="1">
        <f>Tabulka1[[#This Row],[Interpolated_z2 - measured]]/Tabulka1[[#This Row],[z2]]*100</f>
        <v>4.108068869838815E-2</v>
      </c>
      <c r="AQ1205" s="1">
        <v>1</v>
      </c>
    </row>
    <row r="1206" spans="1:43" ht="16.5" x14ac:dyDescent="0.35">
      <c r="A1206" s="1">
        <f>2*Tabulka1[[#This Row],[x3]]*Tabulka1[[#This Row],[z]]/(100*94.196)*1000</f>
        <v>3.7451914312374184</v>
      </c>
      <c r="B1206" s="1">
        <f>Tabulka1[[#This Row],[y2]]*Tabulka1[[#This Row],[x]]/2</f>
        <v>3.5335881153725044</v>
      </c>
      <c r="C1206" s="1">
        <f>Tabulka1[[#This Row],[z2]]</f>
        <v>1.2956300000000001</v>
      </c>
      <c r="D1206" s="1">
        <f>Tabulka1[[#This Row],[std2]]</f>
        <v>1.4142135623666588E-5</v>
      </c>
      <c r="E1206" s="1">
        <v>6</v>
      </c>
      <c r="F1206" s="1" t="s">
        <v>84</v>
      </c>
      <c r="G1206" s="1" t="s">
        <v>27</v>
      </c>
      <c r="H1206" s="1" t="str">
        <f>Tabulka1[[#This Row],[z2Label]]</f>
        <v>Density (g/cm3)</v>
      </c>
      <c r="I1206" s="1">
        <v>30</v>
      </c>
      <c r="J1206" s="1">
        <v>1.887</v>
      </c>
      <c r="K1206" s="1">
        <v>1.2956300000000001</v>
      </c>
      <c r="L1206" s="1">
        <v>1.4142135623666588E-5</v>
      </c>
      <c r="M1206" s="1" t="s">
        <v>29</v>
      </c>
      <c r="N1206" s="1" t="s">
        <v>28</v>
      </c>
      <c r="O1206" s="1" t="s">
        <v>80</v>
      </c>
      <c r="P1206" s="1">
        <f>Tabulka1[[#This Row],[x2]]/(1+Tabulka1[[#This Row],[y2]]*60.08/94.196)</f>
        <v>13.614305475206653</v>
      </c>
      <c r="Q1206" s="1">
        <f>Tabulka1[[#This Row],[y2]]</f>
        <v>1.887</v>
      </c>
      <c r="R1206" s="1">
        <f>Tabulka1[[#This Row],[z2]]</f>
        <v>1.2956300000000001</v>
      </c>
      <c r="S1206" s="1">
        <f>Tabulka1[[#This Row],[std2]]</f>
        <v>1.4142135623666588E-5</v>
      </c>
      <c r="T1206" s="1" t="s">
        <v>39</v>
      </c>
      <c r="U1206" s="1" t="s">
        <v>28</v>
      </c>
      <c r="V1206" s="1" t="str">
        <f>Tabulka1[[#This Row],[z2Label]]</f>
        <v>Density (g/cm3)</v>
      </c>
      <c r="W1206" s="1">
        <f>2*Tabulka1[[#This Row],[x3]]/94.196*1000/(100-Tabulka1[[#This Row],[x2]])</f>
        <v>4.1294763730357529</v>
      </c>
      <c r="X1206" s="1">
        <f>(Tabulka1[[#This Row],[x2]]-Tabulka1[[#This Row],[x3]])/60.08*1000/(100-Tabulka1[[#This Row],[x2]])</f>
        <v>3.8961609579592325</v>
      </c>
      <c r="Y1206" s="1">
        <f>Tabulka1[[#This Row],[z2]]</f>
        <v>1.2956300000000001</v>
      </c>
      <c r="Z1206" s="1">
        <f>Tabulka1[[#This Row],[std2]]</f>
        <v>1.4142135623666588E-5</v>
      </c>
      <c r="AA1206" s="1" t="s">
        <v>40</v>
      </c>
      <c r="AB1206" s="1" t="s">
        <v>37</v>
      </c>
      <c r="AC1206" s="1" t="str">
        <f>Tabulka1[[#This Row],[z2Label]]</f>
        <v>Density (g/cm3)</v>
      </c>
      <c r="AD1206" s="1">
        <f>Tabulka1[[#This Row],[y2]]</f>
        <v>1.887</v>
      </c>
      <c r="AE1206" s="1">
        <f>Tabulka1[[#This Row],[x3]]</f>
        <v>13.614305475206653</v>
      </c>
      <c r="AF1206" s="1">
        <f>Tabulka1[[#This Row],[x2]]-Tabulka1[[#This Row],[x3]]</f>
        <v>16.385694524793347</v>
      </c>
      <c r="AG1206" s="1">
        <f>100-Tabulka1[[#This Row],[Na2O_proc]]-Tabulka1[[#This Row],[SiO2_proc]]</f>
        <v>70</v>
      </c>
      <c r="AH1206" s="1">
        <f>Tabulka1[[#This Row],[z2]]</f>
        <v>1.2956300000000001</v>
      </c>
      <c r="AI1206" s="1">
        <f>Tabulka1[[#This Row],[std2]]</f>
        <v>1.4142135623666588E-5</v>
      </c>
      <c r="AJ1206" s="1" t="str">
        <f>Tabulka1[[#This Row],[z2Label]]</f>
        <v>Density (g/cm3)</v>
      </c>
      <c r="AK1206" s="1">
        <v>25</v>
      </c>
      <c r="AL1206" s="1" t="s">
        <v>83</v>
      </c>
      <c r="AM1206" s="1" t="s">
        <v>79</v>
      </c>
      <c r="AN1206" s="1">
        <f t="shared" si="932"/>
        <v>1.2963084519304424</v>
      </c>
      <c r="AO1206" s="1">
        <f>Tabulka1[[#This Row],[Interpolated_z2]]-Tabulka1[[#This Row],[z2]]</f>
        <v>6.7845193044235863E-4</v>
      </c>
      <c r="AP1206" s="1">
        <f>Tabulka1[[#This Row],[Interpolated_z2 - measured]]/Tabulka1[[#This Row],[z2]]*100</f>
        <v>5.2364635771196918E-2</v>
      </c>
      <c r="AQ1206" s="1">
        <v>1</v>
      </c>
    </row>
    <row r="1207" spans="1:43" ht="16.5" x14ac:dyDescent="0.35">
      <c r="A1207" s="1">
        <f>2*Tabulka1[[#This Row],[x3]]*Tabulka1[[#This Row],[z]]/(100*94.196)*1000</f>
        <v>4.0309182155001935</v>
      </c>
      <c r="B1207" s="1">
        <f>Tabulka1[[#This Row],[y2]]*Tabulka1[[#This Row],[x]]/2</f>
        <v>3.8031713363244326</v>
      </c>
      <c r="C1207" s="1">
        <f>Tabulka1[[#This Row],[z2]]</f>
        <v>1.3171999999999999</v>
      </c>
      <c r="D1207" s="1">
        <f>Tabulka1[[#This Row],[std2]]</f>
        <v>0</v>
      </c>
      <c r="E1207" s="1">
        <v>6</v>
      </c>
      <c r="F1207" s="1" t="s">
        <v>84</v>
      </c>
      <c r="G1207" s="1" t="s">
        <v>27</v>
      </c>
      <c r="H1207" s="1" t="str">
        <f>Tabulka1[[#This Row],[z2Label]]</f>
        <v>Density (g/cm3)</v>
      </c>
      <c r="I1207" s="1">
        <v>31.76</v>
      </c>
      <c r="J1207" s="1">
        <v>1.887</v>
      </c>
      <c r="K1207" s="1">
        <v>1.3171999999999999</v>
      </c>
      <c r="L1207" s="1">
        <v>0</v>
      </c>
      <c r="M1207" s="1" t="s">
        <v>29</v>
      </c>
      <c r="N1207" s="1" t="s">
        <v>28</v>
      </c>
      <c r="O1207" s="1" t="s">
        <v>80</v>
      </c>
      <c r="P1207" s="1">
        <f>Tabulka1[[#This Row],[x2]]/(1+Tabulka1[[#This Row],[y2]]*60.08/94.196)</f>
        <v>14.413011396418776</v>
      </c>
      <c r="Q1207" s="1">
        <f>Tabulka1[[#This Row],[y2]]</f>
        <v>1.887</v>
      </c>
      <c r="R1207" s="1">
        <f>Tabulka1[[#This Row],[z2]]</f>
        <v>1.3171999999999999</v>
      </c>
      <c r="S1207" s="1">
        <f>Tabulka1[[#This Row],[std2]]</f>
        <v>0</v>
      </c>
      <c r="T1207" s="1" t="s">
        <v>39</v>
      </c>
      <c r="U1207" s="1" t="s">
        <v>28</v>
      </c>
      <c r="V1207" s="1" t="str">
        <f>Tabulka1[[#This Row],[z2Label]]</f>
        <v>Density (g/cm3)</v>
      </c>
      <c r="W1207" s="1">
        <f>2*Tabulka1[[#This Row],[x3]]/94.196*1000/(100-Tabulka1[[#This Row],[x2]])</f>
        <v>4.4844919267941998</v>
      </c>
      <c r="X1207" s="1">
        <f>(Tabulka1[[#This Row],[x2]]-Tabulka1[[#This Row],[x3]])/60.08*1000/(100-Tabulka1[[#This Row],[x2]])</f>
        <v>4.2311181329303267</v>
      </c>
      <c r="Y1207" s="1">
        <f>Tabulka1[[#This Row],[z2]]</f>
        <v>1.3171999999999999</v>
      </c>
      <c r="Z1207" s="1">
        <f>Tabulka1[[#This Row],[std2]]</f>
        <v>0</v>
      </c>
      <c r="AA1207" s="1" t="s">
        <v>40</v>
      </c>
      <c r="AB1207" s="1" t="s">
        <v>37</v>
      </c>
      <c r="AC1207" s="1" t="str">
        <f>Tabulka1[[#This Row],[z2Label]]</f>
        <v>Density (g/cm3)</v>
      </c>
      <c r="AD1207" s="1">
        <f>Tabulka1[[#This Row],[y2]]</f>
        <v>1.887</v>
      </c>
      <c r="AE1207" s="1">
        <f>Tabulka1[[#This Row],[x3]]</f>
        <v>14.413011396418776</v>
      </c>
      <c r="AF1207" s="1">
        <f>Tabulka1[[#This Row],[x2]]-Tabulka1[[#This Row],[x3]]</f>
        <v>17.346988603581224</v>
      </c>
      <c r="AG1207" s="1">
        <f>100-Tabulka1[[#This Row],[Na2O_proc]]-Tabulka1[[#This Row],[SiO2_proc]]</f>
        <v>68.239999999999995</v>
      </c>
      <c r="AH1207" s="1">
        <f>Tabulka1[[#This Row],[z2]]</f>
        <v>1.3171999999999999</v>
      </c>
      <c r="AI1207" s="1">
        <f>Tabulka1[[#This Row],[std2]]</f>
        <v>0</v>
      </c>
      <c r="AJ1207" s="1" t="str">
        <f>Tabulka1[[#This Row],[z2Label]]</f>
        <v>Density (g/cm3)</v>
      </c>
      <c r="AK1207" s="1">
        <v>25</v>
      </c>
      <c r="AL1207" s="1" t="s">
        <v>83</v>
      </c>
      <c r="AM1207" s="1" t="s">
        <v>79</v>
      </c>
      <c r="AN1207" s="1">
        <f t="shared" si="932"/>
        <v>1.3177550785480778</v>
      </c>
      <c r="AO1207" s="1">
        <f>Tabulka1[[#This Row],[Interpolated_z2]]-Tabulka1[[#This Row],[z2]]</f>
        <v>5.5507854807790302E-4</v>
      </c>
      <c r="AP1207" s="1">
        <f>Tabulka1[[#This Row],[Interpolated_z2 - measured]]/Tabulka1[[#This Row],[z2]]*100</f>
        <v>4.2140794721978674E-2</v>
      </c>
      <c r="AQ1207" s="1">
        <v>1</v>
      </c>
    </row>
    <row r="1208" spans="1:43" ht="16.5" x14ac:dyDescent="0.35">
      <c r="A1208" s="1">
        <f>2*Tabulka1[[#This Row],[x3]]*Tabulka1[[#This Row],[z]]/(100*94.196)*1000</f>
        <v>0</v>
      </c>
      <c r="B1208" s="1">
        <f>Tabulka1[[#This Row],[y2]]*Tabulka1[[#This Row],[x]]/2</f>
        <v>0</v>
      </c>
      <c r="C1208" s="1">
        <f>Tabulka1[[#This Row],[z2]]</f>
        <v>0.99704000000000004</v>
      </c>
      <c r="D1208" s="1">
        <f>Tabulka1[[#This Row],[std2]]</f>
        <v>0</v>
      </c>
      <c r="E1208" s="1">
        <v>7</v>
      </c>
      <c r="F1208" s="1" t="s">
        <v>84</v>
      </c>
      <c r="G1208" s="1" t="s">
        <v>27</v>
      </c>
      <c r="H1208" s="1" t="str">
        <f>Tabulka1[[#This Row],[z2Label]]</f>
        <v>Density (g/cm3)</v>
      </c>
      <c r="I1208" s="1">
        <v>0</v>
      </c>
      <c r="J1208" s="1">
        <v>2</v>
      </c>
      <c r="K1208" s="1">
        <v>0.99704000000000004</v>
      </c>
      <c r="M1208" s="1" t="s">
        <v>29</v>
      </c>
      <c r="N1208" s="1" t="s">
        <v>28</v>
      </c>
      <c r="O1208" s="1" t="s">
        <v>80</v>
      </c>
      <c r="P1208" s="1">
        <f>Tabulka1[[#This Row],[x2]]/(1+Tabulka1[[#This Row],[y2]]*60.08/94.196)</f>
        <v>0</v>
      </c>
      <c r="Q1208" s="1">
        <f>Tabulka1[[#This Row],[y2]]</f>
        <v>2</v>
      </c>
      <c r="R1208" s="1">
        <f>Tabulka1[[#This Row],[z2]]</f>
        <v>0.99704000000000004</v>
      </c>
      <c r="S1208" s="1">
        <f>Tabulka1[[#This Row],[std2]]</f>
        <v>0</v>
      </c>
      <c r="T1208" s="1" t="s">
        <v>39</v>
      </c>
      <c r="U1208" s="1" t="s">
        <v>28</v>
      </c>
      <c r="V1208" s="1" t="str">
        <f>Tabulka1[[#This Row],[z2Label]]</f>
        <v>Density (g/cm3)</v>
      </c>
      <c r="W1208" s="1">
        <f>2*Tabulka1[[#This Row],[x3]]/94.196*1000/(100-Tabulka1[[#This Row],[x2]])</f>
        <v>0</v>
      </c>
      <c r="X1208" s="1">
        <f>(Tabulka1[[#This Row],[x2]]-Tabulka1[[#This Row],[x3]])/60.08*1000/(100-Tabulka1[[#This Row],[x2]])</f>
        <v>0</v>
      </c>
      <c r="Y1208" s="1">
        <f>Tabulka1[[#This Row],[z2]]</f>
        <v>0.99704000000000004</v>
      </c>
      <c r="Z1208" s="1">
        <f>Tabulka1[[#This Row],[std2]]</f>
        <v>0</v>
      </c>
      <c r="AA1208" s="1" t="s">
        <v>40</v>
      </c>
      <c r="AB1208" s="1" t="s">
        <v>37</v>
      </c>
      <c r="AC1208" s="1" t="str">
        <f>Tabulka1[[#This Row],[z2Label]]</f>
        <v>Density (g/cm3)</v>
      </c>
      <c r="AD1208" s="1">
        <f>Tabulka1[[#This Row],[y2]]</f>
        <v>2</v>
      </c>
      <c r="AE1208" s="1">
        <f>Tabulka1[[#This Row],[x3]]</f>
        <v>0</v>
      </c>
      <c r="AF1208" s="1">
        <f>Tabulka1[[#This Row],[x2]]-Tabulka1[[#This Row],[x3]]</f>
        <v>0</v>
      </c>
      <c r="AG1208" s="1">
        <f>100-Tabulka1[[#This Row],[Na2O_proc]]-Tabulka1[[#This Row],[SiO2_proc]]</f>
        <v>100</v>
      </c>
      <c r="AH1208" s="1">
        <f>Tabulka1[[#This Row],[z2]]</f>
        <v>0.99704000000000004</v>
      </c>
      <c r="AI1208" s="1">
        <f>Tabulka1[[#This Row],[std2]]</f>
        <v>0</v>
      </c>
      <c r="AJ1208" s="1" t="str">
        <f>Tabulka1[[#This Row],[z2Label]]</f>
        <v>Density (g/cm3)</v>
      </c>
      <c r="AK1208" s="1">
        <v>25</v>
      </c>
      <c r="AL1208" s="1" t="s">
        <v>83</v>
      </c>
      <c r="AM1208" s="1" t="s">
        <v>79</v>
      </c>
      <c r="AN1208" s="1">
        <f t="shared" si="932"/>
        <v>1.0024448000000001</v>
      </c>
      <c r="AO1208" s="1">
        <f>Tabulka1[[#This Row],[Interpolated_z2]]-Tabulka1[[#This Row],[z2]]</f>
        <v>5.4048000000000984E-3</v>
      </c>
      <c r="AP1208" s="1">
        <f>Tabulka1[[#This Row],[Interpolated_z2 - measured]]/Tabulka1[[#This Row],[z2]]*100</f>
        <v>0.54208457032818125</v>
      </c>
      <c r="AQ1208" s="1">
        <v>100</v>
      </c>
    </row>
    <row r="1209" spans="1:43" ht="16.5" x14ac:dyDescent="0.35">
      <c r="A1209" s="1">
        <f>2*Tabulka1[[#This Row],[x3]]*Tabulka1[[#This Row],[z]]/(100*94.196)*1000</f>
        <v>0.48495026964488974</v>
      </c>
      <c r="B1209" s="1">
        <f>Tabulka1[[#This Row],[y2]]*Tabulka1[[#This Row],[x]]/2</f>
        <v>0.48495026964488974</v>
      </c>
      <c r="C1209" s="1">
        <f>Tabulka1[[#This Row],[z2]]</f>
        <v>1.03952</v>
      </c>
      <c r="D1209" s="1">
        <f>Tabulka1[[#This Row],[std2]]</f>
        <v>0</v>
      </c>
      <c r="E1209" s="1">
        <v>7</v>
      </c>
      <c r="F1209" s="1" t="s">
        <v>84</v>
      </c>
      <c r="G1209" s="1" t="s">
        <v>27</v>
      </c>
      <c r="H1209" s="1" t="str">
        <f>Tabulka1[[#This Row],[z2Label]]</f>
        <v>Density (g/cm3)</v>
      </c>
      <c r="I1209" s="1">
        <v>5</v>
      </c>
      <c r="J1209" s="1">
        <v>2</v>
      </c>
      <c r="K1209" s="1">
        <v>1.03952</v>
      </c>
      <c r="L1209" s="1">
        <v>0</v>
      </c>
      <c r="M1209" s="1" t="s">
        <v>29</v>
      </c>
      <c r="N1209" s="1" t="s">
        <v>28</v>
      </c>
      <c r="O1209" s="1" t="s">
        <v>80</v>
      </c>
      <c r="P1209" s="1">
        <f>Tabulka1[[#This Row],[x2]]/(1+Tabulka1[[#This Row],[y2]]*60.08/94.196)</f>
        <v>2.1971859896620574</v>
      </c>
      <c r="Q1209" s="1">
        <f>Tabulka1[[#This Row],[y2]]</f>
        <v>2</v>
      </c>
      <c r="R1209" s="1">
        <f>Tabulka1[[#This Row],[z2]]</f>
        <v>1.03952</v>
      </c>
      <c r="S1209" s="1">
        <f>Tabulka1[[#This Row],[std2]]</f>
        <v>0</v>
      </c>
      <c r="T1209" s="1" t="s">
        <v>39</v>
      </c>
      <c r="U1209" s="1" t="s">
        <v>28</v>
      </c>
      <c r="V1209" s="1" t="str">
        <f>Tabulka1[[#This Row],[z2Label]]</f>
        <v>Density (g/cm3)</v>
      </c>
      <c r="W1209" s="1">
        <f>2*Tabulka1[[#This Row],[x3]]/94.196*1000/(100-Tabulka1[[#This Row],[x2]])</f>
        <v>0.49106700019937322</v>
      </c>
      <c r="X1209" s="1">
        <f>(Tabulka1[[#This Row],[x2]]-Tabulka1[[#This Row],[x3]])/60.08*1000/(100-Tabulka1[[#This Row],[x2]])</f>
        <v>0.49106700019937327</v>
      </c>
      <c r="Y1209" s="1">
        <f>Tabulka1[[#This Row],[z2]]</f>
        <v>1.03952</v>
      </c>
      <c r="Z1209" s="1">
        <f>Tabulka1[[#This Row],[std2]]</f>
        <v>0</v>
      </c>
      <c r="AA1209" s="1" t="s">
        <v>40</v>
      </c>
      <c r="AB1209" s="1" t="s">
        <v>37</v>
      </c>
      <c r="AC1209" s="1" t="str">
        <f>Tabulka1[[#This Row],[z2Label]]</f>
        <v>Density (g/cm3)</v>
      </c>
      <c r="AD1209" s="1">
        <f>Tabulka1[[#This Row],[y2]]</f>
        <v>2</v>
      </c>
      <c r="AE1209" s="1">
        <f>Tabulka1[[#This Row],[x3]]</f>
        <v>2.1971859896620574</v>
      </c>
      <c r="AF1209" s="1">
        <f>Tabulka1[[#This Row],[x2]]-Tabulka1[[#This Row],[x3]]</f>
        <v>2.8028140103379426</v>
      </c>
      <c r="AG1209" s="1">
        <f>100-Tabulka1[[#This Row],[Na2O_proc]]-Tabulka1[[#This Row],[SiO2_proc]]</f>
        <v>95</v>
      </c>
      <c r="AH1209" s="1">
        <f>Tabulka1[[#This Row],[z2]]</f>
        <v>1.03952</v>
      </c>
      <c r="AI1209" s="1">
        <f>Tabulka1[[#This Row],[std2]]</f>
        <v>0</v>
      </c>
      <c r="AJ1209" s="1" t="str">
        <f>Tabulka1[[#This Row],[z2Label]]</f>
        <v>Density (g/cm3)</v>
      </c>
      <c r="AK1209" s="1">
        <v>25</v>
      </c>
      <c r="AL1209" s="1" t="s">
        <v>83</v>
      </c>
      <c r="AM1209" s="1" t="s">
        <v>79</v>
      </c>
      <c r="AN1209" s="1">
        <f t="shared" si="932"/>
        <v>1.0396941422500001</v>
      </c>
      <c r="AO1209" s="1">
        <f>Tabulka1[[#This Row],[Interpolated_z2]]-Tabulka1[[#This Row],[z2]]</f>
        <v>1.7414225000011996E-4</v>
      </c>
      <c r="AP1209" s="1">
        <f>Tabulka1[[#This Row],[Interpolated_z2 - measured]]/Tabulka1[[#This Row],[z2]]*100</f>
        <v>1.6752178890268581E-2</v>
      </c>
      <c r="AQ1209" s="1">
        <v>1</v>
      </c>
    </row>
    <row r="1210" spans="1:43" ht="16.5" x14ac:dyDescent="0.35">
      <c r="A1210" s="1">
        <f>2*Tabulka1[[#This Row],[x3]]*Tabulka1[[#This Row],[z]]/(100*94.196)*1000</f>
        <v>1.0112243184235568</v>
      </c>
      <c r="B1210" s="1">
        <f>Tabulka1[[#This Row],[y2]]*Tabulka1[[#This Row],[x]]/2</f>
        <v>1.0112243184235568</v>
      </c>
      <c r="C1210" s="1">
        <f>Tabulka1[[#This Row],[z2]]</f>
        <v>1.0838099999999999</v>
      </c>
      <c r="D1210" s="1">
        <f>Tabulka1[[#This Row],[std2]]</f>
        <v>0</v>
      </c>
      <c r="E1210" s="1">
        <v>7</v>
      </c>
      <c r="F1210" s="1" t="s">
        <v>84</v>
      </c>
      <c r="G1210" s="1" t="s">
        <v>27</v>
      </c>
      <c r="H1210" s="1" t="str">
        <f>Tabulka1[[#This Row],[z2Label]]</f>
        <v>Density (g/cm3)</v>
      </c>
      <c r="I1210" s="1">
        <v>10</v>
      </c>
      <c r="J1210" s="1">
        <v>2</v>
      </c>
      <c r="K1210" s="1">
        <v>1.0838099999999999</v>
      </c>
      <c r="L1210" s="1">
        <v>0</v>
      </c>
      <c r="M1210" s="1" t="s">
        <v>29</v>
      </c>
      <c r="N1210" s="1" t="s">
        <v>28</v>
      </c>
      <c r="O1210" s="1" t="s">
        <v>80</v>
      </c>
      <c r="P1210" s="1">
        <f>Tabulka1[[#This Row],[x2]]/(1+Tabulka1[[#This Row],[y2]]*60.08/94.196)</f>
        <v>4.3943719793241147</v>
      </c>
      <c r="Q1210" s="1">
        <f>Tabulka1[[#This Row],[y2]]</f>
        <v>2</v>
      </c>
      <c r="R1210" s="1">
        <f>Tabulka1[[#This Row],[z2]]</f>
        <v>1.0838099999999999</v>
      </c>
      <c r="S1210" s="1">
        <f>Tabulka1[[#This Row],[std2]]</f>
        <v>0</v>
      </c>
      <c r="T1210" s="1" t="s">
        <v>39</v>
      </c>
      <c r="U1210" s="1" t="s">
        <v>28</v>
      </c>
      <c r="V1210" s="1" t="str">
        <f>Tabulka1[[#This Row],[z2Label]]</f>
        <v>Density (g/cm3)</v>
      </c>
      <c r="W1210" s="1">
        <f>2*Tabulka1[[#This Row],[x3]]/94.196*1000/(100-Tabulka1[[#This Row],[x2]])</f>
        <v>1.0366970004208989</v>
      </c>
      <c r="X1210" s="1">
        <f>(Tabulka1[[#This Row],[x2]]-Tabulka1[[#This Row],[x3]])/60.08*1000/(100-Tabulka1[[#This Row],[x2]])</f>
        <v>1.0366970004208991</v>
      </c>
      <c r="Y1210" s="1">
        <f>Tabulka1[[#This Row],[z2]]</f>
        <v>1.0838099999999999</v>
      </c>
      <c r="Z1210" s="1">
        <f>Tabulka1[[#This Row],[std2]]</f>
        <v>0</v>
      </c>
      <c r="AA1210" s="1" t="s">
        <v>40</v>
      </c>
      <c r="AB1210" s="1" t="s">
        <v>37</v>
      </c>
      <c r="AC1210" s="1" t="str">
        <f>Tabulka1[[#This Row],[z2Label]]</f>
        <v>Density (g/cm3)</v>
      </c>
      <c r="AD1210" s="1">
        <f>Tabulka1[[#This Row],[y2]]</f>
        <v>2</v>
      </c>
      <c r="AE1210" s="1">
        <f>Tabulka1[[#This Row],[x3]]</f>
        <v>4.3943719793241147</v>
      </c>
      <c r="AF1210" s="1">
        <f>Tabulka1[[#This Row],[x2]]-Tabulka1[[#This Row],[x3]]</f>
        <v>5.6056280206758853</v>
      </c>
      <c r="AG1210" s="1">
        <f>100-Tabulka1[[#This Row],[Na2O_proc]]-Tabulka1[[#This Row],[SiO2_proc]]</f>
        <v>90</v>
      </c>
      <c r="AH1210" s="1">
        <f>Tabulka1[[#This Row],[z2]]</f>
        <v>1.0838099999999999</v>
      </c>
      <c r="AI1210" s="1">
        <f>Tabulka1[[#This Row],[std2]]</f>
        <v>0</v>
      </c>
      <c r="AJ1210" s="1" t="str">
        <f>Tabulka1[[#This Row],[z2Label]]</f>
        <v>Density (g/cm3)</v>
      </c>
      <c r="AK1210" s="1">
        <v>25</v>
      </c>
      <c r="AL1210" s="1" t="s">
        <v>83</v>
      </c>
      <c r="AM1210" s="1" t="s">
        <v>79</v>
      </c>
      <c r="AN1210" s="1">
        <f t="shared" si="932"/>
        <v>1.0826733879999999</v>
      </c>
      <c r="AO1210" s="1">
        <f>Tabulka1[[#This Row],[Interpolated_z2]]-Tabulka1[[#This Row],[z2]]</f>
        <v>-1.1366120000000368E-3</v>
      </c>
      <c r="AP1210" s="1">
        <f>Tabulka1[[#This Row],[Interpolated_z2 - measured]]/Tabulka1[[#This Row],[z2]]*100</f>
        <v>-0.10487188713889306</v>
      </c>
      <c r="AQ1210" s="1">
        <v>1</v>
      </c>
    </row>
    <row r="1211" spans="1:43" ht="16.5" x14ac:dyDescent="0.35">
      <c r="A1211" s="1">
        <f>2*Tabulka1[[#This Row],[x3]]*Tabulka1[[#This Row],[z]]/(100*94.196)*1000</f>
        <v>1.5825309298550074</v>
      </c>
      <c r="B1211" s="1">
        <f>Tabulka1[[#This Row],[y2]]*Tabulka1[[#This Row],[x]]/2</f>
        <v>1.5825309298550074</v>
      </c>
      <c r="C1211" s="1">
        <f>Tabulka1[[#This Row],[z2]]</f>
        <v>1.1307499999999999</v>
      </c>
      <c r="D1211" s="1">
        <f>Tabulka1[[#This Row],[std2]]</f>
        <v>1.4142135623666588E-5</v>
      </c>
      <c r="E1211" s="1">
        <v>7</v>
      </c>
      <c r="F1211" s="1" t="s">
        <v>84</v>
      </c>
      <c r="G1211" s="1" t="s">
        <v>27</v>
      </c>
      <c r="H1211" s="1" t="str">
        <f>Tabulka1[[#This Row],[z2Label]]</f>
        <v>Density (g/cm3)</v>
      </c>
      <c r="I1211" s="1">
        <v>15</v>
      </c>
      <c r="J1211" s="1">
        <v>2</v>
      </c>
      <c r="K1211" s="1">
        <v>1.1307499999999999</v>
      </c>
      <c r="L1211" s="1">
        <v>1.4142135623666588E-5</v>
      </c>
      <c r="M1211" s="1" t="s">
        <v>29</v>
      </c>
      <c r="N1211" s="1" t="s">
        <v>28</v>
      </c>
      <c r="O1211" s="1" t="s">
        <v>80</v>
      </c>
      <c r="P1211" s="1">
        <f>Tabulka1[[#This Row],[x2]]/(1+Tabulka1[[#This Row],[y2]]*60.08/94.196)</f>
        <v>6.5915579689861721</v>
      </c>
      <c r="Q1211" s="1">
        <f>Tabulka1[[#This Row],[y2]]</f>
        <v>2</v>
      </c>
      <c r="R1211" s="1">
        <f>Tabulka1[[#This Row],[z2]]</f>
        <v>1.1307499999999999</v>
      </c>
      <c r="S1211" s="1">
        <f>Tabulka1[[#This Row],[std2]]</f>
        <v>1.4142135623666588E-5</v>
      </c>
      <c r="T1211" s="1" t="s">
        <v>39</v>
      </c>
      <c r="U1211" s="1" t="s">
        <v>28</v>
      </c>
      <c r="V1211" s="1" t="str">
        <f>Tabulka1[[#This Row],[z2Label]]</f>
        <v>Density (g/cm3)</v>
      </c>
      <c r="W1211" s="1">
        <f>2*Tabulka1[[#This Row],[x3]]/94.196*1000/(100-Tabulka1[[#This Row],[x2]])</f>
        <v>1.6465187653743689</v>
      </c>
      <c r="X1211" s="1">
        <f>(Tabulka1[[#This Row],[x2]]-Tabulka1[[#This Row],[x3]])/60.08*1000/(100-Tabulka1[[#This Row],[x2]])</f>
        <v>1.6465187653743689</v>
      </c>
      <c r="Y1211" s="1">
        <f>Tabulka1[[#This Row],[z2]]</f>
        <v>1.1307499999999999</v>
      </c>
      <c r="Z1211" s="1">
        <f>Tabulka1[[#This Row],[std2]]</f>
        <v>1.4142135623666588E-5</v>
      </c>
      <c r="AA1211" s="1" t="s">
        <v>40</v>
      </c>
      <c r="AB1211" s="1" t="s">
        <v>37</v>
      </c>
      <c r="AC1211" s="1" t="str">
        <f>Tabulka1[[#This Row],[z2Label]]</f>
        <v>Density (g/cm3)</v>
      </c>
      <c r="AD1211" s="1">
        <f>Tabulka1[[#This Row],[y2]]</f>
        <v>2</v>
      </c>
      <c r="AE1211" s="1">
        <f>Tabulka1[[#This Row],[x3]]</f>
        <v>6.5915579689861721</v>
      </c>
      <c r="AF1211" s="1">
        <f>Tabulka1[[#This Row],[x2]]-Tabulka1[[#This Row],[x3]]</f>
        <v>8.408442031013827</v>
      </c>
      <c r="AG1211" s="1">
        <f>100-Tabulka1[[#This Row],[Na2O_proc]]-Tabulka1[[#This Row],[SiO2_proc]]</f>
        <v>85</v>
      </c>
      <c r="AH1211" s="1">
        <f>Tabulka1[[#This Row],[z2]]</f>
        <v>1.1307499999999999</v>
      </c>
      <c r="AI1211" s="1">
        <f>Tabulka1[[#This Row],[std2]]</f>
        <v>1.4142135623666588E-5</v>
      </c>
      <c r="AJ1211" s="1" t="str">
        <f>Tabulka1[[#This Row],[z2Label]]</f>
        <v>Density (g/cm3)</v>
      </c>
      <c r="AK1211" s="1">
        <v>25</v>
      </c>
      <c r="AL1211" s="1" t="s">
        <v>83</v>
      </c>
      <c r="AM1211" s="1" t="s">
        <v>79</v>
      </c>
      <c r="AN1211" s="1">
        <f t="shared" si="932"/>
        <v>1.13015201825</v>
      </c>
      <c r="AO1211" s="1">
        <f>Tabulka1[[#This Row],[Interpolated_z2]]-Tabulka1[[#This Row],[z2]]</f>
        <v>-5.9798174999992071E-4</v>
      </c>
      <c r="AP1211" s="1">
        <f>Tabulka1[[#This Row],[Interpolated_z2 - measured]]/Tabulka1[[#This Row],[z2]]*100</f>
        <v>-5.2883639177530022E-2</v>
      </c>
      <c r="AQ1211" s="1">
        <v>1</v>
      </c>
    </row>
    <row r="1212" spans="1:43" ht="16.5" x14ac:dyDescent="0.35">
      <c r="A1212" s="1">
        <f>2*Tabulka1[[#This Row],[x3]]*Tabulka1[[#This Row],[z]]/(100*94.196)*1000</f>
        <v>2.203530575304633</v>
      </c>
      <c r="B1212" s="1">
        <f>Tabulka1[[#This Row],[y2]]*Tabulka1[[#This Row],[x]]/2</f>
        <v>2.203530575304633</v>
      </c>
      <c r="C1212" s="1">
        <f>Tabulka1[[#This Row],[z2]]</f>
        <v>1.18085</v>
      </c>
      <c r="D1212" s="1">
        <f>Tabulka1[[#This Row],[std2]]</f>
        <v>0</v>
      </c>
      <c r="E1212" s="1">
        <v>7</v>
      </c>
      <c r="F1212" s="1" t="s">
        <v>84</v>
      </c>
      <c r="G1212" s="1" t="s">
        <v>27</v>
      </c>
      <c r="H1212" s="1" t="str">
        <f>Tabulka1[[#This Row],[z2Label]]</f>
        <v>Density (g/cm3)</v>
      </c>
      <c r="I1212" s="1">
        <v>20</v>
      </c>
      <c r="J1212" s="1">
        <v>2</v>
      </c>
      <c r="K1212" s="1">
        <v>1.18085</v>
      </c>
      <c r="L1212" s="1">
        <v>0</v>
      </c>
      <c r="M1212" s="1" t="s">
        <v>29</v>
      </c>
      <c r="N1212" s="1" t="s">
        <v>28</v>
      </c>
      <c r="O1212" s="1" t="s">
        <v>80</v>
      </c>
      <c r="P1212" s="1">
        <f>Tabulka1[[#This Row],[x2]]/(1+Tabulka1[[#This Row],[y2]]*60.08/94.196)</f>
        <v>8.7887439586482294</v>
      </c>
      <c r="Q1212" s="1">
        <f>Tabulka1[[#This Row],[y2]]</f>
        <v>2</v>
      </c>
      <c r="R1212" s="1">
        <f>Tabulka1[[#This Row],[z2]]</f>
        <v>1.18085</v>
      </c>
      <c r="S1212" s="1">
        <f>Tabulka1[[#This Row],[std2]]</f>
        <v>0</v>
      </c>
      <c r="T1212" s="1" t="s">
        <v>39</v>
      </c>
      <c r="U1212" s="1" t="s">
        <v>28</v>
      </c>
      <c r="V1212" s="1" t="str">
        <f>Tabulka1[[#This Row],[z2Label]]</f>
        <v>Density (g/cm3)</v>
      </c>
      <c r="W1212" s="1">
        <f>2*Tabulka1[[#This Row],[x3]]/94.196*1000/(100-Tabulka1[[#This Row],[x2]])</f>
        <v>2.3325682509470225</v>
      </c>
      <c r="X1212" s="1">
        <f>(Tabulka1[[#This Row],[x2]]-Tabulka1[[#This Row],[x3]])/60.08*1000/(100-Tabulka1[[#This Row],[x2]])</f>
        <v>2.3325682509470229</v>
      </c>
      <c r="Y1212" s="1">
        <f>Tabulka1[[#This Row],[z2]]</f>
        <v>1.18085</v>
      </c>
      <c r="Z1212" s="1">
        <f>Tabulka1[[#This Row],[std2]]</f>
        <v>0</v>
      </c>
      <c r="AA1212" s="1" t="s">
        <v>40</v>
      </c>
      <c r="AB1212" s="1" t="s">
        <v>37</v>
      </c>
      <c r="AC1212" s="1" t="str">
        <f>Tabulka1[[#This Row],[z2Label]]</f>
        <v>Density (g/cm3)</v>
      </c>
      <c r="AD1212" s="1">
        <f>Tabulka1[[#This Row],[y2]]</f>
        <v>2</v>
      </c>
      <c r="AE1212" s="1">
        <f>Tabulka1[[#This Row],[x3]]</f>
        <v>8.7887439586482294</v>
      </c>
      <c r="AF1212" s="1">
        <f>Tabulka1[[#This Row],[x2]]-Tabulka1[[#This Row],[x3]]</f>
        <v>11.211256041351771</v>
      </c>
      <c r="AG1212" s="1">
        <f>100-Tabulka1[[#This Row],[Na2O_proc]]-Tabulka1[[#This Row],[SiO2_proc]]</f>
        <v>80</v>
      </c>
      <c r="AH1212" s="1">
        <f>Tabulka1[[#This Row],[z2]]</f>
        <v>1.18085</v>
      </c>
      <c r="AI1212" s="1">
        <f>Tabulka1[[#This Row],[std2]]</f>
        <v>0</v>
      </c>
      <c r="AJ1212" s="1" t="str">
        <f>Tabulka1[[#This Row],[z2Label]]</f>
        <v>Density (g/cm3)</v>
      </c>
      <c r="AK1212" s="1">
        <v>25</v>
      </c>
      <c r="AL1212" s="1" t="s">
        <v>83</v>
      </c>
      <c r="AM1212" s="1" t="s">
        <v>79</v>
      </c>
      <c r="AN1212" s="1">
        <f t="shared" si="932"/>
        <v>1.1813328639999998</v>
      </c>
      <c r="AO1212" s="1">
        <f>Tabulka1[[#This Row],[Interpolated_z2]]-Tabulka1[[#This Row],[z2]]</f>
        <v>4.8286399999986074E-4</v>
      </c>
      <c r="AP1212" s="1">
        <f>Tabulka1[[#This Row],[Interpolated_z2 - measured]]/Tabulka1[[#This Row],[z2]]*100</f>
        <v>4.0891222424512916E-2</v>
      </c>
      <c r="AQ1212" s="1">
        <v>1</v>
      </c>
    </row>
    <row r="1213" spans="1:43" ht="16.5" x14ac:dyDescent="0.35">
      <c r="A1213" s="1">
        <f>2*Tabulka1[[#This Row],[x3]]*Tabulka1[[#This Row],[z]]/(100*94.196)*1000</f>
        <v>2.8812699434585451</v>
      </c>
      <c r="B1213" s="1">
        <f>Tabulka1[[#This Row],[y2]]*Tabulka1[[#This Row],[x]]/2</f>
        <v>2.8812699434585451</v>
      </c>
      <c r="C1213" s="1">
        <f>Tabulka1[[#This Row],[z2]]</f>
        <v>1.2352349999999999</v>
      </c>
      <c r="D1213" s="1">
        <f>Tabulka1[[#This Row],[std2]]</f>
        <v>7.0710678117547895E-6</v>
      </c>
      <c r="E1213" s="1">
        <v>7</v>
      </c>
      <c r="F1213" s="1" t="s">
        <v>84</v>
      </c>
      <c r="G1213" s="1" t="s">
        <v>27</v>
      </c>
      <c r="H1213" s="1" t="str">
        <f>Tabulka1[[#This Row],[z2Label]]</f>
        <v>Density (g/cm3)</v>
      </c>
      <c r="I1213" s="1">
        <v>25</v>
      </c>
      <c r="J1213" s="1">
        <v>2</v>
      </c>
      <c r="K1213" s="1">
        <v>1.2352349999999999</v>
      </c>
      <c r="L1213" s="1">
        <v>7.0710678117547895E-6</v>
      </c>
      <c r="M1213" s="1" t="s">
        <v>29</v>
      </c>
      <c r="N1213" s="1" t="s">
        <v>28</v>
      </c>
      <c r="O1213" s="1" t="s">
        <v>80</v>
      </c>
      <c r="P1213" s="1">
        <f>Tabulka1[[#This Row],[x2]]/(1+Tabulka1[[#This Row],[y2]]*60.08/94.196)</f>
        <v>10.985929948310288</v>
      </c>
      <c r="Q1213" s="1">
        <f>Tabulka1[[#This Row],[y2]]</f>
        <v>2</v>
      </c>
      <c r="R1213" s="1">
        <f>Tabulka1[[#This Row],[z2]]</f>
        <v>1.2352349999999999</v>
      </c>
      <c r="S1213" s="1">
        <f>Tabulka1[[#This Row],[std2]]</f>
        <v>7.0710678117547895E-6</v>
      </c>
      <c r="T1213" s="1" t="s">
        <v>39</v>
      </c>
      <c r="U1213" s="1" t="s">
        <v>28</v>
      </c>
      <c r="V1213" s="1" t="str">
        <f>Tabulka1[[#This Row],[z2Label]]</f>
        <v>Density (g/cm3)</v>
      </c>
      <c r="W1213" s="1">
        <f>2*Tabulka1[[#This Row],[x3]]/94.196*1000/(100-Tabulka1[[#This Row],[x2]])</f>
        <v>3.1100910012626968</v>
      </c>
      <c r="X1213" s="1">
        <f>(Tabulka1[[#This Row],[x2]]-Tabulka1[[#This Row],[x3]])/60.08*1000/(100-Tabulka1[[#This Row],[x2]])</f>
        <v>3.1100910012626968</v>
      </c>
      <c r="Y1213" s="1">
        <f>Tabulka1[[#This Row],[z2]]</f>
        <v>1.2352349999999999</v>
      </c>
      <c r="Z1213" s="1">
        <f>Tabulka1[[#This Row],[std2]]</f>
        <v>7.0710678117547895E-6</v>
      </c>
      <c r="AA1213" s="1" t="s">
        <v>40</v>
      </c>
      <c r="AB1213" s="1" t="s">
        <v>37</v>
      </c>
      <c r="AC1213" s="1" t="str">
        <f>Tabulka1[[#This Row],[z2Label]]</f>
        <v>Density (g/cm3)</v>
      </c>
      <c r="AD1213" s="1">
        <f>Tabulka1[[#This Row],[y2]]</f>
        <v>2</v>
      </c>
      <c r="AE1213" s="1">
        <f>Tabulka1[[#This Row],[x3]]</f>
        <v>10.985929948310288</v>
      </c>
      <c r="AF1213" s="1">
        <f>Tabulka1[[#This Row],[x2]]-Tabulka1[[#This Row],[x3]]</f>
        <v>14.014070051689712</v>
      </c>
      <c r="AG1213" s="1">
        <f>100-Tabulka1[[#This Row],[Na2O_proc]]-Tabulka1[[#This Row],[SiO2_proc]]</f>
        <v>75</v>
      </c>
      <c r="AH1213" s="1">
        <f>Tabulka1[[#This Row],[z2]]</f>
        <v>1.2352349999999999</v>
      </c>
      <c r="AI1213" s="1">
        <f>Tabulka1[[#This Row],[std2]]</f>
        <v>7.0710678117547895E-6</v>
      </c>
      <c r="AJ1213" s="1" t="str">
        <f>Tabulka1[[#This Row],[z2Label]]</f>
        <v>Density (g/cm3)</v>
      </c>
      <c r="AK1213" s="1">
        <v>25</v>
      </c>
      <c r="AL1213" s="1" t="s">
        <v>83</v>
      </c>
      <c r="AM1213" s="1" t="s">
        <v>79</v>
      </c>
      <c r="AN1213" s="1">
        <f t="shared" si="932"/>
        <v>1.2358521062500001</v>
      </c>
      <c r="AO1213" s="1">
        <f>Tabulka1[[#This Row],[Interpolated_z2]]-Tabulka1[[#This Row],[z2]]</f>
        <v>6.1710625000022112E-4</v>
      </c>
      <c r="AP1213" s="1">
        <f>Tabulka1[[#This Row],[Interpolated_z2 - measured]]/Tabulka1[[#This Row],[z2]]*100</f>
        <v>4.9958611114502199E-2</v>
      </c>
      <c r="AQ1213" s="1">
        <v>1</v>
      </c>
    </row>
    <row r="1214" spans="1:43" ht="16.5" x14ac:dyDescent="0.35">
      <c r="A1214" s="1">
        <f>2*Tabulka1[[#This Row],[x3]]*Tabulka1[[#This Row],[z]]/(100*94.196)*1000</f>
        <v>3.6186950680176904</v>
      </c>
      <c r="B1214" s="1">
        <f>Tabulka1[[#This Row],[y2]]*Tabulka1[[#This Row],[x]]/2</f>
        <v>3.6186950680176904</v>
      </c>
      <c r="C1214" s="1">
        <f>Tabulka1[[#This Row],[z2]]</f>
        <v>1.292815</v>
      </c>
      <c r="D1214" s="1">
        <f>Tabulka1[[#This Row],[std2]]</f>
        <v>7.0710678119117998E-6</v>
      </c>
      <c r="E1214" s="1">
        <v>7</v>
      </c>
      <c r="F1214" s="1" t="s">
        <v>84</v>
      </c>
      <c r="G1214" s="1" t="s">
        <v>27</v>
      </c>
      <c r="H1214" s="1" t="str">
        <f>Tabulka1[[#This Row],[z2Label]]</f>
        <v>Density (g/cm3)</v>
      </c>
      <c r="I1214" s="1">
        <v>30</v>
      </c>
      <c r="J1214" s="1">
        <v>2</v>
      </c>
      <c r="K1214" s="1">
        <v>1.292815</v>
      </c>
      <c r="L1214" s="1">
        <v>7.0710678119117998E-6</v>
      </c>
      <c r="M1214" s="1" t="s">
        <v>29</v>
      </c>
      <c r="N1214" s="1" t="s">
        <v>28</v>
      </c>
      <c r="O1214" s="1" t="s">
        <v>80</v>
      </c>
      <c r="P1214" s="1">
        <f>Tabulka1[[#This Row],[x2]]/(1+Tabulka1[[#This Row],[y2]]*60.08/94.196)</f>
        <v>13.183115937972344</v>
      </c>
      <c r="Q1214" s="1">
        <f>Tabulka1[[#This Row],[y2]]</f>
        <v>2</v>
      </c>
      <c r="R1214" s="1">
        <f>Tabulka1[[#This Row],[z2]]</f>
        <v>1.292815</v>
      </c>
      <c r="S1214" s="1">
        <f>Tabulka1[[#This Row],[std2]]</f>
        <v>7.0710678119117998E-6</v>
      </c>
      <c r="T1214" s="1" t="s">
        <v>39</v>
      </c>
      <c r="U1214" s="1" t="s">
        <v>28</v>
      </c>
      <c r="V1214" s="1" t="str">
        <f>Tabulka1[[#This Row],[z2Label]]</f>
        <v>Density (g/cm3)</v>
      </c>
      <c r="W1214" s="1">
        <f>2*Tabulka1[[#This Row],[x3]]/94.196*1000/(100-Tabulka1[[#This Row],[x2]])</f>
        <v>3.9986884301948962</v>
      </c>
      <c r="X1214" s="1">
        <f>(Tabulka1[[#This Row],[x2]]-Tabulka1[[#This Row],[x3]])/60.08*1000/(100-Tabulka1[[#This Row],[x2]])</f>
        <v>3.9986884301948962</v>
      </c>
      <c r="Y1214" s="1">
        <f>Tabulka1[[#This Row],[z2]]</f>
        <v>1.292815</v>
      </c>
      <c r="Z1214" s="1">
        <f>Tabulka1[[#This Row],[std2]]</f>
        <v>7.0710678119117998E-6</v>
      </c>
      <c r="AA1214" s="1" t="s">
        <v>40</v>
      </c>
      <c r="AB1214" s="1" t="s">
        <v>37</v>
      </c>
      <c r="AC1214" s="1" t="str">
        <f>Tabulka1[[#This Row],[z2Label]]</f>
        <v>Density (g/cm3)</v>
      </c>
      <c r="AD1214" s="1">
        <f>Tabulka1[[#This Row],[y2]]</f>
        <v>2</v>
      </c>
      <c r="AE1214" s="1">
        <f>Tabulka1[[#This Row],[x3]]</f>
        <v>13.183115937972344</v>
      </c>
      <c r="AF1214" s="1">
        <f>Tabulka1[[#This Row],[x2]]-Tabulka1[[#This Row],[x3]]</f>
        <v>16.816884062027654</v>
      </c>
      <c r="AG1214" s="1">
        <f>100-Tabulka1[[#This Row],[Na2O_proc]]-Tabulka1[[#This Row],[SiO2_proc]]</f>
        <v>70</v>
      </c>
      <c r="AH1214" s="1">
        <f>Tabulka1[[#This Row],[z2]]</f>
        <v>1.292815</v>
      </c>
      <c r="AI1214" s="1">
        <f>Tabulka1[[#This Row],[std2]]</f>
        <v>7.0710678119117998E-6</v>
      </c>
      <c r="AJ1214" s="1" t="str">
        <f>Tabulka1[[#This Row],[z2Label]]</f>
        <v>Density (g/cm3)</v>
      </c>
      <c r="AK1214" s="1">
        <v>25</v>
      </c>
      <c r="AL1214" s="1" t="s">
        <v>83</v>
      </c>
      <c r="AM1214" s="1" t="s">
        <v>79</v>
      </c>
      <c r="AN1214" s="1">
        <f t="shared" ref="AN1214:AN1243" si="933">1 + 0.0096822*I1214 + 0.0071052*J1214 + 0.00011085*I1214^2 + -0.0014904*I1214*J1214 + -0.013926*J1214^2 + -0.0000024084*I1214^3 + 0.000029987*I1214^2*J1214 + -0.00015233*I1214*J1214^2 + 0.0081819*J1214^3 + 0.00000002889*I1214^4 + -0.000000049496*I1214^3*J1214 + -0.0000059177*I1214^2*J1214^2 + 0.000085137*I1214*J1214^3 + -0.0013448*J1214^4</f>
        <v>1.293779276</v>
      </c>
      <c r="AO1214" s="1">
        <f>Tabulka1[[#This Row],[Interpolated_z2]]-Tabulka1[[#This Row],[z2]]</f>
        <v>9.6427599999993063E-4</v>
      </c>
      <c r="AP1214" s="1">
        <f>Tabulka1[[#This Row],[Interpolated_z2 - measured]]/Tabulka1[[#This Row],[z2]]*100</f>
        <v>7.4587315277122451E-2</v>
      </c>
      <c r="AQ1214" s="1">
        <v>1</v>
      </c>
    </row>
    <row r="1215" spans="1:43" ht="16.5" x14ac:dyDescent="0.35">
      <c r="A1215" s="1">
        <f>2*Tabulka1[[#This Row],[x3]]*Tabulka1[[#This Row],[z]]/(100*94.196)*1000</f>
        <v>3.8638606057213236</v>
      </c>
      <c r="B1215" s="1">
        <f>Tabulka1[[#This Row],[y2]]*Tabulka1[[#This Row],[x]]/2</f>
        <v>3.8638606057213236</v>
      </c>
      <c r="C1215" s="1">
        <f>Tabulka1[[#This Row],[z2]]</f>
        <v>1.3121700000000001</v>
      </c>
      <c r="D1215" s="1">
        <f>Tabulka1[[#This Row],[std2]]</f>
        <v>1.4142135623666588E-5</v>
      </c>
      <c r="E1215" s="1">
        <v>7</v>
      </c>
      <c r="F1215" s="1" t="s">
        <v>84</v>
      </c>
      <c r="G1215" s="1" t="s">
        <v>27</v>
      </c>
      <c r="H1215" s="1" t="str">
        <f>Tabulka1[[#This Row],[z2Label]]</f>
        <v>Density (g/cm3)</v>
      </c>
      <c r="I1215" s="1">
        <v>31.56</v>
      </c>
      <c r="J1215" s="1">
        <v>2</v>
      </c>
      <c r="K1215" s="1">
        <v>1.3121700000000001</v>
      </c>
      <c r="L1215" s="1">
        <v>1.4142135623666588E-5</v>
      </c>
      <c r="M1215" s="1" t="s">
        <v>29</v>
      </c>
      <c r="N1215" s="1" t="s">
        <v>28</v>
      </c>
      <c r="O1215" s="1" t="s">
        <v>80</v>
      </c>
      <c r="P1215" s="1">
        <f>Tabulka1[[#This Row],[x2]]/(1+Tabulka1[[#This Row],[y2]]*60.08/94.196)</f>
        <v>13.868637966746906</v>
      </c>
      <c r="Q1215" s="1">
        <f>Tabulka1[[#This Row],[y2]]</f>
        <v>2</v>
      </c>
      <c r="R1215" s="1">
        <f>Tabulka1[[#This Row],[z2]]</f>
        <v>1.3121700000000001</v>
      </c>
      <c r="S1215" s="1">
        <f>Tabulka1[[#This Row],[std2]]</f>
        <v>1.4142135623666588E-5</v>
      </c>
      <c r="T1215" s="1" t="s">
        <v>39</v>
      </c>
      <c r="U1215" s="1" t="s">
        <v>28</v>
      </c>
      <c r="V1215" s="1" t="str">
        <f>Tabulka1[[#This Row],[z2Label]]</f>
        <v>Density (g/cm3)</v>
      </c>
      <c r="W1215" s="1">
        <f>2*Tabulka1[[#This Row],[x3]]/94.196*1000/(100-Tabulka1[[#This Row],[x2]])</f>
        <v>4.3025046171763899</v>
      </c>
      <c r="X1215" s="1">
        <f>(Tabulka1[[#This Row],[x2]]-Tabulka1[[#This Row],[x3]])/60.08*1000/(100-Tabulka1[[#This Row],[x2]])</f>
        <v>4.3025046171763908</v>
      </c>
      <c r="Y1215" s="1">
        <f>Tabulka1[[#This Row],[z2]]</f>
        <v>1.3121700000000001</v>
      </c>
      <c r="Z1215" s="1">
        <f>Tabulka1[[#This Row],[std2]]</f>
        <v>1.4142135623666588E-5</v>
      </c>
      <c r="AA1215" s="1" t="s">
        <v>40</v>
      </c>
      <c r="AB1215" s="1" t="s">
        <v>37</v>
      </c>
      <c r="AC1215" s="1" t="str">
        <f>Tabulka1[[#This Row],[z2Label]]</f>
        <v>Density (g/cm3)</v>
      </c>
      <c r="AD1215" s="1">
        <f>Tabulka1[[#This Row],[y2]]</f>
        <v>2</v>
      </c>
      <c r="AE1215" s="1">
        <f>Tabulka1[[#This Row],[x3]]</f>
        <v>13.868637966746906</v>
      </c>
      <c r="AF1215" s="1">
        <f>Tabulka1[[#This Row],[x2]]-Tabulka1[[#This Row],[x3]]</f>
        <v>17.691362033253093</v>
      </c>
      <c r="AG1215" s="1">
        <f>100-Tabulka1[[#This Row],[Na2O_proc]]-Tabulka1[[#This Row],[SiO2_proc]]</f>
        <v>68.44</v>
      </c>
      <c r="AH1215" s="1">
        <f>Tabulka1[[#This Row],[z2]]</f>
        <v>1.3121700000000001</v>
      </c>
      <c r="AI1215" s="1">
        <f>Tabulka1[[#This Row],[std2]]</f>
        <v>1.4142135623666588E-5</v>
      </c>
      <c r="AJ1215" s="1" t="str">
        <f>Tabulka1[[#This Row],[z2Label]]</f>
        <v>Density (g/cm3)</v>
      </c>
      <c r="AK1215" s="1">
        <v>25</v>
      </c>
      <c r="AL1215" s="1" t="s">
        <v>83</v>
      </c>
      <c r="AM1215" s="1" t="s">
        <v>79</v>
      </c>
      <c r="AN1215" s="1">
        <f t="shared" si="933"/>
        <v>1.3126176247899886</v>
      </c>
      <c r="AO1215" s="1">
        <f>Tabulka1[[#This Row],[Interpolated_z2]]-Tabulka1[[#This Row],[z2]]</f>
        <v>4.4762478998849886E-4</v>
      </c>
      <c r="AP1215" s="1">
        <f>Tabulka1[[#This Row],[Interpolated_z2 - measured]]/Tabulka1[[#This Row],[z2]]*100</f>
        <v>3.4113322967946141E-2</v>
      </c>
      <c r="AQ1215" s="1">
        <v>1</v>
      </c>
    </row>
    <row r="1216" spans="1:43" ht="16.5" x14ac:dyDescent="0.35">
      <c r="A1216" s="1">
        <f>2*Tabulka1[[#This Row],[x3]]*Tabulka1[[#This Row],[z]]/(100*94.196)*1000</f>
        <v>0</v>
      </c>
      <c r="B1216" s="1">
        <f>Tabulka1[[#This Row],[y2]]*Tabulka1[[#This Row],[x]]/2</f>
        <v>0</v>
      </c>
      <c r="C1216" s="1">
        <f>Tabulka1[[#This Row],[z2]]</f>
        <v>0.99704000000000004</v>
      </c>
      <c r="D1216" s="1">
        <f>Tabulka1[[#This Row],[std2]]</f>
        <v>0</v>
      </c>
      <c r="E1216" s="1">
        <v>8</v>
      </c>
      <c r="F1216" s="1" t="s">
        <v>84</v>
      </c>
      <c r="G1216" s="1" t="s">
        <v>27</v>
      </c>
      <c r="H1216" s="1" t="str">
        <f>Tabulka1[[#This Row],[z2Label]]</f>
        <v>Density (g/cm3)</v>
      </c>
      <c r="I1216" s="1">
        <v>0</v>
      </c>
      <c r="J1216" s="1">
        <v>2.5</v>
      </c>
      <c r="K1216" s="1">
        <v>0.99704000000000004</v>
      </c>
      <c r="M1216" s="1" t="s">
        <v>29</v>
      </c>
      <c r="N1216" s="1" t="s">
        <v>28</v>
      </c>
      <c r="O1216" s="1" t="s">
        <v>80</v>
      </c>
      <c r="P1216" s="1">
        <f>Tabulka1[[#This Row],[x2]]/(1+Tabulka1[[#This Row],[y2]]*60.08/94.196)</f>
        <v>0</v>
      </c>
      <c r="Q1216" s="1">
        <f>Tabulka1[[#This Row],[y2]]</f>
        <v>2.5</v>
      </c>
      <c r="R1216" s="1">
        <f>Tabulka1[[#This Row],[z2]]</f>
        <v>0.99704000000000004</v>
      </c>
      <c r="S1216" s="1">
        <f>Tabulka1[[#This Row],[std2]]</f>
        <v>0</v>
      </c>
      <c r="T1216" s="1" t="s">
        <v>39</v>
      </c>
      <c r="U1216" s="1" t="s">
        <v>28</v>
      </c>
      <c r="V1216" s="1" t="str">
        <f>Tabulka1[[#This Row],[z2Label]]</f>
        <v>Density (g/cm3)</v>
      </c>
      <c r="W1216" s="1">
        <f>2*Tabulka1[[#This Row],[x3]]/94.196*1000/(100-Tabulka1[[#This Row],[x2]])</f>
        <v>0</v>
      </c>
      <c r="X1216" s="1">
        <f>(Tabulka1[[#This Row],[x2]]-Tabulka1[[#This Row],[x3]])/60.08*1000/(100-Tabulka1[[#This Row],[x2]])</f>
        <v>0</v>
      </c>
      <c r="Y1216" s="1">
        <f>Tabulka1[[#This Row],[z2]]</f>
        <v>0.99704000000000004</v>
      </c>
      <c r="Z1216" s="1">
        <f>Tabulka1[[#This Row],[std2]]</f>
        <v>0</v>
      </c>
      <c r="AA1216" s="1" t="s">
        <v>40</v>
      </c>
      <c r="AB1216" s="1" t="s">
        <v>37</v>
      </c>
      <c r="AC1216" s="1" t="str">
        <f>Tabulka1[[#This Row],[z2Label]]</f>
        <v>Density (g/cm3)</v>
      </c>
      <c r="AD1216" s="1">
        <f>Tabulka1[[#This Row],[y2]]</f>
        <v>2.5</v>
      </c>
      <c r="AE1216" s="1">
        <f>Tabulka1[[#This Row],[x3]]</f>
        <v>0</v>
      </c>
      <c r="AF1216" s="1">
        <f>Tabulka1[[#This Row],[x2]]-Tabulka1[[#This Row],[x3]]</f>
        <v>0</v>
      </c>
      <c r="AG1216" s="1">
        <f>100-Tabulka1[[#This Row],[Na2O_proc]]-Tabulka1[[#This Row],[SiO2_proc]]</f>
        <v>100</v>
      </c>
      <c r="AH1216" s="1">
        <f>Tabulka1[[#This Row],[z2]]</f>
        <v>0.99704000000000004</v>
      </c>
      <c r="AI1216" s="1">
        <f>Tabulka1[[#This Row],[std2]]</f>
        <v>0</v>
      </c>
      <c r="AJ1216" s="1" t="str">
        <f>Tabulka1[[#This Row],[z2Label]]</f>
        <v>Density (g/cm3)</v>
      </c>
      <c r="AK1216" s="1">
        <v>25</v>
      </c>
      <c r="AL1216" s="1" t="s">
        <v>83</v>
      </c>
      <c r="AM1216" s="1" t="s">
        <v>79</v>
      </c>
      <c r="AN1216" s="1">
        <f t="shared" si="933"/>
        <v>1.0060364375000002</v>
      </c>
      <c r="AO1216" s="1">
        <f>Tabulka1[[#This Row],[Interpolated_z2]]-Tabulka1[[#This Row],[z2]]</f>
        <v>8.9964375000001207E-3</v>
      </c>
      <c r="AP1216" s="1">
        <f>Tabulka1[[#This Row],[Interpolated_z2 - measured]]/Tabulka1[[#This Row],[z2]]*100</f>
        <v>0.90231460121962204</v>
      </c>
      <c r="AQ1216" s="1">
        <v>100</v>
      </c>
    </row>
    <row r="1217" spans="1:43" ht="16.5" x14ac:dyDescent="0.35">
      <c r="A1217" s="1">
        <f>2*Tabulka1[[#This Row],[x3]]*Tabulka1[[#This Row],[z]]/(100*94.196)*1000</f>
        <v>0.42479418648423067</v>
      </c>
      <c r="B1217" s="1">
        <f>Tabulka1[[#This Row],[y2]]*Tabulka1[[#This Row],[x]]/2</f>
        <v>0.53099273310528838</v>
      </c>
      <c r="C1217" s="1">
        <f>Tabulka1[[#This Row],[z2]]</f>
        <v>1.0381800000000001</v>
      </c>
      <c r="D1217" s="1">
        <f>Tabulka1[[#This Row],[std2]]</f>
        <v>0</v>
      </c>
      <c r="E1217" s="1">
        <v>8</v>
      </c>
      <c r="F1217" s="1" t="s">
        <v>84</v>
      </c>
      <c r="G1217" s="1" t="s">
        <v>27</v>
      </c>
      <c r="H1217" s="1" t="str">
        <f>Tabulka1[[#This Row],[z2Label]]</f>
        <v>Density (g/cm3)</v>
      </c>
      <c r="I1217" s="1">
        <v>5</v>
      </c>
      <c r="J1217" s="1">
        <v>2.5</v>
      </c>
      <c r="K1217" s="1">
        <v>1.0381800000000001</v>
      </c>
      <c r="L1217" s="1">
        <v>0</v>
      </c>
      <c r="M1217" s="1" t="s">
        <v>29</v>
      </c>
      <c r="N1217" s="1" t="s">
        <v>28</v>
      </c>
      <c r="O1217" s="1" t="s">
        <v>80</v>
      </c>
      <c r="P1217" s="1">
        <f>Tabulka1[[#This Row],[x2]]/(1+Tabulka1[[#This Row],[y2]]*60.08/94.196)</f>
        <v>1.9271182834416278</v>
      </c>
      <c r="Q1217" s="1">
        <f>Tabulka1[[#This Row],[y2]]</f>
        <v>2.5</v>
      </c>
      <c r="R1217" s="1">
        <f>Tabulka1[[#This Row],[z2]]</f>
        <v>1.0381800000000001</v>
      </c>
      <c r="S1217" s="1">
        <f>Tabulka1[[#This Row],[std2]]</f>
        <v>0</v>
      </c>
      <c r="T1217" s="1" t="s">
        <v>39</v>
      </c>
      <c r="U1217" s="1" t="s">
        <v>28</v>
      </c>
      <c r="V1217" s="1" t="str">
        <f>Tabulka1[[#This Row],[z2Label]]</f>
        <v>Density (g/cm3)</v>
      </c>
      <c r="W1217" s="1">
        <f>2*Tabulka1[[#This Row],[x3]]/94.196*1000/(100-Tabulka1[[#This Row],[x2]])</f>
        <v>0.43070736793866049</v>
      </c>
      <c r="X1217" s="1">
        <f>(Tabulka1[[#This Row],[x2]]-Tabulka1[[#This Row],[x3]])/60.08*1000/(100-Tabulka1[[#This Row],[x2]])</f>
        <v>0.53838420992332547</v>
      </c>
      <c r="Y1217" s="1">
        <f>Tabulka1[[#This Row],[z2]]</f>
        <v>1.0381800000000001</v>
      </c>
      <c r="Z1217" s="1">
        <f>Tabulka1[[#This Row],[std2]]</f>
        <v>0</v>
      </c>
      <c r="AA1217" s="1" t="s">
        <v>40</v>
      </c>
      <c r="AB1217" s="1" t="s">
        <v>37</v>
      </c>
      <c r="AC1217" s="1" t="str">
        <f>Tabulka1[[#This Row],[z2Label]]</f>
        <v>Density (g/cm3)</v>
      </c>
      <c r="AD1217" s="1">
        <f>Tabulka1[[#This Row],[y2]]</f>
        <v>2.5</v>
      </c>
      <c r="AE1217" s="1">
        <f>Tabulka1[[#This Row],[x3]]</f>
        <v>1.9271182834416278</v>
      </c>
      <c r="AF1217" s="1">
        <f>Tabulka1[[#This Row],[x2]]-Tabulka1[[#This Row],[x3]]</f>
        <v>3.0728817165583724</v>
      </c>
      <c r="AG1217" s="1">
        <f>100-Tabulka1[[#This Row],[Na2O_proc]]-Tabulka1[[#This Row],[SiO2_proc]]</f>
        <v>95</v>
      </c>
      <c r="AH1217" s="1">
        <f>Tabulka1[[#This Row],[z2]]</f>
        <v>1.0381800000000001</v>
      </c>
      <c r="AI1217" s="1">
        <f>Tabulka1[[#This Row],[std2]]</f>
        <v>0</v>
      </c>
      <c r="AJ1217" s="1" t="str">
        <f>Tabulka1[[#This Row],[z2Label]]</f>
        <v>Density (g/cm3)</v>
      </c>
      <c r="AK1217" s="1">
        <v>25</v>
      </c>
      <c r="AL1217" s="1" t="s">
        <v>83</v>
      </c>
      <c r="AM1217" s="1" t="s">
        <v>79</v>
      </c>
      <c r="AN1217" s="1">
        <f t="shared" si="933"/>
        <v>1.0411307887500001</v>
      </c>
      <c r="AO1217" s="1">
        <f>Tabulka1[[#This Row],[Interpolated_z2]]-Tabulka1[[#This Row],[z2]]</f>
        <v>2.9507887499999885E-3</v>
      </c>
      <c r="AP1217" s="1">
        <f>Tabulka1[[#This Row],[Interpolated_z2 - measured]]/Tabulka1[[#This Row],[z2]]*100</f>
        <v>0.2842270848985714</v>
      </c>
      <c r="AQ1217" s="1">
        <v>1</v>
      </c>
    </row>
    <row r="1218" spans="1:43" ht="16.5" x14ac:dyDescent="0.35">
      <c r="A1218" s="1">
        <f>2*Tabulka1[[#This Row],[x3]]*Tabulka1[[#This Row],[z]]/(100*94.196)*1000</f>
        <v>0.88431889228956295</v>
      </c>
      <c r="B1218" s="1">
        <f>Tabulka1[[#This Row],[y2]]*Tabulka1[[#This Row],[x]]/2</f>
        <v>1.1053986153619537</v>
      </c>
      <c r="C1218" s="1">
        <f>Tabulka1[[#This Row],[z2]]</f>
        <v>1.0806199999999999</v>
      </c>
      <c r="D1218" s="1">
        <f>Tabulka1[[#This Row],[std2]]</f>
        <v>0</v>
      </c>
      <c r="E1218" s="1">
        <v>8</v>
      </c>
      <c r="F1218" s="1" t="s">
        <v>84</v>
      </c>
      <c r="G1218" s="1" t="s">
        <v>27</v>
      </c>
      <c r="H1218" s="1" t="str">
        <f>Tabulka1[[#This Row],[z2Label]]</f>
        <v>Density (g/cm3)</v>
      </c>
      <c r="I1218" s="1">
        <v>10</v>
      </c>
      <c r="J1218" s="1">
        <v>2.5</v>
      </c>
      <c r="K1218" s="1">
        <v>1.0806199999999999</v>
      </c>
      <c r="L1218" s="1">
        <v>0</v>
      </c>
      <c r="M1218" s="1" t="s">
        <v>29</v>
      </c>
      <c r="N1218" s="1" t="s">
        <v>28</v>
      </c>
      <c r="O1218" s="1" t="s">
        <v>80</v>
      </c>
      <c r="P1218" s="1">
        <f>Tabulka1[[#This Row],[x2]]/(1+Tabulka1[[#This Row],[y2]]*60.08/94.196)</f>
        <v>3.8542365668832557</v>
      </c>
      <c r="Q1218" s="1">
        <f>Tabulka1[[#This Row],[y2]]</f>
        <v>2.5</v>
      </c>
      <c r="R1218" s="1">
        <f>Tabulka1[[#This Row],[z2]]</f>
        <v>1.0806199999999999</v>
      </c>
      <c r="S1218" s="1">
        <f>Tabulka1[[#This Row],[std2]]</f>
        <v>0</v>
      </c>
      <c r="T1218" s="1" t="s">
        <v>39</v>
      </c>
      <c r="U1218" s="1" t="s">
        <v>28</v>
      </c>
      <c r="V1218" s="1" t="str">
        <f>Tabulka1[[#This Row],[z2Label]]</f>
        <v>Density (g/cm3)</v>
      </c>
      <c r="W1218" s="1">
        <f>2*Tabulka1[[#This Row],[x3]]/94.196*1000/(100-Tabulka1[[#This Row],[x2]])</f>
        <v>0.90927111009272765</v>
      </c>
      <c r="X1218" s="1">
        <f>(Tabulka1[[#This Row],[x2]]-Tabulka1[[#This Row],[x3]])/60.08*1000/(100-Tabulka1[[#This Row],[x2]])</f>
        <v>1.1365888876159094</v>
      </c>
      <c r="Y1218" s="1">
        <f>Tabulka1[[#This Row],[z2]]</f>
        <v>1.0806199999999999</v>
      </c>
      <c r="Z1218" s="1">
        <f>Tabulka1[[#This Row],[std2]]</f>
        <v>0</v>
      </c>
      <c r="AA1218" s="1" t="s">
        <v>40</v>
      </c>
      <c r="AB1218" s="1" t="s">
        <v>37</v>
      </c>
      <c r="AC1218" s="1" t="str">
        <f>Tabulka1[[#This Row],[z2Label]]</f>
        <v>Density (g/cm3)</v>
      </c>
      <c r="AD1218" s="1">
        <f>Tabulka1[[#This Row],[y2]]</f>
        <v>2.5</v>
      </c>
      <c r="AE1218" s="1">
        <f>Tabulka1[[#This Row],[x3]]</f>
        <v>3.8542365668832557</v>
      </c>
      <c r="AF1218" s="1">
        <f>Tabulka1[[#This Row],[x2]]-Tabulka1[[#This Row],[x3]]</f>
        <v>6.1457634331167448</v>
      </c>
      <c r="AG1218" s="1">
        <f>100-Tabulka1[[#This Row],[Na2O_proc]]-Tabulka1[[#This Row],[SiO2_proc]]</f>
        <v>90</v>
      </c>
      <c r="AH1218" s="1">
        <f>Tabulka1[[#This Row],[z2]]</f>
        <v>1.0806199999999999</v>
      </c>
      <c r="AI1218" s="1">
        <f>Tabulka1[[#This Row],[std2]]</f>
        <v>0</v>
      </c>
      <c r="AJ1218" s="1" t="str">
        <f>Tabulka1[[#This Row],[z2Label]]</f>
        <v>Density (g/cm3)</v>
      </c>
      <c r="AK1218" s="1">
        <v>25</v>
      </c>
      <c r="AL1218" s="1" t="s">
        <v>83</v>
      </c>
      <c r="AM1218" s="1" t="s">
        <v>79</v>
      </c>
      <c r="AN1218" s="1">
        <f t="shared" si="933"/>
        <v>1.0820204162500002</v>
      </c>
      <c r="AO1218" s="1">
        <f>Tabulka1[[#This Row],[Interpolated_z2]]-Tabulka1[[#This Row],[z2]]</f>
        <v>1.4004162500003137E-3</v>
      </c>
      <c r="AP1218" s="1">
        <f>Tabulka1[[#This Row],[Interpolated_z2 - measured]]/Tabulka1[[#This Row],[z2]]*100</f>
        <v>0.12959377487001109</v>
      </c>
      <c r="AQ1218" s="1">
        <v>1</v>
      </c>
    </row>
    <row r="1219" spans="1:43" ht="16.5" x14ac:dyDescent="0.35">
      <c r="A1219" s="1">
        <f>2*Tabulka1[[#This Row],[x3]]*Tabulka1[[#This Row],[z]]/(100*94.196)*1000</f>
        <v>1.3825144437715839</v>
      </c>
      <c r="B1219" s="1">
        <f>Tabulka1[[#This Row],[y2]]*Tabulka1[[#This Row],[x]]/2</f>
        <v>1.7281430547144798</v>
      </c>
      <c r="C1219" s="1">
        <f>Tabulka1[[#This Row],[z2]]</f>
        <v>1.1262700000000001</v>
      </c>
      <c r="D1219" s="1">
        <f>Tabulka1[[#This Row],[std2]]</f>
        <v>0</v>
      </c>
      <c r="E1219" s="1">
        <v>8</v>
      </c>
      <c r="F1219" s="1" t="s">
        <v>84</v>
      </c>
      <c r="G1219" s="1" t="s">
        <v>27</v>
      </c>
      <c r="H1219" s="1" t="str">
        <f>Tabulka1[[#This Row],[z2Label]]</f>
        <v>Density (g/cm3)</v>
      </c>
      <c r="I1219" s="1">
        <v>15</v>
      </c>
      <c r="J1219" s="1">
        <v>2.5</v>
      </c>
      <c r="K1219" s="1">
        <v>1.1262700000000001</v>
      </c>
      <c r="L1219" s="1">
        <v>0</v>
      </c>
      <c r="M1219" s="1" t="s">
        <v>29</v>
      </c>
      <c r="N1219" s="1" t="s">
        <v>28</v>
      </c>
      <c r="O1219" s="1" t="s">
        <v>80</v>
      </c>
      <c r="P1219" s="1">
        <f>Tabulka1[[#This Row],[x2]]/(1+Tabulka1[[#This Row],[y2]]*60.08/94.196)</f>
        <v>5.7813548503248828</v>
      </c>
      <c r="Q1219" s="1">
        <f>Tabulka1[[#This Row],[y2]]</f>
        <v>2.5</v>
      </c>
      <c r="R1219" s="1">
        <f>Tabulka1[[#This Row],[z2]]</f>
        <v>1.1262700000000001</v>
      </c>
      <c r="S1219" s="1">
        <f>Tabulka1[[#This Row],[std2]]</f>
        <v>0</v>
      </c>
      <c r="T1219" s="1" t="s">
        <v>39</v>
      </c>
      <c r="U1219" s="1" t="s">
        <v>28</v>
      </c>
      <c r="V1219" s="1" t="str">
        <f>Tabulka1[[#This Row],[z2Label]]</f>
        <v>Density (g/cm3)</v>
      </c>
      <c r="W1219" s="1">
        <f>2*Tabulka1[[#This Row],[x3]]/94.196*1000/(100-Tabulka1[[#This Row],[x2]])</f>
        <v>1.4441364689708025</v>
      </c>
      <c r="X1219" s="1">
        <f>(Tabulka1[[#This Row],[x2]]-Tabulka1[[#This Row],[x3]])/60.08*1000/(100-Tabulka1[[#This Row],[x2]])</f>
        <v>1.8051705862135028</v>
      </c>
      <c r="Y1219" s="1">
        <f>Tabulka1[[#This Row],[z2]]</f>
        <v>1.1262700000000001</v>
      </c>
      <c r="Z1219" s="1">
        <f>Tabulka1[[#This Row],[std2]]</f>
        <v>0</v>
      </c>
      <c r="AA1219" s="1" t="s">
        <v>40</v>
      </c>
      <c r="AB1219" s="1" t="s">
        <v>37</v>
      </c>
      <c r="AC1219" s="1" t="str">
        <f>Tabulka1[[#This Row],[z2Label]]</f>
        <v>Density (g/cm3)</v>
      </c>
      <c r="AD1219" s="1">
        <f>Tabulka1[[#This Row],[y2]]</f>
        <v>2.5</v>
      </c>
      <c r="AE1219" s="1">
        <f>Tabulka1[[#This Row],[x3]]</f>
        <v>5.7813548503248828</v>
      </c>
      <c r="AF1219" s="1">
        <f>Tabulka1[[#This Row],[x2]]-Tabulka1[[#This Row],[x3]]</f>
        <v>9.2186451496751172</v>
      </c>
      <c r="AG1219" s="1">
        <f>100-Tabulka1[[#This Row],[Na2O_proc]]-Tabulka1[[#This Row],[SiO2_proc]]</f>
        <v>85</v>
      </c>
      <c r="AH1219" s="1">
        <f>Tabulka1[[#This Row],[z2]]</f>
        <v>1.1262700000000001</v>
      </c>
      <c r="AI1219" s="1">
        <f>Tabulka1[[#This Row],[std2]]</f>
        <v>0</v>
      </c>
      <c r="AJ1219" s="1" t="str">
        <f>Tabulka1[[#This Row],[z2Label]]</f>
        <v>Density (g/cm3)</v>
      </c>
      <c r="AK1219" s="1">
        <v>25</v>
      </c>
      <c r="AL1219" s="1" t="s">
        <v>83</v>
      </c>
      <c r="AM1219" s="1" t="s">
        <v>79</v>
      </c>
      <c r="AN1219" s="1">
        <f t="shared" si="933"/>
        <v>1.1274562399999997</v>
      </c>
      <c r="AO1219" s="1">
        <f>Tabulka1[[#This Row],[Interpolated_z2]]-Tabulka1[[#This Row],[z2]]</f>
        <v>1.186239999999561E-3</v>
      </c>
      <c r="AP1219" s="1">
        <f>Tabulka1[[#This Row],[Interpolated_z2 - measured]]/Tabulka1[[#This Row],[z2]]*100</f>
        <v>0.10532465572194596</v>
      </c>
      <c r="AQ1219" s="1">
        <v>1</v>
      </c>
    </row>
    <row r="1220" spans="1:43" ht="16.5" x14ac:dyDescent="0.35">
      <c r="A1220" s="1">
        <f>2*Tabulka1[[#This Row],[x3]]*Tabulka1[[#This Row],[z]]/(100*94.196)*1000</f>
        <v>1.9225601073667331</v>
      </c>
      <c r="B1220" s="1">
        <f>Tabulka1[[#This Row],[y2]]*Tabulka1[[#This Row],[x]]/2</f>
        <v>2.4032001342084164</v>
      </c>
      <c r="C1220" s="1">
        <f>Tabulka1[[#This Row],[z2]]</f>
        <v>1.1746650000000001</v>
      </c>
      <c r="D1220" s="1">
        <f>Tabulka1[[#This Row],[std2]]</f>
        <v>7.0710678119117998E-6</v>
      </c>
      <c r="E1220" s="1">
        <v>8</v>
      </c>
      <c r="F1220" s="1" t="s">
        <v>84</v>
      </c>
      <c r="G1220" s="1" t="s">
        <v>27</v>
      </c>
      <c r="H1220" s="1" t="str">
        <f>Tabulka1[[#This Row],[z2Label]]</f>
        <v>Density (g/cm3)</v>
      </c>
      <c r="I1220" s="1">
        <v>20</v>
      </c>
      <c r="J1220" s="1">
        <v>2.5</v>
      </c>
      <c r="K1220" s="1">
        <v>1.1746650000000001</v>
      </c>
      <c r="L1220" s="1">
        <v>7.0710678119117998E-6</v>
      </c>
      <c r="M1220" s="1" t="s">
        <v>29</v>
      </c>
      <c r="N1220" s="1" t="s">
        <v>28</v>
      </c>
      <c r="O1220" s="1" t="s">
        <v>80</v>
      </c>
      <c r="P1220" s="1">
        <f>Tabulka1[[#This Row],[x2]]/(1+Tabulka1[[#This Row],[y2]]*60.08/94.196)</f>
        <v>7.7084731337665113</v>
      </c>
      <c r="Q1220" s="1">
        <f>Tabulka1[[#This Row],[y2]]</f>
        <v>2.5</v>
      </c>
      <c r="R1220" s="1">
        <f>Tabulka1[[#This Row],[z2]]</f>
        <v>1.1746650000000001</v>
      </c>
      <c r="S1220" s="1">
        <f>Tabulka1[[#This Row],[std2]]</f>
        <v>7.0710678119117998E-6</v>
      </c>
      <c r="T1220" s="1" t="s">
        <v>39</v>
      </c>
      <c r="U1220" s="1" t="s">
        <v>28</v>
      </c>
      <c r="V1220" s="1" t="str">
        <f>Tabulka1[[#This Row],[z2Label]]</f>
        <v>Density (g/cm3)</v>
      </c>
      <c r="W1220" s="1">
        <f>2*Tabulka1[[#This Row],[x3]]/94.196*1000/(100-Tabulka1[[#This Row],[x2]])</f>
        <v>2.0458599977086371</v>
      </c>
      <c r="X1220" s="1">
        <f>(Tabulka1[[#This Row],[x2]]-Tabulka1[[#This Row],[x3]])/60.08*1000/(100-Tabulka1[[#This Row],[x2]])</f>
        <v>2.5573249971357961</v>
      </c>
      <c r="Y1220" s="1">
        <f>Tabulka1[[#This Row],[z2]]</f>
        <v>1.1746650000000001</v>
      </c>
      <c r="Z1220" s="1">
        <f>Tabulka1[[#This Row],[std2]]</f>
        <v>7.0710678119117998E-6</v>
      </c>
      <c r="AA1220" s="1" t="s">
        <v>40</v>
      </c>
      <c r="AB1220" s="1" t="s">
        <v>37</v>
      </c>
      <c r="AC1220" s="1" t="str">
        <f>Tabulka1[[#This Row],[z2Label]]</f>
        <v>Density (g/cm3)</v>
      </c>
      <c r="AD1220" s="1">
        <f>Tabulka1[[#This Row],[y2]]</f>
        <v>2.5</v>
      </c>
      <c r="AE1220" s="1">
        <f>Tabulka1[[#This Row],[x3]]</f>
        <v>7.7084731337665113</v>
      </c>
      <c r="AF1220" s="1">
        <f>Tabulka1[[#This Row],[x2]]-Tabulka1[[#This Row],[x3]]</f>
        <v>12.29152686623349</v>
      </c>
      <c r="AG1220" s="1">
        <f>100-Tabulka1[[#This Row],[Na2O_proc]]-Tabulka1[[#This Row],[SiO2_proc]]</f>
        <v>80</v>
      </c>
      <c r="AH1220" s="1">
        <f>Tabulka1[[#This Row],[z2]]</f>
        <v>1.1746650000000001</v>
      </c>
      <c r="AI1220" s="1">
        <f>Tabulka1[[#This Row],[std2]]</f>
        <v>7.0710678119117998E-6</v>
      </c>
      <c r="AJ1220" s="1" t="str">
        <f>Tabulka1[[#This Row],[z2Label]]</f>
        <v>Density (g/cm3)</v>
      </c>
      <c r="AK1220" s="1">
        <v>25</v>
      </c>
      <c r="AL1220" s="1" t="s">
        <v>83</v>
      </c>
      <c r="AM1220" s="1" t="s">
        <v>79</v>
      </c>
      <c r="AN1220" s="1">
        <f t="shared" si="933"/>
        <v>1.1766225300000002</v>
      </c>
      <c r="AO1220" s="1">
        <f>Tabulka1[[#This Row],[Interpolated_z2]]-Tabulka1[[#This Row],[z2]]</f>
        <v>1.9575300000000961E-3</v>
      </c>
      <c r="AP1220" s="1">
        <f>Tabulka1[[#This Row],[Interpolated_z2 - measured]]/Tabulka1[[#This Row],[z2]]*100</f>
        <v>0.16664580965637829</v>
      </c>
      <c r="AQ1220" s="1">
        <v>1</v>
      </c>
    </row>
    <row r="1221" spans="1:43" ht="16.5" x14ac:dyDescent="0.35">
      <c r="A1221" s="1">
        <f>2*Tabulka1[[#This Row],[x3]]*Tabulka1[[#This Row],[z]]/(100*94.196)*1000</f>
        <v>2.5096155419892305</v>
      </c>
      <c r="B1221" s="1">
        <f>Tabulka1[[#This Row],[y2]]*Tabulka1[[#This Row],[x]]/2</f>
        <v>3.1370194274865382</v>
      </c>
      <c r="C1221" s="1">
        <f>Tabulka1[[#This Row],[z2]]</f>
        <v>1.22668</v>
      </c>
      <c r="D1221" s="1">
        <f>Tabulka1[[#This Row],[std2]]</f>
        <v>1.41421356238236E-5</v>
      </c>
      <c r="E1221" s="1">
        <v>8</v>
      </c>
      <c r="F1221" s="1" t="s">
        <v>84</v>
      </c>
      <c r="G1221" s="1" t="s">
        <v>27</v>
      </c>
      <c r="H1221" s="1" t="str">
        <f>Tabulka1[[#This Row],[z2Label]]</f>
        <v>Density (g/cm3)</v>
      </c>
      <c r="I1221" s="1">
        <v>25</v>
      </c>
      <c r="J1221" s="1">
        <v>2.5</v>
      </c>
      <c r="K1221" s="1">
        <v>1.22668</v>
      </c>
      <c r="L1221" s="1">
        <v>1.41421356238236E-5</v>
      </c>
      <c r="M1221" s="1" t="s">
        <v>29</v>
      </c>
      <c r="N1221" s="1" t="s">
        <v>28</v>
      </c>
      <c r="O1221" s="1" t="s">
        <v>80</v>
      </c>
      <c r="P1221" s="1">
        <f>Tabulka1[[#This Row],[x2]]/(1+Tabulka1[[#This Row],[y2]]*60.08/94.196)</f>
        <v>9.6355914172081381</v>
      </c>
      <c r="Q1221" s="1">
        <f>Tabulka1[[#This Row],[y2]]</f>
        <v>2.5</v>
      </c>
      <c r="R1221" s="1">
        <f>Tabulka1[[#This Row],[z2]]</f>
        <v>1.22668</v>
      </c>
      <c r="S1221" s="1">
        <f>Tabulka1[[#This Row],[std2]]</f>
        <v>1.41421356238236E-5</v>
      </c>
      <c r="T1221" s="1" t="s">
        <v>39</v>
      </c>
      <c r="U1221" s="1" t="s">
        <v>28</v>
      </c>
      <c r="V1221" s="1" t="str">
        <f>Tabulka1[[#This Row],[z2Label]]</f>
        <v>Density (g/cm3)</v>
      </c>
      <c r="W1221" s="1">
        <f>2*Tabulka1[[#This Row],[x3]]/94.196*1000/(100-Tabulka1[[#This Row],[x2]])</f>
        <v>2.7278133302781828</v>
      </c>
      <c r="X1221" s="1">
        <f>(Tabulka1[[#This Row],[x2]]-Tabulka1[[#This Row],[x3]])/60.08*1000/(100-Tabulka1[[#This Row],[x2]])</f>
        <v>3.4097666628477277</v>
      </c>
      <c r="Y1221" s="1">
        <f>Tabulka1[[#This Row],[z2]]</f>
        <v>1.22668</v>
      </c>
      <c r="Z1221" s="1">
        <f>Tabulka1[[#This Row],[std2]]</f>
        <v>1.41421356238236E-5</v>
      </c>
      <c r="AA1221" s="1" t="s">
        <v>40</v>
      </c>
      <c r="AB1221" s="1" t="s">
        <v>37</v>
      </c>
      <c r="AC1221" s="1" t="str">
        <f>Tabulka1[[#This Row],[z2Label]]</f>
        <v>Density (g/cm3)</v>
      </c>
      <c r="AD1221" s="1">
        <f>Tabulka1[[#This Row],[y2]]</f>
        <v>2.5</v>
      </c>
      <c r="AE1221" s="1">
        <f>Tabulka1[[#This Row],[x3]]</f>
        <v>9.6355914172081381</v>
      </c>
      <c r="AF1221" s="1">
        <f>Tabulka1[[#This Row],[x2]]-Tabulka1[[#This Row],[x3]]</f>
        <v>15.364408582791862</v>
      </c>
      <c r="AG1221" s="1">
        <f>100-Tabulka1[[#This Row],[Na2O_proc]]-Tabulka1[[#This Row],[SiO2_proc]]</f>
        <v>75</v>
      </c>
      <c r="AH1221" s="1">
        <f>Tabulka1[[#This Row],[z2]]</f>
        <v>1.22668</v>
      </c>
      <c r="AI1221" s="1">
        <f>Tabulka1[[#This Row],[std2]]</f>
        <v>1.41421356238236E-5</v>
      </c>
      <c r="AJ1221" s="1" t="str">
        <f>Tabulka1[[#This Row],[z2Label]]</f>
        <v>Density (g/cm3)</v>
      </c>
      <c r="AK1221" s="1">
        <v>25</v>
      </c>
      <c r="AL1221" s="1" t="s">
        <v>83</v>
      </c>
      <c r="AM1221" s="1" t="s">
        <v>79</v>
      </c>
      <c r="AN1221" s="1">
        <f t="shared" si="933"/>
        <v>1.2291369062499997</v>
      </c>
      <c r="AO1221" s="1">
        <f>Tabulka1[[#This Row],[Interpolated_z2]]-Tabulka1[[#This Row],[z2]]</f>
        <v>2.4569062499997241E-3</v>
      </c>
      <c r="AP1221" s="1">
        <f>Tabulka1[[#This Row],[Interpolated_z2 - measured]]/Tabulka1[[#This Row],[z2]]*100</f>
        <v>0.20028909332505004</v>
      </c>
      <c r="AQ1221" s="1">
        <v>1</v>
      </c>
    </row>
    <row r="1222" spans="1:43" ht="16.5" x14ac:dyDescent="0.35">
      <c r="A1222" s="1">
        <f>2*Tabulka1[[#This Row],[x3]]*Tabulka1[[#This Row],[z]]/(100*94.196)*1000</f>
        <v>3.1490449925530699</v>
      </c>
      <c r="B1222" s="1">
        <f>Tabulka1[[#This Row],[y2]]*Tabulka1[[#This Row],[x]]/2</f>
        <v>3.9363062406913372</v>
      </c>
      <c r="C1222" s="1">
        <f>Tabulka1[[#This Row],[z2]]</f>
        <v>1.2826900000000001</v>
      </c>
      <c r="D1222" s="1">
        <f>Tabulka1[[#This Row],[std2]]</f>
        <v>1.4142135623666588E-5</v>
      </c>
      <c r="E1222" s="1">
        <v>8</v>
      </c>
      <c r="F1222" s="1" t="s">
        <v>84</v>
      </c>
      <c r="G1222" s="1" t="s">
        <v>27</v>
      </c>
      <c r="H1222" s="1" t="str">
        <f>Tabulka1[[#This Row],[z2Label]]</f>
        <v>Density (g/cm3)</v>
      </c>
      <c r="I1222" s="1">
        <v>30</v>
      </c>
      <c r="J1222" s="1">
        <v>2.5</v>
      </c>
      <c r="K1222" s="1">
        <v>1.2826900000000001</v>
      </c>
      <c r="L1222" s="1">
        <v>1.4142135623666588E-5</v>
      </c>
      <c r="M1222" s="1" t="s">
        <v>29</v>
      </c>
      <c r="N1222" s="1" t="s">
        <v>28</v>
      </c>
      <c r="O1222" s="1" t="s">
        <v>80</v>
      </c>
      <c r="P1222" s="1">
        <f>Tabulka1[[#This Row],[x2]]/(1+Tabulka1[[#This Row],[y2]]*60.08/94.196)</f>
        <v>11.562709700649766</v>
      </c>
      <c r="Q1222" s="1">
        <f>Tabulka1[[#This Row],[y2]]</f>
        <v>2.5</v>
      </c>
      <c r="R1222" s="1">
        <f>Tabulka1[[#This Row],[z2]]</f>
        <v>1.2826900000000001</v>
      </c>
      <c r="S1222" s="1">
        <f>Tabulka1[[#This Row],[std2]]</f>
        <v>1.4142135623666588E-5</v>
      </c>
      <c r="T1222" s="1" t="s">
        <v>39</v>
      </c>
      <c r="U1222" s="1" t="s">
        <v>28</v>
      </c>
      <c r="V1222" s="1" t="str">
        <f>Tabulka1[[#This Row],[z2Label]]</f>
        <v>Density (g/cm3)</v>
      </c>
      <c r="W1222" s="1">
        <f>2*Tabulka1[[#This Row],[x3]]/94.196*1000/(100-Tabulka1[[#This Row],[x2]])</f>
        <v>3.5071885675005205</v>
      </c>
      <c r="X1222" s="1">
        <f>(Tabulka1[[#This Row],[x2]]-Tabulka1[[#This Row],[x3]])/60.08*1000/(100-Tabulka1[[#This Row],[x2]])</f>
        <v>4.3839857093756498</v>
      </c>
      <c r="Y1222" s="1">
        <f>Tabulka1[[#This Row],[z2]]</f>
        <v>1.2826900000000001</v>
      </c>
      <c r="Z1222" s="1">
        <f>Tabulka1[[#This Row],[std2]]</f>
        <v>1.4142135623666588E-5</v>
      </c>
      <c r="AA1222" s="1" t="s">
        <v>40</v>
      </c>
      <c r="AB1222" s="1" t="s">
        <v>37</v>
      </c>
      <c r="AC1222" s="1" t="str">
        <f>Tabulka1[[#This Row],[z2Label]]</f>
        <v>Density (g/cm3)</v>
      </c>
      <c r="AD1222" s="1">
        <f>Tabulka1[[#This Row],[y2]]</f>
        <v>2.5</v>
      </c>
      <c r="AE1222" s="1">
        <f>Tabulka1[[#This Row],[x3]]</f>
        <v>11.562709700649766</v>
      </c>
      <c r="AF1222" s="1">
        <f>Tabulka1[[#This Row],[x2]]-Tabulka1[[#This Row],[x3]]</f>
        <v>18.437290299350234</v>
      </c>
      <c r="AG1222" s="1">
        <f>100-Tabulka1[[#This Row],[Na2O_proc]]-Tabulka1[[#This Row],[SiO2_proc]]</f>
        <v>70</v>
      </c>
      <c r="AH1222" s="1">
        <f>Tabulka1[[#This Row],[z2]]</f>
        <v>1.2826900000000001</v>
      </c>
      <c r="AI1222" s="1">
        <f>Tabulka1[[#This Row],[std2]]</f>
        <v>1.4142135623666588E-5</v>
      </c>
      <c r="AJ1222" s="1" t="str">
        <f>Tabulka1[[#This Row],[z2Label]]</f>
        <v>Density (g/cm3)</v>
      </c>
      <c r="AK1222" s="1">
        <v>25</v>
      </c>
      <c r="AL1222" s="1" t="s">
        <v>83</v>
      </c>
      <c r="AM1222" s="1" t="s">
        <v>79</v>
      </c>
      <c r="AN1222" s="1">
        <f t="shared" si="933"/>
        <v>1.2850503387499999</v>
      </c>
      <c r="AO1222" s="1">
        <f>Tabulka1[[#This Row],[Interpolated_z2]]-Tabulka1[[#This Row],[z2]]</f>
        <v>2.3603387499997464E-3</v>
      </c>
      <c r="AP1222" s="1">
        <f>Tabulka1[[#This Row],[Interpolated_z2 - measured]]/Tabulka1[[#This Row],[z2]]*100</f>
        <v>0.18401474635334697</v>
      </c>
      <c r="AQ1222" s="1">
        <v>1</v>
      </c>
    </row>
    <row r="1223" spans="1:43" ht="16.5" x14ac:dyDescent="0.35">
      <c r="A1223" s="1">
        <f>2*Tabulka1[[#This Row],[x3]]*Tabulka1[[#This Row],[z]]/(100*94.196)*1000</f>
        <v>3.2619133701042577</v>
      </c>
      <c r="B1223" s="1">
        <f>Tabulka1[[#This Row],[y2]]*Tabulka1[[#This Row],[x]]/2</f>
        <v>4.0773917126303223</v>
      </c>
      <c r="C1223" s="1">
        <f>Tabulka1[[#This Row],[z2]]</f>
        <v>1.292475</v>
      </c>
      <c r="D1223" s="1">
        <f>Tabulka1[[#This Row],[std2]]</f>
        <v>7.0710678119117998E-6</v>
      </c>
      <c r="E1223" s="1">
        <v>8</v>
      </c>
      <c r="F1223" s="1" t="s">
        <v>84</v>
      </c>
      <c r="G1223" s="1" t="s">
        <v>27</v>
      </c>
      <c r="H1223" s="1" t="str">
        <f>Tabulka1[[#This Row],[z2Label]]</f>
        <v>Density (g/cm3)</v>
      </c>
      <c r="I1223" s="1">
        <v>30.84</v>
      </c>
      <c r="J1223" s="1">
        <v>2.5</v>
      </c>
      <c r="K1223" s="1">
        <v>1.292475</v>
      </c>
      <c r="L1223" s="1">
        <v>7.0710678119117998E-6</v>
      </c>
      <c r="M1223" s="1" t="s">
        <v>29</v>
      </c>
      <c r="N1223" s="1" t="s">
        <v>28</v>
      </c>
      <c r="O1223" s="1" t="s">
        <v>80</v>
      </c>
      <c r="P1223" s="1">
        <f>Tabulka1[[#This Row],[x2]]/(1+Tabulka1[[#This Row],[y2]]*60.08/94.196)</f>
        <v>11.88646557226796</v>
      </c>
      <c r="Q1223" s="1">
        <f>Tabulka1[[#This Row],[y2]]</f>
        <v>2.5</v>
      </c>
      <c r="R1223" s="1">
        <f>Tabulka1[[#This Row],[z2]]</f>
        <v>1.292475</v>
      </c>
      <c r="S1223" s="1">
        <f>Tabulka1[[#This Row],[std2]]</f>
        <v>7.0710678119117998E-6</v>
      </c>
      <c r="T1223" s="1" t="s">
        <v>39</v>
      </c>
      <c r="U1223" s="1" t="s">
        <v>28</v>
      </c>
      <c r="V1223" s="1" t="str">
        <f>Tabulka1[[#This Row],[z2Label]]</f>
        <v>Density (g/cm3)</v>
      </c>
      <c r="W1223" s="1">
        <f>2*Tabulka1[[#This Row],[x3]]/94.196*1000/(100-Tabulka1[[#This Row],[x2]])</f>
        <v>3.6491800074802994</v>
      </c>
      <c r="X1223" s="1">
        <f>(Tabulka1[[#This Row],[x2]]-Tabulka1[[#This Row],[x3]])/60.08*1000/(100-Tabulka1[[#This Row],[x2]])</f>
        <v>4.5614750093503726</v>
      </c>
      <c r="Y1223" s="1">
        <f>Tabulka1[[#This Row],[z2]]</f>
        <v>1.292475</v>
      </c>
      <c r="Z1223" s="1">
        <f>Tabulka1[[#This Row],[std2]]</f>
        <v>7.0710678119117998E-6</v>
      </c>
      <c r="AA1223" s="1" t="s">
        <v>40</v>
      </c>
      <c r="AB1223" s="1" t="s">
        <v>37</v>
      </c>
      <c r="AC1223" s="1" t="str">
        <f>Tabulka1[[#This Row],[z2Label]]</f>
        <v>Density (g/cm3)</v>
      </c>
      <c r="AD1223" s="1">
        <f>Tabulka1[[#This Row],[y2]]</f>
        <v>2.5</v>
      </c>
      <c r="AE1223" s="1">
        <f>Tabulka1[[#This Row],[x3]]</f>
        <v>11.88646557226796</v>
      </c>
      <c r="AF1223" s="1">
        <f>Tabulka1[[#This Row],[x2]]-Tabulka1[[#This Row],[x3]]</f>
        <v>18.953534427732038</v>
      </c>
      <c r="AG1223" s="1">
        <f>100-Tabulka1[[#This Row],[Na2O_proc]]-Tabulka1[[#This Row],[SiO2_proc]]</f>
        <v>69.16</v>
      </c>
      <c r="AH1223" s="1">
        <f>Tabulka1[[#This Row],[z2]]</f>
        <v>1.292475</v>
      </c>
      <c r="AI1223" s="1">
        <f>Tabulka1[[#This Row],[std2]]</f>
        <v>7.0710678119117998E-6</v>
      </c>
      <c r="AJ1223" s="1" t="str">
        <f>Tabulka1[[#This Row],[z2Label]]</f>
        <v>Density (g/cm3)</v>
      </c>
      <c r="AK1223" s="1">
        <v>25</v>
      </c>
      <c r="AL1223" s="1" t="s">
        <v>83</v>
      </c>
      <c r="AM1223" s="1" t="s">
        <v>79</v>
      </c>
      <c r="AN1223" s="1">
        <f t="shared" si="933"/>
        <v>1.2948052321012646</v>
      </c>
      <c r="AO1223" s="1">
        <f>Tabulka1[[#This Row],[Interpolated_z2]]-Tabulka1[[#This Row],[z2]]</f>
        <v>2.3302321012645955E-3</v>
      </c>
      <c r="AP1223" s="1">
        <f>Tabulka1[[#This Row],[Interpolated_z2 - measured]]/Tabulka1[[#This Row],[z2]]*100</f>
        <v>0.18029223785872805</v>
      </c>
      <c r="AQ1223" s="1">
        <v>1</v>
      </c>
    </row>
    <row r="1224" spans="1:43" ht="16.5" x14ac:dyDescent="0.35">
      <c r="A1224" s="1">
        <f>2*Tabulka1[[#This Row],[x3]]*Tabulka1[[#This Row],[z]]/(100*94.196)*1000</f>
        <v>0</v>
      </c>
      <c r="B1224" s="1">
        <f>Tabulka1[[#This Row],[y2]]*Tabulka1[[#This Row],[x]]/2</f>
        <v>0</v>
      </c>
      <c r="C1224" s="1">
        <f>Tabulka1[[#This Row],[z2]]</f>
        <v>0.99704000000000004</v>
      </c>
      <c r="D1224" s="1">
        <f>Tabulka1[[#This Row],[std2]]</f>
        <v>0</v>
      </c>
      <c r="E1224" s="1">
        <v>9</v>
      </c>
      <c r="F1224" s="1" t="s">
        <v>84</v>
      </c>
      <c r="G1224" s="1" t="s">
        <v>27</v>
      </c>
      <c r="H1224" s="1" t="str">
        <f>Tabulka1[[#This Row],[z2Label]]</f>
        <v>Density (g/cm3)</v>
      </c>
      <c r="I1224" s="1">
        <v>0</v>
      </c>
      <c r="J1224" s="1">
        <v>3</v>
      </c>
      <c r="K1224" s="1">
        <v>0.99704000000000004</v>
      </c>
      <c r="M1224" s="1" t="s">
        <v>29</v>
      </c>
      <c r="N1224" s="1" t="s">
        <v>28</v>
      </c>
      <c r="O1224" s="1" t="s">
        <v>80</v>
      </c>
      <c r="P1224" s="1">
        <f>Tabulka1[[#This Row],[x2]]/(1+Tabulka1[[#This Row],[y2]]*60.08/94.196)</f>
        <v>0</v>
      </c>
      <c r="Q1224" s="1">
        <f>Tabulka1[[#This Row],[y2]]</f>
        <v>3</v>
      </c>
      <c r="R1224" s="1">
        <f>Tabulka1[[#This Row],[z2]]</f>
        <v>0.99704000000000004</v>
      </c>
      <c r="S1224" s="1">
        <f>Tabulka1[[#This Row],[std2]]</f>
        <v>0</v>
      </c>
      <c r="T1224" s="1" t="s">
        <v>39</v>
      </c>
      <c r="U1224" s="1" t="s">
        <v>28</v>
      </c>
      <c r="V1224" s="1" t="str">
        <f>Tabulka1[[#This Row],[z2Label]]</f>
        <v>Density (g/cm3)</v>
      </c>
      <c r="W1224" s="1">
        <f>2*Tabulka1[[#This Row],[x3]]/94.196*1000/(100-Tabulka1[[#This Row],[x2]])</f>
        <v>0</v>
      </c>
      <c r="X1224" s="1">
        <f>(Tabulka1[[#This Row],[x2]]-Tabulka1[[#This Row],[x3]])/60.08*1000/(100-Tabulka1[[#This Row],[x2]])</f>
        <v>0</v>
      </c>
      <c r="Y1224" s="1">
        <f>Tabulka1[[#This Row],[z2]]</f>
        <v>0.99704000000000004</v>
      </c>
      <c r="Z1224" s="1">
        <f>Tabulka1[[#This Row],[std2]]</f>
        <v>0</v>
      </c>
      <c r="AA1224" s="1" t="s">
        <v>40</v>
      </c>
      <c r="AB1224" s="1" t="s">
        <v>37</v>
      </c>
      <c r="AC1224" s="1" t="str">
        <f>Tabulka1[[#This Row],[z2Label]]</f>
        <v>Density (g/cm3)</v>
      </c>
      <c r="AD1224" s="1">
        <f>Tabulka1[[#This Row],[y2]]</f>
        <v>3</v>
      </c>
      <c r="AE1224" s="1">
        <f>Tabulka1[[#This Row],[x3]]</f>
        <v>0</v>
      </c>
      <c r="AF1224" s="1">
        <f>Tabulka1[[#This Row],[x2]]-Tabulka1[[#This Row],[x3]]</f>
        <v>0</v>
      </c>
      <c r="AG1224" s="1">
        <f>100-Tabulka1[[#This Row],[Na2O_proc]]-Tabulka1[[#This Row],[SiO2_proc]]</f>
        <v>100</v>
      </c>
      <c r="AH1224" s="1">
        <f>Tabulka1[[#This Row],[z2]]</f>
        <v>0.99704000000000004</v>
      </c>
      <c r="AI1224" s="1">
        <f>Tabulka1[[#This Row],[std2]]</f>
        <v>0</v>
      </c>
      <c r="AJ1224" s="1" t="str">
        <f>Tabulka1[[#This Row],[z2Label]]</f>
        <v>Density (g/cm3)</v>
      </c>
      <c r="AK1224" s="1">
        <v>25</v>
      </c>
      <c r="AL1224" s="1" t="s">
        <v>83</v>
      </c>
      <c r="AM1224" s="1" t="s">
        <v>79</v>
      </c>
      <c r="AN1224" s="1">
        <f t="shared" si="933"/>
        <v>1.0079641000000001</v>
      </c>
      <c r="AO1224" s="1">
        <f>Tabulka1[[#This Row],[Interpolated_z2]]-Tabulka1[[#This Row],[z2]]</f>
        <v>1.0924100000000103E-2</v>
      </c>
      <c r="AP1224" s="1">
        <f>Tabulka1[[#This Row],[Interpolated_z2 - measured]]/Tabulka1[[#This Row],[z2]]*100</f>
        <v>1.0956531332745028</v>
      </c>
      <c r="AQ1224" s="1">
        <v>100</v>
      </c>
    </row>
    <row r="1225" spans="1:43" ht="16.5" x14ac:dyDescent="0.35">
      <c r="A1225" s="1">
        <f>2*Tabulka1[[#This Row],[x3]]*Tabulka1[[#This Row],[z]]/(100*94.196)*1000</f>
        <v>0.37854363130201579</v>
      </c>
      <c r="B1225" s="1">
        <f>Tabulka1[[#This Row],[y2]]*Tabulka1[[#This Row],[x]]/2</f>
        <v>0.56781544695302366</v>
      </c>
      <c r="C1225" s="1">
        <f>Tabulka1[[#This Row],[z2]]</f>
        <v>1.0388599999999999</v>
      </c>
      <c r="D1225" s="1">
        <f>Tabulka1[[#This Row],[std2]]</f>
        <v>0</v>
      </c>
      <c r="E1225" s="1">
        <v>9</v>
      </c>
      <c r="F1225" s="1" t="s">
        <v>84</v>
      </c>
      <c r="G1225" s="1" t="s">
        <v>27</v>
      </c>
      <c r="H1225" s="1" t="str">
        <f>Tabulka1[[#This Row],[z2Label]]</f>
        <v>Density (g/cm3)</v>
      </c>
      <c r="I1225" s="1">
        <v>5</v>
      </c>
      <c r="J1225" s="1">
        <v>3</v>
      </c>
      <c r="K1225" s="1">
        <v>1.0388599999999999</v>
      </c>
      <c r="L1225" s="1">
        <v>0</v>
      </c>
      <c r="M1225" s="1" t="s">
        <v>29</v>
      </c>
      <c r="N1225" s="1" t="s">
        <v>28</v>
      </c>
      <c r="O1225" s="1" t="s">
        <v>80</v>
      </c>
      <c r="P1225" s="1">
        <f>Tabulka1[[#This Row],[x2]]/(1+Tabulka1[[#This Row],[y2]]*60.08/94.196)</f>
        <v>1.7161742628518126</v>
      </c>
      <c r="Q1225" s="1">
        <f>Tabulka1[[#This Row],[y2]]</f>
        <v>3</v>
      </c>
      <c r="R1225" s="1">
        <f>Tabulka1[[#This Row],[z2]]</f>
        <v>1.0388599999999999</v>
      </c>
      <c r="S1225" s="1">
        <f>Tabulka1[[#This Row],[std2]]</f>
        <v>0</v>
      </c>
      <c r="T1225" s="1" t="s">
        <v>39</v>
      </c>
      <c r="U1225" s="1" t="s">
        <v>28</v>
      </c>
      <c r="V1225" s="1" t="str">
        <f>Tabulka1[[#This Row],[z2Label]]</f>
        <v>Density (g/cm3)</v>
      </c>
      <c r="W1225" s="1">
        <f>2*Tabulka1[[#This Row],[x3]]/94.196*1000/(100-Tabulka1[[#This Row],[x2]])</f>
        <v>0.38356176993811625</v>
      </c>
      <c r="X1225" s="1">
        <f>(Tabulka1[[#This Row],[x2]]-Tabulka1[[#This Row],[x3]])/60.08*1000/(100-Tabulka1[[#This Row],[x2]])</f>
        <v>0.57534265490717418</v>
      </c>
      <c r="Y1225" s="1">
        <f>Tabulka1[[#This Row],[z2]]</f>
        <v>1.0388599999999999</v>
      </c>
      <c r="Z1225" s="1">
        <f>Tabulka1[[#This Row],[std2]]</f>
        <v>0</v>
      </c>
      <c r="AA1225" s="1" t="s">
        <v>40</v>
      </c>
      <c r="AB1225" s="1" t="s">
        <v>37</v>
      </c>
      <c r="AC1225" s="1" t="str">
        <f>Tabulka1[[#This Row],[z2Label]]</f>
        <v>Density (g/cm3)</v>
      </c>
      <c r="AD1225" s="1">
        <f>Tabulka1[[#This Row],[y2]]</f>
        <v>3</v>
      </c>
      <c r="AE1225" s="1">
        <f>Tabulka1[[#This Row],[x3]]</f>
        <v>1.7161742628518126</v>
      </c>
      <c r="AF1225" s="1">
        <f>Tabulka1[[#This Row],[x2]]-Tabulka1[[#This Row],[x3]]</f>
        <v>3.2838257371481872</v>
      </c>
      <c r="AG1225" s="1">
        <f>100-Tabulka1[[#This Row],[Na2O_proc]]-Tabulka1[[#This Row],[SiO2_proc]]</f>
        <v>95</v>
      </c>
      <c r="AH1225" s="1">
        <f>Tabulka1[[#This Row],[z2]]</f>
        <v>1.0388599999999999</v>
      </c>
      <c r="AI1225" s="1">
        <f>Tabulka1[[#This Row],[std2]]</f>
        <v>0</v>
      </c>
      <c r="AJ1225" s="1" t="str">
        <f>Tabulka1[[#This Row],[z2Label]]</f>
        <v>Density (g/cm3)</v>
      </c>
      <c r="AK1225" s="1">
        <v>25</v>
      </c>
      <c r="AL1225" s="1" t="s">
        <v>83</v>
      </c>
      <c r="AM1225" s="1" t="s">
        <v>79</v>
      </c>
      <c r="AN1225" s="1">
        <f t="shared" si="933"/>
        <v>1.04204498275</v>
      </c>
      <c r="AO1225" s="1">
        <f>Tabulka1[[#This Row],[Interpolated_z2]]-Tabulka1[[#This Row],[z2]]</f>
        <v>3.1849827500001204E-3</v>
      </c>
      <c r="AP1225" s="1">
        <f>Tabulka1[[#This Row],[Interpolated_z2 - measured]]/Tabulka1[[#This Row],[z2]]*100</f>
        <v>0.3065844050208999</v>
      </c>
      <c r="AQ1225" s="1">
        <v>1</v>
      </c>
    </row>
    <row r="1226" spans="1:43" ht="16.5" x14ac:dyDescent="0.35">
      <c r="A1226" s="1">
        <f>2*Tabulka1[[#This Row],[x3]]*Tabulka1[[#This Row],[z]]/(100*94.196)*1000</f>
        <v>0.78896354705650873</v>
      </c>
      <c r="B1226" s="1">
        <f>Tabulka1[[#This Row],[y2]]*Tabulka1[[#This Row],[x]]/2</f>
        <v>1.183445320584763</v>
      </c>
      <c r="C1226" s="1">
        <f>Tabulka1[[#This Row],[z2]]</f>
        <v>1.0826</v>
      </c>
      <c r="D1226" s="1">
        <f>Tabulka1[[#This Row],[std2]]</f>
        <v>0</v>
      </c>
      <c r="E1226" s="1">
        <v>9</v>
      </c>
      <c r="F1226" s="1" t="s">
        <v>84</v>
      </c>
      <c r="G1226" s="1" t="s">
        <v>27</v>
      </c>
      <c r="H1226" s="1" t="str">
        <f>Tabulka1[[#This Row],[z2Label]]</f>
        <v>Density (g/cm3)</v>
      </c>
      <c r="I1226" s="1">
        <v>10</v>
      </c>
      <c r="J1226" s="1">
        <v>3</v>
      </c>
      <c r="K1226" s="1">
        <v>1.0826</v>
      </c>
      <c r="L1226" s="1">
        <v>0</v>
      </c>
      <c r="M1226" s="1" t="s">
        <v>29</v>
      </c>
      <c r="N1226" s="1" t="s">
        <v>28</v>
      </c>
      <c r="O1226" s="1" t="s">
        <v>80</v>
      </c>
      <c r="P1226" s="1">
        <f>Tabulka1[[#This Row],[x2]]/(1+Tabulka1[[#This Row],[y2]]*60.08/94.196)</f>
        <v>3.4323485257036253</v>
      </c>
      <c r="Q1226" s="1">
        <f>Tabulka1[[#This Row],[y2]]</f>
        <v>3</v>
      </c>
      <c r="R1226" s="1">
        <f>Tabulka1[[#This Row],[z2]]</f>
        <v>1.0826</v>
      </c>
      <c r="S1226" s="1">
        <f>Tabulka1[[#This Row],[std2]]</f>
        <v>0</v>
      </c>
      <c r="T1226" s="1" t="s">
        <v>39</v>
      </c>
      <c r="U1226" s="1" t="s">
        <v>28</v>
      </c>
      <c r="V1226" s="1" t="str">
        <f>Tabulka1[[#This Row],[z2Label]]</f>
        <v>Density (g/cm3)</v>
      </c>
      <c r="W1226" s="1">
        <f>2*Tabulka1[[#This Row],[x3]]/94.196*1000/(100-Tabulka1[[#This Row],[x2]])</f>
        <v>0.80974151431380093</v>
      </c>
      <c r="X1226" s="1">
        <f>(Tabulka1[[#This Row],[x2]]-Tabulka1[[#This Row],[x3]])/60.08*1000/(100-Tabulka1[[#This Row],[x2]])</f>
        <v>1.2146122714707011</v>
      </c>
      <c r="Y1226" s="1">
        <f>Tabulka1[[#This Row],[z2]]</f>
        <v>1.0826</v>
      </c>
      <c r="Z1226" s="1">
        <f>Tabulka1[[#This Row],[std2]]</f>
        <v>0</v>
      </c>
      <c r="AA1226" s="1" t="s">
        <v>40</v>
      </c>
      <c r="AB1226" s="1" t="s">
        <v>37</v>
      </c>
      <c r="AC1226" s="1" t="str">
        <f>Tabulka1[[#This Row],[z2Label]]</f>
        <v>Density (g/cm3)</v>
      </c>
      <c r="AD1226" s="1">
        <f>Tabulka1[[#This Row],[y2]]</f>
        <v>3</v>
      </c>
      <c r="AE1226" s="1">
        <f>Tabulka1[[#This Row],[x3]]</f>
        <v>3.4323485257036253</v>
      </c>
      <c r="AF1226" s="1">
        <f>Tabulka1[[#This Row],[x2]]-Tabulka1[[#This Row],[x3]]</f>
        <v>6.5676514742963743</v>
      </c>
      <c r="AG1226" s="1">
        <f>100-Tabulka1[[#This Row],[Na2O_proc]]-Tabulka1[[#This Row],[SiO2_proc]]</f>
        <v>90</v>
      </c>
      <c r="AH1226" s="1">
        <f>Tabulka1[[#This Row],[z2]]</f>
        <v>1.0826</v>
      </c>
      <c r="AI1226" s="1">
        <f>Tabulka1[[#This Row],[std2]]</f>
        <v>0</v>
      </c>
      <c r="AJ1226" s="1" t="str">
        <f>Tabulka1[[#This Row],[z2Label]]</f>
        <v>Density (g/cm3)</v>
      </c>
      <c r="AK1226" s="1">
        <v>25</v>
      </c>
      <c r="AL1226" s="1" t="s">
        <v>83</v>
      </c>
      <c r="AM1226" s="1" t="s">
        <v>79</v>
      </c>
      <c r="AN1226" s="1">
        <f t="shared" si="933"/>
        <v>1.0818385719999999</v>
      </c>
      <c r="AO1226" s="1">
        <f>Tabulka1[[#This Row],[Interpolated_z2]]-Tabulka1[[#This Row],[z2]]</f>
        <v>-7.6142800000011945E-4</v>
      </c>
      <c r="AP1226" s="1">
        <f>Tabulka1[[#This Row],[Interpolated_z2 - measured]]/Tabulka1[[#This Row],[z2]]*100</f>
        <v>-7.0333271753197799E-2</v>
      </c>
      <c r="AQ1226" s="1">
        <v>1</v>
      </c>
    </row>
    <row r="1227" spans="1:43" ht="16.5" x14ac:dyDescent="0.35">
      <c r="A1227" s="1">
        <f>2*Tabulka1[[#This Row],[x3]]*Tabulka1[[#This Row],[z]]/(100*94.196)*1000</f>
        <v>1.2343970907606874</v>
      </c>
      <c r="B1227" s="1">
        <f>Tabulka1[[#This Row],[y2]]*Tabulka1[[#This Row],[x]]/2</f>
        <v>1.8515956361410311</v>
      </c>
      <c r="C1227" s="1">
        <f>Tabulka1[[#This Row],[z2]]</f>
        <v>1.12921</v>
      </c>
      <c r="D1227" s="1">
        <f>Tabulka1[[#This Row],[std2]]</f>
        <v>0</v>
      </c>
      <c r="E1227" s="1">
        <v>9</v>
      </c>
      <c r="F1227" s="1" t="s">
        <v>84</v>
      </c>
      <c r="G1227" s="1" t="s">
        <v>27</v>
      </c>
      <c r="H1227" s="1" t="str">
        <f>Tabulka1[[#This Row],[z2Label]]</f>
        <v>Density (g/cm3)</v>
      </c>
      <c r="I1227" s="1">
        <v>15</v>
      </c>
      <c r="J1227" s="1">
        <v>3</v>
      </c>
      <c r="K1227" s="1">
        <v>1.12921</v>
      </c>
      <c r="L1227" s="1">
        <v>0</v>
      </c>
      <c r="M1227" s="1" t="s">
        <v>29</v>
      </c>
      <c r="N1227" s="1" t="s">
        <v>28</v>
      </c>
      <c r="O1227" s="1" t="s">
        <v>80</v>
      </c>
      <c r="P1227" s="1">
        <f>Tabulka1[[#This Row],[x2]]/(1+Tabulka1[[#This Row],[y2]]*60.08/94.196)</f>
        <v>5.1485227885554377</v>
      </c>
      <c r="Q1227" s="1">
        <f>Tabulka1[[#This Row],[y2]]</f>
        <v>3</v>
      </c>
      <c r="R1227" s="1">
        <f>Tabulka1[[#This Row],[z2]]</f>
        <v>1.12921</v>
      </c>
      <c r="S1227" s="1">
        <f>Tabulka1[[#This Row],[std2]]</f>
        <v>0</v>
      </c>
      <c r="T1227" s="1" t="s">
        <v>39</v>
      </c>
      <c r="U1227" s="1" t="s">
        <v>28</v>
      </c>
      <c r="V1227" s="1" t="str">
        <f>Tabulka1[[#This Row],[z2Label]]</f>
        <v>Density (g/cm3)</v>
      </c>
      <c r="W1227" s="1">
        <f>2*Tabulka1[[#This Row],[x3]]/94.196*1000/(100-Tabulka1[[#This Row],[x2]])</f>
        <v>1.2860600521454484</v>
      </c>
      <c r="X1227" s="1">
        <f>(Tabulka1[[#This Row],[x2]]-Tabulka1[[#This Row],[x3]])/60.08*1000/(100-Tabulka1[[#This Row],[x2]])</f>
        <v>1.9290900782181726</v>
      </c>
      <c r="Y1227" s="1">
        <f>Tabulka1[[#This Row],[z2]]</f>
        <v>1.12921</v>
      </c>
      <c r="Z1227" s="1">
        <f>Tabulka1[[#This Row],[std2]]</f>
        <v>0</v>
      </c>
      <c r="AA1227" s="1" t="s">
        <v>40</v>
      </c>
      <c r="AB1227" s="1" t="s">
        <v>37</v>
      </c>
      <c r="AC1227" s="1" t="str">
        <f>Tabulka1[[#This Row],[z2Label]]</f>
        <v>Density (g/cm3)</v>
      </c>
      <c r="AD1227" s="1">
        <f>Tabulka1[[#This Row],[y2]]</f>
        <v>3</v>
      </c>
      <c r="AE1227" s="1">
        <f>Tabulka1[[#This Row],[x3]]</f>
        <v>5.1485227885554377</v>
      </c>
      <c r="AF1227" s="1">
        <f>Tabulka1[[#This Row],[x2]]-Tabulka1[[#This Row],[x3]]</f>
        <v>9.8514772114445623</v>
      </c>
      <c r="AG1227" s="1">
        <f>100-Tabulka1[[#This Row],[Na2O_proc]]-Tabulka1[[#This Row],[SiO2_proc]]</f>
        <v>85</v>
      </c>
      <c r="AH1227" s="1">
        <f>Tabulka1[[#This Row],[z2]]</f>
        <v>1.12921</v>
      </c>
      <c r="AI1227" s="1">
        <f>Tabulka1[[#This Row],[std2]]</f>
        <v>0</v>
      </c>
      <c r="AJ1227" s="1" t="str">
        <f>Tabulka1[[#This Row],[z2Label]]</f>
        <v>Density (g/cm3)</v>
      </c>
      <c r="AK1227" s="1">
        <v>25</v>
      </c>
      <c r="AL1227" s="1" t="s">
        <v>83</v>
      </c>
      <c r="AM1227" s="1" t="s">
        <v>79</v>
      </c>
      <c r="AN1227" s="1">
        <f t="shared" si="933"/>
        <v>1.1260772267499999</v>
      </c>
      <c r="AO1227" s="1">
        <f>Tabulka1[[#This Row],[Interpolated_z2]]-Tabulka1[[#This Row],[z2]]</f>
        <v>-3.1327732500001648E-3</v>
      </c>
      <c r="AP1227" s="1">
        <f>Tabulka1[[#This Row],[Interpolated_z2 - measured]]/Tabulka1[[#This Row],[z2]]*100</f>
        <v>-0.27743052665139034</v>
      </c>
      <c r="AQ1227" s="1">
        <v>1</v>
      </c>
    </row>
    <row r="1228" spans="1:43" ht="16.5" x14ac:dyDescent="0.35">
      <c r="A1228" s="1">
        <f>2*Tabulka1[[#This Row],[x3]]*Tabulka1[[#This Row],[z]]/(100*94.196)*1000</f>
        <v>1.7188051130318178</v>
      </c>
      <c r="B1228" s="1">
        <f>Tabulka1[[#This Row],[y2]]*Tabulka1[[#This Row],[x]]/2</f>
        <v>2.5782076695477265</v>
      </c>
      <c r="C1228" s="1">
        <f>Tabulka1[[#This Row],[z2]]</f>
        <v>1.1792549999999999</v>
      </c>
      <c r="D1228" s="1">
        <f>Tabulka1[[#This Row],[std2]]</f>
        <v>7.0710678119117998E-6</v>
      </c>
      <c r="E1228" s="1">
        <v>9</v>
      </c>
      <c r="F1228" s="1" t="s">
        <v>84</v>
      </c>
      <c r="G1228" s="1" t="s">
        <v>27</v>
      </c>
      <c r="H1228" s="1" t="str">
        <f>Tabulka1[[#This Row],[z2Label]]</f>
        <v>Density (g/cm3)</v>
      </c>
      <c r="I1228" s="1">
        <v>20</v>
      </c>
      <c r="J1228" s="1">
        <v>3</v>
      </c>
      <c r="K1228" s="1">
        <v>1.1792549999999999</v>
      </c>
      <c r="L1228" s="1">
        <v>7.0710678119117998E-6</v>
      </c>
      <c r="M1228" s="1" t="s">
        <v>29</v>
      </c>
      <c r="N1228" s="1" t="s">
        <v>28</v>
      </c>
      <c r="O1228" s="1" t="s">
        <v>80</v>
      </c>
      <c r="P1228" s="1">
        <f>Tabulka1[[#This Row],[x2]]/(1+Tabulka1[[#This Row],[y2]]*60.08/94.196)</f>
        <v>6.8646970514072505</v>
      </c>
      <c r="Q1228" s="1">
        <f>Tabulka1[[#This Row],[y2]]</f>
        <v>3</v>
      </c>
      <c r="R1228" s="1">
        <f>Tabulka1[[#This Row],[z2]]</f>
        <v>1.1792549999999999</v>
      </c>
      <c r="S1228" s="1">
        <f>Tabulka1[[#This Row],[std2]]</f>
        <v>7.0710678119117998E-6</v>
      </c>
      <c r="T1228" s="1" t="s">
        <v>39</v>
      </c>
      <c r="U1228" s="1" t="s">
        <v>28</v>
      </c>
      <c r="V1228" s="1" t="str">
        <f>Tabulka1[[#This Row],[z2Label]]</f>
        <v>Density (g/cm3)</v>
      </c>
      <c r="W1228" s="1">
        <f>2*Tabulka1[[#This Row],[x3]]/94.196*1000/(100-Tabulka1[[#This Row],[x2]])</f>
        <v>1.8219184072060521</v>
      </c>
      <c r="X1228" s="1">
        <f>(Tabulka1[[#This Row],[x2]]-Tabulka1[[#This Row],[x3]])/60.08*1000/(100-Tabulka1[[#This Row],[x2]])</f>
        <v>2.7328776108090773</v>
      </c>
      <c r="Y1228" s="1">
        <f>Tabulka1[[#This Row],[z2]]</f>
        <v>1.1792549999999999</v>
      </c>
      <c r="Z1228" s="1">
        <f>Tabulka1[[#This Row],[std2]]</f>
        <v>7.0710678119117998E-6</v>
      </c>
      <c r="AA1228" s="1" t="s">
        <v>40</v>
      </c>
      <c r="AB1228" s="1" t="s">
        <v>37</v>
      </c>
      <c r="AC1228" s="1" t="str">
        <f>Tabulka1[[#This Row],[z2Label]]</f>
        <v>Density (g/cm3)</v>
      </c>
      <c r="AD1228" s="1">
        <f>Tabulka1[[#This Row],[y2]]</f>
        <v>3</v>
      </c>
      <c r="AE1228" s="1">
        <f>Tabulka1[[#This Row],[x3]]</f>
        <v>6.8646970514072505</v>
      </c>
      <c r="AF1228" s="1">
        <f>Tabulka1[[#This Row],[x2]]-Tabulka1[[#This Row],[x3]]</f>
        <v>13.135302948592749</v>
      </c>
      <c r="AG1228" s="1">
        <f>100-Tabulka1[[#This Row],[Na2O_proc]]-Tabulka1[[#This Row],[SiO2_proc]]</f>
        <v>80</v>
      </c>
      <c r="AH1228" s="1">
        <f>Tabulka1[[#This Row],[z2]]</f>
        <v>1.1792549999999999</v>
      </c>
      <c r="AI1228" s="1">
        <f>Tabulka1[[#This Row],[std2]]</f>
        <v>7.0710678119117998E-6</v>
      </c>
      <c r="AJ1228" s="1" t="str">
        <f>Tabulka1[[#This Row],[z2Label]]</f>
        <v>Density (g/cm3)</v>
      </c>
      <c r="AK1228" s="1">
        <v>25</v>
      </c>
      <c r="AL1228" s="1" t="s">
        <v>83</v>
      </c>
      <c r="AM1228" s="1" t="s">
        <v>79</v>
      </c>
      <c r="AN1228" s="1">
        <f t="shared" si="933"/>
        <v>1.1739266560000001</v>
      </c>
      <c r="AO1228" s="1">
        <f>Tabulka1[[#This Row],[Interpolated_z2]]-Tabulka1[[#This Row],[z2]]</f>
        <v>-5.3283439999998183E-3</v>
      </c>
      <c r="AP1228" s="1">
        <f>Tabulka1[[#This Row],[Interpolated_z2 - measured]]/Tabulka1[[#This Row],[z2]]*100</f>
        <v>-0.45183984803963673</v>
      </c>
      <c r="AQ1228" s="1">
        <v>1</v>
      </c>
    </row>
    <row r="1229" spans="1:43" ht="16.5" x14ac:dyDescent="0.35">
      <c r="A1229" s="1">
        <f>2*Tabulka1[[#This Row],[x3]]*Tabulka1[[#This Row],[z]]/(100*94.196)*1000</f>
        <v>2.2466349167018906</v>
      </c>
      <c r="B1229" s="1">
        <f>Tabulka1[[#This Row],[y2]]*Tabulka1[[#This Row],[x]]/2</f>
        <v>3.369952375052836</v>
      </c>
      <c r="C1229" s="1">
        <f>Tabulka1[[#This Row],[z2]]</f>
        <v>1.233115</v>
      </c>
      <c r="D1229" s="1">
        <f>Tabulka1[[#This Row],[std2]]</f>
        <v>7.0710678119117998E-6</v>
      </c>
      <c r="E1229" s="1">
        <v>9</v>
      </c>
      <c r="F1229" s="1" t="s">
        <v>84</v>
      </c>
      <c r="G1229" s="1" t="s">
        <v>27</v>
      </c>
      <c r="H1229" s="1" t="str">
        <f>Tabulka1[[#This Row],[z2Label]]</f>
        <v>Density (g/cm3)</v>
      </c>
      <c r="I1229" s="1">
        <v>25</v>
      </c>
      <c r="J1229" s="1">
        <v>3</v>
      </c>
      <c r="K1229" s="1">
        <v>1.233115</v>
      </c>
      <c r="L1229" s="1">
        <v>7.0710678119117998E-6</v>
      </c>
      <c r="M1229" s="1" t="s">
        <v>29</v>
      </c>
      <c r="N1229" s="1" t="s">
        <v>28</v>
      </c>
      <c r="O1229" s="1" t="s">
        <v>80</v>
      </c>
      <c r="P1229" s="1">
        <f>Tabulka1[[#This Row],[x2]]/(1+Tabulka1[[#This Row],[y2]]*60.08/94.196)</f>
        <v>8.5808713142590634</v>
      </c>
      <c r="Q1229" s="1">
        <f>Tabulka1[[#This Row],[y2]]</f>
        <v>3</v>
      </c>
      <c r="R1229" s="1">
        <f>Tabulka1[[#This Row],[z2]]</f>
        <v>1.233115</v>
      </c>
      <c r="S1229" s="1">
        <f>Tabulka1[[#This Row],[std2]]</f>
        <v>7.0710678119117998E-6</v>
      </c>
      <c r="T1229" s="1" t="s">
        <v>39</v>
      </c>
      <c r="U1229" s="1" t="s">
        <v>28</v>
      </c>
      <c r="V1229" s="1" t="str">
        <f>Tabulka1[[#This Row],[z2Label]]</f>
        <v>Density (g/cm3)</v>
      </c>
      <c r="W1229" s="1">
        <f>2*Tabulka1[[#This Row],[x3]]/94.196*1000/(100-Tabulka1[[#This Row],[x2]])</f>
        <v>2.4292245429414026</v>
      </c>
      <c r="X1229" s="1">
        <f>(Tabulka1[[#This Row],[x2]]-Tabulka1[[#This Row],[x3]])/60.08*1000/(100-Tabulka1[[#This Row],[x2]])</f>
        <v>3.6438368144121029</v>
      </c>
      <c r="Y1229" s="1">
        <f>Tabulka1[[#This Row],[z2]]</f>
        <v>1.233115</v>
      </c>
      <c r="Z1229" s="1">
        <f>Tabulka1[[#This Row],[std2]]</f>
        <v>7.0710678119117998E-6</v>
      </c>
      <c r="AA1229" s="1" t="s">
        <v>40</v>
      </c>
      <c r="AB1229" s="1" t="s">
        <v>37</v>
      </c>
      <c r="AC1229" s="1" t="str">
        <f>Tabulka1[[#This Row],[z2Label]]</f>
        <v>Density (g/cm3)</v>
      </c>
      <c r="AD1229" s="1">
        <f>Tabulka1[[#This Row],[y2]]</f>
        <v>3</v>
      </c>
      <c r="AE1229" s="1">
        <f>Tabulka1[[#This Row],[x3]]</f>
        <v>8.5808713142590634</v>
      </c>
      <c r="AF1229" s="1">
        <f>Tabulka1[[#This Row],[x2]]-Tabulka1[[#This Row],[x3]]</f>
        <v>16.419128685740937</v>
      </c>
      <c r="AG1229" s="1">
        <f>100-Tabulka1[[#This Row],[Na2O_proc]]-Tabulka1[[#This Row],[SiO2_proc]]</f>
        <v>75</v>
      </c>
      <c r="AH1229" s="1">
        <f>Tabulka1[[#This Row],[z2]]</f>
        <v>1.233115</v>
      </c>
      <c r="AI1229" s="1">
        <f>Tabulka1[[#This Row],[std2]]</f>
        <v>7.0710678119117998E-6</v>
      </c>
      <c r="AJ1229" s="1" t="str">
        <f>Tabulka1[[#This Row],[z2Label]]</f>
        <v>Density (g/cm3)</v>
      </c>
      <c r="AK1229" s="1">
        <v>25</v>
      </c>
      <c r="AL1229" s="1" t="s">
        <v>83</v>
      </c>
      <c r="AM1229" s="1" t="s">
        <v>79</v>
      </c>
      <c r="AN1229" s="1">
        <f t="shared" si="933"/>
        <v>1.2249859187500001</v>
      </c>
      <c r="AO1229" s="1">
        <f>Tabulka1[[#This Row],[Interpolated_z2]]-Tabulka1[[#This Row],[z2]]</f>
        <v>-8.1290812499998921E-3</v>
      </c>
      <c r="AP1229" s="1">
        <f>Tabulka1[[#This Row],[Interpolated_z2 - measured]]/Tabulka1[[#This Row],[z2]]*100</f>
        <v>-0.65923139772039852</v>
      </c>
      <c r="AQ1229" s="1">
        <v>1</v>
      </c>
    </row>
    <row r="1230" spans="1:43" ht="16.5" x14ac:dyDescent="0.35">
      <c r="A1230" s="1">
        <f>2*Tabulka1[[#This Row],[x3]]*Tabulka1[[#This Row],[z]]/(100*94.196)*1000</f>
        <v>2.8650918684137645</v>
      </c>
      <c r="B1230" s="1">
        <f>Tabulka1[[#This Row],[y2]]*Tabulka1[[#This Row],[x]]/2</f>
        <v>4.2976378026206472</v>
      </c>
      <c r="C1230" s="1">
        <f>Tabulka1[[#This Row],[z2]]</f>
        <v>1.28352</v>
      </c>
      <c r="D1230" s="1">
        <f>Tabulka1[[#This Row],[std2]]</f>
        <v>0</v>
      </c>
      <c r="E1230" s="1">
        <v>9</v>
      </c>
      <c r="F1230" s="1" t="s">
        <v>84</v>
      </c>
      <c r="G1230" s="1" t="s">
        <v>27</v>
      </c>
      <c r="H1230" s="1" t="str">
        <f>Tabulka1[[#This Row],[z2Label]]</f>
        <v>Density (g/cm3)</v>
      </c>
      <c r="I1230" s="1">
        <v>30.63</v>
      </c>
      <c r="J1230" s="1">
        <v>3</v>
      </c>
      <c r="K1230" s="1">
        <v>1.28352</v>
      </c>
      <c r="L1230" s="1">
        <v>0</v>
      </c>
      <c r="M1230" s="1" t="s">
        <v>29</v>
      </c>
      <c r="N1230" s="1" t="s">
        <v>28</v>
      </c>
      <c r="O1230" s="1" t="s">
        <v>80</v>
      </c>
      <c r="P1230" s="1">
        <f>Tabulka1[[#This Row],[x2]]/(1+Tabulka1[[#This Row],[y2]]*60.08/94.196)</f>
        <v>10.513283534230203</v>
      </c>
      <c r="Q1230" s="1">
        <f>Tabulka1[[#This Row],[y2]]</f>
        <v>3</v>
      </c>
      <c r="R1230" s="1">
        <f>Tabulka1[[#This Row],[z2]]</f>
        <v>1.28352</v>
      </c>
      <c r="S1230" s="1">
        <f>Tabulka1[[#This Row],[std2]]</f>
        <v>0</v>
      </c>
      <c r="T1230" s="1" t="s">
        <v>39</v>
      </c>
      <c r="U1230" s="1" t="s">
        <v>28</v>
      </c>
      <c r="V1230" s="1" t="str">
        <f>Tabulka1[[#This Row],[z2Label]]</f>
        <v>Density (g/cm3)</v>
      </c>
      <c r="W1230" s="1">
        <f>2*Tabulka1[[#This Row],[x3]]/94.196*1000/(100-Tabulka1[[#This Row],[x2]])</f>
        <v>3.2178383054762207</v>
      </c>
      <c r="X1230" s="1">
        <f>(Tabulka1[[#This Row],[x2]]-Tabulka1[[#This Row],[x3]])/60.08*1000/(100-Tabulka1[[#This Row],[x2]])</f>
        <v>4.8267574582143311</v>
      </c>
      <c r="Y1230" s="1">
        <f>Tabulka1[[#This Row],[z2]]</f>
        <v>1.28352</v>
      </c>
      <c r="Z1230" s="1">
        <f>Tabulka1[[#This Row],[std2]]</f>
        <v>0</v>
      </c>
      <c r="AA1230" s="1" t="s">
        <v>40</v>
      </c>
      <c r="AB1230" s="1" t="s">
        <v>37</v>
      </c>
      <c r="AC1230" s="1" t="str">
        <f>Tabulka1[[#This Row],[z2Label]]</f>
        <v>Density (g/cm3)</v>
      </c>
      <c r="AD1230" s="1">
        <f>Tabulka1[[#This Row],[y2]]</f>
        <v>3</v>
      </c>
      <c r="AE1230" s="1">
        <f>Tabulka1[[#This Row],[x3]]</f>
        <v>10.513283534230203</v>
      </c>
      <c r="AF1230" s="1">
        <f>Tabulka1[[#This Row],[x2]]-Tabulka1[[#This Row],[x3]]</f>
        <v>20.116716465769798</v>
      </c>
      <c r="AG1230" s="1">
        <f>100-Tabulka1[[#This Row],[Na2O_proc]]-Tabulka1[[#This Row],[SiO2_proc]]</f>
        <v>69.37</v>
      </c>
      <c r="AH1230" s="1">
        <f>Tabulka1[[#This Row],[z2]]</f>
        <v>1.28352</v>
      </c>
      <c r="AI1230" s="1">
        <f>Tabulka1[[#This Row],[std2]]</f>
        <v>0</v>
      </c>
      <c r="AJ1230" s="1" t="str">
        <f>Tabulka1[[#This Row],[z2Label]]</f>
        <v>Density (g/cm3)</v>
      </c>
      <c r="AK1230" s="1">
        <v>25</v>
      </c>
      <c r="AL1230" s="1" t="s">
        <v>83</v>
      </c>
      <c r="AM1230" s="1" t="s">
        <v>79</v>
      </c>
      <c r="AN1230" s="1">
        <f t="shared" si="933"/>
        <v>1.2863780661686781</v>
      </c>
      <c r="AO1230" s="1">
        <f>Tabulka1[[#This Row],[Interpolated_z2]]-Tabulka1[[#This Row],[z2]]</f>
        <v>2.8580661686781195E-3</v>
      </c>
      <c r="AP1230" s="1">
        <f>Tabulka1[[#This Row],[Interpolated_z2 - measured]]/Tabulka1[[#This Row],[z2]]*100</f>
        <v>0.22267406574717333</v>
      </c>
      <c r="AQ1230" s="1">
        <v>1</v>
      </c>
    </row>
    <row r="1231" spans="1:43" ht="16.5" x14ac:dyDescent="0.35">
      <c r="A1231" s="1">
        <f>2*Tabulka1[[#This Row],[x3]]*Tabulka1[[#This Row],[z]]/(100*94.196)*1000</f>
        <v>0</v>
      </c>
      <c r="B1231" s="1">
        <f>Tabulka1[[#This Row],[y2]]*Tabulka1[[#This Row],[x]]/2</f>
        <v>0</v>
      </c>
      <c r="C1231" s="1">
        <f>Tabulka1[[#This Row],[z2]]</f>
        <v>0.99704000000000004</v>
      </c>
      <c r="D1231" s="1">
        <f>Tabulka1[[#This Row],[std2]]</f>
        <v>0</v>
      </c>
      <c r="E1231" s="1">
        <v>10</v>
      </c>
      <c r="F1231" s="1" t="s">
        <v>84</v>
      </c>
      <c r="G1231" s="1" t="s">
        <v>27</v>
      </c>
      <c r="H1231" s="1" t="str">
        <f>Tabulka1[[#This Row],[z2Label]]</f>
        <v>Density (g/cm3)</v>
      </c>
      <c r="I1231" s="1">
        <v>0</v>
      </c>
      <c r="J1231" s="1">
        <v>3.5</v>
      </c>
      <c r="K1231" s="1">
        <v>0.99704000000000004</v>
      </c>
      <c r="M1231" s="1" t="s">
        <v>29</v>
      </c>
      <c r="N1231" s="1" t="s">
        <v>28</v>
      </c>
      <c r="O1231" s="1" t="s">
        <v>80</v>
      </c>
      <c r="P1231" s="1">
        <f>Tabulka1[[#This Row],[x2]]/(1+Tabulka1[[#This Row],[y2]]*60.08/94.196)</f>
        <v>0</v>
      </c>
      <c r="Q1231" s="1">
        <f>Tabulka1[[#This Row],[y2]]</f>
        <v>3.5</v>
      </c>
      <c r="R1231" s="1">
        <f>Tabulka1[[#This Row],[z2]]</f>
        <v>0.99704000000000004</v>
      </c>
      <c r="S1231" s="1">
        <f>Tabulka1[[#This Row],[std2]]</f>
        <v>0</v>
      </c>
      <c r="T1231" s="1" t="s">
        <v>39</v>
      </c>
      <c r="U1231" s="1" t="s">
        <v>28</v>
      </c>
      <c r="V1231" s="1" t="str">
        <f>Tabulka1[[#This Row],[z2Label]]</f>
        <v>Density (g/cm3)</v>
      </c>
      <c r="W1231" s="1">
        <f>2*Tabulka1[[#This Row],[x3]]/94.196*1000/(100-Tabulka1[[#This Row],[x2]])</f>
        <v>0</v>
      </c>
      <c r="X1231" s="1">
        <f>(Tabulka1[[#This Row],[x2]]-Tabulka1[[#This Row],[x3]])/60.08*1000/(100-Tabulka1[[#This Row],[x2]])</f>
        <v>0</v>
      </c>
      <c r="Y1231" s="1">
        <f>Tabulka1[[#This Row],[z2]]</f>
        <v>0.99704000000000004</v>
      </c>
      <c r="Z1231" s="1">
        <f>Tabulka1[[#This Row],[std2]]</f>
        <v>0</v>
      </c>
      <c r="AA1231" s="1" t="s">
        <v>40</v>
      </c>
      <c r="AB1231" s="1" t="s">
        <v>37</v>
      </c>
      <c r="AC1231" s="1" t="str">
        <f>Tabulka1[[#This Row],[z2Label]]</f>
        <v>Density (g/cm3)</v>
      </c>
      <c r="AD1231" s="1">
        <f>Tabulka1[[#This Row],[y2]]</f>
        <v>3.5</v>
      </c>
      <c r="AE1231" s="1">
        <f>Tabulka1[[#This Row],[x3]]</f>
        <v>0</v>
      </c>
      <c r="AF1231" s="1">
        <f>Tabulka1[[#This Row],[x2]]-Tabulka1[[#This Row],[x3]]</f>
        <v>0</v>
      </c>
      <c r="AG1231" s="1">
        <f>100-Tabulka1[[#This Row],[Na2O_proc]]-Tabulka1[[#This Row],[SiO2_proc]]</f>
        <v>100</v>
      </c>
      <c r="AH1231" s="1">
        <f>Tabulka1[[#This Row],[z2]]</f>
        <v>0.99704000000000004</v>
      </c>
      <c r="AI1231" s="1">
        <f>Tabulka1[[#This Row],[std2]]</f>
        <v>0</v>
      </c>
      <c r="AJ1231" s="1" t="str">
        <f>Tabulka1[[#This Row],[z2Label]]</f>
        <v>Density (g/cm3)</v>
      </c>
      <c r="AK1231" s="1">
        <v>25</v>
      </c>
      <c r="AL1231" s="1" t="s">
        <v>83</v>
      </c>
      <c r="AM1231" s="1" t="s">
        <v>79</v>
      </c>
      <c r="AN1231" s="1">
        <f t="shared" si="933"/>
        <v>1.0032696125</v>
      </c>
      <c r="AO1231" s="1">
        <f>Tabulka1[[#This Row],[Interpolated_z2]]-Tabulka1[[#This Row],[z2]]</f>
        <v>6.2296124999999813E-3</v>
      </c>
      <c r="AP1231" s="1">
        <f>Tabulka1[[#This Row],[Interpolated_z2 - measured]]/Tabulka1[[#This Row],[z2]]*100</f>
        <v>0.62481068964133646</v>
      </c>
      <c r="AQ1231" s="1">
        <v>100</v>
      </c>
    </row>
    <row r="1232" spans="1:43" ht="16.5" x14ac:dyDescent="0.35">
      <c r="A1232" s="1">
        <f>2*Tabulka1[[#This Row],[x3]]*Tabulka1[[#This Row],[z]]/(100*94.196)*1000</f>
        <v>0.34050959681551257</v>
      </c>
      <c r="B1232" s="1">
        <f>Tabulka1[[#This Row],[y2]]*Tabulka1[[#This Row],[x]]/2</f>
        <v>0.59589179442714701</v>
      </c>
      <c r="C1232" s="1">
        <f>Tabulka1[[#This Row],[z2]]</f>
        <v>1.03677</v>
      </c>
      <c r="D1232" s="1">
        <f>Tabulka1[[#This Row],[std2]]</f>
        <v>0</v>
      </c>
      <c r="E1232" s="1">
        <v>10</v>
      </c>
      <c r="F1232" s="1" t="s">
        <v>84</v>
      </c>
      <c r="G1232" s="1" t="s">
        <v>27</v>
      </c>
      <c r="H1232" s="1" t="str">
        <f>Tabulka1[[#This Row],[z2Label]]</f>
        <v>Density (g/cm3)</v>
      </c>
      <c r="I1232" s="1">
        <v>5</v>
      </c>
      <c r="J1232" s="1">
        <v>3.5</v>
      </c>
      <c r="K1232" s="1">
        <v>1.03677</v>
      </c>
      <c r="L1232" s="1">
        <v>0</v>
      </c>
      <c r="M1232" s="1" t="s">
        <v>29</v>
      </c>
      <c r="N1232" s="1" t="s">
        <v>28</v>
      </c>
      <c r="O1232" s="1" t="s">
        <v>80</v>
      </c>
      <c r="P1232" s="1">
        <f>Tabulka1[[#This Row],[x2]]/(1+Tabulka1[[#This Row],[y2]]*60.08/94.196)</f>
        <v>1.5468542676598485</v>
      </c>
      <c r="Q1232" s="1">
        <f>Tabulka1[[#This Row],[y2]]</f>
        <v>3.5</v>
      </c>
      <c r="R1232" s="1">
        <f>Tabulka1[[#This Row],[z2]]</f>
        <v>1.03677</v>
      </c>
      <c r="S1232" s="1">
        <f>Tabulka1[[#This Row],[std2]]</f>
        <v>0</v>
      </c>
      <c r="T1232" s="1" t="s">
        <v>39</v>
      </c>
      <c r="U1232" s="1" t="s">
        <v>28</v>
      </c>
      <c r="V1232" s="1" t="str">
        <f>Tabulka1[[#This Row],[z2Label]]</f>
        <v>Density (g/cm3)</v>
      </c>
      <c r="W1232" s="1">
        <f>2*Tabulka1[[#This Row],[x3]]/94.196*1000/(100-Tabulka1[[#This Row],[x2]])</f>
        <v>0.34571906453952644</v>
      </c>
      <c r="X1232" s="1">
        <f>(Tabulka1[[#This Row],[x2]]-Tabulka1[[#This Row],[x3]])/60.08*1000/(100-Tabulka1[[#This Row],[x2]])</f>
        <v>0.60500836294417115</v>
      </c>
      <c r="Y1232" s="1">
        <f>Tabulka1[[#This Row],[z2]]</f>
        <v>1.03677</v>
      </c>
      <c r="Z1232" s="1">
        <f>Tabulka1[[#This Row],[std2]]</f>
        <v>0</v>
      </c>
      <c r="AA1232" s="1" t="s">
        <v>40</v>
      </c>
      <c r="AB1232" s="1" t="s">
        <v>37</v>
      </c>
      <c r="AC1232" s="1" t="str">
        <f>Tabulka1[[#This Row],[z2Label]]</f>
        <v>Density (g/cm3)</v>
      </c>
      <c r="AD1232" s="1">
        <f>Tabulka1[[#This Row],[y2]]</f>
        <v>3.5</v>
      </c>
      <c r="AE1232" s="1">
        <f>Tabulka1[[#This Row],[x3]]</f>
        <v>1.5468542676598485</v>
      </c>
      <c r="AF1232" s="1">
        <f>Tabulka1[[#This Row],[x2]]-Tabulka1[[#This Row],[x3]]</f>
        <v>3.4531457323401513</v>
      </c>
      <c r="AG1232" s="1">
        <f>100-Tabulka1[[#This Row],[Na2O_proc]]-Tabulka1[[#This Row],[SiO2_proc]]</f>
        <v>95</v>
      </c>
      <c r="AH1232" s="1">
        <f>Tabulka1[[#This Row],[z2]]</f>
        <v>1.03677</v>
      </c>
      <c r="AI1232" s="1">
        <f>Tabulka1[[#This Row],[std2]]</f>
        <v>0</v>
      </c>
      <c r="AJ1232" s="1" t="str">
        <f>Tabulka1[[#This Row],[z2Label]]</f>
        <v>Density (g/cm3)</v>
      </c>
      <c r="AK1232" s="1">
        <v>25</v>
      </c>
      <c r="AL1232" s="1" t="s">
        <v>83</v>
      </c>
      <c r="AM1232" s="1" t="s">
        <v>79</v>
      </c>
      <c r="AN1232" s="1">
        <f t="shared" si="933"/>
        <v>1.0377978130000001</v>
      </c>
      <c r="AO1232" s="1">
        <f>Tabulka1[[#This Row],[Interpolated_z2]]-Tabulka1[[#This Row],[z2]]</f>
        <v>1.0278130000000996E-3</v>
      </c>
      <c r="AP1232" s="1">
        <f>Tabulka1[[#This Row],[Interpolated_z2 - measured]]/Tabulka1[[#This Row],[z2]]*100</f>
        <v>9.9136066822930802E-2</v>
      </c>
      <c r="AQ1232" s="1">
        <v>1</v>
      </c>
    </row>
    <row r="1233" spans="1:43" ht="16.5" x14ac:dyDescent="0.35">
      <c r="A1233" s="1">
        <f>2*Tabulka1[[#This Row],[x3]]*Tabulka1[[#This Row],[z]]/(100*94.196)*1000</f>
        <v>0.7080098267186905</v>
      </c>
      <c r="B1233" s="1">
        <f>Tabulka1[[#This Row],[y2]]*Tabulka1[[#This Row],[x]]/2</f>
        <v>1.2390171967577084</v>
      </c>
      <c r="C1233" s="1">
        <f>Tabulka1[[#This Row],[z2]]</f>
        <v>1.07786</v>
      </c>
      <c r="D1233" s="1">
        <f>Tabulka1[[#This Row],[std2]]</f>
        <v>0</v>
      </c>
      <c r="E1233" s="1">
        <v>10</v>
      </c>
      <c r="F1233" s="1" t="s">
        <v>84</v>
      </c>
      <c r="G1233" s="1" t="s">
        <v>27</v>
      </c>
      <c r="H1233" s="1" t="str">
        <f>Tabulka1[[#This Row],[z2Label]]</f>
        <v>Density (g/cm3)</v>
      </c>
      <c r="I1233" s="1">
        <v>10</v>
      </c>
      <c r="J1233" s="1">
        <v>3.5</v>
      </c>
      <c r="K1233" s="1">
        <v>1.07786</v>
      </c>
      <c r="L1233" s="1">
        <v>0</v>
      </c>
      <c r="M1233" s="1" t="s">
        <v>29</v>
      </c>
      <c r="N1233" s="1" t="s">
        <v>28</v>
      </c>
      <c r="O1233" s="1" t="s">
        <v>80</v>
      </c>
      <c r="P1233" s="1">
        <f>Tabulka1[[#This Row],[x2]]/(1+Tabulka1[[#This Row],[y2]]*60.08/94.196)</f>
        <v>3.0937085353196969</v>
      </c>
      <c r="Q1233" s="1">
        <f>Tabulka1[[#This Row],[y2]]</f>
        <v>3.5</v>
      </c>
      <c r="R1233" s="1">
        <f>Tabulka1[[#This Row],[z2]]</f>
        <v>1.07786</v>
      </c>
      <c r="S1233" s="1">
        <f>Tabulka1[[#This Row],[std2]]</f>
        <v>0</v>
      </c>
      <c r="T1233" s="1" t="s">
        <v>39</v>
      </c>
      <c r="U1233" s="1" t="s">
        <v>28</v>
      </c>
      <c r="V1233" s="1" t="str">
        <f>Tabulka1[[#This Row],[z2Label]]</f>
        <v>Density (g/cm3)</v>
      </c>
      <c r="W1233" s="1">
        <f>2*Tabulka1[[#This Row],[x3]]/94.196*1000/(100-Tabulka1[[#This Row],[x2]])</f>
        <v>0.72985135847233362</v>
      </c>
      <c r="X1233" s="1">
        <f>(Tabulka1[[#This Row],[x2]]-Tabulka1[[#This Row],[x3]])/60.08*1000/(100-Tabulka1[[#This Row],[x2]])</f>
        <v>1.2772398773265836</v>
      </c>
      <c r="Y1233" s="1">
        <f>Tabulka1[[#This Row],[z2]]</f>
        <v>1.07786</v>
      </c>
      <c r="Z1233" s="1">
        <f>Tabulka1[[#This Row],[std2]]</f>
        <v>0</v>
      </c>
      <c r="AA1233" s="1" t="s">
        <v>40</v>
      </c>
      <c r="AB1233" s="1" t="s">
        <v>37</v>
      </c>
      <c r="AC1233" s="1" t="str">
        <f>Tabulka1[[#This Row],[z2Label]]</f>
        <v>Density (g/cm3)</v>
      </c>
      <c r="AD1233" s="1">
        <f>Tabulka1[[#This Row],[y2]]</f>
        <v>3.5</v>
      </c>
      <c r="AE1233" s="1">
        <f>Tabulka1[[#This Row],[x3]]</f>
        <v>3.0937085353196969</v>
      </c>
      <c r="AF1233" s="1">
        <f>Tabulka1[[#This Row],[x2]]-Tabulka1[[#This Row],[x3]]</f>
        <v>6.9062914646803026</v>
      </c>
      <c r="AG1233" s="1">
        <f>100-Tabulka1[[#This Row],[Na2O_proc]]-Tabulka1[[#This Row],[SiO2_proc]]</f>
        <v>90</v>
      </c>
      <c r="AH1233" s="1">
        <f>Tabulka1[[#This Row],[z2]]</f>
        <v>1.07786</v>
      </c>
      <c r="AI1233" s="1">
        <f>Tabulka1[[#This Row],[std2]]</f>
        <v>0</v>
      </c>
      <c r="AJ1233" s="1" t="str">
        <f>Tabulka1[[#This Row],[z2Label]]</f>
        <v>Density (g/cm3)</v>
      </c>
      <c r="AK1233" s="1">
        <v>25</v>
      </c>
      <c r="AL1233" s="1" t="s">
        <v>83</v>
      </c>
      <c r="AM1233" s="1" t="s">
        <v>79</v>
      </c>
      <c r="AN1233" s="1">
        <f t="shared" si="933"/>
        <v>1.07780820775</v>
      </c>
      <c r="AO1233" s="1">
        <f>Tabulka1[[#This Row],[Interpolated_z2]]-Tabulka1[[#This Row],[z2]]</f>
        <v>-5.1792250000071149E-5</v>
      </c>
      <c r="AP1233" s="1">
        <f>Tabulka1[[#This Row],[Interpolated_z2 - measured]]/Tabulka1[[#This Row],[z2]]*100</f>
        <v>-4.8050999202188735E-3</v>
      </c>
      <c r="AQ1233" s="1">
        <v>1</v>
      </c>
    </row>
    <row r="1234" spans="1:43" ht="16.5" x14ac:dyDescent="0.35">
      <c r="A1234" s="1">
        <f>2*Tabulka1[[#This Row],[x3]]*Tabulka1[[#This Row],[z]]/(100*94.196)*1000</f>
        <v>1.1062201946951484</v>
      </c>
      <c r="B1234" s="1">
        <f>Tabulka1[[#This Row],[y2]]*Tabulka1[[#This Row],[x]]/2</f>
        <v>1.9358853407165098</v>
      </c>
      <c r="C1234" s="1">
        <f>Tabulka1[[#This Row],[z2]]</f>
        <v>1.122725</v>
      </c>
      <c r="D1234" s="1">
        <f>Tabulka1[[#This Row],[std2]]</f>
        <v>7.0710678119117998E-6</v>
      </c>
      <c r="E1234" s="1">
        <v>10</v>
      </c>
      <c r="F1234" s="1" t="s">
        <v>84</v>
      </c>
      <c r="G1234" s="1" t="s">
        <v>27</v>
      </c>
      <c r="H1234" s="1" t="str">
        <f>Tabulka1[[#This Row],[z2Label]]</f>
        <v>Density (g/cm3)</v>
      </c>
      <c r="I1234" s="1">
        <v>15</v>
      </c>
      <c r="J1234" s="1">
        <v>3.5</v>
      </c>
      <c r="K1234" s="1">
        <v>1.122725</v>
      </c>
      <c r="L1234" s="1">
        <v>7.0710678119117998E-6</v>
      </c>
      <c r="M1234" s="1" t="s">
        <v>29</v>
      </c>
      <c r="N1234" s="1" t="s">
        <v>28</v>
      </c>
      <c r="O1234" s="1" t="s">
        <v>80</v>
      </c>
      <c r="P1234" s="1">
        <f>Tabulka1[[#This Row],[x2]]/(1+Tabulka1[[#This Row],[y2]]*60.08/94.196)</f>
        <v>4.6405628029795452</v>
      </c>
      <c r="Q1234" s="1">
        <f>Tabulka1[[#This Row],[y2]]</f>
        <v>3.5</v>
      </c>
      <c r="R1234" s="1">
        <f>Tabulka1[[#This Row],[z2]]</f>
        <v>1.122725</v>
      </c>
      <c r="S1234" s="1">
        <f>Tabulka1[[#This Row],[std2]]</f>
        <v>7.0710678119117998E-6</v>
      </c>
      <c r="T1234" s="1" t="s">
        <v>39</v>
      </c>
      <c r="U1234" s="1" t="s">
        <v>28</v>
      </c>
      <c r="V1234" s="1" t="str">
        <f>Tabulka1[[#This Row],[z2Label]]</f>
        <v>Density (g/cm3)</v>
      </c>
      <c r="W1234" s="1">
        <f>2*Tabulka1[[#This Row],[x3]]/94.196*1000/(100-Tabulka1[[#This Row],[x2]])</f>
        <v>1.1591756869854708</v>
      </c>
      <c r="X1234" s="1">
        <f>(Tabulka1[[#This Row],[x2]]-Tabulka1[[#This Row],[x3]])/60.08*1000/(100-Tabulka1[[#This Row],[x2]])</f>
        <v>2.028557452224574</v>
      </c>
      <c r="Y1234" s="1">
        <f>Tabulka1[[#This Row],[z2]]</f>
        <v>1.122725</v>
      </c>
      <c r="Z1234" s="1">
        <f>Tabulka1[[#This Row],[std2]]</f>
        <v>7.0710678119117998E-6</v>
      </c>
      <c r="AA1234" s="1" t="s">
        <v>40</v>
      </c>
      <c r="AB1234" s="1" t="s">
        <v>37</v>
      </c>
      <c r="AC1234" s="1" t="str">
        <f>Tabulka1[[#This Row],[z2Label]]</f>
        <v>Density (g/cm3)</v>
      </c>
      <c r="AD1234" s="1">
        <f>Tabulka1[[#This Row],[y2]]</f>
        <v>3.5</v>
      </c>
      <c r="AE1234" s="1">
        <f>Tabulka1[[#This Row],[x3]]</f>
        <v>4.6405628029795452</v>
      </c>
      <c r="AF1234" s="1">
        <f>Tabulka1[[#This Row],[x2]]-Tabulka1[[#This Row],[x3]]</f>
        <v>10.359437197020455</v>
      </c>
      <c r="AG1234" s="1">
        <f>100-Tabulka1[[#This Row],[Na2O_proc]]-Tabulka1[[#This Row],[SiO2_proc]]</f>
        <v>85</v>
      </c>
      <c r="AH1234" s="1">
        <f>Tabulka1[[#This Row],[z2]]</f>
        <v>1.122725</v>
      </c>
      <c r="AI1234" s="1">
        <f>Tabulka1[[#This Row],[std2]]</f>
        <v>7.0710678119117998E-6</v>
      </c>
      <c r="AJ1234" s="1" t="str">
        <f>Tabulka1[[#This Row],[z2Label]]</f>
        <v>Density (g/cm3)</v>
      </c>
      <c r="AK1234" s="1">
        <v>25</v>
      </c>
      <c r="AL1234" s="1" t="s">
        <v>83</v>
      </c>
      <c r="AM1234" s="1" t="s">
        <v>79</v>
      </c>
      <c r="AN1234" s="1">
        <f t="shared" si="933"/>
        <v>1.12201459475</v>
      </c>
      <c r="AO1234" s="1">
        <f>Tabulka1[[#This Row],[Interpolated_z2]]-Tabulka1[[#This Row],[z2]]</f>
        <v>-7.1040524999999022E-4</v>
      </c>
      <c r="AP1234" s="1">
        <f>Tabulka1[[#This Row],[Interpolated_z2 - measured]]/Tabulka1[[#This Row],[z2]]*100</f>
        <v>-6.3275089625686634E-2</v>
      </c>
      <c r="AQ1234" s="1">
        <v>1</v>
      </c>
    </row>
    <row r="1235" spans="1:43" ht="16.5" x14ac:dyDescent="0.35">
      <c r="A1235" s="1">
        <f>2*Tabulka1[[#This Row],[x3]]*Tabulka1[[#This Row],[z]]/(100*94.196)*1000</f>
        <v>1.5367450964936478</v>
      </c>
      <c r="B1235" s="1">
        <f>Tabulka1[[#This Row],[y2]]*Tabulka1[[#This Row],[x]]/2</f>
        <v>2.6893039188638834</v>
      </c>
      <c r="C1235" s="1">
        <f>Tabulka1[[#This Row],[z2]]</f>
        <v>1.1697549999999999</v>
      </c>
      <c r="D1235" s="1">
        <f>Tabulka1[[#This Row],[std2]]</f>
        <v>7.0710678117547895E-6</v>
      </c>
      <c r="E1235" s="1">
        <v>10</v>
      </c>
      <c r="F1235" s="1" t="s">
        <v>84</v>
      </c>
      <c r="G1235" s="1" t="s">
        <v>27</v>
      </c>
      <c r="H1235" s="1" t="str">
        <f>Tabulka1[[#This Row],[z2Label]]</f>
        <v>Density (g/cm3)</v>
      </c>
      <c r="I1235" s="1">
        <v>20</v>
      </c>
      <c r="J1235" s="1">
        <v>3.5</v>
      </c>
      <c r="K1235" s="1">
        <v>1.1697549999999999</v>
      </c>
      <c r="L1235" s="1">
        <v>7.0710678117547895E-6</v>
      </c>
      <c r="M1235" s="1" t="s">
        <v>29</v>
      </c>
      <c r="N1235" s="1" t="s">
        <v>28</v>
      </c>
      <c r="O1235" s="1" t="s">
        <v>80</v>
      </c>
      <c r="P1235" s="1">
        <f>Tabulka1[[#This Row],[x2]]/(1+Tabulka1[[#This Row],[y2]]*60.08/94.196)</f>
        <v>6.1874170706393938</v>
      </c>
      <c r="Q1235" s="1">
        <f>Tabulka1[[#This Row],[y2]]</f>
        <v>3.5</v>
      </c>
      <c r="R1235" s="1">
        <f>Tabulka1[[#This Row],[z2]]</f>
        <v>1.1697549999999999</v>
      </c>
      <c r="S1235" s="1">
        <f>Tabulka1[[#This Row],[std2]]</f>
        <v>7.0710678117547895E-6</v>
      </c>
      <c r="T1235" s="1" t="s">
        <v>39</v>
      </c>
      <c r="U1235" s="1" t="s">
        <v>28</v>
      </c>
      <c r="V1235" s="1" t="str">
        <f>Tabulka1[[#This Row],[z2Label]]</f>
        <v>Density (g/cm3)</v>
      </c>
      <c r="W1235" s="1">
        <f>2*Tabulka1[[#This Row],[x3]]/94.196*1000/(100-Tabulka1[[#This Row],[x2]])</f>
        <v>1.6421655565627507</v>
      </c>
      <c r="X1235" s="1">
        <f>(Tabulka1[[#This Row],[x2]]-Tabulka1[[#This Row],[x3]])/60.08*1000/(100-Tabulka1[[#This Row],[x2]])</f>
        <v>2.8737897239848129</v>
      </c>
      <c r="Y1235" s="1">
        <f>Tabulka1[[#This Row],[z2]]</f>
        <v>1.1697549999999999</v>
      </c>
      <c r="Z1235" s="1">
        <f>Tabulka1[[#This Row],[std2]]</f>
        <v>7.0710678117547895E-6</v>
      </c>
      <c r="AA1235" s="1" t="s">
        <v>40</v>
      </c>
      <c r="AB1235" s="1" t="s">
        <v>37</v>
      </c>
      <c r="AC1235" s="1" t="str">
        <f>Tabulka1[[#This Row],[z2Label]]</f>
        <v>Density (g/cm3)</v>
      </c>
      <c r="AD1235" s="1">
        <f>Tabulka1[[#This Row],[y2]]</f>
        <v>3.5</v>
      </c>
      <c r="AE1235" s="1">
        <f>Tabulka1[[#This Row],[x3]]</f>
        <v>6.1874170706393938</v>
      </c>
      <c r="AF1235" s="1">
        <f>Tabulka1[[#This Row],[x2]]-Tabulka1[[#This Row],[x3]]</f>
        <v>13.812582929360605</v>
      </c>
      <c r="AG1235" s="1">
        <f>100-Tabulka1[[#This Row],[Na2O_proc]]-Tabulka1[[#This Row],[SiO2_proc]]</f>
        <v>80</v>
      </c>
      <c r="AH1235" s="1">
        <f>Tabulka1[[#This Row],[z2]]</f>
        <v>1.1697549999999999</v>
      </c>
      <c r="AI1235" s="1">
        <f>Tabulka1[[#This Row],[std2]]</f>
        <v>7.0710678117547895E-6</v>
      </c>
      <c r="AJ1235" s="1" t="str">
        <f>Tabulka1[[#This Row],[z2Label]]</f>
        <v>Density (g/cm3)</v>
      </c>
      <c r="AK1235" s="1">
        <v>25</v>
      </c>
      <c r="AL1235" s="1" t="s">
        <v>83</v>
      </c>
      <c r="AM1235" s="1" t="s">
        <v>79</v>
      </c>
      <c r="AN1235" s="1">
        <f t="shared" si="933"/>
        <v>1.1695641219999999</v>
      </c>
      <c r="AO1235" s="1">
        <f>Tabulka1[[#This Row],[Interpolated_z2]]-Tabulka1[[#This Row],[z2]]</f>
        <v>-1.9087799999994992E-4</v>
      </c>
      <c r="AP1235" s="1">
        <f>Tabulka1[[#This Row],[Interpolated_z2 - measured]]/Tabulka1[[#This Row],[z2]]*100</f>
        <v>-1.6317775944531113E-2</v>
      </c>
      <c r="AQ1235" s="1">
        <v>1</v>
      </c>
    </row>
    <row r="1236" spans="1:43" ht="16.5" x14ac:dyDescent="0.35">
      <c r="A1236" s="1">
        <f>2*Tabulka1[[#This Row],[x3]]*Tabulka1[[#This Row],[z]]/(100*94.196)*1000</f>
        <v>2.0012496879885444</v>
      </c>
      <c r="B1236" s="1">
        <f>Tabulka1[[#This Row],[y2]]*Tabulka1[[#This Row],[x]]/2</f>
        <v>3.5021869539799528</v>
      </c>
      <c r="C1236" s="1">
        <f>Tabulka1[[#This Row],[z2]]</f>
        <v>1.2186650000000001</v>
      </c>
      <c r="D1236" s="1">
        <f>Tabulka1[[#This Row],[std2]]</f>
        <v>2.1213203435578389E-5</v>
      </c>
      <c r="E1236" s="1">
        <v>10</v>
      </c>
      <c r="F1236" s="1" t="s">
        <v>84</v>
      </c>
      <c r="G1236" s="1" t="s">
        <v>27</v>
      </c>
      <c r="H1236" s="1" t="str">
        <f>Tabulka1[[#This Row],[z2Label]]</f>
        <v>Density (g/cm3)</v>
      </c>
      <c r="I1236" s="1">
        <v>25</v>
      </c>
      <c r="J1236" s="1">
        <v>3.5</v>
      </c>
      <c r="K1236" s="1">
        <v>1.2186650000000001</v>
      </c>
      <c r="L1236" s="1">
        <v>2.1213203435578389E-5</v>
      </c>
      <c r="M1236" s="1" t="s">
        <v>29</v>
      </c>
      <c r="N1236" s="1" t="s">
        <v>28</v>
      </c>
      <c r="O1236" s="1" t="s">
        <v>80</v>
      </c>
      <c r="P1236" s="1">
        <f>Tabulka1[[#This Row],[x2]]/(1+Tabulka1[[#This Row],[y2]]*60.08/94.196)</f>
        <v>7.7342713382992416</v>
      </c>
      <c r="Q1236" s="1">
        <f>Tabulka1[[#This Row],[y2]]</f>
        <v>3.5</v>
      </c>
      <c r="R1236" s="1">
        <f>Tabulka1[[#This Row],[z2]]</f>
        <v>1.2186650000000001</v>
      </c>
      <c r="S1236" s="1">
        <f>Tabulka1[[#This Row],[std2]]</f>
        <v>2.1213203435578389E-5</v>
      </c>
      <c r="T1236" s="1" t="s">
        <v>39</v>
      </c>
      <c r="U1236" s="1" t="s">
        <v>28</v>
      </c>
      <c r="V1236" s="1" t="str">
        <f>Tabulka1[[#This Row],[z2Label]]</f>
        <v>Density (g/cm3)</v>
      </c>
      <c r="W1236" s="1">
        <f>2*Tabulka1[[#This Row],[x3]]/94.196*1000/(100-Tabulka1[[#This Row],[x2]])</f>
        <v>2.1895540754170009</v>
      </c>
      <c r="X1236" s="1">
        <f>(Tabulka1[[#This Row],[x2]]-Tabulka1[[#This Row],[x3]])/60.08*1000/(100-Tabulka1[[#This Row],[x2]])</f>
        <v>3.8317196319797517</v>
      </c>
      <c r="Y1236" s="1">
        <f>Tabulka1[[#This Row],[z2]]</f>
        <v>1.2186650000000001</v>
      </c>
      <c r="Z1236" s="1">
        <f>Tabulka1[[#This Row],[std2]]</f>
        <v>2.1213203435578389E-5</v>
      </c>
      <c r="AA1236" s="1" t="s">
        <v>40</v>
      </c>
      <c r="AB1236" s="1" t="s">
        <v>37</v>
      </c>
      <c r="AC1236" s="1" t="str">
        <f>Tabulka1[[#This Row],[z2Label]]</f>
        <v>Density (g/cm3)</v>
      </c>
      <c r="AD1236" s="1">
        <f>Tabulka1[[#This Row],[y2]]</f>
        <v>3.5</v>
      </c>
      <c r="AE1236" s="1">
        <f>Tabulka1[[#This Row],[x3]]</f>
        <v>7.7342713382992416</v>
      </c>
      <c r="AF1236" s="1">
        <f>Tabulka1[[#This Row],[x2]]-Tabulka1[[#This Row],[x3]]</f>
        <v>17.265728661700759</v>
      </c>
      <c r="AG1236" s="1">
        <f>100-Tabulka1[[#This Row],[Na2O_proc]]-Tabulka1[[#This Row],[SiO2_proc]]</f>
        <v>75</v>
      </c>
      <c r="AH1236" s="1">
        <f>Tabulka1[[#This Row],[z2]]</f>
        <v>1.2186650000000001</v>
      </c>
      <c r="AI1236" s="1">
        <f>Tabulka1[[#This Row],[std2]]</f>
        <v>2.1213203435578389E-5</v>
      </c>
      <c r="AJ1236" s="1" t="str">
        <f>Tabulka1[[#This Row],[z2Label]]</f>
        <v>Density (g/cm3)</v>
      </c>
      <c r="AK1236" s="1">
        <v>25</v>
      </c>
      <c r="AL1236" s="1" t="s">
        <v>83</v>
      </c>
      <c r="AM1236" s="1" t="s">
        <v>79</v>
      </c>
      <c r="AN1236" s="1">
        <f t="shared" si="933"/>
        <v>1.2200372874999998</v>
      </c>
      <c r="AO1236" s="1">
        <f>Tabulka1[[#This Row],[Interpolated_z2]]-Tabulka1[[#This Row],[z2]]</f>
        <v>1.3722874999997359E-3</v>
      </c>
      <c r="AP1236" s="1">
        <f>Tabulka1[[#This Row],[Interpolated_z2 - measured]]/Tabulka1[[#This Row],[z2]]*100</f>
        <v>0.11260580225080197</v>
      </c>
      <c r="AQ1236" s="1">
        <v>1</v>
      </c>
    </row>
    <row r="1237" spans="1:43" ht="16.5" x14ac:dyDescent="0.35">
      <c r="A1237" s="1">
        <f>2*Tabulka1[[#This Row],[x3]]*Tabulka1[[#This Row],[z]]/(100*94.196)*1000</f>
        <v>2.5004514641548101</v>
      </c>
      <c r="B1237" s="1">
        <f>Tabulka1[[#This Row],[y2]]*Tabulka1[[#This Row],[x]]/2</f>
        <v>4.3757900622709176</v>
      </c>
      <c r="C1237" s="1">
        <f>Tabulka1[[#This Row],[z2]]</f>
        <v>1.2739750000000001</v>
      </c>
      <c r="D1237" s="1">
        <f>Tabulka1[[#This Row],[std2]]</f>
        <v>7.0710678117547895E-6</v>
      </c>
      <c r="E1237" s="1">
        <v>10</v>
      </c>
      <c r="F1237" s="1" t="s">
        <v>84</v>
      </c>
      <c r="G1237" s="1" t="s">
        <v>27</v>
      </c>
      <c r="H1237" s="1" t="str">
        <f>Tabulka1[[#This Row],[z2Label]]</f>
        <v>Density (g/cm3)</v>
      </c>
      <c r="I1237" s="1">
        <v>29.88</v>
      </c>
      <c r="J1237" s="1">
        <v>3.5</v>
      </c>
      <c r="K1237" s="1">
        <v>1.2739750000000001</v>
      </c>
      <c r="L1237" s="1">
        <v>7.0710678117547895E-6</v>
      </c>
      <c r="M1237" s="1" t="s">
        <v>29</v>
      </c>
      <c r="N1237" s="1" t="s">
        <v>28</v>
      </c>
      <c r="O1237" s="1" t="s">
        <v>80</v>
      </c>
      <c r="P1237" s="1">
        <f>Tabulka1[[#This Row],[x2]]/(1+Tabulka1[[#This Row],[y2]]*60.08/94.196)</f>
        <v>9.2440011035352541</v>
      </c>
      <c r="Q1237" s="1">
        <f>Tabulka1[[#This Row],[y2]]</f>
        <v>3.5</v>
      </c>
      <c r="R1237" s="1">
        <f>Tabulka1[[#This Row],[z2]]</f>
        <v>1.2739750000000001</v>
      </c>
      <c r="S1237" s="1">
        <f>Tabulka1[[#This Row],[std2]]</f>
        <v>7.0710678117547895E-6</v>
      </c>
      <c r="T1237" s="1" t="s">
        <v>39</v>
      </c>
      <c r="U1237" s="1" t="s">
        <v>28</v>
      </c>
      <c r="V1237" s="1" t="str">
        <f>Tabulka1[[#This Row],[z2Label]]</f>
        <v>Density (g/cm3)</v>
      </c>
      <c r="W1237" s="1">
        <f>2*Tabulka1[[#This Row],[x3]]/94.196*1000/(100-Tabulka1[[#This Row],[x2]])</f>
        <v>2.7990819640670268</v>
      </c>
      <c r="X1237" s="1">
        <f>(Tabulka1[[#This Row],[x2]]-Tabulka1[[#This Row],[x3]])/60.08*1000/(100-Tabulka1[[#This Row],[x2]])</f>
        <v>4.8983934371172966</v>
      </c>
      <c r="Y1237" s="1">
        <f>Tabulka1[[#This Row],[z2]]</f>
        <v>1.2739750000000001</v>
      </c>
      <c r="Z1237" s="1">
        <f>Tabulka1[[#This Row],[std2]]</f>
        <v>7.0710678117547895E-6</v>
      </c>
      <c r="AA1237" s="1" t="s">
        <v>40</v>
      </c>
      <c r="AB1237" s="1" t="s">
        <v>37</v>
      </c>
      <c r="AC1237" s="1" t="str">
        <f>Tabulka1[[#This Row],[z2Label]]</f>
        <v>Density (g/cm3)</v>
      </c>
      <c r="AD1237" s="1">
        <f>Tabulka1[[#This Row],[y2]]</f>
        <v>3.5</v>
      </c>
      <c r="AE1237" s="1">
        <f>Tabulka1[[#This Row],[x3]]</f>
        <v>9.2440011035352541</v>
      </c>
      <c r="AF1237" s="1">
        <f>Tabulka1[[#This Row],[x2]]-Tabulka1[[#This Row],[x3]]</f>
        <v>20.635998896464745</v>
      </c>
      <c r="AG1237" s="1">
        <f>100-Tabulka1[[#This Row],[Na2O_proc]]-Tabulka1[[#This Row],[SiO2_proc]]</f>
        <v>70.12</v>
      </c>
      <c r="AH1237" s="1">
        <f>Tabulka1[[#This Row],[z2]]</f>
        <v>1.2739750000000001</v>
      </c>
      <c r="AI1237" s="1">
        <f>Tabulka1[[#This Row],[std2]]</f>
        <v>7.0710678117547895E-6</v>
      </c>
      <c r="AJ1237" s="1" t="str">
        <f>Tabulka1[[#This Row],[z2Label]]</f>
        <v>Density (g/cm3)</v>
      </c>
      <c r="AK1237" s="1">
        <v>25</v>
      </c>
      <c r="AL1237" s="1" t="s">
        <v>83</v>
      </c>
      <c r="AM1237" s="1" t="s">
        <v>79</v>
      </c>
      <c r="AN1237" s="1">
        <f t="shared" si="933"/>
        <v>1.2721290857540914</v>
      </c>
      <c r="AO1237" s="1">
        <f>Tabulka1[[#This Row],[Interpolated_z2]]-Tabulka1[[#This Row],[z2]]</f>
        <v>-1.8459142459086308E-3</v>
      </c>
      <c r="AP1237" s="1">
        <f>Tabulka1[[#This Row],[Interpolated_z2 - measured]]/Tabulka1[[#This Row],[z2]]*100</f>
        <v>-0.1448940713835539</v>
      </c>
      <c r="AQ1237" s="1">
        <v>1</v>
      </c>
    </row>
    <row r="1238" spans="1:43" ht="16.5" x14ac:dyDescent="0.35">
      <c r="A1238" s="1">
        <f>2*Tabulka1[[#This Row],[x3]]*Tabulka1[[#This Row],[z]]/(100*94.196)*1000</f>
        <v>0</v>
      </c>
      <c r="B1238" s="1">
        <f>Tabulka1[[#This Row],[y2]]*Tabulka1[[#This Row],[x]]/2</f>
        <v>0</v>
      </c>
      <c r="C1238" s="1">
        <f>Tabulka1[[#This Row],[z2]]</f>
        <v>0.99704000000000004</v>
      </c>
      <c r="D1238" s="1">
        <f>Tabulka1[[#This Row],[std2]]</f>
        <v>0</v>
      </c>
      <c r="E1238" s="1">
        <v>11</v>
      </c>
      <c r="F1238" s="1" t="s">
        <v>84</v>
      </c>
      <c r="G1238" s="1" t="s">
        <v>27</v>
      </c>
      <c r="H1238" s="1" t="str">
        <f>Tabulka1[[#This Row],[z2Label]]</f>
        <v>Density (g/cm3)</v>
      </c>
      <c r="I1238" s="1">
        <v>0</v>
      </c>
      <c r="J1238" s="1">
        <v>3.8849999999999998</v>
      </c>
      <c r="K1238" s="1">
        <v>0.99704000000000004</v>
      </c>
      <c r="M1238" s="1" t="s">
        <v>29</v>
      </c>
      <c r="N1238" s="1" t="s">
        <v>28</v>
      </c>
      <c r="O1238" s="1" t="s">
        <v>80</v>
      </c>
      <c r="P1238" s="1">
        <f>Tabulka1[[#This Row],[x2]]/(1+Tabulka1[[#This Row],[y2]]*60.08/94.196)</f>
        <v>0</v>
      </c>
      <c r="Q1238" s="1">
        <f>Tabulka1[[#This Row],[y2]]</f>
        <v>3.8849999999999998</v>
      </c>
      <c r="R1238" s="1">
        <f>Tabulka1[[#This Row],[z2]]</f>
        <v>0.99704000000000004</v>
      </c>
      <c r="S1238" s="1">
        <f>Tabulka1[[#This Row],[std2]]</f>
        <v>0</v>
      </c>
      <c r="T1238" s="1" t="s">
        <v>39</v>
      </c>
      <c r="U1238" s="1" t="s">
        <v>28</v>
      </c>
      <c r="V1238" s="1" t="str">
        <f>Tabulka1[[#This Row],[z2Label]]</f>
        <v>Density (g/cm3)</v>
      </c>
      <c r="W1238" s="1">
        <f>2*Tabulka1[[#This Row],[x3]]/94.196*1000/(100-Tabulka1[[#This Row],[x2]])</f>
        <v>0</v>
      </c>
      <c r="X1238" s="1">
        <f>(Tabulka1[[#This Row],[x2]]-Tabulka1[[#This Row],[x3]])/60.08*1000/(100-Tabulka1[[#This Row],[x2]])</f>
        <v>0</v>
      </c>
      <c r="Y1238" s="1">
        <f>Tabulka1[[#This Row],[z2]]</f>
        <v>0.99704000000000004</v>
      </c>
      <c r="Z1238" s="1">
        <f>Tabulka1[[#This Row],[std2]]</f>
        <v>0</v>
      </c>
      <c r="AA1238" s="1" t="s">
        <v>40</v>
      </c>
      <c r="AB1238" s="1" t="s">
        <v>37</v>
      </c>
      <c r="AC1238" s="1" t="str">
        <f>Tabulka1[[#This Row],[z2Label]]</f>
        <v>Density (g/cm3)</v>
      </c>
      <c r="AD1238" s="1">
        <f>Tabulka1[[#This Row],[y2]]</f>
        <v>3.8849999999999998</v>
      </c>
      <c r="AE1238" s="1">
        <f>Tabulka1[[#This Row],[x3]]</f>
        <v>0</v>
      </c>
      <c r="AF1238" s="1">
        <f>Tabulka1[[#This Row],[x2]]-Tabulka1[[#This Row],[x3]]</f>
        <v>0</v>
      </c>
      <c r="AG1238" s="1">
        <f>100-Tabulka1[[#This Row],[Na2O_proc]]-Tabulka1[[#This Row],[SiO2_proc]]</f>
        <v>100</v>
      </c>
      <c r="AH1238" s="1">
        <f>Tabulka1[[#This Row],[z2]]</f>
        <v>0.99704000000000004</v>
      </c>
      <c r="AI1238" s="1">
        <f>Tabulka1[[#This Row],[std2]]</f>
        <v>0</v>
      </c>
      <c r="AJ1238" s="1" t="str">
        <f>Tabulka1[[#This Row],[z2Label]]</f>
        <v>Density (g/cm3)</v>
      </c>
      <c r="AK1238" s="1">
        <v>25</v>
      </c>
      <c r="AL1238" s="1" t="s">
        <v>83</v>
      </c>
      <c r="AM1238" s="1" t="s">
        <v>79</v>
      </c>
      <c r="AN1238" s="1">
        <f t="shared" si="933"/>
        <v>0.99082622960967703</v>
      </c>
      <c r="AO1238" s="1">
        <f>Tabulka1[[#This Row],[Interpolated_z2]]-Tabulka1[[#This Row],[z2]]</f>
        <v>-6.2137703903230035E-3</v>
      </c>
      <c r="AP1238" s="1">
        <f>Tabulka1[[#This Row],[Interpolated_z2 - measured]]/Tabulka1[[#This Row],[z2]]*100</f>
        <v>-0.62322177548774405</v>
      </c>
      <c r="AQ1238" s="1">
        <v>100</v>
      </c>
    </row>
    <row r="1239" spans="1:43" ht="16.5" x14ac:dyDescent="0.35">
      <c r="A1239" s="1">
        <f>2*Tabulka1[[#This Row],[x3]]*Tabulka1[[#This Row],[z]]/(100*94.196)*1000</f>
        <v>0.31596413749653551</v>
      </c>
      <c r="B1239" s="1">
        <f>Tabulka1[[#This Row],[y2]]*Tabulka1[[#This Row],[x]]/2</f>
        <v>0.61376033708702016</v>
      </c>
      <c r="C1239" s="1">
        <f>Tabulka1[[#This Row],[z2]]</f>
        <v>1.03512</v>
      </c>
      <c r="D1239" s="1">
        <f>Tabulka1[[#This Row],[std2]]</f>
        <v>0</v>
      </c>
      <c r="E1239" s="1">
        <v>11</v>
      </c>
      <c r="F1239" s="1" t="s">
        <v>84</v>
      </c>
      <c r="G1239" s="1" t="s">
        <v>27</v>
      </c>
      <c r="H1239" s="1" t="str">
        <f>Tabulka1[[#This Row],[z2Label]]</f>
        <v>Density (g/cm3)</v>
      </c>
      <c r="I1239" s="1">
        <v>5</v>
      </c>
      <c r="J1239" s="1">
        <v>3.8849999999999998</v>
      </c>
      <c r="K1239" s="1">
        <v>1.03512</v>
      </c>
      <c r="L1239" s="1">
        <v>0</v>
      </c>
      <c r="M1239" s="1" t="s">
        <v>29</v>
      </c>
      <c r="N1239" s="1" t="s">
        <v>28</v>
      </c>
      <c r="O1239" s="1" t="s">
        <v>80</v>
      </c>
      <c r="P1239" s="1">
        <f>Tabulka1[[#This Row],[x2]]/(1+Tabulka1[[#This Row],[y2]]*60.08/94.196)</f>
        <v>1.4376380465851137</v>
      </c>
      <c r="Q1239" s="1">
        <f>Tabulka1[[#This Row],[y2]]</f>
        <v>3.8849999999999998</v>
      </c>
      <c r="R1239" s="1">
        <f>Tabulka1[[#This Row],[z2]]</f>
        <v>1.03512</v>
      </c>
      <c r="S1239" s="1">
        <f>Tabulka1[[#This Row],[std2]]</f>
        <v>0</v>
      </c>
      <c r="T1239" s="1" t="s">
        <v>39</v>
      </c>
      <c r="U1239" s="1" t="s">
        <v>28</v>
      </c>
      <c r="V1239" s="1" t="str">
        <f>Tabulka1[[#This Row],[z2Label]]</f>
        <v>Density (g/cm3)</v>
      </c>
      <c r="W1239" s="1">
        <f>2*Tabulka1[[#This Row],[x3]]/94.196*1000/(100-Tabulka1[[#This Row],[x2]])</f>
        <v>0.32130944136305117</v>
      </c>
      <c r="X1239" s="1">
        <f>(Tabulka1[[#This Row],[x2]]-Tabulka1[[#This Row],[x3]])/60.08*1000/(100-Tabulka1[[#This Row],[x2]])</f>
        <v>0.624143589847727</v>
      </c>
      <c r="Y1239" s="1">
        <f>Tabulka1[[#This Row],[z2]]</f>
        <v>1.03512</v>
      </c>
      <c r="Z1239" s="1">
        <f>Tabulka1[[#This Row],[std2]]</f>
        <v>0</v>
      </c>
      <c r="AA1239" s="1" t="s">
        <v>40</v>
      </c>
      <c r="AB1239" s="1" t="s">
        <v>37</v>
      </c>
      <c r="AC1239" s="1" t="str">
        <f>Tabulka1[[#This Row],[z2Label]]</f>
        <v>Density (g/cm3)</v>
      </c>
      <c r="AD1239" s="1">
        <f>Tabulka1[[#This Row],[y2]]</f>
        <v>3.8849999999999998</v>
      </c>
      <c r="AE1239" s="1">
        <f>Tabulka1[[#This Row],[x3]]</f>
        <v>1.4376380465851137</v>
      </c>
      <c r="AF1239" s="1">
        <f>Tabulka1[[#This Row],[x2]]-Tabulka1[[#This Row],[x3]]</f>
        <v>3.5623619534148863</v>
      </c>
      <c r="AG1239" s="1">
        <f>100-Tabulka1[[#This Row],[Na2O_proc]]-Tabulka1[[#This Row],[SiO2_proc]]</f>
        <v>95</v>
      </c>
      <c r="AH1239" s="1">
        <f>Tabulka1[[#This Row],[z2]]</f>
        <v>1.03512</v>
      </c>
      <c r="AI1239" s="1">
        <f>Tabulka1[[#This Row],[std2]]</f>
        <v>0</v>
      </c>
      <c r="AJ1239" s="1" t="str">
        <f>Tabulka1[[#This Row],[z2Label]]</f>
        <v>Density (g/cm3)</v>
      </c>
      <c r="AK1239" s="1">
        <v>25</v>
      </c>
      <c r="AL1239" s="1" t="s">
        <v>83</v>
      </c>
      <c r="AM1239" s="1" t="s">
        <v>79</v>
      </c>
      <c r="AN1239" s="1">
        <f t="shared" si="933"/>
        <v>1.0268952000746903</v>
      </c>
      <c r="AO1239" s="1">
        <f>Tabulka1[[#This Row],[Interpolated_z2]]-Tabulka1[[#This Row],[z2]]</f>
        <v>-8.2247999253097781E-3</v>
      </c>
      <c r="AP1239" s="1">
        <f>Tabulka1[[#This Row],[Interpolated_z2 - measured]]/Tabulka1[[#This Row],[z2]]*100</f>
        <v>-0.79457453486646745</v>
      </c>
      <c r="AQ1239" s="1">
        <v>1</v>
      </c>
    </row>
    <row r="1240" spans="1:43" ht="16.5" x14ac:dyDescent="0.35">
      <c r="A1240" s="1">
        <f>2*Tabulka1[[#This Row],[x3]]*Tabulka1[[#This Row],[z]]/(100*94.196)*1000</f>
        <v>0.64595728782186457</v>
      </c>
      <c r="B1240" s="1">
        <f>Tabulka1[[#This Row],[y2]]*Tabulka1[[#This Row],[x]]/2</f>
        <v>1.2547720315939719</v>
      </c>
      <c r="C1240" s="1">
        <f>Tabulka1[[#This Row],[z2]]</f>
        <v>1.0581</v>
      </c>
      <c r="D1240" s="1">
        <f>Tabulka1[[#This Row],[std2]]</f>
        <v>1.41421356238236E-5</v>
      </c>
      <c r="E1240" s="1">
        <v>11</v>
      </c>
      <c r="F1240" s="1" t="s">
        <v>84</v>
      </c>
      <c r="G1240" s="1" t="s">
        <v>27</v>
      </c>
      <c r="H1240" s="1" t="str">
        <f>Tabulka1[[#This Row],[z2Label]]</f>
        <v>Density (g/cm3)</v>
      </c>
      <c r="I1240" s="1">
        <v>10</v>
      </c>
      <c r="J1240" s="1">
        <v>3.8849999999999998</v>
      </c>
      <c r="K1240" s="1">
        <v>1.0581</v>
      </c>
      <c r="L1240" s="1">
        <v>1.41421356238236E-5</v>
      </c>
      <c r="M1240" s="1" t="s">
        <v>29</v>
      </c>
      <c r="N1240" s="1" t="s">
        <v>28</v>
      </c>
      <c r="O1240" s="1" t="s">
        <v>80</v>
      </c>
      <c r="P1240" s="1">
        <f>Tabulka1[[#This Row],[x2]]/(1+Tabulka1[[#This Row],[y2]]*60.08/94.196)</f>
        <v>2.8752760931702275</v>
      </c>
      <c r="Q1240" s="1">
        <f>Tabulka1[[#This Row],[y2]]</f>
        <v>3.8849999999999998</v>
      </c>
      <c r="R1240" s="1">
        <f>Tabulka1[[#This Row],[z2]]</f>
        <v>1.0581</v>
      </c>
      <c r="S1240" s="1">
        <f>Tabulka1[[#This Row],[std2]]</f>
        <v>1.41421356238236E-5</v>
      </c>
      <c r="T1240" s="1" t="s">
        <v>39</v>
      </c>
      <c r="U1240" s="1" t="s">
        <v>28</v>
      </c>
      <c r="V1240" s="1" t="str">
        <f>Tabulka1[[#This Row],[z2Label]]</f>
        <v>Density (g/cm3)</v>
      </c>
      <c r="W1240" s="1">
        <f>2*Tabulka1[[#This Row],[x3]]/94.196*1000/(100-Tabulka1[[#This Row],[x2]])</f>
        <v>0.67831993176644145</v>
      </c>
      <c r="X1240" s="1">
        <f>(Tabulka1[[#This Row],[x2]]-Tabulka1[[#This Row],[x3]])/60.08*1000/(100-Tabulka1[[#This Row],[x2]])</f>
        <v>1.3176364674563126</v>
      </c>
      <c r="Y1240" s="1">
        <f>Tabulka1[[#This Row],[z2]]</f>
        <v>1.0581</v>
      </c>
      <c r="Z1240" s="1">
        <f>Tabulka1[[#This Row],[std2]]</f>
        <v>1.41421356238236E-5</v>
      </c>
      <c r="AA1240" s="1" t="s">
        <v>40</v>
      </c>
      <c r="AB1240" s="1" t="s">
        <v>37</v>
      </c>
      <c r="AC1240" s="1" t="str">
        <f>Tabulka1[[#This Row],[z2Label]]</f>
        <v>Density (g/cm3)</v>
      </c>
      <c r="AD1240" s="1">
        <f>Tabulka1[[#This Row],[y2]]</f>
        <v>3.8849999999999998</v>
      </c>
      <c r="AE1240" s="1">
        <f>Tabulka1[[#This Row],[x3]]</f>
        <v>2.8752760931702275</v>
      </c>
      <c r="AF1240" s="1">
        <f>Tabulka1[[#This Row],[x2]]-Tabulka1[[#This Row],[x3]]</f>
        <v>7.1247239068297725</v>
      </c>
      <c r="AG1240" s="1">
        <f>100-Tabulka1[[#This Row],[Na2O_proc]]-Tabulka1[[#This Row],[SiO2_proc]]</f>
        <v>90</v>
      </c>
      <c r="AH1240" s="1">
        <f>Tabulka1[[#This Row],[z2]]</f>
        <v>1.0581</v>
      </c>
      <c r="AI1240" s="1">
        <f>Tabulka1[[#This Row],[std2]]</f>
        <v>1.41421356238236E-5</v>
      </c>
      <c r="AJ1240" s="1" t="str">
        <f>Tabulka1[[#This Row],[z2Label]]</f>
        <v>Density (g/cm3)</v>
      </c>
      <c r="AK1240" s="1">
        <v>25</v>
      </c>
      <c r="AL1240" s="1" t="s">
        <v>83</v>
      </c>
      <c r="AM1240" s="1" t="s">
        <v>79</v>
      </c>
      <c r="AN1240" s="1">
        <f t="shared" si="933"/>
        <v>1.0681680549405783</v>
      </c>
      <c r="AO1240" s="1">
        <f>Tabulka1[[#This Row],[Interpolated_z2]]-Tabulka1[[#This Row],[z2]]</f>
        <v>1.0068054940578275E-2</v>
      </c>
      <c r="AP1240" s="1">
        <f>Tabulka1[[#This Row],[Interpolated_z2 - measured]]/Tabulka1[[#This Row],[z2]]*100</f>
        <v>0.95152206224159097</v>
      </c>
      <c r="AQ1240" s="1">
        <v>1</v>
      </c>
    </row>
    <row r="1241" spans="1:43" s="6" customFormat="1" ht="16.5" x14ac:dyDescent="0.35">
      <c r="A1241" s="2"/>
      <c r="B1241" s="2"/>
      <c r="C1241" s="2" t="str">
        <f>Tabulka1[[#This Row],[z2]]</f>
        <v>nezbylo</v>
      </c>
      <c r="D1241" s="2" t="str">
        <f>Tabulka1[[#This Row],[std2]]</f>
        <v>nezbylo</v>
      </c>
      <c r="E1241" s="2">
        <v>11</v>
      </c>
      <c r="F1241" s="2" t="s">
        <v>84</v>
      </c>
      <c r="G1241" s="2" t="s">
        <v>27</v>
      </c>
      <c r="H1241" s="2" t="str">
        <f>Tabulka1[[#This Row],[z2Label]]</f>
        <v>Density (g/cm3)</v>
      </c>
      <c r="I1241" s="2">
        <v>15</v>
      </c>
      <c r="J1241" s="2">
        <v>3.8849999999999998</v>
      </c>
      <c r="K1241" s="2" t="s">
        <v>47</v>
      </c>
      <c r="L1241" s="2" t="s">
        <v>47</v>
      </c>
      <c r="M1241" s="2" t="s">
        <v>29</v>
      </c>
      <c r="N1241" s="2" t="s">
        <v>28</v>
      </c>
      <c r="O1241" s="2" t="s">
        <v>80</v>
      </c>
      <c r="P1241" s="2">
        <f>Tabulka1[[#This Row],[x2]]/(1+Tabulka1[[#This Row],[y2]]*60.08/94.196)</f>
        <v>4.3129141397553408</v>
      </c>
      <c r="Q1241" s="2">
        <f>Tabulka1[[#This Row],[y2]]</f>
        <v>3.8849999999999998</v>
      </c>
      <c r="R1241" s="2" t="str">
        <f>Tabulka1[[#This Row],[z2]]</f>
        <v>nezbylo</v>
      </c>
      <c r="S1241" s="2" t="str">
        <f>Tabulka1[[#This Row],[std2]]</f>
        <v>nezbylo</v>
      </c>
      <c r="T1241" s="2" t="s">
        <v>39</v>
      </c>
      <c r="U1241" s="2" t="s">
        <v>28</v>
      </c>
      <c r="V1241" s="2" t="str">
        <f>Tabulka1[[#This Row],[z2Label]]</f>
        <v>Density (g/cm3)</v>
      </c>
      <c r="W1241" s="2">
        <f>2*Tabulka1[[#This Row],[x3]]/94.196*1000/(100-Tabulka1[[#This Row],[x2]])</f>
        <v>1.0773316563349364</v>
      </c>
      <c r="X1241" s="2">
        <f>(Tabulka1[[#This Row],[x2]]-Tabulka1[[#This Row],[x3]])/60.08*1000/(100-Tabulka1[[#This Row],[x2]])</f>
        <v>2.0927167424306141</v>
      </c>
      <c r="Y1241" s="2" t="str">
        <f>Tabulka1[[#This Row],[z2]]</f>
        <v>nezbylo</v>
      </c>
      <c r="Z1241" s="2" t="str">
        <f>Tabulka1[[#This Row],[std2]]</f>
        <v>nezbylo</v>
      </c>
      <c r="AA1241" s="2" t="s">
        <v>40</v>
      </c>
      <c r="AB1241" s="2" t="s">
        <v>37</v>
      </c>
      <c r="AC1241" s="2" t="str">
        <f>Tabulka1[[#This Row],[z2Label]]</f>
        <v>Density (g/cm3)</v>
      </c>
      <c r="AD1241" s="2">
        <f>Tabulka1[[#This Row],[y2]]</f>
        <v>3.8849999999999998</v>
      </c>
      <c r="AE1241" s="2">
        <f>Tabulka1[[#This Row],[x3]]</f>
        <v>4.3129141397553408</v>
      </c>
      <c r="AF1241" s="2">
        <f>Tabulka1[[#This Row],[x2]]-Tabulka1[[#This Row],[x3]]</f>
        <v>10.687085860244659</v>
      </c>
      <c r="AG1241" s="2">
        <f>100-Tabulka1[[#This Row],[Na2O_proc]]-Tabulka1[[#This Row],[SiO2_proc]]</f>
        <v>85</v>
      </c>
      <c r="AH1241" s="2" t="str">
        <f>Tabulka1[[#This Row],[z2]]</f>
        <v>nezbylo</v>
      </c>
      <c r="AI1241" s="2" t="str">
        <f>Tabulka1[[#This Row],[std2]]</f>
        <v>nezbylo</v>
      </c>
      <c r="AJ1241" s="2" t="str">
        <f>Tabulka1[[#This Row],[z2Label]]</f>
        <v>Density (g/cm3)</v>
      </c>
      <c r="AK1241" s="2">
        <v>25</v>
      </c>
      <c r="AL1241" s="2" t="s">
        <v>83</v>
      </c>
      <c r="AM1241" s="2" t="s">
        <v>79</v>
      </c>
      <c r="AN1241" s="2"/>
      <c r="AO1241" s="2" t="e">
        <f>Tabulka1[[#This Row],[Interpolated_z2]]-Tabulka1[[#This Row],[z2]]</f>
        <v>#VALUE!</v>
      </c>
      <c r="AP1241" s="2" t="e">
        <f>Tabulka1[[#This Row],[Interpolated_z2 - measured]]/Tabulka1[[#This Row],[z2]]*100</f>
        <v>#VALUE!</v>
      </c>
      <c r="AQ1241" s="1">
        <v>1</v>
      </c>
    </row>
    <row r="1242" spans="1:43" ht="16.5" x14ac:dyDescent="0.35">
      <c r="A1242" s="1">
        <f>2*Tabulka1[[#This Row],[x3]]*Tabulka1[[#This Row],[z]]/(100*94.196)*1000</f>
        <v>1.4192745693923325</v>
      </c>
      <c r="B1242" s="1">
        <f>Tabulka1[[#This Row],[y2]]*Tabulka1[[#This Row],[x]]/2</f>
        <v>2.7569408510446056</v>
      </c>
      <c r="C1242" s="1">
        <f>Tabulka1[[#This Row],[z2]]</f>
        <v>1.1624099999999999</v>
      </c>
      <c r="D1242" s="1">
        <f>Tabulka1[[#This Row],[std2]]</f>
        <v>0</v>
      </c>
      <c r="E1242" s="1">
        <v>11</v>
      </c>
      <c r="F1242" s="1" t="s">
        <v>84</v>
      </c>
      <c r="G1242" s="1" t="s">
        <v>27</v>
      </c>
      <c r="H1242" s="1" t="str">
        <f>Tabulka1[[#This Row],[z2Label]]</f>
        <v>Density (g/cm3)</v>
      </c>
      <c r="I1242" s="1">
        <v>20</v>
      </c>
      <c r="J1242" s="1">
        <v>3.8849999999999998</v>
      </c>
      <c r="K1242" s="1">
        <v>1.1624099999999999</v>
      </c>
      <c r="L1242" s="1">
        <v>0</v>
      </c>
      <c r="M1242" s="1" t="s">
        <v>29</v>
      </c>
      <c r="N1242" s="1" t="s">
        <v>28</v>
      </c>
      <c r="O1242" s="1" t="s">
        <v>80</v>
      </c>
      <c r="P1242" s="1">
        <f>Tabulka1[[#This Row],[x2]]/(1+Tabulka1[[#This Row],[y2]]*60.08/94.196)</f>
        <v>5.750552186340455</v>
      </c>
      <c r="Q1242" s="1">
        <f>Tabulka1[[#This Row],[y2]]</f>
        <v>3.8849999999999998</v>
      </c>
      <c r="R1242" s="1">
        <f>Tabulka1[[#This Row],[z2]]</f>
        <v>1.1624099999999999</v>
      </c>
      <c r="S1242" s="1">
        <f>Tabulka1[[#This Row],[std2]]</f>
        <v>0</v>
      </c>
      <c r="T1242" s="1" t="s">
        <v>39</v>
      </c>
      <c r="U1242" s="1" t="s">
        <v>28</v>
      </c>
      <c r="V1242" s="1" t="str">
        <f>Tabulka1[[#This Row],[z2Label]]</f>
        <v>Density (g/cm3)</v>
      </c>
      <c r="W1242" s="1">
        <f>2*Tabulka1[[#This Row],[x3]]/94.196*1000/(100-Tabulka1[[#This Row],[x2]])</f>
        <v>1.5262198464744932</v>
      </c>
      <c r="X1242" s="1">
        <f>(Tabulka1[[#This Row],[x2]]-Tabulka1[[#This Row],[x3]])/60.08*1000/(100-Tabulka1[[#This Row],[x2]])</f>
        <v>2.9646820517767032</v>
      </c>
      <c r="Y1242" s="1">
        <f>Tabulka1[[#This Row],[z2]]</f>
        <v>1.1624099999999999</v>
      </c>
      <c r="Z1242" s="1">
        <f>Tabulka1[[#This Row],[std2]]</f>
        <v>0</v>
      </c>
      <c r="AA1242" s="1" t="s">
        <v>40</v>
      </c>
      <c r="AB1242" s="1" t="s">
        <v>37</v>
      </c>
      <c r="AC1242" s="1" t="str">
        <f>Tabulka1[[#This Row],[z2Label]]</f>
        <v>Density (g/cm3)</v>
      </c>
      <c r="AD1242" s="1">
        <f>Tabulka1[[#This Row],[y2]]</f>
        <v>3.8849999999999998</v>
      </c>
      <c r="AE1242" s="1">
        <f>Tabulka1[[#This Row],[x3]]</f>
        <v>5.750552186340455</v>
      </c>
      <c r="AF1242" s="1">
        <f>Tabulka1[[#This Row],[x2]]-Tabulka1[[#This Row],[x3]]</f>
        <v>14.249447813659545</v>
      </c>
      <c r="AG1242" s="1">
        <f>100-Tabulka1[[#This Row],[Na2O_proc]]-Tabulka1[[#This Row],[SiO2_proc]]</f>
        <v>80</v>
      </c>
      <c r="AH1242" s="1">
        <f>Tabulka1[[#This Row],[z2]]</f>
        <v>1.1624099999999999</v>
      </c>
      <c r="AI1242" s="1">
        <f>Tabulka1[[#This Row],[std2]]</f>
        <v>0</v>
      </c>
      <c r="AJ1242" s="1" t="str">
        <f>Tabulka1[[#This Row],[z2Label]]</f>
        <v>Density (g/cm3)</v>
      </c>
      <c r="AK1242" s="1">
        <v>25</v>
      </c>
      <c r="AL1242" s="1" t="s">
        <v>83</v>
      </c>
      <c r="AM1242" s="1" t="s">
        <v>79</v>
      </c>
      <c r="AN1242" s="1">
        <f t="shared" si="933"/>
        <v>1.1615567919949792</v>
      </c>
      <c r="AO1242" s="1">
        <f>Tabulka1[[#This Row],[Interpolated_z2]]-Tabulka1[[#This Row],[z2]]</f>
        <v>-8.5320800502075578E-4</v>
      </c>
      <c r="AP1242" s="1">
        <f>Tabulka1[[#This Row],[Interpolated_z2 - measured]]/Tabulka1[[#This Row],[z2]]*100</f>
        <v>-7.3399919565450722E-2</v>
      </c>
      <c r="AQ1242" s="1">
        <v>1</v>
      </c>
    </row>
    <row r="1243" spans="1:43" ht="16.5" x14ac:dyDescent="0.35">
      <c r="A1243" s="1">
        <f>2*Tabulka1[[#This Row],[x3]]*Tabulka1[[#This Row],[z]]/(100*94.196)*1000</f>
        <v>1.8495647831485791</v>
      </c>
      <c r="B1243" s="1">
        <f>Tabulka1[[#This Row],[y2]]*Tabulka1[[#This Row],[x]]/2</f>
        <v>3.5927795912661145</v>
      </c>
      <c r="C1243" s="1">
        <f>Tabulka1[[#This Row],[z2]]</f>
        <v>1.2118599999999999</v>
      </c>
      <c r="D1243" s="1">
        <f>Tabulka1[[#This Row],[std2]]</f>
        <v>1.4283556979967629E-3</v>
      </c>
      <c r="E1243" s="1">
        <v>11</v>
      </c>
      <c r="F1243" s="1" t="s">
        <v>84</v>
      </c>
      <c r="G1243" s="1" t="s">
        <v>27</v>
      </c>
      <c r="H1243" s="1" t="str">
        <f>Tabulka1[[#This Row],[z2Label]]</f>
        <v>Density (g/cm3)</v>
      </c>
      <c r="I1243" s="1">
        <v>25</v>
      </c>
      <c r="J1243" s="1">
        <v>3.8849999999999998</v>
      </c>
      <c r="K1243" s="1">
        <v>1.2118599999999999</v>
      </c>
      <c r="L1243" s="1">
        <v>1.4283556979967629E-3</v>
      </c>
      <c r="M1243" s="1" t="s">
        <v>29</v>
      </c>
      <c r="N1243" s="1" t="s">
        <v>28</v>
      </c>
      <c r="O1243" s="1" t="s">
        <v>80</v>
      </c>
      <c r="P1243" s="1">
        <f>Tabulka1[[#This Row],[x2]]/(1+Tabulka1[[#This Row],[y2]]*60.08/94.196)</f>
        <v>7.1881902329255682</v>
      </c>
      <c r="Q1243" s="1">
        <f>Tabulka1[[#This Row],[y2]]</f>
        <v>3.8849999999999998</v>
      </c>
      <c r="R1243" s="1">
        <f>Tabulka1[[#This Row],[z2]]</f>
        <v>1.2118599999999999</v>
      </c>
      <c r="S1243" s="1">
        <f>Tabulka1[[#This Row],[std2]]</f>
        <v>1.4283556979967629E-3</v>
      </c>
      <c r="T1243" s="1" t="s">
        <v>39</v>
      </c>
      <c r="U1243" s="1" t="s">
        <v>28</v>
      </c>
      <c r="V1243" s="1" t="str">
        <f>Tabulka1[[#This Row],[z2Label]]</f>
        <v>Density (g/cm3)</v>
      </c>
      <c r="W1243" s="1">
        <f>2*Tabulka1[[#This Row],[x3]]/94.196*1000/(100-Tabulka1[[#This Row],[x2]])</f>
        <v>2.0349597952993244</v>
      </c>
      <c r="X1243" s="1">
        <f>(Tabulka1[[#This Row],[x2]]-Tabulka1[[#This Row],[x3]])/60.08*1000/(100-Tabulka1[[#This Row],[x2]])</f>
        <v>3.9529094023689377</v>
      </c>
      <c r="Y1243" s="1">
        <f>Tabulka1[[#This Row],[z2]]</f>
        <v>1.2118599999999999</v>
      </c>
      <c r="Z1243" s="1">
        <f>Tabulka1[[#This Row],[std2]]</f>
        <v>1.4283556979967629E-3</v>
      </c>
      <c r="AA1243" s="1" t="s">
        <v>40</v>
      </c>
      <c r="AB1243" s="1" t="s">
        <v>37</v>
      </c>
      <c r="AC1243" s="1" t="str">
        <f>Tabulka1[[#This Row],[z2Label]]</f>
        <v>Density (g/cm3)</v>
      </c>
      <c r="AD1243" s="1">
        <f>Tabulka1[[#This Row],[y2]]</f>
        <v>3.8849999999999998</v>
      </c>
      <c r="AE1243" s="1">
        <f>Tabulka1[[#This Row],[x3]]</f>
        <v>7.1881902329255682</v>
      </c>
      <c r="AF1243" s="1">
        <f>Tabulka1[[#This Row],[x2]]-Tabulka1[[#This Row],[x3]]</f>
        <v>17.811809767074433</v>
      </c>
      <c r="AG1243" s="1">
        <f>100-Tabulka1[[#This Row],[Na2O_proc]]-Tabulka1[[#This Row],[SiO2_proc]]</f>
        <v>75</v>
      </c>
      <c r="AH1243" s="1">
        <f>Tabulka1[[#This Row],[z2]]</f>
        <v>1.2118599999999999</v>
      </c>
      <c r="AI1243" s="1">
        <f>Tabulka1[[#This Row],[std2]]</f>
        <v>1.4283556979967629E-3</v>
      </c>
      <c r="AJ1243" s="1" t="str">
        <f>Tabulka1[[#This Row],[z2Label]]</f>
        <v>Density (g/cm3)</v>
      </c>
      <c r="AK1243" s="1">
        <v>25</v>
      </c>
      <c r="AL1243" s="1" t="s">
        <v>83</v>
      </c>
      <c r="AM1243" s="1" t="s">
        <v>79</v>
      </c>
      <c r="AN1243" s="1">
        <f t="shared" si="933"/>
        <v>1.2123717362434925</v>
      </c>
      <c r="AO1243" s="1">
        <f>Tabulka1[[#This Row],[Interpolated_z2]]-Tabulka1[[#This Row],[z2]]</f>
        <v>5.1173624349254432E-4</v>
      </c>
      <c r="AP1243" s="1">
        <f>Tabulka1[[#This Row],[Interpolated_z2 - measured]]/Tabulka1[[#This Row],[z2]]*100</f>
        <v>4.2227340079922134E-2</v>
      </c>
      <c r="AQ1243" s="1">
        <v>1</v>
      </c>
    </row>
    <row r="1244" spans="1:43" ht="16.5" x14ac:dyDescent="0.35">
      <c r="A1244" s="1">
        <f>2*Tabulka1[[#This Row],[x3]]*Tabulka1[[#This Row],[z]]/(100*94.196)*1000</f>
        <v>0</v>
      </c>
      <c r="B1244" s="1">
        <f>Tabulka1[[#This Row],[y2]]*Tabulka1[[#This Row],[x]]/2</f>
        <v>0</v>
      </c>
      <c r="C1244" s="1">
        <f>Tabulka1[[#This Row],[z2]]</f>
        <v>0.99565000000000003</v>
      </c>
      <c r="D1244" s="1">
        <f>Tabulka1[[#This Row],[std2]]</f>
        <v>0</v>
      </c>
      <c r="E1244" s="1">
        <v>1</v>
      </c>
      <c r="F1244" s="1" t="s">
        <v>84</v>
      </c>
      <c r="G1244" s="1" t="s">
        <v>27</v>
      </c>
      <c r="H1244" s="1" t="str">
        <f>Tabulka1[[#This Row],[z2Label]]</f>
        <v>Density (g/cm3)</v>
      </c>
      <c r="I1244" s="1">
        <v>0</v>
      </c>
      <c r="J1244" s="1">
        <v>0</v>
      </c>
      <c r="K1244">
        <v>0.99565000000000003</v>
      </c>
      <c r="L1244"/>
      <c r="M1244" s="1" t="s">
        <v>29</v>
      </c>
      <c r="N1244" s="1" t="s">
        <v>28</v>
      </c>
      <c r="O1244" s="1" t="s">
        <v>80</v>
      </c>
      <c r="P1244" s="1">
        <f>Tabulka1[[#This Row],[x2]]/(1+Tabulka1[[#This Row],[y2]]*60.08/94.196)</f>
        <v>0</v>
      </c>
      <c r="Q1244" s="1">
        <f>Tabulka1[[#This Row],[y2]]</f>
        <v>0</v>
      </c>
      <c r="R1244" s="1">
        <f>Tabulka1[[#This Row],[z2]]</f>
        <v>0.99565000000000003</v>
      </c>
      <c r="S1244" s="1">
        <f>Tabulka1[[#This Row],[std2]]</f>
        <v>0</v>
      </c>
      <c r="T1244" s="1" t="s">
        <v>39</v>
      </c>
      <c r="U1244" s="1" t="s">
        <v>28</v>
      </c>
      <c r="V1244" s="1" t="str">
        <f>Tabulka1[[#This Row],[z2Label]]</f>
        <v>Density (g/cm3)</v>
      </c>
      <c r="W1244" s="1">
        <f>2*Tabulka1[[#This Row],[x3]]/94.196*1000/(100-Tabulka1[[#This Row],[x2]])</f>
        <v>0</v>
      </c>
      <c r="X1244" s="1">
        <f>(Tabulka1[[#This Row],[x2]]-Tabulka1[[#This Row],[x3]])/60.08*1000/(100-Tabulka1[[#This Row],[x2]])</f>
        <v>0</v>
      </c>
      <c r="Y1244" s="1">
        <f>Tabulka1[[#This Row],[z2]]</f>
        <v>0.99565000000000003</v>
      </c>
      <c r="Z1244" s="1">
        <f>Tabulka1[[#This Row],[std2]]</f>
        <v>0</v>
      </c>
      <c r="AA1244" s="1" t="s">
        <v>40</v>
      </c>
      <c r="AB1244" s="1" t="s">
        <v>37</v>
      </c>
      <c r="AC1244" s="1" t="str">
        <f>Tabulka1[[#This Row],[z2Label]]</f>
        <v>Density (g/cm3)</v>
      </c>
      <c r="AD1244" s="1">
        <f>Tabulka1[[#This Row],[y2]]</f>
        <v>0</v>
      </c>
      <c r="AE1244" s="1">
        <f>Tabulka1[[#This Row],[x3]]</f>
        <v>0</v>
      </c>
      <c r="AF1244" s="1">
        <f>Tabulka1[[#This Row],[x2]]-Tabulka1[[#This Row],[x3]]</f>
        <v>0</v>
      </c>
      <c r="AG1244" s="1">
        <f>100-Tabulka1[[#This Row],[Na2O_proc]]-Tabulka1[[#This Row],[SiO2_proc]]</f>
        <v>100</v>
      </c>
      <c r="AH1244" s="1">
        <f>Tabulka1[[#This Row],[z2]]</f>
        <v>0.99565000000000003</v>
      </c>
      <c r="AI1244" s="1">
        <f>Tabulka1[[#This Row],[std2]]</f>
        <v>0</v>
      </c>
      <c r="AJ1244" s="1" t="str">
        <f>Tabulka1[[#This Row],[z2Label]]</f>
        <v>Density (g/cm3)</v>
      </c>
      <c r="AK1244" s="1">
        <v>30</v>
      </c>
      <c r="AL1244" s="1" t="s">
        <v>83</v>
      </c>
      <c r="AM1244" s="1" t="s">
        <v>79</v>
      </c>
      <c r="AN1244" s="1">
        <f>0.9984 + 0.0096151*I1244 + 0.0079349*J1244 + 0.00011331*I1244^2 + -0.001627*I1244*J1244 + -0.014062*J1244^2 + -0.0000024925*I1244^3 + 0.000034806*I1244^2*J1244 + -0.000088844*I1244*J1244^2 + 0.0080877*J1244^3 + 0.000000029903*I1244^4 + -0.00000010028*I1244^3*J1244 + -0.0000068526*I1244^2*J1244^2 + 0.000077756*I1244*J1244^3 + -0.0013236*J1244^4</f>
        <v>0.99839999999999995</v>
      </c>
      <c r="AO1244" s="1">
        <f>Tabulka1[[#This Row],[Interpolated_z2]]-Tabulka1[[#This Row],[z2]]</f>
        <v>2.7499999999999192E-3</v>
      </c>
      <c r="AP1244" s="1">
        <f>Tabulka1[[#This Row],[Interpolated_z2 - measured]]/Tabulka1[[#This Row],[z2]]*100</f>
        <v>0.27620147642242948</v>
      </c>
      <c r="AQ1244" s="1">
        <v>100</v>
      </c>
    </row>
    <row r="1245" spans="1:43" ht="16.5" x14ac:dyDescent="0.35">
      <c r="A1245" s="1">
        <f>2*Tabulka1[[#This Row],[x3]]*Tabulka1[[#This Row],[z]]/(100*94.196)*1000</f>
        <v>1.1140706611745721</v>
      </c>
      <c r="B1245" s="1">
        <f>Tabulka1[[#This Row],[y2]]*Tabulka1[[#This Row],[x]]/2</f>
        <v>0</v>
      </c>
      <c r="C1245" s="1">
        <f>Tabulka1[[#This Row],[z2]]</f>
        <v>1.04941</v>
      </c>
      <c r="D1245" s="1">
        <f>Tabulka1[[#This Row],[std2]]</f>
        <v>0</v>
      </c>
      <c r="E1245" s="1">
        <v>1</v>
      </c>
      <c r="F1245" s="1" t="s">
        <v>84</v>
      </c>
      <c r="G1245" s="1" t="s">
        <v>27</v>
      </c>
      <c r="H1245" s="1" t="str">
        <f>Tabulka1[[#This Row],[z2Label]]</f>
        <v>Density (g/cm3)</v>
      </c>
      <c r="I1245" s="1">
        <v>5</v>
      </c>
      <c r="J1245" s="1">
        <v>0</v>
      </c>
      <c r="K1245">
        <v>1.04941</v>
      </c>
      <c r="L1245">
        <v>0</v>
      </c>
      <c r="M1245" s="1" t="s">
        <v>29</v>
      </c>
      <c r="N1245" s="1" t="s">
        <v>28</v>
      </c>
      <c r="O1245" s="1" t="s">
        <v>80</v>
      </c>
      <c r="P1245" s="1">
        <f>Tabulka1[[#This Row],[x2]]/(1+Tabulka1[[#This Row],[y2]]*60.08/94.196)</f>
        <v>5</v>
      </c>
      <c r="Q1245" s="1">
        <f>Tabulka1[[#This Row],[y2]]</f>
        <v>0</v>
      </c>
      <c r="R1245" s="1">
        <f>Tabulka1[[#This Row],[z2]]</f>
        <v>1.04941</v>
      </c>
      <c r="S1245" s="1">
        <f>Tabulka1[[#This Row],[std2]]</f>
        <v>0</v>
      </c>
      <c r="T1245" s="1" t="s">
        <v>39</v>
      </c>
      <c r="U1245" s="1" t="s">
        <v>28</v>
      </c>
      <c r="V1245" s="1" t="str">
        <f>Tabulka1[[#This Row],[z2Label]]</f>
        <v>Density (g/cm3)</v>
      </c>
      <c r="W1245" s="1">
        <f>2*Tabulka1[[#This Row],[x3]]/94.196*1000/(100-Tabulka1[[#This Row],[x2]])</f>
        <v>1.1174907415892059</v>
      </c>
      <c r="X1245" s="1">
        <f>(Tabulka1[[#This Row],[x2]]-Tabulka1[[#This Row],[x3]])/60.08*1000/(100-Tabulka1[[#This Row],[x2]])</f>
        <v>0</v>
      </c>
      <c r="Y1245" s="1">
        <f>Tabulka1[[#This Row],[z2]]</f>
        <v>1.04941</v>
      </c>
      <c r="Z1245" s="1">
        <f>Tabulka1[[#This Row],[std2]]</f>
        <v>0</v>
      </c>
      <c r="AA1245" s="1" t="s">
        <v>40</v>
      </c>
      <c r="AB1245" s="1" t="s">
        <v>37</v>
      </c>
      <c r="AC1245" s="1" t="str">
        <f>Tabulka1[[#This Row],[z2Label]]</f>
        <v>Density (g/cm3)</v>
      </c>
      <c r="AD1245" s="1">
        <f>Tabulka1[[#This Row],[y2]]</f>
        <v>0</v>
      </c>
      <c r="AE1245" s="1">
        <f>Tabulka1[[#This Row],[x3]]</f>
        <v>5</v>
      </c>
      <c r="AF1245" s="1">
        <f>Tabulka1[[#This Row],[x2]]-Tabulka1[[#This Row],[x3]]</f>
        <v>0</v>
      </c>
      <c r="AG1245" s="1">
        <f>100-Tabulka1[[#This Row],[Na2O_proc]]-Tabulka1[[#This Row],[SiO2_proc]]</f>
        <v>95</v>
      </c>
      <c r="AH1245" s="1">
        <f>Tabulka1[[#This Row],[z2]]</f>
        <v>1.04941</v>
      </c>
      <c r="AI1245" s="1">
        <f>Tabulka1[[#This Row],[std2]]</f>
        <v>0</v>
      </c>
      <c r="AJ1245" s="1" t="str">
        <f>Tabulka1[[#This Row],[z2Label]]</f>
        <v>Density (g/cm3)</v>
      </c>
      <c r="AK1245" s="1">
        <v>30</v>
      </c>
      <c r="AL1245" s="1" t="s">
        <v>83</v>
      </c>
      <c r="AM1245" s="1" t="s">
        <v>79</v>
      </c>
      <c r="AN1245" s="1">
        <f t="shared" ref="AN1245:AN1308" si="934">0.9984 + 0.0096151*I1245 + 0.0079349*J1245 + 0.00011331*I1245^2 + -0.001627*I1245*J1245 + -0.014062*J1245^2 + -0.0000024925*I1245^3 + 0.000034806*I1245^2*J1245 + -0.000088844*I1245*J1245^2 + 0.0080877*J1245^3 + 0.000000029903*I1245^4 + -0.00000010028*I1245^3*J1245 + -0.0000068526*I1245^2*J1245^2 + 0.000077756*I1245*J1245^3 + -0.0013236*J1245^4</f>
        <v>1.0490153768749999</v>
      </c>
      <c r="AO1245" s="1">
        <f>Tabulka1[[#This Row],[Interpolated_z2]]-Tabulka1[[#This Row],[z2]]</f>
        <v>-3.946231250000487E-4</v>
      </c>
      <c r="AP1245" s="1">
        <f>Tabulka1[[#This Row],[Interpolated_z2 - measured]]/Tabulka1[[#This Row],[z2]]*100</f>
        <v>-3.7604284788600138E-2</v>
      </c>
      <c r="AQ1245" s="1">
        <v>1</v>
      </c>
    </row>
    <row r="1246" spans="1:43" ht="16.5" x14ac:dyDescent="0.35">
      <c r="A1246" s="1">
        <f>2*Tabulka1[[#This Row],[x3]]*Tabulka1[[#This Row],[z]]/(100*94.196)*1000</f>
        <v>2.3451314280861184</v>
      </c>
      <c r="B1246" s="1">
        <f>Tabulka1[[#This Row],[y2]]*Tabulka1[[#This Row],[x]]/2</f>
        <v>0</v>
      </c>
      <c r="C1246" s="1">
        <f>Tabulka1[[#This Row],[z2]]</f>
        <v>1.1045100000000001</v>
      </c>
      <c r="D1246" s="1">
        <f>Tabulka1[[#This Row],[std2]]</f>
        <v>0</v>
      </c>
      <c r="E1246" s="1">
        <v>1</v>
      </c>
      <c r="F1246" s="1" t="s">
        <v>84</v>
      </c>
      <c r="G1246" s="1" t="s">
        <v>27</v>
      </c>
      <c r="H1246" s="1" t="str">
        <f>Tabulka1[[#This Row],[z2Label]]</f>
        <v>Density (g/cm3)</v>
      </c>
      <c r="I1246" s="1">
        <v>10</v>
      </c>
      <c r="J1246" s="1">
        <v>0</v>
      </c>
      <c r="K1246">
        <v>1.1045100000000001</v>
      </c>
      <c r="L1246">
        <v>0</v>
      </c>
      <c r="M1246" s="1" t="s">
        <v>29</v>
      </c>
      <c r="N1246" s="1" t="s">
        <v>28</v>
      </c>
      <c r="O1246" s="1" t="s">
        <v>80</v>
      </c>
      <c r="P1246" s="1">
        <f>Tabulka1[[#This Row],[x2]]/(1+Tabulka1[[#This Row],[y2]]*60.08/94.196)</f>
        <v>10</v>
      </c>
      <c r="Q1246" s="1">
        <f>Tabulka1[[#This Row],[y2]]</f>
        <v>0</v>
      </c>
      <c r="R1246" s="1">
        <f>Tabulka1[[#This Row],[z2]]</f>
        <v>1.1045100000000001</v>
      </c>
      <c r="S1246" s="1">
        <f>Tabulka1[[#This Row],[std2]]</f>
        <v>0</v>
      </c>
      <c r="T1246" s="1" t="s">
        <v>39</v>
      </c>
      <c r="U1246" s="1" t="s">
        <v>28</v>
      </c>
      <c r="V1246" s="1" t="str">
        <f>Tabulka1[[#This Row],[z2Label]]</f>
        <v>Density (g/cm3)</v>
      </c>
      <c r="W1246" s="1">
        <f>2*Tabulka1[[#This Row],[x3]]/94.196*1000/(100-Tabulka1[[#This Row],[x2]])</f>
        <v>2.3591471211327684</v>
      </c>
      <c r="X1246" s="1">
        <f>(Tabulka1[[#This Row],[x2]]-Tabulka1[[#This Row],[x3]])/60.08*1000/(100-Tabulka1[[#This Row],[x2]])</f>
        <v>0</v>
      </c>
      <c r="Y1246" s="1">
        <f>Tabulka1[[#This Row],[z2]]</f>
        <v>1.1045100000000001</v>
      </c>
      <c r="Z1246" s="1">
        <f>Tabulka1[[#This Row],[std2]]</f>
        <v>0</v>
      </c>
      <c r="AA1246" s="1" t="s">
        <v>40</v>
      </c>
      <c r="AB1246" s="1" t="s">
        <v>37</v>
      </c>
      <c r="AC1246" s="1" t="str">
        <f>Tabulka1[[#This Row],[z2Label]]</f>
        <v>Density (g/cm3)</v>
      </c>
      <c r="AD1246" s="1">
        <f>Tabulka1[[#This Row],[y2]]</f>
        <v>0</v>
      </c>
      <c r="AE1246" s="1">
        <f>Tabulka1[[#This Row],[x3]]</f>
        <v>10</v>
      </c>
      <c r="AF1246" s="1">
        <f>Tabulka1[[#This Row],[x2]]-Tabulka1[[#This Row],[x3]]</f>
        <v>0</v>
      </c>
      <c r="AG1246" s="1">
        <f>100-Tabulka1[[#This Row],[Na2O_proc]]-Tabulka1[[#This Row],[SiO2_proc]]</f>
        <v>90</v>
      </c>
      <c r="AH1246" s="1">
        <f>Tabulka1[[#This Row],[z2]]</f>
        <v>1.1045100000000001</v>
      </c>
      <c r="AI1246" s="1">
        <f>Tabulka1[[#This Row],[std2]]</f>
        <v>0</v>
      </c>
      <c r="AJ1246" s="1" t="str">
        <f>Tabulka1[[#This Row],[z2Label]]</f>
        <v>Density (g/cm3)</v>
      </c>
      <c r="AK1246" s="1">
        <v>30</v>
      </c>
      <c r="AL1246" s="1" t="s">
        <v>83</v>
      </c>
      <c r="AM1246" s="1" t="s">
        <v>79</v>
      </c>
      <c r="AN1246" s="1">
        <f t="shared" si="934"/>
        <v>1.1036885300000001</v>
      </c>
      <c r="AO1246" s="1">
        <f>Tabulka1[[#This Row],[Interpolated_z2]]-Tabulka1[[#This Row],[z2]]</f>
        <v>-8.2146999999999082E-4</v>
      </c>
      <c r="AP1246" s="1">
        <f>Tabulka1[[#This Row],[Interpolated_z2 - measured]]/Tabulka1[[#This Row],[z2]]*100</f>
        <v>-7.437415686593972E-2</v>
      </c>
      <c r="AQ1246" s="1">
        <v>1</v>
      </c>
    </row>
    <row r="1247" spans="1:43" ht="16.5" x14ac:dyDescent="0.35">
      <c r="A1247" s="1">
        <f>2*Tabulka1[[#This Row],[x3]]*Tabulka1[[#This Row],[z]]/(100*94.196)*1000</f>
        <v>3.7002845131428082</v>
      </c>
      <c r="B1247" s="1">
        <f>Tabulka1[[#This Row],[y2]]*Tabulka1[[#This Row],[x]]/2</f>
        <v>0</v>
      </c>
      <c r="C1247" s="1">
        <f>Tabulka1[[#This Row],[z2]]</f>
        <v>1.16184</v>
      </c>
      <c r="D1247" s="1">
        <f>Tabulka1[[#This Row],[std2]]</f>
        <v>0</v>
      </c>
      <c r="E1247" s="1">
        <v>1</v>
      </c>
      <c r="F1247" s="1" t="s">
        <v>84</v>
      </c>
      <c r="G1247" s="1" t="s">
        <v>27</v>
      </c>
      <c r="H1247" s="1" t="str">
        <f>Tabulka1[[#This Row],[z2Label]]</f>
        <v>Density (g/cm3)</v>
      </c>
      <c r="I1247" s="1">
        <v>15</v>
      </c>
      <c r="J1247" s="1">
        <v>0</v>
      </c>
      <c r="K1247">
        <v>1.16184</v>
      </c>
      <c r="L1247">
        <v>0</v>
      </c>
      <c r="M1247" s="1" t="s">
        <v>29</v>
      </c>
      <c r="N1247" s="1" t="s">
        <v>28</v>
      </c>
      <c r="O1247" s="1" t="s">
        <v>80</v>
      </c>
      <c r="P1247" s="1">
        <f>Tabulka1[[#This Row],[x2]]/(1+Tabulka1[[#This Row],[y2]]*60.08/94.196)</f>
        <v>15</v>
      </c>
      <c r="Q1247" s="1">
        <f>Tabulka1[[#This Row],[y2]]</f>
        <v>0</v>
      </c>
      <c r="R1247" s="1">
        <f>Tabulka1[[#This Row],[z2]]</f>
        <v>1.16184</v>
      </c>
      <c r="S1247" s="1">
        <f>Tabulka1[[#This Row],[std2]]</f>
        <v>0</v>
      </c>
      <c r="T1247" s="1" t="s">
        <v>39</v>
      </c>
      <c r="U1247" s="1" t="s">
        <v>28</v>
      </c>
      <c r="V1247" s="1" t="str">
        <f>Tabulka1[[#This Row],[z2Label]]</f>
        <v>Density (g/cm3)</v>
      </c>
      <c r="W1247" s="1">
        <f>2*Tabulka1[[#This Row],[x3]]/94.196*1000/(100-Tabulka1[[#This Row],[x2]])</f>
        <v>3.7468807217991023</v>
      </c>
      <c r="X1247" s="1">
        <f>(Tabulka1[[#This Row],[x2]]-Tabulka1[[#This Row],[x3]])/60.08*1000/(100-Tabulka1[[#This Row],[x2]])</f>
        <v>0</v>
      </c>
      <c r="Y1247" s="1">
        <f>Tabulka1[[#This Row],[z2]]</f>
        <v>1.16184</v>
      </c>
      <c r="Z1247" s="1">
        <f>Tabulka1[[#This Row],[std2]]</f>
        <v>0</v>
      </c>
      <c r="AA1247" s="1" t="s">
        <v>40</v>
      </c>
      <c r="AB1247" s="1" t="s">
        <v>37</v>
      </c>
      <c r="AC1247" s="1" t="str">
        <f>Tabulka1[[#This Row],[z2Label]]</f>
        <v>Density (g/cm3)</v>
      </c>
      <c r="AD1247" s="1">
        <f>Tabulka1[[#This Row],[y2]]</f>
        <v>0</v>
      </c>
      <c r="AE1247" s="1">
        <f>Tabulka1[[#This Row],[x3]]</f>
        <v>15</v>
      </c>
      <c r="AF1247" s="1">
        <f>Tabulka1[[#This Row],[x2]]-Tabulka1[[#This Row],[x3]]</f>
        <v>0</v>
      </c>
      <c r="AG1247" s="1">
        <f>100-Tabulka1[[#This Row],[Na2O_proc]]-Tabulka1[[#This Row],[SiO2_proc]]</f>
        <v>85</v>
      </c>
      <c r="AH1247" s="1">
        <f>Tabulka1[[#This Row],[z2]]</f>
        <v>1.16184</v>
      </c>
      <c r="AI1247" s="1">
        <f>Tabulka1[[#This Row],[std2]]</f>
        <v>0</v>
      </c>
      <c r="AJ1247" s="1" t="str">
        <f>Tabulka1[[#This Row],[z2Label]]</f>
        <v>Density (g/cm3)</v>
      </c>
      <c r="AK1247" s="1">
        <v>30</v>
      </c>
      <c r="AL1247" s="1" t="s">
        <v>83</v>
      </c>
      <c r="AM1247" s="1" t="s">
        <v>79</v>
      </c>
      <c r="AN1247" s="1">
        <f t="shared" si="934"/>
        <v>1.161222901875</v>
      </c>
      <c r="AO1247" s="1">
        <f>Tabulka1[[#This Row],[Interpolated_z2]]-Tabulka1[[#This Row],[z2]]</f>
        <v>-6.1709812499999295E-4</v>
      </c>
      <c r="AP1247" s="1">
        <f>Tabulka1[[#This Row],[Interpolated_z2 - measured]]/Tabulka1[[#This Row],[z2]]*100</f>
        <v>-5.3113864645733741E-2</v>
      </c>
      <c r="AQ1247" s="1">
        <v>1</v>
      </c>
    </row>
    <row r="1248" spans="1:43" ht="16.5" x14ac:dyDescent="0.35">
      <c r="A1248" s="1">
        <f>2*Tabulka1[[#This Row],[x3]]*Tabulka1[[#This Row],[z]]/(100*94.196)*1000</f>
        <v>5.1869293812900761</v>
      </c>
      <c r="B1248" s="1">
        <f>Tabulka1[[#This Row],[y2]]*Tabulka1[[#This Row],[x]]/2</f>
        <v>0</v>
      </c>
      <c r="C1248" s="1">
        <f>Tabulka1[[#This Row],[z2]]</f>
        <v>1.2214700000000001</v>
      </c>
      <c r="D1248" s="1">
        <f>Tabulka1[[#This Row],[std2]]</f>
        <v>0</v>
      </c>
      <c r="E1248" s="1">
        <v>1</v>
      </c>
      <c r="F1248" s="1" t="s">
        <v>84</v>
      </c>
      <c r="G1248" s="1" t="s">
        <v>27</v>
      </c>
      <c r="H1248" s="1" t="str">
        <f>Tabulka1[[#This Row],[z2Label]]</f>
        <v>Density (g/cm3)</v>
      </c>
      <c r="I1248" s="1">
        <v>20</v>
      </c>
      <c r="J1248" s="1">
        <v>0</v>
      </c>
      <c r="K1248">
        <v>1.2214700000000001</v>
      </c>
      <c r="L1248">
        <v>0</v>
      </c>
      <c r="M1248" s="1" t="s">
        <v>29</v>
      </c>
      <c r="N1248" s="1" t="s">
        <v>28</v>
      </c>
      <c r="O1248" s="1" t="s">
        <v>80</v>
      </c>
      <c r="P1248" s="1">
        <f>Tabulka1[[#This Row],[x2]]/(1+Tabulka1[[#This Row],[y2]]*60.08/94.196)</f>
        <v>20</v>
      </c>
      <c r="Q1248" s="1">
        <f>Tabulka1[[#This Row],[y2]]</f>
        <v>0</v>
      </c>
      <c r="R1248" s="1">
        <f>Tabulka1[[#This Row],[z2]]</f>
        <v>1.2214700000000001</v>
      </c>
      <c r="S1248" s="1">
        <f>Tabulka1[[#This Row],[std2]]</f>
        <v>0</v>
      </c>
      <c r="T1248" s="1" t="s">
        <v>39</v>
      </c>
      <c r="U1248" s="1" t="s">
        <v>28</v>
      </c>
      <c r="V1248" s="1" t="str">
        <f>Tabulka1[[#This Row],[z2Label]]</f>
        <v>Density (g/cm3)</v>
      </c>
      <c r="W1248" s="1">
        <f>2*Tabulka1[[#This Row],[x3]]/94.196*1000/(100-Tabulka1[[#This Row],[x2]])</f>
        <v>5.3080810225487287</v>
      </c>
      <c r="X1248" s="1">
        <f>(Tabulka1[[#This Row],[x2]]-Tabulka1[[#This Row],[x3]])/60.08*1000/(100-Tabulka1[[#This Row],[x2]])</f>
        <v>0</v>
      </c>
      <c r="Y1248" s="1">
        <f>Tabulka1[[#This Row],[z2]]</f>
        <v>1.2214700000000001</v>
      </c>
      <c r="Z1248" s="1">
        <f>Tabulka1[[#This Row],[std2]]</f>
        <v>0</v>
      </c>
      <c r="AA1248" s="1" t="s">
        <v>40</v>
      </c>
      <c r="AB1248" s="1" t="s">
        <v>37</v>
      </c>
      <c r="AC1248" s="1" t="str">
        <f>Tabulka1[[#This Row],[z2Label]]</f>
        <v>Density (g/cm3)</v>
      </c>
      <c r="AD1248" s="1">
        <f>Tabulka1[[#This Row],[y2]]</f>
        <v>0</v>
      </c>
      <c r="AE1248" s="1">
        <f>Tabulka1[[#This Row],[x3]]</f>
        <v>20</v>
      </c>
      <c r="AF1248" s="1">
        <f>Tabulka1[[#This Row],[x2]]-Tabulka1[[#This Row],[x3]]</f>
        <v>0</v>
      </c>
      <c r="AG1248" s="1">
        <f>100-Tabulka1[[#This Row],[Na2O_proc]]-Tabulka1[[#This Row],[SiO2_proc]]</f>
        <v>80</v>
      </c>
      <c r="AH1248" s="1">
        <f>Tabulka1[[#This Row],[z2]]</f>
        <v>1.2214700000000001</v>
      </c>
      <c r="AI1248" s="1">
        <f>Tabulka1[[#This Row],[std2]]</f>
        <v>0</v>
      </c>
      <c r="AJ1248" s="1" t="str">
        <f>Tabulka1[[#This Row],[z2Label]]</f>
        <v>Density (g/cm3)</v>
      </c>
      <c r="AK1248" s="1">
        <v>30</v>
      </c>
      <c r="AL1248" s="1" t="s">
        <v>83</v>
      </c>
      <c r="AM1248" s="1" t="s">
        <v>79</v>
      </c>
      <c r="AN1248" s="1">
        <f t="shared" si="934"/>
        <v>1.2208704799999999</v>
      </c>
      <c r="AO1248" s="1">
        <f>Tabulka1[[#This Row],[Interpolated_z2]]-Tabulka1[[#This Row],[z2]]</f>
        <v>-5.9952000000018657E-4</v>
      </c>
      <c r="AP1248" s="1">
        <f>Tabulka1[[#This Row],[Interpolated_z2 - measured]]/Tabulka1[[#This Row],[z2]]*100</f>
        <v>-4.9081844007645418E-2</v>
      </c>
      <c r="AQ1248" s="1">
        <v>1</v>
      </c>
    </row>
    <row r="1249" spans="1:43" ht="16.5" x14ac:dyDescent="0.35">
      <c r="A1249" s="1">
        <f>2*Tabulka1[[#This Row],[x3]]*Tabulka1[[#This Row],[z]]/(100*94.196)*1000</f>
        <v>6.8093655781561839</v>
      </c>
      <c r="B1249" s="1">
        <f>Tabulka1[[#This Row],[y2]]*Tabulka1[[#This Row],[x]]/2</f>
        <v>0</v>
      </c>
      <c r="C1249" s="1">
        <f>Tabulka1[[#This Row],[z2]]</f>
        <v>1.2828299999999999</v>
      </c>
      <c r="D1249" s="1">
        <f>Tabulka1[[#This Row],[std2]]</f>
        <v>0</v>
      </c>
      <c r="E1249" s="1">
        <v>1</v>
      </c>
      <c r="F1249" s="1" t="s">
        <v>84</v>
      </c>
      <c r="G1249" s="1" t="s">
        <v>27</v>
      </c>
      <c r="H1249" s="1" t="str">
        <f>Tabulka1[[#This Row],[z2Label]]</f>
        <v>Density (g/cm3)</v>
      </c>
      <c r="I1249" s="1">
        <v>25</v>
      </c>
      <c r="J1249" s="1">
        <v>0</v>
      </c>
      <c r="K1249">
        <v>1.2828299999999999</v>
      </c>
      <c r="L1249">
        <v>0</v>
      </c>
      <c r="M1249" s="1" t="s">
        <v>29</v>
      </c>
      <c r="N1249" s="1" t="s">
        <v>28</v>
      </c>
      <c r="O1249" s="1" t="s">
        <v>80</v>
      </c>
      <c r="P1249" s="1">
        <f>Tabulka1[[#This Row],[x2]]/(1+Tabulka1[[#This Row],[y2]]*60.08/94.196)</f>
        <v>25</v>
      </c>
      <c r="Q1249" s="1">
        <f>Tabulka1[[#This Row],[y2]]</f>
        <v>0</v>
      </c>
      <c r="R1249" s="1">
        <f>Tabulka1[[#This Row],[z2]]</f>
        <v>1.2828299999999999</v>
      </c>
      <c r="S1249" s="1">
        <f>Tabulka1[[#This Row],[std2]]</f>
        <v>0</v>
      </c>
      <c r="T1249" s="1" t="s">
        <v>39</v>
      </c>
      <c r="U1249" s="1" t="s">
        <v>28</v>
      </c>
      <c r="V1249" s="1" t="str">
        <f>Tabulka1[[#This Row],[z2Label]]</f>
        <v>Density (g/cm3)</v>
      </c>
      <c r="W1249" s="1">
        <f>2*Tabulka1[[#This Row],[x3]]/94.196*1000/(100-Tabulka1[[#This Row],[x2]])</f>
        <v>7.0774413633983055</v>
      </c>
      <c r="X1249" s="1">
        <f>(Tabulka1[[#This Row],[x2]]-Tabulka1[[#This Row],[x3]])/60.08*1000/(100-Tabulka1[[#This Row],[x2]])</f>
        <v>0</v>
      </c>
      <c r="Y1249" s="1">
        <f>Tabulka1[[#This Row],[z2]]</f>
        <v>1.2828299999999999</v>
      </c>
      <c r="Z1249" s="1">
        <f>Tabulka1[[#This Row],[std2]]</f>
        <v>0</v>
      </c>
      <c r="AA1249" s="1" t="s">
        <v>40</v>
      </c>
      <c r="AB1249" s="1" t="s">
        <v>37</v>
      </c>
      <c r="AC1249" s="1" t="str">
        <f>Tabulka1[[#This Row],[z2Label]]</f>
        <v>Density (g/cm3)</v>
      </c>
      <c r="AD1249" s="1">
        <f>Tabulka1[[#This Row],[y2]]</f>
        <v>0</v>
      </c>
      <c r="AE1249" s="1">
        <f>Tabulka1[[#This Row],[x3]]</f>
        <v>25</v>
      </c>
      <c r="AF1249" s="1">
        <f>Tabulka1[[#This Row],[x2]]-Tabulka1[[#This Row],[x3]]</f>
        <v>0</v>
      </c>
      <c r="AG1249" s="1">
        <f>100-Tabulka1[[#This Row],[Na2O_proc]]-Tabulka1[[#This Row],[SiO2_proc]]</f>
        <v>75</v>
      </c>
      <c r="AH1249" s="1">
        <f>Tabulka1[[#This Row],[z2]]</f>
        <v>1.2828299999999999</v>
      </c>
      <c r="AI1249" s="1">
        <f>Tabulka1[[#This Row],[std2]]</f>
        <v>0</v>
      </c>
      <c r="AJ1249" s="1" t="str">
        <f>Tabulka1[[#This Row],[z2Label]]</f>
        <v>Density (g/cm3)</v>
      </c>
      <c r="AK1249" s="1">
        <v>30</v>
      </c>
      <c r="AL1249" s="1" t="s">
        <v>83</v>
      </c>
      <c r="AM1249" s="1" t="s">
        <v>79</v>
      </c>
      <c r="AN1249" s="1">
        <f t="shared" si="934"/>
        <v>1.2823317968749997</v>
      </c>
      <c r="AO1249" s="1">
        <f>Tabulka1[[#This Row],[Interpolated_z2]]-Tabulka1[[#This Row],[z2]]</f>
        <v>-4.9820312500026276E-4</v>
      </c>
      <c r="AP1249" s="1">
        <f>Tabulka1[[#This Row],[Interpolated_z2 - measured]]/Tabulka1[[#This Row],[z2]]*100</f>
        <v>-3.8836254608971006E-2</v>
      </c>
      <c r="AQ1249" s="1">
        <v>1</v>
      </c>
    </row>
    <row r="1250" spans="1:43" ht="16.5" x14ac:dyDescent="0.35">
      <c r="A1250" s="1">
        <f>2*Tabulka1[[#This Row],[x3]]*Tabulka1[[#This Row],[z]]/(100*94.196)*1000</f>
        <v>8.5934222259968589</v>
      </c>
      <c r="B1250" s="1">
        <f>Tabulka1[[#This Row],[y2]]*Tabulka1[[#This Row],[x]]/2</f>
        <v>0</v>
      </c>
      <c r="C1250" s="1">
        <f>Tabulka1[[#This Row],[z2]]</f>
        <v>1.34911</v>
      </c>
      <c r="D1250" s="1">
        <f>Tabulka1[[#This Row],[std2]]</f>
        <v>1.41421356238236E-5</v>
      </c>
      <c r="E1250" s="1">
        <v>1</v>
      </c>
      <c r="F1250" s="1" t="s">
        <v>84</v>
      </c>
      <c r="G1250" s="1" t="s">
        <v>27</v>
      </c>
      <c r="H1250" s="1" t="str">
        <f>Tabulka1[[#This Row],[z2Label]]</f>
        <v>Density (g/cm3)</v>
      </c>
      <c r="I1250" s="1">
        <v>30</v>
      </c>
      <c r="J1250" s="1">
        <v>0</v>
      </c>
      <c r="K1250">
        <v>1.34911</v>
      </c>
      <c r="L1250">
        <v>1.41421356238236E-5</v>
      </c>
      <c r="M1250" s="1" t="s">
        <v>29</v>
      </c>
      <c r="N1250" s="1" t="s">
        <v>28</v>
      </c>
      <c r="O1250" s="1" t="s">
        <v>80</v>
      </c>
      <c r="P1250" s="1">
        <f>Tabulka1[[#This Row],[x2]]/(1+Tabulka1[[#This Row],[y2]]*60.08/94.196)</f>
        <v>30</v>
      </c>
      <c r="Q1250" s="1">
        <f>Tabulka1[[#This Row],[y2]]</f>
        <v>0</v>
      </c>
      <c r="R1250" s="1">
        <f>Tabulka1[[#This Row],[z2]]</f>
        <v>1.34911</v>
      </c>
      <c r="S1250" s="1">
        <f>Tabulka1[[#This Row],[std2]]</f>
        <v>1.41421356238236E-5</v>
      </c>
      <c r="T1250" s="1" t="s">
        <v>39</v>
      </c>
      <c r="U1250" s="1" t="s">
        <v>28</v>
      </c>
      <c r="V1250" s="1" t="str">
        <f>Tabulka1[[#This Row],[z2Label]]</f>
        <v>Density (g/cm3)</v>
      </c>
      <c r="W1250" s="1">
        <f>2*Tabulka1[[#This Row],[x3]]/94.196*1000/(100-Tabulka1[[#This Row],[x2]])</f>
        <v>9.0995674672263913</v>
      </c>
      <c r="X1250" s="1">
        <f>(Tabulka1[[#This Row],[x2]]-Tabulka1[[#This Row],[x3]])/60.08*1000/(100-Tabulka1[[#This Row],[x2]])</f>
        <v>0</v>
      </c>
      <c r="Y1250" s="1">
        <f>Tabulka1[[#This Row],[z2]]</f>
        <v>1.34911</v>
      </c>
      <c r="Z1250" s="1">
        <f>Tabulka1[[#This Row],[std2]]</f>
        <v>1.41421356238236E-5</v>
      </c>
      <c r="AA1250" s="1" t="s">
        <v>40</v>
      </c>
      <c r="AB1250" s="1" t="s">
        <v>37</v>
      </c>
      <c r="AC1250" s="1" t="str">
        <f>Tabulka1[[#This Row],[z2Label]]</f>
        <v>Density (g/cm3)</v>
      </c>
      <c r="AD1250" s="1">
        <f>Tabulka1[[#This Row],[y2]]</f>
        <v>0</v>
      </c>
      <c r="AE1250" s="1">
        <f>Tabulka1[[#This Row],[x3]]</f>
        <v>30</v>
      </c>
      <c r="AF1250" s="1">
        <f>Tabulka1[[#This Row],[x2]]-Tabulka1[[#This Row],[x3]]</f>
        <v>0</v>
      </c>
      <c r="AG1250" s="1">
        <f>100-Tabulka1[[#This Row],[Na2O_proc]]-Tabulka1[[#This Row],[SiO2_proc]]</f>
        <v>70</v>
      </c>
      <c r="AH1250" s="1">
        <f>Tabulka1[[#This Row],[z2]]</f>
        <v>1.34911</v>
      </c>
      <c r="AI1250" s="1">
        <f>Tabulka1[[#This Row],[std2]]</f>
        <v>1.41421356238236E-5</v>
      </c>
      <c r="AJ1250" s="1" t="str">
        <f>Tabulka1[[#This Row],[z2Label]]</f>
        <v>Density (g/cm3)</v>
      </c>
      <c r="AK1250" s="1">
        <v>30</v>
      </c>
      <c r="AL1250" s="1" t="s">
        <v>83</v>
      </c>
      <c r="AM1250" s="1" t="s">
        <v>79</v>
      </c>
      <c r="AN1250" s="1">
        <f t="shared" si="934"/>
        <v>1.3457559300000002</v>
      </c>
      <c r="AO1250" s="1">
        <f>Tabulka1[[#This Row],[Interpolated_z2]]-Tabulka1[[#This Row],[z2]]</f>
        <v>-3.3540699999998758E-3</v>
      </c>
      <c r="AP1250" s="1">
        <f>Tabulka1[[#This Row],[Interpolated_z2 - measured]]/Tabulka1[[#This Row],[z2]]*100</f>
        <v>-0.24861353040151477</v>
      </c>
      <c r="AQ1250" s="1">
        <v>1</v>
      </c>
    </row>
    <row r="1251" spans="1:43" ht="16.5" x14ac:dyDescent="0.35">
      <c r="A1251" s="1">
        <f>2*Tabulka1[[#This Row],[x3]]*Tabulka1[[#This Row],[z]]/(100*94.196)*1000</f>
        <v>10.495429742239587</v>
      </c>
      <c r="B1251" s="1">
        <f>Tabulka1[[#This Row],[y2]]*Tabulka1[[#This Row],[x]]/2</f>
        <v>0</v>
      </c>
      <c r="C1251" s="1">
        <f>Tabulka1[[#This Row],[z2]]</f>
        <v>1.4123250000000001</v>
      </c>
      <c r="D1251" s="1">
        <f>Tabulka1[[#This Row],[std2]]</f>
        <v>7.0710678119117998E-6</v>
      </c>
      <c r="E1251" s="1">
        <v>1</v>
      </c>
      <c r="F1251" s="1" t="s">
        <v>84</v>
      </c>
      <c r="G1251" s="1" t="s">
        <v>27</v>
      </c>
      <c r="H1251" s="1" t="str">
        <f>Tabulka1[[#This Row],[z2Label]]</f>
        <v>Density (g/cm3)</v>
      </c>
      <c r="I1251" s="1">
        <v>35</v>
      </c>
      <c r="J1251" s="1">
        <v>0</v>
      </c>
      <c r="K1251">
        <v>1.4123250000000001</v>
      </c>
      <c r="L1251">
        <v>7.0710678119117998E-6</v>
      </c>
      <c r="M1251" s="1" t="s">
        <v>29</v>
      </c>
      <c r="N1251" s="1" t="s">
        <v>28</v>
      </c>
      <c r="O1251" s="1" t="s">
        <v>80</v>
      </c>
      <c r="P1251" s="1">
        <f>Tabulka1[[#This Row],[x2]]/(1+Tabulka1[[#This Row],[y2]]*60.08/94.196)</f>
        <v>35</v>
      </c>
      <c r="Q1251" s="1">
        <f>Tabulka1[[#This Row],[y2]]</f>
        <v>0</v>
      </c>
      <c r="R1251" s="1">
        <f>Tabulka1[[#This Row],[z2]]</f>
        <v>1.4123250000000001</v>
      </c>
      <c r="S1251" s="1">
        <f>Tabulka1[[#This Row],[std2]]</f>
        <v>7.0710678119117998E-6</v>
      </c>
      <c r="T1251" s="1" t="s">
        <v>39</v>
      </c>
      <c r="U1251" s="1" t="s">
        <v>28</v>
      </c>
      <c r="V1251" s="1" t="str">
        <f>Tabulka1[[#This Row],[z2Label]]</f>
        <v>Density (g/cm3)</v>
      </c>
      <c r="W1251" s="1">
        <f>2*Tabulka1[[#This Row],[x3]]/94.196*1000/(100-Tabulka1[[#This Row],[x2]])</f>
        <v>11.432789894720337</v>
      </c>
      <c r="X1251" s="1">
        <f>(Tabulka1[[#This Row],[x2]]-Tabulka1[[#This Row],[x3]])/60.08*1000/(100-Tabulka1[[#This Row],[x2]])</f>
        <v>0</v>
      </c>
      <c r="Y1251" s="1">
        <f>Tabulka1[[#This Row],[z2]]</f>
        <v>1.4123250000000001</v>
      </c>
      <c r="Z1251" s="1">
        <f>Tabulka1[[#This Row],[std2]]</f>
        <v>7.0710678119117998E-6</v>
      </c>
      <c r="AA1251" s="1" t="s">
        <v>40</v>
      </c>
      <c r="AB1251" s="1" t="s">
        <v>37</v>
      </c>
      <c r="AC1251" s="1" t="str">
        <f>Tabulka1[[#This Row],[z2Label]]</f>
        <v>Density (g/cm3)</v>
      </c>
      <c r="AD1251" s="1">
        <f>Tabulka1[[#This Row],[y2]]</f>
        <v>0</v>
      </c>
      <c r="AE1251" s="1">
        <f>Tabulka1[[#This Row],[x3]]</f>
        <v>35</v>
      </c>
      <c r="AF1251" s="1">
        <f>Tabulka1[[#This Row],[x2]]-Tabulka1[[#This Row],[x3]]</f>
        <v>0</v>
      </c>
      <c r="AG1251" s="1">
        <f>100-Tabulka1[[#This Row],[Na2O_proc]]-Tabulka1[[#This Row],[SiO2_proc]]</f>
        <v>65</v>
      </c>
      <c r="AH1251" s="1">
        <f>Tabulka1[[#This Row],[z2]]</f>
        <v>1.4123250000000001</v>
      </c>
      <c r="AI1251" s="1">
        <f>Tabulka1[[#This Row],[std2]]</f>
        <v>7.0710678119117998E-6</v>
      </c>
      <c r="AJ1251" s="1" t="str">
        <f>Tabulka1[[#This Row],[z2Label]]</f>
        <v>Density (g/cm3)</v>
      </c>
      <c r="AK1251" s="1">
        <v>30</v>
      </c>
      <c r="AL1251" s="1" t="s">
        <v>83</v>
      </c>
      <c r="AM1251" s="1" t="s">
        <v>79</v>
      </c>
      <c r="AN1251" s="1">
        <f t="shared" si="934"/>
        <v>1.411740501875</v>
      </c>
      <c r="AO1251" s="1">
        <f>Tabulka1[[#This Row],[Interpolated_z2]]-Tabulka1[[#This Row],[z2]]</f>
        <v>-5.8449812500005471E-4</v>
      </c>
      <c r="AP1251" s="1">
        <f>Tabulka1[[#This Row],[Interpolated_z2 - measured]]/Tabulka1[[#This Row],[z2]]*100</f>
        <v>-4.1385525640348697E-2</v>
      </c>
      <c r="AQ1251" s="1">
        <v>1</v>
      </c>
    </row>
    <row r="1252" spans="1:43" ht="16.5" x14ac:dyDescent="0.35">
      <c r="A1252" s="1">
        <f>2*Tabulka1[[#This Row],[x3]]*Tabulka1[[#This Row],[z]]/(100*94.196)*1000</f>
        <v>12.57739182130876</v>
      </c>
      <c r="B1252" s="1">
        <f>Tabulka1[[#This Row],[y2]]*Tabulka1[[#This Row],[x]]/2</f>
        <v>0</v>
      </c>
      <c r="C1252" s="1">
        <f>Tabulka1[[#This Row],[z2]]</f>
        <v>1.480925</v>
      </c>
      <c r="D1252" s="1">
        <f>Tabulka1[[#This Row],[std2]]</f>
        <v>7.0710678119117998E-6</v>
      </c>
      <c r="E1252" s="1">
        <v>1</v>
      </c>
      <c r="F1252" s="1" t="s">
        <v>84</v>
      </c>
      <c r="G1252" s="1" t="s">
        <v>27</v>
      </c>
      <c r="H1252" s="1" t="str">
        <f>Tabulka1[[#This Row],[z2Label]]</f>
        <v>Density (g/cm3)</v>
      </c>
      <c r="I1252" s="1">
        <v>40</v>
      </c>
      <c r="J1252" s="1">
        <v>0</v>
      </c>
      <c r="K1252">
        <v>1.480925</v>
      </c>
      <c r="L1252">
        <v>7.0710678119117998E-6</v>
      </c>
      <c r="M1252" s="1" t="s">
        <v>29</v>
      </c>
      <c r="N1252" s="1" t="s">
        <v>28</v>
      </c>
      <c r="O1252" s="1" t="s">
        <v>80</v>
      </c>
      <c r="P1252" s="1">
        <f>Tabulka1[[#This Row],[x2]]/(1+Tabulka1[[#This Row],[y2]]*60.08/94.196)</f>
        <v>40</v>
      </c>
      <c r="Q1252" s="1">
        <f>Tabulka1[[#This Row],[y2]]</f>
        <v>0</v>
      </c>
      <c r="R1252" s="1">
        <f>Tabulka1[[#This Row],[z2]]</f>
        <v>1.480925</v>
      </c>
      <c r="S1252" s="1">
        <f>Tabulka1[[#This Row],[std2]]</f>
        <v>7.0710678119117998E-6</v>
      </c>
      <c r="T1252" s="1" t="s">
        <v>39</v>
      </c>
      <c r="U1252" s="1" t="s">
        <v>28</v>
      </c>
      <c r="V1252" s="1" t="str">
        <f>Tabulka1[[#This Row],[z2Label]]</f>
        <v>Density (g/cm3)</v>
      </c>
      <c r="W1252" s="1">
        <f>2*Tabulka1[[#This Row],[x3]]/94.196*1000/(100-Tabulka1[[#This Row],[x2]])</f>
        <v>14.154882726796609</v>
      </c>
      <c r="X1252" s="1">
        <f>(Tabulka1[[#This Row],[x2]]-Tabulka1[[#This Row],[x3]])/60.08*1000/(100-Tabulka1[[#This Row],[x2]])</f>
        <v>0</v>
      </c>
      <c r="Y1252" s="1">
        <f>Tabulka1[[#This Row],[z2]]</f>
        <v>1.480925</v>
      </c>
      <c r="Z1252" s="1">
        <f>Tabulka1[[#This Row],[std2]]</f>
        <v>7.0710678119117998E-6</v>
      </c>
      <c r="AA1252" s="1" t="s">
        <v>40</v>
      </c>
      <c r="AB1252" s="1" t="s">
        <v>37</v>
      </c>
      <c r="AC1252" s="1" t="str">
        <f>Tabulka1[[#This Row],[z2Label]]</f>
        <v>Density (g/cm3)</v>
      </c>
      <c r="AD1252" s="1">
        <f>Tabulka1[[#This Row],[y2]]</f>
        <v>0</v>
      </c>
      <c r="AE1252" s="1">
        <f>Tabulka1[[#This Row],[x3]]</f>
        <v>40</v>
      </c>
      <c r="AF1252" s="1">
        <f>Tabulka1[[#This Row],[x2]]-Tabulka1[[#This Row],[x3]]</f>
        <v>0</v>
      </c>
      <c r="AG1252" s="1">
        <f>100-Tabulka1[[#This Row],[Na2O_proc]]-Tabulka1[[#This Row],[SiO2_proc]]</f>
        <v>60</v>
      </c>
      <c r="AH1252" s="1">
        <f>Tabulka1[[#This Row],[z2]]</f>
        <v>1.480925</v>
      </c>
      <c r="AI1252" s="1">
        <f>Tabulka1[[#This Row],[std2]]</f>
        <v>7.0710678119117998E-6</v>
      </c>
      <c r="AJ1252" s="1" t="str">
        <f>Tabulka1[[#This Row],[z2Label]]</f>
        <v>Density (g/cm3)</v>
      </c>
      <c r="AK1252" s="1">
        <v>30</v>
      </c>
      <c r="AL1252" s="1" t="s">
        <v>83</v>
      </c>
      <c r="AM1252" s="1" t="s">
        <v>79</v>
      </c>
      <c r="AN1252" s="1">
        <f t="shared" si="934"/>
        <v>1.4813316799999996</v>
      </c>
      <c r="AO1252" s="1">
        <f>Tabulka1[[#This Row],[Interpolated_z2]]-Tabulka1[[#This Row],[z2]]</f>
        <v>4.0667999999954851E-4</v>
      </c>
      <c r="AP1252" s="1">
        <f>Tabulka1[[#This Row],[Interpolated_z2 - measured]]/Tabulka1[[#This Row],[z2]]*100</f>
        <v>2.7461215118898562E-2</v>
      </c>
      <c r="AQ1252" s="1">
        <v>1</v>
      </c>
    </row>
    <row r="1253" spans="1:43" ht="16.5" x14ac:dyDescent="0.35">
      <c r="A1253" s="1">
        <f>2*Tabulka1[[#This Row],[x3]]*Tabulka1[[#This Row],[z]]/(100*94.196)*1000</f>
        <v>0</v>
      </c>
      <c r="B1253" s="1">
        <f>Tabulka1[[#This Row],[y2]]*Tabulka1[[#This Row],[x]]/2</f>
        <v>0</v>
      </c>
      <c r="C1253" s="1">
        <f>Tabulka1[[#This Row],[z2]]</f>
        <v>0.99565000000000003</v>
      </c>
      <c r="D1253" s="1">
        <f>Tabulka1[[#This Row],[std2]]</f>
        <v>0</v>
      </c>
      <c r="E1253" s="1">
        <v>2</v>
      </c>
      <c r="F1253" s="1" t="s">
        <v>84</v>
      </c>
      <c r="G1253" s="1" t="s">
        <v>27</v>
      </c>
      <c r="H1253" s="1" t="str">
        <f>Tabulka1[[#This Row],[z2Label]]</f>
        <v>Density (g/cm3)</v>
      </c>
      <c r="I1253" s="1">
        <v>0</v>
      </c>
      <c r="J1253" s="1">
        <v>0.1</v>
      </c>
      <c r="K1253">
        <v>0.99565000000000003</v>
      </c>
      <c r="L1253"/>
      <c r="M1253" s="1" t="s">
        <v>29</v>
      </c>
      <c r="N1253" s="1" t="s">
        <v>28</v>
      </c>
      <c r="O1253" s="1" t="s">
        <v>80</v>
      </c>
      <c r="P1253" s="1">
        <f>Tabulka1[[#This Row],[x2]]/(1+Tabulka1[[#This Row],[y2]]*60.08/94.196)</f>
        <v>0</v>
      </c>
      <c r="Q1253" s="1">
        <f>Tabulka1[[#This Row],[y2]]</f>
        <v>0.1</v>
      </c>
      <c r="R1253" s="1">
        <f>Tabulka1[[#This Row],[z2]]</f>
        <v>0.99565000000000003</v>
      </c>
      <c r="S1253" s="1">
        <f>Tabulka1[[#This Row],[std2]]</f>
        <v>0</v>
      </c>
      <c r="T1253" s="1" t="s">
        <v>39</v>
      </c>
      <c r="U1253" s="1" t="s">
        <v>28</v>
      </c>
      <c r="V1253" s="1" t="str">
        <f>Tabulka1[[#This Row],[z2Label]]</f>
        <v>Density (g/cm3)</v>
      </c>
      <c r="W1253" s="1">
        <f>2*Tabulka1[[#This Row],[x3]]/94.196*1000/(100-Tabulka1[[#This Row],[x2]])</f>
        <v>0</v>
      </c>
      <c r="X1253" s="1">
        <f>(Tabulka1[[#This Row],[x2]]-Tabulka1[[#This Row],[x3]])/60.08*1000/(100-Tabulka1[[#This Row],[x2]])</f>
        <v>0</v>
      </c>
      <c r="Y1253" s="1">
        <f>Tabulka1[[#This Row],[z2]]</f>
        <v>0.99565000000000003</v>
      </c>
      <c r="Z1253" s="1">
        <f>Tabulka1[[#This Row],[std2]]</f>
        <v>0</v>
      </c>
      <c r="AA1253" s="1" t="s">
        <v>40</v>
      </c>
      <c r="AB1253" s="1" t="s">
        <v>37</v>
      </c>
      <c r="AC1253" s="1" t="str">
        <f>Tabulka1[[#This Row],[z2Label]]</f>
        <v>Density (g/cm3)</v>
      </c>
      <c r="AD1253" s="1">
        <f>Tabulka1[[#This Row],[y2]]</f>
        <v>0.1</v>
      </c>
      <c r="AE1253" s="1">
        <f>Tabulka1[[#This Row],[x3]]</f>
        <v>0</v>
      </c>
      <c r="AF1253" s="1">
        <f>Tabulka1[[#This Row],[x2]]-Tabulka1[[#This Row],[x3]]</f>
        <v>0</v>
      </c>
      <c r="AG1253" s="1">
        <f>100-Tabulka1[[#This Row],[Na2O_proc]]-Tabulka1[[#This Row],[SiO2_proc]]</f>
        <v>100</v>
      </c>
      <c r="AH1253" s="1">
        <f>Tabulka1[[#This Row],[z2]]</f>
        <v>0.99565000000000003</v>
      </c>
      <c r="AI1253" s="1">
        <f>Tabulka1[[#This Row],[std2]]</f>
        <v>0</v>
      </c>
      <c r="AJ1253" s="1" t="str">
        <f>Tabulka1[[#This Row],[z2Label]]</f>
        <v>Density (g/cm3)</v>
      </c>
      <c r="AK1253" s="1">
        <v>30</v>
      </c>
      <c r="AL1253" s="1" t="s">
        <v>83</v>
      </c>
      <c r="AM1253" s="1" t="s">
        <v>79</v>
      </c>
      <c r="AN1253" s="1">
        <f t="shared" si="934"/>
        <v>0.99906082533999996</v>
      </c>
      <c r="AO1253" s="1">
        <f>Tabulka1[[#This Row],[Interpolated_z2]]-Tabulka1[[#This Row],[z2]]</f>
        <v>3.4108253399999233E-3</v>
      </c>
      <c r="AP1253" s="1">
        <f>Tabulka1[[#This Row],[Interpolated_z2 - measured]]/Tabulka1[[#This Row],[z2]]*100</f>
        <v>0.34257272535528782</v>
      </c>
      <c r="AQ1253" s="1">
        <v>100</v>
      </c>
    </row>
    <row r="1254" spans="1:43" ht="16.5" x14ac:dyDescent="0.35">
      <c r="A1254" s="1">
        <f>2*Tabulka1[[#This Row],[x3]]*Tabulka1[[#This Row],[z]]/(100*94.196)*1000</f>
        <v>1.0465350684603407</v>
      </c>
      <c r="B1254" s="1">
        <f>Tabulka1[[#This Row],[y2]]*Tabulka1[[#This Row],[x]]/2</f>
        <v>5.2326753423017042E-2</v>
      </c>
      <c r="C1254" s="1">
        <f>Tabulka1[[#This Row],[z2]]</f>
        <v>1.04867</v>
      </c>
      <c r="D1254" s="1">
        <f>Tabulka1[[#This Row],[std2]]</f>
        <v>0</v>
      </c>
      <c r="E1254" s="1">
        <v>2</v>
      </c>
      <c r="F1254" s="1" t="s">
        <v>84</v>
      </c>
      <c r="G1254" s="1" t="s">
        <v>27</v>
      </c>
      <c r="H1254" s="1" t="str">
        <f>Tabulka1[[#This Row],[z2Label]]</f>
        <v>Density (g/cm3)</v>
      </c>
      <c r="I1254" s="1">
        <v>5</v>
      </c>
      <c r="J1254" s="1">
        <v>0.1</v>
      </c>
      <c r="K1254">
        <v>1.04867</v>
      </c>
      <c r="L1254">
        <v>0</v>
      </c>
      <c r="M1254" s="1" t="s">
        <v>29</v>
      </c>
      <c r="N1254" s="1" t="s">
        <v>28</v>
      </c>
      <c r="O1254" s="1" t="s">
        <v>80</v>
      </c>
      <c r="P1254" s="1">
        <f>Tabulka1[[#This Row],[x2]]/(1+Tabulka1[[#This Row],[y2]]*60.08/94.196)</f>
        <v>4.7002115684004622</v>
      </c>
      <c r="Q1254" s="1">
        <f>Tabulka1[[#This Row],[y2]]</f>
        <v>0.1</v>
      </c>
      <c r="R1254" s="1">
        <f>Tabulka1[[#This Row],[z2]]</f>
        <v>1.04867</v>
      </c>
      <c r="S1254" s="1">
        <f>Tabulka1[[#This Row],[std2]]</f>
        <v>0</v>
      </c>
      <c r="T1254" s="1" t="s">
        <v>39</v>
      </c>
      <c r="U1254" s="1" t="s">
        <v>28</v>
      </c>
      <c r="V1254" s="1" t="str">
        <f>Tabulka1[[#This Row],[z2Label]]</f>
        <v>Density (g/cm3)</v>
      </c>
      <c r="W1254" s="1">
        <f>2*Tabulka1[[#This Row],[x3]]/94.196*1000/(100-Tabulka1[[#This Row],[x2]])</f>
        <v>1.0504885822395995</v>
      </c>
      <c r="X1254" s="1">
        <f>(Tabulka1[[#This Row],[x2]]-Tabulka1[[#This Row],[x3]])/60.08*1000/(100-Tabulka1[[#This Row],[x2]])</f>
        <v>5.2524429111980145E-2</v>
      </c>
      <c r="Y1254" s="1">
        <f>Tabulka1[[#This Row],[z2]]</f>
        <v>1.04867</v>
      </c>
      <c r="Z1254" s="1">
        <f>Tabulka1[[#This Row],[std2]]</f>
        <v>0</v>
      </c>
      <c r="AA1254" s="1" t="s">
        <v>40</v>
      </c>
      <c r="AB1254" s="1" t="s">
        <v>37</v>
      </c>
      <c r="AC1254" s="1" t="str">
        <f>Tabulka1[[#This Row],[z2Label]]</f>
        <v>Density (g/cm3)</v>
      </c>
      <c r="AD1254" s="1">
        <f>Tabulka1[[#This Row],[y2]]</f>
        <v>0.1</v>
      </c>
      <c r="AE1254" s="1">
        <f>Tabulka1[[#This Row],[x3]]</f>
        <v>4.7002115684004622</v>
      </c>
      <c r="AF1254" s="1">
        <f>Tabulka1[[#This Row],[x2]]-Tabulka1[[#This Row],[x3]]</f>
        <v>0.29978843159953783</v>
      </c>
      <c r="AG1254" s="1">
        <f>100-Tabulka1[[#This Row],[Na2O_proc]]-Tabulka1[[#This Row],[SiO2_proc]]</f>
        <v>95</v>
      </c>
      <c r="AH1254" s="1">
        <f>Tabulka1[[#This Row],[z2]]</f>
        <v>1.04867</v>
      </c>
      <c r="AI1254" s="1">
        <f>Tabulka1[[#This Row],[std2]]</f>
        <v>0</v>
      </c>
      <c r="AJ1254" s="1" t="str">
        <f>Tabulka1[[#This Row],[z2Label]]</f>
        <v>Density (g/cm3)</v>
      </c>
      <c r="AK1254" s="1">
        <v>30</v>
      </c>
      <c r="AL1254" s="1" t="s">
        <v>83</v>
      </c>
      <c r="AM1254" s="1" t="s">
        <v>79</v>
      </c>
      <c r="AN1254" s="1">
        <f t="shared" si="934"/>
        <v>1.0489426971449995</v>
      </c>
      <c r="AO1254" s="1">
        <f>Tabulka1[[#This Row],[Interpolated_z2]]-Tabulka1[[#This Row],[z2]]</f>
        <v>2.7269714499955633E-4</v>
      </c>
      <c r="AP1254" s="1">
        <f>Tabulka1[[#This Row],[Interpolated_z2 - measured]]/Tabulka1[[#This Row],[z2]]*100</f>
        <v>2.6004095187194858E-2</v>
      </c>
      <c r="AQ1254" s="1">
        <v>1</v>
      </c>
    </row>
    <row r="1255" spans="1:43" ht="16.5" x14ac:dyDescent="0.35">
      <c r="A1255" s="1">
        <f>2*Tabulka1[[#This Row],[x3]]*Tabulka1[[#This Row],[z]]/(100*94.196)*1000</f>
        <v>2.201848229611592</v>
      </c>
      <c r="B1255" s="1">
        <f>Tabulka1[[#This Row],[y2]]*Tabulka1[[#This Row],[x]]/2</f>
        <v>0.11009241148057961</v>
      </c>
      <c r="C1255" s="1">
        <f>Tabulka1[[#This Row],[z2]]</f>
        <v>1.10317</v>
      </c>
      <c r="D1255" s="1">
        <f>Tabulka1[[#This Row],[std2]]</f>
        <v>0</v>
      </c>
      <c r="E1255" s="1">
        <v>2</v>
      </c>
      <c r="F1255" s="1" t="s">
        <v>84</v>
      </c>
      <c r="G1255" s="1" t="s">
        <v>27</v>
      </c>
      <c r="H1255" s="1" t="str">
        <f>Tabulka1[[#This Row],[z2Label]]</f>
        <v>Density (g/cm3)</v>
      </c>
      <c r="I1255" s="1">
        <v>10</v>
      </c>
      <c r="J1255" s="1">
        <v>0.1</v>
      </c>
      <c r="K1255">
        <v>1.10317</v>
      </c>
      <c r="L1255">
        <v>0</v>
      </c>
      <c r="M1255" s="1" t="s">
        <v>29</v>
      </c>
      <c r="N1255" s="1" t="s">
        <v>28</v>
      </c>
      <c r="O1255" s="1" t="s">
        <v>80</v>
      </c>
      <c r="P1255" s="1">
        <f>Tabulka1[[#This Row],[x2]]/(1+Tabulka1[[#This Row],[y2]]*60.08/94.196)</f>
        <v>9.4004231368009243</v>
      </c>
      <c r="Q1255" s="1">
        <f>Tabulka1[[#This Row],[y2]]</f>
        <v>0.1</v>
      </c>
      <c r="R1255" s="1">
        <f>Tabulka1[[#This Row],[z2]]</f>
        <v>1.10317</v>
      </c>
      <c r="S1255" s="1">
        <f>Tabulka1[[#This Row],[std2]]</f>
        <v>0</v>
      </c>
      <c r="T1255" s="1" t="s">
        <v>39</v>
      </c>
      <c r="U1255" s="1" t="s">
        <v>28</v>
      </c>
      <c r="V1255" s="1" t="str">
        <f>Tabulka1[[#This Row],[z2Label]]</f>
        <v>Density (g/cm3)</v>
      </c>
      <c r="W1255" s="1">
        <f>2*Tabulka1[[#This Row],[x3]]/94.196*1000/(100-Tabulka1[[#This Row],[x2]])</f>
        <v>2.2176981180613766</v>
      </c>
      <c r="X1255" s="1">
        <f>(Tabulka1[[#This Row],[x2]]-Tabulka1[[#This Row],[x3]])/60.08*1000/(100-Tabulka1[[#This Row],[x2]])</f>
        <v>0.11088490590306919</v>
      </c>
      <c r="Y1255" s="1">
        <f>Tabulka1[[#This Row],[z2]]</f>
        <v>1.10317</v>
      </c>
      <c r="Z1255" s="1">
        <f>Tabulka1[[#This Row],[std2]]</f>
        <v>0</v>
      </c>
      <c r="AA1255" s="1" t="s">
        <v>40</v>
      </c>
      <c r="AB1255" s="1" t="s">
        <v>37</v>
      </c>
      <c r="AC1255" s="1" t="str">
        <f>Tabulka1[[#This Row],[z2Label]]</f>
        <v>Density (g/cm3)</v>
      </c>
      <c r="AD1255" s="1">
        <f>Tabulka1[[#This Row],[y2]]</f>
        <v>0.1</v>
      </c>
      <c r="AE1255" s="1">
        <f>Tabulka1[[#This Row],[x3]]</f>
        <v>9.4004231368009243</v>
      </c>
      <c r="AF1255" s="1">
        <f>Tabulka1[[#This Row],[x2]]-Tabulka1[[#This Row],[x3]]</f>
        <v>0.59957686319907566</v>
      </c>
      <c r="AG1255" s="1">
        <f>100-Tabulka1[[#This Row],[Na2O_proc]]-Tabulka1[[#This Row],[SiO2_proc]]</f>
        <v>90</v>
      </c>
      <c r="AH1255" s="1">
        <f>Tabulka1[[#This Row],[z2]]</f>
        <v>1.10317</v>
      </c>
      <c r="AI1255" s="1">
        <f>Tabulka1[[#This Row],[std2]]</f>
        <v>0</v>
      </c>
      <c r="AJ1255" s="1" t="str">
        <f>Tabulka1[[#This Row],[z2Label]]</f>
        <v>Density (g/cm3)</v>
      </c>
      <c r="AK1255" s="1">
        <v>30</v>
      </c>
      <c r="AL1255" s="1" t="s">
        <v>83</v>
      </c>
      <c r="AM1255" s="1" t="s">
        <v>79</v>
      </c>
      <c r="AN1255" s="1">
        <f t="shared" si="934"/>
        <v>1.1030454278999999</v>
      </c>
      <c r="AO1255" s="1">
        <f>Tabulka1[[#This Row],[Interpolated_z2]]-Tabulka1[[#This Row],[z2]]</f>
        <v>-1.2457210000005325E-4</v>
      </c>
      <c r="AP1255" s="1">
        <f>Tabulka1[[#This Row],[Interpolated_z2 - measured]]/Tabulka1[[#This Row],[z2]]*100</f>
        <v>-1.1292194312758075E-2</v>
      </c>
      <c r="AQ1255" s="1">
        <v>1</v>
      </c>
    </row>
    <row r="1256" spans="1:43" ht="16.5" x14ac:dyDescent="0.35">
      <c r="A1256" s="1">
        <f>2*Tabulka1[[#This Row],[x3]]*Tabulka1[[#This Row],[z]]/(100*94.196)*1000</f>
        <v>3.4717326653626595</v>
      </c>
      <c r="B1256" s="1">
        <f>Tabulka1[[#This Row],[y2]]*Tabulka1[[#This Row],[x]]/2</f>
        <v>0.17358663326813298</v>
      </c>
      <c r="C1256" s="1">
        <f>Tabulka1[[#This Row],[z2]]</f>
        <v>1.159605</v>
      </c>
      <c r="D1256" s="1">
        <f>Tabulka1[[#This Row],[std2]]</f>
        <v>7.0710678119117998E-6</v>
      </c>
      <c r="E1256" s="1">
        <v>2</v>
      </c>
      <c r="F1256" s="1" t="s">
        <v>84</v>
      </c>
      <c r="G1256" s="1" t="s">
        <v>27</v>
      </c>
      <c r="H1256" s="1" t="str">
        <f>Tabulka1[[#This Row],[z2Label]]</f>
        <v>Density (g/cm3)</v>
      </c>
      <c r="I1256" s="1">
        <v>15</v>
      </c>
      <c r="J1256" s="1">
        <v>0.1</v>
      </c>
      <c r="K1256">
        <v>1.159605</v>
      </c>
      <c r="L1256">
        <v>7.0710678119117998E-6</v>
      </c>
      <c r="M1256" s="1" t="s">
        <v>29</v>
      </c>
      <c r="N1256" s="1" t="s">
        <v>28</v>
      </c>
      <c r="O1256" s="1" t="s">
        <v>80</v>
      </c>
      <c r="P1256" s="1">
        <f>Tabulka1[[#This Row],[x2]]/(1+Tabulka1[[#This Row],[y2]]*60.08/94.196)</f>
        <v>14.100634705201388</v>
      </c>
      <c r="Q1256" s="1">
        <f>Tabulka1[[#This Row],[y2]]</f>
        <v>0.1</v>
      </c>
      <c r="R1256" s="1">
        <f>Tabulka1[[#This Row],[z2]]</f>
        <v>1.159605</v>
      </c>
      <c r="S1256" s="1">
        <f>Tabulka1[[#This Row],[std2]]</f>
        <v>7.0710678119117998E-6</v>
      </c>
      <c r="T1256" s="1" t="s">
        <v>39</v>
      </c>
      <c r="U1256" s="1" t="s">
        <v>28</v>
      </c>
      <c r="V1256" s="1" t="str">
        <f>Tabulka1[[#This Row],[z2Label]]</f>
        <v>Density (g/cm3)</v>
      </c>
      <c r="W1256" s="1">
        <f>2*Tabulka1[[#This Row],[x3]]/94.196*1000/(100-Tabulka1[[#This Row],[x2]])</f>
        <v>3.5222264228033628</v>
      </c>
      <c r="X1256" s="1">
        <f>(Tabulka1[[#This Row],[x2]]-Tabulka1[[#This Row],[x3]])/60.08*1000/(100-Tabulka1[[#This Row],[x2]])</f>
        <v>0.17611132114016836</v>
      </c>
      <c r="Y1256" s="1">
        <f>Tabulka1[[#This Row],[z2]]</f>
        <v>1.159605</v>
      </c>
      <c r="Z1256" s="1">
        <f>Tabulka1[[#This Row],[std2]]</f>
        <v>7.0710678119117998E-6</v>
      </c>
      <c r="AA1256" s="1" t="s">
        <v>40</v>
      </c>
      <c r="AB1256" s="1" t="s">
        <v>37</v>
      </c>
      <c r="AC1256" s="1" t="str">
        <f>Tabulka1[[#This Row],[z2Label]]</f>
        <v>Density (g/cm3)</v>
      </c>
      <c r="AD1256" s="1">
        <f>Tabulka1[[#This Row],[y2]]</f>
        <v>0.1</v>
      </c>
      <c r="AE1256" s="1">
        <f>Tabulka1[[#This Row],[x3]]</f>
        <v>14.100634705201388</v>
      </c>
      <c r="AF1256" s="1">
        <f>Tabulka1[[#This Row],[x2]]-Tabulka1[[#This Row],[x3]]</f>
        <v>0.89936529479861171</v>
      </c>
      <c r="AG1256" s="1">
        <f>100-Tabulka1[[#This Row],[Na2O_proc]]-Tabulka1[[#This Row],[SiO2_proc]]</f>
        <v>85</v>
      </c>
      <c r="AH1256" s="1">
        <f>Tabulka1[[#This Row],[z2]]</f>
        <v>1.159605</v>
      </c>
      <c r="AI1256" s="1">
        <f>Tabulka1[[#This Row],[std2]]</f>
        <v>7.0710678119117998E-6</v>
      </c>
      <c r="AJ1256" s="1" t="str">
        <f>Tabulka1[[#This Row],[z2Label]]</f>
        <v>Density (g/cm3)</v>
      </c>
      <c r="AK1256" s="1">
        <v>30</v>
      </c>
      <c r="AL1256" s="1" t="s">
        <v>83</v>
      </c>
      <c r="AM1256" s="1" t="s">
        <v>79</v>
      </c>
      <c r="AN1256" s="1">
        <f t="shared" si="934"/>
        <v>1.1601649391049995</v>
      </c>
      <c r="AO1256" s="1">
        <f>Tabulka1[[#This Row],[Interpolated_z2]]-Tabulka1[[#This Row],[z2]]</f>
        <v>5.5993910499951838E-4</v>
      </c>
      <c r="AP1256" s="1">
        <f>Tabulka1[[#This Row],[Interpolated_z2 - measured]]/Tabulka1[[#This Row],[z2]]*100</f>
        <v>4.8287055074746864E-2</v>
      </c>
      <c r="AQ1256" s="1">
        <v>1</v>
      </c>
    </row>
    <row r="1257" spans="1:43" ht="16.5" x14ac:dyDescent="0.35">
      <c r="A1257" s="1">
        <f>2*Tabulka1[[#This Row],[x3]]*Tabulka1[[#This Row],[z]]/(100*94.196)*1000</f>
        <v>4.8664125184623348</v>
      </c>
      <c r="B1257" s="1">
        <f>Tabulka1[[#This Row],[y2]]*Tabulka1[[#This Row],[x]]/2</f>
        <v>0.24332062592311676</v>
      </c>
      <c r="C1257" s="1">
        <f>Tabulka1[[#This Row],[z2]]</f>
        <v>1.219085</v>
      </c>
      <c r="D1257" s="1">
        <f>Tabulka1[[#This Row],[std2]]</f>
        <v>7.0710678119117998E-6</v>
      </c>
      <c r="E1257" s="1">
        <v>2</v>
      </c>
      <c r="F1257" s="1" t="s">
        <v>84</v>
      </c>
      <c r="G1257" s="1" t="s">
        <v>27</v>
      </c>
      <c r="H1257" s="1" t="str">
        <f>Tabulka1[[#This Row],[z2Label]]</f>
        <v>Density (g/cm3)</v>
      </c>
      <c r="I1257" s="1">
        <v>20</v>
      </c>
      <c r="J1257" s="1">
        <v>0.1</v>
      </c>
      <c r="K1257">
        <v>1.219085</v>
      </c>
      <c r="L1257">
        <v>7.0710678119117998E-6</v>
      </c>
      <c r="M1257" s="1" t="s">
        <v>29</v>
      </c>
      <c r="N1257" s="1" t="s">
        <v>28</v>
      </c>
      <c r="O1257" s="1" t="s">
        <v>80</v>
      </c>
      <c r="P1257" s="1">
        <f>Tabulka1[[#This Row],[x2]]/(1+Tabulka1[[#This Row],[y2]]*60.08/94.196)</f>
        <v>18.800846273601849</v>
      </c>
      <c r="Q1257" s="1">
        <f>Tabulka1[[#This Row],[y2]]</f>
        <v>0.1</v>
      </c>
      <c r="R1257" s="1">
        <f>Tabulka1[[#This Row],[z2]]</f>
        <v>1.219085</v>
      </c>
      <c r="S1257" s="1">
        <f>Tabulka1[[#This Row],[std2]]</f>
        <v>7.0710678119117998E-6</v>
      </c>
      <c r="T1257" s="1" t="s">
        <v>39</v>
      </c>
      <c r="U1257" s="1" t="s">
        <v>28</v>
      </c>
      <c r="V1257" s="1" t="str">
        <f>Tabulka1[[#This Row],[z2Label]]</f>
        <v>Density (g/cm3)</v>
      </c>
      <c r="W1257" s="1">
        <f>2*Tabulka1[[#This Row],[x3]]/94.196*1000/(100-Tabulka1[[#This Row],[x2]])</f>
        <v>4.9898207656380977</v>
      </c>
      <c r="X1257" s="1">
        <f>(Tabulka1[[#This Row],[x2]]-Tabulka1[[#This Row],[x3]])/60.08*1000/(100-Tabulka1[[#This Row],[x2]])</f>
        <v>0.24949103828190569</v>
      </c>
      <c r="Y1257" s="1">
        <f>Tabulka1[[#This Row],[z2]]</f>
        <v>1.219085</v>
      </c>
      <c r="Z1257" s="1">
        <f>Tabulka1[[#This Row],[std2]]</f>
        <v>7.0710678119117998E-6</v>
      </c>
      <c r="AA1257" s="1" t="s">
        <v>40</v>
      </c>
      <c r="AB1257" s="1" t="s">
        <v>37</v>
      </c>
      <c r="AC1257" s="1" t="str">
        <f>Tabulka1[[#This Row],[z2Label]]</f>
        <v>Density (g/cm3)</v>
      </c>
      <c r="AD1257" s="1">
        <f>Tabulka1[[#This Row],[y2]]</f>
        <v>0.1</v>
      </c>
      <c r="AE1257" s="1">
        <f>Tabulka1[[#This Row],[x3]]</f>
        <v>18.800846273601849</v>
      </c>
      <c r="AF1257" s="1">
        <f>Tabulka1[[#This Row],[x2]]-Tabulka1[[#This Row],[x3]]</f>
        <v>1.1991537263981513</v>
      </c>
      <c r="AG1257" s="1">
        <f>100-Tabulka1[[#This Row],[Na2O_proc]]-Tabulka1[[#This Row],[SiO2_proc]]</f>
        <v>80</v>
      </c>
      <c r="AH1257" s="1">
        <f>Tabulka1[[#This Row],[z2]]</f>
        <v>1.219085</v>
      </c>
      <c r="AI1257" s="1">
        <f>Tabulka1[[#This Row],[std2]]</f>
        <v>7.0710678119117998E-6</v>
      </c>
      <c r="AJ1257" s="1" t="str">
        <f>Tabulka1[[#This Row],[z2Label]]</f>
        <v>Density (g/cm3)</v>
      </c>
      <c r="AK1257" s="1">
        <v>30</v>
      </c>
      <c r="AL1257" s="1" t="s">
        <v>83</v>
      </c>
      <c r="AM1257" s="1" t="s">
        <v>79</v>
      </c>
      <c r="AN1257" s="1">
        <f t="shared" si="934"/>
        <v>1.2195456972599996</v>
      </c>
      <c r="AO1257" s="1">
        <f>Tabulka1[[#This Row],[Interpolated_z2]]-Tabulka1[[#This Row],[z2]]</f>
        <v>4.6069725999964284E-4</v>
      </c>
      <c r="AP1257" s="1">
        <f>Tabulka1[[#This Row],[Interpolated_z2 - measured]]/Tabulka1[[#This Row],[z2]]*100</f>
        <v>3.7790413301750321E-2</v>
      </c>
      <c r="AQ1257" s="1">
        <v>1</v>
      </c>
    </row>
    <row r="1258" spans="1:43" ht="16.5" x14ac:dyDescent="0.35">
      <c r="A1258" s="1">
        <f>2*Tabulka1[[#This Row],[x3]]*Tabulka1[[#This Row],[z]]/(100*94.196)*1000</f>
        <v>6.3861223104866074</v>
      </c>
      <c r="B1258" s="1">
        <f>Tabulka1[[#This Row],[y2]]*Tabulka1[[#This Row],[x]]/2</f>
        <v>0.31930611552433041</v>
      </c>
      <c r="C1258" s="1">
        <f>Tabulka1[[#This Row],[z2]]</f>
        <v>1.27983</v>
      </c>
      <c r="D1258" s="1">
        <f>Tabulka1[[#This Row],[std2]]</f>
        <v>0</v>
      </c>
      <c r="E1258" s="1">
        <v>2</v>
      </c>
      <c r="F1258" s="1" t="s">
        <v>84</v>
      </c>
      <c r="G1258" s="1" t="s">
        <v>27</v>
      </c>
      <c r="H1258" s="1" t="str">
        <f>Tabulka1[[#This Row],[z2Label]]</f>
        <v>Density (g/cm3)</v>
      </c>
      <c r="I1258" s="1">
        <v>25</v>
      </c>
      <c r="J1258" s="1">
        <v>0.1</v>
      </c>
      <c r="K1258">
        <v>1.27983</v>
      </c>
      <c r="L1258">
        <v>0</v>
      </c>
      <c r="M1258" s="1" t="s">
        <v>29</v>
      </c>
      <c r="N1258" s="1" t="s">
        <v>28</v>
      </c>
      <c r="O1258" s="1" t="s">
        <v>80</v>
      </c>
      <c r="P1258" s="1">
        <f>Tabulka1[[#This Row],[x2]]/(1+Tabulka1[[#This Row],[y2]]*60.08/94.196)</f>
        <v>23.501057842002314</v>
      </c>
      <c r="Q1258" s="1">
        <f>Tabulka1[[#This Row],[y2]]</f>
        <v>0.1</v>
      </c>
      <c r="R1258" s="1">
        <f>Tabulka1[[#This Row],[z2]]</f>
        <v>1.27983</v>
      </c>
      <c r="S1258" s="1">
        <f>Tabulka1[[#This Row],[std2]]</f>
        <v>0</v>
      </c>
      <c r="T1258" s="1" t="s">
        <v>39</v>
      </c>
      <c r="U1258" s="1" t="s">
        <v>28</v>
      </c>
      <c r="V1258" s="1" t="str">
        <f>Tabulka1[[#This Row],[z2Label]]</f>
        <v>Density (g/cm3)</v>
      </c>
      <c r="W1258" s="1">
        <f>2*Tabulka1[[#This Row],[x3]]/94.196*1000/(100-Tabulka1[[#This Row],[x2]])</f>
        <v>6.6530943541841312</v>
      </c>
      <c r="X1258" s="1">
        <f>(Tabulka1[[#This Row],[x2]]-Tabulka1[[#This Row],[x3]])/60.08*1000/(100-Tabulka1[[#This Row],[x2]])</f>
        <v>0.33265471770920674</v>
      </c>
      <c r="Y1258" s="1">
        <f>Tabulka1[[#This Row],[z2]]</f>
        <v>1.27983</v>
      </c>
      <c r="Z1258" s="1">
        <f>Tabulka1[[#This Row],[std2]]</f>
        <v>0</v>
      </c>
      <c r="AA1258" s="1" t="s">
        <v>40</v>
      </c>
      <c r="AB1258" s="1" t="s">
        <v>37</v>
      </c>
      <c r="AC1258" s="1" t="str">
        <f>Tabulka1[[#This Row],[z2Label]]</f>
        <v>Density (g/cm3)</v>
      </c>
      <c r="AD1258" s="1">
        <f>Tabulka1[[#This Row],[y2]]</f>
        <v>0.1</v>
      </c>
      <c r="AE1258" s="1">
        <f>Tabulka1[[#This Row],[x3]]</f>
        <v>23.501057842002314</v>
      </c>
      <c r="AF1258" s="1">
        <f>Tabulka1[[#This Row],[x2]]-Tabulka1[[#This Row],[x3]]</f>
        <v>1.4989421579976856</v>
      </c>
      <c r="AG1258" s="1">
        <f>100-Tabulka1[[#This Row],[Na2O_proc]]-Tabulka1[[#This Row],[SiO2_proc]]</f>
        <v>75</v>
      </c>
      <c r="AH1258" s="1">
        <f>Tabulka1[[#This Row],[z2]]</f>
        <v>1.27983</v>
      </c>
      <c r="AI1258" s="1">
        <f>Tabulka1[[#This Row],[std2]]</f>
        <v>0</v>
      </c>
      <c r="AJ1258" s="1" t="str">
        <f>Tabulka1[[#This Row],[z2Label]]</f>
        <v>Density (g/cm3)</v>
      </c>
      <c r="AK1258" s="1">
        <v>30</v>
      </c>
      <c r="AL1258" s="1" t="s">
        <v>83</v>
      </c>
      <c r="AM1258" s="1" t="s">
        <v>79</v>
      </c>
      <c r="AN1258" s="1">
        <f t="shared" si="934"/>
        <v>1.2808807138649994</v>
      </c>
      <c r="AO1258" s="1">
        <f>Tabulka1[[#This Row],[Interpolated_z2]]-Tabulka1[[#This Row],[z2]]</f>
        <v>1.0507138649993308E-3</v>
      </c>
      <c r="AP1258" s="1">
        <f>Tabulka1[[#This Row],[Interpolated_z2 - measured]]/Tabulka1[[#This Row],[z2]]*100</f>
        <v>8.2097924333648278E-2</v>
      </c>
      <c r="AQ1258" s="1">
        <v>1</v>
      </c>
    </row>
    <row r="1259" spans="1:43" ht="16.5" x14ac:dyDescent="0.35">
      <c r="A1259" s="1">
        <f>2*Tabulka1[[#This Row],[x3]]*Tabulka1[[#This Row],[z]]/(100*94.196)*1000</f>
        <v>8.0457566564208989</v>
      </c>
      <c r="B1259" s="1">
        <f>Tabulka1[[#This Row],[y2]]*Tabulka1[[#This Row],[x]]/2</f>
        <v>0.40228783282104497</v>
      </c>
      <c r="C1259" s="1">
        <f>Tabulka1[[#This Row],[z2]]</f>
        <v>1.3436949999999999</v>
      </c>
      <c r="D1259" s="1">
        <f>Tabulka1[[#This Row],[std2]]</f>
        <v>7.0710678117547895E-6</v>
      </c>
      <c r="E1259" s="1">
        <v>2</v>
      </c>
      <c r="F1259" s="1" t="s">
        <v>84</v>
      </c>
      <c r="G1259" s="1" t="s">
        <v>27</v>
      </c>
      <c r="H1259" s="1" t="str">
        <f>Tabulka1[[#This Row],[z2Label]]</f>
        <v>Density (g/cm3)</v>
      </c>
      <c r="I1259" s="1">
        <v>30</v>
      </c>
      <c r="J1259" s="1">
        <v>0.1</v>
      </c>
      <c r="K1259">
        <v>1.3436949999999999</v>
      </c>
      <c r="L1259">
        <v>7.0710678117547895E-6</v>
      </c>
      <c r="M1259" s="1" t="s">
        <v>29</v>
      </c>
      <c r="N1259" s="1" t="s">
        <v>28</v>
      </c>
      <c r="O1259" s="1" t="s">
        <v>80</v>
      </c>
      <c r="P1259" s="1">
        <f>Tabulka1[[#This Row],[x2]]/(1+Tabulka1[[#This Row],[y2]]*60.08/94.196)</f>
        <v>28.201269410402777</v>
      </c>
      <c r="Q1259" s="1">
        <f>Tabulka1[[#This Row],[y2]]</f>
        <v>0.1</v>
      </c>
      <c r="R1259" s="1">
        <f>Tabulka1[[#This Row],[z2]]</f>
        <v>1.3436949999999999</v>
      </c>
      <c r="S1259" s="1">
        <f>Tabulka1[[#This Row],[std2]]</f>
        <v>7.0710678117547895E-6</v>
      </c>
      <c r="T1259" s="1" t="s">
        <v>39</v>
      </c>
      <c r="U1259" s="1" t="s">
        <v>28</v>
      </c>
      <c r="V1259" s="1" t="str">
        <f>Tabulka1[[#This Row],[z2Label]]</f>
        <v>Density (g/cm3)</v>
      </c>
      <c r="W1259" s="1">
        <f>2*Tabulka1[[#This Row],[x3]]/94.196*1000/(100-Tabulka1[[#This Row],[x2]])</f>
        <v>8.5539784553795961</v>
      </c>
      <c r="X1259" s="1">
        <f>(Tabulka1[[#This Row],[x2]]-Tabulka1[[#This Row],[x3]])/60.08*1000/(100-Tabulka1[[#This Row],[x2]])</f>
        <v>0.42769892276898031</v>
      </c>
      <c r="Y1259" s="1">
        <f>Tabulka1[[#This Row],[z2]]</f>
        <v>1.3436949999999999</v>
      </c>
      <c r="Z1259" s="1">
        <f>Tabulka1[[#This Row],[std2]]</f>
        <v>7.0710678117547895E-6</v>
      </c>
      <c r="AA1259" s="1" t="s">
        <v>40</v>
      </c>
      <c r="AB1259" s="1" t="s">
        <v>37</v>
      </c>
      <c r="AC1259" s="1" t="str">
        <f>Tabulka1[[#This Row],[z2Label]]</f>
        <v>Density (g/cm3)</v>
      </c>
      <c r="AD1259" s="1">
        <f>Tabulka1[[#This Row],[y2]]</f>
        <v>0.1</v>
      </c>
      <c r="AE1259" s="1">
        <f>Tabulka1[[#This Row],[x3]]</f>
        <v>28.201269410402777</v>
      </c>
      <c r="AF1259" s="1">
        <f>Tabulka1[[#This Row],[x2]]-Tabulka1[[#This Row],[x3]]</f>
        <v>1.7987305895972234</v>
      </c>
      <c r="AG1259" s="1">
        <f>100-Tabulka1[[#This Row],[Na2O_proc]]-Tabulka1[[#This Row],[SiO2_proc]]</f>
        <v>70</v>
      </c>
      <c r="AH1259" s="1">
        <f>Tabulka1[[#This Row],[z2]]</f>
        <v>1.3436949999999999</v>
      </c>
      <c r="AI1259" s="1">
        <f>Tabulka1[[#This Row],[std2]]</f>
        <v>7.0710678117547895E-6</v>
      </c>
      <c r="AJ1259" s="1" t="str">
        <f>Tabulka1[[#This Row],[z2Label]]</f>
        <v>Density (g/cm3)</v>
      </c>
      <c r="AK1259" s="1">
        <v>30</v>
      </c>
      <c r="AL1259" s="1" t="s">
        <v>83</v>
      </c>
      <c r="AM1259" s="1" t="s">
        <v>79</v>
      </c>
      <c r="AN1259" s="1">
        <f t="shared" si="934"/>
        <v>1.3443115454200001</v>
      </c>
      <c r="AO1259" s="1">
        <f>Tabulka1[[#This Row],[Interpolated_z2]]-Tabulka1[[#This Row],[z2]]</f>
        <v>6.1654542000022516E-4</v>
      </c>
      <c r="AP1259" s="1">
        <f>Tabulka1[[#This Row],[Interpolated_z2 - measured]]/Tabulka1[[#This Row],[z2]]*100</f>
        <v>4.5884327916694286E-2</v>
      </c>
      <c r="AQ1259" s="1">
        <v>1</v>
      </c>
    </row>
    <row r="1260" spans="1:43" ht="16.5" x14ac:dyDescent="0.35">
      <c r="A1260" s="1">
        <f>2*Tabulka1[[#This Row],[x3]]*Tabulka1[[#This Row],[z]]/(100*94.196)*1000</f>
        <v>9.8529449922158783</v>
      </c>
      <c r="B1260" s="1">
        <f>Tabulka1[[#This Row],[y2]]*Tabulka1[[#This Row],[x]]/2</f>
        <v>0.49264724961079392</v>
      </c>
      <c r="C1260" s="1">
        <f>Tabulka1[[#This Row],[z2]]</f>
        <v>1.4104350000000001</v>
      </c>
      <c r="D1260" s="1">
        <f>Tabulka1[[#This Row],[std2]]</f>
        <v>7.0710678117547895E-6</v>
      </c>
      <c r="E1260" s="1">
        <v>2</v>
      </c>
      <c r="F1260" s="1" t="s">
        <v>84</v>
      </c>
      <c r="G1260" s="1" t="s">
        <v>27</v>
      </c>
      <c r="H1260" s="1" t="str">
        <f>Tabulka1[[#This Row],[z2Label]]</f>
        <v>Density (g/cm3)</v>
      </c>
      <c r="I1260" s="1">
        <v>35</v>
      </c>
      <c r="J1260" s="1">
        <v>0.1</v>
      </c>
      <c r="K1260">
        <v>1.4104350000000001</v>
      </c>
      <c r="L1260">
        <v>7.0710678117547895E-6</v>
      </c>
      <c r="M1260" s="1" t="s">
        <v>29</v>
      </c>
      <c r="N1260" s="1" t="s">
        <v>28</v>
      </c>
      <c r="O1260" s="1" t="s">
        <v>80</v>
      </c>
      <c r="P1260" s="1">
        <f>Tabulka1[[#This Row],[x2]]/(1+Tabulka1[[#This Row],[y2]]*60.08/94.196)</f>
        <v>32.901480978803235</v>
      </c>
      <c r="Q1260" s="1">
        <f>Tabulka1[[#This Row],[y2]]</f>
        <v>0.1</v>
      </c>
      <c r="R1260" s="1">
        <f>Tabulka1[[#This Row],[z2]]</f>
        <v>1.4104350000000001</v>
      </c>
      <c r="S1260" s="1">
        <f>Tabulka1[[#This Row],[std2]]</f>
        <v>7.0710678117547895E-6</v>
      </c>
      <c r="T1260" s="1" t="s">
        <v>39</v>
      </c>
      <c r="U1260" s="1" t="s">
        <v>28</v>
      </c>
      <c r="V1260" s="1" t="str">
        <f>Tabulka1[[#This Row],[z2Label]]</f>
        <v>Density (g/cm3)</v>
      </c>
      <c r="W1260" s="1">
        <f>2*Tabulka1[[#This Row],[x3]]/94.196*1000/(100-Tabulka1[[#This Row],[x2]])</f>
        <v>10.747306264451288</v>
      </c>
      <c r="X1260" s="1">
        <f>(Tabulka1[[#This Row],[x2]]-Tabulka1[[#This Row],[x3]])/60.08*1000/(100-Tabulka1[[#This Row],[x2]])</f>
        <v>0.53736531322256609</v>
      </c>
      <c r="Y1260" s="1">
        <f>Tabulka1[[#This Row],[z2]]</f>
        <v>1.4104350000000001</v>
      </c>
      <c r="Z1260" s="1">
        <f>Tabulka1[[#This Row],[std2]]</f>
        <v>7.0710678117547895E-6</v>
      </c>
      <c r="AA1260" s="1" t="s">
        <v>40</v>
      </c>
      <c r="AB1260" s="1" t="s">
        <v>37</v>
      </c>
      <c r="AC1260" s="1" t="str">
        <f>Tabulka1[[#This Row],[z2Label]]</f>
        <v>Density (g/cm3)</v>
      </c>
      <c r="AD1260" s="1">
        <f>Tabulka1[[#This Row],[y2]]</f>
        <v>0.1</v>
      </c>
      <c r="AE1260" s="1">
        <f>Tabulka1[[#This Row],[x3]]</f>
        <v>32.901480978803235</v>
      </c>
      <c r="AF1260" s="1">
        <f>Tabulka1[[#This Row],[x2]]-Tabulka1[[#This Row],[x3]]</f>
        <v>2.0985190211967648</v>
      </c>
      <c r="AG1260" s="1">
        <f>100-Tabulka1[[#This Row],[Na2O_proc]]-Tabulka1[[#This Row],[SiO2_proc]]</f>
        <v>65</v>
      </c>
      <c r="AH1260" s="1">
        <f>Tabulka1[[#This Row],[z2]]</f>
        <v>1.4104350000000001</v>
      </c>
      <c r="AI1260" s="1">
        <f>Tabulka1[[#This Row],[std2]]</f>
        <v>7.0710678117547895E-6</v>
      </c>
      <c r="AJ1260" s="1" t="str">
        <f>Tabulka1[[#This Row],[z2Label]]</f>
        <v>Density (g/cm3)</v>
      </c>
      <c r="AK1260" s="1">
        <v>30</v>
      </c>
      <c r="AL1260" s="1" t="s">
        <v>83</v>
      </c>
      <c r="AM1260" s="1" t="s">
        <v>79</v>
      </c>
      <c r="AN1260" s="1">
        <f t="shared" si="934"/>
        <v>1.4104282934249999</v>
      </c>
      <c r="AO1260" s="1">
        <f>Tabulka1[[#This Row],[Interpolated_z2]]-Tabulka1[[#This Row],[z2]]</f>
        <v>-6.7065750002370805E-6</v>
      </c>
      <c r="AP1260" s="1">
        <f>Tabulka1[[#This Row],[Interpolated_z2 - measured]]/Tabulka1[[#This Row],[z2]]*100</f>
        <v>-4.7549692117942902E-4</v>
      </c>
      <c r="AQ1260" s="1">
        <v>1</v>
      </c>
    </row>
    <row r="1261" spans="1:43" ht="16.5" x14ac:dyDescent="0.35">
      <c r="A1261" s="1">
        <f>2*Tabulka1[[#This Row],[x3]]*Tabulka1[[#This Row],[z]]/(100*94.196)*1000</f>
        <v>11.817492315676017</v>
      </c>
      <c r="B1261" s="1">
        <f>Tabulka1[[#This Row],[y2]]*Tabulka1[[#This Row],[x]]/2</f>
        <v>0.59087461578380085</v>
      </c>
      <c r="C1261" s="1">
        <f>Tabulka1[[#This Row],[z2]]</f>
        <v>1.4802</v>
      </c>
      <c r="D1261" s="1">
        <f>Tabulka1[[#This Row],[std2]]</f>
        <v>0</v>
      </c>
      <c r="E1261" s="1">
        <v>2</v>
      </c>
      <c r="F1261" s="1" t="s">
        <v>84</v>
      </c>
      <c r="G1261" s="1" t="s">
        <v>27</v>
      </c>
      <c r="H1261" s="1" t="str">
        <f>Tabulka1[[#This Row],[z2Label]]</f>
        <v>Density (g/cm3)</v>
      </c>
      <c r="I1261" s="1">
        <v>40</v>
      </c>
      <c r="J1261" s="1">
        <v>0.1</v>
      </c>
      <c r="K1261">
        <v>1.4802</v>
      </c>
      <c r="L1261">
        <v>0</v>
      </c>
      <c r="M1261" s="1" t="s">
        <v>29</v>
      </c>
      <c r="N1261" s="1" t="s">
        <v>28</v>
      </c>
      <c r="O1261" s="1" t="s">
        <v>80</v>
      </c>
      <c r="P1261" s="1">
        <f>Tabulka1[[#This Row],[x2]]/(1+Tabulka1[[#This Row],[y2]]*60.08/94.196)</f>
        <v>37.601692547203697</v>
      </c>
      <c r="Q1261" s="1">
        <f>Tabulka1[[#This Row],[y2]]</f>
        <v>0.1</v>
      </c>
      <c r="R1261" s="1">
        <f>Tabulka1[[#This Row],[z2]]</f>
        <v>1.4802</v>
      </c>
      <c r="S1261" s="1">
        <f>Tabulka1[[#This Row],[std2]]</f>
        <v>0</v>
      </c>
      <c r="T1261" s="1" t="s">
        <v>39</v>
      </c>
      <c r="U1261" s="1" t="s">
        <v>28</v>
      </c>
      <c r="V1261" s="1" t="str">
        <f>Tabulka1[[#This Row],[z2Label]]</f>
        <v>Density (g/cm3)</v>
      </c>
      <c r="W1261" s="1">
        <f>2*Tabulka1[[#This Row],[x3]]/94.196*1000/(100-Tabulka1[[#This Row],[x2]])</f>
        <v>13.306188708368261</v>
      </c>
      <c r="X1261" s="1">
        <f>(Tabulka1[[#This Row],[x2]]-Tabulka1[[#This Row],[x3]])/60.08*1000/(100-Tabulka1[[#This Row],[x2]])</f>
        <v>0.66530943541841514</v>
      </c>
      <c r="Y1261" s="1">
        <f>Tabulka1[[#This Row],[z2]]</f>
        <v>1.4802</v>
      </c>
      <c r="Z1261" s="1">
        <f>Tabulka1[[#This Row],[std2]]</f>
        <v>0</v>
      </c>
      <c r="AA1261" s="1" t="s">
        <v>40</v>
      </c>
      <c r="AB1261" s="1" t="s">
        <v>37</v>
      </c>
      <c r="AC1261" s="1" t="str">
        <f>Tabulka1[[#This Row],[z2Label]]</f>
        <v>Density (g/cm3)</v>
      </c>
      <c r="AD1261" s="1">
        <f>Tabulka1[[#This Row],[y2]]</f>
        <v>0.1</v>
      </c>
      <c r="AE1261" s="1">
        <f>Tabulka1[[#This Row],[x3]]</f>
        <v>37.601692547203697</v>
      </c>
      <c r="AF1261" s="1">
        <f>Tabulka1[[#This Row],[x2]]-Tabulka1[[#This Row],[x3]]</f>
        <v>2.3983074527963026</v>
      </c>
      <c r="AG1261" s="1">
        <f>100-Tabulka1[[#This Row],[Na2O_proc]]-Tabulka1[[#This Row],[SiO2_proc]]</f>
        <v>60</v>
      </c>
      <c r="AH1261" s="1">
        <f>Tabulka1[[#This Row],[z2]]</f>
        <v>1.4802</v>
      </c>
      <c r="AI1261" s="1">
        <f>Tabulka1[[#This Row],[std2]]</f>
        <v>0</v>
      </c>
      <c r="AJ1261" s="1" t="str">
        <f>Tabulka1[[#This Row],[z2Label]]</f>
        <v>Density (g/cm3)</v>
      </c>
      <c r="AK1261" s="1">
        <v>30</v>
      </c>
      <c r="AL1261" s="1" t="s">
        <v>83</v>
      </c>
      <c r="AM1261" s="1" t="s">
        <v>79</v>
      </c>
      <c r="AN1261" s="1">
        <f t="shared" si="934"/>
        <v>1.4802696043799994</v>
      </c>
      <c r="AO1261" s="1">
        <f>Tabulka1[[#This Row],[Interpolated_z2]]-Tabulka1[[#This Row],[z2]]</f>
        <v>6.9604379999477217E-5</v>
      </c>
      <c r="AP1261" s="1">
        <f>Tabulka1[[#This Row],[Interpolated_z2 - measured]]/Tabulka1[[#This Row],[z2]]*100</f>
        <v>4.7023631941276326E-3</v>
      </c>
      <c r="AQ1261" s="1">
        <v>1</v>
      </c>
    </row>
    <row r="1262" spans="1:43" ht="16.5" x14ac:dyDescent="0.35">
      <c r="A1262" s="1">
        <f>2*Tabulka1[[#This Row],[x3]]*Tabulka1[[#This Row],[z]]/(100*94.196)*1000</f>
        <v>12.960958574508002</v>
      </c>
      <c r="B1262" s="1">
        <f>Tabulka1[[#This Row],[y2]]*Tabulka1[[#This Row],[x]]/2</f>
        <v>0.64804792872540018</v>
      </c>
      <c r="C1262" s="1">
        <f>Tabulka1[[#This Row],[z2]]</f>
        <v>1.5197050000000001</v>
      </c>
      <c r="D1262" s="1">
        <f>Tabulka1[[#This Row],[std2]]</f>
        <v>7.0710678117547895E-6</v>
      </c>
      <c r="E1262" s="1">
        <v>2</v>
      </c>
      <c r="F1262" s="1" t="s">
        <v>84</v>
      </c>
      <c r="G1262" s="1" t="s">
        <v>27</v>
      </c>
      <c r="H1262" s="1" t="str">
        <f>Tabulka1[[#This Row],[z2Label]]</f>
        <v>Density (g/cm3)</v>
      </c>
      <c r="I1262" s="1">
        <v>42.73</v>
      </c>
      <c r="J1262" s="1">
        <v>0.1</v>
      </c>
      <c r="K1262">
        <v>1.5197050000000001</v>
      </c>
      <c r="L1262">
        <v>7.0710678117547895E-6</v>
      </c>
      <c r="M1262" s="1" t="s">
        <v>29</v>
      </c>
      <c r="N1262" s="1" t="s">
        <v>28</v>
      </c>
      <c r="O1262" s="1" t="s">
        <v>80</v>
      </c>
      <c r="P1262" s="1">
        <f>Tabulka1[[#This Row],[x2]]/(1+Tabulka1[[#This Row],[y2]]*60.08/94.196)</f>
        <v>40.168008063550353</v>
      </c>
      <c r="Q1262" s="1">
        <f>Tabulka1[[#This Row],[y2]]</f>
        <v>0.1</v>
      </c>
      <c r="R1262" s="1">
        <f>Tabulka1[[#This Row],[z2]]</f>
        <v>1.5197050000000001</v>
      </c>
      <c r="S1262" s="1">
        <f>Tabulka1[[#This Row],[std2]]</f>
        <v>7.0710678117547895E-6</v>
      </c>
      <c r="T1262" s="1" t="s">
        <v>39</v>
      </c>
      <c r="U1262" s="1" t="s">
        <v>28</v>
      </c>
      <c r="V1262" s="1" t="str">
        <f>Tabulka1[[#This Row],[z2Label]]</f>
        <v>Density (g/cm3)</v>
      </c>
      <c r="W1262" s="1">
        <f>2*Tabulka1[[#This Row],[x3]]/94.196*1000/(100-Tabulka1[[#This Row],[x2]])</f>
        <v>14.891918373718591</v>
      </c>
      <c r="X1262" s="1">
        <f>(Tabulka1[[#This Row],[x2]]-Tabulka1[[#This Row],[x3]])/60.08*1000/(100-Tabulka1[[#This Row],[x2]])</f>
        <v>0.74459591868592989</v>
      </c>
      <c r="Y1262" s="1">
        <f>Tabulka1[[#This Row],[z2]]</f>
        <v>1.5197050000000001</v>
      </c>
      <c r="Z1262" s="1">
        <f>Tabulka1[[#This Row],[std2]]</f>
        <v>7.0710678117547895E-6</v>
      </c>
      <c r="AA1262" s="1" t="s">
        <v>40</v>
      </c>
      <c r="AB1262" s="1" t="s">
        <v>37</v>
      </c>
      <c r="AC1262" s="1" t="str">
        <f>Tabulka1[[#This Row],[z2Label]]</f>
        <v>Density (g/cm3)</v>
      </c>
      <c r="AD1262" s="1">
        <f>Tabulka1[[#This Row],[y2]]</f>
        <v>0.1</v>
      </c>
      <c r="AE1262" s="1">
        <f>Tabulka1[[#This Row],[x3]]</f>
        <v>40.168008063550353</v>
      </c>
      <c r="AF1262" s="1">
        <f>Tabulka1[[#This Row],[x2]]-Tabulka1[[#This Row],[x3]]</f>
        <v>2.561991936449644</v>
      </c>
      <c r="AG1262" s="1">
        <f>100-Tabulka1[[#This Row],[Na2O_proc]]-Tabulka1[[#This Row],[SiO2_proc]]</f>
        <v>57.27</v>
      </c>
      <c r="AH1262" s="1">
        <f>Tabulka1[[#This Row],[z2]]</f>
        <v>1.5197050000000001</v>
      </c>
      <c r="AI1262" s="1">
        <f>Tabulka1[[#This Row],[std2]]</f>
        <v>7.0710678117547895E-6</v>
      </c>
      <c r="AJ1262" s="1" t="str">
        <f>Tabulka1[[#This Row],[z2Label]]</f>
        <v>Density (g/cm3)</v>
      </c>
      <c r="AK1262" s="1">
        <v>30</v>
      </c>
      <c r="AL1262" s="1" t="s">
        <v>83</v>
      </c>
      <c r="AM1262" s="1" t="s">
        <v>79</v>
      </c>
      <c r="AN1262" s="1">
        <f t="shared" si="934"/>
        <v>1.520489398525954</v>
      </c>
      <c r="AO1262" s="1">
        <f>Tabulka1[[#This Row],[Interpolated_z2]]-Tabulka1[[#This Row],[z2]]</f>
        <v>7.8439852595391102E-4</v>
      </c>
      <c r="AP1262" s="1">
        <f>Tabulka1[[#This Row],[Interpolated_z2 - measured]]/Tabulka1[[#This Row],[z2]]*100</f>
        <v>5.1615183601679993E-2</v>
      </c>
      <c r="AQ1262" s="1">
        <v>1</v>
      </c>
    </row>
    <row r="1263" spans="1:43" ht="16.5" x14ac:dyDescent="0.35">
      <c r="A1263" s="1">
        <f>2*Tabulka1[[#This Row],[x3]]*Tabulka1[[#This Row],[z]]/(100*94.196)*1000</f>
        <v>0</v>
      </c>
      <c r="B1263" s="1">
        <f>Tabulka1[[#This Row],[y2]]*Tabulka1[[#This Row],[x]]/2</f>
        <v>0</v>
      </c>
      <c r="C1263" s="1">
        <f>Tabulka1[[#This Row],[z2]]</f>
        <v>0.99565000000000003</v>
      </c>
      <c r="D1263" s="1">
        <f>Tabulka1[[#This Row],[std2]]</f>
        <v>0</v>
      </c>
      <c r="E1263" s="1">
        <v>3</v>
      </c>
      <c r="F1263" s="1" t="s">
        <v>84</v>
      </c>
      <c r="G1263" s="1" t="s">
        <v>27</v>
      </c>
      <c r="H1263" s="1" t="str">
        <f>Tabulka1[[#This Row],[z2Label]]</f>
        <v>Density (g/cm3)</v>
      </c>
      <c r="I1263" s="1">
        <v>0</v>
      </c>
      <c r="J1263" s="1">
        <v>0.5</v>
      </c>
      <c r="K1263">
        <v>0.99565000000000003</v>
      </c>
      <c r="L1263"/>
      <c r="M1263" s="1" t="s">
        <v>29</v>
      </c>
      <c r="N1263" s="1" t="s">
        <v>28</v>
      </c>
      <c r="O1263" s="1" t="s">
        <v>80</v>
      </c>
      <c r="P1263" s="1">
        <f>Tabulka1[[#This Row],[x2]]/(1+Tabulka1[[#This Row],[y2]]*60.08/94.196)</f>
        <v>0</v>
      </c>
      <c r="Q1263" s="1">
        <f>Tabulka1[[#This Row],[y2]]</f>
        <v>0.5</v>
      </c>
      <c r="R1263" s="1">
        <f>Tabulka1[[#This Row],[z2]]</f>
        <v>0.99565000000000003</v>
      </c>
      <c r="S1263" s="1">
        <f>Tabulka1[[#This Row],[std2]]</f>
        <v>0</v>
      </c>
      <c r="T1263" s="1" t="s">
        <v>39</v>
      </c>
      <c r="U1263" s="1" t="s">
        <v>28</v>
      </c>
      <c r="V1263" s="1" t="str">
        <f>Tabulka1[[#This Row],[z2Label]]</f>
        <v>Density (g/cm3)</v>
      </c>
      <c r="W1263" s="1">
        <f>2*Tabulka1[[#This Row],[x3]]/94.196*1000/(100-Tabulka1[[#This Row],[x2]])</f>
        <v>0</v>
      </c>
      <c r="X1263" s="1">
        <f>(Tabulka1[[#This Row],[x2]]-Tabulka1[[#This Row],[x3]])/60.08*1000/(100-Tabulka1[[#This Row],[x2]])</f>
        <v>0</v>
      </c>
      <c r="Y1263" s="1">
        <f>Tabulka1[[#This Row],[z2]]</f>
        <v>0.99565000000000003</v>
      </c>
      <c r="Z1263" s="1">
        <f>Tabulka1[[#This Row],[std2]]</f>
        <v>0</v>
      </c>
      <c r="AA1263" s="1" t="s">
        <v>40</v>
      </c>
      <c r="AB1263" s="1" t="s">
        <v>37</v>
      </c>
      <c r="AC1263" s="1" t="str">
        <f>Tabulka1[[#This Row],[z2Label]]</f>
        <v>Density (g/cm3)</v>
      </c>
      <c r="AD1263" s="1">
        <f>Tabulka1[[#This Row],[y2]]</f>
        <v>0.5</v>
      </c>
      <c r="AE1263" s="1">
        <f>Tabulka1[[#This Row],[x3]]</f>
        <v>0</v>
      </c>
      <c r="AF1263" s="1">
        <f>Tabulka1[[#This Row],[x2]]-Tabulka1[[#This Row],[x3]]</f>
        <v>0</v>
      </c>
      <c r="AG1263" s="1">
        <f>100-Tabulka1[[#This Row],[Na2O_proc]]-Tabulka1[[#This Row],[SiO2_proc]]</f>
        <v>100</v>
      </c>
      <c r="AH1263" s="1">
        <f>Tabulka1[[#This Row],[z2]]</f>
        <v>0.99565000000000003</v>
      </c>
      <c r="AI1263" s="1">
        <f>Tabulka1[[#This Row],[std2]]</f>
        <v>0</v>
      </c>
      <c r="AJ1263" s="1" t="str">
        <f>Tabulka1[[#This Row],[z2Label]]</f>
        <v>Density (g/cm3)</v>
      </c>
      <c r="AK1263" s="1">
        <v>30</v>
      </c>
      <c r="AL1263" s="1" t="s">
        <v>83</v>
      </c>
      <c r="AM1263" s="1" t="s">
        <v>79</v>
      </c>
      <c r="AN1263" s="1">
        <f t="shared" si="934"/>
        <v>0.99978018749999997</v>
      </c>
      <c r="AO1263" s="1">
        <f>Tabulka1[[#This Row],[Interpolated_z2]]-Tabulka1[[#This Row],[z2]]</f>
        <v>4.1301874999999377E-3</v>
      </c>
      <c r="AP1263" s="1">
        <f>Tabulka1[[#This Row],[Interpolated_z2 - measured]]/Tabulka1[[#This Row],[z2]]*100</f>
        <v>0.4148232310550834</v>
      </c>
      <c r="AQ1263" s="1">
        <v>100</v>
      </c>
    </row>
    <row r="1264" spans="1:43" ht="16.5" x14ac:dyDescent="0.35">
      <c r="A1264" s="1">
        <f>2*Tabulka1[[#This Row],[x3]]*Tabulka1[[#This Row],[z]]/(100*94.196)*1000</f>
        <v>0.84155156315399704</v>
      </c>
      <c r="B1264" s="1">
        <f>Tabulka1[[#This Row],[y2]]*Tabulka1[[#This Row],[x]]/2</f>
        <v>0.21038789078849926</v>
      </c>
      <c r="C1264" s="1">
        <f>Tabulka1[[#This Row],[z2]]</f>
        <v>1.0455099999999999</v>
      </c>
      <c r="D1264" s="1">
        <f>Tabulka1[[#This Row],[std2]]</f>
        <v>0</v>
      </c>
      <c r="E1264" s="1">
        <v>3</v>
      </c>
      <c r="F1264" s="1" t="s">
        <v>84</v>
      </c>
      <c r="G1264" s="1" t="s">
        <v>27</v>
      </c>
      <c r="H1264" s="1" t="str">
        <f>Tabulka1[[#This Row],[z2Label]]</f>
        <v>Density (g/cm3)</v>
      </c>
      <c r="I1264" s="1">
        <v>5</v>
      </c>
      <c r="J1264" s="1">
        <v>0.5</v>
      </c>
      <c r="K1264">
        <v>1.0455099999999999</v>
      </c>
      <c r="L1264">
        <v>0</v>
      </c>
      <c r="M1264" s="1" t="s">
        <v>29</v>
      </c>
      <c r="N1264" s="1" t="s">
        <v>28</v>
      </c>
      <c r="O1264" s="1" t="s">
        <v>80</v>
      </c>
      <c r="P1264" s="1">
        <f>Tabulka1[[#This Row],[x2]]/(1+Tabulka1[[#This Row],[y2]]*60.08/94.196)</f>
        <v>3.7910106571364173</v>
      </c>
      <c r="Q1264" s="1">
        <f>Tabulka1[[#This Row],[y2]]</f>
        <v>0.5</v>
      </c>
      <c r="R1264" s="1">
        <f>Tabulka1[[#This Row],[z2]]</f>
        <v>1.0455099999999999</v>
      </c>
      <c r="S1264" s="1">
        <f>Tabulka1[[#This Row],[std2]]</f>
        <v>0</v>
      </c>
      <c r="T1264" s="1" t="s">
        <v>39</v>
      </c>
      <c r="U1264" s="1" t="s">
        <v>28</v>
      </c>
      <c r="V1264" s="1" t="str">
        <f>Tabulka1[[#This Row],[z2Label]]</f>
        <v>Density (g/cm3)</v>
      </c>
      <c r="W1264" s="1">
        <f>2*Tabulka1[[#This Row],[x3]]/94.196*1000/(100-Tabulka1[[#This Row],[x2]])</f>
        <v>0.84728386212319151</v>
      </c>
      <c r="X1264" s="1">
        <f>(Tabulka1[[#This Row],[x2]]-Tabulka1[[#This Row],[x3]])/60.08*1000/(100-Tabulka1[[#This Row],[x2]])</f>
        <v>0.21182096553079802</v>
      </c>
      <c r="Y1264" s="1">
        <f>Tabulka1[[#This Row],[z2]]</f>
        <v>1.0455099999999999</v>
      </c>
      <c r="Z1264" s="1">
        <f>Tabulka1[[#This Row],[std2]]</f>
        <v>0</v>
      </c>
      <c r="AA1264" s="1" t="s">
        <v>40</v>
      </c>
      <c r="AB1264" s="1" t="s">
        <v>37</v>
      </c>
      <c r="AC1264" s="1" t="str">
        <f>Tabulka1[[#This Row],[z2Label]]</f>
        <v>Density (g/cm3)</v>
      </c>
      <c r="AD1264" s="1">
        <f>Tabulka1[[#This Row],[y2]]</f>
        <v>0.5</v>
      </c>
      <c r="AE1264" s="1">
        <f>Tabulka1[[#This Row],[x3]]</f>
        <v>3.7910106571364173</v>
      </c>
      <c r="AF1264" s="1">
        <f>Tabulka1[[#This Row],[x2]]-Tabulka1[[#This Row],[x3]]</f>
        <v>1.2089893428635827</v>
      </c>
      <c r="AG1264" s="1">
        <f>100-Tabulka1[[#This Row],[Na2O_proc]]-Tabulka1[[#This Row],[SiO2_proc]]</f>
        <v>95</v>
      </c>
      <c r="AH1264" s="1">
        <f>Tabulka1[[#This Row],[z2]]</f>
        <v>1.0455099999999999</v>
      </c>
      <c r="AI1264" s="1">
        <f>Tabulka1[[#This Row],[std2]]</f>
        <v>0</v>
      </c>
      <c r="AJ1264" s="1" t="str">
        <f>Tabulka1[[#This Row],[z2Label]]</f>
        <v>Density (g/cm3)</v>
      </c>
      <c r="AK1264" s="1">
        <v>30</v>
      </c>
      <c r="AL1264" s="1" t="s">
        <v>83</v>
      </c>
      <c r="AM1264" s="1" t="s">
        <v>79</v>
      </c>
      <c r="AN1264" s="1">
        <f t="shared" si="934"/>
        <v>1.0466515856249998</v>
      </c>
      <c r="AO1264" s="1">
        <f>Tabulka1[[#This Row],[Interpolated_z2]]-Tabulka1[[#This Row],[z2]]</f>
        <v>1.1415856249998857E-3</v>
      </c>
      <c r="AP1264" s="1">
        <f>Tabulka1[[#This Row],[Interpolated_z2 - measured]]/Tabulka1[[#This Row],[z2]]*100</f>
        <v>0.10918935495594358</v>
      </c>
      <c r="AQ1264" s="1">
        <v>1</v>
      </c>
    </row>
    <row r="1265" spans="1:43" ht="16.5" x14ac:dyDescent="0.35">
      <c r="A1265" s="1">
        <f>2*Tabulka1[[#This Row],[x3]]*Tabulka1[[#This Row],[z]]/(100*94.196)*1000</f>
        <v>1.7668952638526672</v>
      </c>
      <c r="B1265" s="1">
        <f>Tabulka1[[#This Row],[y2]]*Tabulka1[[#This Row],[x]]/2</f>
        <v>0.44172381596316679</v>
      </c>
      <c r="C1265" s="1">
        <f>Tabulka1[[#This Row],[z2]]</f>
        <v>1.0975600000000001</v>
      </c>
      <c r="D1265" s="1">
        <f>Tabulka1[[#This Row],[std2]]</f>
        <v>1.4142135623666588E-5</v>
      </c>
      <c r="E1265" s="1">
        <v>3</v>
      </c>
      <c r="F1265" s="1" t="s">
        <v>84</v>
      </c>
      <c r="G1265" s="1" t="s">
        <v>27</v>
      </c>
      <c r="H1265" s="1" t="str">
        <f>Tabulka1[[#This Row],[z2Label]]</f>
        <v>Density (g/cm3)</v>
      </c>
      <c r="I1265" s="1">
        <v>10</v>
      </c>
      <c r="J1265" s="1">
        <v>0.5</v>
      </c>
      <c r="K1265">
        <v>1.0975600000000001</v>
      </c>
      <c r="L1265">
        <v>1.4142135623666588E-5</v>
      </c>
      <c r="M1265" s="1" t="s">
        <v>29</v>
      </c>
      <c r="N1265" s="1" t="s">
        <v>28</v>
      </c>
      <c r="O1265" s="1" t="s">
        <v>80</v>
      </c>
      <c r="P1265" s="1">
        <f>Tabulka1[[#This Row],[x2]]/(1+Tabulka1[[#This Row],[y2]]*60.08/94.196)</f>
        <v>7.5820213142728345</v>
      </c>
      <c r="Q1265" s="1">
        <f>Tabulka1[[#This Row],[y2]]</f>
        <v>0.5</v>
      </c>
      <c r="R1265" s="1">
        <f>Tabulka1[[#This Row],[z2]]</f>
        <v>1.0975600000000001</v>
      </c>
      <c r="S1265" s="1">
        <f>Tabulka1[[#This Row],[std2]]</f>
        <v>1.4142135623666588E-5</v>
      </c>
      <c r="T1265" s="1" t="s">
        <v>39</v>
      </c>
      <c r="U1265" s="1" t="s">
        <v>28</v>
      </c>
      <c r="V1265" s="1" t="str">
        <f>Tabulka1[[#This Row],[z2Label]]</f>
        <v>Density (g/cm3)</v>
      </c>
      <c r="W1265" s="1">
        <f>2*Tabulka1[[#This Row],[x3]]/94.196*1000/(100-Tabulka1[[#This Row],[x2]])</f>
        <v>1.7887103755934044</v>
      </c>
      <c r="X1265" s="1">
        <f>(Tabulka1[[#This Row],[x2]]-Tabulka1[[#This Row],[x3]])/60.08*1000/(100-Tabulka1[[#This Row],[x2]])</f>
        <v>0.44717759389835138</v>
      </c>
      <c r="Y1265" s="1">
        <f>Tabulka1[[#This Row],[z2]]</f>
        <v>1.0975600000000001</v>
      </c>
      <c r="Z1265" s="1">
        <f>Tabulka1[[#This Row],[std2]]</f>
        <v>1.4142135623666588E-5</v>
      </c>
      <c r="AA1265" s="1" t="s">
        <v>40</v>
      </c>
      <c r="AB1265" s="1" t="s">
        <v>37</v>
      </c>
      <c r="AC1265" s="1" t="str">
        <f>Tabulka1[[#This Row],[z2Label]]</f>
        <v>Density (g/cm3)</v>
      </c>
      <c r="AD1265" s="1">
        <f>Tabulka1[[#This Row],[y2]]</f>
        <v>0.5</v>
      </c>
      <c r="AE1265" s="1">
        <f>Tabulka1[[#This Row],[x3]]</f>
        <v>7.5820213142728345</v>
      </c>
      <c r="AF1265" s="1">
        <f>Tabulka1[[#This Row],[x2]]-Tabulka1[[#This Row],[x3]]</f>
        <v>2.4179786857271655</v>
      </c>
      <c r="AG1265" s="1">
        <f>100-Tabulka1[[#This Row],[Na2O_proc]]-Tabulka1[[#This Row],[SiO2_proc]]</f>
        <v>90</v>
      </c>
      <c r="AH1265" s="1">
        <f>Tabulka1[[#This Row],[z2]]</f>
        <v>1.0975600000000001</v>
      </c>
      <c r="AI1265" s="1">
        <f>Tabulka1[[#This Row],[std2]]</f>
        <v>1.4142135623666588E-5</v>
      </c>
      <c r="AJ1265" s="1" t="str">
        <f>Tabulka1[[#This Row],[z2Label]]</f>
        <v>Density (g/cm3)</v>
      </c>
      <c r="AK1265" s="1">
        <v>30</v>
      </c>
      <c r="AL1265" s="1" t="s">
        <v>83</v>
      </c>
      <c r="AM1265" s="1" t="s">
        <v>79</v>
      </c>
      <c r="AN1265" s="1">
        <f t="shared" si="934"/>
        <v>1.0983276475000003</v>
      </c>
      <c r="AO1265" s="1">
        <f>Tabulka1[[#This Row],[Interpolated_z2]]-Tabulka1[[#This Row],[z2]]</f>
        <v>7.6764750000024584E-4</v>
      </c>
      <c r="AP1265" s="1">
        <f>Tabulka1[[#This Row],[Interpolated_z2 - measured]]/Tabulka1[[#This Row],[z2]]*100</f>
        <v>6.9941278836714693E-2</v>
      </c>
      <c r="AQ1265" s="1">
        <v>1</v>
      </c>
    </row>
    <row r="1266" spans="1:43" ht="16.5" x14ac:dyDescent="0.35">
      <c r="A1266" s="1">
        <f>2*Tabulka1[[#This Row],[x3]]*Tabulka1[[#This Row],[z]]/(100*94.196)*1000</f>
        <v>2.7821042209987441</v>
      </c>
      <c r="B1266" s="1">
        <f>Tabulka1[[#This Row],[y2]]*Tabulka1[[#This Row],[x]]/2</f>
        <v>0.69552605524968603</v>
      </c>
      <c r="C1266" s="1">
        <f>Tabulka1[[#This Row],[z2]]</f>
        <v>1.1521250000000001</v>
      </c>
      <c r="D1266" s="1">
        <f>Tabulka1[[#This Row],[std2]]</f>
        <v>7.0710678119117998E-6</v>
      </c>
      <c r="E1266" s="1">
        <v>3</v>
      </c>
      <c r="F1266" s="1" t="s">
        <v>84</v>
      </c>
      <c r="G1266" s="1" t="s">
        <v>27</v>
      </c>
      <c r="H1266" s="1" t="str">
        <f>Tabulka1[[#This Row],[z2Label]]</f>
        <v>Density (g/cm3)</v>
      </c>
      <c r="I1266" s="1">
        <v>15</v>
      </c>
      <c r="J1266" s="1">
        <v>0.5</v>
      </c>
      <c r="K1266">
        <v>1.1521250000000001</v>
      </c>
      <c r="L1266">
        <v>7.0710678119117998E-6</v>
      </c>
      <c r="M1266" s="1" t="s">
        <v>29</v>
      </c>
      <c r="N1266" s="1" t="s">
        <v>28</v>
      </c>
      <c r="O1266" s="1" t="s">
        <v>80</v>
      </c>
      <c r="P1266" s="1">
        <f>Tabulka1[[#This Row],[x2]]/(1+Tabulka1[[#This Row],[y2]]*60.08/94.196)</f>
        <v>11.373031971409253</v>
      </c>
      <c r="Q1266" s="1">
        <f>Tabulka1[[#This Row],[y2]]</f>
        <v>0.5</v>
      </c>
      <c r="R1266" s="1">
        <f>Tabulka1[[#This Row],[z2]]</f>
        <v>1.1521250000000001</v>
      </c>
      <c r="S1266" s="1">
        <f>Tabulka1[[#This Row],[std2]]</f>
        <v>7.0710678119117998E-6</v>
      </c>
      <c r="T1266" s="1" t="s">
        <v>39</v>
      </c>
      <c r="U1266" s="1" t="s">
        <v>28</v>
      </c>
      <c r="V1266" s="1" t="str">
        <f>Tabulka1[[#This Row],[z2Label]]</f>
        <v>Density (g/cm3)</v>
      </c>
      <c r="W1266" s="1">
        <f>2*Tabulka1[[#This Row],[x3]]/94.196*1000/(100-Tabulka1[[#This Row],[x2]])</f>
        <v>2.8408929494718782</v>
      </c>
      <c r="X1266" s="1">
        <f>(Tabulka1[[#This Row],[x2]]-Tabulka1[[#This Row],[x3]])/60.08*1000/(100-Tabulka1[[#This Row],[x2]])</f>
        <v>0.71022323736796966</v>
      </c>
      <c r="Y1266" s="1">
        <f>Tabulka1[[#This Row],[z2]]</f>
        <v>1.1521250000000001</v>
      </c>
      <c r="Z1266" s="1">
        <f>Tabulka1[[#This Row],[std2]]</f>
        <v>7.0710678119117998E-6</v>
      </c>
      <c r="AA1266" s="1" t="s">
        <v>40</v>
      </c>
      <c r="AB1266" s="1" t="s">
        <v>37</v>
      </c>
      <c r="AC1266" s="1" t="str">
        <f>Tabulka1[[#This Row],[z2Label]]</f>
        <v>Density (g/cm3)</v>
      </c>
      <c r="AD1266" s="1">
        <f>Tabulka1[[#This Row],[y2]]</f>
        <v>0.5</v>
      </c>
      <c r="AE1266" s="1">
        <f>Tabulka1[[#This Row],[x3]]</f>
        <v>11.373031971409253</v>
      </c>
      <c r="AF1266" s="1">
        <f>Tabulka1[[#This Row],[x2]]-Tabulka1[[#This Row],[x3]]</f>
        <v>3.6269680285907473</v>
      </c>
      <c r="AG1266" s="1">
        <f>100-Tabulka1[[#This Row],[Na2O_proc]]-Tabulka1[[#This Row],[SiO2_proc]]</f>
        <v>85</v>
      </c>
      <c r="AH1266" s="1">
        <f>Tabulka1[[#This Row],[z2]]</f>
        <v>1.1521250000000001</v>
      </c>
      <c r="AI1266" s="1">
        <f>Tabulka1[[#This Row],[std2]]</f>
        <v>7.0710678119117998E-6</v>
      </c>
      <c r="AJ1266" s="1" t="str">
        <f>Tabulka1[[#This Row],[z2Label]]</f>
        <v>Density (g/cm3)</v>
      </c>
      <c r="AK1266" s="1">
        <v>30</v>
      </c>
      <c r="AL1266" s="1" t="s">
        <v>83</v>
      </c>
      <c r="AM1266" s="1" t="s">
        <v>79</v>
      </c>
      <c r="AN1266" s="1">
        <f t="shared" si="934"/>
        <v>1.153574210625</v>
      </c>
      <c r="AO1266" s="1">
        <f>Tabulka1[[#This Row],[Interpolated_z2]]-Tabulka1[[#This Row],[z2]]</f>
        <v>1.4492106249999193E-3</v>
      </c>
      <c r="AP1266" s="1">
        <f>Tabulka1[[#This Row],[Interpolated_z2 - measured]]/Tabulka1[[#This Row],[z2]]*100</f>
        <v>0.12578588477812036</v>
      </c>
      <c r="AQ1266" s="1">
        <v>1</v>
      </c>
    </row>
    <row r="1267" spans="1:43" ht="16.5" x14ac:dyDescent="0.35">
      <c r="A1267" s="1">
        <f>2*Tabulka1[[#This Row],[x3]]*Tabulka1[[#This Row],[z]]/(100*94.196)*1000</f>
        <v>3.8943945394249644</v>
      </c>
      <c r="B1267" s="1">
        <f>Tabulka1[[#This Row],[y2]]*Tabulka1[[#This Row],[x]]/2</f>
        <v>0.9735986348562411</v>
      </c>
      <c r="C1267" s="1">
        <f>Tabulka1[[#This Row],[z2]]</f>
        <v>1.20956</v>
      </c>
      <c r="D1267" s="1">
        <f>Tabulka1[[#This Row],[std2]]</f>
        <v>0</v>
      </c>
      <c r="E1267" s="1">
        <v>3</v>
      </c>
      <c r="F1267" s="1" t="s">
        <v>84</v>
      </c>
      <c r="G1267" s="1" t="s">
        <v>27</v>
      </c>
      <c r="H1267" s="1" t="str">
        <f>Tabulka1[[#This Row],[z2Label]]</f>
        <v>Density (g/cm3)</v>
      </c>
      <c r="I1267" s="1">
        <v>20</v>
      </c>
      <c r="J1267" s="1">
        <v>0.5</v>
      </c>
      <c r="K1267">
        <v>1.20956</v>
      </c>
      <c r="L1267">
        <v>0</v>
      </c>
      <c r="M1267" s="1" t="s">
        <v>29</v>
      </c>
      <c r="N1267" s="1" t="s">
        <v>28</v>
      </c>
      <c r="O1267" s="1" t="s">
        <v>80</v>
      </c>
      <c r="P1267" s="1">
        <f>Tabulka1[[#This Row],[x2]]/(1+Tabulka1[[#This Row],[y2]]*60.08/94.196)</f>
        <v>15.164042628545669</v>
      </c>
      <c r="Q1267" s="1">
        <f>Tabulka1[[#This Row],[y2]]</f>
        <v>0.5</v>
      </c>
      <c r="R1267" s="1">
        <f>Tabulka1[[#This Row],[z2]]</f>
        <v>1.20956</v>
      </c>
      <c r="S1267" s="1">
        <f>Tabulka1[[#This Row],[std2]]</f>
        <v>0</v>
      </c>
      <c r="T1267" s="1" t="s">
        <v>39</v>
      </c>
      <c r="U1267" s="1" t="s">
        <v>28</v>
      </c>
      <c r="V1267" s="1" t="str">
        <f>Tabulka1[[#This Row],[z2Label]]</f>
        <v>Density (g/cm3)</v>
      </c>
      <c r="W1267" s="1">
        <f>2*Tabulka1[[#This Row],[x3]]/94.196*1000/(100-Tabulka1[[#This Row],[x2]])</f>
        <v>4.0245983450851597</v>
      </c>
      <c r="X1267" s="1">
        <f>(Tabulka1[[#This Row],[x2]]-Tabulka1[[#This Row],[x3]])/60.08*1000/(100-Tabulka1[[#This Row],[x2]])</f>
        <v>1.0061495862712906</v>
      </c>
      <c r="Y1267" s="1">
        <f>Tabulka1[[#This Row],[z2]]</f>
        <v>1.20956</v>
      </c>
      <c r="Z1267" s="1">
        <f>Tabulka1[[#This Row],[std2]]</f>
        <v>0</v>
      </c>
      <c r="AA1267" s="1" t="s">
        <v>40</v>
      </c>
      <c r="AB1267" s="1" t="s">
        <v>37</v>
      </c>
      <c r="AC1267" s="1" t="str">
        <f>Tabulka1[[#This Row],[z2Label]]</f>
        <v>Density (g/cm3)</v>
      </c>
      <c r="AD1267" s="1">
        <f>Tabulka1[[#This Row],[y2]]</f>
        <v>0.5</v>
      </c>
      <c r="AE1267" s="1">
        <f>Tabulka1[[#This Row],[x3]]</f>
        <v>15.164042628545669</v>
      </c>
      <c r="AF1267" s="1">
        <f>Tabulka1[[#This Row],[x2]]-Tabulka1[[#This Row],[x3]]</f>
        <v>4.8359573714543309</v>
      </c>
      <c r="AG1267" s="1">
        <f>100-Tabulka1[[#This Row],[Na2O_proc]]-Tabulka1[[#This Row],[SiO2_proc]]</f>
        <v>80</v>
      </c>
      <c r="AH1267" s="1">
        <f>Tabulka1[[#This Row],[z2]]</f>
        <v>1.20956</v>
      </c>
      <c r="AI1267" s="1">
        <f>Tabulka1[[#This Row],[std2]]</f>
        <v>0</v>
      </c>
      <c r="AJ1267" s="1" t="str">
        <f>Tabulka1[[#This Row],[z2Label]]</f>
        <v>Density (g/cm3)</v>
      </c>
      <c r="AK1267" s="1">
        <v>30</v>
      </c>
      <c r="AL1267" s="1" t="s">
        <v>83</v>
      </c>
      <c r="AM1267" s="1" t="s">
        <v>79</v>
      </c>
      <c r="AN1267" s="1">
        <f t="shared" si="934"/>
        <v>1.2116056574999998</v>
      </c>
      <c r="AO1267" s="1">
        <f>Tabulka1[[#This Row],[Interpolated_z2]]-Tabulka1[[#This Row],[z2]]</f>
        <v>2.0456574999998534E-3</v>
      </c>
      <c r="AP1267" s="1">
        <f>Tabulka1[[#This Row],[Interpolated_z2 - measured]]/Tabulka1[[#This Row],[z2]]*100</f>
        <v>0.16912410297958377</v>
      </c>
      <c r="AQ1267" s="1">
        <v>1</v>
      </c>
    </row>
    <row r="1268" spans="1:43" ht="16.5" x14ac:dyDescent="0.35">
      <c r="A1268" s="1">
        <f>2*Tabulka1[[#This Row],[x3]]*Tabulka1[[#This Row],[z]]/(100*94.196)*1000</f>
        <v>5.1116624810843874</v>
      </c>
      <c r="B1268" s="1">
        <f>Tabulka1[[#This Row],[y2]]*Tabulka1[[#This Row],[x]]/2</f>
        <v>1.2779156202710968</v>
      </c>
      <c r="C1268" s="1">
        <f>Tabulka1[[#This Row],[z2]]</f>
        <v>1.270105</v>
      </c>
      <c r="D1268" s="1">
        <f>Tabulka1[[#This Row],[std2]]</f>
        <v>7.0710678119117998E-6</v>
      </c>
      <c r="E1268" s="1">
        <v>3</v>
      </c>
      <c r="F1268" s="1" t="s">
        <v>84</v>
      </c>
      <c r="G1268" s="1" t="s">
        <v>27</v>
      </c>
      <c r="H1268" s="1" t="str">
        <f>Tabulka1[[#This Row],[z2Label]]</f>
        <v>Density (g/cm3)</v>
      </c>
      <c r="I1268" s="1">
        <v>25</v>
      </c>
      <c r="J1268" s="1">
        <v>0.5</v>
      </c>
      <c r="K1268">
        <v>1.270105</v>
      </c>
      <c r="L1268">
        <v>7.0710678119117998E-6</v>
      </c>
      <c r="M1268" s="1" t="s">
        <v>29</v>
      </c>
      <c r="N1268" s="1" t="s">
        <v>28</v>
      </c>
      <c r="O1268" s="1" t="s">
        <v>80</v>
      </c>
      <c r="P1268" s="1">
        <f>Tabulka1[[#This Row],[x2]]/(1+Tabulka1[[#This Row],[y2]]*60.08/94.196)</f>
        <v>18.955053285682087</v>
      </c>
      <c r="Q1268" s="1">
        <f>Tabulka1[[#This Row],[y2]]</f>
        <v>0.5</v>
      </c>
      <c r="R1268" s="1">
        <f>Tabulka1[[#This Row],[z2]]</f>
        <v>1.270105</v>
      </c>
      <c r="S1268" s="1">
        <f>Tabulka1[[#This Row],[std2]]</f>
        <v>7.0710678119117998E-6</v>
      </c>
      <c r="T1268" s="1" t="s">
        <v>39</v>
      </c>
      <c r="U1268" s="1" t="s">
        <v>28</v>
      </c>
      <c r="V1268" s="1" t="str">
        <f>Tabulka1[[#This Row],[z2Label]]</f>
        <v>Density (g/cm3)</v>
      </c>
      <c r="W1268" s="1">
        <f>2*Tabulka1[[#This Row],[x3]]/94.196*1000/(100-Tabulka1[[#This Row],[x2]])</f>
        <v>5.3661311267802132</v>
      </c>
      <c r="X1268" s="1">
        <f>(Tabulka1[[#This Row],[x2]]-Tabulka1[[#This Row],[x3]])/60.08*1000/(100-Tabulka1[[#This Row],[x2]])</f>
        <v>1.341532781695054</v>
      </c>
      <c r="Y1268" s="1">
        <f>Tabulka1[[#This Row],[z2]]</f>
        <v>1.270105</v>
      </c>
      <c r="Z1268" s="1">
        <f>Tabulka1[[#This Row],[std2]]</f>
        <v>7.0710678119117998E-6</v>
      </c>
      <c r="AA1268" s="1" t="s">
        <v>40</v>
      </c>
      <c r="AB1268" s="1" t="s">
        <v>37</v>
      </c>
      <c r="AC1268" s="1" t="str">
        <f>Tabulka1[[#This Row],[z2Label]]</f>
        <v>Density (g/cm3)</v>
      </c>
      <c r="AD1268" s="1">
        <f>Tabulka1[[#This Row],[y2]]</f>
        <v>0.5</v>
      </c>
      <c r="AE1268" s="1">
        <f>Tabulka1[[#This Row],[x3]]</f>
        <v>18.955053285682087</v>
      </c>
      <c r="AF1268" s="1">
        <f>Tabulka1[[#This Row],[x2]]-Tabulka1[[#This Row],[x3]]</f>
        <v>6.0449467143179128</v>
      </c>
      <c r="AG1268" s="1">
        <f>100-Tabulka1[[#This Row],[Na2O_proc]]-Tabulka1[[#This Row],[SiO2_proc]]</f>
        <v>75</v>
      </c>
      <c r="AH1268" s="1">
        <f>Tabulka1[[#This Row],[z2]]</f>
        <v>1.270105</v>
      </c>
      <c r="AI1268" s="1">
        <f>Tabulka1[[#This Row],[std2]]</f>
        <v>7.0710678119117998E-6</v>
      </c>
      <c r="AJ1268" s="1" t="str">
        <f>Tabulka1[[#This Row],[z2Label]]</f>
        <v>Density (g/cm3)</v>
      </c>
      <c r="AK1268" s="1">
        <v>30</v>
      </c>
      <c r="AL1268" s="1" t="s">
        <v>83</v>
      </c>
      <c r="AM1268" s="1" t="s">
        <v>79</v>
      </c>
      <c r="AN1268" s="1">
        <f t="shared" si="934"/>
        <v>1.272084915625</v>
      </c>
      <c r="AO1268" s="1">
        <f>Tabulka1[[#This Row],[Interpolated_z2]]-Tabulka1[[#This Row],[z2]]</f>
        <v>1.979915624999995E-3</v>
      </c>
      <c r="AP1268" s="1">
        <f>Tabulka1[[#This Row],[Interpolated_z2 - measured]]/Tabulka1[[#This Row],[z2]]*100</f>
        <v>0.15588597989929925</v>
      </c>
      <c r="AQ1268" s="1">
        <v>1</v>
      </c>
    </row>
    <row r="1269" spans="1:43" ht="16.5" x14ac:dyDescent="0.35">
      <c r="A1269" s="1">
        <f>2*Tabulka1[[#This Row],[x3]]*Tabulka1[[#This Row],[z]]/(100*94.196)*1000</f>
        <v>6.4418043079300675</v>
      </c>
      <c r="B1269" s="1">
        <f>Tabulka1[[#This Row],[y2]]*Tabulka1[[#This Row],[x]]/2</f>
        <v>1.6104510769825169</v>
      </c>
      <c r="C1269" s="1">
        <f>Tabulka1[[#This Row],[z2]]</f>
        <v>1.3338399999999999</v>
      </c>
      <c r="D1269" s="1">
        <f>Tabulka1[[#This Row],[std2]]</f>
        <v>1.4142135623666588E-5</v>
      </c>
      <c r="E1269" s="1">
        <v>3</v>
      </c>
      <c r="F1269" s="1" t="s">
        <v>84</v>
      </c>
      <c r="G1269" s="1" t="s">
        <v>27</v>
      </c>
      <c r="H1269" s="1" t="str">
        <f>Tabulka1[[#This Row],[z2Label]]</f>
        <v>Density (g/cm3)</v>
      </c>
      <c r="I1269" s="1">
        <v>30</v>
      </c>
      <c r="J1269" s="1">
        <v>0.5</v>
      </c>
      <c r="K1269">
        <v>1.3338399999999999</v>
      </c>
      <c r="L1269">
        <v>1.4142135623666588E-5</v>
      </c>
      <c r="M1269" s="1" t="s">
        <v>29</v>
      </c>
      <c r="N1269" s="1" t="s">
        <v>28</v>
      </c>
      <c r="O1269" s="1" t="s">
        <v>80</v>
      </c>
      <c r="P1269" s="1">
        <f>Tabulka1[[#This Row],[x2]]/(1+Tabulka1[[#This Row],[y2]]*60.08/94.196)</f>
        <v>22.746063942818505</v>
      </c>
      <c r="Q1269" s="1">
        <f>Tabulka1[[#This Row],[y2]]</f>
        <v>0.5</v>
      </c>
      <c r="R1269" s="1">
        <f>Tabulka1[[#This Row],[z2]]</f>
        <v>1.3338399999999999</v>
      </c>
      <c r="S1269" s="1">
        <f>Tabulka1[[#This Row],[std2]]</f>
        <v>1.4142135623666588E-5</v>
      </c>
      <c r="T1269" s="1" t="s">
        <v>39</v>
      </c>
      <c r="U1269" s="1" t="s">
        <v>28</v>
      </c>
      <c r="V1269" s="1" t="str">
        <f>Tabulka1[[#This Row],[z2Label]]</f>
        <v>Density (g/cm3)</v>
      </c>
      <c r="W1269" s="1">
        <f>2*Tabulka1[[#This Row],[x3]]/94.196*1000/(100-Tabulka1[[#This Row],[x2]])</f>
        <v>6.8993114487174179</v>
      </c>
      <c r="X1269" s="1">
        <f>(Tabulka1[[#This Row],[x2]]-Tabulka1[[#This Row],[x3]])/60.08*1000/(100-Tabulka1[[#This Row],[x2]])</f>
        <v>1.7248278621793549</v>
      </c>
      <c r="Y1269" s="1">
        <f>Tabulka1[[#This Row],[z2]]</f>
        <v>1.3338399999999999</v>
      </c>
      <c r="Z1269" s="1">
        <f>Tabulka1[[#This Row],[std2]]</f>
        <v>1.4142135623666588E-5</v>
      </c>
      <c r="AA1269" s="1" t="s">
        <v>40</v>
      </c>
      <c r="AB1269" s="1" t="s">
        <v>37</v>
      </c>
      <c r="AC1269" s="1" t="str">
        <f>Tabulka1[[#This Row],[z2Label]]</f>
        <v>Density (g/cm3)</v>
      </c>
      <c r="AD1269" s="1">
        <f>Tabulka1[[#This Row],[y2]]</f>
        <v>0.5</v>
      </c>
      <c r="AE1269" s="1">
        <f>Tabulka1[[#This Row],[x3]]</f>
        <v>22.746063942818505</v>
      </c>
      <c r="AF1269" s="1">
        <f>Tabulka1[[#This Row],[x2]]-Tabulka1[[#This Row],[x3]]</f>
        <v>7.2539360571814946</v>
      </c>
      <c r="AG1269" s="1">
        <f>100-Tabulka1[[#This Row],[Na2O_proc]]-Tabulka1[[#This Row],[SiO2_proc]]</f>
        <v>70</v>
      </c>
      <c r="AH1269" s="1">
        <f>Tabulka1[[#This Row],[z2]]</f>
        <v>1.3338399999999999</v>
      </c>
      <c r="AI1269" s="1">
        <f>Tabulka1[[#This Row],[std2]]</f>
        <v>1.4142135623666588E-5</v>
      </c>
      <c r="AJ1269" s="1" t="str">
        <f>Tabulka1[[#This Row],[z2Label]]</f>
        <v>Density (g/cm3)</v>
      </c>
      <c r="AK1269" s="1">
        <v>30</v>
      </c>
      <c r="AL1269" s="1" t="s">
        <v>83</v>
      </c>
      <c r="AM1269" s="1" t="s">
        <v>79</v>
      </c>
      <c r="AN1269" s="1">
        <f t="shared" si="934"/>
        <v>1.3351234575000002</v>
      </c>
      <c r="AO1269" s="1">
        <f>Tabulka1[[#This Row],[Interpolated_z2]]-Tabulka1[[#This Row],[z2]]</f>
        <v>1.2834575000002513E-3</v>
      </c>
      <c r="AP1269" s="1">
        <f>Tabulka1[[#This Row],[Interpolated_z2 - measured]]/Tabulka1[[#This Row],[z2]]*100</f>
        <v>9.6222747855833637E-2</v>
      </c>
      <c r="AQ1269" s="1">
        <v>1</v>
      </c>
    </row>
    <row r="1270" spans="1:43" ht="16.5" x14ac:dyDescent="0.35">
      <c r="A1270" s="1">
        <f>2*Tabulka1[[#This Row],[x3]]*Tabulka1[[#This Row],[z]]/(100*94.196)*1000</f>
        <v>7.8948895650214101</v>
      </c>
      <c r="B1270" s="1">
        <f>Tabulka1[[#This Row],[y2]]*Tabulka1[[#This Row],[x]]/2</f>
        <v>1.9737223912553525</v>
      </c>
      <c r="C1270" s="1">
        <f>Tabulka1[[#This Row],[z2]]</f>
        <v>1.4011849999999999</v>
      </c>
      <c r="D1270" s="1">
        <f>Tabulka1[[#This Row],[std2]]</f>
        <v>7.0710678117547895E-6</v>
      </c>
      <c r="E1270" s="1">
        <v>3</v>
      </c>
      <c r="F1270" s="1" t="s">
        <v>84</v>
      </c>
      <c r="G1270" s="1" t="s">
        <v>27</v>
      </c>
      <c r="H1270" s="1" t="str">
        <f>Tabulka1[[#This Row],[z2Label]]</f>
        <v>Density (g/cm3)</v>
      </c>
      <c r="I1270" s="1">
        <v>35</v>
      </c>
      <c r="J1270" s="1">
        <v>0.5</v>
      </c>
      <c r="K1270">
        <v>1.4011849999999999</v>
      </c>
      <c r="L1270">
        <v>7.0710678117547895E-6</v>
      </c>
      <c r="M1270" s="1" t="s">
        <v>29</v>
      </c>
      <c r="N1270" s="1" t="s">
        <v>28</v>
      </c>
      <c r="O1270" s="1" t="s">
        <v>80</v>
      </c>
      <c r="P1270" s="1">
        <f>Tabulka1[[#This Row],[x2]]/(1+Tabulka1[[#This Row],[y2]]*60.08/94.196)</f>
        <v>26.537074599954924</v>
      </c>
      <c r="Q1270" s="1">
        <f>Tabulka1[[#This Row],[y2]]</f>
        <v>0.5</v>
      </c>
      <c r="R1270" s="1">
        <f>Tabulka1[[#This Row],[z2]]</f>
        <v>1.4011849999999999</v>
      </c>
      <c r="S1270" s="1">
        <f>Tabulka1[[#This Row],[std2]]</f>
        <v>7.0710678117547895E-6</v>
      </c>
      <c r="T1270" s="1" t="s">
        <v>39</v>
      </c>
      <c r="U1270" s="1" t="s">
        <v>28</v>
      </c>
      <c r="V1270" s="1" t="str">
        <f>Tabulka1[[#This Row],[z2Label]]</f>
        <v>Density (g/cm3)</v>
      </c>
      <c r="W1270" s="1">
        <f>2*Tabulka1[[#This Row],[x3]]/94.196*1000/(100-Tabulka1[[#This Row],[x2]])</f>
        <v>8.6683656663372677</v>
      </c>
      <c r="X1270" s="1">
        <f>(Tabulka1[[#This Row],[x2]]-Tabulka1[[#This Row],[x3]])/60.08*1000/(100-Tabulka1[[#This Row],[x2]])</f>
        <v>2.1670914165843174</v>
      </c>
      <c r="Y1270" s="1">
        <f>Tabulka1[[#This Row],[z2]]</f>
        <v>1.4011849999999999</v>
      </c>
      <c r="Z1270" s="1">
        <f>Tabulka1[[#This Row],[std2]]</f>
        <v>7.0710678117547895E-6</v>
      </c>
      <c r="AA1270" s="1" t="s">
        <v>40</v>
      </c>
      <c r="AB1270" s="1" t="s">
        <v>37</v>
      </c>
      <c r="AC1270" s="1" t="str">
        <f>Tabulka1[[#This Row],[z2Label]]</f>
        <v>Density (g/cm3)</v>
      </c>
      <c r="AD1270" s="1">
        <f>Tabulka1[[#This Row],[y2]]</f>
        <v>0.5</v>
      </c>
      <c r="AE1270" s="1">
        <f>Tabulka1[[#This Row],[x3]]</f>
        <v>26.537074599954924</v>
      </c>
      <c r="AF1270" s="1">
        <f>Tabulka1[[#This Row],[x2]]-Tabulka1[[#This Row],[x3]]</f>
        <v>8.4629254000450764</v>
      </c>
      <c r="AG1270" s="1">
        <f>100-Tabulka1[[#This Row],[Na2O_proc]]-Tabulka1[[#This Row],[SiO2_proc]]</f>
        <v>65</v>
      </c>
      <c r="AH1270" s="1">
        <f>Tabulka1[[#This Row],[z2]]</f>
        <v>1.4011849999999999</v>
      </c>
      <c r="AI1270" s="1">
        <f>Tabulka1[[#This Row],[std2]]</f>
        <v>7.0710678117547895E-6</v>
      </c>
      <c r="AJ1270" s="1" t="str">
        <f>Tabulka1[[#This Row],[z2Label]]</f>
        <v>Density (g/cm3)</v>
      </c>
      <c r="AK1270" s="1">
        <v>30</v>
      </c>
      <c r="AL1270" s="1" t="s">
        <v>83</v>
      </c>
      <c r="AM1270" s="1" t="s">
        <v>79</v>
      </c>
      <c r="AN1270" s="1">
        <f t="shared" si="934"/>
        <v>1.4012813006250004</v>
      </c>
      <c r="AO1270" s="1">
        <f>Tabulka1[[#This Row],[Interpolated_z2]]-Tabulka1[[#This Row],[z2]]</f>
        <v>9.6300625000544926E-5</v>
      </c>
      <c r="AP1270" s="1">
        <f>Tabulka1[[#This Row],[Interpolated_z2 - measured]]/Tabulka1[[#This Row],[z2]]*100</f>
        <v>6.8727987382497628E-3</v>
      </c>
      <c r="AQ1270" s="1">
        <v>1</v>
      </c>
    </row>
    <row r="1271" spans="1:43" ht="16.5" x14ac:dyDescent="0.35">
      <c r="A1271" s="1">
        <f>2*Tabulka1[[#This Row],[x3]]*Tabulka1[[#This Row],[z]]/(100*94.196)*1000</f>
        <v>9.4785730384107652</v>
      </c>
      <c r="B1271" s="1">
        <f>Tabulka1[[#This Row],[y2]]*Tabulka1[[#This Row],[x]]/2</f>
        <v>2.3696432596026913</v>
      </c>
      <c r="C1271" s="1">
        <f>Tabulka1[[#This Row],[z2]]</f>
        <v>1.471975</v>
      </c>
      <c r="D1271" s="1">
        <f>Tabulka1[[#This Row],[std2]]</f>
        <v>7.0710678119117998E-6</v>
      </c>
      <c r="E1271" s="1">
        <v>3</v>
      </c>
      <c r="F1271" s="1" t="s">
        <v>84</v>
      </c>
      <c r="G1271" s="1" t="s">
        <v>27</v>
      </c>
      <c r="H1271" s="1" t="str">
        <f>Tabulka1[[#This Row],[z2Label]]</f>
        <v>Density (g/cm3)</v>
      </c>
      <c r="I1271" s="1">
        <v>40</v>
      </c>
      <c r="J1271" s="1">
        <v>0.5</v>
      </c>
      <c r="K1271">
        <v>1.471975</v>
      </c>
      <c r="L1271">
        <v>7.0710678119117998E-6</v>
      </c>
      <c r="M1271" s="1" t="s">
        <v>29</v>
      </c>
      <c r="N1271" s="1" t="s">
        <v>28</v>
      </c>
      <c r="O1271" s="1" t="s">
        <v>80</v>
      </c>
      <c r="P1271" s="1">
        <f>Tabulka1[[#This Row],[x2]]/(1+Tabulka1[[#This Row],[y2]]*60.08/94.196)</f>
        <v>30.328085257091338</v>
      </c>
      <c r="Q1271" s="1">
        <f>Tabulka1[[#This Row],[y2]]</f>
        <v>0.5</v>
      </c>
      <c r="R1271" s="1">
        <f>Tabulka1[[#This Row],[z2]]</f>
        <v>1.471975</v>
      </c>
      <c r="S1271" s="1">
        <f>Tabulka1[[#This Row],[std2]]</f>
        <v>7.0710678119117998E-6</v>
      </c>
      <c r="T1271" s="1" t="s">
        <v>39</v>
      </c>
      <c r="U1271" s="1" t="s">
        <v>28</v>
      </c>
      <c r="V1271" s="1" t="str">
        <f>Tabulka1[[#This Row],[z2Label]]</f>
        <v>Density (g/cm3)</v>
      </c>
      <c r="W1271" s="1">
        <f>2*Tabulka1[[#This Row],[x3]]/94.196*1000/(100-Tabulka1[[#This Row],[x2]])</f>
        <v>10.732262253560426</v>
      </c>
      <c r="X1271" s="1">
        <f>(Tabulka1[[#This Row],[x2]]-Tabulka1[[#This Row],[x3]])/60.08*1000/(100-Tabulka1[[#This Row],[x2]])</f>
        <v>2.6830655633901084</v>
      </c>
      <c r="Y1271" s="1">
        <f>Tabulka1[[#This Row],[z2]]</f>
        <v>1.471975</v>
      </c>
      <c r="Z1271" s="1">
        <f>Tabulka1[[#This Row],[std2]]</f>
        <v>7.0710678119117998E-6</v>
      </c>
      <c r="AA1271" s="1" t="s">
        <v>40</v>
      </c>
      <c r="AB1271" s="1" t="s">
        <v>37</v>
      </c>
      <c r="AC1271" s="1" t="str">
        <f>Tabulka1[[#This Row],[z2Label]]</f>
        <v>Density (g/cm3)</v>
      </c>
      <c r="AD1271" s="1">
        <f>Tabulka1[[#This Row],[y2]]</f>
        <v>0.5</v>
      </c>
      <c r="AE1271" s="1">
        <f>Tabulka1[[#This Row],[x3]]</f>
        <v>30.328085257091338</v>
      </c>
      <c r="AF1271" s="1">
        <f>Tabulka1[[#This Row],[x2]]-Tabulka1[[#This Row],[x3]]</f>
        <v>9.6719147429086618</v>
      </c>
      <c r="AG1271" s="1">
        <f>100-Tabulka1[[#This Row],[Na2O_proc]]-Tabulka1[[#This Row],[SiO2_proc]]</f>
        <v>59.999999999999993</v>
      </c>
      <c r="AH1271" s="1">
        <f>Tabulka1[[#This Row],[z2]]</f>
        <v>1.471975</v>
      </c>
      <c r="AI1271" s="1">
        <f>Tabulka1[[#This Row],[std2]]</f>
        <v>7.0710678119117998E-6</v>
      </c>
      <c r="AJ1271" s="1" t="str">
        <f>Tabulka1[[#This Row],[z2Label]]</f>
        <v>Density (g/cm3)</v>
      </c>
      <c r="AK1271" s="1">
        <v>30</v>
      </c>
      <c r="AL1271" s="1" t="s">
        <v>83</v>
      </c>
      <c r="AM1271" s="1" t="s">
        <v>79</v>
      </c>
      <c r="AN1271" s="1">
        <f t="shared" si="934"/>
        <v>1.4715670074999996</v>
      </c>
      <c r="AO1271" s="1">
        <f>Tabulka1[[#This Row],[Interpolated_z2]]-Tabulka1[[#This Row],[z2]]</f>
        <v>-4.0799250000045362E-4</v>
      </c>
      <c r="AP1271" s="1">
        <f>Tabulka1[[#This Row],[Interpolated_z2 - measured]]/Tabulka1[[#This Row],[z2]]*100</f>
        <v>-2.771735253658884E-2</v>
      </c>
      <c r="AQ1271" s="1">
        <v>1</v>
      </c>
    </row>
    <row r="1272" spans="1:43" ht="16.5" x14ac:dyDescent="0.35">
      <c r="A1272" s="1">
        <f>2*Tabulka1[[#This Row],[x3]]*Tabulka1[[#This Row],[z]]/(100*94.196)*1000</f>
        <v>11.204650825847578</v>
      </c>
      <c r="B1272" s="1">
        <f>Tabulka1[[#This Row],[y2]]*Tabulka1[[#This Row],[x]]/2</f>
        <v>2.8011627064618945</v>
      </c>
      <c r="C1272" s="1">
        <f>Tabulka1[[#This Row],[z2]]</f>
        <v>1.5466899999999999</v>
      </c>
      <c r="D1272" s="1">
        <f>Tabulka1[[#This Row],[std2]]</f>
        <v>0</v>
      </c>
      <c r="E1272" s="1">
        <v>3</v>
      </c>
      <c r="F1272" s="1" t="s">
        <v>84</v>
      </c>
      <c r="G1272" s="1" t="s">
        <v>27</v>
      </c>
      <c r="H1272" s="1" t="str">
        <f>Tabulka1[[#This Row],[z2Label]]</f>
        <v>Density (g/cm3)</v>
      </c>
      <c r="I1272" s="1">
        <v>45</v>
      </c>
      <c r="J1272" s="1">
        <v>0.5</v>
      </c>
      <c r="K1272">
        <v>1.5466899999999999</v>
      </c>
      <c r="L1272">
        <v>0</v>
      </c>
      <c r="M1272" s="1" t="s">
        <v>29</v>
      </c>
      <c r="N1272" s="1" t="s">
        <v>28</v>
      </c>
      <c r="O1272" s="1" t="s">
        <v>80</v>
      </c>
      <c r="P1272" s="1">
        <f>Tabulka1[[#This Row],[x2]]/(1+Tabulka1[[#This Row],[y2]]*60.08/94.196)</f>
        <v>34.119095914227756</v>
      </c>
      <c r="Q1272" s="1">
        <f>Tabulka1[[#This Row],[y2]]</f>
        <v>0.5</v>
      </c>
      <c r="R1272" s="1">
        <f>Tabulka1[[#This Row],[z2]]</f>
        <v>1.5466899999999999</v>
      </c>
      <c r="S1272" s="1">
        <f>Tabulka1[[#This Row],[std2]]</f>
        <v>0</v>
      </c>
      <c r="T1272" s="1" t="s">
        <v>39</v>
      </c>
      <c r="U1272" s="1" t="s">
        <v>28</v>
      </c>
      <c r="V1272" s="1" t="str">
        <f>Tabulka1[[#This Row],[z2Label]]</f>
        <v>Density (g/cm3)</v>
      </c>
      <c r="W1272" s="1">
        <f>2*Tabulka1[[#This Row],[x3]]/94.196*1000/(100-Tabulka1[[#This Row],[x2]])</f>
        <v>13.171412765733251</v>
      </c>
      <c r="X1272" s="1">
        <f>(Tabulka1[[#This Row],[x2]]-Tabulka1[[#This Row],[x3]])/60.08*1000/(100-Tabulka1[[#This Row],[x2]])</f>
        <v>3.2928531914333141</v>
      </c>
      <c r="Y1272" s="1">
        <f>Tabulka1[[#This Row],[z2]]</f>
        <v>1.5466899999999999</v>
      </c>
      <c r="Z1272" s="1">
        <f>Tabulka1[[#This Row],[std2]]</f>
        <v>0</v>
      </c>
      <c r="AA1272" s="1" t="s">
        <v>40</v>
      </c>
      <c r="AB1272" s="1" t="s">
        <v>37</v>
      </c>
      <c r="AC1272" s="1" t="str">
        <f>Tabulka1[[#This Row],[z2Label]]</f>
        <v>Density (g/cm3)</v>
      </c>
      <c r="AD1272" s="1">
        <f>Tabulka1[[#This Row],[y2]]</f>
        <v>0.5</v>
      </c>
      <c r="AE1272" s="1">
        <f>Tabulka1[[#This Row],[x3]]</f>
        <v>34.119095914227756</v>
      </c>
      <c r="AF1272" s="1">
        <f>Tabulka1[[#This Row],[x2]]-Tabulka1[[#This Row],[x3]]</f>
        <v>10.880904085772244</v>
      </c>
      <c r="AG1272" s="1">
        <f>100-Tabulka1[[#This Row],[Na2O_proc]]-Tabulka1[[#This Row],[SiO2_proc]]</f>
        <v>55</v>
      </c>
      <c r="AH1272" s="1">
        <f>Tabulka1[[#This Row],[z2]]</f>
        <v>1.5466899999999999</v>
      </c>
      <c r="AI1272" s="1">
        <f>Tabulka1[[#This Row],[std2]]</f>
        <v>0</v>
      </c>
      <c r="AJ1272" s="1" t="str">
        <f>Tabulka1[[#This Row],[z2Label]]</f>
        <v>Density (g/cm3)</v>
      </c>
      <c r="AK1272" s="1">
        <v>30</v>
      </c>
      <c r="AL1272" s="1" t="s">
        <v>83</v>
      </c>
      <c r="AM1272" s="1" t="s">
        <v>79</v>
      </c>
      <c r="AN1272" s="1">
        <f t="shared" si="934"/>
        <v>1.5474376856250003</v>
      </c>
      <c r="AO1272" s="1">
        <f>Tabulka1[[#This Row],[Interpolated_z2]]-Tabulka1[[#This Row],[z2]]</f>
        <v>7.4768562500038271E-4</v>
      </c>
      <c r="AP1272" s="1">
        <f>Tabulka1[[#This Row],[Interpolated_z2 - measured]]/Tabulka1[[#This Row],[z2]]*100</f>
        <v>4.8341013713179941E-2</v>
      </c>
      <c r="AQ1272" s="1">
        <v>1</v>
      </c>
    </row>
    <row r="1273" spans="1:43" ht="16.5" x14ac:dyDescent="0.35">
      <c r="A1273" s="1">
        <f>2*Tabulka1[[#This Row],[x3]]*Tabulka1[[#This Row],[z]]/(100*94.196)*1000</f>
        <v>11.714136321195141</v>
      </c>
      <c r="B1273" s="1">
        <f>Tabulka1[[#This Row],[y2]]*Tabulka1[[#This Row],[x]]/2</f>
        <v>2.9285340802987854</v>
      </c>
      <c r="C1273" s="1">
        <f>Tabulka1[[#This Row],[z2]]</f>
        <v>1.56823</v>
      </c>
      <c r="D1273" s="1">
        <f>Tabulka1[[#This Row],[std2]]</f>
        <v>0</v>
      </c>
      <c r="E1273" s="1">
        <v>3</v>
      </c>
      <c r="F1273" s="1" t="s">
        <v>84</v>
      </c>
      <c r="G1273" s="1" t="s">
        <v>27</v>
      </c>
      <c r="H1273" s="1" t="str">
        <f>Tabulka1[[#This Row],[z2Label]]</f>
        <v>Density (g/cm3)</v>
      </c>
      <c r="I1273" s="1">
        <v>46.4</v>
      </c>
      <c r="J1273" s="1">
        <v>0.5</v>
      </c>
      <c r="K1273">
        <v>1.56823</v>
      </c>
      <c r="L1273">
        <v>0</v>
      </c>
      <c r="M1273" s="1" t="s">
        <v>29</v>
      </c>
      <c r="N1273" s="1" t="s">
        <v>28</v>
      </c>
      <c r="O1273" s="1" t="s">
        <v>80</v>
      </c>
      <c r="P1273" s="1">
        <f>Tabulka1[[#This Row],[x2]]/(1+Tabulka1[[#This Row],[y2]]*60.08/94.196)</f>
        <v>35.180578898225953</v>
      </c>
      <c r="Q1273" s="1">
        <f>Tabulka1[[#This Row],[y2]]</f>
        <v>0.5</v>
      </c>
      <c r="R1273" s="1">
        <f>Tabulka1[[#This Row],[z2]]</f>
        <v>1.56823</v>
      </c>
      <c r="S1273" s="1">
        <f>Tabulka1[[#This Row],[std2]]</f>
        <v>0</v>
      </c>
      <c r="T1273" s="1" t="s">
        <v>39</v>
      </c>
      <c r="U1273" s="1" t="s">
        <v>28</v>
      </c>
      <c r="V1273" s="1" t="str">
        <f>Tabulka1[[#This Row],[z2Label]]</f>
        <v>Density (g/cm3)</v>
      </c>
      <c r="W1273" s="1">
        <f>2*Tabulka1[[#This Row],[x3]]/94.196*1000/(100-Tabulka1[[#This Row],[x2]])</f>
        <v>13.935922627757568</v>
      </c>
      <c r="X1273" s="1">
        <f>(Tabulka1[[#This Row],[x2]]-Tabulka1[[#This Row],[x3]])/60.08*1000/(100-Tabulka1[[#This Row],[x2]])</f>
        <v>3.4839806569393934</v>
      </c>
      <c r="Y1273" s="1">
        <f>Tabulka1[[#This Row],[z2]]</f>
        <v>1.56823</v>
      </c>
      <c r="Z1273" s="1">
        <f>Tabulka1[[#This Row],[std2]]</f>
        <v>0</v>
      </c>
      <c r="AA1273" s="1" t="s">
        <v>40</v>
      </c>
      <c r="AB1273" s="1" t="s">
        <v>37</v>
      </c>
      <c r="AC1273" s="1" t="str">
        <f>Tabulka1[[#This Row],[z2Label]]</f>
        <v>Density (g/cm3)</v>
      </c>
      <c r="AD1273" s="1">
        <f>Tabulka1[[#This Row],[y2]]</f>
        <v>0.5</v>
      </c>
      <c r="AE1273" s="1">
        <f>Tabulka1[[#This Row],[x3]]</f>
        <v>35.180578898225953</v>
      </c>
      <c r="AF1273" s="1">
        <f>Tabulka1[[#This Row],[x2]]-Tabulka1[[#This Row],[x3]]</f>
        <v>11.219421101774046</v>
      </c>
      <c r="AG1273" s="1">
        <f>100-Tabulka1[[#This Row],[Na2O_proc]]-Tabulka1[[#This Row],[SiO2_proc]]</f>
        <v>53.600000000000009</v>
      </c>
      <c r="AH1273" s="1">
        <f>Tabulka1[[#This Row],[z2]]</f>
        <v>1.56823</v>
      </c>
      <c r="AI1273" s="1">
        <f>Tabulka1[[#This Row],[std2]]</f>
        <v>0</v>
      </c>
      <c r="AJ1273" s="1" t="str">
        <f>Tabulka1[[#This Row],[z2Label]]</f>
        <v>Density (g/cm3)</v>
      </c>
      <c r="AK1273" s="1">
        <v>30</v>
      </c>
      <c r="AL1273" s="1" t="s">
        <v>83</v>
      </c>
      <c r="AM1273" s="1" t="s">
        <v>79</v>
      </c>
      <c r="AN1273" s="1">
        <f t="shared" si="934"/>
        <v>1.5699308410899648</v>
      </c>
      <c r="AO1273" s="1">
        <f>Tabulka1[[#This Row],[Interpolated_z2]]-Tabulka1[[#This Row],[z2]]</f>
        <v>1.7008410899648219E-3</v>
      </c>
      <c r="AP1273" s="1">
        <f>Tabulka1[[#This Row],[Interpolated_z2 - measured]]/Tabulka1[[#This Row],[z2]]*100</f>
        <v>0.10845609954948075</v>
      </c>
      <c r="AQ1273" s="1">
        <v>1</v>
      </c>
    </row>
    <row r="1274" spans="1:43" ht="16.5" x14ac:dyDescent="0.35">
      <c r="A1274" s="1">
        <f>2*Tabulka1[[#This Row],[x3]]*Tabulka1[[#This Row],[z]]/(100*94.196)*1000</f>
        <v>0</v>
      </c>
      <c r="B1274" s="1">
        <f>Tabulka1[[#This Row],[y2]]*Tabulka1[[#This Row],[x]]/2</f>
        <v>0</v>
      </c>
      <c r="C1274" s="1">
        <f>Tabulka1[[#This Row],[z2]]</f>
        <v>0.99565000000000003</v>
      </c>
      <c r="D1274" s="1">
        <f>Tabulka1[[#This Row],[std2]]</f>
        <v>0</v>
      </c>
      <c r="E1274" s="1">
        <v>4</v>
      </c>
      <c r="F1274" s="1" t="s">
        <v>84</v>
      </c>
      <c r="G1274" s="1" t="s">
        <v>27</v>
      </c>
      <c r="H1274" s="1" t="str">
        <f>Tabulka1[[#This Row],[z2Label]]</f>
        <v>Density (g/cm3)</v>
      </c>
      <c r="I1274" s="1">
        <v>0</v>
      </c>
      <c r="J1274" s="1">
        <v>1</v>
      </c>
      <c r="K1274">
        <v>0.99565000000000003</v>
      </c>
      <c r="L1274"/>
      <c r="M1274" s="1" t="s">
        <v>29</v>
      </c>
      <c r="N1274" s="1" t="s">
        <v>28</v>
      </c>
      <c r="O1274" s="1" t="s">
        <v>80</v>
      </c>
      <c r="P1274" s="1">
        <f>Tabulka1[[#This Row],[x2]]/(1+Tabulka1[[#This Row],[y2]]*60.08/94.196)</f>
        <v>0</v>
      </c>
      <c r="Q1274" s="1">
        <f>Tabulka1[[#This Row],[y2]]</f>
        <v>1</v>
      </c>
      <c r="R1274" s="1">
        <f>Tabulka1[[#This Row],[z2]]</f>
        <v>0.99565000000000003</v>
      </c>
      <c r="S1274" s="1">
        <f>Tabulka1[[#This Row],[std2]]</f>
        <v>0</v>
      </c>
      <c r="T1274" s="1" t="s">
        <v>39</v>
      </c>
      <c r="U1274" s="1" t="s">
        <v>28</v>
      </c>
      <c r="V1274" s="1" t="str">
        <f>Tabulka1[[#This Row],[z2Label]]</f>
        <v>Density (g/cm3)</v>
      </c>
      <c r="W1274" s="1">
        <f>2*Tabulka1[[#This Row],[x3]]/94.196*1000/(100-Tabulka1[[#This Row],[x2]])</f>
        <v>0</v>
      </c>
      <c r="X1274" s="1">
        <f>(Tabulka1[[#This Row],[x2]]-Tabulka1[[#This Row],[x3]])/60.08*1000/(100-Tabulka1[[#This Row],[x2]])</f>
        <v>0</v>
      </c>
      <c r="Y1274" s="1">
        <f>Tabulka1[[#This Row],[z2]]</f>
        <v>0.99565000000000003</v>
      </c>
      <c r="Z1274" s="1">
        <f>Tabulka1[[#This Row],[std2]]</f>
        <v>0</v>
      </c>
      <c r="AA1274" s="1" t="s">
        <v>40</v>
      </c>
      <c r="AB1274" s="1" t="s">
        <v>37</v>
      </c>
      <c r="AC1274" s="1" t="str">
        <f>Tabulka1[[#This Row],[z2Label]]</f>
        <v>Density (g/cm3)</v>
      </c>
      <c r="AD1274" s="1">
        <f>Tabulka1[[#This Row],[y2]]</f>
        <v>1</v>
      </c>
      <c r="AE1274" s="1">
        <f>Tabulka1[[#This Row],[x3]]</f>
        <v>0</v>
      </c>
      <c r="AF1274" s="1">
        <f>Tabulka1[[#This Row],[x2]]-Tabulka1[[#This Row],[x3]]</f>
        <v>0</v>
      </c>
      <c r="AG1274" s="1">
        <f>100-Tabulka1[[#This Row],[Na2O_proc]]-Tabulka1[[#This Row],[SiO2_proc]]</f>
        <v>100</v>
      </c>
      <c r="AH1274" s="1">
        <f>Tabulka1[[#This Row],[z2]]</f>
        <v>0.99565000000000003</v>
      </c>
      <c r="AI1274" s="1">
        <f>Tabulka1[[#This Row],[std2]]</f>
        <v>0</v>
      </c>
      <c r="AJ1274" s="1" t="str">
        <f>Tabulka1[[#This Row],[z2Label]]</f>
        <v>Density (g/cm3)</v>
      </c>
      <c r="AK1274" s="1">
        <v>30</v>
      </c>
      <c r="AL1274" s="1" t="s">
        <v>83</v>
      </c>
      <c r="AM1274" s="1" t="s">
        <v>79</v>
      </c>
      <c r="AN1274" s="1">
        <f t="shared" si="934"/>
        <v>0.99903699999999984</v>
      </c>
      <c r="AO1274" s="1">
        <f>Tabulka1[[#This Row],[Interpolated_z2]]-Tabulka1[[#This Row],[z2]]</f>
        <v>3.3869999999998068E-3</v>
      </c>
      <c r="AP1274" s="1">
        <f>Tabulka1[[#This Row],[Interpolated_z2 - measured]]/Tabulka1[[#This Row],[z2]]*100</f>
        <v>0.34017978205190647</v>
      </c>
      <c r="AQ1274" s="1">
        <v>100</v>
      </c>
    </row>
    <row r="1275" spans="1:43" ht="16.5" x14ac:dyDescent="0.35">
      <c r="A1275" s="1">
        <f>2*Tabulka1[[#This Row],[x3]]*Tabulka1[[#This Row],[z]]/(100*94.196)*1000</f>
        <v>0.67560735305556274</v>
      </c>
      <c r="B1275" s="1">
        <f>Tabulka1[[#This Row],[y2]]*Tabulka1[[#This Row],[x]]/2</f>
        <v>0.33780367652778137</v>
      </c>
      <c r="C1275" s="1">
        <f>Tabulka1[[#This Row],[z2]]</f>
        <v>1.0423</v>
      </c>
      <c r="D1275" s="1">
        <f>Tabulka1[[#This Row],[std2]]</f>
        <v>0</v>
      </c>
      <c r="E1275" s="1">
        <v>4</v>
      </c>
      <c r="F1275" s="1" t="s">
        <v>84</v>
      </c>
      <c r="G1275" s="1" t="s">
        <v>27</v>
      </c>
      <c r="H1275" s="1" t="str">
        <f>Tabulka1[[#This Row],[z2Label]]</f>
        <v>Density (g/cm3)</v>
      </c>
      <c r="I1275" s="1">
        <v>5</v>
      </c>
      <c r="J1275" s="1">
        <v>1</v>
      </c>
      <c r="K1275">
        <v>1.0423</v>
      </c>
      <c r="L1275">
        <v>0</v>
      </c>
      <c r="M1275" s="1" t="s">
        <v>29</v>
      </c>
      <c r="N1275" s="1" t="s">
        <v>28</v>
      </c>
      <c r="O1275" s="1" t="s">
        <v>80</v>
      </c>
      <c r="P1275" s="1">
        <f>Tabulka1[[#This Row],[x2]]/(1+Tabulka1[[#This Row],[y2]]*60.08/94.196)</f>
        <v>3.05284036402292</v>
      </c>
      <c r="Q1275" s="1">
        <f>Tabulka1[[#This Row],[y2]]</f>
        <v>1</v>
      </c>
      <c r="R1275" s="1">
        <f>Tabulka1[[#This Row],[z2]]</f>
        <v>1.0423</v>
      </c>
      <c r="S1275" s="1">
        <f>Tabulka1[[#This Row],[std2]]</f>
        <v>0</v>
      </c>
      <c r="T1275" s="1" t="s">
        <v>39</v>
      </c>
      <c r="U1275" s="1" t="s">
        <v>28</v>
      </c>
      <c r="V1275" s="1" t="str">
        <f>Tabulka1[[#This Row],[z2Label]]</f>
        <v>Density (g/cm3)</v>
      </c>
      <c r="W1275" s="1">
        <f>2*Tabulka1[[#This Row],[x3]]/94.196*1000/(100-Tabulka1[[#This Row],[x2]])</f>
        <v>0.68230416846908692</v>
      </c>
      <c r="X1275" s="1">
        <f>(Tabulka1[[#This Row],[x2]]-Tabulka1[[#This Row],[x3]])/60.08*1000/(100-Tabulka1[[#This Row],[x2]])</f>
        <v>0.34115208423454346</v>
      </c>
      <c r="Y1275" s="1">
        <f>Tabulka1[[#This Row],[z2]]</f>
        <v>1.0423</v>
      </c>
      <c r="Z1275" s="1">
        <f>Tabulka1[[#This Row],[std2]]</f>
        <v>0</v>
      </c>
      <c r="AA1275" s="1" t="s">
        <v>40</v>
      </c>
      <c r="AB1275" s="1" t="s">
        <v>37</v>
      </c>
      <c r="AC1275" s="1" t="str">
        <f>Tabulka1[[#This Row],[z2Label]]</f>
        <v>Density (g/cm3)</v>
      </c>
      <c r="AD1275" s="1">
        <f>Tabulka1[[#This Row],[y2]]</f>
        <v>1</v>
      </c>
      <c r="AE1275" s="1">
        <f>Tabulka1[[#This Row],[x3]]</f>
        <v>3.05284036402292</v>
      </c>
      <c r="AF1275" s="1">
        <f>Tabulka1[[#This Row],[x2]]-Tabulka1[[#This Row],[x3]]</f>
        <v>1.94715963597708</v>
      </c>
      <c r="AG1275" s="1">
        <f>100-Tabulka1[[#This Row],[Na2O_proc]]-Tabulka1[[#This Row],[SiO2_proc]]</f>
        <v>95</v>
      </c>
      <c r="AH1275" s="1">
        <f>Tabulka1[[#This Row],[z2]]</f>
        <v>1.0423</v>
      </c>
      <c r="AI1275" s="1">
        <f>Tabulka1[[#This Row],[std2]]</f>
        <v>0</v>
      </c>
      <c r="AJ1275" s="1" t="str">
        <f>Tabulka1[[#This Row],[z2Label]]</f>
        <v>Density (g/cm3)</v>
      </c>
      <c r="AK1275" s="1">
        <v>30</v>
      </c>
      <c r="AL1275" s="1" t="s">
        <v>83</v>
      </c>
      <c r="AM1275" s="1" t="s">
        <v>79</v>
      </c>
      <c r="AN1275" s="1">
        <f t="shared" si="934"/>
        <v>1.0421482368749995</v>
      </c>
      <c r="AO1275" s="1">
        <f>Tabulka1[[#This Row],[Interpolated_z2]]-Tabulka1[[#This Row],[z2]]</f>
        <v>-1.517631250005369E-4</v>
      </c>
      <c r="AP1275" s="1">
        <f>Tabulka1[[#This Row],[Interpolated_z2 - measured]]/Tabulka1[[#This Row],[z2]]*100</f>
        <v>-1.4560407272429904E-2</v>
      </c>
      <c r="AQ1275" s="1">
        <v>1</v>
      </c>
    </row>
    <row r="1276" spans="1:43" ht="16.5" x14ac:dyDescent="0.35">
      <c r="A1276" s="1">
        <f>2*Tabulka1[[#This Row],[x3]]*Tabulka1[[#This Row],[z]]/(100*94.196)*1000</f>
        <v>1.4143807202675727</v>
      </c>
      <c r="B1276" s="1">
        <f>Tabulka1[[#This Row],[y2]]*Tabulka1[[#This Row],[x]]/2</f>
        <v>0.70719036013378633</v>
      </c>
      <c r="C1276" s="1">
        <f>Tabulka1[[#This Row],[z2]]</f>
        <v>1.0910250000000001</v>
      </c>
      <c r="D1276" s="1">
        <f>Tabulka1[[#This Row],[std2]]</f>
        <v>7.0710678117547895E-6</v>
      </c>
      <c r="E1276" s="1">
        <v>4</v>
      </c>
      <c r="F1276" s="1" t="s">
        <v>84</v>
      </c>
      <c r="G1276" s="1" t="s">
        <v>27</v>
      </c>
      <c r="H1276" s="1" t="str">
        <f>Tabulka1[[#This Row],[z2Label]]</f>
        <v>Density (g/cm3)</v>
      </c>
      <c r="I1276" s="1">
        <v>10</v>
      </c>
      <c r="J1276" s="1">
        <v>1</v>
      </c>
      <c r="K1276">
        <v>1.0910250000000001</v>
      </c>
      <c r="L1276">
        <v>7.0710678117547895E-6</v>
      </c>
      <c r="M1276" s="1" t="s">
        <v>29</v>
      </c>
      <c r="N1276" s="1" t="s">
        <v>28</v>
      </c>
      <c r="O1276" s="1" t="s">
        <v>80</v>
      </c>
      <c r="P1276" s="1">
        <f>Tabulka1[[#This Row],[x2]]/(1+Tabulka1[[#This Row],[y2]]*60.08/94.196)</f>
        <v>6.1056807280458401</v>
      </c>
      <c r="Q1276" s="1">
        <f>Tabulka1[[#This Row],[y2]]</f>
        <v>1</v>
      </c>
      <c r="R1276" s="1">
        <f>Tabulka1[[#This Row],[z2]]</f>
        <v>1.0910250000000001</v>
      </c>
      <c r="S1276" s="1">
        <f>Tabulka1[[#This Row],[std2]]</f>
        <v>7.0710678117547895E-6</v>
      </c>
      <c r="T1276" s="1" t="s">
        <v>39</v>
      </c>
      <c r="U1276" s="1" t="s">
        <v>28</v>
      </c>
      <c r="V1276" s="1" t="str">
        <f>Tabulka1[[#This Row],[z2Label]]</f>
        <v>Density (g/cm3)</v>
      </c>
      <c r="W1276" s="1">
        <f>2*Tabulka1[[#This Row],[x3]]/94.196*1000/(100-Tabulka1[[#This Row],[x2]])</f>
        <v>1.4404199112125169</v>
      </c>
      <c r="X1276" s="1">
        <f>(Tabulka1[[#This Row],[x2]]-Tabulka1[[#This Row],[x3]])/60.08*1000/(100-Tabulka1[[#This Row],[x2]])</f>
        <v>0.72020995560625845</v>
      </c>
      <c r="Y1276" s="1">
        <f>Tabulka1[[#This Row],[z2]]</f>
        <v>1.0910250000000001</v>
      </c>
      <c r="Z1276" s="1">
        <f>Tabulka1[[#This Row],[std2]]</f>
        <v>7.0710678117547895E-6</v>
      </c>
      <c r="AA1276" s="1" t="s">
        <v>40</v>
      </c>
      <c r="AB1276" s="1" t="s">
        <v>37</v>
      </c>
      <c r="AC1276" s="1" t="str">
        <f>Tabulka1[[#This Row],[z2Label]]</f>
        <v>Density (g/cm3)</v>
      </c>
      <c r="AD1276" s="1">
        <f>Tabulka1[[#This Row],[y2]]</f>
        <v>1</v>
      </c>
      <c r="AE1276" s="1">
        <f>Tabulka1[[#This Row],[x3]]</f>
        <v>6.1056807280458401</v>
      </c>
      <c r="AF1276" s="1">
        <f>Tabulka1[[#This Row],[x2]]-Tabulka1[[#This Row],[x3]]</f>
        <v>3.8943192719541599</v>
      </c>
      <c r="AG1276" s="1">
        <f>100-Tabulka1[[#This Row],[Na2O_proc]]-Tabulka1[[#This Row],[SiO2_proc]]</f>
        <v>90</v>
      </c>
      <c r="AH1276" s="1">
        <f>Tabulka1[[#This Row],[z2]]</f>
        <v>1.0910250000000001</v>
      </c>
      <c r="AI1276" s="1">
        <f>Tabulka1[[#This Row],[std2]]</f>
        <v>7.0710678117547895E-6</v>
      </c>
      <c r="AJ1276" s="1" t="str">
        <f>Tabulka1[[#This Row],[z2Label]]</f>
        <v>Density (g/cm3)</v>
      </c>
      <c r="AK1276" s="1">
        <v>30</v>
      </c>
      <c r="AL1276" s="1" t="s">
        <v>83</v>
      </c>
      <c r="AM1276" s="1" t="s">
        <v>79</v>
      </c>
      <c r="AN1276" s="1">
        <f t="shared" si="934"/>
        <v>1.0906397099999998</v>
      </c>
      <c r="AO1276" s="1">
        <f>Tabulka1[[#This Row],[Interpolated_z2]]-Tabulka1[[#This Row],[z2]]</f>
        <v>-3.8529000000031566E-4</v>
      </c>
      <c r="AP1276" s="1">
        <f>Tabulka1[[#This Row],[Interpolated_z2 - measured]]/Tabulka1[[#This Row],[z2]]*100</f>
        <v>-3.5314497834634001E-2</v>
      </c>
      <c r="AQ1276" s="1">
        <v>1</v>
      </c>
    </row>
    <row r="1277" spans="1:43" ht="16.5" x14ac:dyDescent="0.35">
      <c r="A1277" s="1">
        <f>2*Tabulka1[[#This Row],[x3]]*Tabulka1[[#This Row],[z]]/(100*94.196)*1000</f>
        <v>2.2220176825948297</v>
      </c>
      <c r="B1277" s="1">
        <f>Tabulka1[[#This Row],[y2]]*Tabulka1[[#This Row],[x]]/2</f>
        <v>1.1110088412974148</v>
      </c>
      <c r="C1277" s="1">
        <f>Tabulka1[[#This Row],[z2]]</f>
        <v>1.1426799999999999</v>
      </c>
      <c r="D1277" s="1">
        <f>Tabulka1[[#This Row],[std2]]</f>
        <v>0</v>
      </c>
      <c r="E1277" s="1">
        <v>4</v>
      </c>
      <c r="F1277" s="1" t="s">
        <v>84</v>
      </c>
      <c r="G1277" s="1" t="s">
        <v>27</v>
      </c>
      <c r="H1277" s="1" t="str">
        <f>Tabulka1[[#This Row],[z2Label]]</f>
        <v>Density (g/cm3)</v>
      </c>
      <c r="I1277" s="1">
        <v>15</v>
      </c>
      <c r="J1277" s="1">
        <v>1</v>
      </c>
      <c r="K1277">
        <v>1.1426799999999999</v>
      </c>
      <c r="L1277">
        <v>0</v>
      </c>
      <c r="M1277" s="1" t="s">
        <v>29</v>
      </c>
      <c r="N1277" s="1" t="s">
        <v>28</v>
      </c>
      <c r="O1277" s="1" t="s">
        <v>80</v>
      </c>
      <c r="P1277" s="1">
        <f>Tabulka1[[#This Row],[x2]]/(1+Tabulka1[[#This Row],[y2]]*60.08/94.196)</f>
        <v>9.1585210920687601</v>
      </c>
      <c r="Q1277" s="1">
        <f>Tabulka1[[#This Row],[y2]]</f>
        <v>1</v>
      </c>
      <c r="R1277" s="1">
        <f>Tabulka1[[#This Row],[z2]]</f>
        <v>1.1426799999999999</v>
      </c>
      <c r="S1277" s="1">
        <f>Tabulka1[[#This Row],[std2]]</f>
        <v>0</v>
      </c>
      <c r="T1277" s="1" t="s">
        <v>39</v>
      </c>
      <c r="U1277" s="1" t="s">
        <v>28</v>
      </c>
      <c r="V1277" s="1" t="str">
        <f>Tabulka1[[#This Row],[z2Label]]</f>
        <v>Density (g/cm3)</v>
      </c>
      <c r="W1277" s="1">
        <f>2*Tabulka1[[#This Row],[x3]]/94.196*1000/(100-Tabulka1[[#This Row],[x2]])</f>
        <v>2.2877257413375265</v>
      </c>
      <c r="X1277" s="1">
        <f>(Tabulka1[[#This Row],[x2]]-Tabulka1[[#This Row],[x3]])/60.08*1000/(100-Tabulka1[[#This Row],[x2]])</f>
        <v>1.1438628706687632</v>
      </c>
      <c r="Y1277" s="1">
        <f>Tabulka1[[#This Row],[z2]]</f>
        <v>1.1426799999999999</v>
      </c>
      <c r="Z1277" s="1">
        <f>Tabulka1[[#This Row],[std2]]</f>
        <v>0</v>
      </c>
      <c r="AA1277" s="1" t="s">
        <v>40</v>
      </c>
      <c r="AB1277" s="1" t="s">
        <v>37</v>
      </c>
      <c r="AC1277" s="1" t="str">
        <f>Tabulka1[[#This Row],[z2Label]]</f>
        <v>Density (g/cm3)</v>
      </c>
      <c r="AD1277" s="1">
        <f>Tabulka1[[#This Row],[y2]]</f>
        <v>1</v>
      </c>
      <c r="AE1277" s="1">
        <f>Tabulka1[[#This Row],[x3]]</f>
        <v>9.1585210920687601</v>
      </c>
      <c r="AF1277" s="1">
        <f>Tabulka1[[#This Row],[x2]]-Tabulka1[[#This Row],[x3]]</f>
        <v>5.8414789079312399</v>
      </c>
      <c r="AG1277" s="1">
        <f>100-Tabulka1[[#This Row],[Na2O_proc]]-Tabulka1[[#This Row],[SiO2_proc]]</f>
        <v>85</v>
      </c>
      <c r="AH1277" s="1">
        <f>Tabulka1[[#This Row],[z2]]</f>
        <v>1.1426799999999999</v>
      </c>
      <c r="AI1277" s="1">
        <f>Tabulka1[[#This Row],[std2]]</f>
        <v>0</v>
      </c>
      <c r="AJ1277" s="1" t="str">
        <f>Tabulka1[[#This Row],[z2Label]]</f>
        <v>Density (g/cm3)</v>
      </c>
      <c r="AK1277" s="1">
        <v>30</v>
      </c>
      <c r="AL1277" s="1" t="s">
        <v>83</v>
      </c>
      <c r="AM1277" s="1" t="s">
        <v>79</v>
      </c>
      <c r="AN1277" s="1">
        <f t="shared" si="934"/>
        <v>1.1432396518749997</v>
      </c>
      <c r="AO1277" s="1">
        <f>Tabulka1[[#This Row],[Interpolated_z2]]-Tabulka1[[#This Row],[z2]]</f>
        <v>5.5965187499973368E-4</v>
      </c>
      <c r="AP1277" s="1">
        <f>Tabulka1[[#This Row],[Interpolated_z2 - measured]]/Tabulka1[[#This Row],[z2]]*100</f>
        <v>4.8977130517706947E-2</v>
      </c>
      <c r="AQ1277" s="1">
        <v>1</v>
      </c>
    </row>
    <row r="1278" spans="1:43" ht="16.5" x14ac:dyDescent="0.35">
      <c r="A1278" s="1">
        <f>2*Tabulka1[[#This Row],[x3]]*Tabulka1[[#This Row],[z]]/(100*94.196)*1000</f>
        <v>3.1166999403666158</v>
      </c>
      <c r="B1278" s="1">
        <f>Tabulka1[[#This Row],[y2]]*Tabulka1[[#This Row],[x]]/2</f>
        <v>1.5583499701833079</v>
      </c>
      <c r="C1278" s="1">
        <f>Tabulka1[[#This Row],[z2]]</f>
        <v>1.20208</v>
      </c>
      <c r="D1278" s="1">
        <f>Tabulka1[[#This Row],[std2]]</f>
        <v>1.41421356238236E-5</v>
      </c>
      <c r="E1278" s="1">
        <v>4</v>
      </c>
      <c r="F1278" s="1" t="s">
        <v>84</v>
      </c>
      <c r="G1278" s="1" t="s">
        <v>27</v>
      </c>
      <c r="H1278" s="1" t="str">
        <f>Tabulka1[[#This Row],[z2Label]]</f>
        <v>Density (g/cm3)</v>
      </c>
      <c r="I1278" s="1">
        <v>20</v>
      </c>
      <c r="J1278" s="1">
        <v>1</v>
      </c>
      <c r="K1278">
        <v>1.20208</v>
      </c>
      <c r="L1278">
        <v>1.41421356238236E-5</v>
      </c>
      <c r="M1278" s="1" t="s">
        <v>29</v>
      </c>
      <c r="N1278" s="1" t="s">
        <v>28</v>
      </c>
      <c r="O1278" s="1" t="s">
        <v>80</v>
      </c>
      <c r="P1278" s="1">
        <f>Tabulka1[[#This Row],[x2]]/(1+Tabulka1[[#This Row],[y2]]*60.08/94.196)</f>
        <v>12.21136145609168</v>
      </c>
      <c r="Q1278" s="1">
        <f>Tabulka1[[#This Row],[y2]]</f>
        <v>1</v>
      </c>
      <c r="R1278" s="1">
        <f>Tabulka1[[#This Row],[z2]]</f>
        <v>1.20208</v>
      </c>
      <c r="S1278" s="1">
        <f>Tabulka1[[#This Row],[std2]]</f>
        <v>1.41421356238236E-5</v>
      </c>
      <c r="T1278" s="1" t="s">
        <v>39</v>
      </c>
      <c r="U1278" s="1" t="s">
        <v>28</v>
      </c>
      <c r="V1278" s="1" t="str">
        <f>Tabulka1[[#This Row],[z2Label]]</f>
        <v>Density (g/cm3)</v>
      </c>
      <c r="W1278" s="1">
        <f>2*Tabulka1[[#This Row],[x3]]/94.196*1000/(100-Tabulka1[[#This Row],[x2]])</f>
        <v>3.2409448002281627</v>
      </c>
      <c r="X1278" s="1">
        <f>(Tabulka1[[#This Row],[x2]]-Tabulka1[[#This Row],[x3]])/60.08*1000/(100-Tabulka1[[#This Row],[x2]])</f>
        <v>1.6204724001140813</v>
      </c>
      <c r="Y1278" s="1">
        <f>Tabulka1[[#This Row],[z2]]</f>
        <v>1.20208</v>
      </c>
      <c r="Z1278" s="1">
        <f>Tabulka1[[#This Row],[std2]]</f>
        <v>1.41421356238236E-5</v>
      </c>
      <c r="AA1278" s="1" t="s">
        <v>40</v>
      </c>
      <c r="AB1278" s="1" t="s">
        <v>37</v>
      </c>
      <c r="AC1278" s="1" t="str">
        <f>Tabulka1[[#This Row],[z2Label]]</f>
        <v>Density (g/cm3)</v>
      </c>
      <c r="AD1278" s="1">
        <f>Tabulka1[[#This Row],[y2]]</f>
        <v>1</v>
      </c>
      <c r="AE1278" s="1">
        <f>Tabulka1[[#This Row],[x3]]</f>
        <v>12.21136145609168</v>
      </c>
      <c r="AF1278" s="1">
        <f>Tabulka1[[#This Row],[x2]]-Tabulka1[[#This Row],[x3]]</f>
        <v>7.7886385439083199</v>
      </c>
      <c r="AG1278" s="1">
        <f>100-Tabulka1[[#This Row],[Na2O_proc]]-Tabulka1[[#This Row],[SiO2_proc]]</f>
        <v>80</v>
      </c>
      <c r="AH1278" s="1">
        <f>Tabulka1[[#This Row],[z2]]</f>
        <v>1.20208</v>
      </c>
      <c r="AI1278" s="1">
        <f>Tabulka1[[#This Row],[std2]]</f>
        <v>1.41421356238236E-5</v>
      </c>
      <c r="AJ1278" s="1" t="str">
        <f>Tabulka1[[#This Row],[z2Label]]</f>
        <v>Density (g/cm3)</v>
      </c>
      <c r="AK1278" s="1">
        <v>30</v>
      </c>
      <c r="AL1278" s="1" t="s">
        <v>83</v>
      </c>
      <c r="AM1278" s="1" t="s">
        <v>79</v>
      </c>
      <c r="AN1278" s="1">
        <f t="shared" si="934"/>
        <v>1.1991248399999994</v>
      </c>
      <c r="AO1278" s="1">
        <f>Tabulka1[[#This Row],[Interpolated_z2]]-Tabulka1[[#This Row],[z2]]</f>
        <v>-2.9551600000006228E-3</v>
      </c>
      <c r="AP1278" s="1">
        <f>Tabulka1[[#This Row],[Interpolated_z2 - measured]]/Tabulka1[[#This Row],[z2]]*100</f>
        <v>-0.24583721549319704</v>
      </c>
      <c r="AQ1278" s="1">
        <v>1</v>
      </c>
    </row>
    <row r="1279" spans="1:43" ht="16.5" x14ac:dyDescent="0.35">
      <c r="A1279" s="1">
        <f>2*Tabulka1[[#This Row],[x3]]*Tabulka1[[#This Row],[z]]/(100*94.196)*1000</f>
        <v>4.0741106847468167</v>
      </c>
      <c r="B1279" s="1">
        <f>Tabulka1[[#This Row],[y2]]*Tabulka1[[#This Row],[x]]/2</f>
        <v>2.0370553423734084</v>
      </c>
      <c r="C1279" s="1">
        <f>Tabulka1[[#This Row],[z2]]</f>
        <v>1.2570749999999999</v>
      </c>
      <c r="D1279" s="1">
        <f>Tabulka1[[#This Row],[std2]]</f>
        <v>7.0710678119117998E-6</v>
      </c>
      <c r="E1279" s="1">
        <v>4</v>
      </c>
      <c r="F1279" s="1" t="s">
        <v>84</v>
      </c>
      <c r="G1279" s="1" t="s">
        <v>27</v>
      </c>
      <c r="H1279" s="1" t="str">
        <f>Tabulka1[[#This Row],[z2Label]]</f>
        <v>Density (g/cm3)</v>
      </c>
      <c r="I1279" s="1">
        <v>25</v>
      </c>
      <c r="J1279" s="1">
        <v>1</v>
      </c>
      <c r="K1279">
        <v>1.2570749999999999</v>
      </c>
      <c r="L1279">
        <v>7.0710678119117998E-6</v>
      </c>
      <c r="M1279" s="1" t="s">
        <v>29</v>
      </c>
      <c r="N1279" s="1" t="s">
        <v>28</v>
      </c>
      <c r="O1279" s="1" t="s">
        <v>80</v>
      </c>
      <c r="P1279" s="1">
        <f>Tabulka1[[#This Row],[x2]]/(1+Tabulka1[[#This Row],[y2]]*60.08/94.196)</f>
        <v>15.2642018201146</v>
      </c>
      <c r="Q1279" s="1">
        <f>Tabulka1[[#This Row],[y2]]</f>
        <v>1</v>
      </c>
      <c r="R1279" s="1">
        <f>Tabulka1[[#This Row],[z2]]</f>
        <v>1.2570749999999999</v>
      </c>
      <c r="S1279" s="1">
        <f>Tabulka1[[#This Row],[std2]]</f>
        <v>7.0710678119117998E-6</v>
      </c>
      <c r="T1279" s="1" t="s">
        <v>39</v>
      </c>
      <c r="U1279" s="1" t="s">
        <v>28</v>
      </c>
      <c r="V1279" s="1" t="str">
        <f>Tabulka1[[#This Row],[z2Label]]</f>
        <v>Density (g/cm3)</v>
      </c>
      <c r="W1279" s="1">
        <f>2*Tabulka1[[#This Row],[x3]]/94.196*1000/(100-Tabulka1[[#This Row],[x2]])</f>
        <v>4.3212597336375502</v>
      </c>
      <c r="X1279" s="1">
        <f>(Tabulka1[[#This Row],[x2]]-Tabulka1[[#This Row],[x3]])/60.08*1000/(100-Tabulka1[[#This Row],[x2]])</f>
        <v>2.1606298668187751</v>
      </c>
      <c r="Y1279" s="1">
        <f>Tabulka1[[#This Row],[z2]]</f>
        <v>1.2570749999999999</v>
      </c>
      <c r="Z1279" s="1">
        <f>Tabulka1[[#This Row],[std2]]</f>
        <v>7.0710678119117998E-6</v>
      </c>
      <c r="AA1279" s="1" t="s">
        <v>40</v>
      </c>
      <c r="AB1279" s="1" t="s">
        <v>37</v>
      </c>
      <c r="AC1279" s="1" t="str">
        <f>Tabulka1[[#This Row],[z2Label]]</f>
        <v>Density (g/cm3)</v>
      </c>
      <c r="AD1279" s="1">
        <f>Tabulka1[[#This Row],[y2]]</f>
        <v>1</v>
      </c>
      <c r="AE1279" s="1">
        <f>Tabulka1[[#This Row],[x3]]</f>
        <v>15.2642018201146</v>
      </c>
      <c r="AF1279" s="1">
        <f>Tabulka1[[#This Row],[x2]]-Tabulka1[[#This Row],[x3]]</f>
        <v>9.7357981798853999</v>
      </c>
      <c r="AG1279" s="1">
        <f>100-Tabulka1[[#This Row],[Na2O_proc]]-Tabulka1[[#This Row],[SiO2_proc]]</f>
        <v>75</v>
      </c>
      <c r="AH1279" s="1">
        <f>Tabulka1[[#This Row],[z2]]</f>
        <v>1.2570749999999999</v>
      </c>
      <c r="AI1279" s="1">
        <f>Tabulka1[[#This Row],[std2]]</f>
        <v>7.0710678119117998E-6</v>
      </c>
      <c r="AJ1279" s="1" t="str">
        <f>Tabulka1[[#This Row],[z2Label]]</f>
        <v>Density (g/cm3)</v>
      </c>
      <c r="AK1279" s="1">
        <v>30</v>
      </c>
      <c r="AL1279" s="1" t="s">
        <v>83</v>
      </c>
      <c r="AM1279" s="1" t="s">
        <v>79</v>
      </c>
      <c r="AN1279" s="1">
        <f t="shared" si="934"/>
        <v>1.2579205968749998</v>
      </c>
      <c r="AO1279" s="1">
        <f>Tabulka1[[#This Row],[Interpolated_z2]]-Tabulka1[[#This Row],[z2]]</f>
        <v>8.4559687499985436E-4</v>
      </c>
      <c r="AP1279" s="1">
        <f>Tabulka1[[#This Row],[Interpolated_z2 - measured]]/Tabulka1[[#This Row],[z2]]*100</f>
        <v>6.726701867429187E-2</v>
      </c>
      <c r="AQ1279" s="1">
        <v>1</v>
      </c>
    </row>
    <row r="1280" spans="1:43" ht="16.5" x14ac:dyDescent="0.35">
      <c r="A1280" s="1">
        <f>2*Tabulka1[[#This Row],[x3]]*Tabulka1[[#This Row],[z]]/(100*94.196)*1000</f>
        <v>5.1360483808239783</v>
      </c>
      <c r="B1280" s="1">
        <f>Tabulka1[[#This Row],[y2]]*Tabulka1[[#This Row],[x]]/2</f>
        <v>2.5680241904119891</v>
      </c>
      <c r="C1280" s="1">
        <f>Tabulka1[[#This Row],[z2]]</f>
        <v>1.3206150000000001</v>
      </c>
      <c r="D1280" s="1">
        <f>Tabulka1[[#This Row],[std2]]</f>
        <v>7.0710678117547895E-6</v>
      </c>
      <c r="E1280" s="1">
        <v>4</v>
      </c>
      <c r="F1280" s="1" t="s">
        <v>84</v>
      </c>
      <c r="G1280" s="1" t="s">
        <v>27</v>
      </c>
      <c r="H1280" s="1" t="str">
        <f>Tabulka1[[#This Row],[z2Label]]</f>
        <v>Density (g/cm3)</v>
      </c>
      <c r="I1280" s="1">
        <v>30</v>
      </c>
      <c r="J1280" s="1">
        <v>1</v>
      </c>
      <c r="K1280">
        <v>1.3206150000000001</v>
      </c>
      <c r="L1280">
        <v>7.0710678117547895E-6</v>
      </c>
      <c r="M1280" s="1" t="s">
        <v>29</v>
      </c>
      <c r="N1280" s="1" t="s">
        <v>28</v>
      </c>
      <c r="O1280" s="1" t="s">
        <v>80</v>
      </c>
      <c r="P1280" s="1">
        <f>Tabulka1[[#This Row],[x2]]/(1+Tabulka1[[#This Row],[y2]]*60.08/94.196)</f>
        <v>18.31704218413752</v>
      </c>
      <c r="Q1280" s="1">
        <f>Tabulka1[[#This Row],[y2]]</f>
        <v>1</v>
      </c>
      <c r="R1280" s="1">
        <f>Tabulka1[[#This Row],[z2]]</f>
        <v>1.3206150000000001</v>
      </c>
      <c r="S1280" s="1">
        <f>Tabulka1[[#This Row],[std2]]</f>
        <v>7.0710678117547895E-6</v>
      </c>
      <c r="T1280" s="1" t="s">
        <v>39</v>
      </c>
      <c r="U1280" s="1" t="s">
        <v>28</v>
      </c>
      <c r="V1280" s="1" t="str">
        <f>Tabulka1[[#This Row],[z2Label]]</f>
        <v>Density (g/cm3)</v>
      </c>
      <c r="W1280" s="1">
        <f>2*Tabulka1[[#This Row],[x3]]/94.196*1000/(100-Tabulka1[[#This Row],[x2]])</f>
        <v>5.5559053718197076</v>
      </c>
      <c r="X1280" s="1">
        <f>(Tabulka1[[#This Row],[x2]]-Tabulka1[[#This Row],[x3]])/60.08*1000/(100-Tabulka1[[#This Row],[x2]])</f>
        <v>2.7779526859098538</v>
      </c>
      <c r="Y1280" s="1">
        <f>Tabulka1[[#This Row],[z2]]</f>
        <v>1.3206150000000001</v>
      </c>
      <c r="Z1280" s="1">
        <f>Tabulka1[[#This Row],[std2]]</f>
        <v>7.0710678117547895E-6</v>
      </c>
      <c r="AA1280" s="1" t="s">
        <v>40</v>
      </c>
      <c r="AB1280" s="1" t="s">
        <v>37</v>
      </c>
      <c r="AC1280" s="1" t="str">
        <f>Tabulka1[[#This Row],[z2Label]]</f>
        <v>Density (g/cm3)</v>
      </c>
      <c r="AD1280" s="1">
        <f>Tabulka1[[#This Row],[y2]]</f>
        <v>1</v>
      </c>
      <c r="AE1280" s="1">
        <f>Tabulka1[[#This Row],[x3]]</f>
        <v>18.31704218413752</v>
      </c>
      <c r="AF1280" s="1">
        <f>Tabulka1[[#This Row],[x2]]-Tabulka1[[#This Row],[x3]]</f>
        <v>11.68295781586248</v>
      </c>
      <c r="AG1280" s="1">
        <f>100-Tabulka1[[#This Row],[Na2O_proc]]-Tabulka1[[#This Row],[SiO2_proc]]</f>
        <v>70</v>
      </c>
      <c r="AH1280" s="1">
        <f>Tabulka1[[#This Row],[z2]]</f>
        <v>1.3206150000000001</v>
      </c>
      <c r="AI1280" s="1">
        <f>Tabulka1[[#This Row],[std2]]</f>
        <v>7.0710678117547895E-6</v>
      </c>
      <c r="AJ1280" s="1" t="str">
        <f>Tabulka1[[#This Row],[z2Label]]</f>
        <v>Density (g/cm3)</v>
      </c>
      <c r="AK1280" s="1">
        <v>30</v>
      </c>
      <c r="AL1280" s="1" t="s">
        <v>83</v>
      </c>
      <c r="AM1280" s="1" t="s">
        <v>79</v>
      </c>
      <c r="AN1280" s="1">
        <f t="shared" si="934"/>
        <v>1.3197007900000002</v>
      </c>
      <c r="AO1280" s="1">
        <f>Tabulka1[[#This Row],[Interpolated_z2]]-Tabulka1[[#This Row],[z2]]</f>
        <v>-9.1420999999991537E-4</v>
      </c>
      <c r="AP1280" s="1">
        <f>Tabulka1[[#This Row],[Interpolated_z2 - measured]]/Tabulka1[[#This Row],[z2]]*100</f>
        <v>-6.9226080273199625E-2</v>
      </c>
      <c r="AQ1280" s="1">
        <v>1</v>
      </c>
    </row>
    <row r="1281" spans="1:43" ht="16.5" x14ac:dyDescent="0.35">
      <c r="A1281" s="1">
        <f>2*Tabulka1[[#This Row],[x3]]*Tabulka1[[#This Row],[z]]/(100*94.196)*1000</f>
        <v>6.2898182478156031</v>
      </c>
      <c r="B1281" s="1">
        <f>Tabulka1[[#This Row],[y2]]*Tabulka1[[#This Row],[x]]/2</f>
        <v>3.1449091239078015</v>
      </c>
      <c r="C1281" s="1">
        <f>Tabulka1[[#This Row],[z2]]</f>
        <v>1.3862399999999999</v>
      </c>
      <c r="D1281" s="1">
        <f>Tabulka1[[#This Row],[std2]]</f>
        <v>1.4142135623666588E-5</v>
      </c>
      <c r="E1281" s="1">
        <v>4</v>
      </c>
      <c r="F1281" s="1" t="s">
        <v>84</v>
      </c>
      <c r="G1281" s="1" t="s">
        <v>27</v>
      </c>
      <c r="H1281" s="1" t="str">
        <f>Tabulka1[[#This Row],[z2Label]]</f>
        <v>Density (g/cm3)</v>
      </c>
      <c r="I1281" s="1">
        <v>35</v>
      </c>
      <c r="J1281" s="1">
        <v>1</v>
      </c>
      <c r="K1281">
        <v>1.3862399999999999</v>
      </c>
      <c r="L1281">
        <v>1.4142135623666588E-5</v>
      </c>
      <c r="M1281" s="1" t="s">
        <v>29</v>
      </c>
      <c r="N1281" s="1" t="s">
        <v>28</v>
      </c>
      <c r="O1281" s="1" t="s">
        <v>80</v>
      </c>
      <c r="P1281" s="1">
        <f>Tabulka1[[#This Row],[x2]]/(1+Tabulka1[[#This Row],[y2]]*60.08/94.196)</f>
        <v>21.36988254816044</v>
      </c>
      <c r="Q1281" s="1">
        <f>Tabulka1[[#This Row],[y2]]</f>
        <v>1</v>
      </c>
      <c r="R1281" s="1">
        <f>Tabulka1[[#This Row],[z2]]</f>
        <v>1.3862399999999999</v>
      </c>
      <c r="S1281" s="1">
        <f>Tabulka1[[#This Row],[std2]]</f>
        <v>1.4142135623666588E-5</v>
      </c>
      <c r="T1281" s="1" t="s">
        <v>39</v>
      </c>
      <c r="U1281" s="1" t="s">
        <v>28</v>
      </c>
      <c r="V1281" s="1" t="str">
        <f>Tabulka1[[#This Row],[z2Label]]</f>
        <v>Density (g/cm3)</v>
      </c>
      <c r="W1281" s="1">
        <f>2*Tabulka1[[#This Row],[x3]]/94.196*1000/(100-Tabulka1[[#This Row],[x2]])</f>
        <v>6.9804964927991193</v>
      </c>
      <c r="X1281" s="1">
        <f>(Tabulka1[[#This Row],[x2]]-Tabulka1[[#This Row],[x3]])/60.08*1000/(100-Tabulka1[[#This Row],[x2]])</f>
        <v>3.4902482463995597</v>
      </c>
      <c r="Y1281" s="1">
        <f>Tabulka1[[#This Row],[z2]]</f>
        <v>1.3862399999999999</v>
      </c>
      <c r="Z1281" s="1">
        <f>Tabulka1[[#This Row],[std2]]</f>
        <v>1.4142135623666588E-5</v>
      </c>
      <c r="AA1281" s="1" t="s">
        <v>40</v>
      </c>
      <c r="AB1281" s="1" t="s">
        <v>37</v>
      </c>
      <c r="AC1281" s="1" t="str">
        <f>Tabulka1[[#This Row],[z2Label]]</f>
        <v>Density (g/cm3)</v>
      </c>
      <c r="AD1281" s="1">
        <f>Tabulka1[[#This Row],[y2]]</f>
        <v>1</v>
      </c>
      <c r="AE1281" s="1">
        <f>Tabulka1[[#This Row],[x3]]</f>
        <v>21.36988254816044</v>
      </c>
      <c r="AF1281" s="1">
        <f>Tabulka1[[#This Row],[x2]]-Tabulka1[[#This Row],[x3]]</f>
        <v>13.63011745183956</v>
      </c>
      <c r="AG1281" s="1">
        <f>100-Tabulka1[[#This Row],[Na2O_proc]]-Tabulka1[[#This Row],[SiO2_proc]]</f>
        <v>65</v>
      </c>
      <c r="AH1281" s="1">
        <f>Tabulka1[[#This Row],[z2]]</f>
        <v>1.3862399999999999</v>
      </c>
      <c r="AI1281" s="1">
        <f>Tabulka1[[#This Row],[std2]]</f>
        <v>1.4142135623666588E-5</v>
      </c>
      <c r="AJ1281" s="1" t="str">
        <f>Tabulka1[[#This Row],[z2Label]]</f>
        <v>Density (g/cm3)</v>
      </c>
      <c r="AK1281" s="1">
        <v>30</v>
      </c>
      <c r="AL1281" s="1" t="s">
        <v>83</v>
      </c>
      <c r="AM1281" s="1" t="s">
        <v>79</v>
      </c>
      <c r="AN1281" s="1">
        <f t="shared" si="934"/>
        <v>1.3849878318749995</v>
      </c>
      <c r="AO1281" s="1">
        <f>Tabulka1[[#This Row],[Interpolated_z2]]-Tabulka1[[#This Row],[z2]]</f>
        <v>-1.2521681250003969E-3</v>
      </c>
      <c r="AP1281" s="1">
        <f>Tabulka1[[#This Row],[Interpolated_z2 - measured]]/Tabulka1[[#This Row],[z2]]*100</f>
        <v>-9.032837928500094E-2</v>
      </c>
      <c r="AQ1281" s="1">
        <v>1</v>
      </c>
    </row>
    <row r="1282" spans="1:43" ht="16.5" x14ac:dyDescent="0.35">
      <c r="A1282" s="1">
        <f>2*Tabulka1[[#This Row],[x3]]*Tabulka1[[#This Row],[z]]/(100*94.196)*1000</f>
        <v>7.558790738676139</v>
      </c>
      <c r="B1282" s="1">
        <f>Tabulka1[[#This Row],[y2]]*Tabulka1[[#This Row],[x]]/2</f>
        <v>3.7793953693380695</v>
      </c>
      <c r="C1282" s="1">
        <f>Tabulka1[[#This Row],[z2]]</f>
        <v>1.4576750000000001</v>
      </c>
      <c r="D1282" s="1">
        <f>Tabulka1[[#This Row],[std2]]</f>
        <v>7.0710678119117998E-6</v>
      </c>
      <c r="E1282" s="1">
        <v>4</v>
      </c>
      <c r="F1282" s="1" t="s">
        <v>84</v>
      </c>
      <c r="G1282" s="1" t="s">
        <v>27</v>
      </c>
      <c r="H1282" s="1" t="str">
        <f>Tabulka1[[#This Row],[z2Label]]</f>
        <v>Density (g/cm3)</v>
      </c>
      <c r="I1282" s="1">
        <v>40</v>
      </c>
      <c r="J1282" s="1">
        <v>1</v>
      </c>
      <c r="K1282">
        <v>1.4576750000000001</v>
      </c>
      <c r="L1282">
        <v>7.0710678119117998E-6</v>
      </c>
      <c r="M1282" s="1" t="s">
        <v>29</v>
      </c>
      <c r="N1282" s="1" t="s">
        <v>28</v>
      </c>
      <c r="O1282" s="1" t="s">
        <v>80</v>
      </c>
      <c r="P1282" s="1">
        <f>Tabulka1[[#This Row],[x2]]/(1+Tabulka1[[#This Row],[y2]]*60.08/94.196)</f>
        <v>24.42272291218336</v>
      </c>
      <c r="Q1282" s="1">
        <f>Tabulka1[[#This Row],[y2]]</f>
        <v>1</v>
      </c>
      <c r="R1282" s="1">
        <f>Tabulka1[[#This Row],[z2]]</f>
        <v>1.4576750000000001</v>
      </c>
      <c r="S1282" s="1">
        <f>Tabulka1[[#This Row],[std2]]</f>
        <v>7.0710678119117998E-6</v>
      </c>
      <c r="T1282" s="1" t="s">
        <v>39</v>
      </c>
      <c r="U1282" s="1" t="s">
        <v>28</v>
      </c>
      <c r="V1282" s="1" t="str">
        <f>Tabulka1[[#This Row],[z2Label]]</f>
        <v>Density (g/cm3)</v>
      </c>
      <c r="W1282" s="1">
        <f>2*Tabulka1[[#This Row],[x3]]/94.196*1000/(100-Tabulka1[[#This Row],[x2]])</f>
        <v>8.6425194672751005</v>
      </c>
      <c r="X1282" s="1">
        <f>(Tabulka1[[#This Row],[x2]]-Tabulka1[[#This Row],[x3]])/60.08*1000/(100-Tabulka1[[#This Row],[x2]])</f>
        <v>4.3212597336375502</v>
      </c>
      <c r="Y1282" s="1">
        <f>Tabulka1[[#This Row],[z2]]</f>
        <v>1.4576750000000001</v>
      </c>
      <c r="Z1282" s="1">
        <f>Tabulka1[[#This Row],[std2]]</f>
        <v>7.0710678119117998E-6</v>
      </c>
      <c r="AA1282" s="1" t="s">
        <v>40</v>
      </c>
      <c r="AB1282" s="1" t="s">
        <v>37</v>
      </c>
      <c r="AC1282" s="1" t="str">
        <f>Tabulka1[[#This Row],[z2Label]]</f>
        <v>Density (g/cm3)</v>
      </c>
      <c r="AD1282" s="1">
        <f>Tabulka1[[#This Row],[y2]]</f>
        <v>1</v>
      </c>
      <c r="AE1282" s="1">
        <f>Tabulka1[[#This Row],[x3]]</f>
        <v>24.42272291218336</v>
      </c>
      <c r="AF1282" s="1">
        <f>Tabulka1[[#This Row],[x2]]-Tabulka1[[#This Row],[x3]]</f>
        <v>15.57727708781664</v>
      </c>
      <c r="AG1282" s="1">
        <f>100-Tabulka1[[#This Row],[Na2O_proc]]-Tabulka1[[#This Row],[SiO2_proc]]</f>
        <v>60</v>
      </c>
      <c r="AH1282" s="1">
        <f>Tabulka1[[#This Row],[z2]]</f>
        <v>1.4576750000000001</v>
      </c>
      <c r="AI1282" s="1">
        <f>Tabulka1[[#This Row],[std2]]</f>
        <v>7.0710678119117998E-6</v>
      </c>
      <c r="AJ1282" s="1" t="str">
        <f>Tabulka1[[#This Row],[z2Label]]</f>
        <v>Density (g/cm3)</v>
      </c>
      <c r="AK1282" s="1">
        <v>30</v>
      </c>
      <c r="AL1282" s="1" t="s">
        <v>83</v>
      </c>
      <c r="AM1282" s="1" t="s">
        <v>79</v>
      </c>
      <c r="AN1282" s="1">
        <f t="shared" si="934"/>
        <v>1.4547526799999992</v>
      </c>
      <c r="AO1282" s="1">
        <f>Tabulka1[[#This Row],[Interpolated_z2]]-Tabulka1[[#This Row],[z2]]</f>
        <v>-2.9223200000008109E-3</v>
      </c>
      <c r="AP1282" s="1">
        <f>Tabulka1[[#This Row],[Interpolated_z2 - measured]]/Tabulka1[[#This Row],[z2]]*100</f>
        <v>-0.20047815871170258</v>
      </c>
      <c r="AQ1282" s="1">
        <v>1</v>
      </c>
    </row>
    <row r="1283" spans="1:43" ht="16.5" x14ac:dyDescent="0.35">
      <c r="A1283" s="1">
        <f>2*Tabulka1[[#This Row],[x3]]*Tabulka1[[#This Row],[z]]/(100*94.196)*1000</f>
        <v>8.9425963856983586</v>
      </c>
      <c r="B1283" s="1">
        <f>Tabulka1[[#This Row],[y2]]*Tabulka1[[#This Row],[x]]/2</f>
        <v>4.4712981928491793</v>
      </c>
      <c r="C1283" s="1">
        <f>Tabulka1[[#This Row],[z2]]</f>
        <v>1.5329200000000001</v>
      </c>
      <c r="D1283" s="1">
        <f>Tabulka1[[#This Row],[std2]]</f>
        <v>0</v>
      </c>
      <c r="E1283" s="1">
        <v>4</v>
      </c>
      <c r="F1283" s="1" t="s">
        <v>84</v>
      </c>
      <c r="G1283" s="1" t="s">
        <v>27</v>
      </c>
      <c r="H1283" s="1" t="str">
        <f>Tabulka1[[#This Row],[z2Label]]</f>
        <v>Density (g/cm3)</v>
      </c>
      <c r="I1283" s="1">
        <v>45</v>
      </c>
      <c r="J1283" s="1">
        <v>1</v>
      </c>
      <c r="K1283">
        <v>1.5329200000000001</v>
      </c>
      <c r="L1283">
        <v>0</v>
      </c>
      <c r="M1283" s="1" t="s">
        <v>29</v>
      </c>
      <c r="N1283" s="1" t="s">
        <v>28</v>
      </c>
      <c r="O1283" s="1" t="s">
        <v>80</v>
      </c>
      <c r="P1283" s="1">
        <f>Tabulka1[[#This Row],[x2]]/(1+Tabulka1[[#This Row],[y2]]*60.08/94.196)</f>
        <v>27.47556327620628</v>
      </c>
      <c r="Q1283" s="1">
        <f>Tabulka1[[#This Row],[y2]]</f>
        <v>1</v>
      </c>
      <c r="R1283" s="1">
        <f>Tabulka1[[#This Row],[z2]]</f>
        <v>1.5329200000000001</v>
      </c>
      <c r="S1283" s="1">
        <f>Tabulka1[[#This Row],[std2]]</f>
        <v>0</v>
      </c>
      <c r="T1283" s="1" t="s">
        <v>39</v>
      </c>
      <c r="U1283" s="1" t="s">
        <v>28</v>
      </c>
      <c r="V1283" s="1" t="str">
        <f>Tabulka1[[#This Row],[z2Label]]</f>
        <v>Density (g/cm3)</v>
      </c>
      <c r="W1283" s="1">
        <f>2*Tabulka1[[#This Row],[x3]]/94.196*1000/(100-Tabulka1[[#This Row],[x2]])</f>
        <v>10.606728437110352</v>
      </c>
      <c r="X1283" s="1">
        <f>(Tabulka1[[#This Row],[x2]]-Tabulka1[[#This Row],[x3]])/60.08*1000/(100-Tabulka1[[#This Row],[x2]])</f>
        <v>5.3033642185551759</v>
      </c>
      <c r="Y1283" s="1">
        <f>Tabulka1[[#This Row],[z2]]</f>
        <v>1.5329200000000001</v>
      </c>
      <c r="Z1283" s="1">
        <f>Tabulka1[[#This Row],[std2]]</f>
        <v>0</v>
      </c>
      <c r="AA1283" s="1" t="s">
        <v>40</v>
      </c>
      <c r="AB1283" s="1" t="s">
        <v>37</v>
      </c>
      <c r="AC1283" s="1" t="str">
        <f>Tabulka1[[#This Row],[z2Label]]</f>
        <v>Density (g/cm3)</v>
      </c>
      <c r="AD1283" s="1">
        <f>Tabulka1[[#This Row],[y2]]</f>
        <v>1</v>
      </c>
      <c r="AE1283" s="1">
        <f>Tabulka1[[#This Row],[x3]]</f>
        <v>27.47556327620628</v>
      </c>
      <c r="AF1283" s="1">
        <f>Tabulka1[[#This Row],[x2]]-Tabulka1[[#This Row],[x3]]</f>
        <v>17.52443672379372</v>
      </c>
      <c r="AG1283" s="1">
        <f>100-Tabulka1[[#This Row],[Na2O_proc]]-Tabulka1[[#This Row],[SiO2_proc]]</f>
        <v>54.999999999999993</v>
      </c>
      <c r="AH1283" s="1">
        <f>Tabulka1[[#This Row],[z2]]</f>
        <v>1.5329200000000001</v>
      </c>
      <c r="AI1283" s="1">
        <f>Tabulka1[[#This Row],[std2]]</f>
        <v>0</v>
      </c>
      <c r="AJ1283" s="1" t="str">
        <f>Tabulka1[[#This Row],[z2Label]]</f>
        <v>Density (g/cm3)</v>
      </c>
      <c r="AK1283" s="1">
        <v>30</v>
      </c>
      <c r="AL1283" s="1" t="s">
        <v>83</v>
      </c>
      <c r="AM1283" s="1" t="s">
        <v>79</v>
      </c>
      <c r="AN1283" s="1">
        <f t="shared" si="934"/>
        <v>1.5304148368749999</v>
      </c>
      <c r="AO1283" s="1">
        <f>Tabulka1[[#This Row],[Interpolated_z2]]-Tabulka1[[#This Row],[z2]]</f>
        <v>-2.5051631250001538E-3</v>
      </c>
      <c r="AP1283" s="1">
        <f>Tabulka1[[#This Row],[Interpolated_z2 - measured]]/Tabulka1[[#This Row],[z2]]*100</f>
        <v>-0.16342425729980389</v>
      </c>
      <c r="AQ1283" s="1">
        <v>1</v>
      </c>
    </row>
    <row r="1284" spans="1:43" ht="16.5" x14ac:dyDescent="0.35">
      <c r="A1284" s="1">
        <f>2*Tabulka1[[#This Row],[x3]]*Tabulka1[[#This Row],[z]]/(100*94.196)*1000</f>
        <v>0</v>
      </c>
      <c r="B1284" s="1">
        <f>Tabulka1[[#This Row],[y2]]*Tabulka1[[#This Row],[x]]/2</f>
        <v>0</v>
      </c>
      <c r="C1284" s="1">
        <f>Tabulka1[[#This Row],[z2]]</f>
        <v>0.99565000000000003</v>
      </c>
      <c r="D1284" s="1">
        <f>Tabulka1[[#This Row],[std2]]</f>
        <v>0</v>
      </c>
      <c r="E1284" s="1">
        <v>5</v>
      </c>
      <c r="F1284" s="1" t="s">
        <v>84</v>
      </c>
      <c r="G1284" s="1" t="s">
        <v>27</v>
      </c>
      <c r="H1284" s="1" t="str">
        <f>Tabulka1[[#This Row],[z2Label]]</f>
        <v>Density (g/cm3)</v>
      </c>
      <c r="I1284" s="1">
        <v>0</v>
      </c>
      <c r="J1284" s="1">
        <v>1.5</v>
      </c>
      <c r="K1284">
        <v>0.99565000000000003</v>
      </c>
      <c r="L1284"/>
      <c r="M1284" s="1" t="s">
        <v>29</v>
      </c>
      <c r="N1284" s="1" t="s">
        <v>28</v>
      </c>
      <c r="O1284" s="1" t="s">
        <v>80</v>
      </c>
      <c r="P1284" s="1">
        <f>Tabulka1[[#This Row],[x2]]/(1+Tabulka1[[#This Row],[y2]]*60.08/94.196)</f>
        <v>0</v>
      </c>
      <c r="Q1284" s="1">
        <f>Tabulka1[[#This Row],[y2]]</f>
        <v>1.5</v>
      </c>
      <c r="R1284" s="1">
        <f>Tabulka1[[#This Row],[z2]]</f>
        <v>0.99565000000000003</v>
      </c>
      <c r="S1284" s="1">
        <f>Tabulka1[[#This Row],[std2]]</f>
        <v>0</v>
      </c>
      <c r="T1284" s="1" t="s">
        <v>39</v>
      </c>
      <c r="U1284" s="1" t="s">
        <v>28</v>
      </c>
      <c r="V1284" s="1" t="str">
        <f>Tabulka1[[#This Row],[z2Label]]</f>
        <v>Density (g/cm3)</v>
      </c>
      <c r="W1284" s="1">
        <f>2*Tabulka1[[#This Row],[x3]]/94.196*1000/(100-Tabulka1[[#This Row],[x2]])</f>
        <v>0</v>
      </c>
      <c r="X1284" s="1">
        <f>(Tabulka1[[#This Row],[x2]]-Tabulka1[[#This Row],[x3]])/60.08*1000/(100-Tabulka1[[#This Row],[x2]])</f>
        <v>0</v>
      </c>
      <c r="Y1284" s="1">
        <f>Tabulka1[[#This Row],[z2]]</f>
        <v>0.99565000000000003</v>
      </c>
      <c r="Z1284" s="1">
        <f>Tabulka1[[#This Row],[std2]]</f>
        <v>0</v>
      </c>
      <c r="AA1284" s="1" t="s">
        <v>40</v>
      </c>
      <c r="AB1284" s="1" t="s">
        <v>37</v>
      </c>
      <c r="AC1284" s="1" t="str">
        <f>Tabulka1[[#This Row],[z2Label]]</f>
        <v>Density (g/cm3)</v>
      </c>
      <c r="AD1284" s="1">
        <f>Tabulka1[[#This Row],[y2]]</f>
        <v>1.5</v>
      </c>
      <c r="AE1284" s="1">
        <f>Tabulka1[[#This Row],[x3]]</f>
        <v>0</v>
      </c>
      <c r="AF1284" s="1">
        <f>Tabulka1[[#This Row],[x2]]-Tabulka1[[#This Row],[x3]]</f>
        <v>0</v>
      </c>
      <c r="AG1284" s="1">
        <f>100-Tabulka1[[#This Row],[Na2O_proc]]-Tabulka1[[#This Row],[SiO2_proc]]</f>
        <v>100</v>
      </c>
      <c r="AH1284" s="1">
        <f>Tabulka1[[#This Row],[z2]]</f>
        <v>0.99565000000000003</v>
      </c>
      <c r="AI1284" s="1">
        <f>Tabulka1[[#This Row],[std2]]</f>
        <v>0</v>
      </c>
      <c r="AJ1284" s="1" t="str">
        <f>Tabulka1[[#This Row],[z2Label]]</f>
        <v>Density (g/cm3)</v>
      </c>
      <c r="AK1284" s="1">
        <v>30</v>
      </c>
      <c r="AL1284" s="1" t="s">
        <v>83</v>
      </c>
      <c r="AM1284" s="1" t="s">
        <v>79</v>
      </c>
      <c r="AN1284" s="1">
        <f t="shared" si="934"/>
        <v>0.99925811249999996</v>
      </c>
      <c r="AO1284" s="1">
        <f>Tabulka1[[#This Row],[Interpolated_z2]]-Tabulka1[[#This Row],[z2]]</f>
        <v>3.608112499999927E-3</v>
      </c>
      <c r="AP1284" s="1">
        <f>Tabulka1[[#This Row],[Interpolated_z2 - measured]]/Tabulka1[[#This Row],[z2]]*100</f>
        <v>0.362387636217539</v>
      </c>
      <c r="AQ1284" s="1">
        <v>100</v>
      </c>
    </row>
    <row r="1285" spans="1:43" ht="16.5" x14ac:dyDescent="0.35">
      <c r="A1285" s="1">
        <f>2*Tabulka1[[#This Row],[x3]]*Tabulka1[[#This Row],[z]]/(100*94.196)*1000</f>
        <v>0.56445994921764786</v>
      </c>
      <c r="B1285" s="1">
        <f>Tabulka1[[#This Row],[y2]]*Tabulka1[[#This Row],[x]]/2</f>
        <v>0.4233449619132359</v>
      </c>
      <c r="C1285" s="1">
        <f>Tabulka1[[#This Row],[z2]]</f>
        <v>1.0403899999999999</v>
      </c>
      <c r="D1285" s="1">
        <f>Tabulka1[[#This Row],[std2]]</f>
        <v>0</v>
      </c>
      <c r="E1285" s="1">
        <v>5</v>
      </c>
      <c r="F1285" s="1" t="s">
        <v>84</v>
      </c>
      <c r="G1285" s="1" t="s">
        <v>27</v>
      </c>
      <c r="H1285" s="1" t="str">
        <f>Tabulka1[[#This Row],[z2Label]]</f>
        <v>Density (g/cm3)</v>
      </c>
      <c r="I1285" s="1">
        <v>5</v>
      </c>
      <c r="J1285" s="1">
        <v>1.5</v>
      </c>
      <c r="K1285">
        <v>1.0403899999999999</v>
      </c>
      <c r="L1285">
        <v>0</v>
      </c>
      <c r="M1285" s="1" t="s">
        <v>29</v>
      </c>
      <c r="N1285" s="1" t="s">
        <v>28</v>
      </c>
      <c r="O1285" s="1" t="s">
        <v>80</v>
      </c>
      <c r="P1285" s="1">
        <f>Tabulka1[[#This Row],[x2]]/(1+Tabulka1[[#This Row],[y2]]*60.08/94.196)</f>
        <v>2.5552854879663189</v>
      </c>
      <c r="Q1285" s="1">
        <f>Tabulka1[[#This Row],[y2]]</f>
        <v>1.5</v>
      </c>
      <c r="R1285" s="1">
        <f>Tabulka1[[#This Row],[z2]]</f>
        <v>1.0403899999999999</v>
      </c>
      <c r="S1285" s="1">
        <f>Tabulka1[[#This Row],[std2]]</f>
        <v>0</v>
      </c>
      <c r="T1285" s="1" t="s">
        <v>39</v>
      </c>
      <c r="U1285" s="1" t="s">
        <v>28</v>
      </c>
      <c r="V1285" s="1" t="str">
        <f>Tabulka1[[#This Row],[z2Label]]</f>
        <v>Density (g/cm3)</v>
      </c>
      <c r="W1285" s="1">
        <f>2*Tabulka1[[#This Row],[x3]]/94.196*1000/(100-Tabulka1[[#This Row],[x2]])</f>
        <v>0.57110157498392367</v>
      </c>
      <c r="X1285" s="1">
        <f>(Tabulka1[[#This Row],[x2]]-Tabulka1[[#This Row],[x3]])/60.08*1000/(100-Tabulka1[[#This Row],[x2]])</f>
        <v>0.42832618123794258</v>
      </c>
      <c r="Y1285" s="1">
        <f>Tabulka1[[#This Row],[z2]]</f>
        <v>1.0403899999999999</v>
      </c>
      <c r="Z1285" s="1">
        <f>Tabulka1[[#This Row],[std2]]</f>
        <v>0</v>
      </c>
      <c r="AA1285" s="1" t="s">
        <v>40</v>
      </c>
      <c r="AB1285" s="1" t="s">
        <v>37</v>
      </c>
      <c r="AC1285" s="1" t="str">
        <f>Tabulka1[[#This Row],[z2Label]]</f>
        <v>Density (g/cm3)</v>
      </c>
      <c r="AD1285" s="1">
        <f>Tabulka1[[#This Row],[y2]]</f>
        <v>1.5</v>
      </c>
      <c r="AE1285" s="1">
        <f>Tabulka1[[#This Row],[x3]]</f>
        <v>2.5552854879663189</v>
      </c>
      <c r="AF1285" s="1">
        <f>Tabulka1[[#This Row],[x2]]-Tabulka1[[#This Row],[x3]]</f>
        <v>2.4447145120336811</v>
      </c>
      <c r="AG1285" s="1">
        <f>100-Tabulka1[[#This Row],[Na2O_proc]]-Tabulka1[[#This Row],[SiO2_proc]]</f>
        <v>95</v>
      </c>
      <c r="AH1285" s="1">
        <f>Tabulka1[[#This Row],[z2]]</f>
        <v>1.0403899999999999</v>
      </c>
      <c r="AI1285" s="1">
        <f>Tabulka1[[#This Row],[std2]]</f>
        <v>0</v>
      </c>
      <c r="AJ1285" s="1" t="str">
        <f>Tabulka1[[#This Row],[z2Label]]</f>
        <v>Density (g/cm3)</v>
      </c>
      <c r="AK1285" s="1">
        <v>30</v>
      </c>
      <c r="AL1285" s="1" t="s">
        <v>83</v>
      </c>
      <c r="AM1285" s="1" t="s">
        <v>79</v>
      </c>
      <c r="AN1285" s="1">
        <f t="shared" si="934"/>
        <v>1.0388845906249999</v>
      </c>
      <c r="AO1285" s="1">
        <f>Tabulka1[[#This Row],[Interpolated_z2]]-Tabulka1[[#This Row],[z2]]</f>
        <v>-1.5054093749999886E-3</v>
      </c>
      <c r="AP1285" s="1">
        <f>Tabulka1[[#This Row],[Interpolated_z2 - measured]]/Tabulka1[[#This Row],[z2]]*100</f>
        <v>-0.14469664020223078</v>
      </c>
      <c r="AQ1285" s="1">
        <v>1</v>
      </c>
    </row>
    <row r="1286" spans="1:43" ht="16.5" x14ac:dyDescent="0.35">
      <c r="A1286" s="1">
        <f>2*Tabulka1[[#This Row],[x3]]*Tabulka1[[#This Row],[z]]/(100*94.196)*1000</f>
        <v>1.178448968076564</v>
      </c>
      <c r="B1286" s="1">
        <f>Tabulka1[[#This Row],[y2]]*Tabulka1[[#This Row],[x]]/2</f>
        <v>0.88383672605742292</v>
      </c>
      <c r="C1286" s="1">
        <f>Tabulka1[[#This Row],[z2]]</f>
        <v>1.0860349999999999</v>
      </c>
      <c r="D1286" s="1">
        <f>Tabulka1[[#This Row],[std2]]</f>
        <v>7.0710678117547895E-6</v>
      </c>
      <c r="E1286" s="1">
        <v>5</v>
      </c>
      <c r="F1286" s="1" t="s">
        <v>84</v>
      </c>
      <c r="G1286" s="1" t="s">
        <v>27</v>
      </c>
      <c r="H1286" s="1" t="str">
        <f>Tabulka1[[#This Row],[z2Label]]</f>
        <v>Density (g/cm3)</v>
      </c>
      <c r="I1286" s="1">
        <v>10</v>
      </c>
      <c r="J1286" s="1">
        <v>1.5</v>
      </c>
      <c r="K1286">
        <v>1.0860349999999999</v>
      </c>
      <c r="L1286">
        <v>7.0710678117547895E-6</v>
      </c>
      <c r="M1286" s="1" t="s">
        <v>29</v>
      </c>
      <c r="N1286" s="1" t="s">
        <v>28</v>
      </c>
      <c r="O1286" s="1" t="s">
        <v>80</v>
      </c>
      <c r="P1286" s="1">
        <f>Tabulka1[[#This Row],[x2]]/(1+Tabulka1[[#This Row],[y2]]*60.08/94.196)</f>
        <v>5.1105709759326379</v>
      </c>
      <c r="Q1286" s="1">
        <f>Tabulka1[[#This Row],[y2]]</f>
        <v>1.5</v>
      </c>
      <c r="R1286" s="1">
        <f>Tabulka1[[#This Row],[z2]]</f>
        <v>1.0860349999999999</v>
      </c>
      <c r="S1286" s="1">
        <f>Tabulka1[[#This Row],[std2]]</f>
        <v>7.0710678117547895E-6</v>
      </c>
      <c r="T1286" s="1" t="s">
        <v>39</v>
      </c>
      <c r="U1286" s="1" t="s">
        <v>28</v>
      </c>
      <c r="V1286" s="1" t="str">
        <f>Tabulka1[[#This Row],[z2Label]]</f>
        <v>Density (g/cm3)</v>
      </c>
      <c r="W1286" s="1">
        <f>2*Tabulka1[[#This Row],[x3]]/94.196*1000/(100-Tabulka1[[#This Row],[x2]])</f>
        <v>1.2056588805216166</v>
      </c>
      <c r="X1286" s="1">
        <f>(Tabulka1[[#This Row],[x2]]-Tabulka1[[#This Row],[x3]])/60.08*1000/(100-Tabulka1[[#This Row],[x2]])</f>
        <v>0.90424416039121214</v>
      </c>
      <c r="Y1286" s="1">
        <f>Tabulka1[[#This Row],[z2]]</f>
        <v>1.0860349999999999</v>
      </c>
      <c r="Z1286" s="1">
        <f>Tabulka1[[#This Row],[std2]]</f>
        <v>7.0710678117547895E-6</v>
      </c>
      <c r="AA1286" s="1" t="s">
        <v>40</v>
      </c>
      <c r="AB1286" s="1" t="s">
        <v>37</v>
      </c>
      <c r="AC1286" s="1" t="str">
        <f>Tabulka1[[#This Row],[z2Label]]</f>
        <v>Density (g/cm3)</v>
      </c>
      <c r="AD1286" s="1">
        <f>Tabulka1[[#This Row],[y2]]</f>
        <v>1.5</v>
      </c>
      <c r="AE1286" s="1">
        <f>Tabulka1[[#This Row],[x3]]</f>
        <v>5.1105709759326379</v>
      </c>
      <c r="AF1286" s="1">
        <f>Tabulka1[[#This Row],[x2]]-Tabulka1[[#This Row],[x3]]</f>
        <v>4.8894290240673621</v>
      </c>
      <c r="AG1286" s="1">
        <f>100-Tabulka1[[#This Row],[Na2O_proc]]-Tabulka1[[#This Row],[SiO2_proc]]</f>
        <v>90</v>
      </c>
      <c r="AH1286" s="1">
        <f>Tabulka1[[#This Row],[z2]]</f>
        <v>1.0860349999999999</v>
      </c>
      <c r="AI1286" s="1">
        <f>Tabulka1[[#This Row],[std2]]</f>
        <v>7.0710678117547895E-6</v>
      </c>
      <c r="AJ1286" s="1" t="str">
        <f>Tabulka1[[#This Row],[z2Label]]</f>
        <v>Density (g/cm3)</v>
      </c>
      <c r="AK1286" s="1">
        <v>30</v>
      </c>
      <c r="AL1286" s="1" t="s">
        <v>83</v>
      </c>
      <c r="AM1286" s="1" t="s">
        <v>79</v>
      </c>
      <c r="AN1286" s="1">
        <f t="shared" si="934"/>
        <v>1.0842955625000001</v>
      </c>
      <c r="AO1286" s="1">
        <f>Tabulka1[[#This Row],[Interpolated_z2]]-Tabulka1[[#This Row],[z2]]</f>
        <v>-1.7394374999997186E-3</v>
      </c>
      <c r="AP1286" s="1">
        <f>Tabulka1[[#This Row],[Interpolated_z2 - measured]]/Tabulka1[[#This Row],[z2]]*100</f>
        <v>-0.16016403707060259</v>
      </c>
      <c r="AQ1286" s="1">
        <v>1</v>
      </c>
    </row>
    <row r="1287" spans="1:43" ht="16.5" x14ac:dyDescent="0.35">
      <c r="A1287" s="1">
        <f>2*Tabulka1[[#This Row],[x3]]*Tabulka1[[#This Row],[z]]/(100*94.196)*1000</f>
        <v>1.8475173072332298</v>
      </c>
      <c r="B1287" s="1">
        <f>Tabulka1[[#This Row],[y2]]*Tabulka1[[#This Row],[x]]/2</f>
        <v>1.3856379804249224</v>
      </c>
      <c r="C1287" s="1">
        <f>Tabulka1[[#This Row],[z2]]</f>
        <v>1.1350899999999999</v>
      </c>
      <c r="D1287" s="1">
        <f>Tabulka1[[#This Row],[std2]]</f>
        <v>0</v>
      </c>
      <c r="E1287" s="1">
        <v>5</v>
      </c>
      <c r="F1287" s="1" t="s">
        <v>84</v>
      </c>
      <c r="G1287" s="1" t="s">
        <v>27</v>
      </c>
      <c r="H1287" s="1" t="str">
        <f>Tabulka1[[#This Row],[z2Label]]</f>
        <v>Density (g/cm3)</v>
      </c>
      <c r="I1287" s="1">
        <v>15</v>
      </c>
      <c r="J1287" s="1">
        <v>1.5</v>
      </c>
      <c r="K1287">
        <v>1.1350899999999999</v>
      </c>
      <c r="L1287">
        <v>0</v>
      </c>
      <c r="M1287" s="1" t="s">
        <v>29</v>
      </c>
      <c r="N1287" s="1" t="s">
        <v>28</v>
      </c>
      <c r="O1287" s="1" t="s">
        <v>80</v>
      </c>
      <c r="P1287" s="1">
        <f>Tabulka1[[#This Row],[x2]]/(1+Tabulka1[[#This Row],[y2]]*60.08/94.196)</f>
        <v>7.6658564638989564</v>
      </c>
      <c r="Q1287" s="1">
        <f>Tabulka1[[#This Row],[y2]]</f>
        <v>1.5</v>
      </c>
      <c r="R1287" s="1">
        <f>Tabulka1[[#This Row],[z2]]</f>
        <v>1.1350899999999999</v>
      </c>
      <c r="S1287" s="1">
        <f>Tabulka1[[#This Row],[std2]]</f>
        <v>0</v>
      </c>
      <c r="T1287" s="1" t="s">
        <v>39</v>
      </c>
      <c r="U1287" s="1" t="s">
        <v>28</v>
      </c>
      <c r="V1287" s="1" t="str">
        <f>Tabulka1[[#This Row],[z2Label]]</f>
        <v>Density (g/cm3)</v>
      </c>
      <c r="W1287" s="1">
        <f>2*Tabulka1[[#This Row],[x3]]/94.196*1000/(100-Tabulka1[[#This Row],[x2]])</f>
        <v>1.9148699867108023</v>
      </c>
      <c r="X1287" s="1">
        <f>(Tabulka1[[#This Row],[x2]]-Tabulka1[[#This Row],[x3]])/60.08*1000/(100-Tabulka1[[#This Row],[x2]])</f>
        <v>1.4361524900331017</v>
      </c>
      <c r="Y1287" s="1">
        <f>Tabulka1[[#This Row],[z2]]</f>
        <v>1.1350899999999999</v>
      </c>
      <c r="Z1287" s="1">
        <f>Tabulka1[[#This Row],[std2]]</f>
        <v>0</v>
      </c>
      <c r="AA1287" s="1" t="s">
        <v>40</v>
      </c>
      <c r="AB1287" s="1" t="s">
        <v>37</v>
      </c>
      <c r="AC1287" s="1" t="str">
        <f>Tabulka1[[#This Row],[z2Label]]</f>
        <v>Density (g/cm3)</v>
      </c>
      <c r="AD1287" s="1">
        <f>Tabulka1[[#This Row],[y2]]</f>
        <v>1.5</v>
      </c>
      <c r="AE1287" s="1">
        <f>Tabulka1[[#This Row],[x3]]</f>
        <v>7.6658564638989564</v>
      </c>
      <c r="AF1287" s="1">
        <f>Tabulka1[[#This Row],[x2]]-Tabulka1[[#This Row],[x3]]</f>
        <v>7.3341435361010436</v>
      </c>
      <c r="AG1287" s="1">
        <f>100-Tabulka1[[#This Row],[Na2O_proc]]-Tabulka1[[#This Row],[SiO2_proc]]</f>
        <v>85</v>
      </c>
      <c r="AH1287" s="1">
        <f>Tabulka1[[#This Row],[z2]]</f>
        <v>1.1350899999999999</v>
      </c>
      <c r="AI1287" s="1">
        <f>Tabulka1[[#This Row],[std2]]</f>
        <v>0</v>
      </c>
      <c r="AJ1287" s="1" t="str">
        <f>Tabulka1[[#This Row],[z2Label]]</f>
        <v>Density (g/cm3)</v>
      </c>
      <c r="AK1287" s="1">
        <v>30</v>
      </c>
      <c r="AL1287" s="1" t="s">
        <v>83</v>
      </c>
      <c r="AM1287" s="1" t="s">
        <v>79</v>
      </c>
      <c r="AN1287" s="1">
        <f t="shared" si="934"/>
        <v>1.1341816556250002</v>
      </c>
      <c r="AO1287" s="1">
        <f>Tabulka1[[#This Row],[Interpolated_z2]]-Tabulka1[[#This Row],[z2]]</f>
        <v>-9.0834437499975884E-4</v>
      </c>
      <c r="AP1287" s="1">
        <f>Tabulka1[[#This Row],[Interpolated_z2 - measured]]/Tabulka1[[#This Row],[z2]]*100</f>
        <v>-8.0023995894577427E-2</v>
      </c>
      <c r="AQ1287" s="1">
        <v>1</v>
      </c>
    </row>
    <row r="1288" spans="1:43" ht="16.5" x14ac:dyDescent="0.35">
      <c r="A1288" s="1">
        <f>2*Tabulka1[[#This Row],[x3]]*Tabulka1[[#This Row],[z]]/(100*94.196)*1000</f>
        <v>2.5769981987456325</v>
      </c>
      <c r="B1288" s="1">
        <f>Tabulka1[[#This Row],[y2]]*Tabulka1[[#This Row],[x]]/2</f>
        <v>1.9327486490592243</v>
      </c>
      <c r="C1288" s="1">
        <f>Tabulka1[[#This Row],[z2]]</f>
        <v>1.1874549999999999</v>
      </c>
      <c r="D1288" s="1">
        <f>Tabulka1[[#This Row],[std2]]</f>
        <v>7.0710678119117998E-6</v>
      </c>
      <c r="E1288" s="1">
        <v>5</v>
      </c>
      <c r="F1288" s="1" t="s">
        <v>84</v>
      </c>
      <c r="G1288" s="1" t="s">
        <v>27</v>
      </c>
      <c r="H1288" s="1" t="str">
        <f>Tabulka1[[#This Row],[z2Label]]</f>
        <v>Density (g/cm3)</v>
      </c>
      <c r="I1288" s="1">
        <v>20</v>
      </c>
      <c r="J1288" s="1">
        <v>1.5</v>
      </c>
      <c r="K1288">
        <v>1.1874549999999999</v>
      </c>
      <c r="L1288">
        <v>7.0710678119117998E-6</v>
      </c>
      <c r="M1288" s="1" t="s">
        <v>29</v>
      </c>
      <c r="N1288" s="1" t="s">
        <v>28</v>
      </c>
      <c r="O1288" s="1" t="s">
        <v>80</v>
      </c>
      <c r="P1288" s="1">
        <f>Tabulka1[[#This Row],[x2]]/(1+Tabulka1[[#This Row],[y2]]*60.08/94.196)</f>
        <v>10.221141951865276</v>
      </c>
      <c r="Q1288" s="1">
        <f>Tabulka1[[#This Row],[y2]]</f>
        <v>1.5</v>
      </c>
      <c r="R1288" s="1">
        <f>Tabulka1[[#This Row],[z2]]</f>
        <v>1.1874549999999999</v>
      </c>
      <c r="S1288" s="1">
        <f>Tabulka1[[#This Row],[std2]]</f>
        <v>7.0710678119117998E-6</v>
      </c>
      <c r="T1288" s="1" t="s">
        <v>39</v>
      </c>
      <c r="U1288" s="1" t="s">
        <v>28</v>
      </c>
      <c r="V1288" s="1" t="str">
        <f>Tabulka1[[#This Row],[z2Label]]</f>
        <v>Density (g/cm3)</v>
      </c>
      <c r="W1288" s="1">
        <f>2*Tabulka1[[#This Row],[x3]]/94.196*1000/(100-Tabulka1[[#This Row],[x2]])</f>
        <v>2.7127324811736373</v>
      </c>
      <c r="X1288" s="1">
        <f>(Tabulka1[[#This Row],[x2]]-Tabulka1[[#This Row],[x3]])/60.08*1000/(100-Tabulka1[[#This Row],[x2]])</f>
        <v>2.0345493608802272</v>
      </c>
      <c r="Y1288" s="1">
        <f>Tabulka1[[#This Row],[z2]]</f>
        <v>1.1874549999999999</v>
      </c>
      <c r="Z1288" s="1">
        <f>Tabulka1[[#This Row],[std2]]</f>
        <v>7.0710678119117998E-6</v>
      </c>
      <c r="AA1288" s="1" t="s">
        <v>40</v>
      </c>
      <c r="AB1288" s="1" t="s">
        <v>37</v>
      </c>
      <c r="AC1288" s="1" t="str">
        <f>Tabulka1[[#This Row],[z2Label]]</f>
        <v>Density (g/cm3)</v>
      </c>
      <c r="AD1288" s="1">
        <f>Tabulka1[[#This Row],[y2]]</f>
        <v>1.5</v>
      </c>
      <c r="AE1288" s="1">
        <f>Tabulka1[[#This Row],[x3]]</f>
        <v>10.221141951865276</v>
      </c>
      <c r="AF1288" s="1">
        <f>Tabulka1[[#This Row],[x2]]-Tabulka1[[#This Row],[x3]]</f>
        <v>9.7788580481347243</v>
      </c>
      <c r="AG1288" s="1">
        <f>100-Tabulka1[[#This Row],[Na2O_proc]]-Tabulka1[[#This Row],[SiO2_proc]]</f>
        <v>80</v>
      </c>
      <c r="AH1288" s="1">
        <f>Tabulka1[[#This Row],[z2]]</f>
        <v>1.1874549999999999</v>
      </c>
      <c r="AI1288" s="1">
        <f>Tabulka1[[#This Row],[std2]]</f>
        <v>7.0710678119117998E-6</v>
      </c>
      <c r="AJ1288" s="1" t="str">
        <f>Tabulka1[[#This Row],[z2Label]]</f>
        <v>Density (g/cm3)</v>
      </c>
      <c r="AK1288" s="1">
        <v>30</v>
      </c>
      <c r="AL1288" s="1" t="s">
        <v>83</v>
      </c>
      <c r="AM1288" s="1" t="s">
        <v>79</v>
      </c>
      <c r="AN1288" s="1">
        <f t="shared" si="934"/>
        <v>1.1876820424999996</v>
      </c>
      <c r="AO1288" s="1">
        <f>Tabulka1[[#This Row],[Interpolated_z2]]-Tabulka1[[#This Row],[z2]]</f>
        <v>2.2704249999971893E-4</v>
      </c>
      <c r="AP1288" s="1">
        <f>Tabulka1[[#This Row],[Interpolated_z2 - measured]]/Tabulka1[[#This Row],[z2]]*100</f>
        <v>1.9120092971920532E-2</v>
      </c>
      <c r="AQ1288" s="1">
        <v>1</v>
      </c>
    </row>
    <row r="1289" spans="1:43" ht="16.5" x14ac:dyDescent="0.35">
      <c r="A1289" s="1">
        <f>2*Tabulka1[[#This Row],[x3]]*Tabulka1[[#This Row],[z]]/(100*94.196)*1000</f>
        <v>3.3740966600837692</v>
      </c>
      <c r="B1289" s="1">
        <f>Tabulka1[[#This Row],[y2]]*Tabulka1[[#This Row],[x]]/2</f>
        <v>2.530572495062827</v>
      </c>
      <c r="C1289" s="1">
        <f>Tabulka1[[#This Row],[z2]]</f>
        <v>1.2438</v>
      </c>
      <c r="D1289" s="1">
        <f>Tabulka1[[#This Row],[std2]]</f>
        <v>0</v>
      </c>
      <c r="E1289" s="1">
        <v>5</v>
      </c>
      <c r="F1289" s="1" t="s">
        <v>84</v>
      </c>
      <c r="G1289" s="1" t="s">
        <v>27</v>
      </c>
      <c r="H1289" s="1" t="str">
        <f>Tabulka1[[#This Row],[z2Label]]</f>
        <v>Density (g/cm3)</v>
      </c>
      <c r="I1289" s="1">
        <v>25</v>
      </c>
      <c r="J1289" s="1">
        <v>1.5</v>
      </c>
      <c r="K1289">
        <v>1.2438</v>
      </c>
      <c r="L1289">
        <v>0</v>
      </c>
      <c r="M1289" s="1" t="s">
        <v>29</v>
      </c>
      <c r="N1289" s="1" t="s">
        <v>28</v>
      </c>
      <c r="O1289" s="1" t="s">
        <v>80</v>
      </c>
      <c r="P1289" s="1">
        <f>Tabulka1[[#This Row],[x2]]/(1+Tabulka1[[#This Row],[y2]]*60.08/94.196)</f>
        <v>12.776427439831593</v>
      </c>
      <c r="Q1289" s="1">
        <f>Tabulka1[[#This Row],[y2]]</f>
        <v>1.5</v>
      </c>
      <c r="R1289" s="1">
        <f>Tabulka1[[#This Row],[z2]]</f>
        <v>1.2438</v>
      </c>
      <c r="S1289" s="1">
        <f>Tabulka1[[#This Row],[std2]]</f>
        <v>0</v>
      </c>
      <c r="T1289" s="1" t="s">
        <v>39</v>
      </c>
      <c r="U1289" s="1" t="s">
        <v>28</v>
      </c>
      <c r="V1289" s="1" t="str">
        <f>Tabulka1[[#This Row],[z2Label]]</f>
        <v>Density (g/cm3)</v>
      </c>
      <c r="W1289" s="1">
        <f>2*Tabulka1[[#This Row],[x3]]/94.196*1000/(100-Tabulka1[[#This Row],[x2]])</f>
        <v>3.616976641564849</v>
      </c>
      <c r="X1289" s="1">
        <f>(Tabulka1[[#This Row],[x2]]-Tabulka1[[#This Row],[x3]])/60.08*1000/(100-Tabulka1[[#This Row],[x2]])</f>
        <v>2.7127324811736369</v>
      </c>
      <c r="Y1289" s="1">
        <f>Tabulka1[[#This Row],[z2]]</f>
        <v>1.2438</v>
      </c>
      <c r="Z1289" s="1">
        <f>Tabulka1[[#This Row],[std2]]</f>
        <v>0</v>
      </c>
      <c r="AA1289" s="1" t="s">
        <v>40</v>
      </c>
      <c r="AB1289" s="1" t="s">
        <v>37</v>
      </c>
      <c r="AC1289" s="1" t="str">
        <f>Tabulka1[[#This Row],[z2Label]]</f>
        <v>Density (g/cm3)</v>
      </c>
      <c r="AD1289" s="1">
        <f>Tabulka1[[#This Row],[y2]]</f>
        <v>1.5</v>
      </c>
      <c r="AE1289" s="1">
        <f>Tabulka1[[#This Row],[x3]]</f>
        <v>12.776427439831593</v>
      </c>
      <c r="AF1289" s="1">
        <f>Tabulka1[[#This Row],[x2]]-Tabulka1[[#This Row],[x3]]</f>
        <v>12.223572560168407</v>
      </c>
      <c r="AG1289" s="1">
        <f>100-Tabulka1[[#This Row],[Na2O_proc]]-Tabulka1[[#This Row],[SiO2_proc]]</f>
        <v>75</v>
      </c>
      <c r="AH1289" s="1">
        <f>Tabulka1[[#This Row],[z2]]</f>
        <v>1.2438</v>
      </c>
      <c r="AI1289" s="1">
        <f>Tabulka1[[#This Row],[std2]]</f>
        <v>0</v>
      </c>
      <c r="AJ1289" s="1" t="str">
        <f>Tabulka1[[#This Row],[z2Label]]</f>
        <v>Density (g/cm3)</v>
      </c>
      <c r="AK1289" s="1">
        <v>30</v>
      </c>
      <c r="AL1289" s="1" t="s">
        <v>83</v>
      </c>
      <c r="AM1289" s="1" t="s">
        <v>79</v>
      </c>
      <c r="AN1289" s="1">
        <f t="shared" si="934"/>
        <v>1.244384440625</v>
      </c>
      <c r="AO1289" s="1">
        <f>Tabulka1[[#This Row],[Interpolated_z2]]-Tabulka1[[#This Row],[z2]]</f>
        <v>5.8444062499996008E-4</v>
      </c>
      <c r="AP1289" s="1">
        <f>Tabulka1[[#This Row],[Interpolated_z2 - measured]]/Tabulka1[[#This Row],[z2]]*100</f>
        <v>4.6988312027653967E-2</v>
      </c>
      <c r="AQ1289" s="1">
        <v>1</v>
      </c>
    </row>
    <row r="1290" spans="1:43" ht="16.5" x14ac:dyDescent="0.35">
      <c r="A1290" s="1">
        <f>2*Tabulka1[[#This Row],[x3]]*Tabulka1[[#This Row],[z]]/(100*94.196)*1000</f>
        <v>4.2445908114325395</v>
      </c>
      <c r="B1290" s="1">
        <f>Tabulka1[[#This Row],[y2]]*Tabulka1[[#This Row],[x]]/2</f>
        <v>3.1834431085744046</v>
      </c>
      <c r="C1290" s="1">
        <f>Tabulka1[[#This Row],[z2]]</f>
        <v>1.3039099999999999</v>
      </c>
      <c r="D1290" s="1">
        <f>Tabulka1[[#This Row],[std2]]</f>
        <v>0</v>
      </c>
      <c r="E1290" s="1">
        <v>5</v>
      </c>
      <c r="F1290" s="1" t="s">
        <v>84</v>
      </c>
      <c r="G1290" s="1" t="s">
        <v>27</v>
      </c>
      <c r="H1290" s="1" t="str">
        <f>Tabulka1[[#This Row],[z2Label]]</f>
        <v>Density (g/cm3)</v>
      </c>
      <c r="I1290" s="1">
        <v>30</v>
      </c>
      <c r="J1290" s="1">
        <v>1.5</v>
      </c>
      <c r="K1290">
        <v>1.3039099999999999</v>
      </c>
      <c r="L1290">
        <v>0</v>
      </c>
      <c r="M1290" s="1" t="s">
        <v>29</v>
      </c>
      <c r="N1290" s="1" t="s">
        <v>28</v>
      </c>
      <c r="O1290" s="1" t="s">
        <v>80</v>
      </c>
      <c r="P1290" s="1">
        <f>Tabulka1[[#This Row],[x2]]/(1+Tabulka1[[#This Row],[y2]]*60.08/94.196)</f>
        <v>15.331712927797913</v>
      </c>
      <c r="Q1290" s="1">
        <f>Tabulka1[[#This Row],[y2]]</f>
        <v>1.5</v>
      </c>
      <c r="R1290" s="1">
        <f>Tabulka1[[#This Row],[z2]]</f>
        <v>1.3039099999999999</v>
      </c>
      <c r="S1290" s="1">
        <f>Tabulka1[[#This Row],[std2]]</f>
        <v>0</v>
      </c>
      <c r="T1290" s="1" t="s">
        <v>39</v>
      </c>
      <c r="U1290" s="1" t="s">
        <v>28</v>
      </c>
      <c r="V1290" s="1" t="str">
        <f>Tabulka1[[#This Row],[z2Label]]</f>
        <v>Density (g/cm3)</v>
      </c>
      <c r="W1290" s="1">
        <f>2*Tabulka1[[#This Row],[x3]]/94.196*1000/(100-Tabulka1[[#This Row],[x2]])</f>
        <v>4.6503985391548062</v>
      </c>
      <c r="X1290" s="1">
        <f>(Tabulka1[[#This Row],[x2]]-Tabulka1[[#This Row],[x3]])/60.08*1000/(100-Tabulka1[[#This Row],[x2]])</f>
        <v>3.487798904366104</v>
      </c>
      <c r="Y1290" s="1">
        <f>Tabulka1[[#This Row],[z2]]</f>
        <v>1.3039099999999999</v>
      </c>
      <c r="Z1290" s="1">
        <f>Tabulka1[[#This Row],[std2]]</f>
        <v>0</v>
      </c>
      <c r="AA1290" s="1" t="s">
        <v>40</v>
      </c>
      <c r="AB1290" s="1" t="s">
        <v>37</v>
      </c>
      <c r="AC1290" s="1" t="str">
        <f>Tabulka1[[#This Row],[z2Label]]</f>
        <v>Density (g/cm3)</v>
      </c>
      <c r="AD1290" s="1">
        <f>Tabulka1[[#This Row],[y2]]</f>
        <v>1.5</v>
      </c>
      <c r="AE1290" s="1">
        <f>Tabulka1[[#This Row],[x3]]</f>
        <v>15.331712927797913</v>
      </c>
      <c r="AF1290" s="1">
        <f>Tabulka1[[#This Row],[x2]]-Tabulka1[[#This Row],[x3]]</f>
        <v>14.668287072202087</v>
      </c>
      <c r="AG1290" s="1">
        <f>100-Tabulka1[[#This Row],[Na2O_proc]]-Tabulka1[[#This Row],[SiO2_proc]]</f>
        <v>70</v>
      </c>
      <c r="AH1290" s="1">
        <f>Tabulka1[[#This Row],[z2]]</f>
        <v>1.3039099999999999</v>
      </c>
      <c r="AI1290" s="1">
        <f>Tabulka1[[#This Row],[std2]]</f>
        <v>0</v>
      </c>
      <c r="AJ1290" s="1" t="str">
        <f>Tabulka1[[#This Row],[z2Label]]</f>
        <v>Density (g/cm3)</v>
      </c>
      <c r="AK1290" s="1">
        <v>30</v>
      </c>
      <c r="AL1290" s="1" t="s">
        <v>83</v>
      </c>
      <c r="AM1290" s="1" t="s">
        <v>79</v>
      </c>
      <c r="AN1290" s="1">
        <f t="shared" si="934"/>
        <v>1.3043251125000002</v>
      </c>
      <c r="AO1290" s="1">
        <f>Tabulka1[[#This Row],[Interpolated_z2]]-Tabulka1[[#This Row],[z2]]</f>
        <v>4.1511250000025868E-4</v>
      </c>
      <c r="AP1290" s="1">
        <f>Tabulka1[[#This Row],[Interpolated_z2 - measured]]/Tabulka1[[#This Row],[z2]]*100</f>
        <v>3.1835977943282794E-2</v>
      </c>
      <c r="AQ1290" s="1">
        <v>1</v>
      </c>
    </row>
    <row r="1291" spans="1:43" ht="16.5" x14ac:dyDescent="0.35">
      <c r="A1291" s="1">
        <f>2*Tabulka1[[#This Row],[x3]]*Tabulka1[[#This Row],[z]]/(100*94.196)*1000</f>
        <v>5.1961278456563731</v>
      </c>
      <c r="B1291" s="1">
        <f>Tabulka1[[#This Row],[y2]]*Tabulka1[[#This Row],[x]]/2</f>
        <v>3.8970958842422796</v>
      </c>
      <c r="C1291" s="1">
        <f>Tabulka1[[#This Row],[z2]]</f>
        <v>1.368185</v>
      </c>
      <c r="D1291" s="1">
        <f>Tabulka1[[#This Row],[std2]]</f>
        <v>7.0710678119117998E-6</v>
      </c>
      <c r="E1291" s="1">
        <v>5</v>
      </c>
      <c r="F1291" s="1" t="s">
        <v>84</v>
      </c>
      <c r="G1291" s="1" t="s">
        <v>27</v>
      </c>
      <c r="H1291" s="1" t="str">
        <f>Tabulka1[[#This Row],[z2Label]]</f>
        <v>Density (g/cm3)</v>
      </c>
      <c r="I1291" s="1">
        <v>35</v>
      </c>
      <c r="J1291" s="1">
        <v>1.5</v>
      </c>
      <c r="K1291">
        <v>1.368185</v>
      </c>
      <c r="L1291">
        <v>7.0710678119117998E-6</v>
      </c>
      <c r="M1291" s="1" t="s">
        <v>29</v>
      </c>
      <c r="N1291" s="1" t="s">
        <v>28</v>
      </c>
      <c r="O1291" s="1" t="s">
        <v>80</v>
      </c>
      <c r="P1291" s="1">
        <f>Tabulka1[[#This Row],[x2]]/(1+Tabulka1[[#This Row],[y2]]*60.08/94.196)</f>
        <v>17.886998415764232</v>
      </c>
      <c r="Q1291" s="1">
        <f>Tabulka1[[#This Row],[y2]]</f>
        <v>1.5</v>
      </c>
      <c r="R1291" s="1">
        <f>Tabulka1[[#This Row],[z2]]</f>
        <v>1.368185</v>
      </c>
      <c r="S1291" s="1">
        <f>Tabulka1[[#This Row],[std2]]</f>
        <v>7.0710678119117998E-6</v>
      </c>
      <c r="T1291" s="1" t="s">
        <v>39</v>
      </c>
      <c r="U1291" s="1" t="s">
        <v>28</v>
      </c>
      <c r="V1291" s="1" t="str">
        <f>Tabulka1[[#This Row],[z2Label]]</f>
        <v>Density (g/cm3)</v>
      </c>
      <c r="W1291" s="1">
        <f>2*Tabulka1[[#This Row],[x3]]/94.196*1000/(100-Tabulka1[[#This Row],[x2]])</f>
        <v>5.8428084209893711</v>
      </c>
      <c r="X1291" s="1">
        <f>(Tabulka1[[#This Row],[x2]]-Tabulka1[[#This Row],[x3]])/60.08*1000/(100-Tabulka1[[#This Row],[x2]])</f>
        <v>4.3821063157420284</v>
      </c>
      <c r="Y1291" s="1">
        <f>Tabulka1[[#This Row],[z2]]</f>
        <v>1.368185</v>
      </c>
      <c r="Z1291" s="1">
        <f>Tabulka1[[#This Row],[std2]]</f>
        <v>7.0710678119117998E-6</v>
      </c>
      <c r="AA1291" s="1" t="s">
        <v>40</v>
      </c>
      <c r="AB1291" s="1" t="s">
        <v>37</v>
      </c>
      <c r="AC1291" s="1" t="str">
        <f>Tabulka1[[#This Row],[z2Label]]</f>
        <v>Density (g/cm3)</v>
      </c>
      <c r="AD1291" s="1">
        <f>Tabulka1[[#This Row],[y2]]</f>
        <v>1.5</v>
      </c>
      <c r="AE1291" s="1">
        <f>Tabulka1[[#This Row],[x3]]</f>
        <v>17.886998415764232</v>
      </c>
      <c r="AF1291" s="1">
        <f>Tabulka1[[#This Row],[x2]]-Tabulka1[[#This Row],[x3]]</f>
        <v>17.113001584235768</v>
      </c>
      <c r="AG1291" s="1">
        <f>100-Tabulka1[[#This Row],[Na2O_proc]]-Tabulka1[[#This Row],[SiO2_proc]]</f>
        <v>65</v>
      </c>
      <c r="AH1291" s="1">
        <f>Tabulka1[[#This Row],[z2]]</f>
        <v>1.368185</v>
      </c>
      <c r="AI1291" s="1">
        <f>Tabulka1[[#This Row],[std2]]</f>
        <v>7.0710678119117998E-6</v>
      </c>
      <c r="AJ1291" s="1" t="str">
        <f>Tabulka1[[#This Row],[z2Label]]</f>
        <v>Density (g/cm3)</v>
      </c>
      <c r="AK1291" s="1">
        <v>30</v>
      </c>
      <c r="AL1291" s="1" t="s">
        <v>83</v>
      </c>
      <c r="AM1291" s="1" t="s">
        <v>79</v>
      </c>
      <c r="AN1291" s="1">
        <f t="shared" si="934"/>
        <v>1.3679888656250001</v>
      </c>
      <c r="AO1291" s="1">
        <f>Tabulka1[[#This Row],[Interpolated_z2]]-Tabulka1[[#This Row],[z2]]</f>
        <v>-1.9613437499987896E-4</v>
      </c>
      <c r="AP1291" s="1">
        <f>Tabulka1[[#This Row],[Interpolated_z2 - measured]]/Tabulka1[[#This Row],[z2]]*100</f>
        <v>-1.4335369485842847E-2</v>
      </c>
      <c r="AQ1291" s="1">
        <v>1</v>
      </c>
    </row>
    <row r="1292" spans="1:43" ht="16.5" x14ac:dyDescent="0.35">
      <c r="A1292" s="1">
        <f>2*Tabulka1[[#This Row],[x3]]*Tabulka1[[#This Row],[z]]/(100*94.196)*1000</f>
        <v>6.2324920245665059</v>
      </c>
      <c r="B1292" s="1">
        <f>Tabulka1[[#This Row],[y2]]*Tabulka1[[#This Row],[x]]/2</f>
        <v>4.6743690184248798</v>
      </c>
      <c r="C1292" s="1">
        <f>Tabulka1[[#This Row],[z2]]</f>
        <v>1.435935</v>
      </c>
      <c r="D1292" s="1">
        <f>Tabulka1[[#This Row],[std2]]</f>
        <v>7.0710678119117998E-6</v>
      </c>
      <c r="E1292" s="1">
        <v>5</v>
      </c>
      <c r="F1292" s="1" t="s">
        <v>84</v>
      </c>
      <c r="G1292" s="1" t="s">
        <v>27</v>
      </c>
      <c r="H1292" s="1" t="str">
        <f>Tabulka1[[#This Row],[z2Label]]</f>
        <v>Density (g/cm3)</v>
      </c>
      <c r="I1292" s="1">
        <v>40</v>
      </c>
      <c r="J1292" s="1">
        <v>1.5</v>
      </c>
      <c r="K1292">
        <v>1.435935</v>
      </c>
      <c r="L1292">
        <v>7.0710678119117998E-6</v>
      </c>
      <c r="M1292" s="1" t="s">
        <v>29</v>
      </c>
      <c r="N1292" s="1" t="s">
        <v>28</v>
      </c>
      <c r="O1292" s="1" t="s">
        <v>80</v>
      </c>
      <c r="P1292" s="1">
        <f>Tabulka1[[#This Row],[x2]]/(1+Tabulka1[[#This Row],[y2]]*60.08/94.196)</f>
        <v>20.442283903730551</v>
      </c>
      <c r="Q1292" s="1">
        <f>Tabulka1[[#This Row],[y2]]</f>
        <v>1.5</v>
      </c>
      <c r="R1292" s="1">
        <f>Tabulka1[[#This Row],[z2]]</f>
        <v>1.435935</v>
      </c>
      <c r="S1292" s="1">
        <f>Tabulka1[[#This Row],[std2]]</f>
        <v>7.0710678119117998E-6</v>
      </c>
      <c r="T1292" s="1" t="s">
        <v>39</v>
      </c>
      <c r="U1292" s="1" t="s">
        <v>28</v>
      </c>
      <c r="V1292" s="1" t="str">
        <f>Tabulka1[[#This Row],[z2Label]]</f>
        <v>Density (g/cm3)</v>
      </c>
      <c r="W1292" s="1">
        <f>2*Tabulka1[[#This Row],[x3]]/94.196*1000/(100-Tabulka1[[#This Row],[x2]])</f>
        <v>7.2339532831296989</v>
      </c>
      <c r="X1292" s="1">
        <f>(Tabulka1[[#This Row],[x2]]-Tabulka1[[#This Row],[x3]])/60.08*1000/(100-Tabulka1[[#This Row],[x2]])</f>
        <v>5.4254649623472728</v>
      </c>
      <c r="Y1292" s="1">
        <f>Tabulka1[[#This Row],[z2]]</f>
        <v>1.435935</v>
      </c>
      <c r="Z1292" s="1">
        <f>Tabulka1[[#This Row],[std2]]</f>
        <v>7.0710678119117998E-6</v>
      </c>
      <c r="AA1292" s="1" t="s">
        <v>40</v>
      </c>
      <c r="AB1292" s="1" t="s">
        <v>37</v>
      </c>
      <c r="AC1292" s="1" t="str">
        <f>Tabulka1[[#This Row],[z2Label]]</f>
        <v>Density (g/cm3)</v>
      </c>
      <c r="AD1292" s="1">
        <f>Tabulka1[[#This Row],[y2]]</f>
        <v>1.5</v>
      </c>
      <c r="AE1292" s="1">
        <f>Tabulka1[[#This Row],[x3]]</f>
        <v>20.442283903730551</v>
      </c>
      <c r="AF1292" s="1">
        <f>Tabulka1[[#This Row],[x2]]-Tabulka1[[#This Row],[x3]]</f>
        <v>19.557716096269449</v>
      </c>
      <c r="AG1292" s="1">
        <f>100-Tabulka1[[#This Row],[Na2O_proc]]-Tabulka1[[#This Row],[SiO2_proc]]</f>
        <v>60</v>
      </c>
      <c r="AH1292" s="1">
        <f>Tabulka1[[#This Row],[z2]]</f>
        <v>1.435935</v>
      </c>
      <c r="AI1292" s="1">
        <f>Tabulka1[[#This Row],[std2]]</f>
        <v>7.0710678119117998E-6</v>
      </c>
      <c r="AJ1292" s="1" t="str">
        <f>Tabulka1[[#This Row],[z2Label]]</f>
        <v>Density (g/cm3)</v>
      </c>
      <c r="AK1292" s="1">
        <v>30</v>
      </c>
      <c r="AL1292" s="1" t="s">
        <v>83</v>
      </c>
      <c r="AM1292" s="1" t="s">
        <v>79</v>
      </c>
      <c r="AN1292" s="1">
        <f t="shared" si="934"/>
        <v>1.4363090524999997</v>
      </c>
      <c r="AO1292" s="1">
        <f>Tabulka1[[#This Row],[Interpolated_z2]]-Tabulka1[[#This Row],[z2]]</f>
        <v>3.7405249999977741E-4</v>
      </c>
      <c r="AP1292" s="1">
        <f>Tabulka1[[#This Row],[Interpolated_z2 - measured]]/Tabulka1[[#This Row],[z2]]*100</f>
        <v>2.6049403350414706E-2</v>
      </c>
      <c r="AQ1292" s="1">
        <v>1</v>
      </c>
    </row>
    <row r="1293" spans="1:43" ht="16.5" x14ac:dyDescent="0.35">
      <c r="A1293" s="1">
        <f>2*Tabulka1[[#This Row],[x3]]*Tabulka1[[#This Row],[z]]/(100*94.196)*1000</f>
        <v>7.3753065387703733</v>
      </c>
      <c r="B1293" s="1">
        <f>Tabulka1[[#This Row],[y2]]*Tabulka1[[#This Row],[x]]/2</f>
        <v>5.5314799040777798</v>
      </c>
      <c r="C1293" s="1">
        <f>Tabulka1[[#This Row],[z2]]</f>
        <v>1.5104299999999999</v>
      </c>
      <c r="D1293" s="1">
        <f>Tabulka1[[#This Row],[std2]]</f>
        <v>0</v>
      </c>
      <c r="E1293" s="1">
        <v>5</v>
      </c>
      <c r="F1293" s="1" t="s">
        <v>84</v>
      </c>
      <c r="G1293" s="1" t="s">
        <v>27</v>
      </c>
      <c r="H1293" s="1" t="str">
        <f>Tabulka1[[#This Row],[z2Label]]</f>
        <v>Density (g/cm3)</v>
      </c>
      <c r="I1293" s="1">
        <v>45</v>
      </c>
      <c r="J1293" s="1">
        <v>1.5</v>
      </c>
      <c r="K1293">
        <v>1.5104299999999999</v>
      </c>
      <c r="L1293">
        <v>0</v>
      </c>
      <c r="M1293" s="1" t="s">
        <v>29</v>
      </c>
      <c r="N1293" s="1" t="s">
        <v>28</v>
      </c>
      <c r="O1293" s="1" t="s">
        <v>80</v>
      </c>
      <c r="P1293" s="1">
        <f>Tabulka1[[#This Row],[x2]]/(1+Tabulka1[[#This Row],[y2]]*60.08/94.196)</f>
        <v>22.997569391696871</v>
      </c>
      <c r="Q1293" s="1">
        <f>Tabulka1[[#This Row],[y2]]</f>
        <v>1.5</v>
      </c>
      <c r="R1293" s="1">
        <f>Tabulka1[[#This Row],[z2]]</f>
        <v>1.5104299999999999</v>
      </c>
      <c r="S1293" s="1">
        <f>Tabulka1[[#This Row],[std2]]</f>
        <v>0</v>
      </c>
      <c r="T1293" s="1" t="s">
        <v>39</v>
      </c>
      <c r="U1293" s="1" t="s">
        <v>28</v>
      </c>
      <c r="V1293" s="1" t="str">
        <f>Tabulka1[[#This Row],[z2Label]]</f>
        <v>Density (g/cm3)</v>
      </c>
      <c r="W1293" s="1">
        <f>2*Tabulka1[[#This Row],[x3]]/94.196*1000/(100-Tabulka1[[#This Row],[x2]])</f>
        <v>8.8780335747500843</v>
      </c>
      <c r="X1293" s="1">
        <f>(Tabulka1[[#This Row],[x2]]-Tabulka1[[#This Row],[x3]])/60.08*1000/(100-Tabulka1[[#This Row],[x2]])</f>
        <v>6.6585251810625623</v>
      </c>
      <c r="Y1293" s="1">
        <f>Tabulka1[[#This Row],[z2]]</f>
        <v>1.5104299999999999</v>
      </c>
      <c r="Z1293" s="1">
        <f>Tabulka1[[#This Row],[std2]]</f>
        <v>0</v>
      </c>
      <c r="AA1293" s="1" t="s">
        <v>40</v>
      </c>
      <c r="AB1293" s="1" t="s">
        <v>37</v>
      </c>
      <c r="AC1293" s="1" t="str">
        <f>Tabulka1[[#This Row],[z2Label]]</f>
        <v>Density (g/cm3)</v>
      </c>
      <c r="AD1293" s="1">
        <f>Tabulka1[[#This Row],[y2]]</f>
        <v>1.5</v>
      </c>
      <c r="AE1293" s="1">
        <f>Tabulka1[[#This Row],[x3]]</f>
        <v>22.997569391696871</v>
      </c>
      <c r="AF1293" s="1">
        <f>Tabulka1[[#This Row],[x2]]-Tabulka1[[#This Row],[x3]]</f>
        <v>22.002430608303129</v>
      </c>
      <c r="AG1293" s="1">
        <f>100-Tabulka1[[#This Row],[Na2O_proc]]-Tabulka1[[#This Row],[SiO2_proc]]</f>
        <v>55</v>
      </c>
      <c r="AH1293" s="1">
        <f>Tabulka1[[#This Row],[z2]]</f>
        <v>1.5104299999999999</v>
      </c>
      <c r="AI1293" s="1">
        <f>Tabulka1[[#This Row],[std2]]</f>
        <v>0</v>
      </c>
      <c r="AJ1293" s="1" t="str">
        <f>Tabulka1[[#This Row],[z2Label]]</f>
        <v>Density (g/cm3)</v>
      </c>
      <c r="AK1293" s="1">
        <v>30</v>
      </c>
      <c r="AL1293" s="1" t="s">
        <v>83</v>
      </c>
      <c r="AM1293" s="1" t="s">
        <v>79</v>
      </c>
      <c r="AN1293" s="1">
        <f t="shared" si="934"/>
        <v>1.5106675706250001</v>
      </c>
      <c r="AO1293" s="1">
        <f>Tabulka1[[#This Row],[Interpolated_z2]]-Tabulka1[[#This Row],[z2]]</f>
        <v>2.37570625000183E-4</v>
      </c>
      <c r="AP1293" s="1">
        <f>Tabulka1[[#This Row],[Interpolated_z2 - measured]]/Tabulka1[[#This Row],[z2]]*100</f>
        <v>1.572867494688155E-2</v>
      </c>
      <c r="AQ1293" s="1">
        <v>1</v>
      </c>
    </row>
    <row r="1294" spans="1:43" ht="16.5" x14ac:dyDescent="0.35">
      <c r="A1294" s="1">
        <f>2*Tabulka1[[#This Row],[x3]]*Tabulka1[[#This Row],[z]]/(100*94.196)*1000</f>
        <v>0</v>
      </c>
      <c r="B1294" s="1">
        <f>Tabulka1[[#This Row],[y2]]*Tabulka1[[#This Row],[x]]/2</f>
        <v>0</v>
      </c>
      <c r="C1294" s="1">
        <f>Tabulka1[[#This Row],[z2]]</f>
        <v>0.99565000000000003</v>
      </c>
      <c r="D1294" s="1">
        <f>Tabulka1[[#This Row],[std2]]</f>
        <v>0</v>
      </c>
      <c r="E1294" s="1">
        <v>6</v>
      </c>
      <c r="F1294" s="1" t="s">
        <v>84</v>
      </c>
      <c r="G1294" s="1" t="s">
        <v>27</v>
      </c>
      <c r="H1294" s="1" t="str">
        <f>Tabulka1[[#This Row],[z2Label]]</f>
        <v>Density (g/cm3)</v>
      </c>
      <c r="I1294" s="1">
        <v>0</v>
      </c>
      <c r="J1294" s="1">
        <v>1.887</v>
      </c>
      <c r="K1294">
        <v>0.99565000000000003</v>
      </c>
      <c r="L1294"/>
      <c r="M1294" s="1" t="s">
        <v>29</v>
      </c>
      <c r="N1294" s="1" t="s">
        <v>28</v>
      </c>
      <c r="O1294" s="1" t="s">
        <v>80</v>
      </c>
      <c r="P1294" s="1">
        <f>Tabulka1[[#This Row],[x2]]/(1+Tabulka1[[#This Row],[y2]]*60.08/94.196)</f>
        <v>0</v>
      </c>
      <c r="Q1294" s="1">
        <f>Tabulka1[[#This Row],[y2]]</f>
        <v>1.887</v>
      </c>
      <c r="R1294" s="1">
        <f>Tabulka1[[#This Row],[z2]]</f>
        <v>0.99565000000000003</v>
      </c>
      <c r="S1294" s="1">
        <f>Tabulka1[[#This Row],[std2]]</f>
        <v>0</v>
      </c>
      <c r="T1294" s="1" t="s">
        <v>39</v>
      </c>
      <c r="U1294" s="1" t="s">
        <v>28</v>
      </c>
      <c r="V1294" s="1" t="str">
        <f>Tabulka1[[#This Row],[z2Label]]</f>
        <v>Density (g/cm3)</v>
      </c>
      <c r="W1294" s="1">
        <f>2*Tabulka1[[#This Row],[x3]]/94.196*1000/(100-Tabulka1[[#This Row],[x2]])</f>
        <v>0</v>
      </c>
      <c r="X1294" s="1">
        <f>(Tabulka1[[#This Row],[x2]]-Tabulka1[[#This Row],[x3]])/60.08*1000/(100-Tabulka1[[#This Row],[x2]])</f>
        <v>0</v>
      </c>
      <c r="Y1294" s="1">
        <f>Tabulka1[[#This Row],[z2]]</f>
        <v>0.99565000000000003</v>
      </c>
      <c r="Z1294" s="1">
        <f>Tabulka1[[#This Row],[std2]]</f>
        <v>0</v>
      </c>
      <c r="AA1294" s="1" t="s">
        <v>40</v>
      </c>
      <c r="AB1294" s="1" t="s">
        <v>37</v>
      </c>
      <c r="AC1294" s="1" t="str">
        <f>Tabulka1[[#This Row],[z2Label]]</f>
        <v>Density (g/cm3)</v>
      </c>
      <c r="AD1294" s="1">
        <f>Tabulka1[[#This Row],[y2]]</f>
        <v>1.887</v>
      </c>
      <c r="AE1294" s="1">
        <f>Tabulka1[[#This Row],[x3]]</f>
        <v>0</v>
      </c>
      <c r="AF1294" s="1">
        <f>Tabulka1[[#This Row],[x2]]-Tabulka1[[#This Row],[x3]]</f>
        <v>0</v>
      </c>
      <c r="AG1294" s="1">
        <f>100-Tabulka1[[#This Row],[Na2O_proc]]-Tabulka1[[#This Row],[SiO2_proc]]</f>
        <v>100</v>
      </c>
      <c r="AH1294" s="1">
        <f>Tabulka1[[#This Row],[z2]]</f>
        <v>0.99565000000000003</v>
      </c>
      <c r="AI1294" s="1">
        <f>Tabulka1[[#This Row],[std2]]</f>
        <v>0</v>
      </c>
      <c r="AJ1294" s="1" t="str">
        <f>Tabulka1[[#This Row],[z2Label]]</f>
        <v>Density (g/cm3)</v>
      </c>
      <c r="AK1294" s="1">
        <v>30</v>
      </c>
      <c r="AL1294" s="1" t="s">
        <v>83</v>
      </c>
      <c r="AM1294" s="1" t="s">
        <v>79</v>
      </c>
      <c r="AN1294" s="1">
        <f t="shared" si="934"/>
        <v>1.0008622379283996</v>
      </c>
      <c r="AO1294" s="1">
        <f>Tabulka1[[#This Row],[Interpolated_z2]]-Tabulka1[[#This Row],[z2]]</f>
        <v>5.2122379283995324E-3</v>
      </c>
      <c r="AP1294" s="1">
        <f>Tabulka1[[#This Row],[Interpolated_z2 - measured]]/Tabulka1[[#This Row],[z2]]*100</f>
        <v>0.52350102228690121</v>
      </c>
      <c r="AQ1294" s="1">
        <v>100</v>
      </c>
    </row>
    <row r="1295" spans="1:43" ht="16.5" x14ac:dyDescent="0.35">
      <c r="A1295" s="1">
        <f>2*Tabulka1[[#This Row],[x3]]*Tabulka1[[#This Row],[z]]/(100*94.196)*1000</f>
        <v>0.50056136101815041</v>
      </c>
      <c r="B1295" s="1">
        <f>Tabulka1[[#This Row],[y2]]*Tabulka1[[#This Row],[x]]/2</f>
        <v>0.4722796441206249</v>
      </c>
      <c r="C1295" s="1">
        <f>Tabulka1[[#This Row],[z2]]</f>
        <v>1.0389999999999999</v>
      </c>
      <c r="D1295" s="1">
        <f>Tabulka1[[#This Row],[std2]]</f>
        <v>0</v>
      </c>
      <c r="E1295" s="1">
        <v>6</v>
      </c>
      <c r="F1295" s="1" t="s">
        <v>84</v>
      </c>
      <c r="G1295" s="1" t="s">
        <v>27</v>
      </c>
      <c r="H1295" s="1" t="str">
        <f>Tabulka1[[#This Row],[z2Label]]</f>
        <v>Density (g/cm3)</v>
      </c>
      <c r="I1295" s="1">
        <v>5</v>
      </c>
      <c r="J1295" s="1">
        <v>1.887</v>
      </c>
      <c r="K1295">
        <v>1.0389999999999999</v>
      </c>
      <c r="L1295">
        <v>0</v>
      </c>
      <c r="M1295" s="1" t="s">
        <v>29</v>
      </c>
      <c r="N1295" s="1" t="s">
        <v>28</v>
      </c>
      <c r="O1295" s="1" t="s">
        <v>80</v>
      </c>
      <c r="P1295" s="1">
        <f>Tabulka1[[#This Row],[x2]]/(1+Tabulka1[[#This Row],[y2]]*60.08/94.196)</f>
        <v>2.2690509125344418</v>
      </c>
      <c r="Q1295" s="1">
        <f>Tabulka1[[#This Row],[y2]]</f>
        <v>1.887</v>
      </c>
      <c r="R1295" s="1">
        <f>Tabulka1[[#This Row],[z2]]</f>
        <v>1.0389999999999999</v>
      </c>
      <c r="S1295" s="1">
        <f>Tabulka1[[#This Row],[std2]]</f>
        <v>0</v>
      </c>
      <c r="T1295" s="1" t="s">
        <v>39</v>
      </c>
      <c r="U1295" s="1" t="s">
        <v>28</v>
      </c>
      <c r="V1295" s="1" t="str">
        <f>Tabulka1[[#This Row],[z2Label]]</f>
        <v>Density (g/cm3)</v>
      </c>
      <c r="W1295" s="1">
        <f>2*Tabulka1[[#This Row],[x3]]/94.196*1000/(100-Tabulka1[[#This Row],[x2]])</f>
        <v>0.5071286773903555</v>
      </c>
      <c r="X1295" s="1">
        <f>(Tabulka1[[#This Row],[x2]]-Tabulka1[[#This Row],[x3]])/60.08*1000/(100-Tabulka1[[#This Row],[x2]])</f>
        <v>0.47847590711780053</v>
      </c>
      <c r="Y1295" s="1">
        <f>Tabulka1[[#This Row],[z2]]</f>
        <v>1.0389999999999999</v>
      </c>
      <c r="Z1295" s="1">
        <f>Tabulka1[[#This Row],[std2]]</f>
        <v>0</v>
      </c>
      <c r="AA1295" s="1" t="s">
        <v>40</v>
      </c>
      <c r="AB1295" s="1" t="s">
        <v>37</v>
      </c>
      <c r="AC1295" s="1" t="str">
        <f>Tabulka1[[#This Row],[z2Label]]</f>
        <v>Density (g/cm3)</v>
      </c>
      <c r="AD1295" s="1">
        <f>Tabulka1[[#This Row],[y2]]</f>
        <v>1.887</v>
      </c>
      <c r="AE1295" s="1">
        <f>Tabulka1[[#This Row],[x3]]</f>
        <v>2.2690509125344418</v>
      </c>
      <c r="AF1295" s="1">
        <f>Tabulka1[[#This Row],[x2]]-Tabulka1[[#This Row],[x3]]</f>
        <v>2.7309490874655582</v>
      </c>
      <c r="AG1295" s="1">
        <f>100-Tabulka1[[#This Row],[Na2O_proc]]-Tabulka1[[#This Row],[SiO2_proc]]</f>
        <v>95</v>
      </c>
      <c r="AH1295" s="1">
        <f>Tabulka1[[#This Row],[z2]]</f>
        <v>1.0389999999999999</v>
      </c>
      <c r="AI1295" s="1">
        <f>Tabulka1[[#This Row],[std2]]</f>
        <v>0</v>
      </c>
      <c r="AJ1295" s="1" t="str">
        <f>Tabulka1[[#This Row],[z2Label]]</f>
        <v>Density (g/cm3)</v>
      </c>
      <c r="AK1295" s="1">
        <v>30</v>
      </c>
      <c r="AL1295" s="1" t="s">
        <v>83</v>
      </c>
      <c r="AM1295" s="1" t="s">
        <v>79</v>
      </c>
      <c r="AN1295" s="1">
        <f t="shared" si="934"/>
        <v>1.0381656907034089</v>
      </c>
      <c r="AO1295" s="1">
        <f>Tabulka1[[#This Row],[Interpolated_z2]]-Tabulka1[[#This Row],[z2]]</f>
        <v>-8.3430929659100705E-4</v>
      </c>
      <c r="AP1295" s="1">
        <f>Tabulka1[[#This Row],[Interpolated_z2 - measured]]/Tabulka1[[#This Row],[z2]]*100</f>
        <v>-8.0299258574687879E-2</v>
      </c>
      <c r="AQ1295" s="1">
        <v>1</v>
      </c>
    </row>
    <row r="1296" spans="1:43" ht="16.5" x14ac:dyDescent="0.35">
      <c r="A1296" s="1">
        <f>2*Tabulka1[[#This Row],[x3]]*Tabulka1[[#This Row],[z]]/(100*94.196)*1000</f>
        <v>1.042834562880335</v>
      </c>
      <c r="B1296" s="1">
        <f>Tabulka1[[#This Row],[y2]]*Tabulka1[[#This Row],[x]]/2</f>
        <v>0.98391441007759617</v>
      </c>
      <c r="C1296" s="1">
        <f>Tabulka1[[#This Row],[z2]]</f>
        <v>1.08229</v>
      </c>
      <c r="D1296" s="1">
        <f>Tabulka1[[#This Row],[std2]]</f>
        <v>0</v>
      </c>
      <c r="E1296" s="1">
        <v>6</v>
      </c>
      <c r="F1296" s="1" t="s">
        <v>84</v>
      </c>
      <c r="G1296" s="1" t="s">
        <v>27</v>
      </c>
      <c r="H1296" s="1" t="str">
        <f>Tabulka1[[#This Row],[z2Label]]</f>
        <v>Density (g/cm3)</v>
      </c>
      <c r="I1296" s="1">
        <v>10</v>
      </c>
      <c r="J1296" s="1">
        <v>1.887</v>
      </c>
      <c r="K1296">
        <v>1.08229</v>
      </c>
      <c r="L1296">
        <v>0</v>
      </c>
      <c r="M1296" s="1" t="s">
        <v>29</v>
      </c>
      <c r="N1296" s="1" t="s">
        <v>28</v>
      </c>
      <c r="O1296" s="1" t="s">
        <v>80</v>
      </c>
      <c r="P1296" s="1">
        <f>Tabulka1[[#This Row],[x2]]/(1+Tabulka1[[#This Row],[y2]]*60.08/94.196)</f>
        <v>4.5381018250688836</v>
      </c>
      <c r="Q1296" s="1">
        <f>Tabulka1[[#This Row],[y2]]</f>
        <v>1.887</v>
      </c>
      <c r="R1296" s="1">
        <f>Tabulka1[[#This Row],[z2]]</f>
        <v>1.08229</v>
      </c>
      <c r="S1296" s="1">
        <f>Tabulka1[[#This Row],[std2]]</f>
        <v>0</v>
      </c>
      <c r="T1296" s="1" t="s">
        <v>39</v>
      </c>
      <c r="U1296" s="1" t="s">
        <v>28</v>
      </c>
      <c r="V1296" s="1" t="str">
        <f>Tabulka1[[#This Row],[z2Label]]</f>
        <v>Density (g/cm3)</v>
      </c>
      <c r="W1296" s="1">
        <f>2*Tabulka1[[#This Row],[x3]]/94.196*1000/(100-Tabulka1[[#This Row],[x2]])</f>
        <v>1.0706049856018618</v>
      </c>
      <c r="X1296" s="1">
        <f>(Tabulka1[[#This Row],[x2]]-Tabulka1[[#This Row],[x3]])/60.08*1000/(100-Tabulka1[[#This Row],[x2]])</f>
        <v>1.0101158039153566</v>
      </c>
      <c r="Y1296" s="1">
        <f>Tabulka1[[#This Row],[z2]]</f>
        <v>1.08229</v>
      </c>
      <c r="Z1296" s="1">
        <f>Tabulka1[[#This Row],[std2]]</f>
        <v>0</v>
      </c>
      <c r="AA1296" s="1" t="s">
        <v>40</v>
      </c>
      <c r="AB1296" s="1" t="s">
        <v>37</v>
      </c>
      <c r="AC1296" s="1" t="str">
        <f>Tabulka1[[#This Row],[z2Label]]</f>
        <v>Density (g/cm3)</v>
      </c>
      <c r="AD1296" s="1">
        <f>Tabulka1[[#This Row],[y2]]</f>
        <v>1.887</v>
      </c>
      <c r="AE1296" s="1">
        <f>Tabulka1[[#This Row],[x3]]</f>
        <v>4.5381018250688836</v>
      </c>
      <c r="AF1296" s="1">
        <f>Tabulka1[[#This Row],[x2]]-Tabulka1[[#This Row],[x3]]</f>
        <v>5.4618981749311164</v>
      </c>
      <c r="AG1296" s="1">
        <f>100-Tabulka1[[#This Row],[Na2O_proc]]-Tabulka1[[#This Row],[SiO2_proc]]</f>
        <v>90</v>
      </c>
      <c r="AH1296" s="1">
        <f>Tabulka1[[#This Row],[z2]]</f>
        <v>1.08229</v>
      </c>
      <c r="AI1296" s="1">
        <f>Tabulka1[[#This Row],[std2]]</f>
        <v>0</v>
      </c>
      <c r="AJ1296" s="1" t="str">
        <f>Tabulka1[[#This Row],[z2Label]]</f>
        <v>Density (g/cm3)</v>
      </c>
      <c r="AK1296" s="1">
        <v>30</v>
      </c>
      <c r="AL1296" s="1" t="s">
        <v>83</v>
      </c>
      <c r="AM1296" s="1" t="s">
        <v>79</v>
      </c>
      <c r="AN1296" s="1">
        <f t="shared" si="934"/>
        <v>1.0814489182759486</v>
      </c>
      <c r="AO1296" s="1">
        <f>Tabulka1[[#This Row],[Interpolated_z2]]-Tabulka1[[#This Row],[z2]]</f>
        <v>-8.410817240513957E-4</v>
      </c>
      <c r="AP1296" s="1">
        <f>Tabulka1[[#This Row],[Interpolated_z2 - measured]]/Tabulka1[[#This Row],[z2]]*100</f>
        <v>-7.7713156737232683E-2</v>
      </c>
      <c r="AQ1296" s="1">
        <v>1</v>
      </c>
    </row>
    <row r="1297" spans="1:43" ht="16.5" x14ac:dyDescent="0.35">
      <c r="A1297" s="1">
        <f>2*Tabulka1[[#This Row],[x3]]*Tabulka1[[#This Row],[z]]/(100*94.196)*1000</f>
        <v>1.6342413069979924</v>
      </c>
      <c r="B1297" s="1">
        <f>Tabulka1[[#This Row],[y2]]*Tabulka1[[#This Row],[x]]/2</f>
        <v>1.5419066731526059</v>
      </c>
      <c r="C1297" s="1">
        <f>Tabulka1[[#This Row],[z2]]</f>
        <v>1.1307149999999999</v>
      </c>
      <c r="D1297" s="1">
        <f>Tabulka1[[#This Row],[std2]]</f>
        <v>7.0710678117547895E-6</v>
      </c>
      <c r="E1297" s="1">
        <v>6</v>
      </c>
      <c r="F1297" s="1" t="s">
        <v>84</v>
      </c>
      <c r="G1297" s="1" t="s">
        <v>27</v>
      </c>
      <c r="H1297" s="1" t="str">
        <f>Tabulka1[[#This Row],[z2Label]]</f>
        <v>Density (g/cm3)</v>
      </c>
      <c r="I1297" s="1">
        <v>15</v>
      </c>
      <c r="J1297" s="1">
        <v>1.887</v>
      </c>
      <c r="K1297">
        <v>1.1307149999999999</v>
      </c>
      <c r="L1297">
        <v>7.0710678117547895E-6</v>
      </c>
      <c r="M1297" s="1" t="s">
        <v>29</v>
      </c>
      <c r="N1297" s="1" t="s">
        <v>28</v>
      </c>
      <c r="O1297" s="1" t="s">
        <v>80</v>
      </c>
      <c r="P1297" s="1">
        <f>Tabulka1[[#This Row],[x2]]/(1+Tabulka1[[#This Row],[y2]]*60.08/94.196)</f>
        <v>6.8071527376033263</v>
      </c>
      <c r="Q1297" s="1">
        <f>Tabulka1[[#This Row],[y2]]</f>
        <v>1.887</v>
      </c>
      <c r="R1297" s="1">
        <f>Tabulka1[[#This Row],[z2]]</f>
        <v>1.1307149999999999</v>
      </c>
      <c r="S1297" s="1">
        <f>Tabulka1[[#This Row],[std2]]</f>
        <v>7.0710678117547895E-6</v>
      </c>
      <c r="T1297" s="1" t="s">
        <v>39</v>
      </c>
      <c r="U1297" s="1" t="s">
        <v>28</v>
      </c>
      <c r="V1297" s="1" t="str">
        <f>Tabulka1[[#This Row],[z2Label]]</f>
        <v>Density (g/cm3)</v>
      </c>
      <c r="W1297" s="1">
        <f>2*Tabulka1[[#This Row],[x3]]/94.196*1000/(100-Tabulka1[[#This Row],[x2]])</f>
        <v>1.7003726241911923</v>
      </c>
      <c r="X1297" s="1">
        <f>(Tabulka1[[#This Row],[x2]]-Tabulka1[[#This Row],[x3]])/60.08*1000/(100-Tabulka1[[#This Row],[x2]])</f>
        <v>1.60430157092439</v>
      </c>
      <c r="Y1297" s="1">
        <f>Tabulka1[[#This Row],[z2]]</f>
        <v>1.1307149999999999</v>
      </c>
      <c r="Z1297" s="1">
        <f>Tabulka1[[#This Row],[std2]]</f>
        <v>7.0710678117547895E-6</v>
      </c>
      <c r="AA1297" s="1" t="s">
        <v>40</v>
      </c>
      <c r="AB1297" s="1" t="s">
        <v>37</v>
      </c>
      <c r="AC1297" s="1" t="str">
        <f>Tabulka1[[#This Row],[z2Label]]</f>
        <v>Density (g/cm3)</v>
      </c>
      <c r="AD1297" s="1">
        <f>Tabulka1[[#This Row],[y2]]</f>
        <v>1.887</v>
      </c>
      <c r="AE1297" s="1">
        <f>Tabulka1[[#This Row],[x3]]</f>
        <v>6.8071527376033263</v>
      </c>
      <c r="AF1297" s="1">
        <f>Tabulka1[[#This Row],[x2]]-Tabulka1[[#This Row],[x3]]</f>
        <v>8.1928472623966737</v>
      </c>
      <c r="AG1297" s="1">
        <f>100-Tabulka1[[#This Row],[Na2O_proc]]-Tabulka1[[#This Row],[SiO2_proc]]</f>
        <v>85</v>
      </c>
      <c r="AH1297" s="1">
        <f>Tabulka1[[#This Row],[z2]]</f>
        <v>1.1307149999999999</v>
      </c>
      <c r="AI1297" s="1">
        <f>Tabulka1[[#This Row],[std2]]</f>
        <v>7.0710678117547895E-6</v>
      </c>
      <c r="AJ1297" s="1" t="str">
        <f>Tabulka1[[#This Row],[z2Label]]</f>
        <v>Density (g/cm3)</v>
      </c>
      <c r="AK1297" s="1">
        <v>30</v>
      </c>
      <c r="AL1297" s="1" t="s">
        <v>83</v>
      </c>
      <c r="AM1297" s="1" t="s">
        <v>79</v>
      </c>
      <c r="AN1297" s="1">
        <f t="shared" si="934"/>
        <v>1.129373441876018</v>
      </c>
      <c r="AO1297" s="1">
        <f>Tabulka1[[#This Row],[Interpolated_z2]]-Tabulka1[[#This Row],[z2]]</f>
        <v>-1.3415581239819563E-3</v>
      </c>
      <c r="AP1297" s="1">
        <f>Tabulka1[[#This Row],[Interpolated_z2 - measured]]/Tabulka1[[#This Row],[z2]]*100</f>
        <v>-0.11864688484560268</v>
      </c>
      <c r="AQ1297" s="1">
        <v>1</v>
      </c>
    </row>
    <row r="1298" spans="1:43" ht="16.5" x14ac:dyDescent="0.35">
      <c r="A1298" s="1">
        <f>2*Tabulka1[[#This Row],[x3]]*Tabulka1[[#This Row],[z]]/(100*94.196)*1000</f>
        <v>2.2761329645141979</v>
      </c>
      <c r="B1298" s="1">
        <f>Tabulka1[[#This Row],[y2]]*Tabulka1[[#This Row],[x]]/2</f>
        <v>2.1475314520191455</v>
      </c>
      <c r="C1298" s="1">
        <f>Tabulka1[[#This Row],[z2]]</f>
        <v>1.181125</v>
      </c>
      <c r="D1298" s="1">
        <f>Tabulka1[[#This Row],[std2]]</f>
        <v>7.0710678119117998E-6</v>
      </c>
      <c r="E1298" s="1">
        <v>6</v>
      </c>
      <c r="F1298" s="1" t="s">
        <v>84</v>
      </c>
      <c r="G1298" s="1" t="s">
        <v>27</v>
      </c>
      <c r="H1298" s="1" t="str">
        <f>Tabulka1[[#This Row],[z2Label]]</f>
        <v>Density (g/cm3)</v>
      </c>
      <c r="I1298" s="1">
        <v>20</v>
      </c>
      <c r="J1298" s="1">
        <v>1.887</v>
      </c>
      <c r="K1298">
        <v>1.181125</v>
      </c>
      <c r="L1298">
        <v>7.0710678119117998E-6</v>
      </c>
      <c r="M1298" s="1" t="s">
        <v>29</v>
      </c>
      <c r="N1298" s="1" t="s">
        <v>28</v>
      </c>
      <c r="O1298" s="1" t="s">
        <v>80</v>
      </c>
      <c r="P1298" s="1">
        <f>Tabulka1[[#This Row],[x2]]/(1+Tabulka1[[#This Row],[y2]]*60.08/94.196)</f>
        <v>9.0762036501377672</v>
      </c>
      <c r="Q1298" s="1">
        <f>Tabulka1[[#This Row],[y2]]</f>
        <v>1.887</v>
      </c>
      <c r="R1298" s="1">
        <f>Tabulka1[[#This Row],[z2]]</f>
        <v>1.181125</v>
      </c>
      <c r="S1298" s="1">
        <f>Tabulka1[[#This Row],[std2]]</f>
        <v>7.0710678119117998E-6</v>
      </c>
      <c r="T1298" s="1" t="s">
        <v>39</v>
      </c>
      <c r="U1298" s="1" t="s">
        <v>28</v>
      </c>
      <c r="V1298" s="1" t="str">
        <f>Tabulka1[[#This Row],[z2Label]]</f>
        <v>Density (g/cm3)</v>
      </c>
      <c r="W1298" s="1">
        <f>2*Tabulka1[[#This Row],[x3]]/94.196*1000/(100-Tabulka1[[#This Row],[x2]])</f>
        <v>2.4088612176041888</v>
      </c>
      <c r="X1298" s="1">
        <f>(Tabulka1[[#This Row],[x2]]-Tabulka1[[#This Row],[x3]])/60.08*1000/(100-Tabulka1[[#This Row],[x2]])</f>
        <v>2.2727605588095523</v>
      </c>
      <c r="Y1298" s="1">
        <f>Tabulka1[[#This Row],[z2]]</f>
        <v>1.181125</v>
      </c>
      <c r="Z1298" s="1">
        <f>Tabulka1[[#This Row],[std2]]</f>
        <v>7.0710678119117998E-6</v>
      </c>
      <c r="AA1298" s="1" t="s">
        <v>40</v>
      </c>
      <c r="AB1298" s="1" t="s">
        <v>37</v>
      </c>
      <c r="AC1298" s="1" t="str">
        <f>Tabulka1[[#This Row],[z2Label]]</f>
        <v>Density (g/cm3)</v>
      </c>
      <c r="AD1298" s="1">
        <f>Tabulka1[[#This Row],[y2]]</f>
        <v>1.887</v>
      </c>
      <c r="AE1298" s="1">
        <f>Tabulka1[[#This Row],[x3]]</f>
        <v>9.0762036501377672</v>
      </c>
      <c r="AF1298" s="1">
        <f>Tabulka1[[#This Row],[x2]]-Tabulka1[[#This Row],[x3]]</f>
        <v>10.923796349862233</v>
      </c>
      <c r="AG1298" s="1">
        <f>100-Tabulka1[[#This Row],[Na2O_proc]]-Tabulka1[[#This Row],[SiO2_proc]]</f>
        <v>80</v>
      </c>
      <c r="AH1298" s="1">
        <f>Tabulka1[[#This Row],[z2]]</f>
        <v>1.181125</v>
      </c>
      <c r="AI1298" s="1">
        <f>Tabulka1[[#This Row],[std2]]</f>
        <v>7.0710678119117998E-6</v>
      </c>
      <c r="AJ1298" s="1" t="str">
        <f>Tabulka1[[#This Row],[z2Label]]</f>
        <v>Density (g/cm3)</v>
      </c>
      <c r="AK1298" s="1">
        <v>30</v>
      </c>
      <c r="AL1298" s="1" t="s">
        <v>83</v>
      </c>
      <c r="AM1298" s="1" t="s">
        <v>79</v>
      </c>
      <c r="AN1298" s="1">
        <f t="shared" si="934"/>
        <v>1.1810493277336167</v>
      </c>
      <c r="AO1298" s="1">
        <f>Tabulka1[[#This Row],[Interpolated_z2]]-Tabulka1[[#This Row],[z2]]</f>
        <v>-7.5672266383275399E-5</v>
      </c>
      <c r="AP1298" s="1">
        <f>Tabulka1[[#This Row],[Interpolated_z2 - measured]]/Tabulka1[[#This Row],[z2]]*100</f>
        <v>-6.4067957568653107E-3</v>
      </c>
      <c r="AQ1298" s="1">
        <v>1</v>
      </c>
    </row>
    <row r="1299" spans="1:43" ht="16.5" x14ac:dyDescent="0.35">
      <c r="A1299" s="1">
        <f>2*Tabulka1[[#This Row],[x3]]*Tabulka1[[#This Row],[z]]/(100*94.196)*1000</f>
        <v>2.976461186308264</v>
      </c>
      <c r="B1299" s="1">
        <f>Tabulka1[[#This Row],[y2]]*Tabulka1[[#This Row],[x]]/2</f>
        <v>2.8082911292818471</v>
      </c>
      <c r="C1299" s="1">
        <f>Tabulka1[[#This Row],[z2]]</f>
        <v>1.23563</v>
      </c>
      <c r="D1299" s="1">
        <f>Tabulka1[[#This Row],[std2]]</f>
        <v>1.41421356238236E-5</v>
      </c>
      <c r="E1299" s="1">
        <v>6</v>
      </c>
      <c r="F1299" s="1" t="s">
        <v>84</v>
      </c>
      <c r="G1299" s="1" t="s">
        <v>27</v>
      </c>
      <c r="H1299" s="1" t="str">
        <f>Tabulka1[[#This Row],[z2Label]]</f>
        <v>Density (g/cm3)</v>
      </c>
      <c r="I1299" s="1">
        <v>25</v>
      </c>
      <c r="J1299" s="1">
        <v>1.887</v>
      </c>
      <c r="K1299">
        <v>1.23563</v>
      </c>
      <c r="L1299">
        <v>1.41421356238236E-5</v>
      </c>
      <c r="M1299" s="1" t="s">
        <v>29</v>
      </c>
      <c r="N1299" s="1" t="s">
        <v>28</v>
      </c>
      <c r="O1299" s="1" t="s">
        <v>80</v>
      </c>
      <c r="P1299" s="1">
        <f>Tabulka1[[#This Row],[x2]]/(1+Tabulka1[[#This Row],[y2]]*60.08/94.196)</f>
        <v>11.34525456267221</v>
      </c>
      <c r="Q1299" s="1">
        <f>Tabulka1[[#This Row],[y2]]</f>
        <v>1.887</v>
      </c>
      <c r="R1299" s="1">
        <f>Tabulka1[[#This Row],[z2]]</f>
        <v>1.23563</v>
      </c>
      <c r="S1299" s="1">
        <f>Tabulka1[[#This Row],[std2]]</f>
        <v>1.41421356238236E-5</v>
      </c>
      <c r="T1299" s="1" t="s">
        <v>39</v>
      </c>
      <c r="U1299" s="1" t="s">
        <v>28</v>
      </c>
      <c r="V1299" s="1" t="str">
        <f>Tabulka1[[#This Row],[z2Label]]</f>
        <v>Density (g/cm3)</v>
      </c>
      <c r="W1299" s="1">
        <f>2*Tabulka1[[#This Row],[x3]]/94.196*1000/(100-Tabulka1[[#This Row],[x2]])</f>
        <v>3.2118149568055854</v>
      </c>
      <c r="X1299" s="1">
        <f>(Tabulka1[[#This Row],[x2]]-Tabulka1[[#This Row],[x3]])/60.08*1000/(100-Tabulka1[[#This Row],[x2]])</f>
        <v>3.0303474117460696</v>
      </c>
      <c r="Y1299" s="1">
        <f>Tabulka1[[#This Row],[z2]]</f>
        <v>1.23563</v>
      </c>
      <c r="Z1299" s="1">
        <f>Tabulka1[[#This Row],[std2]]</f>
        <v>1.41421356238236E-5</v>
      </c>
      <c r="AA1299" s="1" t="s">
        <v>40</v>
      </c>
      <c r="AB1299" s="1" t="s">
        <v>37</v>
      </c>
      <c r="AC1299" s="1" t="str">
        <f>Tabulka1[[#This Row],[z2Label]]</f>
        <v>Density (g/cm3)</v>
      </c>
      <c r="AD1299" s="1">
        <f>Tabulka1[[#This Row],[y2]]</f>
        <v>1.887</v>
      </c>
      <c r="AE1299" s="1">
        <f>Tabulka1[[#This Row],[x3]]</f>
        <v>11.34525456267221</v>
      </c>
      <c r="AF1299" s="1">
        <f>Tabulka1[[#This Row],[x2]]-Tabulka1[[#This Row],[x3]]</f>
        <v>13.65474543732779</v>
      </c>
      <c r="AG1299" s="1">
        <f>100-Tabulka1[[#This Row],[Na2O_proc]]-Tabulka1[[#This Row],[SiO2_proc]]</f>
        <v>75</v>
      </c>
      <c r="AH1299" s="1">
        <f>Tabulka1[[#This Row],[z2]]</f>
        <v>1.23563</v>
      </c>
      <c r="AI1299" s="1">
        <f>Tabulka1[[#This Row],[std2]]</f>
        <v>1.41421356238236E-5</v>
      </c>
      <c r="AJ1299" s="1" t="str">
        <f>Tabulka1[[#This Row],[z2Label]]</f>
        <v>Density (g/cm3)</v>
      </c>
      <c r="AK1299" s="1">
        <v>30</v>
      </c>
      <c r="AL1299" s="1" t="s">
        <v>83</v>
      </c>
      <c r="AM1299" s="1" t="s">
        <v>79</v>
      </c>
      <c r="AN1299" s="1">
        <f t="shared" si="934"/>
        <v>1.236035187078746</v>
      </c>
      <c r="AO1299" s="1">
        <f>Tabulka1[[#This Row],[Interpolated_z2]]-Tabulka1[[#This Row],[z2]]</f>
        <v>4.0518707874603876E-4</v>
      </c>
      <c r="AP1299" s="1">
        <f>Tabulka1[[#This Row],[Interpolated_z2 - measured]]/Tabulka1[[#This Row],[z2]]*100</f>
        <v>3.2791942470321925E-2</v>
      </c>
      <c r="AQ1299" s="1">
        <v>1</v>
      </c>
    </row>
    <row r="1300" spans="1:43" ht="16.5" x14ac:dyDescent="0.35">
      <c r="A1300" s="1">
        <f>2*Tabulka1[[#This Row],[x3]]*Tabulka1[[#This Row],[z]]/(100*94.196)*1000</f>
        <v>3.7396703213266695</v>
      </c>
      <c r="B1300" s="1">
        <f>Tabulka1[[#This Row],[y2]]*Tabulka1[[#This Row],[x]]/2</f>
        <v>3.5283789481717127</v>
      </c>
      <c r="C1300" s="1">
        <f>Tabulka1[[#This Row],[z2]]</f>
        <v>1.29372</v>
      </c>
      <c r="D1300" s="1">
        <f>Tabulka1[[#This Row],[std2]]</f>
        <v>0</v>
      </c>
      <c r="E1300" s="1">
        <v>6</v>
      </c>
      <c r="F1300" s="1" t="s">
        <v>84</v>
      </c>
      <c r="G1300" s="1" t="s">
        <v>27</v>
      </c>
      <c r="H1300" s="1" t="str">
        <f>Tabulka1[[#This Row],[z2Label]]</f>
        <v>Density (g/cm3)</v>
      </c>
      <c r="I1300" s="1">
        <v>30</v>
      </c>
      <c r="J1300" s="1">
        <v>1.887</v>
      </c>
      <c r="K1300">
        <v>1.29372</v>
      </c>
      <c r="L1300">
        <v>0</v>
      </c>
      <c r="M1300" s="1" t="s">
        <v>29</v>
      </c>
      <c r="N1300" s="1" t="s">
        <v>28</v>
      </c>
      <c r="O1300" s="1" t="s">
        <v>80</v>
      </c>
      <c r="P1300" s="1">
        <f>Tabulka1[[#This Row],[x2]]/(1+Tabulka1[[#This Row],[y2]]*60.08/94.196)</f>
        <v>13.614305475206653</v>
      </c>
      <c r="Q1300" s="1">
        <f>Tabulka1[[#This Row],[y2]]</f>
        <v>1.887</v>
      </c>
      <c r="R1300" s="1">
        <f>Tabulka1[[#This Row],[z2]]</f>
        <v>1.29372</v>
      </c>
      <c r="S1300" s="1">
        <f>Tabulka1[[#This Row],[std2]]</f>
        <v>0</v>
      </c>
      <c r="T1300" s="1" t="s">
        <v>39</v>
      </c>
      <c r="U1300" s="1" t="s">
        <v>28</v>
      </c>
      <c r="V1300" s="1" t="str">
        <f>Tabulka1[[#This Row],[z2Label]]</f>
        <v>Density (g/cm3)</v>
      </c>
      <c r="W1300" s="1">
        <f>2*Tabulka1[[#This Row],[x3]]/94.196*1000/(100-Tabulka1[[#This Row],[x2]])</f>
        <v>4.1294763730357529</v>
      </c>
      <c r="X1300" s="1">
        <f>(Tabulka1[[#This Row],[x2]]-Tabulka1[[#This Row],[x3]])/60.08*1000/(100-Tabulka1[[#This Row],[x2]])</f>
        <v>3.8961609579592325</v>
      </c>
      <c r="Y1300" s="1">
        <f>Tabulka1[[#This Row],[z2]]</f>
        <v>1.29372</v>
      </c>
      <c r="Z1300" s="1">
        <f>Tabulka1[[#This Row],[std2]]</f>
        <v>0</v>
      </c>
      <c r="AA1300" s="1" t="s">
        <v>40</v>
      </c>
      <c r="AB1300" s="1" t="s">
        <v>37</v>
      </c>
      <c r="AC1300" s="1" t="str">
        <f>Tabulka1[[#This Row],[z2Label]]</f>
        <v>Density (g/cm3)</v>
      </c>
      <c r="AD1300" s="1">
        <f>Tabulka1[[#This Row],[y2]]</f>
        <v>1.887</v>
      </c>
      <c r="AE1300" s="1">
        <f>Tabulka1[[#This Row],[x3]]</f>
        <v>13.614305475206653</v>
      </c>
      <c r="AF1300" s="1">
        <f>Tabulka1[[#This Row],[x2]]-Tabulka1[[#This Row],[x3]]</f>
        <v>16.385694524793347</v>
      </c>
      <c r="AG1300" s="1">
        <f>100-Tabulka1[[#This Row],[Na2O_proc]]-Tabulka1[[#This Row],[SiO2_proc]]</f>
        <v>70</v>
      </c>
      <c r="AH1300" s="1">
        <f>Tabulka1[[#This Row],[z2]]</f>
        <v>1.29372</v>
      </c>
      <c r="AI1300" s="1">
        <f>Tabulka1[[#This Row],[std2]]</f>
        <v>0</v>
      </c>
      <c r="AJ1300" s="1" t="str">
        <f>Tabulka1[[#This Row],[z2Label]]</f>
        <v>Density (g/cm3)</v>
      </c>
      <c r="AK1300" s="1">
        <v>30</v>
      </c>
      <c r="AL1300" s="1" t="s">
        <v>83</v>
      </c>
      <c r="AM1300" s="1" t="s">
        <v>79</v>
      </c>
      <c r="AN1300" s="1">
        <f t="shared" si="934"/>
        <v>1.2943381761414059</v>
      </c>
      <c r="AO1300" s="1">
        <f>Tabulka1[[#This Row],[Interpolated_z2]]-Tabulka1[[#This Row],[z2]]</f>
        <v>6.1817614140591282E-4</v>
      </c>
      <c r="AP1300" s="1">
        <f>Tabulka1[[#This Row],[Interpolated_z2 - measured]]/Tabulka1[[#This Row],[z2]]*100</f>
        <v>4.7782838744543858E-2</v>
      </c>
      <c r="AQ1300" s="1">
        <v>1</v>
      </c>
    </row>
    <row r="1301" spans="1:43" ht="16.5" x14ac:dyDescent="0.35">
      <c r="A1301" s="1">
        <f>2*Tabulka1[[#This Row],[x3]]*Tabulka1[[#This Row],[z]]/(100*94.196)*1000</f>
        <v>0</v>
      </c>
      <c r="B1301" s="1">
        <f>Tabulka1[[#This Row],[y2]]*Tabulka1[[#This Row],[x]]/2</f>
        <v>0</v>
      </c>
      <c r="C1301" s="1">
        <f>Tabulka1[[#This Row],[z2]]</f>
        <v>0.99565000000000003</v>
      </c>
      <c r="D1301" s="1">
        <f>Tabulka1[[#This Row],[std2]]</f>
        <v>0</v>
      </c>
      <c r="E1301" s="1">
        <v>7</v>
      </c>
      <c r="F1301" s="1" t="s">
        <v>84</v>
      </c>
      <c r="G1301" s="1" t="s">
        <v>27</v>
      </c>
      <c r="H1301" s="1" t="str">
        <f>Tabulka1[[#This Row],[z2Label]]</f>
        <v>Density (g/cm3)</v>
      </c>
      <c r="I1301" s="1">
        <v>0</v>
      </c>
      <c r="J1301" s="1">
        <v>2</v>
      </c>
      <c r="K1301">
        <v>0.99565000000000003</v>
      </c>
      <c r="L1301"/>
      <c r="M1301" s="1" t="s">
        <v>29</v>
      </c>
      <c r="N1301" s="1" t="s">
        <v>28</v>
      </c>
      <c r="O1301" s="1" t="s">
        <v>80</v>
      </c>
      <c r="P1301" s="1">
        <f>Tabulka1[[#This Row],[x2]]/(1+Tabulka1[[#This Row],[y2]]*60.08/94.196)</f>
        <v>0</v>
      </c>
      <c r="Q1301" s="1">
        <f>Tabulka1[[#This Row],[y2]]</f>
        <v>2</v>
      </c>
      <c r="R1301" s="1">
        <f>Tabulka1[[#This Row],[z2]]</f>
        <v>0.99565000000000003</v>
      </c>
      <c r="S1301" s="1">
        <f>Tabulka1[[#This Row],[std2]]</f>
        <v>0</v>
      </c>
      <c r="T1301" s="1" t="s">
        <v>39</v>
      </c>
      <c r="U1301" s="1" t="s">
        <v>28</v>
      </c>
      <c r="V1301" s="1" t="str">
        <f>Tabulka1[[#This Row],[z2Label]]</f>
        <v>Density (g/cm3)</v>
      </c>
      <c r="W1301" s="1">
        <f>2*Tabulka1[[#This Row],[x3]]/94.196*1000/(100-Tabulka1[[#This Row],[x2]])</f>
        <v>0</v>
      </c>
      <c r="X1301" s="1">
        <f>(Tabulka1[[#This Row],[x2]]-Tabulka1[[#This Row],[x3]])/60.08*1000/(100-Tabulka1[[#This Row],[x2]])</f>
        <v>0</v>
      </c>
      <c r="Y1301" s="1">
        <f>Tabulka1[[#This Row],[z2]]</f>
        <v>0.99565000000000003</v>
      </c>
      <c r="Z1301" s="1">
        <f>Tabulka1[[#This Row],[std2]]</f>
        <v>0</v>
      </c>
      <c r="AA1301" s="1" t="s">
        <v>40</v>
      </c>
      <c r="AB1301" s="1" t="s">
        <v>37</v>
      </c>
      <c r="AC1301" s="1" t="str">
        <f>Tabulka1[[#This Row],[z2Label]]</f>
        <v>Density (g/cm3)</v>
      </c>
      <c r="AD1301" s="1">
        <f>Tabulka1[[#This Row],[y2]]</f>
        <v>2</v>
      </c>
      <c r="AE1301" s="1">
        <f>Tabulka1[[#This Row],[x3]]</f>
        <v>0</v>
      </c>
      <c r="AF1301" s="1">
        <f>Tabulka1[[#This Row],[x2]]-Tabulka1[[#This Row],[x3]]</f>
        <v>0</v>
      </c>
      <c r="AG1301" s="1">
        <f>100-Tabulka1[[#This Row],[Na2O_proc]]-Tabulka1[[#This Row],[SiO2_proc]]</f>
        <v>100</v>
      </c>
      <c r="AH1301" s="1">
        <f>Tabulka1[[#This Row],[z2]]</f>
        <v>0.99565000000000003</v>
      </c>
      <c r="AI1301" s="1">
        <f>Tabulka1[[#This Row],[std2]]</f>
        <v>0</v>
      </c>
      <c r="AJ1301" s="1" t="str">
        <f>Tabulka1[[#This Row],[z2Label]]</f>
        <v>Density (g/cm3)</v>
      </c>
      <c r="AK1301" s="1">
        <v>30</v>
      </c>
      <c r="AL1301" s="1" t="s">
        <v>83</v>
      </c>
      <c r="AM1301" s="1" t="s">
        <v>79</v>
      </c>
      <c r="AN1301" s="1">
        <f t="shared" si="934"/>
        <v>1.0015457999999999</v>
      </c>
      <c r="AO1301" s="1">
        <f>Tabulka1[[#This Row],[Interpolated_z2]]-Tabulka1[[#This Row],[z2]]</f>
        <v>5.8957999999998956E-3</v>
      </c>
      <c r="AP1301" s="1">
        <f>Tabulka1[[#This Row],[Interpolated_z2 - measured]]/Tabulka1[[#This Row],[z2]]*100</f>
        <v>0.59215587806959225</v>
      </c>
      <c r="AQ1301" s="1">
        <v>100</v>
      </c>
    </row>
    <row r="1302" spans="1:43" ht="16.5" x14ac:dyDescent="0.35">
      <c r="A1302" s="1">
        <f>2*Tabulka1[[#This Row],[x3]]*Tabulka1[[#This Row],[z]]/(100*94.196)*1000</f>
        <v>0.48423417119184897</v>
      </c>
      <c r="B1302" s="1">
        <f>Tabulka1[[#This Row],[y2]]*Tabulka1[[#This Row],[x]]/2</f>
        <v>0.48423417119184897</v>
      </c>
      <c r="C1302" s="1">
        <f>Tabulka1[[#This Row],[z2]]</f>
        <v>1.0379849999999999</v>
      </c>
      <c r="D1302" s="1">
        <f>Tabulka1[[#This Row],[std2]]</f>
        <v>7.0710678119117998E-6</v>
      </c>
      <c r="E1302" s="1">
        <v>7</v>
      </c>
      <c r="F1302" s="1" t="s">
        <v>84</v>
      </c>
      <c r="G1302" s="1" t="s">
        <v>27</v>
      </c>
      <c r="H1302" s="1" t="str">
        <f>Tabulka1[[#This Row],[z2Label]]</f>
        <v>Density (g/cm3)</v>
      </c>
      <c r="I1302" s="1">
        <v>5</v>
      </c>
      <c r="J1302" s="1">
        <v>2</v>
      </c>
      <c r="K1302">
        <v>1.0379849999999999</v>
      </c>
      <c r="L1302">
        <v>7.0710678119117998E-6</v>
      </c>
      <c r="M1302" s="1" t="s">
        <v>29</v>
      </c>
      <c r="N1302" s="1" t="s">
        <v>28</v>
      </c>
      <c r="O1302" s="1" t="s">
        <v>80</v>
      </c>
      <c r="P1302" s="1">
        <f>Tabulka1[[#This Row],[x2]]/(1+Tabulka1[[#This Row],[y2]]*60.08/94.196)</f>
        <v>2.1971859896620574</v>
      </c>
      <c r="Q1302" s="1">
        <f>Tabulka1[[#This Row],[y2]]</f>
        <v>2</v>
      </c>
      <c r="R1302" s="1">
        <f>Tabulka1[[#This Row],[z2]]</f>
        <v>1.0379849999999999</v>
      </c>
      <c r="S1302" s="1">
        <f>Tabulka1[[#This Row],[std2]]</f>
        <v>7.0710678119117998E-6</v>
      </c>
      <c r="T1302" s="1" t="s">
        <v>39</v>
      </c>
      <c r="U1302" s="1" t="s">
        <v>28</v>
      </c>
      <c r="V1302" s="1" t="str">
        <f>Tabulka1[[#This Row],[z2Label]]</f>
        <v>Density (g/cm3)</v>
      </c>
      <c r="W1302" s="1">
        <f>2*Tabulka1[[#This Row],[x3]]/94.196*1000/(100-Tabulka1[[#This Row],[x2]])</f>
        <v>0.49106700019937322</v>
      </c>
      <c r="X1302" s="1">
        <f>(Tabulka1[[#This Row],[x2]]-Tabulka1[[#This Row],[x3]])/60.08*1000/(100-Tabulka1[[#This Row],[x2]])</f>
        <v>0.49106700019937327</v>
      </c>
      <c r="Y1302" s="1">
        <f>Tabulka1[[#This Row],[z2]]</f>
        <v>1.0379849999999999</v>
      </c>
      <c r="Z1302" s="1">
        <f>Tabulka1[[#This Row],[std2]]</f>
        <v>7.0710678119117998E-6</v>
      </c>
      <c r="AA1302" s="1" t="s">
        <v>40</v>
      </c>
      <c r="AB1302" s="1" t="s">
        <v>37</v>
      </c>
      <c r="AC1302" s="1" t="str">
        <f>Tabulka1[[#This Row],[z2Label]]</f>
        <v>Density (g/cm3)</v>
      </c>
      <c r="AD1302" s="1">
        <f>Tabulka1[[#This Row],[y2]]</f>
        <v>2</v>
      </c>
      <c r="AE1302" s="1">
        <f>Tabulka1[[#This Row],[x3]]</f>
        <v>2.1971859896620574</v>
      </c>
      <c r="AF1302" s="1">
        <f>Tabulka1[[#This Row],[x2]]-Tabulka1[[#This Row],[x3]]</f>
        <v>2.8028140103379426</v>
      </c>
      <c r="AG1302" s="1">
        <f>100-Tabulka1[[#This Row],[Na2O_proc]]-Tabulka1[[#This Row],[SiO2_proc]]</f>
        <v>95</v>
      </c>
      <c r="AH1302" s="1">
        <f>Tabulka1[[#This Row],[z2]]</f>
        <v>1.0379849999999999</v>
      </c>
      <c r="AI1302" s="1">
        <f>Tabulka1[[#This Row],[std2]]</f>
        <v>7.0710678119117998E-6</v>
      </c>
      <c r="AJ1302" s="1" t="str">
        <f>Tabulka1[[#This Row],[z2Label]]</f>
        <v>Density (g/cm3)</v>
      </c>
      <c r="AK1302" s="1">
        <v>30</v>
      </c>
      <c r="AL1302" s="1" t="s">
        <v>83</v>
      </c>
      <c r="AM1302" s="1" t="s">
        <v>79</v>
      </c>
      <c r="AN1302" s="1">
        <f t="shared" si="934"/>
        <v>1.0382545068750002</v>
      </c>
      <c r="AO1302" s="1">
        <f>Tabulka1[[#This Row],[Interpolated_z2]]-Tabulka1[[#This Row],[z2]]</f>
        <v>2.6950687500026937E-4</v>
      </c>
      <c r="AP1302" s="1">
        <f>Tabulka1[[#This Row],[Interpolated_z2 - measured]]/Tabulka1[[#This Row],[z2]]*100</f>
        <v>2.5964428676740935E-2</v>
      </c>
      <c r="AQ1302" s="1">
        <v>1</v>
      </c>
    </row>
    <row r="1303" spans="1:43" ht="16.5" x14ac:dyDescent="0.35">
      <c r="A1303" s="1">
        <f>2*Tabulka1[[#This Row],[x3]]*Tabulka1[[#This Row],[z]]/(100*94.196)*1000</f>
        <v>1.0097034839239394</v>
      </c>
      <c r="B1303" s="1">
        <f>Tabulka1[[#This Row],[y2]]*Tabulka1[[#This Row],[x]]/2</f>
        <v>1.0097034839239394</v>
      </c>
      <c r="C1303" s="1">
        <f>Tabulka1[[#This Row],[z2]]</f>
        <v>1.0821799999999999</v>
      </c>
      <c r="D1303" s="1">
        <f>Tabulka1[[#This Row],[std2]]</f>
        <v>0</v>
      </c>
      <c r="E1303" s="1">
        <v>7</v>
      </c>
      <c r="F1303" s="1" t="s">
        <v>84</v>
      </c>
      <c r="G1303" s="1" t="s">
        <v>27</v>
      </c>
      <c r="H1303" s="1" t="str">
        <f>Tabulka1[[#This Row],[z2Label]]</f>
        <v>Density (g/cm3)</v>
      </c>
      <c r="I1303" s="1">
        <v>10</v>
      </c>
      <c r="J1303" s="1">
        <v>2</v>
      </c>
      <c r="K1303">
        <v>1.0821799999999999</v>
      </c>
      <c r="L1303">
        <v>0</v>
      </c>
      <c r="M1303" s="1" t="s">
        <v>29</v>
      </c>
      <c r="N1303" s="1" t="s">
        <v>28</v>
      </c>
      <c r="O1303" s="1" t="s">
        <v>80</v>
      </c>
      <c r="P1303" s="1">
        <f>Tabulka1[[#This Row],[x2]]/(1+Tabulka1[[#This Row],[y2]]*60.08/94.196)</f>
        <v>4.3943719793241147</v>
      </c>
      <c r="Q1303" s="1">
        <f>Tabulka1[[#This Row],[y2]]</f>
        <v>2</v>
      </c>
      <c r="R1303" s="1">
        <f>Tabulka1[[#This Row],[z2]]</f>
        <v>1.0821799999999999</v>
      </c>
      <c r="S1303" s="1">
        <f>Tabulka1[[#This Row],[std2]]</f>
        <v>0</v>
      </c>
      <c r="T1303" s="1" t="s">
        <v>39</v>
      </c>
      <c r="U1303" s="1" t="s">
        <v>28</v>
      </c>
      <c r="V1303" s="1" t="str">
        <f>Tabulka1[[#This Row],[z2Label]]</f>
        <v>Density (g/cm3)</v>
      </c>
      <c r="W1303" s="1">
        <f>2*Tabulka1[[#This Row],[x3]]/94.196*1000/(100-Tabulka1[[#This Row],[x2]])</f>
        <v>1.0366970004208989</v>
      </c>
      <c r="X1303" s="1">
        <f>(Tabulka1[[#This Row],[x2]]-Tabulka1[[#This Row],[x3]])/60.08*1000/(100-Tabulka1[[#This Row],[x2]])</f>
        <v>1.0366970004208991</v>
      </c>
      <c r="Y1303" s="1">
        <f>Tabulka1[[#This Row],[z2]]</f>
        <v>1.0821799999999999</v>
      </c>
      <c r="Z1303" s="1">
        <f>Tabulka1[[#This Row],[std2]]</f>
        <v>0</v>
      </c>
      <c r="AA1303" s="1" t="s">
        <v>40</v>
      </c>
      <c r="AB1303" s="1" t="s">
        <v>37</v>
      </c>
      <c r="AC1303" s="1" t="str">
        <f>Tabulka1[[#This Row],[z2Label]]</f>
        <v>Density (g/cm3)</v>
      </c>
      <c r="AD1303" s="1">
        <f>Tabulka1[[#This Row],[y2]]</f>
        <v>2</v>
      </c>
      <c r="AE1303" s="1">
        <f>Tabulka1[[#This Row],[x3]]</f>
        <v>4.3943719793241147</v>
      </c>
      <c r="AF1303" s="1">
        <f>Tabulka1[[#This Row],[x2]]-Tabulka1[[#This Row],[x3]]</f>
        <v>5.6056280206758853</v>
      </c>
      <c r="AG1303" s="1">
        <f>100-Tabulka1[[#This Row],[Na2O_proc]]-Tabulka1[[#This Row],[SiO2_proc]]</f>
        <v>90</v>
      </c>
      <c r="AH1303" s="1">
        <f>Tabulka1[[#This Row],[z2]]</f>
        <v>1.0821799999999999</v>
      </c>
      <c r="AI1303" s="1">
        <f>Tabulka1[[#This Row],[std2]]</f>
        <v>0</v>
      </c>
      <c r="AJ1303" s="1" t="str">
        <f>Tabulka1[[#This Row],[z2Label]]</f>
        <v>Density (g/cm3)</v>
      </c>
      <c r="AK1303" s="1">
        <v>30</v>
      </c>
      <c r="AL1303" s="1" t="s">
        <v>83</v>
      </c>
      <c r="AM1303" s="1" t="s">
        <v>79</v>
      </c>
      <c r="AN1303" s="1">
        <f t="shared" si="934"/>
        <v>1.0809806500000001</v>
      </c>
      <c r="AO1303" s="1">
        <f>Tabulka1[[#This Row],[Interpolated_z2]]-Tabulka1[[#This Row],[z2]]</f>
        <v>-1.1993499999998214E-3</v>
      </c>
      <c r="AP1303" s="1">
        <f>Tabulka1[[#This Row],[Interpolated_z2 - measured]]/Tabulka1[[#This Row],[z2]]*100</f>
        <v>-0.11082721913173608</v>
      </c>
      <c r="AQ1303" s="1">
        <v>1</v>
      </c>
    </row>
    <row r="1304" spans="1:43" ht="16.5" x14ac:dyDescent="0.35">
      <c r="A1304" s="1">
        <f>2*Tabulka1[[#This Row],[x3]]*Tabulka1[[#This Row],[z]]/(100*94.196)*1000</f>
        <v>1.5801237194200302</v>
      </c>
      <c r="B1304" s="1">
        <f>Tabulka1[[#This Row],[y2]]*Tabulka1[[#This Row],[x]]/2</f>
        <v>1.5801237194200302</v>
      </c>
      <c r="C1304" s="1">
        <f>Tabulka1[[#This Row],[z2]]</f>
        <v>1.12903</v>
      </c>
      <c r="D1304" s="1">
        <f>Tabulka1[[#This Row],[std2]]</f>
        <v>0</v>
      </c>
      <c r="E1304" s="1">
        <v>7</v>
      </c>
      <c r="F1304" s="1" t="s">
        <v>84</v>
      </c>
      <c r="G1304" s="1" t="s">
        <v>27</v>
      </c>
      <c r="H1304" s="1" t="str">
        <f>Tabulka1[[#This Row],[z2Label]]</f>
        <v>Density (g/cm3)</v>
      </c>
      <c r="I1304" s="1">
        <v>15</v>
      </c>
      <c r="J1304" s="1">
        <v>2</v>
      </c>
      <c r="K1304">
        <v>1.12903</v>
      </c>
      <c r="L1304">
        <v>0</v>
      </c>
      <c r="M1304" s="1" t="s">
        <v>29</v>
      </c>
      <c r="N1304" s="1" t="s">
        <v>28</v>
      </c>
      <c r="O1304" s="1" t="s">
        <v>80</v>
      </c>
      <c r="P1304" s="1">
        <f>Tabulka1[[#This Row],[x2]]/(1+Tabulka1[[#This Row],[y2]]*60.08/94.196)</f>
        <v>6.5915579689861721</v>
      </c>
      <c r="Q1304" s="1">
        <f>Tabulka1[[#This Row],[y2]]</f>
        <v>2</v>
      </c>
      <c r="R1304" s="1">
        <f>Tabulka1[[#This Row],[z2]]</f>
        <v>1.12903</v>
      </c>
      <c r="S1304" s="1">
        <f>Tabulka1[[#This Row],[std2]]</f>
        <v>0</v>
      </c>
      <c r="T1304" s="1" t="s">
        <v>39</v>
      </c>
      <c r="U1304" s="1" t="s">
        <v>28</v>
      </c>
      <c r="V1304" s="1" t="str">
        <f>Tabulka1[[#This Row],[z2Label]]</f>
        <v>Density (g/cm3)</v>
      </c>
      <c r="W1304" s="1">
        <f>2*Tabulka1[[#This Row],[x3]]/94.196*1000/(100-Tabulka1[[#This Row],[x2]])</f>
        <v>1.6465187653743689</v>
      </c>
      <c r="X1304" s="1">
        <f>(Tabulka1[[#This Row],[x2]]-Tabulka1[[#This Row],[x3]])/60.08*1000/(100-Tabulka1[[#This Row],[x2]])</f>
        <v>1.6465187653743689</v>
      </c>
      <c r="Y1304" s="1">
        <f>Tabulka1[[#This Row],[z2]]</f>
        <v>1.12903</v>
      </c>
      <c r="Z1304" s="1">
        <f>Tabulka1[[#This Row],[std2]]</f>
        <v>0</v>
      </c>
      <c r="AA1304" s="1" t="s">
        <v>40</v>
      </c>
      <c r="AB1304" s="1" t="s">
        <v>37</v>
      </c>
      <c r="AC1304" s="1" t="str">
        <f>Tabulka1[[#This Row],[z2Label]]</f>
        <v>Density (g/cm3)</v>
      </c>
      <c r="AD1304" s="1">
        <f>Tabulka1[[#This Row],[y2]]</f>
        <v>2</v>
      </c>
      <c r="AE1304" s="1">
        <f>Tabulka1[[#This Row],[x3]]</f>
        <v>6.5915579689861721</v>
      </c>
      <c r="AF1304" s="1">
        <f>Tabulka1[[#This Row],[x2]]-Tabulka1[[#This Row],[x3]]</f>
        <v>8.408442031013827</v>
      </c>
      <c r="AG1304" s="1">
        <f>100-Tabulka1[[#This Row],[Na2O_proc]]-Tabulka1[[#This Row],[SiO2_proc]]</f>
        <v>85</v>
      </c>
      <c r="AH1304" s="1">
        <f>Tabulka1[[#This Row],[z2]]</f>
        <v>1.12903</v>
      </c>
      <c r="AI1304" s="1">
        <f>Tabulka1[[#This Row],[std2]]</f>
        <v>0</v>
      </c>
      <c r="AJ1304" s="1" t="str">
        <f>Tabulka1[[#This Row],[z2Label]]</f>
        <v>Density (g/cm3)</v>
      </c>
      <c r="AK1304" s="1">
        <v>30</v>
      </c>
      <c r="AL1304" s="1" t="s">
        <v>83</v>
      </c>
      <c r="AM1304" s="1" t="s">
        <v>79</v>
      </c>
      <c r="AN1304" s="1">
        <f t="shared" si="934"/>
        <v>1.1283772518749999</v>
      </c>
      <c r="AO1304" s="1">
        <f>Tabulka1[[#This Row],[Interpolated_z2]]-Tabulka1[[#This Row],[z2]]</f>
        <v>-6.5274812500004664E-4</v>
      </c>
      <c r="AP1304" s="1">
        <f>Tabulka1[[#This Row],[Interpolated_z2 - measured]]/Tabulka1[[#This Row],[z2]]*100</f>
        <v>-5.7814949558474674E-2</v>
      </c>
      <c r="AQ1304" s="1">
        <v>1</v>
      </c>
    </row>
    <row r="1305" spans="1:43" ht="16.5" x14ac:dyDescent="0.35">
      <c r="A1305" s="1">
        <f>2*Tabulka1[[#This Row],[x3]]*Tabulka1[[#This Row],[z]]/(100*94.196)*1000</f>
        <v>2.2003209613913302</v>
      </c>
      <c r="B1305" s="1">
        <f>Tabulka1[[#This Row],[y2]]*Tabulka1[[#This Row],[x]]/2</f>
        <v>2.2003209613913302</v>
      </c>
      <c r="C1305" s="1">
        <f>Tabulka1[[#This Row],[z2]]</f>
        <v>1.17913</v>
      </c>
      <c r="D1305" s="1">
        <f>Tabulka1[[#This Row],[std2]]</f>
        <v>1.41421356238236E-5</v>
      </c>
      <c r="E1305" s="1">
        <v>7</v>
      </c>
      <c r="F1305" s="1" t="s">
        <v>84</v>
      </c>
      <c r="G1305" s="1" t="s">
        <v>27</v>
      </c>
      <c r="H1305" s="1" t="str">
        <f>Tabulka1[[#This Row],[z2Label]]</f>
        <v>Density (g/cm3)</v>
      </c>
      <c r="I1305" s="1">
        <v>20</v>
      </c>
      <c r="J1305" s="1">
        <v>2</v>
      </c>
      <c r="K1305">
        <v>1.17913</v>
      </c>
      <c r="L1305">
        <v>1.41421356238236E-5</v>
      </c>
      <c r="M1305" s="1" t="s">
        <v>29</v>
      </c>
      <c r="N1305" s="1" t="s">
        <v>28</v>
      </c>
      <c r="O1305" s="1" t="s">
        <v>80</v>
      </c>
      <c r="P1305" s="1">
        <f>Tabulka1[[#This Row],[x2]]/(1+Tabulka1[[#This Row],[y2]]*60.08/94.196)</f>
        <v>8.7887439586482294</v>
      </c>
      <c r="Q1305" s="1">
        <f>Tabulka1[[#This Row],[y2]]</f>
        <v>2</v>
      </c>
      <c r="R1305" s="1">
        <f>Tabulka1[[#This Row],[z2]]</f>
        <v>1.17913</v>
      </c>
      <c r="S1305" s="1">
        <f>Tabulka1[[#This Row],[std2]]</f>
        <v>1.41421356238236E-5</v>
      </c>
      <c r="T1305" s="1" t="s">
        <v>39</v>
      </c>
      <c r="U1305" s="1" t="s">
        <v>28</v>
      </c>
      <c r="V1305" s="1" t="str">
        <f>Tabulka1[[#This Row],[z2Label]]</f>
        <v>Density (g/cm3)</v>
      </c>
      <c r="W1305" s="1">
        <f>2*Tabulka1[[#This Row],[x3]]/94.196*1000/(100-Tabulka1[[#This Row],[x2]])</f>
        <v>2.3325682509470225</v>
      </c>
      <c r="X1305" s="1">
        <f>(Tabulka1[[#This Row],[x2]]-Tabulka1[[#This Row],[x3]])/60.08*1000/(100-Tabulka1[[#This Row],[x2]])</f>
        <v>2.3325682509470229</v>
      </c>
      <c r="Y1305" s="1">
        <f>Tabulka1[[#This Row],[z2]]</f>
        <v>1.17913</v>
      </c>
      <c r="Z1305" s="1">
        <f>Tabulka1[[#This Row],[std2]]</f>
        <v>1.41421356238236E-5</v>
      </c>
      <c r="AA1305" s="1" t="s">
        <v>40</v>
      </c>
      <c r="AB1305" s="1" t="s">
        <v>37</v>
      </c>
      <c r="AC1305" s="1" t="str">
        <f>Tabulka1[[#This Row],[z2Label]]</f>
        <v>Density (g/cm3)</v>
      </c>
      <c r="AD1305" s="1">
        <f>Tabulka1[[#This Row],[y2]]</f>
        <v>2</v>
      </c>
      <c r="AE1305" s="1">
        <f>Tabulka1[[#This Row],[x3]]</f>
        <v>8.7887439586482294</v>
      </c>
      <c r="AF1305" s="1">
        <f>Tabulka1[[#This Row],[x2]]-Tabulka1[[#This Row],[x3]]</f>
        <v>11.211256041351771</v>
      </c>
      <c r="AG1305" s="1">
        <f>100-Tabulka1[[#This Row],[Na2O_proc]]-Tabulka1[[#This Row],[SiO2_proc]]</f>
        <v>80</v>
      </c>
      <c r="AH1305" s="1">
        <f>Tabulka1[[#This Row],[z2]]</f>
        <v>1.17913</v>
      </c>
      <c r="AI1305" s="1">
        <f>Tabulka1[[#This Row],[std2]]</f>
        <v>1.41421356238236E-5</v>
      </c>
      <c r="AJ1305" s="1" t="str">
        <f>Tabulka1[[#This Row],[z2Label]]</f>
        <v>Density (g/cm3)</v>
      </c>
      <c r="AK1305" s="1">
        <v>30</v>
      </c>
      <c r="AL1305" s="1" t="s">
        <v>83</v>
      </c>
      <c r="AM1305" s="1" t="s">
        <v>79</v>
      </c>
      <c r="AN1305" s="1">
        <f t="shared" si="934"/>
        <v>1.17954588</v>
      </c>
      <c r="AO1305" s="1">
        <f>Tabulka1[[#This Row],[Interpolated_z2]]-Tabulka1[[#This Row],[z2]]</f>
        <v>4.1588000000003511E-4</v>
      </c>
      <c r="AP1305" s="1">
        <f>Tabulka1[[#This Row],[Interpolated_z2 - measured]]/Tabulka1[[#This Row],[z2]]*100</f>
        <v>3.5270072002241915E-2</v>
      </c>
      <c r="AQ1305" s="1">
        <v>1</v>
      </c>
    </row>
    <row r="1306" spans="1:43" ht="16.5" x14ac:dyDescent="0.35">
      <c r="A1306" s="1">
        <f>2*Tabulka1[[#This Row],[x3]]*Tabulka1[[#This Row],[z]]/(100*94.196)*1000</f>
        <v>2.8775844856220498</v>
      </c>
      <c r="B1306" s="1">
        <f>Tabulka1[[#This Row],[y2]]*Tabulka1[[#This Row],[x]]/2</f>
        <v>2.8775844856220498</v>
      </c>
      <c r="C1306" s="1">
        <f>Tabulka1[[#This Row],[z2]]</f>
        <v>1.2336550000000002</v>
      </c>
      <c r="D1306" s="1">
        <f>Tabulka1[[#This Row],[std2]]</f>
        <v>2.1213203435578389E-5</v>
      </c>
      <c r="E1306" s="1">
        <v>7</v>
      </c>
      <c r="F1306" s="1" t="s">
        <v>84</v>
      </c>
      <c r="G1306" s="1" t="s">
        <v>27</v>
      </c>
      <c r="H1306" s="1" t="str">
        <f>Tabulka1[[#This Row],[z2Label]]</f>
        <v>Density (g/cm3)</v>
      </c>
      <c r="I1306" s="1">
        <v>25</v>
      </c>
      <c r="J1306" s="1">
        <v>2</v>
      </c>
      <c r="K1306">
        <v>1.2336550000000002</v>
      </c>
      <c r="L1306">
        <v>2.1213203435578389E-5</v>
      </c>
      <c r="M1306" s="1" t="s">
        <v>29</v>
      </c>
      <c r="N1306" s="1" t="s">
        <v>28</v>
      </c>
      <c r="O1306" s="1" t="s">
        <v>80</v>
      </c>
      <c r="P1306" s="1">
        <f>Tabulka1[[#This Row],[x2]]/(1+Tabulka1[[#This Row],[y2]]*60.08/94.196)</f>
        <v>10.985929948310288</v>
      </c>
      <c r="Q1306" s="1">
        <f>Tabulka1[[#This Row],[y2]]</f>
        <v>2</v>
      </c>
      <c r="R1306" s="1">
        <f>Tabulka1[[#This Row],[z2]]</f>
        <v>1.2336550000000002</v>
      </c>
      <c r="S1306" s="1">
        <f>Tabulka1[[#This Row],[std2]]</f>
        <v>2.1213203435578389E-5</v>
      </c>
      <c r="T1306" s="1" t="s">
        <v>39</v>
      </c>
      <c r="U1306" s="1" t="s">
        <v>28</v>
      </c>
      <c r="V1306" s="1" t="str">
        <f>Tabulka1[[#This Row],[z2Label]]</f>
        <v>Density (g/cm3)</v>
      </c>
      <c r="W1306" s="1">
        <f>2*Tabulka1[[#This Row],[x3]]/94.196*1000/(100-Tabulka1[[#This Row],[x2]])</f>
        <v>3.1100910012626968</v>
      </c>
      <c r="X1306" s="1">
        <f>(Tabulka1[[#This Row],[x2]]-Tabulka1[[#This Row],[x3]])/60.08*1000/(100-Tabulka1[[#This Row],[x2]])</f>
        <v>3.1100910012626968</v>
      </c>
      <c r="Y1306" s="1">
        <f>Tabulka1[[#This Row],[z2]]</f>
        <v>1.2336550000000002</v>
      </c>
      <c r="Z1306" s="1">
        <f>Tabulka1[[#This Row],[std2]]</f>
        <v>2.1213203435578389E-5</v>
      </c>
      <c r="AA1306" s="1" t="s">
        <v>40</v>
      </c>
      <c r="AB1306" s="1" t="s">
        <v>37</v>
      </c>
      <c r="AC1306" s="1" t="str">
        <f>Tabulka1[[#This Row],[z2Label]]</f>
        <v>Density (g/cm3)</v>
      </c>
      <c r="AD1306" s="1">
        <f>Tabulka1[[#This Row],[y2]]</f>
        <v>2</v>
      </c>
      <c r="AE1306" s="1">
        <f>Tabulka1[[#This Row],[x3]]</f>
        <v>10.985929948310288</v>
      </c>
      <c r="AF1306" s="1">
        <f>Tabulka1[[#This Row],[x2]]-Tabulka1[[#This Row],[x3]]</f>
        <v>14.014070051689712</v>
      </c>
      <c r="AG1306" s="1">
        <f>100-Tabulka1[[#This Row],[Na2O_proc]]-Tabulka1[[#This Row],[SiO2_proc]]</f>
        <v>75</v>
      </c>
      <c r="AH1306" s="1">
        <f>Tabulka1[[#This Row],[z2]]</f>
        <v>1.2336550000000002</v>
      </c>
      <c r="AI1306" s="1">
        <f>Tabulka1[[#This Row],[std2]]</f>
        <v>2.1213203435578389E-5</v>
      </c>
      <c r="AJ1306" s="1" t="str">
        <f>Tabulka1[[#This Row],[z2Label]]</f>
        <v>Density (g/cm3)</v>
      </c>
      <c r="AK1306" s="1">
        <v>30</v>
      </c>
      <c r="AL1306" s="1" t="s">
        <v>83</v>
      </c>
      <c r="AM1306" s="1" t="s">
        <v>79</v>
      </c>
      <c r="AN1306" s="1">
        <f t="shared" si="934"/>
        <v>1.2340366468749997</v>
      </c>
      <c r="AO1306" s="1">
        <f>Tabulka1[[#This Row],[Interpolated_z2]]-Tabulka1[[#This Row],[z2]]</f>
        <v>3.8164687499953054E-4</v>
      </c>
      <c r="AP1306" s="1">
        <f>Tabulka1[[#This Row],[Interpolated_z2 - measured]]/Tabulka1[[#This Row],[z2]]*100</f>
        <v>3.0936272701811322E-2</v>
      </c>
      <c r="AQ1306" s="1">
        <v>1</v>
      </c>
    </row>
    <row r="1307" spans="1:43" ht="16.5" x14ac:dyDescent="0.35">
      <c r="A1307" s="1">
        <f>2*Tabulka1[[#This Row],[x3]]*Tabulka1[[#This Row],[z]]/(100*94.196)*1000</f>
        <v>3.6135027710910821</v>
      </c>
      <c r="B1307" s="1">
        <f>Tabulka1[[#This Row],[y2]]*Tabulka1[[#This Row],[x]]/2</f>
        <v>3.6135027710910821</v>
      </c>
      <c r="C1307" s="1">
        <f>Tabulka1[[#This Row],[z2]]</f>
        <v>1.2909600000000001</v>
      </c>
      <c r="D1307" s="1">
        <f>Tabulka1[[#This Row],[std2]]</f>
        <v>2.8284271247490186E-5</v>
      </c>
      <c r="E1307" s="1">
        <v>7</v>
      </c>
      <c r="F1307" s="1" t="s">
        <v>84</v>
      </c>
      <c r="G1307" s="1" t="s">
        <v>27</v>
      </c>
      <c r="H1307" s="1" t="str">
        <f>Tabulka1[[#This Row],[z2Label]]</f>
        <v>Density (g/cm3)</v>
      </c>
      <c r="I1307" s="1">
        <v>30</v>
      </c>
      <c r="J1307" s="1">
        <v>2</v>
      </c>
      <c r="K1307">
        <v>1.2909600000000001</v>
      </c>
      <c r="L1307">
        <v>2.8284271247490186E-5</v>
      </c>
      <c r="M1307" s="1" t="s">
        <v>29</v>
      </c>
      <c r="N1307" s="1" t="s">
        <v>28</v>
      </c>
      <c r="O1307" s="1" t="s">
        <v>80</v>
      </c>
      <c r="P1307" s="1">
        <f>Tabulka1[[#This Row],[x2]]/(1+Tabulka1[[#This Row],[y2]]*60.08/94.196)</f>
        <v>13.183115937972344</v>
      </c>
      <c r="Q1307" s="1">
        <f>Tabulka1[[#This Row],[y2]]</f>
        <v>2</v>
      </c>
      <c r="R1307" s="1">
        <f>Tabulka1[[#This Row],[z2]]</f>
        <v>1.2909600000000001</v>
      </c>
      <c r="S1307" s="1">
        <f>Tabulka1[[#This Row],[std2]]</f>
        <v>2.8284271247490186E-5</v>
      </c>
      <c r="T1307" s="1" t="s">
        <v>39</v>
      </c>
      <c r="U1307" s="1" t="s">
        <v>28</v>
      </c>
      <c r="V1307" s="1" t="str">
        <f>Tabulka1[[#This Row],[z2Label]]</f>
        <v>Density (g/cm3)</v>
      </c>
      <c r="W1307" s="1">
        <f>2*Tabulka1[[#This Row],[x3]]/94.196*1000/(100-Tabulka1[[#This Row],[x2]])</f>
        <v>3.9986884301948962</v>
      </c>
      <c r="X1307" s="1">
        <f>(Tabulka1[[#This Row],[x2]]-Tabulka1[[#This Row],[x3]])/60.08*1000/(100-Tabulka1[[#This Row],[x2]])</f>
        <v>3.9986884301948962</v>
      </c>
      <c r="Y1307" s="1">
        <f>Tabulka1[[#This Row],[z2]]</f>
        <v>1.2909600000000001</v>
      </c>
      <c r="Z1307" s="1">
        <f>Tabulka1[[#This Row],[std2]]</f>
        <v>2.8284271247490186E-5</v>
      </c>
      <c r="AA1307" s="1" t="s">
        <v>40</v>
      </c>
      <c r="AB1307" s="1" t="s">
        <v>37</v>
      </c>
      <c r="AC1307" s="1" t="str">
        <f>Tabulka1[[#This Row],[z2Label]]</f>
        <v>Density (g/cm3)</v>
      </c>
      <c r="AD1307" s="1">
        <f>Tabulka1[[#This Row],[y2]]</f>
        <v>2</v>
      </c>
      <c r="AE1307" s="1">
        <f>Tabulka1[[#This Row],[x3]]</f>
        <v>13.183115937972344</v>
      </c>
      <c r="AF1307" s="1">
        <f>Tabulka1[[#This Row],[x2]]-Tabulka1[[#This Row],[x3]]</f>
        <v>16.816884062027654</v>
      </c>
      <c r="AG1307" s="1">
        <f>100-Tabulka1[[#This Row],[Na2O_proc]]-Tabulka1[[#This Row],[SiO2_proc]]</f>
        <v>70</v>
      </c>
      <c r="AH1307" s="1">
        <f>Tabulka1[[#This Row],[z2]]</f>
        <v>1.2909600000000001</v>
      </c>
      <c r="AI1307" s="1">
        <f>Tabulka1[[#This Row],[std2]]</f>
        <v>2.8284271247490186E-5</v>
      </c>
      <c r="AJ1307" s="1" t="str">
        <f>Tabulka1[[#This Row],[z2Label]]</f>
        <v>Density (g/cm3)</v>
      </c>
      <c r="AK1307" s="1">
        <v>30</v>
      </c>
      <c r="AL1307" s="1" t="s">
        <v>83</v>
      </c>
      <c r="AM1307" s="1" t="s">
        <v>79</v>
      </c>
      <c r="AN1307" s="1">
        <f t="shared" si="934"/>
        <v>1.2918482099999997</v>
      </c>
      <c r="AO1307" s="1">
        <f>Tabulka1[[#This Row],[Interpolated_z2]]-Tabulka1[[#This Row],[z2]]</f>
        <v>8.8820999999961181E-4</v>
      </c>
      <c r="AP1307" s="1">
        <f>Tabulka1[[#This Row],[Interpolated_z2 - measured]]/Tabulka1[[#This Row],[z2]]*100</f>
        <v>6.8802286670354748E-2</v>
      </c>
      <c r="AQ1307" s="1">
        <v>1</v>
      </c>
    </row>
    <row r="1308" spans="1:43" ht="16.5" x14ac:dyDescent="0.35">
      <c r="A1308" s="1">
        <f>2*Tabulka1[[#This Row],[x3]]*Tabulka1[[#This Row],[z]]/(100*94.196)*1000</f>
        <v>0</v>
      </c>
      <c r="B1308" s="1">
        <f>Tabulka1[[#This Row],[y2]]*Tabulka1[[#This Row],[x]]/2</f>
        <v>0</v>
      </c>
      <c r="C1308" s="1">
        <f>Tabulka1[[#This Row],[z2]]</f>
        <v>0.99565000000000003</v>
      </c>
      <c r="D1308" s="1">
        <f>Tabulka1[[#This Row],[std2]]</f>
        <v>0</v>
      </c>
      <c r="E1308" s="1">
        <v>8</v>
      </c>
      <c r="F1308" s="1" t="s">
        <v>84</v>
      </c>
      <c r="G1308" s="1" t="s">
        <v>27</v>
      </c>
      <c r="H1308" s="1" t="str">
        <f>Tabulka1[[#This Row],[z2Label]]</f>
        <v>Density (g/cm3)</v>
      </c>
      <c r="I1308" s="1">
        <v>0</v>
      </c>
      <c r="J1308" s="1">
        <v>2.5</v>
      </c>
      <c r="K1308">
        <v>0.99565000000000003</v>
      </c>
      <c r="L1308"/>
      <c r="M1308" s="1" t="s">
        <v>29</v>
      </c>
      <c r="N1308" s="1" t="s">
        <v>28</v>
      </c>
      <c r="O1308" s="1" t="s">
        <v>80</v>
      </c>
      <c r="P1308" s="1">
        <f>Tabulka1[[#This Row],[x2]]/(1+Tabulka1[[#This Row],[y2]]*60.08/94.196)</f>
        <v>0</v>
      </c>
      <c r="Q1308" s="1">
        <f>Tabulka1[[#This Row],[y2]]</f>
        <v>2.5</v>
      </c>
      <c r="R1308" s="1">
        <f>Tabulka1[[#This Row],[z2]]</f>
        <v>0.99565000000000003</v>
      </c>
      <c r="S1308" s="1">
        <f>Tabulka1[[#This Row],[std2]]</f>
        <v>0</v>
      </c>
      <c r="T1308" s="1" t="s">
        <v>39</v>
      </c>
      <c r="U1308" s="1" t="s">
        <v>28</v>
      </c>
      <c r="V1308" s="1" t="str">
        <f>Tabulka1[[#This Row],[z2Label]]</f>
        <v>Density (g/cm3)</v>
      </c>
      <c r="W1308" s="1">
        <f>2*Tabulka1[[#This Row],[x3]]/94.196*1000/(100-Tabulka1[[#This Row],[x2]])</f>
        <v>0</v>
      </c>
      <c r="X1308" s="1">
        <f>(Tabulka1[[#This Row],[x2]]-Tabulka1[[#This Row],[x3]])/60.08*1000/(100-Tabulka1[[#This Row],[x2]])</f>
        <v>0</v>
      </c>
      <c r="Y1308" s="1">
        <f>Tabulka1[[#This Row],[z2]]</f>
        <v>0.99565000000000003</v>
      </c>
      <c r="Z1308" s="1">
        <f>Tabulka1[[#This Row],[std2]]</f>
        <v>0</v>
      </c>
      <c r="AA1308" s="1" t="s">
        <v>40</v>
      </c>
      <c r="AB1308" s="1" t="s">
        <v>37</v>
      </c>
      <c r="AC1308" s="1" t="str">
        <f>Tabulka1[[#This Row],[z2Label]]</f>
        <v>Density (g/cm3)</v>
      </c>
      <c r="AD1308" s="1">
        <f>Tabulka1[[#This Row],[y2]]</f>
        <v>2.5</v>
      </c>
      <c r="AE1308" s="1">
        <f>Tabulka1[[#This Row],[x3]]</f>
        <v>0</v>
      </c>
      <c r="AF1308" s="1">
        <f>Tabulka1[[#This Row],[x2]]-Tabulka1[[#This Row],[x3]]</f>
        <v>0</v>
      </c>
      <c r="AG1308" s="1">
        <f>100-Tabulka1[[#This Row],[Na2O_proc]]-Tabulka1[[#This Row],[SiO2_proc]]</f>
        <v>100</v>
      </c>
      <c r="AH1308" s="1">
        <f>Tabulka1[[#This Row],[z2]]</f>
        <v>0.99565000000000003</v>
      </c>
      <c r="AI1308" s="1">
        <f>Tabulka1[[#This Row],[std2]]</f>
        <v>0</v>
      </c>
      <c r="AJ1308" s="1" t="str">
        <f>Tabulka1[[#This Row],[z2Label]]</f>
        <v>Density (g/cm3)</v>
      </c>
      <c r="AK1308" s="1">
        <v>30</v>
      </c>
      <c r="AL1308" s="1" t="s">
        <v>83</v>
      </c>
      <c r="AM1308" s="1" t="s">
        <v>79</v>
      </c>
      <c r="AN1308" s="1">
        <f t="shared" si="934"/>
        <v>1.0050169375</v>
      </c>
      <c r="AO1308" s="1">
        <f>Tabulka1[[#This Row],[Interpolated_z2]]-Tabulka1[[#This Row],[z2]]</f>
        <v>9.36693749999995E-3</v>
      </c>
      <c r="AP1308" s="1">
        <f>Tabulka1[[#This Row],[Interpolated_z2 - measured]]/Tabulka1[[#This Row],[z2]]*100</f>
        <v>0.94078616983879382</v>
      </c>
      <c r="AQ1308" s="1">
        <v>100</v>
      </c>
    </row>
    <row r="1309" spans="1:43" ht="16.5" x14ac:dyDescent="0.35">
      <c r="A1309" s="1">
        <f>2*Tabulka1[[#This Row],[x3]]*Tabulka1[[#This Row],[z]]/(100*94.196)*1000</f>
        <v>0.42418656606491106</v>
      </c>
      <c r="B1309" s="1">
        <f>Tabulka1[[#This Row],[y2]]*Tabulka1[[#This Row],[x]]/2</f>
        <v>0.53023320758113879</v>
      </c>
      <c r="C1309" s="1">
        <f>Tabulka1[[#This Row],[z2]]</f>
        <v>1.0366949999999999</v>
      </c>
      <c r="D1309" s="1">
        <f>Tabulka1[[#This Row],[std2]]</f>
        <v>7.0710678119117998E-6</v>
      </c>
      <c r="E1309" s="1">
        <v>8</v>
      </c>
      <c r="F1309" s="1" t="s">
        <v>84</v>
      </c>
      <c r="G1309" s="1" t="s">
        <v>27</v>
      </c>
      <c r="H1309" s="1" t="str">
        <f>Tabulka1[[#This Row],[z2Label]]</f>
        <v>Density (g/cm3)</v>
      </c>
      <c r="I1309" s="1">
        <v>5</v>
      </c>
      <c r="J1309" s="1">
        <v>2.5</v>
      </c>
      <c r="K1309">
        <v>1.0366949999999999</v>
      </c>
      <c r="L1309">
        <v>7.0710678119117998E-6</v>
      </c>
      <c r="M1309" s="1" t="s">
        <v>29</v>
      </c>
      <c r="N1309" s="1" t="s">
        <v>28</v>
      </c>
      <c r="O1309" s="1" t="s">
        <v>80</v>
      </c>
      <c r="P1309" s="1">
        <f>Tabulka1[[#This Row],[x2]]/(1+Tabulka1[[#This Row],[y2]]*60.08/94.196)</f>
        <v>1.9271182834416278</v>
      </c>
      <c r="Q1309" s="1">
        <f>Tabulka1[[#This Row],[y2]]</f>
        <v>2.5</v>
      </c>
      <c r="R1309" s="1">
        <f>Tabulka1[[#This Row],[z2]]</f>
        <v>1.0366949999999999</v>
      </c>
      <c r="S1309" s="1">
        <f>Tabulka1[[#This Row],[std2]]</f>
        <v>7.0710678119117998E-6</v>
      </c>
      <c r="T1309" s="1" t="s">
        <v>39</v>
      </c>
      <c r="U1309" s="1" t="s">
        <v>28</v>
      </c>
      <c r="V1309" s="1" t="str">
        <f>Tabulka1[[#This Row],[z2Label]]</f>
        <v>Density (g/cm3)</v>
      </c>
      <c r="W1309" s="1">
        <f>2*Tabulka1[[#This Row],[x3]]/94.196*1000/(100-Tabulka1[[#This Row],[x2]])</f>
        <v>0.43070736793866049</v>
      </c>
      <c r="X1309" s="1">
        <f>(Tabulka1[[#This Row],[x2]]-Tabulka1[[#This Row],[x3]])/60.08*1000/(100-Tabulka1[[#This Row],[x2]])</f>
        <v>0.53838420992332547</v>
      </c>
      <c r="Y1309" s="1">
        <f>Tabulka1[[#This Row],[z2]]</f>
        <v>1.0366949999999999</v>
      </c>
      <c r="Z1309" s="1">
        <f>Tabulka1[[#This Row],[std2]]</f>
        <v>7.0710678119117998E-6</v>
      </c>
      <c r="AA1309" s="1" t="s">
        <v>40</v>
      </c>
      <c r="AB1309" s="1" t="s">
        <v>37</v>
      </c>
      <c r="AC1309" s="1" t="str">
        <f>Tabulka1[[#This Row],[z2Label]]</f>
        <v>Density (g/cm3)</v>
      </c>
      <c r="AD1309" s="1">
        <f>Tabulka1[[#This Row],[y2]]</f>
        <v>2.5</v>
      </c>
      <c r="AE1309" s="1">
        <f>Tabulka1[[#This Row],[x3]]</f>
        <v>1.9271182834416278</v>
      </c>
      <c r="AF1309" s="1">
        <f>Tabulka1[[#This Row],[x2]]-Tabulka1[[#This Row],[x3]]</f>
        <v>3.0728817165583724</v>
      </c>
      <c r="AG1309" s="1">
        <f>100-Tabulka1[[#This Row],[Na2O_proc]]-Tabulka1[[#This Row],[SiO2_proc]]</f>
        <v>95</v>
      </c>
      <c r="AH1309" s="1">
        <f>Tabulka1[[#This Row],[z2]]</f>
        <v>1.0366949999999999</v>
      </c>
      <c r="AI1309" s="1">
        <f>Tabulka1[[#This Row],[std2]]</f>
        <v>7.0710678119117998E-6</v>
      </c>
      <c r="AJ1309" s="1" t="str">
        <f>Tabulka1[[#This Row],[z2Label]]</f>
        <v>Density (g/cm3)</v>
      </c>
      <c r="AK1309" s="1">
        <v>30</v>
      </c>
      <c r="AL1309" s="1" t="s">
        <v>83</v>
      </c>
      <c r="AM1309" s="1" t="s">
        <v>79</v>
      </c>
      <c r="AN1309" s="1">
        <f t="shared" ref="AN1309:AN1335" si="935">0.9984 + 0.0096151*I1309 + 0.0079349*J1309 + 0.00011331*I1309^2 + -0.001627*I1309*J1309 + -0.014062*J1309^2 + -0.0000024925*I1309^3 + 0.000034806*I1309^2*J1309 + -0.000088844*I1309*J1309^2 + 0.0080877*J1309^3 + 0.000000029903*I1309^4 + -0.00000010028*I1309^3*J1309 + -0.0000068526*I1309^2*J1309^2 + 0.000077756*I1309*J1309^3 + -0.0013236*J1309^4</f>
        <v>1.0396664456249998</v>
      </c>
      <c r="AO1309" s="1">
        <f>Tabulka1[[#This Row],[Interpolated_z2]]-Tabulka1[[#This Row],[z2]]</f>
        <v>2.9714456249998467E-3</v>
      </c>
      <c r="AP1309" s="1">
        <f>Tabulka1[[#This Row],[Interpolated_z2 - measured]]/Tabulka1[[#This Row],[z2]]*100</f>
        <v>0.28662679235453503</v>
      </c>
      <c r="AQ1309" s="1">
        <v>1</v>
      </c>
    </row>
    <row r="1310" spans="1:43" ht="16.5" x14ac:dyDescent="0.35">
      <c r="A1310" s="1">
        <f>2*Tabulka1[[#This Row],[x3]]*Tabulka1[[#This Row],[z]]/(100*94.196)*1000</f>
        <v>0.88303000049100655</v>
      </c>
      <c r="B1310" s="1">
        <f>Tabulka1[[#This Row],[y2]]*Tabulka1[[#This Row],[x]]/2</f>
        <v>1.1037875006137581</v>
      </c>
      <c r="C1310" s="1">
        <f>Tabulka1[[#This Row],[z2]]</f>
        <v>1.079045</v>
      </c>
      <c r="D1310" s="1">
        <f>Tabulka1[[#This Row],[std2]]</f>
        <v>7.0710678119117998E-6</v>
      </c>
      <c r="E1310" s="1">
        <v>8</v>
      </c>
      <c r="F1310" s="1" t="s">
        <v>84</v>
      </c>
      <c r="G1310" s="1" t="s">
        <v>27</v>
      </c>
      <c r="H1310" s="1" t="str">
        <f>Tabulka1[[#This Row],[z2Label]]</f>
        <v>Density (g/cm3)</v>
      </c>
      <c r="I1310" s="1">
        <v>10</v>
      </c>
      <c r="J1310" s="1">
        <v>2.5</v>
      </c>
      <c r="K1310">
        <v>1.079045</v>
      </c>
      <c r="L1310">
        <v>7.0710678119117998E-6</v>
      </c>
      <c r="M1310" s="1" t="s">
        <v>29</v>
      </c>
      <c r="N1310" s="1" t="s">
        <v>28</v>
      </c>
      <c r="O1310" s="1" t="s">
        <v>80</v>
      </c>
      <c r="P1310" s="1">
        <f>Tabulka1[[#This Row],[x2]]/(1+Tabulka1[[#This Row],[y2]]*60.08/94.196)</f>
        <v>3.8542365668832557</v>
      </c>
      <c r="Q1310" s="1">
        <f>Tabulka1[[#This Row],[y2]]</f>
        <v>2.5</v>
      </c>
      <c r="R1310" s="1">
        <f>Tabulka1[[#This Row],[z2]]</f>
        <v>1.079045</v>
      </c>
      <c r="S1310" s="1">
        <f>Tabulka1[[#This Row],[std2]]</f>
        <v>7.0710678119117998E-6</v>
      </c>
      <c r="T1310" s="1" t="s">
        <v>39</v>
      </c>
      <c r="U1310" s="1" t="s">
        <v>28</v>
      </c>
      <c r="V1310" s="1" t="str">
        <f>Tabulka1[[#This Row],[z2Label]]</f>
        <v>Density (g/cm3)</v>
      </c>
      <c r="W1310" s="1">
        <f>2*Tabulka1[[#This Row],[x3]]/94.196*1000/(100-Tabulka1[[#This Row],[x2]])</f>
        <v>0.90927111009272765</v>
      </c>
      <c r="X1310" s="1">
        <f>(Tabulka1[[#This Row],[x2]]-Tabulka1[[#This Row],[x3]])/60.08*1000/(100-Tabulka1[[#This Row],[x2]])</f>
        <v>1.1365888876159094</v>
      </c>
      <c r="Y1310" s="1">
        <f>Tabulka1[[#This Row],[z2]]</f>
        <v>1.079045</v>
      </c>
      <c r="Z1310" s="1">
        <f>Tabulka1[[#This Row],[std2]]</f>
        <v>7.0710678119117998E-6</v>
      </c>
      <c r="AA1310" s="1" t="s">
        <v>40</v>
      </c>
      <c r="AB1310" s="1" t="s">
        <v>37</v>
      </c>
      <c r="AC1310" s="1" t="str">
        <f>Tabulka1[[#This Row],[z2Label]]</f>
        <v>Density (g/cm3)</v>
      </c>
      <c r="AD1310" s="1">
        <f>Tabulka1[[#This Row],[y2]]</f>
        <v>2.5</v>
      </c>
      <c r="AE1310" s="1">
        <f>Tabulka1[[#This Row],[x3]]</f>
        <v>3.8542365668832557</v>
      </c>
      <c r="AF1310" s="1">
        <f>Tabulka1[[#This Row],[x2]]-Tabulka1[[#This Row],[x3]]</f>
        <v>6.1457634331167448</v>
      </c>
      <c r="AG1310" s="1">
        <f>100-Tabulka1[[#This Row],[Na2O_proc]]-Tabulka1[[#This Row],[SiO2_proc]]</f>
        <v>90</v>
      </c>
      <c r="AH1310" s="1">
        <f>Tabulka1[[#This Row],[z2]]</f>
        <v>1.079045</v>
      </c>
      <c r="AI1310" s="1">
        <f>Tabulka1[[#This Row],[std2]]</f>
        <v>7.0710678119117998E-6</v>
      </c>
      <c r="AJ1310" s="1" t="str">
        <f>Tabulka1[[#This Row],[z2Label]]</f>
        <v>Density (g/cm3)</v>
      </c>
      <c r="AK1310" s="1">
        <v>30</v>
      </c>
      <c r="AL1310" s="1" t="s">
        <v>83</v>
      </c>
      <c r="AM1310" s="1" t="s">
        <v>79</v>
      </c>
      <c r="AN1310" s="1">
        <f t="shared" si="935"/>
        <v>1.0803950175000001</v>
      </c>
      <c r="AO1310" s="1">
        <f>Tabulka1[[#This Row],[Interpolated_z2]]-Tabulka1[[#This Row],[z2]]</f>
        <v>1.350017500000078E-3</v>
      </c>
      <c r="AP1310" s="1">
        <f>Tabulka1[[#This Row],[Interpolated_z2 - measured]]/Tabulka1[[#This Row],[z2]]*100</f>
        <v>0.12511225203768869</v>
      </c>
      <c r="AQ1310" s="1">
        <v>1</v>
      </c>
    </row>
    <row r="1311" spans="1:43" ht="16.5" x14ac:dyDescent="0.35">
      <c r="A1311" s="1">
        <f>2*Tabulka1[[#This Row],[x3]]*Tabulka1[[#This Row],[z]]/(100*94.196)*1000</f>
        <v>1.3804215289939279</v>
      </c>
      <c r="B1311" s="1">
        <f>Tabulka1[[#This Row],[y2]]*Tabulka1[[#This Row],[x]]/2</f>
        <v>1.7255269112424099</v>
      </c>
      <c r="C1311" s="1">
        <f>Tabulka1[[#This Row],[z2]]</f>
        <v>1.124565</v>
      </c>
      <c r="D1311" s="1">
        <f>Tabulka1[[#This Row],[std2]]</f>
        <v>7.0710678119117998E-6</v>
      </c>
      <c r="E1311" s="1">
        <v>8</v>
      </c>
      <c r="F1311" s="1" t="s">
        <v>84</v>
      </c>
      <c r="G1311" s="1" t="s">
        <v>27</v>
      </c>
      <c r="H1311" s="1" t="str">
        <f>Tabulka1[[#This Row],[z2Label]]</f>
        <v>Density (g/cm3)</v>
      </c>
      <c r="I1311" s="1">
        <v>15</v>
      </c>
      <c r="J1311" s="1">
        <v>2.5</v>
      </c>
      <c r="K1311">
        <v>1.124565</v>
      </c>
      <c r="L1311">
        <v>7.0710678119117998E-6</v>
      </c>
      <c r="M1311" s="1" t="s">
        <v>29</v>
      </c>
      <c r="N1311" s="1" t="s">
        <v>28</v>
      </c>
      <c r="O1311" s="1" t="s">
        <v>80</v>
      </c>
      <c r="P1311" s="1">
        <f>Tabulka1[[#This Row],[x2]]/(1+Tabulka1[[#This Row],[y2]]*60.08/94.196)</f>
        <v>5.7813548503248828</v>
      </c>
      <c r="Q1311" s="1">
        <f>Tabulka1[[#This Row],[y2]]</f>
        <v>2.5</v>
      </c>
      <c r="R1311" s="1">
        <f>Tabulka1[[#This Row],[z2]]</f>
        <v>1.124565</v>
      </c>
      <c r="S1311" s="1">
        <f>Tabulka1[[#This Row],[std2]]</f>
        <v>7.0710678119117998E-6</v>
      </c>
      <c r="T1311" s="1" t="s">
        <v>39</v>
      </c>
      <c r="U1311" s="1" t="s">
        <v>28</v>
      </c>
      <c r="V1311" s="1" t="str">
        <f>Tabulka1[[#This Row],[z2Label]]</f>
        <v>Density (g/cm3)</v>
      </c>
      <c r="W1311" s="1">
        <f>2*Tabulka1[[#This Row],[x3]]/94.196*1000/(100-Tabulka1[[#This Row],[x2]])</f>
        <v>1.4441364689708025</v>
      </c>
      <c r="X1311" s="1">
        <f>(Tabulka1[[#This Row],[x2]]-Tabulka1[[#This Row],[x3]])/60.08*1000/(100-Tabulka1[[#This Row],[x2]])</f>
        <v>1.8051705862135028</v>
      </c>
      <c r="Y1311" s="1">
        <f>Tabulka1[[#This Row],[z2]]</f>
        <v>1.124565</v>
      </c>
      <c r="Z1311" s="1">
        <f>Tabulka1[[#This Row],[std2]]</f>
        <v>7.0710678119117998E-6</v>
      </c>
      <c r="AA1311" s="1" t="s">
        <v>40</v>
      </c>
      <c r="AB1311" s="1" t="s">
        <v>37</v>
      </c>
      <c r="AC1311" s="1" t="str">
        <f>Tabulka1[[#This Row],[z2Label]]</f>
        <v>Density (g/cm3)</v>
      </c>
      <c r="AD1311" s="1">
        <f>Tabulka1[[#This Row],[y2]]</f>
        <v>2.5</v>
      </c>
      <c r="AE1311" s="1">
        <f>Tabulka1[[#This Row],[x3]]</f>
        <v>5.7813548503248828</v>
      </c>
      <c r="AF1311" s="1">
        <f>Tabulka1[[#This Row],[x2]]-Tabulka1[[#This Row],[x3]]</f>
        <v>9.2186451496751172</v>
      </c>
      <c r="AG1311" s="1">
        <f>100-Tabulka1[[#This Row],[Na2O_proc]]-Tabulka1[[#This Row],[SiO2_proc]]</f>
        <v>85</v>
      </c>
      <c r="AH1311" s="1">
        <f>Tabulka1[[#This Row],[z2]]</f>
        <v>1.124565</v>
      </c>
      <c r="AI1311" s="1">
        <f>Tabulka1[[#This Row],[std2]]</f>
        <v>7.0710678119117998E-6</v>
      </c>
      <c r="AJ1311" s="1" t="str">
        <f>Tabulka1[[#This Row],[z2Label]]</f>
        <v>Density (g/cm3)</v>
      </c>
      <c r="AK1311" s="1">
        <v>30</v>
      </c>
      <c r="AL1311" s="1" t="s">
        <v>83</v>
      </c>
      <c r="AM1311" s="1" t="s">
        <v>79</v>
      </c>
      <c r="AN1311" s="1">
        <f t="shared" si="935"/>
        <v>1.1258180706250003</v>
      </c>
      <c r="AO1311" s="1">
        <f>Tabulka1[[#This Row],[Interpolated_z2]]-Tabulka1[[#This Row],[z2]]</f>
        <v>1.253070625000241E-3</v>
      </c>
      <c r="AP1311" s="1">
        <f>Tabulka1[[#This Row],[Interpolated_z2 - measured]]/Tabulka1[[#This Row],[z2]]*100</f>
        <v>0.11142714071665408</v>
      </c>
      <c r="AQ1311" s="1">
        <v>1</v>
      </c>
    </row>
    <row r="1312" spans="1:43" ht="16.5" x14ac:dyDescent="0.35">
      <c r="A1312" s="1">
        <f>2*Tabulka1[[#This Row],[x3]]*Tabulka1[[#This Row],[z]]/(100*94.196)*1000</f>
        <v>1.9195649683300877</v>
      </c>
      <c r="B1312" s="1">
        <f>Tabulka1[[#This Row],[y2]]*Tabulka1[[#This Row],[x]]/2</f>
        <v>2.3994562104126098</v>
      </c>
      <c r="C1312" s="1">
        <f>Tabulka1[[#This Row],[z2]]</f>
        <v>1.1728350000000001</v>
      </c>
      <c r="D1312" s="1">
        <f>Tabulka1[[#This Row],[std2]]</f>
        <v>2.1213203435578389E-5</v>
      </c>
      <c r="E1312" s="1">
        <v>8</v>
      </c>
      <c r="F1312" s="1" t="s">
        <v>84</v>
      </c>
      <c r="G1312" s="1" t="s">
        <v>27</v>
      </c>
      <c r="H1312" s="1" t="str">
        <f>Tabulka1[[#This Row],[z2Label]]</f>
        <v>Density (g/cm3)</v>
      </c>
      <c r="I1312" s="1">
        <v>20</v>
      </c>
      <c r="J1312" s="1">
        <v>2.5</v>
      </c>
      <c r="K1312">
        <v>1.1728350000000001</v>
      </c>
      <c r="L1312">
        <v>2.1213203435578389E-5</v>
      </c>
      <c r="M1312" s="1" t="s">
        <v>29</v>
      </c>
      <c r="N1312" s="1" t="s">
        <v>28</v>
      </c>
      <c r="O1312" s="1" t="s">
        <v>80</v>
      </c>
      <c r="P1312" s="1">
        <f>Tabulka1[[#This Row],[x2]]/(1+Tabulka1[[#This Row],[y2]]*60.08/94.196)</f>
        <v>7.7084731337665113</v>
      </c>
      <c r="Q1312" s="1">
        <f>Tabulka1[[#This Row],[y2]]</f>
        <v>2.5</v>
      </c>
      <c r="R1312" s="1">
        <f>Tabulka1[[#This Row],[z2]]</f>
        <v>1.1728350000000001</v>
      </c>
      <c r="S1312" s="1">
        <f>Tabulka1[[#This Row],[std2]]</f>
        <v>2.1213203435578389E-5</v>
      </c>
      <c r="T1312" s="1" t="s">
        <v>39</v>
      </c>
      <c r="U1312" s="1" t="s">
        <v>28</v>
      </c>
      <c r="V1312" s="1" t="str">
        <f>Tabulka1[[#This Row],[z2Label]]</f>
        <v>Density (g/cm3)</v>
      </c>
      <c r="W1312" s="1">
        <f>2*Tabulka1[[#This Row],[x3]]/94.196*1000/(100-Tabulka1[[#This Row],[x2]])</f>
        <v>2.0458599977086371</v>
      </c>
      <c r="X1312" s="1">
        <f>(Tabulka1[[#This Row],[x2]]-Tabulka1[[#This Row],[x3]])/60.08*1000/(100-Tabulka1[[#This Row],[x2]])</f>
        <v>2.5573249971357961</v>
      </c>
      <c r="Y1312" s="1">
        <f>Tabulka1[[#This Row],[z2]]</f>
        <v>1.1728350000000001</v>
      </c>
      <c r="Z1312" s="1">
        <f>Tabulka1[[#This Row],[std2]]</f>
        <v>2.1213203435578389E-5</v>
      </c>
      <c r="AA1312" s="1" t="s">
        <v>40</v>
      </c>
      <c r="AB1312" s="1" t="s">
        <v>37</v>
      </c>
      <c r="AC1312" s="1" t="str">
        <f>Tabulka1[[#This Row],[z2Label]]</f>
        <v>Density (g/cm3)</v>
      </c>
      <c r="AD1312" s="1">
        <f>Tabulka1[[#This Row],[y2]]</f>
        <v>2.5</v>
      </c>
      <c r="AE1312" s="1">
        <f>Tabulka1[[#This Row],[x3]]</f>
        <v>7.7084731337665113</v>
      </c>
      <c r="AF1312" s="1">
        <f>Tabulka1[[#This Row],[x2]]-Tabulka1[[#This Row],[x3]]</f>
        <v>12.29152686623349</v>
      </c>
      <c r="AG1312" s="1">
        <f>100-Tabulka1[[#This Row],[Na2O_proc]]-Tabulka1[[#This Row],[SiO2_proc]]</f>
        <v>80</v>
      </c>
      <c r="AH1312" s="1">
        <f>Tabulka1[[#This Row],[z2]]</f>
        <v>1.1728350000000001</v>
      </c>
      <c r="AI1312" s="1">
        <f>Tabulka1[[#This Row],[std2]]</f>
        <v>2.1213203435578389E-5</v>
      </c>
      <c r="AJ1312" s="1" t="str">
        <f>Tabulka1[[#This Row],[z2Label]]</f>
        <v>Density (g/cm3)</v>
      </c>
      <c r="AK1312" s="1">
        <v>30</v>
      </c>
      <c r="AL1312" s="1" t="s">
        <v>83</v>
      </c>
      <c r="AM1312" s="1" t="s">
        <v>79</v>
      </c>
      <c r="AN1312" s="1">
        <f t="shared" si="935"/>
        <v>1.1749995674999998</v>
      </c>
      <c r="AO1312" s="1">
        <f>Tabulka1[[#This Row],[Interpolated_z2]]-Tabulka1[[#This Row],[z2]]</f>
        <v>2.1645674999997144E-3</v>
      </c>
      <c r="AP1312" s="1">
        <f>Tabulka1[[#This Row],[Interpolated_z2 - measured]]/Tabulka1[[#This Row],[z2]]*100</f>
        <v>0.18455856961974312</v>
      </c>
      <c r="AQ1312" s="1">
        <v>1</v>
      </c>
    </row>
    <row r="1313" spans="1:43" ht="16.5" x14ac:dyDescent="0.35">
      <c r="A1313" s="1">
        <f>2*Tabulka1[[#This Row],[x3]]*Tabulka1[[#This Row],[z]]/(100*94.196)*1000</f>
        <v>2.505738637293573</v>
      </c>
      <c r="B1313" s="1">
        <f>Tabulka1[[#This Row],[y2]]*Tabulka1[[#This Row],[x]]/2</f>
        <v>3.1321732966169664</v>
      </c>
      <c r="C1313" s="1">
        <f>Tabulka1[[#This Row],[z2]]</f>
        <v>1.224785</v>
      </c>
      <c r="D1313" s="1">
        <f>Tabulka1[[#This Row],[std2]]</f>
        <v>7.0710678119117998E-6</v>
      </c>
      <c r="E1313" s="1">
        <v>8</v>
      </c>
      <c r="F1313" s="1" t="s">
        <v>84</v>
      </c>
      <c r="G1313" s="1" t="s">
        <v>27</v>
      </c>
      <c r="H1313" s="1" t="str">
        <f>Tabulka1[[#This Row],[z2Label]]</f>
        <v>Density (g/cm3)</v>
      </c>
      <c r="I1313" s="1">
        <v>25</v>
      </c>
      <c r="J1313" s="1">
        <v>2.5</v>
      </c>
      <c r="K1313">
        <v>1.224785</v>
      </c>
      <c r="L1313">
        <v>7.0710678119117998E-6</v>
      </c>
      <c r="M1313" s="1" t="s">
        <v>29</v>
      </c>
      <c r="N1313" s="1" t="s">
        <v>28</v>
      </c>
      <c r="O1313" s="1" t="s">
        <v>80</v>
      </c>
      <c r="P1313" s="1">
        <f>Tabulka1[[#This Row],[x2]]/(1+Tabulka1[[#This Row],[y2]]*60.08/94.196)</f>
        <v>9.6355914172081381</v>
      </c>
      <c r="Q1313" s="1">
        <f>Tabulka1[[#This Row],[y2]]</f>
        <v>2.5</v>
      </c>
      <c r="R1313" s="1">
        <f>Tabulka1[[#This Row],[z2]]</f>
        <v>1.224785</v>
      </c>
      <c r="S1313" s="1">
        <f>Tabulka1[[#This Row],[std2]]</f>
        <v>7.0710678119117998E-6</v>
      </c>
      <c r="T1313" s="1" t="s">
        <v>39</v>
      </c>
      <c r="U1313" s="1" t="s">
        <v>28</v>
      </c>
      <c r="V1313" s="1" t="str">
        <f>Tabulka1[[#This Row],[z2Label]]</f>
        <v>Density (g/cm3)</v>
      </c>
      <c r="W1313" s="1">
        <f>2*Tabulka1[[#This Row],[x3]]/94.196*1000/(100-Tabulka1[[#This Row],[x2]])</f>
        <v>2.7278133302781828</v>
      </c>
      <c r="X1313" s="1">
        <f>(Tabulka1[[#This Row],[x2]]-Tabulka1[[#This Row],[x3]])/60.08*1000/(100-Tabulka1[[#This Row],[x2]])</f>
        <v>3.4097666628477277</v>
      </c>
      <c r="Y1313" s="1">
        <f>Tabulka1[[#This Row],[z2]]</f>
        <v>1.224785</v>
      </c>
      <c r="Z1313" s="1">
        <f>Tabulka1[[#This Row],[std2]]</f>
        <v>7.0710678119117998E-6</v>
      </c>
      <c r="AA1313" s="1" t="s">
        <v>40</v>
      </c>
      <c r="AB1313" s="1" t="s">
        <v>37</v>
      </c>
      <c r="AC1313" s="1" t="str">
        <f>Tabulka1[[#This Row],[z2Label]]</f>
        <v>Density (g/cm3)</v>
      </c>
      <c r="AD1313" s="1">
        <f>Tabulka1[[#This Row],[y2]]</f>
        <v>2.5</v>
      </c>
      <c r="AE1313" s="1">
        <f>Tabulka1[[#This Row],[x3]]</f>
        <v>9.6355914172081381</v>
      </c>
      <c r="AF1313" s="1">
        <f>Tabulka1[[#This Row],[x2]]-Tabulka1[[#This Row],[x3]]</f>
        <v>15.364408582791862</v>
      </c>
      <c r="AG1313" s="1">
        <f>100-Tabulka1[[#This Row],[Na2O_proc]]-Tabulka1[[#This Row],[SiO2_proc]]</f>
        <v>75</v>
      </c>
      <c r="AH1313" s="1">
        <f>Tabulka1[[#This Row],[z2]]</f>
        <v>1.224785</v>
      </c>
      <c r="AI1313" s="1">
        <f>Tabulka1[[#This Row],[std2]]</f>
        <v>7.0710678119117998E-6</v>
      </c>
      <c r="AJ1313" s="1" t="str">
        <f>Tabulka1[[#This Row],[z2Label]]</f>
        <v>Density (g/cm3)</v>
      </c>
      <c r="AK1313" s="1">
        <v>30</v>
      </c>
      <c r="AL1313" s="1" t="s">
        <v>83</v>
      </c>
      <c r="AM1313" s="1" t="s">
        <v>79</v>
      </c>
      <c r="AN1313" s="1">
        <f t="shared" si="935"/>
        <v>1.2274520156249997</v>
      </c>
      <c r="AO1313" s="1">
        <f>Tabulka1[[#This Row],[Interpolated_z2]]-Tabulka1[[#This Row],[z2]]</f>
        <v>2.6670156249997135E-3</v>
      </c>
      <c r="AP1313" s="1">
        <f>Tabulka1[[#This Row],[Interpolated_z2 - measured]]/Tabulka1[[#This Row],[z2]]*100</f>
        <v>0.21775377923469943</v>
      </c>
      <c r="AQ1313" s="1">
        <v>1</v>
      </c>
    </row>
    <row r="1314" spans="1:43" ht="16.5" x14ac:dyDescent="0.35">
      <c r="A1314" s="1">
        <f>2*Tabulka1[[#This Row],[x3]]*Tabulka1[[#This Row],[z]]/(100*94.196)*1000</f>
        <v>3.1442331298384589</v>
      </c>
      <c r="B1314" s="1">
        <f>Tabulka1[[#This Row],[y2]]*Tabulka1[[#This Row],[x]]/2</f>
        <v>3.9302914122980734</v>
      </c>
      <c r="C1314" s="1">
        <f>Tabulka1[[#This Row],[z2]]</f>
        <v>1.2807299999999999</v>
      </c>
      <c r="D1314" s="1">
        <f>Tabulka1[[#This Row],[std2]]</f>
        <v>4.2426406871156778E-5</v>
      </c>
      <c r="E1314" s="1">
        <v>8</v>
      </c>
      <c r="F1314" s="1" t="s">
        <v>84</v>
      </c>
      <c r="G1314" s="1" t="s">
        <v>27</v>
      </c>
      <c r="H1314" s="1" t="str">
        <f>Tabulka1[[#This Row],[z2Label]]</f>
        <v>Density (g/cm3)</v>
      </c>
      <c r="I1314" s="1">
        <v>30</v>
      </c>
      <c r="J1314" s="1">
        <v>2.5</v>
      </c>
      <c r="K1314">
        <v>1.2807299999999999</v>
      </c>
      <c r="L1314">
        <v>4.2426406871156778E-5</v>
      </c>
      <c r="M1314" s="1" t="s">
        <v>29</v>
      </c>
      <c r="N1314" s="1" t="s">
        <v>28</v>
      </c>
      <c r="O1314" s="1" t="s">
        <v>80</v>
      </c>
      <c r="P1314" s="1">
        <f>Tabulka1[[#This Row],[x2]]/(1+Tabulka1[[#This Row],[y2]]*60.08/94.196)</f>
        <v>11.562709700649766</v>
      </c>
      <c r="Q1314" s="1">
        <f>Tabulka1[[#This Row],[y2]]</f>
        <v>2.5</v>
      </c>
      <c r="R1314" s="1">
        <f>Tabulka1[[#This Row],[z2]]</f>
        <v>1.2807299999999999</v>
      </c>
      <c r="S1314" s="1">
        <f>Tabulka1[[#This Row],[std2]]</f>
        <v>4.2426406871156778E-5</v>
      </c>
      <c r="T1314" s="1" t="s">
        <v>39</v>
      </c>
      <c r="U1314" s="1" t="s">
        <v>28</v>
      </c>
      <c r="V1314" s="1" t="str">
        <f>Tabulka1[[#This Row],[z2Label]]</f>
        <v>Density (g/cm3)</v>
      </c>
      <c r="W1314" s="1">
        <f>2*Tabulka1[[#This Row],[x3]]/94.196*1000/(100-Tabulka1[[#This Row],[x2]])</f>
        <v>3.5071885675005205</v>
      </c>
      <c r="X1314" s="1">
        <f>(Tabulka1[[#This Row],[x2]]-Tabulka1[[#This Row],[x3]])/60.08*1000/(100-Tabulka1[[#This Row],[x2]])</f>
        <v>4.3839857093756498</v>
      </c>
      <c r="Y1314" s="1">
        <f>Tabulka1[[#This Row],[z2]]</f>
        <v>1.2807299999999999</v>
      </c>
      <c r="Z1314" s="1">
        <f>Tabulka1[[#This Row],[std2]]</f>
        <v>4.2426406871156778E-5</v>
      </c>
      <c r="AA1314" s="1" t="s">
        <v>40</v>
      </c>
      <c r="AB1314" s="1" t="s">
        <v>37</v>
      </c>
      <c r="AC1314" s="1" t="str">
        <f>Tabulka1[[#This Row],[z2Label]]</f>
        <v>Density (g/cm3)</v>
      </c>
      <c r="AD1314" s="1">
        <f>Tabulka1[[#This Row],[y2]]</f>
        <v>2.5</v>
      </c>
      <c r="AE1314" s="1">
        <f>Tabulka1[[#This Row],[x3]]</f>
        <v>11.562709700649766</v>
      </c>
      <c r="AF1314" s="1">
        <f>Tabulka1[[#This Row],[x2]]-Tabulka1[[#This Row],[x3]]</f>
        <v>18.437290299350234</v>
      </c>
      <c r="AG1314" s="1">
        <f>100-Tabulka1[[#This Row],[Na2O_proc]]-Tabulka1[[#This Row],[SiO2_proc]]</f>
        <v>70</v>
      </c>
      <c r="AH1314" s="1">
        <f>Tabulka1[[#This Row],[z2]]</f>
        <v>1.2807299999999999</v>
      </c>
      <c r="AI1314" s="1">
        <f>Tabulka1[[#This Row],[std2]]</f>
        <v>4.2426406871156778E-5</v>
      </c>
      <c r="AJ1314" s="1" t="str">
        <f>Tabulka1[[#This Row],[z2Label]]</f>
        <v>Density (g/cm3)</v>
      </c>
      <c r="AK1314" s="1">
        <v>30</v>
      </c>
      <c r="AL1314" s="1" t="s">
        <v>83</v>
      </c>
      <c r="AM1314" s="1" t="s">
        <v>79</v>
      </c>
      <c r="AN1314" s="1">
        <f t="shared" si="935"/>
        <v>1.2831364674999999</v>
      </c>
      <c r="AO1314" s="1">
        <f>Tabulka1[[#This Row],[Interpolated_z2]]-Tabulka1[[#This Row],[z2]]</f>
        <v>2.4064674999999536E-3</v>
      </c>
      <c r="AP1314" s="1">
        <f>Tabulka1[[#This Row],[Interpolated_z2 - measured]]/Tabulka1[[#This Row],[z2]]*100</f>
        <v>0.18789811279504295</v>
      </c>
      <c r="AQ1314" s="1">
        <v>1</v>
      </c>
    </row>
    <row r="1315" spans="1:43" ht="16.5" x14ac:dyDescent="0.35">
      <c r="A1315" s="1">
        <f>2*Tabulka1[[#This Row],[x3]]*Tabulka1[[#This Row],[z]]/(100*94.196)*1000</f>
        <v>3.2569415375047059</v>
      </c>
      <c r="B1315" s="1">
        <f>Tabulka1[[#This Row],[y2]]*Tabulka1[[#This Row],[x]]/2</f>
        <v>4.0711769218808822</v>
      </c>
      <c r="C1315" s="1">
        <f>Tabulka1[[#This Row],[z2]]</f>
        <v>1.290505</v>
      </c>
      <c r="D1315" s="1">
        <f>Tabulka1[[#This Row],[std2]]</f>
        <v>7.0710678119117998E-6</v>
      </c>
      <c r="E1315" s="1">
        <v>8</v>
      </c>
      <c r="F1315" s="1" t="s">
        <v>84</v>
      </c>
      <c r="G1315" s="1" t="s">
        <v>27</v>
      </c>
      <c r="H1315" s="1" t="str">
        <f>Tabulka1[[#This Row],[z2Label]]</f>
        <v>Density (g/cm3)</v>
      </c>
      <c r="I1315" s="1">
        <v>30.84</v>
      </c>
      <c r="J1315" s="1">
        <v>2.5</v>
      </c>
      <c r="K1315">
        <v>1.290505</v>
      </c>
      <c r="L1315">
        <v>7.0710678119117998E-6</v>
      </c>
      <c r="M1315" s="1" t="s">
        <v>29</v>
      </c>
      <c r="N1315" s="1" t="s">
        <v>28</v>
      </c>
      <c r="O1315" s="1" t="s">
        <v>80</v>
      </c>
      <c r="P1315" s="1">
        <f>Tabulka1[[#This Row],[x2]]/(1+Tabulka1[[#This Row],[y2]]*60.08/94.196)</f>
        <v>11.88646557226796</v>
      </c>
      <c r="Q1315" s="1">
        <f>Tabulka1[[#This Row],[y2]]</f>
        <v>2.5</v>
      </c>
      <c r="R1315" s="1">
        <f>Tabulka1[[#This Row],[z2]]</f>
        <v>1.290505</v>
      </c>
      <c r="S1315" s="1">
        <f>Tabulka1[[#This Row],[std2]]</f>
        <v>7.0710678119117998E-6</v>
      </c>
      <c r="T1315" s="1" t="s">
        <v>39</v>
      </c>
      <c r="U1315" s="1" t="s">
        <v>28</v>
      </c>
      <c r="V1315" s="1" t="str">
        <f>Tabulka1[[#This Row],[z2Label]]</f>
        <v>Density (g/cm3)</v>
      </c>
      <c r="W1315" s="1">
        <f>2*Tabulka1[[#This Row],[x3]]/94.196*1000/(100-Tabulka1[[#This Row],[x2]])</f>
        <v>3.6491800074802994</v>
      </c>
      <c r="X1315" s="1">
        <f>(Tabulka1[[#This Row],[x2]]-Tabulka1[[#This Row],[x3]])/60.08*1000/(100-Tabulka1[[#This Row],[x2]])</f>
        <v>4.5614750093503726</v>
      </c>
      <c r="Y1315" s="1">
        <f>Tabulka1[[#This Row],[z2]]</f>
        <v>1.290505</v>
      </c>
      <c r="Z1315" s="1">
        <f>Tabulka1[[#This Row],[std2]]</f>
        <v>7.0710678119117998E-6</v>
      </c>
      <c r="AA1315" s="1" t="s">
        <v>40</v>
      </c>
      <c r="AB1315" s="1" t="s">
        <v>37</v>
      </c>
      <c r="AC1315" s="1" t="str">
        <f>Tabulka1[[#This Row],[z2Label]]</f>
        <v>Density (g/cm3)</v>
      </c>
      <c r="AD1315" s="1">
        <f>Tabulka1[[#This Row],[y2]]</f>
        <v>2.5</v>
      </c>
      <c r="AE1315" s="1">
        <f>Tabulka1[[#This Row],[x3]]</f>
        <v>11.88646557226796</v>
      </c>
      <c r="AF1315" s="1">
        <f>Tabulka1[[#This Row],[x2]]-Tabulka1[[#This Row],[x3]]</f>
        <v>18.953534427732038</v>
      </c>
      <c r="AG1315" s="1">
        <f>100-Tabulka1[[#This Row],[Na2O_proc]]-Tabulka1[[#This Row],[SiO2_proc]]</f>
        <v>69.16</v>
      </c>
      <c r="AH1315" s="1">
        <f>Tabulka1[[#This Row],[z2]]</f>
        <v>1.290505</v>
      </c>
      <c r="AI1315" s="1">
        <f>Tabulka1[[#This Row],[std2]]</f>
        <v>7.0710678119117998E-6</v>
      </c>
      <c r="AJ1315" s="1" t="str">
        <f>Tabulka1[[#This Row],[z2Label]]</f>
        <v>Density (g/cm3)</v>
      </c>
      <c r="AK1315" s="1">
        <v>30</v>
      </c>
      <c r="AL1315" s="1" t="s">
        <v>83</v>
      </c>
      <c r="AM1315" s="1" t="s">
        <v>79</v>
      </c>
      <c r="AN1315" s="1">
        <f t="shared" si="935"/>
        <v>1.29283098016548</v>
      </c>
      <c r="AO1315" s="1">
        <f>Tabulka1[[#This Row],[Interpolated_z2]]-Tabulka1[[#This Row],[z2]]</f>
        <v>2.3259801654800238E-3</v>
      </c>
      <c r="AP1315" s="1">
        <f>Tabulka1[[#This Row],[Interpolated_z2 - measured]]/Tabulka1[[#This Row],[z2]]*100</f>
        <v>0.18023798168004182</v>
      </c>
      <c r="AQ1315" s="1">
        <v>1</v>
      </c>
    </row>
    <row r="1316" spans="1:43" ht="16.5" x14ac:dyDescent="0.35">
      <c r="A1316" s="1">
        <f>2*Tabulka1[[#This Row],[x3]]*Tabulka1[[#This Row],[z]]/(100*94.196)*1000</f>
        <v>0</v>
      </c>
      <c r="B1316" s="1">
        <f>Tabulka1[[#This Row],[y2]]*Tabulka1[[#This Row],[x]]/2</f>
        <v>0</v>
      </c>
      <c r="C1316" s="1">
        <f>Tabulka1[[#This Row],[z2]]</f>
        <v>0.99565000000000003</v>
      </c>
      <c r="D1316" s="1">
        <f>Tabulka1[[#This Row],[std2]]</f>
        <v>0</v>
      </c>
      <c r="E1316" s="1">
        <v>9</v>
      </c>
      <c r="F1316" s="1" t="s">
        <v>84</v>
      </c>
      <c r="G1316" s="1" t="s">
        <v>27</v>
      </c>
      <c r="H1316" s="1" t="str">
        <f>Tabulka1[[#This Row],[z2Label]]</f>
        <v>Density (g/cm3)</v>
      </c>
      <c r="I1316" s="1">
        <v>0</v>
      </c>
      <c r="J1316" s="1">
        <v>3</v>
      </c>
      <c r="K1316">
        <v>0.99565000000000003</v>
      </c>
      <c r="L1316"/>
      <c r="M1316" s="1" t="s">
        <v>29</v>
      </c>
      <c r="N1316" s="1" t="s">
        <v>28</v>
      </c>
      <c r="O1316" s="1" t="s">
        <v>80</v>
      </c>
      <c r="P1316" s="1">
        <f>Tabulka1[[#This Row],[x2]]/(1+Tabulka1[[#This Row],[y2]]*60.08/94.196)</f>
        <v>0</v>
      </c>
      <c r="Q1316" s="1">
        <f>Tabulka1[[#This Row],[y2]]</f>
        <v>3</v>
      </c>
      <c r="R1316" s="1">
        <f>Tabulka1[[#This Row],[z2]]</f>
        <v>0.99565000000000003</v>
      </c>
      <c r="S1316" s="1">
        <f>Tabulka1[[#This Row],[std2]]</f>
        <v>0</v>
      </c>
      <c r="T1316" s="1" t="s">
        <v>39</v>
      </c>
      <c r="U1316" s="1" t="s">
        <v>28</v>
      </c>
      <c r="V1316" s="1" t="str">
        <f>Tabulka1[[#This Row],[z2Label]]</f>
        <v>Density (g/cm3)</v>
      </c>
      <c r="W1316" s="1">
        <f>2*Tabulka1[[#This Row],[x3]]/94.196*1000/(100-Tabulka1[[#This Row],[x2]])</f>
        <v>0</v>
      </c>
      <c r="X1316" s="1">
        <f>(Tabulka1[[#This Row],[x2]]-Tabulka1[[#This Row],[x3]])/60.08*1000/(100-Tabulka1[[#This Row],[x2]])</f>
        <v>0</v>
      </c>
      <c r="Y1316" s="1">
        <f>Tabulka1[[#This Row],[z2]]</f>
        <v>0.99565000000000003</v>
      </c>
      <c r="Z1316" s="1">
        <f>Tabulka1[[#This Row],[std2]]</f>
        <v>0</v>
      </c>
      <c r="AA1316" s="1" t="s">
        <v>40</v>
      </c>
      <c r="AB1316" s="1" t="s">
        <v>37</v>
      </c>
      <c r="AC1316" s="1" t="str">
        <f>Tabulka1[[#This Row],[z2Label]]</f>
        <v>Density (g/cm3)</v>
      </c>
      <c r="AD1316" s="1">
        <f>Tabulka1[[#This Row],[y2]]</f>
        <v>3</v>
      </c>
      <c r="AE1316" s="1">
        <f>Tabulka1[[#This Row],[x3]]</f>
        <v>0</v>
      </c>
      <c r="AF1316" s="1">
        <f>Tabulka1[[#This Row],[x2]]-Tabulka1[[#This Row],[x3]]</f>
        <v>0</v>
      </c>
      <c r="AG1316" s="1">
        <f>100-Tabulka1[[#This Row],[Na2O_proc]]-Tabulka1[[#This Row],[SiO2_proc]]</f>
        <v>100</v>
      </c>
      <c r="AH1316" s="1">
        <f>Tabulka1[[#This Row],[z2]]</f>
        <v>0.99565000000000003</v>
      </c>
      <c r="AI1316" s="1">
        <f>Tabulka1[[#This Row],[std2]]</f>
        <v>0</v>
      </c>
      <c r="AJ1316" s="1" t="str">
        <f>Tabulka1[[#This Row],[z2Label]]</f>
        <v>Density (g/cm3)</v>
      </c>
      <c r="AK1316" s="1">
        <v>30</v>
      </c>
      <c r="AL1316" s="1" t="s">
        <v>83</v>
      </c>
      <c r="AM1316" s="1" t="s">
        <v>79</v>
      </c>
      <c r="AN1316" s="1">
        <f t="shared" si="935"/>
        <v>1.0068029999999999</v>
      </c>
      <c r="AO1316" s="1">
        <f>Tabulka1[[#This Row],[Interpolated_z2]]-Tabulka1[[#This Row],[z2]]</f>
        <v>1.1152999999999857E-2</v>
      </c>
      <c r="AP1316" s="1">
        <f>Tabulka1[[#This Row],[Interpolated_z2 - measured]]/Tabulka1[[#This Row],[z2]]*100</f>
        <v>1.1201727514688753</v>
      </c>
      <c r="AQ1316" s="1">
        <v>100</v>
      </c>
    </row>
    <row r="1317" spans="1:43" ht="16.5" x14ac:dyDescent="0.35">
      <c r="A1317" s="1">
        <f>2*Tabulka1[[#This Row],[x3]]*Tabulka1[[#This Row],[z]]/(100*94.196)*1000</f>
        <v>0.37799523386144679</v>
      </c>
      <c r="B1317" s="1">
        <f>Tabulka1[[#This Row],[y2]]*Tabulka1[[#This Row],[x]]/2</f>
        <v>0.56699285079217021</v>
      </c>
      <c r="C1317" s="1">
        <f>Tabulka1[[#This Row],[z2]]</f>
        <v>1.037355</v>
      </c>
      <c r="D1317" s="1">
        <f>Tabulka1[[#This Row],[std2]]</f>
        <v>7.0710678119117998E-6</v>
      </c>
      <c r="E1317" s="1">
        <v>9</v>
      </c>
      <c r="F1317" s="1" t="s">
        <v>84</v>
      </c>
      <c r="G1317" s="1" t="s">
        <v>27</v>
      </c>
      <c r="H1317" s="1" t="str">
        <f>Tabulka1[[#This Row],[z2Label]]</f>
        <v>Density (g/cm3)</v>
      </c>
      <c r="I1317" s="1">
        <v>5</v>
      </c>
      <c r="J1317" s="1">
        <v>3</v>
      </c>
      <c r="K1317">
        <v>1.037355</v>
      </c>
      <c r="L1317">
        <v>7.0710678119117998E-6</v>
      </c>
      <c r="M1317" s="1" t="s">
        <v>29</v>
      </c>
      <c r="N1317" s="1" t="s">
        <v>28</v>
      </c>
      <c r="O1317" s="1" t="s">
        <v>80</v>
      </c>
      <c r="P1317" s="1">
        <f>Tabulka1[[#This Row],[x2]]/(1+Tabulka1[[#This Row],[y2]]*60.08/94.196)</f>
        <v>1.7161742628518126</v>
      </c>
      <c r="Q1317" s="1">
        <f>Tabulka1[[#This Row],[y2]]</f>
        <v>3</v>
      </c>
      <c r="R1317" s="1">
        <f>Tabulka1[[#This Row],[z2]]</f>
        <v>1.037355</v>
      </c>
      <c r="S1317" s="1">
        <f>Tabulka1[[#This Row],[std2]]</f>
        <v>7.0710678119117998E-6</v>
      </c>
      <c r="T1317" s="1" t="s">
        <v>39</v>
      </c>
      <c r="U1317" s="1" t="s">
        <v>28</v>
      </c>
      <c r="V1317" s="1" t="str">
        <f>Tabulka1[[#This Row],[z2Label]]</f>
        <v>Density (g/cm3)</v>
      </c>
      <c r="W1317" s="1">
        <f>2*Tabulka1[[#This Row],[x3]]/94.196*1000/(100-Tabulka1[[#This Row],[x2]])</f>
        <v>0.38356176993811625</v>
      </c>
      <c r="X1317" s="1">
        <f>(Tabulka1[[#This Row],[x2]]-Tabulka1[[#This Row],[x3]])/60.08*1000/(100-Tabulka1[[#This Row],[x2]])</f>
        <v>0.57534265490717418</v>
      </c>
      <c r="Y1317" s="1">
        <f>Tabulka1[[#This Row],[z2]]</f>
        <v>1.037355</v>
      </c>
      <c r="Z1317" s="1">
        <f>Tabulka1[[#This Row],[std2]]</f>
        <v>7.0710678119117998E-6</v>
      </c>
      <c r="AA1317" s="1" t="s">
        <v>40</v>
      </c>
      <c r="AB1317" s="1" t="s">
        <v>37</v>
      </c>
      <c r="AC1317" s="1" t="str">
        <f>Tabulka1[[#This Row],[z2Label]]</f>
        <v>Density (g/cm3)</v>
      </c>
      <c r="AD1317" s="1">
        <f>Tabulka1[[#This Row],[y2]]</f>
        <v>3</v>
      </c>
      <c r="AE1317" s="1">
        <f>Tabulka1[[#This Row],[x3]]</f>
        <v>1.7161742628518126</v>
      </c>
      <c r="AF1317" s="1">
        <f>Tabulka1[[#This Row],[x2]]-Tabulka1[[#This Row],[x3]]</f>
        <v>3.2838257371481872</v>
      </c>
      <c r="AG1317" s="1">
        <f>100-Tabulka1[[#This Row],[Na2O_proc]]-Tabulka1[[#This Row],[SiO2_proc]]</f>
        <v>95</v>
      </c>
      <c r="AH1317" s="1">
        <f>Tabulka1[[#This Row],[z2]]</f>
        <v>1.037355</v>
      </c>
      <c r="AI1317" s="1">
        <f>Tabulka1[[#This Row],[std2]]</f>
        <v>7.0710678119117998E-6</v>
      </c>
      <c r="AJ1317" s="1" t="str">
        <f>Tabulka1[[#This Row],[z2Label]]</f>
        <v>Density (g/cm3)</v>
      </c>
      <c r="AK1317" s="1">
        <v>30</v>
      </c>
      <c r="AL1317" s="1" t="s">
        <v>83</v>
      </c>
      <c r="AM1317" s="1" t="s">
        <v>79</v>
      </c>
      <c r="AN1317" s="1">
        <f t="shared" si="935"/>
        <v>1.040543466875</v>
      </c>
      <c r="AO1317" s="1">
        <f>Tabulka1[[#This Row],[Interpolated_z2]]-Tabulka1[[#This Row],[z2]]</f>
        <v>3.1884668749999623E-3</v>
      </c>
      <c r="AP1317" s="1">
        <f>Tabulka1[[#This Row],[Interpolated_z2 - measured]]/Tabulka1[[#This Row],[z2]]*100</f>
        <v>0.3073650654790272</v>
      </c>
      <c r="AQ1317" s="1">
        <v>1</v>
      </c>
    </row>
    <row r="1318" spans="1:43" ht="16.5" x14ac:dyDescent="0.35">
      <c r="A1318" s="1">
        <f>2*Tabulka1[[#This Row],[x3]]*Tabulka1[[#This Row],[z]]/(100*94.196)*1000</f>
        <v>0.78777201241819583</v>
      </c>
      <c r="B1318" s="1">
        <f>Tabulka1[[#This Row],[y2]]*Tabulka1[[#This Row],[x]]/2</f>
        <v>1.1816580186272938</v>
      </c>
      <c r="C1318" s="1">
        <f>Tabulka1[[#This Row],[z2]]</f>
        <v>1.080965</v>
      </c>
      <c r="D1318" s="1">
        <f>Tabulka1[[#This Row],[std2]]</f>
        <v>7.0710678119117998E-6</v>
      </c>
      <c r="E1318" s="1">
        <v>9</v>
      </c>
      <c r="F1318" s="1" t="s">
        <v>84</v>
      </c>
      <c r="G1318" s="1" t="s">
        <v>27</v>
      </c>
      <c r="H1318" s="1" t="str">
        <f>Tabulka1[[#This Row],[z2Label]]</f>
        <v>Density (g/cm3)</v>
      </c>
      <c r="I1318" s="1">
        <v>10</v>
      </c>
      <c r="J1318" s="1">
        <v>3</v>
      </c>
      <c r="K1318">
        <v>1.080965</v>
      </c>
      <c r="L1318">
        <v>7.0710678119117998E-6</v>
      </c>
      <c r="M1318" s="1" t="s">
        <v>29</v>
      </c>
      <c r="N1318" s="1" t="s">
        <v>28</v>
      </c>
      <c r="O1318" s="1" t="s">
        <v>80</v>
      </c>
      <c r="P1318" s="1">
        <f>Tabulka1[[#This Row],[x2]]/(1+Tabulka1[[#This Row],[y2]]*60.08/94.196)</f>
        <v>3.4323485257036253</v>
      </c>
      <c r="Q1318" s="1">
        <f>Tabulka1[[#This Row],[y2]]</f>
        <v>3</v>
      </c>
      <c r="R1318" s="1">
        <f>Tabulka1[[#This Row],[z2]]</f>
        <v>1.080965</v>
      </c>
      <c r="S1318" s="1">
        <f>Tabulka1[[#This Row],[std2]]</f>
        <v>7.0710678119117998E-6</v>
      </c>
      <c r="T1318" s="1" t="s">
        <v>39</v>
      </c>
      <c r="U1318" s="1" t="s">
        <v>28</v>
      </c>
      <c r="V1318" s="1" t="str">
        <f>Tabulka1[[#This Row],[z2Label]]</f>
        <v>Density (g/cm3)</v>
      </c>
      <c r="W1318" s="1">
        <f>2*Tabulka1[[#This Row],[x3]]/94.196*1000/(100-Tabulka1[[#This Row],[x2]])</f>
        <v>0.80974151431380093</v>
      </c>
      <c r="X1318" s="1">
        <f>(Tabulka1[[#This Row],[x2]]-Tabulka1[[#This Row],[x3]])/60.08*1000/(100-Tabulka1[[#This Row],[x2]])</f>
        <v>1.2146122714707011</v>
      </c>
      <c r="Y1318" s="1">
        <f>Tabulka1[[#This Row],[z2]]</f>
        <v>1.080965</v>
      </c>
      <c r="Z1318" s="1">
        <f>Tabulka1[[#This Row],[std2]]</f>
        <v>7.0710678119117998E-6</v>
      </c>
      <c r="AA1318" s="1" t="s">
        <v>40</v>
      </c>
      <c r="AB1318" s="1" t="s">
        <v>37</v>
      </c>
      <c r="AC1318" s="1" t="str">
        <f>Tabulka1[[#This Row],[z2Label]]</f>
        <v>Density (g/cm3)</v>
      </c>
      <c r="AD1318" s="1">
        <f>Tabulka1[[#This Row],[y2]]</f>
        <v>3</v>
      </c>
      <c r="AE1318" s="1">
        <f>Tabulka1[[#This Row],[x3]]</f>
        <v>3.4323485257036253</v>
      </c>
      <c r="AF1318" s="1">
        <f>Tabulka1[[#This Row],[x2]]-Tabulka1[[#This Row],[x3]]</f>
        <v>6.5676514742963743</v>
      </c>
      <c r="AG1318" s="1">
        <f>100-Tabulka1[[#This Row],[Na2O_proc]]-Tabulka1[[#This Row],[SiO2_proc]]</f>
        <v>90</v>
      </c>
      <c r="AH1318" s="1">
        <f>Tabulka1[[#This Row],[z2]]</f>
        <v>1.080965</v>
      </c>
      <c r="AI1318" s="1">
        <f>Tabulka1[[#This Row],[std2]]</f>
        <v>7.0710678119117998E-6</v>
      </c>
      <c r="AJ1318" s="1" t="str">
        <f>Tabulka1[[#This Row],[z2Label]]</f>
        <v>Density (g/cm3)</v>
      </c>
      <c r="AK1318" s="1">
        <v>30</v>
      </c>
      <c r="AL1318" s="1" t="s">
        <v>83</v>
      </c>
      <c r="AM1318" s="1" t="s">
        <v>79</v>
      </c>
      <c r="AN1318" s="1">
        <f t="shared" si="935"/>
        <v>1.0802533099999998</v>
      </c>
      <c r="AO1318" s="1">
        <f>Tabulka1[[#This Row],[Interpolated_z2]]-Tabulka1[[#This Row],[z2]]</f>
        <v>-7.1169000000015359E-4</v>
      </c>
      <c r="AP1318" s="1">
        <f>Tabulka1[[#This Row],[Interpolated_z2 - measured]]/Tabulka1[[#This Row],[z2]]*100</f>
        <v>-6.583839439761266E-2</v>
      </c>
      <c r="AQ1318" s="1">
        <v>1</v>
      </c>
    </row>
    <row r="1319" spans="1:43" ht="16.5" x14ac:dyDescent="0.35">
      <c r="A1319" s="1">
        <f>2*Tabulka1[[#This Row],[x3]]*Tabulka1[[#This Row],[z]]/(100*94.196)*1000</f>
        <v>1.232456747657013</v>
      </c>
      <c r="B1319" s="1">
        <f>Tabulka1[[#This Row],[y2]]*Tabulka1[[#This Row],[x]]/2</f>
        <v>1.8486851214855196</v>
      </c>
      <c r="C1319" s="1">
        <f>Tabulka1[[#This Row],[z2]]</f>
        <v>1.127435</v>
      </c>
      <c r="D1319" s="1">
        <f>Tabulka1[[#This Row],[std2]]</f>
        <v>7.0710678119117998E-6</v>
      </c>
      <c r="E1319" s="1">
        <v>9</v>
      </c>
      <c r="F1319" s="1" t="s">
        <v>84</v>
      </c>
      <c r="G1319" s="1" t="s">
        <v>27</v>
      </c>
      <c r="H1319" s="1" t="str">
        <f>Tabulka1[[#This Row],[z2Label]]</f>
        <v>Density (g/cm3)</v>
      </c>
      <c r="I1319" s="1">
        <v>15</v>
      </c>
      <c r="J1319" s="1">
        <v>3</v>
      </c>
      <c r="K1319">
        <v>1.127435</v>
      </c>
      <c r="L1319">
        <v>7.0710678119117998E-6</v>
      </c>
      <c r="M1319" s="1" t="s">
        <v>29</v>
      </c>
      <c r="N1319" s="1" t="s">
        <v>28</v>
      </c>
      <c r="O1319" s="1" t="s">
        <v>80</v>
      </c>
      <c r="P1319" s="1">
        <f>Tabulka1[[#This Row],[x2]]/(1+Tabulka1[[#This Row],[y2]]*60.08/94.196)</f>
        <v>5.1485227885554377</v>
      </c>
      <c r="Q1319" s="1">
        <f>Tabulka1[[#This Row],[y2]]</f>
        <v>3</v>
      </c>
      <c r="R1319" s="1">
        <f>Tabulka1[[#This Row],[z2]]</f>
        <v>1.127435</v>
      </c>
      <c r="S1319" s="1">
        <f>Tabulka1[[#This Row],[std2]]</f>
        <v>7.0710678119117998E-6</v>
      </c>
      <c r="T1319" s="1" t="s">
        <v>39</v>
      </c>
      <c r="U1319" s="1" t="s">
        <v>28</v>
      </c>
      <c r="V1319" s="1" t="str">
        <f>Tabulka1[[#This Row],[z2Label]]</f>
        <v>Density (g/cm3)</v>
      </c>
      <c r="W1319" s="1">
        <f>2*Tabulka1[[#This Row],[x3]]/94.196*1000/(100-Tabulka1[[#This Row],[x2]])</f>
        <v>1.2860600521454484</v>
      </c>
      <c r="X1319" s="1">
        <f>(Tabulka1[[#This Row],[x2]]-Tabulka1[[#This Row],[x3]])/60.08*1000/(100-Tabulka1[[#This Row],[x2]])</f>
        <v>1.9290900782181726</v>
      </c>
      <c r="Y1319" s="1">
        <f>Tabulka1[[#This Row],[z2]]</f>
        <v>1.127435</v>
      </c>
      <c r="Z1319" s="1">
        <f>Tabulka1[[#This Row],[std2]]</f>
        <v>7.0710678119117998E-6</v>
      </c>
      <c r="AA1319" s="1" t="s">
        <v>40</v>
      </c>
      <c r="AB1319" s="1" t="s">
        <v>37</v>
      </c>
      <c r="AC1319" s="1" t="str">
        <f>Tabulka1[[#This Row],[z2Label]]</f>
        <v>Density (g/cm3)</v>
      </c>
      <c r="AD1319" s="1">
        <f>Tabulka1[[#This Row],[y2]]</f>
        <v>3</v>
      </c>
      <c r="AE1319" s="1">
        <f>Tabulka1[[#This Row],[x3]]</f>
        <v>5.1485227885554377</v>
      </c>
      <c r="AF1319" s="1">
        <f>Tabulka1[[#This Row],[x2]]-Tabulka1[[#This Row],[x3]]</f>
        <v>9.8514772114445623</v>
      </c>
      <c r="AG1319" s="1">
        <f>100-Tabulka1[[#This Row],[Na2O_proc]]-Tabulka1[[#This Row],[SiO2_proc]]</f>
        <v>85</v>
      </c>
      <c r="AH1319" s="1">
        <f>Tabulka1[[#This Row],[z2]]</f>
        <v>1.127435</v>
      </c>
      <c r="AI1319" s="1">
        <f>Tabulka1[[#This Row],[std2]]</f>
        <v>7.0710678119117998E-6</v>
      </c>
      <c r="AJ1319" s="1" t="str">
        <f>Tabulka1[[#This Row],[z2Label]]</f>
        <v>Density (g/cm3)</v>
      </c>
      <c r="AK1319" s="1">
        <v>30</v>
      </c>
      <c r="AL1319" s="1" t="s">
        <v>83</v>
      </c>
      <c r="AM1319" s="1" t="s">
        <v>79</v>
      </c>
      <c r="AN1319" s="1">
        <f t="shared" si="935"/>
        <v>1.124510341875</v>
      </c>
      <c r="AO1319" s="1">
        <f>Tabulka1[[#This Row],[Interpolated_z2]]-Tabulka1[[#This Row],[z2]]</f>
        <v>-2.9246581249999792E-3</v>
      </c>
      <c r="AP1319" s="1">
        <f>Tabulka1[[#This Row],[Interpolated_z2 - measured]]/Tabulka1[[#This Row],[z2]]*100</f>
        <v>-0.25940813661097795</v>
      </c>
      <c r="AQ1319" s="1">
        <v>1</v>
      </c>
    </row>
    <row r="1320" spans="1:43" ht="16.5" x14ac:dyDescent="0.35">
      <c r="A1320" s="1">
        <f>2*Tabulka1[[#This Row],[x3]]*Tabulka1[[#This Row],[z]]/(100*94.196)*1000</f>
        <v>1.7160357970528648</v>
      </c>
      <c r="B1320" s="1">
        <f>Tabulka1[[#This Row],[y2]]*Tabulka1[[#This Row],[x]]/2</f>
        <v>2.5740536955792974</v>
      </c>
      <c r="C1320" s="1">
        <f>Tabulka1[[#This Row],[z2]]</f>
        <v>1.1773549999999999</v>
      </c>
      <c r="D1320" s="1">
        <f>Tabulka1[[#This Row],[std2]]</f>
        <v>7.0710678119117998E-6</v>
      </c>
      <c r="E1320" s="1">
        <v>9</v>
      </c>
      <c r="F1320" s="1" t="s">
        <v>84</v>
      </c>
      <c r="G1320" s="1" t="s">
        <v>27</v>
      </c>
      <c r="H1320" s="1" t="str">
        <f>Tabulka1[[#This Row],[z2Label]]</f>
        <v>Density (g/cm3)</v>
      </c>
      <c r="I1320" s="1">
        <v>20</v>
      </c>
      <c r="J1320" s="1">
        <v>3</v>
      </c>
      <c r="K1320">
        <v>1.1773549999999999</v>
      </c>
      <c r="L1320">
        <v>7.0710678119117998E-6</v>
      </c>
      <c r="M1320" s="1" t="s">
        <v>29</v>
      </c>
      <c r="N1320" s="1" t="s">
        <v>28</v>
      </c>
      <c r="O1320" s="1" t="s">
        <v>80</v>
      </c>
      <c r="P1320" s="1">
        <f>Tabulka1[[#This Row],[x2]]/(1+Tabulka1[[#This Row],[y2]]*60.08/94.196)</f>
        <v>6.8646970514072505</v>
      </c>
      <c r="Q1320" s="1">
        <f>Tabulka1[[#This Row],[y2]]</f>
        <v>3</v>
      </c>
      <c r="R1320" s="1">
        <f>Tabulka1[[#This Row],[z2]]</f>
        <v>1.1773549999999999</v>
      </c>
      <c r="S1320" s="1">
        <f>Tabulka1[[#This Row],[std2]]</f>
        <v>7.0710678119117998E-6</v>
      </c>
      <c r="T1320" s="1" t="s">
        <v>39</v>
      </c>
      <c r="U1320" s="1" t="s">
        <v>28</v>
      </c>
      <c r="V1320" s="1" t="str">
        <f>Tabulka1[[#This Row],[z2Label]]</f>
        <v>Density (g/cm3)</v>
      </c>
      <c r="W1320" s="1">
        <f>2*Tabulka1[[#This Row],[x3]]/94.196*1000/(100-Tabulka1[[#This Row],[x2]])</f>
        <v>1.8219184072060521</v>
      </c>
      <c r="X1320" s="1">
        <f>(Tabulka1[[#This Row],[x2]]-Tabulka1[[#This Row],[x3]])/60.08*1000/(100-Tabulka1[[#This Row],[x2]])</f>
        <v>2.7328776108090773</v>
      </c>
      <c r="Y1320" s="1">
        <f>Tabulka1[[#This Row],[z2]]</f>
        <v>1.1773549999999999</v>
      </c>
      <c r="Z1320" s="1">
        <f>Tabulka1[[#This Row],[std2]]</f>
        <v>7.0710678119117998E-6</v>
      </c>
      <c r="AA1320" s="1" t="s">
        <v>40</v>
      </c>
      <c r="AB1320" s="1" t="s">
        <v>37</v>
      </c>
      <c r="AC1320" s="1" t="str">
        <f>Tabulka1[[#This Row],[z2Label]]</f>
        <v>Density (g/cm3)</v>
      </c>
      <c r="AD1320" s="1">
        <f>Tabulka1[[#This Row],[y2]]</f>
        <v>3</v>
      </c>
      <c r="AE1320" s="1">
        <f>Tabulka1[[#This Row],[x3]]</f>
        <v>6.8646970514072505</v>
      </c>
      <c r="AF1320" s="1">
        <f>Tabulka1[[#This Row],[x2]]-Tabulka1[[#This Row],[x3]]</f>
        <v>13.135302948592749</v>
      </c>
      <c r="AG1320" s="1">
        <f>100-Tabulka1[[#This Row],[Na2O_proc]]-Tabulka1[[#This Row],[SiO2_proc]]</f>
        <v>80</v>
      </c>
      <c r="AH1320" s="1">
        <f>Tabulka1[[#This Row],[z2]]</f>
        <v>1.1773549999999999</v>
      </c>
      <c r="AI1320" s="1">
        <f>Tabulka1[[#This Row],[std2]]</f>
        <v>7.0710678119117998E-6</v>
      </c>
      <c r="AJ1320" s="1" t="str">
        <f>Tabulka1[[#This Row],[z2Label]]</f>
        <v>Density (g/cm3)</v>
      </c>
      <c r="AK1320" s="1">
        <v>30</v>
      </c>
      <c r="AL1320" s="1" t="s">
        <v>83</v>
      </c>
      <c r="AM1320" s="1" t="s">
        <v>79</v>
      </c>
      <c r="AN1320" s="1">
        <f t="shared" si="935"/>
        <v>1.1723409199999997</v>
      </c>
      <c r="AO1320" s="1">
        <f>Tabulka1[[#This Row],[Interpolated_z2]]-Tabulka1[[#This Row],[z2]]</f>
        <v>-5.0140800000002539E-3</v>
      </c>
      <c r="AP1320" s="1">
        <f>Tabulka1[[#This Row],[Interpolated_z2 - measured]]/Tabulka1[[#This Row],[z2]]*100</f>
        <v>-0.42587664723046614</v>
      </c>
      <c r="AQ1320" s="1">
        <v>1</v>
      </c>
    </row>
    <row r="1321" spans="1:43" ht="16.5" x14ac:dyDescent="0.35">
      <c r="A1321" s="1">
        <f>2*Tabulka1[[#This Row],[x3]]*Tabulka1[[#This Row],[z]]/(100*94.196)*1000</f>
        <v>2.2429273127432263</v>
      </c>
      <c r="B1321" s="1">
        <f>Tabulka1[[#This Row],[y2]]*Tabulka1[[#This Row],[x]]/2</f>
        <v>3.3643909691148393</v>
      </c>
      <c r="C1321" s="1">
        <f>Tabulka1[[#This Row],[z2]]</f>
        <v>1.23108</v>
      </c>
      <c r="D1321" s="1">
        <f>Tabulka1[[#This Row],[std2]]</f>
        <v>0</v>
      </c>
      <c r="E1321" s="1">
        <v>9</v>
      </c>
      <c r="F1321" s="1" t="s">
        <v>84</v>
      </c>
      <c r="G1321" s="1" t="s">
        <v>27</v>
      </c>
      <c r="H1321" s="1" t="str">
        <f>Tabulka1[[#This Row],[z2Label]]</f>
        <v>Density (g/cm3)</v>
      </c>
      <c r="I1321" s="1">
        <v>25</v>
      </c>
      <c r="J1321" s="1">
        <v>3</v>
      </c>
      <c r="K1321">
        <v>1.23108</v>
      </c>
      <c r="L1321">
        <v>0</v>
      </c>
      <c r="M1321" s="1" t="s">
        <v>29</v>
      </c>
      <c r="N1321" s="1" t="s">
        <v>28</v>
      </c>
      <c r="O1321" s="1" t="s">
        <v>80</v>
      </c>
      <c r="P1321" s="1">
        <f>Tabulka1[[#This Row],[x2]]/(1+Tabulka1[[#This Row],[y2]]*60.08/94.196)</f>
        <v>8.5808713142590634</v>
      </c>
      <c r="Q1321" s="1">
        <f>Tabulka1[[#This Row],[y2]]</f>
        <v>3</v>
      </c>
      <c r="R1321" s="1">
        <f>Tabulka1[[#This Row],[z2]]</f>
        <v>1.23108</v>
      </c>
      <c r="S1321" s="1">
        <f>Tabulka1[[#This Row],[std2]]</f>
        <v>0</v>
      </c>
      <c r="T1321" s="1" t="s">
        <v>39</v>
      </c>
      <c r="U1321" s="1" t="s">
        <v>28</v>
      </c>
      <c r="V1321" s="1" t="str">
        <f>Tabulka1[[#This Row],[z2Label]]</f>
        <v>Density (g/cm3)</v>
      </c>
      <c r="W1321" s="1">
        <f>2*Tabulka1[[#This Row],[x3]]/94.196*1000/(100-Tabulka1[[#This Row],[x2]])</f>
        <v>2.4292245429414026</v>
      </c>
      <c r="X1321" s="1">
        <f>(Tabulka1[[#This Row],[x2]]-Tabulka1[[#This Row],[x3]])/60.08*1000/(100-Tabulka1[[#This Row],[x2]])</f>
        <v>3.6438368144121029</v>
      </c>
      <c r="Y1321" s="1">
        <f>Tabulka1[[#This Row],[z2]]</f>
        <v>1.23108</v>
      </c>
      <c r="Z1321" s="1">
        <f>Tabulka1[[#This Row],[std2]]</f>
        <v>0</v>
      </c>
      <c r="AA1321" s="1" t="s">
        <v>40</v>
      </c>
      <c r="AB1321" s="1" t="s">
        <v>37</v>
      </c>
      <c r="AC1321" s="1" t="str">
        <f>Tabulka1[[#This Row],[z2Label]]</f>
        <v>Density (g/cm3)</v>
      </c>
      <c r="AD1321" s="1">
        <f>Tabulka1[[#This Row],[y2]]</f>
        <v>3</v>
      </c>
      <c r="AE1321" s="1">
        <f>Tabulka1[[#This Row],[x3]]</f>
        <v>8.5808713142590634</v>
      </c>
      <c r="AF1321" s="1">
        <f>Tabulka1[[#This Row],[x2]]-Tabulka1[[#This Row],[x3]]</f>
        <v>16.419128685740937</v>
      </c>
      <c r="AG1321" s="1">
        <f>100-Tabulka1[[#This Row],[Na2O_proc]]-Tabulka1[[#This Row],[SiO2_proc]]</f>
        <v>75</v>
      </c>
      <c r="AH1321" s="1">
        <f>Tabulka1[[#This Row],[z2]]</f>
        <v>1.23108</v>
      </c>
      <c r="AI1321" s="1">
        <f>Tabulka1[[#This Row],[std2]]</f>
        <v>0</v>
      </c>
      <c r="AJ1321" s="1" t="str">
        <f>Tabulka1[[#This Row],[z2Label]]</f>
        <v>Density (g/cm3)</v>
      </c>
      <c r="AK1321" s="1">
        <v>30</v>
      </c>
      <c r="AL1321" s="1" t="s">
        <v>83</v>
      </c>
      <c r="AM1321" s="1" t="s">
        <v>79</v>
      </c>
      <c r="AN1321" s="1">
        <f t="shared" si="935"/>
        <v>1.2232199468749998</v>
      </c>
      <c r="AO1321" s="1">
        <f>Tabulka1[[#This Row],[Interpolated_z2]]-Tabulka1[[#This Row],[z2]]</f>
        <v>-7.8600531250001548E-3</v>
      </c>
      <c r="AP1321" s="1">
        <f>Tabulka1[[#This Row],[Interpolated_z2 - measured]]/Tabulka1[[#This Row],[z2]]*100</f>
        <v>-0.63846810321020209</v>
      </c>
      <c r="AQ1321" s="1">
        <v>1</v>
      </c>
    </row>
    <row r="1322" spans="1:43" ht="16.5" x14ac:dyDescent="0.35">
      <c r="A1322" s="1">
        <f>2*Tabulka1[[#This Row],[x3]]*Tabulka1[[#This Row],[z]]/(100*94.196)*1000</f>
        <v>2.8602926073838706</v>
      </c>
      <c r="B1322" s="1">
        <f>Tabulka1[[#This Row],[y2]]*Tabulka1[[#This Row],[x]]/2</f>
        <v>4.2904389110758059</v>
      </c>
      <c r="C1322" s="1">
        <f>Tabulka1[[#This Row],[z2]]</f>
        <v>1.2813699999999999</v>
      </c>
      <c r="D1322" s="1">
        <f>Tabulka1[[#This Row],[std2]]</f>
        <v>1.4142135623666588E-5</v>
      </c>
      <c r="E1322" s="1">
        <v>9</v>
      </c>
      <c r="F1322" s="1" t="s">
        <v>84</v>
      </c>
      <c r="G1322" s="1" t="s">
        <v>27</v>
      </c>
      <c r="H1322" s="1" t="str">
        <f>Tabulka1[[#This Row],[z2Label]]</f>
        <v>Density (g/cm3)</v>
      </c>
      <c r="I1322" s="1">
        <v>30.63</v>
      </c>
      <c r="J1322" s="1">
        <v>3</v>
      </c>
      <c r="K1322">
        <v>1.2813699999999999</v>
      </c>
      <c r="L1322">
        <v>1.4142135623666588E-5</v>
      </c>
      <c r="M1322" s="1" t="s">
        <v>29</v>
      </c>
      <c r="N1322" s="1" t="s">
        <v>28</v>
      </c>
      <c r="O1322" s="1" t="s">
        <v>80</v>
      </c>
      <c r="P1322" s="1">
        <f>Tabulka1[[#This Row],[x2]]/(1+Tabulka1[[#This Row],[y2]]*60.08/94.196)</f>
        <v>10.513283534230203</v>
      </c>
      <c r="Q1322" s="1">
        <f>Tabulka1[[#This Row],[y2]]</f>
        <v>3</v>
      </c>
      <c r="R1322" s="1">
        <f>Tabulka1[[#This Row],[z2]]</f>
        <v>1.2813699999999999</v>
      </c>
      <c r="S1322" s="1">
        <f>Tabulka1[[#This Row],[std2]]</f>
        <v>1.4142135623666588E-5</v>
      </c>
      <c r="T1322" s="1" t="s">
        <v>39</v>
      </c>
      <c r="U1322" s="1" t="s">
        <v>28</v>
      </c>
      <c r="V1322" s="1" t="str">
        <f>Tabulka1[[#This Row],[z2Label]]</f>
        <v>Density (g/cm3)</v>
      </c>
      <c r="W1322" s="1">
        <f>2*Tabulka1[[#This Row],[x3]]/94.196*1000/(100-Tabulka1[[#This Row],[x2]])</f>
        <v>3.2178383054762207</v>
      </c>
      <c r="X1322" s="1">
        <f>(Tabulka1[[#This Row],[x2]]-Tabulka1[[#This Row],[x3]])/60.08*1000/(100-Tabulka1[[#This Row],[x2]])</f>
        <v>4.8267574582143311</v>
      </c>
      <c r="Y1322" s="1">
        <f>Tabulka1[[#This Row],[z2]]</f>
        <v>1.2813699999999999</v>
      </c>
      <c r="Z1322" s="1">
        <f>Tabulka1[[#This Row],[std2]]</f>
        <v>1.4142135623666588E-5</v>
      </c>
      <c r="AA1322" s="1" t="s">
        <v>40</v>
      </c>
      <c r="AB1322" s="1" t="s">
        <v>37</v>
      </c>
      <c r="AC1322" s="1" t="str">
        <f>Tabulka1[[#This Row],[z2Label]]</f>
        <v>Density (g/cm3)</v>
      </c>
      <c r="AD1322" s="1">
        <f>Tabulka1[[#This Row],[y2]]</f>
        <v>3</v>
      </c>
      <c r="AE1322" s="1">
        <f>Tabulka1[[#This Row],[x3]]</f>
        <v>10.513283534230203</v>
      </c>
      <c r="AF1322" s="1">
        <f>Tabulka1[[#This Row],[x2]]-Tabulka1[[#This Row],[x3]]</f>
        <v>20.116716465769798</v>
      </c>
      <c r="AG1322" s="1">
        <f>100-Tabulka1[[#This Row],[Na2O_proc]]-Tabulka1[[#This Row],[SiO2_proc]]</f>
        <v>69.37</v>
      </c>
      <c r="AH1322" s="1">
        <f>Tabulka1[[#This Row],[z2]]</f>
        <v>1.2813699999999999</v>
      </c>
      <c r="AI1322" s="1">
        <f>Tabulka1[[#This Row],[std2]]</f>
        <v>1.4142135623666588E-5</v>
      </c>
      <c r="AJ1322" s="1" t="str">
        <f>Tabulka1[[#This Row],[z2Label]]</f>
        <v>Density (g/cm3)</v>
      </c>
      <c r="AK1322" s="1">
        <v>30</v>
      </c>
      <c r="AL1322" s="1" t="s">
        <v>83</v>
      </c>
      <c r="AM1322" s="1" t="s">
        <v>79</v>
      </c>
      <c r="AN1322" s="1">
        <f t="shared" si="935"/>
        <v>1.2840806803193534</v>
      </c>
      <c r="AO1322" s="1">
        <f>Tabulka1[[#This Row],[Interpolated_z2]]-Tabulka1[[#This Row],[z2]]</f>
        <v>2.7106803193535089E-3</v>
      </c>
      <c r="AP1322" s="1">
        <f>Tabulka1[[#This Row],[Interpolated_z2 - measured]]/Tabulka1[[#This Row],[z2]]*100</f>
        <v>0.21154548017774016</v>
      </c>
      <c r="AQ1322" s="1">
        <v>1</v>
      </c>
    </row>
    <row r="1323" spans="1:43" ht="16.5" x14ac:dyDescent="0.35">
      <c r="A1323" s="1">
        <f>2*Tabulka1[[#This Row],[x3]]*Tabulka1[[#This Row],[z]]/(100*94.196)*1000</f>
        <v>0</v>
      </c>
      <c r="B1323" s="1">
        <f>Tabulka1[[#This Row],[y2]]*Tabulka1[[#This Row],[x]]/2</f>
        <v>0</v>
      </c>
      <c r="C1323" s="1">
        <f>Tabulka1[[#This Row],[z2]]</f>
        <v>0.99565000000000003</v>
      </c>
      <c r="D1323" s="1">
        <f>Tabulka1[[#This Row],[std2]]</f>
        <v>0</v>
      </c>
      <c r="E1323" s="1">
        <v>10</v>
      </c>
      <c r="F1323" s="1" t="s">
        <v>84</v>
      </c>
      <c r="G1323" s="1" t="s">
        <v>27</v>
      </c>
      <c r="H1323" s="1" t="str">
        <f>Tabulka1[[#This Row],[z2Label]]</f>
        <v>Density (g/cm3)</v>
      </c>
      <c r="I1323" s="1">
        <v>0</v>
      </c>
      <c r="J1323" s="1">
        <v>3.5</v>
      </c>
      <c r="K1323">
        <v>0.99565000000000003</v>
      </c>
      <c r="L1323"/>
      <c r="M1323" s="1" t="s">
        <v>29</v>
      </c>
      <c r="N1323" s="1" t="s">
        <v>28</v>
      </c>
      <c r="O1323" s="1" t="s">
        <v>80</v>
      </c>
      <c r="P1323" s="1">
        <f>Tabulka1[[#This Row],[x2]]/(1+Tabulka1[[#This Row],[y2]]*60.08/94.196)</f>
        <v>0</v>
      </c>
      <c r="Q1323" s="1">
        <f>Tabulka1[[#This Row],[y2]]</f>
        <v>3.5</v>
      </c>
      <c r="R1323" s="1">
        <f>Tabulka1[[#This Row],[z2]]</f>
        <v>0.99565000000000003</v>
      </c>
      <c r="S1323" s="1">
        <f>Tabulka1[[#This Row],[std2]]</f>
        <v>0</v>
      </c>
      <c r="T1323" s="1" t="s">
        <v>39</v>
      </c>
      <c r="U1323" s="1" t="s">
        <v>28</v>
      </c>
      <c r="V1323" s="1" t="str">
        <f>Tabulka1[[#This Row],[z2Label]]</f>
        <v>Density (g/cm3)</v>
      </c>
      <c r="W1323" s="1">
        <f>2*Tabulka1[[#This Row],[x3]]/94.196*1000/(100-Tabulka1[[#This Row],[x2]])</f>
        <v>0</v>
      </c>
      <c r="X1323" s="1">
        <f>(Tabulka1[[#This Row],[x2]]-Tabulka1[[#This Row],[x3]])/60.08*1000/(100-Tabulka1[[#This Row],[x2]])</f>
        <v>0</v>
      </c>
      <c r="Y1323" s="1">
        <f>Tabulka1[[#This Row],[z2]]</f>
        <v>0.99565000000000003</v>
      </c>
      <c r="Z1323" s="1">
        <f>Tabulka1[[#This Row],[std2]]</f>
        <v>0</v>
      </c>
      <c r="AA1323" s="1" t="s">
        <v>40</v>
      </c>
      <c r="AB1323" s="1" t="s">
        <v>37</v>
      </c>
      <c r="AC1323" s="1" t="str">
        <f>Tabulka1[[#This Row],[z2Label]]</f>
        <v>Density (g/cm3)</v>
      </c>
      <c r="AD1323" s="1">
        <f>Tabulka1[[#This Row],[y2]]</f>
        <v>3.5</v>
      </c>
      <c r="AE1323" s="1">
        <f>Tabulka1[[#This Row],[x3]]</f>
        <v>0</v>
      </c>
      <c r="AF1323" s="1">
        <f>Tabulka1[[#This Row],[x2]]-Tabulka1[[#This Row],[x3]]</f>
        <v>0</v>
      </c>
      <c r="AG1323" s="1">
        <f>100-Tabulka1[[#This Row],[Na2O_proc]]-Tabulka1[[#This Row],[SiO2_proc]]</f>
        <v>100</v>
      </c>
      <c r="AH1323" s="1">
        <f>Tabulka1[[#This Row],[z2]]</f>
        <v>0.99565000000000003</v>
      </c>
      <c r="AI1323" s="1">
        <f>Tabulka1[[#This Row],[std2]]</f>
        <v>0</v>
      </c>
      <c r="AJ1323" s="1" t="str">
        <f>Tabulka1[[#This Row],[z2Label]]</f>
        <v>Density (g/cm3)</v>
      </c>
      <c r="AK1323" s="1">
        <v>30</v>
      </c>
      <c r="AL1323" s="1" t="s">
        <v>83</v>
      </c>
      <c r="AM1323" s="1" t="s">
        <v>79</v>
      </c>
      <c r="AN1323" s="1">
        <f t="shared" si="935"/>
        <v>1.0020500624999999</v>
      </c>
      <c r="AO1323" s="1">
        <f>Tabulka1[[#This Row],[Interpolated_z2]]-Tabulka1[[#This Row],[z2]]</f>
        <v>6.4000624999999145E-3</v>
      </c>
      <c r="AP1323" s="1">
        <f>Tabulka1[[#This Row],[Interpolated_z2 - measured]]/Tabulka1[[#This Row],[z2]]*100</f>
        <v>0.64280244061667391</v>
      </c>
      <c r="AQ1323" s="1">
        <v>100</v>
      </c>
    </row>
    <row r="1324" spans="1:43" ht="16.5" x14ac:dyDescent="0.35">
      <c r="A1324" s="1">
        <f>2*Tabulka1[[#This Row],[x3]]*Tabulka1[[#This Row],[z]]/(100*94.196)*1000</f>
        <v>0.34005635912190124</v>
      </c>
      <c r="B1324" s="1">
        <f>Tabulka1[[#This Row],[y2]]*Tabulka1[[#This Row],[x]]/2</f>
        <v>0.59509862846332717</v>
      </c>
      <c r="C1324" s="1">
        <f>Tabulka1[[#This Row],[z2]]</f>
        <v>1.03539</v>
      </c>
      <c r="D1324" s="1">
        <f>Tabulka1[[#This Row],[std2]]</f>
        <v>0</v>
      </c>
      <c r="E1324" s="1">
        <v>10</v>
      </c>
      <c r="F1324" s="1" t="s">
        <v>84</v>
      </c>
      <c r="G1324" s="1" t="s">
        <v>27</v>
      </c>
      <c r="H1324" s="1" t="str">
        <f>Tabulka1[[#This Row],[z2Label]]</f>
        <v>Density (g/cm3)</v>
      </c>
      <c r="I1324" s="1">
        <v>5</v>
      </c>
      <c r="J1324" s="1">
        <v>3.5</v>
      </c>
      <c r="K1324">
        <v>1.03539</v>
      </c>
      <c r="L1324">
        <v>0</v>
      </c>
      <c r="M1324" s="1" t="s">
        <v>29</v>
      </c>
      <c r="N1324" s="1" t="s">
        <v>28</v>
      </c>
      <c r="O1324" s="1" t="s">
        <v>80</v>
      </c>
      <c r="P1324" s="1">
        <f>Tabulka1[[#This Row],[x2]]/(1+Tabulka1[[#This Row],[y2]]*60.08/94.196)</f>
        <v>1.5468542676598485</v>
      </c>
      <c r="Q1324" s="1">
        <f>Tabulka1[[#This Row],[y2]]</f>
        <v>3.5</v>
      </c>
      <c r="R1324" s="1">
        <f>Tabulka1[[#This Row],[z2]]</f>
        <v>1.03539</v>
      </c>
      <c r="S1324" s="1">
        <f>Tabulka1[[#This Row],[std2]]</f>
        <v>0</v>
      </c>
      <c r="T1324" s="1" t="s">
        <v>39</v>
      </c>
      <c r="U1324" s="1" t="s">
        <v>28</v>
      </c>
      <c r="V1324" s="1" t="str">
        <f>Tabulka1[[#This Row],[z2Label]]</f>
        <v>Density (g/cm3)</v>
      </c>
      <c r="W1324" s="1">
        <f>2*Tabulka1[[#This Row],[x3]]/94.196*1000/(100-Tabulka1[[#This Row],[x2]])</f>
        <v>0.34571906453952644</v>
      </c>
      <c r="X1324" s="1">
        <f>(Tabulka1[[#This Row],[x2]]-Tabulka1[[#This Row],[x3]])/60.08*1000/(100-Tabulka1[[#This Row],[x2]])</f>
        <v>0.60500836294417115</v>
      </c>
      <c r="Y1324" s="1">
        <f>Tabulka1[[#This Row],[z2]]</f>
        <v>1.03539</v>
      </c>
      <c r="Z1324" s="1">
        <f>Tabulka1[[#This Row],[std2]]</f>
        <v>0</v>
      </c>
      <c r="AA1324" s="1" t="s">
        <v>40</v>
      </c>
      <c r="AB1324" s="1" t="s">
        <v>37</v>
      </c>
      <c r="AC1324" s="1" t="str">
        <f>Tabulka1[[#This Row],[z2Label]]</f>
        <v>Density (g/cm3)</v>
      </c>
      <c r="AD1324" s="1">
        <f>Tabulka1[[#This Row],[y2]]</f>
        <v>3.5</v>
      </c>
      <c r="AE1324" s="1">
        <f>Tabulka1[[#This Row],[x3]]</f>
        <v>1.5468542676598485</v>
      </c>
      <c r="AF1324" s="1">
        <f>Tabulka1[[#This Row],[x2]]-Tabulka1[[#This Row],[x3]]</f>
        <v>3.4531457323401513</v>
      </c>
      <c r="AG1324" s="1">
        <f>100-Tabulka1[[#This Row],[Na2O_proc]]-Tabulka1[[#This Row],[SiO2_proc]]</f>
        <v>95</v>
      </c>
      <c r="AH1324" s="1">
        <f>Tabulka1[[#This Row],[z2]]</f>
        <v>1.03539</v>
      </c>
      <c r="AI1324" s="1">
        <f>Tabulka1[[#This Row],[std2]]</f>
        <v>0</v>
      </c>
      <c r="AJ1324" s="1" t="str">
        <f>Tabulka1[[#This Row],[z2Label]]</f>
        <v>Density (g/cm3)</v>
      </c>
      <c r="AK1324" s="1">
        <v>30</v>
      </c>
      <c r="AL1324" s="1" t="s">
        <v>83</v>
      </c>
      <c r="AM1324" s="1" t="s">
        <v>79</v>
      </c>
      <c r="AN1324" s="1">
        <f t="shared" si="935"/>
        <v>1.0363232306250003</v>
      </c>
      <c r="AO1324" s="1">
        <f>Tabulka1[[#This Row],[Interpolated_z2]]-Tabulka1[[#This Row],[z2]]</f>
        <v>9.3323062500028087E-4</v>
      </c>
      <c r="AP1324" s="1">
        <f>Tabulka1[[#This Row],[Interpolated_z2 - measured]]/Tabulka1[[#This Row],[z2]]*100</f>
        <v>9.0133246892502433E-2</v>
      </c>
      <c r="AQ1324" s="1">
        <v>1</v>
      </c>
    </row>
    <row r="1325" spans="1:43" ht="16.5" x14ac:dyDescent="0.35">
      <c r="A1325" s="1">
        <f>2*Tabulka1[[#This Row],[x3]]*Tabulka1[[#This Row],[z]]/(100*94.196)*1000</f>
        <v>0.7070639393581104</v>
      </c>
      <c r="B1325" s="1">
        <f>Tabulka1[[#This Row],[y2]]*Tabulka1[[#This Row],[x]]/2</f>
        <v>1.2373618938766933</v>
      </c>
      <c r="C1325" s="1">
        <f>Tabulka1[[#This Row],[z2]]</f>
        <v>1.0764200000000002</v>
      </c>
      <c r="D1325" s="1">
        <f>Tabulka1[[#This Row],[std2]]</f>
        <v>7.0710678118646961E-5</v>
      </c>
      <c r="E1325" s="1">
        <v>10</v>
      </c>
      <c r="F1325" s="1" t="s">
        <v>84</v>
      </c>
      <c r="G1325" s="1" t="s">
        <v>27</v>
      </c>
      <c r="H1325" s="1" t="str">
        <f>Tabulka1[[#This Row],[z2Label]]</f>
        <v>Density (g/cm3)</v>
      </c>
      <c r="I1325" s="1">
        <v>10</v>
      </c>
      <c r="J1325" s="1">
        <v>3.5</v>
      </c>
      <c r="K1325">
        <v>1.0764200000000002</v>
      </c>
      <c r="L1325">
        <v>7.0710678118646961E-5</v>
      </c>
      <c r="M1325" s="1" t="s">
        <v>29</v>
      </c>
      <c r="N1325" s="1" t="s">
        <v>28</v>
      </c>
      <c r="O1325" s="1" t="s">
        <v>80</v>
      </c>
      <c r="P1325" s="1">
        <f>Tabulka1[[#This Row],[x2]]/(1+Tabulka1[[#This Row],[y2]]*60.08/94.196)</f>
        <v>3.0937085353196969</v>
      </c>
      <c r="Q1325" s="1">
        <f>Tabulka1[[#This Row],[y2]]</f>
        <v>3.5</v>
      </c>
      <c r="R1325" s="1">
        <f>Tabulka1[[#This Row],[z2]]</f>
        <v>1.0764200000000002</v>
      </c>
      <c r="S1325" s="1">
        <f>Tabulka1[[#This Row],[std2]]</f>
        <v>7.0710678118646961E-5</v>
      </c>
      <c r="T1325" s="1" t="s">
        <v>39</v>
      </c>
      <c r="U1325" s="1" t="s">
        <v>28</v>
      </c>
      <c r="V1325" s="1" t="str">
        <f>Tabulka1[[#This Row],[z2Label]]</f>
        <v>Density (g/cm3)</v>
      </c>
      <c r="W1325" s="1">
        <f>2*Tabulka1[[#This Row],[x3]]/94.196*1000/(100-Tabulka1[[#This Row],[x2]])</f>
        <v>0.72985135847233362</v>
      </c>
      <c r="X1325" s="1">
        <f>(Tabulka1[[#This Row],[x2]]-Tabulka1[[#This Row],[x3]])/60.08*1000/(100-Tabulka1[[#This Row],[x2]])</f>
        <v>1.2772398773265836</v>
      </c>
      <c r="Y1325" s="1">
        <f>Tabulka1[[#This Row],[z2]]</f>
        <v>1.0764200000000002</v>
      </c>
      <c r="Z1325" s="1">
        <f>Tabulka1[[#This Row],[std2]]</f>
        <v>7.0710678118646961E-5</v>
      </c>
      <c r="AA1325" s="1" t="s">
        <v>40</v>
      </c>
      <c r="AB1325" s="1" t="s">
        <v>37</v>
      </c>
      <c r="AC1325" s="1" t="str">
        <f>Tabulka1[[#This Row],[z2Label]]</f>
        <v>Density (g/cm3)</v>
      </c>
      <c r="AD1325" s="1">
        <f>Tabulka1[[#This Row],[y2]]</f>
        <v>3.5</v>
      </c>
      <c r="AE1325" s="1">
        <f>Tabulka1[[#This Row],[x3]]</f>
        <v>3.0937085353196969</v>
      </c>
      <c r="AF1325" s="1">
        <f>Tabulka1[[#This Row],[x2]]-Tabulka1[[#This Row],[x3]]</f>
        <v>6.9062914646803026</v>
      </c>
      <c r="AG1325" s="1">
        <f>100-Tabulka1[[#This Row],[Na2O_proc]]-Tabulka1[[#This Row],[SiO2_proc]]</f>
        <v>90</v>
      </c>
      <c r="AH1325" s="1">
        <f>Tabulka1[[#This Row],[z2]]</f>
        <v>1.0764200000000002</v>
      </c>
      <c r="AI1325" s="1">
        <f>Tabulka1[[#This Row],[std2]]</f>
        <v>7.0710678118646961E-5</v>
      </c>
      <c r="AJ1325" s="1" t="str">
        <f>Tabulka1[[#This Row],[z2Label]]</f>
        <v>Density (g/cm3)</v>
      </c>
      <c r="AK1325" s="1">
        <v>30</v>
      </c>
      <c r="AL1325" s="1" t="s">
        <v>83</v>
      </c>
      <c r="AM1325" s="1" t="s">
        <v>79</v>
      </c>
      <c r="AN1325" s="1">
        <f t="shared" si="935"/>
        <v>1.0762847725000002</v>
      </c>
      <c r="AO1325" s="1">
        <f>Tabulka1[[#This Row],[Interpolated_z2]]-Tabulka1[[#This Row],[z2]]</f>
        <v>-1.3522749999994588E-4</v>
      </c>
      <c r="AP1325" s="1">
        <f>Tabulka1[[#This Row],[Interpolated_z2 - measured]]/Tabulka1[[#This Row],[z2]]*100</f>
        <v>-1.2562707864954744E-2</v>
      </c>
      <c r="AQ1325" s="1">
        <v>1</v>
      </c>
    </row>
    <row r="1326" spans="1:43" ht="16.5" x14ac:dyDescent="0.35">
      <c r="A1326" s="1">
        <f>2*Tabulka1[[#This Row],[x3]]*Tabulka1[[#This Row],[z]]/(100*94.196)*1000</f>
        <v>1.1047520986875812</v>
      </c>
      <c r="B1326" s="1">
        <f>Tabulka1[[#This Row],[y2]]*Tabulka1[[#This Row],[x]]/2</f>
        <v>1.9333161727032671</v>
      </c>
      <c r="C1326" s="1">
        <f>Tabulka1[[#This Row],[z2]]</f>
        <v>1.121235</v>
      </c>
      <c r="D1326" s="1">
        <f>Tabulka1[[#This Row],[std2]]</f>
        <v>7.0710678119117998E-6</v>
      </c>
      <c r="E1326" s="1">
        <v>10</v>
      </c>
      <c r="F1326" s="1" t="s">
        <v>84</v>
      </c>
      <c r="G1326" s="1" t="s">
        <v>27</v>
      </c>
      <c r="H1326" s="1" t="str">
        <f>Tabulka1[[#This Row],[z2Label]]</f>
        <v>Density (g/cm3)</v>
      </c>
      <c r="I1326" s="1">
        <v>15</v>
      </c>
      <c r="J1326" s="1">
        <v>3.5</v>
      </c>
      <c r="K1326">
        <v>1.121235</v>
      </c>
      <c r="L1326">
        <v>7.0710678119117998E-6</v>
      </c>
      <c r="M1326" s="1" t="s">
        <v>29</v>
      </c>
      <c r="N1326" s="1" t="s">
        <v>28</v>
      </c>
      <c r="O1326" s="1" t="s">
        <v>80</v>
      </c>
      <c r="P1326" s="1">
        <f>Tabulka1[[#This Row],[x2]]/(1+Tabulka1[[#This Row],[y2]]*60.08/94.196)</f>
        <v>4.6405628029795452</v>
      </c>
      <c r="Q1326" s="1">
        <f>Tabulka1[[#This Row],[y2]]</f>
        <v>3.5</v>
      </c>
      <c r="R1326" s="1">
        <f>Tabulka1[[#This Row],[z2]]</f>
        <v>1.121235</v>
      </c>
      <c r="S1326" s="1">
        <f>Tabulka1[[#This Row],[std2]]</f>
        <v>7.0710678119117998E-6</v>
      </c>
      <c r="T1326" s="1" t="s">
        <v>39</v>
      </c>
      <c r="U1326" s="1" t="s">
        <v>28</v>
      </c>
      <c r="V1326" s="1" t="str">
        <f>Tabulka1[[#This Row],[z2Label]]</f>
        <v>Density (g/cm3)</v>
      </c>
      <c r="W1326" s="1">
        <f>2*Tabulka1[[#This Row],[x3]]/94.196*1000/(100-Tabulka1[[#This Row],[x2]])</f>
        <v>1.1591756869854708</v>
      </c>
      <c r="X1326" s="1">
        <f>(Tabulka1[[#This Row],[x2]]-Tabulka1[[#This Row],[x3]])/60.08*1000/(100-Tabulka1[[#This Row],[x2]])</f>
        <v>2.028557452224574</v>
      </c>
      <c r="Y1326" s="1">
        <f>Tabulka1[[#This Row],[z2]]</f>
        <v>1.121235</v>
      </c>
      <c r="Z1326" s="1">
        <f>Tabulka1[[#This Row],[std2]]</f>
        <v>7.0710678119117998E-6</v>
      </c>
      <c r="AA1326" s="1" t="s">
        <v>40</v>
      </c>
      <c r="AB1326" s="1" t="s">
        <v>37</v>
      </c>
      <c r="AC1326" s="1" t="str">
        <f>Tabulka1[[#This Row],[z2Label]]</f>
        <v>Density (g/cm3)</v>
      </c>
      <c r="AD1326" s="1">
        <f>Tabulka1[[#This Row],[y2]]</f>
        <v>3.5</v>
      </c>
      <c r="AE1326" s="1">
        <f>Tabulka1[[#This Row],[x3]]</f>
        <v>4.6405628029795452</v>
      </c>
      <c r="AF1326" s="1">
        <f>Tabulka1[[#This Row],[x2]]-Tabulka1[[#This Row],[x3]]</f>
        <v>10.359437197020455</v>
      </c>
      <c r="AG1326" s="1">
        <f>100-Tabulka1[[#This Row],[Na2O_proc]]-Tabulka1[[#This Row],[SiO2_proc]]</f>
        <v>85</v>
      </c>
      <c r="AH1326" s="1">
        <f>Tabulka1[[#This Row],[z2]]</f>
        <v>1.121235</v>
      </c>
      <c r="AI1326" s="1">
        <f>Tabulka1[[#This Row],[std2]]</f>
        <v>7.0710678119117998E-6</v>
      </c>
      <c r="AJ1326" s="1" t="str">
        <f>Tabulka1[[#This Row],[z2Label]]</f>
        <v>Density (g/cm3)</v>
      </c>
      <c r="AK1326" s="1">
        <v>30</v>
      </c>
      <c r="AL1326" s="1" t="s">
        <v>83</v>
      </c>
      <c r="AM1326" s="1" t="s">
        <v>79</v>
      </c>
      <c r="AN1326" s="1">
        <f t="shared" si="935"/>
        <v>1.1204748956250001</v>
      </c>
      <c r="AO1326" s="1">
        <f>Tabulka1[[#This Row],[Interpolated_z2]]-Tabulka1[[#This Row],[z2]]</f>
        <v>-7.6010437499984818E-4</v>
      </c>
      <c r="AP1326" s="1">
        <f>Tabulka1[[#This Row],[Interpolated_z2 - measured]]/Tabulka1[[#This Row],[z2]]*100</f>
        <v>-6.7791709588074595E-2</v>
      </c>
      <c r="AQ1326" s="1">
        <v>1</v>
      </c>
    </row>
    <row r="1327" spans="1:43" ht="16.5" x14ac:dyDescent="0.35">
      <c r="A1327" s="1">
        <f>2*Tabulka1[[#This Row],[x3]]*Tabulka1[[#This Row],[z]]/(100*94.196)*1000</f>
        <v>1.5344723393633655</v>
      </c>
      <c r="B1327" s="1">
        <f>Tabulka1[[#This Row],[y2]]*Tabulka1[[#This Row],[x]]/2</f>
        <v>2.6853265938858897</v>
      </c>
      <c r="C1327" s="1">
        <f>Tabulka1[[#This Row],[z2]]</f>
        <v>1.1680250000000001</v>
      </c>
      <c r="D1327" s="1">
        <f>Tabulka1[[#This Row],[std2]]</f>
        <v>2.1213203435578389E-5</v>
      </c>
      <c r="E1327" s="1">
        <v>10</v>
      </c>
      <c r="F1327" s="1" t="s">
        <v>84</v>
      </c>
      <c r="G1327" s="1" t="s">
        <v>27</v>
      </c>
      <c r="H1327" s="1" t="str">
        <f>Tabulka1[[#This Row],[z2Label]]</f>
        <v>Density (g/cm3)</v>
      </c>
      <c r="I1327" s="1">
        <v>20</v>
      </c>
      <c r="J1327" s="1">
        <v>3.5</v>
      </c>
      <c r="K1327">
        <v>1.1680250000000001</v>
      </c>
      <c r="L1327">
        <v>2.1213203435578389E-5</v>
      </c>
      <c r="M1327" s="1" t="s">
        <v>29</v>
      </c>
      <c r="N1327" s="1" t="s">
        <v>28</v>
      </c>
      <c r="O1327" s="1" t="s">
        <v>80</v>
      </c>
      <c r="P1327" s="1">
        <f>Tabulka1[[#This Row],[x2]]/(1+Tabulka1[[#This Row],[y2]]*60.08/94.196)</f>
        <v>6.1874170706393938</v>
      </c>
      <c r="Q1327" s="1">
        <f>Tabulka1[[#This Row],[y2]]</f>
        <v>3.5</v>
      </c>
      <c r="R1327" s="1">
        <f>Tabulka1[[#This Row],[z2]]</f>
        <v>1.1680250000000001</v>
      </c>
      <c r="S1327" s="1">
        <f>Tabulka1[[#This Row],[std2]]</f>
        <v>2.1213203435578389E-5</v>
      </c>
      <c r="T1327" s="1" t="s">
        <v>39</v>
      </c>
      <c r="U1327" s="1" t="s">
        <v>28</v>
      </c>
      <c r="V1327" s="1" t="str">
        <f>Tabulka1[[#This Row],[z2Label]]</f>
        <v>Density (g/cm3)</v>
      </c>
      <c r="W1327" s="1">
        <f>2*Tabulka1[[#This Row],[x3]]/94.196*1000/(100-Tabulka1[[#This Row],[x2]])</f>
        <v>1.6421655565627507</v>
      </c>
      <c r="X1327" s="1">
        <f>(Tabulka1[[#This Row],[x2]]-Tabulka1[[#This Row],[x3]])/60.08*1000/(100-Tabulka1[[#This Row],[x2]])</f>
        <v>2.8737897239848129</v>
      </c>
      <c r="Y1327" s="1">
        <f>Tabulka1[[#This Row],[z2]]</f>
        <v>1.1680250000000001</v>
      </c>
      <c r="Z1327" s="1">
        <f>Tabulka1[[#This Row],[std2]]</f>
        <v>2.1213203435578389E-5</v>
      </c>
      <c r="AA1327" s="1" t="s">
        <v>40</v>
      </c>
      <c r="AB1327" s="1" t="s">
        <v>37</v>
      </c>
      <c r="AC1327" s="1" t="str">
        <f>Tabulka1[[#This Row],[z2Label]]</f>
        <v>Density (g/cm3)</v>
      </c>
      <c r="AD1327" s="1">
        <f>Tabulka1[[#This Row],[y2]]</f>
        <v>3.5</v>
      </c>
      <c r="AE1327" s="1">
        <f>Tabulka1[[#This Row],[x3]]</f>
        <v>6.1874170706393938</v>
      </c>
      <c r="AF1327" s="1">
        <f>Tabulka1[[#This Row],[x2]]-Tabulka1[[#This Row],[x3]]</f>
        <v>13.812582929360605</v>
      </c>
      <c r="AG1327" s="1">
        <f>100-Tabulka1[[#This Row],[Na2O_proc]]-Tabulka1[[#This Row],[SiO2_proc]]</f>
        <v>80</v>
      </c>
      <c r="AH1327" s="1">
        <f>Tabulka1[[#This Row],[z2]]</f>
        <v>1.1680250000000001</v>
      </c>
      <c r="AI1327" s="1">
        <f>Tabulka1[[#This Row],[std2]]</f>
        <v>2.1213203435578389E-5</v>
      </c>
      <c r="AJ1327" s="1" t="str">
        <f>Tabulka1[[#This Row],[z2Label]]</f>
        <v>Density (g/cm3)</v>
      </c>
      <c r="AK1327" s="1">
        <v>30</v>
      </c>
      <c r="AL1327" s="1" t="s">
        <v>83</v>
      </c>
      <c r="AM1327" s="1" t="s">
        <v>79</v>
      </c>
      <c r="AN1327" s="1">
        <f t="shared" si="935"/>
        <v>1.1678823525000004</v>
      </c>
      <c r="AO1327" s="1">
        <f>Tabulka1[[#This Row],[Interpolated_z2]]-Tabulka1[[#This Row],[z2]]</f>
        <v>-1.4264749999970405E-4</v>
      </c>
      <c r="AP1327" s="1">
        <f>Tabulka1[[#This Row],[Interpolated_z2 - measured]]/Tabulka1[[#This Row],[z2]]*100</f>
        <v>-1.2212709488213354E-2</v>
      </c>
      <c r="AQ1327" s="1">
        <v>1</v>
      </c>
    </row>
    <row r="1328" spans="1:43" ht="16.5" x14ac:dyDescent="0.35">
      <c r="A1328" s="1">
        <f>2*Tabulka1[[#This Row],[x3]]*Tabulka1[[#This Row],[z]]/(100*94.196)*1000</f>
        <v>1.9983430549534282</v>
      </c>
      <c r="B1328" s="1">
        <f>Tabulka1[[#This Row],[y2]]*Tabulka1[[#This Row],[x]]/2</f>
        <v>3.4971003461684993</v>
      </c>
      <c r="C1328" s="1">
        <f>Tabulka1[[#This Row],[z2]]</f>
        <v>1.2168950000000001</v>
      </c>
      <c r="D1328" s="1">
        <f>Tabulka1[[#This Row],[std2]]</f>
        <v>4.9497474683068572E-5</v>
      </c>
      <c r="E1328" s="1">
        <v>10</v>
      </c>
      <c r="F1328" s="1" t="s">
        <v>84</v>
      </c>
      <c r="G1328" s="1" t="s">
        <v>27</v>
      </c>
      <c r="H1328" s="1" t="str">
        <f>Tabulka1[[#This Row],[z2Label]]</f>
        <v>Density (g/cm3)</v>
      </c>
      <c r="I1328" s="1">
        <v>25</v>
      </c>
      <c r="J1328" s="1">
        <v>3.5</v>
      </c>
      <c r="K1328">
        <v>1.2168950000000001</v>
      </c>
      <c r="L1328">
        <v>4.9497474683068572E-5</v>
      </c>
      <c r="M1328" s="1" t="s">
        <v>29</v>
      </c>
      <c r="N1328" s="1" t="s">
        <v>28</v>
      </c>
      <c r="O1328" s="1" t="s">
        <v>80</v>
      </c>
      <c r="P1328" s="1">
        <f>Tabulka1[[#This Row],[x2]]/(1+Tabulka1[[#This Row],[y2]]*60.08/94.196)</f>
        <v>7.7342713382992416</v>
      </c>
      <c r="Q1328" s="1">
        <f>Tabulka1[[#This Row],[y2]]</f>
        <v>3.5</v>
      </c>
      <c r="R1328" s="1">
        <f>Tabulka1[[#This Row],[z2]]</f>
        <v>1.2168950000000001</v>
      </c>
      <c r="S1328" s="1">
        <f>Tabulka1[[#This Row],[std2]]</f>
        <v>4.9497474683068572E-5</v>
      </c>
      <c r="T1328" s="1" t="s">
        <v>39</v>
      </c>
      <c r="U1328" s="1" t="s">
        <v>28</v>
      </c>
      <c r="V1328" s="1" t="str">
        <f>Tabulka1[[#This Row],[z2Label]]</f>
        <v>Density (g/cm3)</v>
      </c>
      <c r="W1328" s="1">
        <f>2*Tabulka1[[#This Row],[x3]]/94.196*1000/(100-Tabulka1[[#This Row],[x2]])</f>
        <v>2.1895540754170009</v>
      </c>
      <c r="X1328" s="1">
        <f>(Tabulka1[[#This Row],[x2]]-Tabulka1[[#This Row],[x3]])/60.08*1000/(100-Tabulka1[[#This Row],[x2]])</f>
        <v>3.8317196319797517</v>
      </c>
      <c r="Y1328" s="1">
        <f>Tabulka1[[#This Row],[z2]]</f>
        <v>1.2168950000000001</v>
      </c>
      <c r="Z1328" s="1">
        <f>Tabulka1[[#This Row],[std2]]</f>
        <v>4.9497474683068572E-5</v>
      </c>
      <c r="AA1328" s="1" t="s">
        <v>40</v>
      </c>
      <c r="AB1328" s="1" t="s">
        <v>37</v>
      </c>
      <c r="AC1328" s="1" t="str">
        <f>Tabulka1[[#This Row],[z2Label]]</f>
        <v>Density (g/cm3)</v>
      </c>
      <c r="AD1328" s="1">
        <f>Tabulka1[[#This Row],[y2]]</f>
        <v>3.5</v>
      </c>
      <c r="AE1328" s="1">
        <f>Tabulka1[[#This Row],[x3]]</f>
        <v>7.7342713382992416</v>
      </c>
      <c r="AF1328" s="1">
        <f>Tabulka1[[#This Row],[x2]]-Tabulka1[[#This Row],[x3]]</f>
        <v>17.265728661700759</v>
      </c>
      <c r="AG1328" s="1">
        <f>100-Tabulka1[[#This Row],[Na2O_proc]]-Tabulka1[[#This Row],[SiO2_proc]]</f>
        <v>75</v>
      </c>
      <c r="AH1328" s="1">
        <f>Tabulka1[[#This Row],[z2]]</f>
        <v>1.2168950000000001</v>
      </c>
      <c r="AI1328" s="1">
        <f>Tabulka1[[#This Row],[std2]]</f>
        <v>4.9497474683068572E-5</v>
      </c>
      <c r="AJ1328" s="1" t="str">
        <f>Tabulka1[[#This Row],[z2Label]]</f>
        <v>Density (g/cm3)</v>
      </c>
      <c r="AK1328" s="1">
        <v>30</v>
      </c>
      <c r="AL1328" s="1" t="s">
        <v>83</v>
      </c>
      <c r="AM1328" s="1" t="s">
        <v>79</v>
      </c>
      <c r="AN1328" s="1">
        <f t="shared" si="935"/>
        <v>1.2179444406249997</v>
      </c>
      <c r="AO1328" s="1">
        <f>Tabulka1[[#This Row],[Interpolated_z2]]-Tabulka1[[#This Row],[z2]]</f>
        <v>1.0494406249996757E-3</v>
      </c>
      <c r="AP1328" s="1">
        <f>Tabulka1[[#This Row],[Interpolated_z2 - measured]]/Tabulka1[[#This Row],[z2]]*100</f>
        <v>8.6239209216873738E-2</v>
      </c>
      <c r="AQ1328" s="1">
        <v>1</v>
      </c>
    </row>
    <row r="1329" spans="1:43" ht="16.5" x14ac:dyDescent="0.35">
      <c r="A1329" s="1">
        <f>2*Tabulka1[[#This Row],[x3]]*Tabulka1[[#This Row],[z]]/(100*94.196)*1000</f>
        <v>2.506709888464115</v>
      </c>
      <c r="B1329" s="1">
        <f>Tabulka1[[#This Row],[y2]]*Tabulka1[[#This Row],[x]]/2</f>
        <v>4.3867423048122012</v>
      </c>
      <c r="C1329" s="1">
        <f>Tabulka1[[#This Row],[z2]]</f>
        <v>1.2720549999999999</v>
      </c>
      <c r="D1329" s="1">
        <f>Tabulka1[[#This Row],[std2]]</f>
        <v>7.0710678119117998E-6</v>
      </c>
      <c r="E1329" s="1">
        <v>10</v>
      </c>
      <c r="F1329" s="1" t="s">
        <v>84</v>
      </c>
      <c r="G1329" s="1" t="s">
        <v>27</v>
      </c>
      <c r="H1329" s="1" t="str">
        <f>Tabulka1[[#This Row],[z2Label]]</f>
        <v>Density (g/cm3)</v>
      </c>
      <c r="I1329" s="1">
        <v>30</v>
      </c>
      <c r="J1329" s="1">
        <v>3.5</v>
      </c>
      <c r="K1329">
        <v>1.2720549999999999</v>
      </c>
      <c r="L1329">
        <v>7.0710678119117998E-6</v>
      </c>
      <c r="M1329" s="1" t="s">
        <v>29</v>
      </c>
      <c r="N1329" s="1" t="s">
        <v>28</v>
      </c>
      <c r="O1329" s="1" t="s">
        <v>80</v>
      </c>
      <c r="P1329" s="1">
        <f>Tabulka1[[#This Row],[x2]]/(1+Tabulka1[[#This Row],[y2]]*60.08/94.196)</f>
        <v>9.2811256059590903</v>
      </c>
      <c r="Q1329" s="1">
        <f>Tabulka1[[#This Row],[y2]]</f>
        <v>3.5</v>
      </c>
      <c r="R1329" s="1">
        <f>Tabulka1[[#This Row],[z2]]</f>
        <v>1.2720549999999999</v>
      </c>
      <c r="S1329" s="1">
        <f>Tabulka1[[#This Row],[std2]]</f>
        <v>7.0710678119117998E-6</v>
      </c>
      <c r="T1329" s="1" t="s">
        <v>39</v>
      </c>
      <c r="U1329" s="1" t="s">
        <v>28</v>
      </c>
      <c r="V1329" s="1" t="str">
        <f>Tabulka1[[#This Row],[z2Label]]</f>
        <v>Density (g/cm3)</v>
      </c>
      <c r="W1329" s="1">
        <f>2*Tabulka1[[#This Row],[x3]]/94.196*1000/(100-Tabulka1[[#This Row],[x2]])</f>
        <v>2.815140954107572</v>
      </c>
      <c r="X1329" s="1">
        <f>(Tabulka1[[#This Row],[x2]]-Tabulka1[[#This Row],[x3]])/60.08*1000/(100-Tabulka1[[#This Row],[x2]])</f>
        <v>4.9264966696882517</v>
      </c>
      <c r="Y1329" s="1">
        <f>Tabulka1[[#This Row],[z2]]</f>
        <v>1.2720549999999999</v>
      </c>
      <c r="Z1329" s="1">
        <f>Tabulka1[[#This Row],[std2]]</f>
        <v>7.0710678119117998E-6</v>
      </c>
      <c r="AA1329" s="1" t="s">
        <v>40</v>
      </c>
      <c r="AB1329" s="1" t="s">
        <v>37</v>
      </c>
      <c r="AC1329" s="1" t="str">
        <f>Tabulka1[[#This Row],[z2Label]]</f>
        <v>Density (g/cm3)</v>
      </c>
      <c r="AD1329" s="1">
        <f>Tabulka1[[#This Row],[y2]]</f>
        <v>3.5</v>
      </c>
      <c r="AE1329" s="1">
        <f>Tabulka1[[#This Row],[x3]]</f>
        <v>9.2811256059590903</v>
      </c>
      <c r="AF1329" s="1">
        <f>Tabulka1[[#This Row],[x2]]-Tabulka1[[#This Row],[x3]]</f>
        <v>20.71887439404091</v>
      </c>
      <c r="AG1329" s="1">
        <f>100-Tabulka1[[#This Row],[Na2O_proc]]-Tabulka1[[#This Row],[SiO2_proc]]</f>
        <v>70</v>
      </c>
      <c r="AH1329" s="1">
        <f>Tabulka1[[#This Row],[z2]]</f>
        <v>1.2720549999999999</v>
      </c>
      <c r="AI1329" s="1">
        <f>Tabulka1[[#This Row],[std2]]</f>
        <v>7.0710678119117998E-6</v>
      </c>
      <c r="AJ1329" s="1" t="str">
        <f>Tabulka1[[#This Row],[z2Label]]</f>
        <v>Density (g/cm3)</v>
      </c>
      <c r="AK1329" s="1">
        <v>30</v>
      </c>
      <c r="AL1329" s="1" t="s">
        <v>83</v>
      </c>
      <c r="AM1329" s="1" t="s">
        <v>79</v>
      </c>
      <c r="AN1329" s="1">
        <f t="shared" si="935"/>
        <v>1.2705470025000003</v>
      </c>
      <c r="AO1329" s="1">
        <f>Tabulka1[[#This Row],[Interpolated_z2]]-Tabulka1[[#This Row],[z2]]</f>
        <v>-1.5079974999996359E-3</v>
      </c>
      <c r="AP1329" s="1">
        <f>Tabulka1[[#This Row],[Interpolated_z2 - measured]]/Tabulka1[[#This Row],[z2]]*100</f>
        <v>-0.11854813667645156</v>
      </c>
      <c r="AQ1329" s="1">
        <v>1</v>
      </c>
    </row>
    <row r="1330" spans="1:43" ht="16.5" x14ac:dyDescent="0.35">
      <c r="A1330" s="1">
        <f>2*Tabulka1[[#This Row],[x3]]*Tabulka1[[#This Row],[z]]/(100*94.196)*1000</f>
        <v>0</v>
      </c>
      <c r="B1330" s="1">
        <f>Tabulka1[[#This Row],[y2]]*Tabulka1[[#This Row],[x]]/2</f>
        <v>0</v>
      </c>
      <c r="C1330" s="1">
        <f>Tabulka1[[#This Row],[z2]]</f>
        <v>0.99565000000000003</v>
      </c>
      <c r="D1330" s="1">
        <f>Tabulka1[[#This Row],[std2]]</f>
        <v>0</v>
      </c>
      <c r="E1330" s="1">
        <v>11</v>
      </c>
      <c r="F1330" s="1" t="s">
        <v>84</v>
      </c>
      <c r="G1330" s="1" t="s">
        <v>27</v>
      </c>
      <c r="H1330" s="1" t="str">
        <f>Tabulka1[[#This Row],[z2Label]]</f>
        <v>Density (g/cm3)</v>
      </c>
      <c r="I1330" s="1">
        <v>0</v>
      </c>
      <c r="J1330" s="1">
        <v>3.8849999999999998</v>
      </c>
      <c r="K1330">
        <v>0.99565000000000003</v>
      </c>
      <c r="L1330"/>
      <c r="M1330" s="1" t="s">
        <v>29</v>
      </c>
      <c r="N1330" s="1" t="s">
        <v>28</v>
      </c>
      <c r="O1330" s="1" t="s">
        <v>80</v>
      </c>
      <c r="P1330" s="1">
        <f>Tabulka1[[#This Row],[x2]]/(1+Tabulka1[[#This Row],[y2]]*60.08/94.196)</f>
        <v>0</v>
      </c>
      <c r="Q1330" s="1">
        <f>Tabulka1[[#This Row],[y2]]</f>
        <v>3.8849999999999998</v>
      </c>
      <c r="R1330" s="1">
        <f>Tabulka1[[#This Row],[z2]]</f>
        <v>0.99565000000000003</v>
      </c>
      <c r="S1330" s="1">
        <f>Tabulka1[[#This Row],[std2]]</f>
        <v>0</v>
      </c>
      <c r="T1330" s="1" t="s">
        <v>39</v>
      </c>
      <c r="U1330" s="1" t="s">
        <v>28</v>
      </c>
      <c r="V1330" s="1" t="str">
        <f>Tabulka1[[#This Row],[z2Label]]</f>
        <v>Density (g/cm3)</v>
      </c>
      <c r="W1330" s="1">
        <f>2*Tabulka1[[#This Row],[x3]]/94.196*1000/(100-Tabulka1[[#This Row],[x2]])</f>
        <v>0</v>
      </c>
      <c r="X1330" s="1">
        <f>(Tabulka1[[#This Row],[x2]]-Tabulka1[[#This Row],[x3]])/60.08*1000/(100-Tabulka1[[#This Row],[x2]])</f>
        <v>0</v>
      </c>
      <c r="Y1330" s="1">
        <f>Tabulka1[[#This Row],[z2]]</f>
        <v>0.99565000000000003</v>
      </c>
      <c r="Z1330" s="1">
        <f>Tabulka1[[#This Row],[std2]]</f>
        <v>0</v>
      </c>
      <c r="AA1330" s="1" t="s">
        <v>40</v>
      </c>
      <c r="AB1330" s="1" t="s">
        <v>37</v>
      </c>
      <c r="AC1330" s="1" t="str">
        <f>Tabulka1[[#This Row],[z2Label]]</f>
        <v>Density (g/cm3)</v>
      </c>
      <c r="AD1330" s="1">
        <f>Tabulka1[[#This Row],[y2]]</f>
        <v>3.8849999999999998</v>
      </c>
      <c r="AE1330" s="1">
        <f>Tabulka1[[#This Row],[x3]]</f>
        <v>0</v>
      </c>
      <c r="AF1330" s="1">
        <f>Tabulka1[[#This Row],[x2]]-Tabulka1[[#This Row],[x3]]</f>
        <v>0</v>
      </c>
      <c r="AG1330" s="1">
        <f>100-Tabulka1[[#This Row],[Na2O_proc]]-Tabulka1[[#This Row],[SiO2_proc]]</f>
        <v>100</v>
      </c>
      <c r="AH1330" s="1">
        <f>Tabulka1[[#This Row],[z2]]</f>
        <v>0.99565000000000003</v>
      </c>
      <c r="AI1330" s="1">
        <f>Tabulka1[[#This Row],[std2]]</f>
        <v>0</v>
      </c>
      <c r="AJ1330" s="1" t="str">
        <f>Tabulka1[[#This Row],[z2Label]]</f>
        <v>Density (g/cm3)</v>
      </c>
      <c r="AK1330" s="1">
        <v>30</v>
      </c>
      <c r="AL1330" s="1" t="s">
        <v>83</v>
      </c>
      <c r="AM1330" s="1" t="s">
        <v>79</v>
      </c>
      <c r="AN1330" s="1">
        <f t="shared" si="935"/>
        <v>0.98970278858319527</v>
      </c>
      <c r="AO1330" s="1">
        <f>Tabulka1[[#This Row],[Interpolated_z2]]-Tabulka1[[#This Row],[z2]]</f>
        <v>-5.9472114168047652E-3</v>
      </c>
      <c r="AP1330" s="1">
        <f>Tabulka1[[#This Row],[Interpolated_z2 - measured]]/Tabulka1[[#This Row],[z2]]*100</f>
        <v>-0.59731948142467384</v>
      </c>
      <c r="AQ1330" s="1">
        <v>100</v>
      </c>
    </row>
    <row r="1331" spans="1:43" ht="16.5" x14ac:dyDescent="0.35">
      <c r="A1331" s="1">
        <f>2*Tabulka1[[#This Row],[x3]]*Tabulka1[[#This Row],[z]]/(100*94.196)*1000</f>
        <v>0.31552458618075085</v>
      </c>
      <c r="B1331" s="1">
        <f>Tabulka1[[#This Row],[y2]]*Tabulka1[[#This Row],[x]]/2</f>
        <v>0.61290650865610852</v>
      </c>
      <c r="C1331" s="1">
        <f>Tabulka1[[#This Row],[z2]]</f>
        <v>1.0336799999999999</v>
      </c>
      <c r="D1331" s="1">
        <f>Tabulka1[[#This Row],[std2]]</f>
        <v>0</v>
      </c>
      <c r="E1331" s="1">
        <v>11</v>
      </c>
      <c r="F1331" s="1" t="s">
        <v>84</v>
      </c>
      <c r="G1331" s="1" t="s">
        <v>27</v>
      </c>
      <c r="H1331" s="1" t="str">
        <f>Tabulka1[[#This Row],[z2Label]]</f>
        <v>Density (g/cm3)</v>
      </c>
      <c r="I1331" s="1">
        <v>5</v>
      </c>
      <c r="J1331" s="1">
        <v>3.8849999999999998</v>
      </c>
      <c r="K1331">
        <v>1.0336799999999999</v>
      </c>
      <c r="L1331">
        <v>0</v>
      </c>
      <c r="M1331" s="1" t="s">
        <v>29</v>
      </c>
      <c r="N1331" s="1" t="s">
        <v>28</v>
      </c>
      <c r="O1331" s="1" t="s">
        <v>80</v>
      </c>
      <c r="P1331" s="1">
        <f>Tabulka1[[#This Row],[x2]]/(1+Tabulka1[[#This Row],[y2]]*60.08/94.196)</f>
        <v>1.4376380465851137</v>
      </c>
      <c r="Q1331" s="1">
        <f>Tabulka1[[#This Row],[y2]]</f>
        <v>3.8849999999999998</v>
      </c>
      <c r="R1331" s="1">
        <f>Tabulka1[[#This Row],[z2]]</f>
        <v>1.0336799999999999</v>
      </c>
      <c r="S1331" s="1">
        <f>Tabulka1[[#This Row],[std2]]</f>
        <v>0</v>
      </c>
      <c r="T1331" s="1" t="s">
        <v>39</v>
      </c>
      <c r="U1331" s="1" t="s">
        <v>28</v>
      </c>
      <c r="V1331" s="1" t="str">
        <f>Tabulka1[[#This Row],[z2Label]]</f>
        <v>Density (g/cm3)</v>
      </c>
      <c r="W1331" s="1">
        <f>2*Tabulka1[[#This Row],[x3]]/94.196*1000/(100-Tabulka1[[#This Row],[x2]])</f>
        <v>0.32130944136305117</v>
      </c>
      <c r="X1331" s="1">
        <f>(Tabulka1[[#This Row],[x2]]-Tabulka1[[#This Row],[x3]])/60.08*1000/(100-Tabulka1[[#This Row],[x2]])</f>
        <v>0.624143589847727</v>
      </c>
      <c r="Y1331" s="1">
        <f>Tabulka1[[#This Row],[z2]]</f>
        <v>1.0336799999999999</v>
      </c>
      <c r="Z1331" s="1">
        <f>Tabulka1[[#This Row],[std2]]</f>
        <v>0</v>
      </c>
      <c r="AA1331" s="1" t="s">
        <v>40</v>
      </c>
      <c r="AB1331" s="1" t="s">
        <v>37</v>
      </c>
      <c r="AC1331" s="1" t="str">
        <f>Tabulka1[[#This Row],[z2Label]]</f>
        <v>Density (g/cm3)</v>
      </c>
      <c r="AD1331" s="1">
        <f>Tabulka1[[#This Row],[y2]]</f>
        <v>3.8849999999999998</v>
      </c>
      <c r="AE1331" s="1">
        <f>Tabulka1[[#This Row],[x3]]</f>
        <v>1.4376380465851137</v>
      </c>
      <c r="AF1331" s="1">
        <f>Tabulka1[[#This Row],[x2]]-Tabulka1[[#This Row],[x3]]</f>
        <v>3.5623619534148863</v>
      </c>
      <c r="AG1331" s="1">
        <f>100-Tabulka1[[#This Row],[Na2O_proc]]-Tabulka1[[#This Row],[SiO2_proc]]</f>
        <v>95</v>
      </c>
      <c r="AH1331" s="1">
        <f>Tabulka1[[#This Row],[z2]]</f>
        <v>1.0336799999999999</v>
      </c>
      <c r="AI1331" s="1">
        <f>Tabulka1[[#This Row],[std2]]</f>
        <v>0</v>
      </c>
      <c r="AJ1331" s="1" t="str">
        <f>Tabulka1[[#This Row],[z2Label]]</f>
        <v>Density (g/cm3)</v>
      </c>
      <c r="AK1331" s="1">
        <v>30</v>
      </c>
      <c r="AL1331" s="1" t="s">
        <v>83</v>
      </c>
      <c r="AM1331" s="1" t="s">
        <v>79</v>
      </c>
      <c r="AN1331" s="1">
        <f t="shared" si="935"/>
        <v>1.0255520789830379</v>
      </c>
      <c r="AO1331" s="1">
        <f>Tabulka1[[#This Row],[Interpolated_z2]]-Tabulka1[[#This Row],[z2]]</f>
        <v>-8.1279210169620253E-3</v>
      </c>
      <c r="AP1331" s="1">
        <f>Tabulka1[[#This Row],[Interpolated_z2 - measured]]/Tabulka1[[#This Row],[z2]]*100</f>
        <v>-0.78630920758474832</v>
      </c>
      <c r="AQ1331" s="1">
        <v>1</v>
      </c>
    </row>
    <row r="1332" spans="1:43" ht="16.5" x14ac:dyDescent="0.35">
      <c r="A1332" s="1">
        <f>2*Tabulka1[[#This Row],[x3]]*Tabulka1[[#This Row],[z]]/(100*94.196)*1000</f>
        <v>0.64501713639643621</v>
      </c>
      <c r="B1332" s="1">
        <f>Tabulka1[[#This Row],[y2]]*Tabulka1[[#This Row],[x]]/2</f>
        <v>1.2529457874500773</v>
      </c>
      <c r="C1332" s="1">
        <f>Tabulka1[[#This Row],[z2]]</f>
        <v>1.0565600000000002</v>
      </c>
      <c r="D1332" s="1">
        <f>Tabulka1[[#This Row],[std2]]</f>
        <v>2.8284271247490186E-5</v>
      </c>
      <c r="E1332" s="1">
        <v>11</v>
      </c>
      <c r="F1332" s="1" t="s">
        <v>84</v>
      </c>
      <c r="G1332" s="1" t="s">
        <v>27</v>
      </c>
      <c r="H1332" s="1" t="str">
        <f>Tabulka1[[#This Row],[z2Label]]</f>
        <v>Density (g/cm3)</v>
      </c>
      <c r="I1332" s="1">
        <v>10</v>
      </c>
      <c r="J1332" s="1">
        <v>3.8849999999999998</v>
      </c>
      <c r="K1332">
        <v>1.0565600000000002</v>
      </c>
      <c r="L1332">
        <v>2.8284271247490186E-5</v>
      </c>
      <c r="M1332" s="1" t="s">
        <v>29</v>
      </c>
      <c r="N1332" s="1" t="s">
        <v>28</v>
      </c>
      <c r="O1332" s="1" t="s">
        <v>80</v>
      </c>
      <c r="P1332" s="1">
        <f>Tabulka1[[#This Row],[x2]]/(1+Tabulka1[[#This Row],[y2]]*60.08/94.196)</f>
        <v>2.8752760931702275</v>
      </c>
      <c r="Q1332" s="1">
        <f>Tabulka1[[#This Row],[y2]]</f>
        <v>3.8849999999999998</v>
      </c>
      <c r="R1332" s="1">
        <f>Tabulka1[[#This Row],[z2]]</f>
        <v>1.0565600000000002</v>
      </c>
      <c r="S1332" s="1">
        <f>Tabulka1[[#This Row],[std2]]</f>
        <v>2.8284271247490186E-5</v>
      </c>
      <c r="T1332" s="1" t="s">
        <v>39</v>
      </c>
      <c r="U1332" s="1" t="s">
        <v>28</v>
      </c>
      <c r="V1332" s="1" t="str">
        <f>Tabulka1[[#This Row],[z2Label]]</f>
        <v>Density (g/cm3)</v>
      </c>
      <c r="W1332" s="1">
        <f>2*Tabulka1[[#This Row],[x3]]/94.196*1000/(100-Tabulka1[[#This Row],[x2]])</f>
        <v>0.67831993176644145</v>
      </c>
      <c r="X1332" s="1">
        <f>(Tabulka1[[#This Row],[x2]]-Tabulka1[[#This Row],[x3]])/60.08*1000/(100-Tabulka1[[#This Row],[x2]])</f>
        <v>1.3176364674563126</v>
      </c>
      <c r="Y1332" s="1">
        <f>Tabulka1[[#This Row],[z2]]</f>
        <v>1.0565600000000002</v>
      </c>
      <c r="Z1332" s="1">
        <f>Tabulka1[[#This Row],[std2]]</f>
        <v>2.8284271247490186E-5</v>
      </c>
      <c r="AA1332" s="1" t="s">
        <v>40</v>
      </c>
      <c r="AB1332" s="1" t="s">
        <v>37</v>
      </c>
      <c r="AC1332" s="1" t="str">
        <f>Tabulka1[[#This Row],[z2Label]]</f>
        <v>Density (g/cm3)</v>
      </c>
      <c r="AD1332" s="1">
        <f>Tabulka1[[#This Row],[y2]]</f>
        <v>3.8849999999999998</v>
      </c>
      <c r="AE1332" s="1">
        <f>Tabulka1[[#This Row],[x3]]</f>
        <v>2.8752760931702275</v>
      </c>
      <c r="AF1332" s="1">
        <f>Tabulka1[[#This Row],[x2]]-Tabulka1[[#This Row],[x3]]</f>
        <v>7.1247239068297725</v>
      </c>
      <c r="AG1332" s="1">
        <f>100-Tabulka1[[#This Row],[Na2O_proc]]-Tabulka1[[#This Row],[SiO2_proc]]</f>
        <v>90</v>
      </c>
      <c r="AH1332" s="1">
        <f>Tabulka1[[#This Row],[z2]]</f>
        <v>1.0565600000000002</v>
      </c>
      <c r="AI1332" s="1">
        <f>Tabulka1[[#This Row],[std2]]</f>
        <v>2.8284271247490186E-5</v>
      </c>
      <c r="AJ1332" s="1" t="str">
        <f>Tabulka1[[#This Row],[z2Label]]</f>
        <v>Density (g/cm3)</v>
      </c>
      <c r="AK1332" s="1">
        <v>30</v>
      </c>
      <c r="AL1332" s="1" t="s">
        <v>83</v>
      </c>
      <c r="AM1332" s="1" t="s">
        <v>79</v>
      </c>
      <c r="AN1332" s="1">
        <f t="shared" si="935"/>
        <v>1.0667566286011305</v>
      </c>
      <c r="AO1332" s="1">
        <f>Tabulka1[[#This Row],[Interpolated_z2]]-Tabulka1[[#This Row],[z2]]</f>
        <v>1.0196628601130353E-2</v>
      </c>
      <c r="AP1332" s="1">
        <f>Tabulka1[[#This Row],[Interpolated_z2 - measured]]/Tabulka1[[#This Row],[z2]]*100</f>
        <v>0.96507804584030732</v>
      </c>
      <c r="AQ1332" s="1">
        <v>1</v>
      </c>
    </row>
    <row r="1333" spans="1:43" s="6" customFormat="1" ht="16.5" x14ac:dyDescent="0.35">
      <c r="A1333" s="2"/>
      <c r="B1333" s="2"/>
      <c r="C1333" s="2" t="str">
        <f>Tabulka1[[#This Row],[z2]]</f>
        <v>chyběl vzorek</v>
      </c>
      <c r="D1333" s="2" t="str">
        <f>Tabulka1[[#This Row],[std2]]</f>
        <v>chyběl vzorek</v>
      </c>
      <c r="E1333" s="2">
        <v>11</v>
      </c>
      <c r="F1333" s="2" t="s">
        <v>84</v>
      </c>
      <c r="G1333" s="2" t="s">
        <v>27</v>
      </c>
      <c r="H1333" s="2" t="str">
        <f>Tabulka1[[#This Row],[z2Label]]</f>
        <v>Density (g/cm3)</v>
      </c>
      <c r="I1333" s="2">
        <v>15</v>
      </c>
      <c r="J1333" s="2">
        <v>3.8849999999999998</v>
      </c>
      <c r="K1333" s="6" t="s">
        <v>48</v>
      </c>
      <c r="L1333" s="6" t="s">
        <v>48</v>
      </c>
      <c r="M1333" s="2" t="s">
        <v>29</v>
      </c>
      <c r="N1333" s="2" t="s">
        <v>28</v>
      </c>
      <c r="O1333" s="2" t="s">
        <v>80</v>
      </c>
      <c r="P1333" s="2">
        <f>Tabulka1[[#This Row],[x2]]/(1+Tabulka1[[#This Row],[y2]]*60.08/94.196)</f>
        <v>4.3129141397553408</v>
      </c>
      <c r="Q1333" s="2">
        <f>Tabulka1[[#This Row],[y2]]</f>
        <v>3.8849999999999998</v>
      </c>
      <c r="R1333" s="2" t="str">
        <f>Tabulka1[[#This Row],[z2]]</f>
        <v>chyběl vzorek</v>
      </c>
      <c r="S1333" s="2" t="str">
        <f>Tabulka1[[#This Row],[std2]]</f>
        <v>chyběl vzorek</v>
      </c>
      <c r="T1333" s="2" t="s">
        <v>39</v>
      </c>
      <c r="U1333" s="2" t="s">
        <v>28</v>
      </c>
      <c r="V1333" s="2" t="str">
        <f>Tabulka1[[#This Row],[z2Label]]</f>
        <v>Density (g/cm3)</v>
      </c>
      <c r="W1333" s="2">
        <f>2*Tabulka1[[#This Row],[x3]]/94.196*1000/(100-Tabulka1[[#This Row],[x2]])</f>
        <v>1.0773316563349364</v>
      </c>
      <c r="X1333" s="2">
        <f>(Tabulka1[[#This Row],[x2]]-Tabulka1[[#This Row],[x3]])/60.08*1000/(100-Tabulka1[[#This Row],[x2]])</f>
        <v>2.0927167424306141</v>
      </c>
      <c r="Y1333" s="2" t="str">
        <f>Tabulka1[[#This Row],[z2]]</f>
        <v>chyběl vzorek</v>
      </c>
      <c r="Z1333" s="2" t="str">
        <f>Tabulka1[[#This Row],[std2]]</f>
        <v>chyběl vzorek</v>
      </c>
      <c r="AA1333" s="2" t="s">
        <v>40</v>
      </c>
      <c r="AB1333" s="2" t="s">
        <v>37</v>
      </c>
      <c r="AC1333" s="2" t="str">
        <f>Tabulka1[[#This Row],[z2Label]]</f>
        <v>Density (g/cm3)</v>
      </c>
      <c r="AD1333" s="2">
        <f>Tabulka1[[#This Row],[y2]]</f>
        <v>3.8849999999999998</v>
      </c>
      <c r="AE1333" s="2">
        <f>Tabulka1[[#This Row],[x3]]</f>
        <v>4.3129141397553408</v>
      </c>
      <c r="AF1333" s="2">
        <f>Tabulka1[[#This Row],[x2]]-Tabulka1[[#This Row],[x3]]</f>
        <v>10.687085860244659</v>
      </c>
      <c r="AG1333" s="2">
        <f>100-Tabulka1[[#This Row],[Na2O_proc]]-Tabulka1[[#This Row],[SiO2_proc]]</f>
        <v>85</v>
      </c>
      <c r="AH1333" s="2" t="str">
        <f>Tabulka1[[#This Row],[z2]]</f>
        <v>chyběl vzorek</v>
      </c>
      <c r="AI1333" s="2" t="str">
        <f>Tabulka1[[#This Row],[std2]]</f>
        <v>chyběl vzorek</v>
      </c>
      <c r="AJ1333" s="2" t="str">
        <f>Tabulka1[[#This Row],[z2Label]]</f>
        <v>Density (g/cm3)</v>
      </c>
      <c r="AK1333" s="2">
        <v>30</v>
      </c>
      <c r="AL1333" s="2" t="s">
        <v>83</v>
      </c>
      <c r="AM1333" s="2" t="s">
        <v>79</v>
      </c>
      <c r="AN1333" s="2"/>
      <c r="AO1333" s="2" t="e">
        <f>Tabulka1[[#This Row],[Interpolated_z2]]-Tabulka1[[#This Row],[z2]]</f>
        <v>#VALUE!</v>
      </c>
      <c r="AP1333" s="2" t="e">
        <f>Tabulka1[[#This Row],[Interpolated_z2 - measured]]/Tabulka1[[#This Row],[z2]]*100</f>
        <v>#VALUE!</v>
      </c>
      <c r="AQ1333" s="1">
        <v>1</v>
      </c>
    </row>
    <row r="1334" spans="1:43" ht="16.5" x14ac:dyDescent="0.35">
      <c r="A1334" s="1">
        <f>2*Tabulka1[[#This Row],[x3]]*Tabulka1[[#This Row],[z]]/(100*94.196)*1000</f>
        <v>1.4171989104011273</v>
      </c>
      <c r="B1334" s="1">
        <f>Tabulka1[[#This Row],[y2]]*Tabulka1[[#This Row],[x]]/2</f>
        <v>2.7529088834541895</v>
      </c>
      <c r="C1334" s="1">
        <f>Tabulka1[[#This Row],[z2]]</f>
        <v>1.1607099999999999</v>
      </c>
      <c r="D1334" s="1">
        <f>Tabulka1[[#This Row],[std2]]</f>
        <v>0</v>
      </c>
      <c r="E1334" s="1">
        <v>11</v>
      </c>
      <c r="F1334" s="1" t="s">
        <v>84</v>
      </c>
      <c r="G1334" s="1" t="s">
        <v>27</v>
      </c>
      <c r="H1334" s="1" t="str">
        <f>Tabulka1[[#This Row],[z2Label]]</f>
        <v>Density (g/cm3)</v>
      </c>
      <c r="I1334" s="1">
        <v>20</v>
      </c>
      <c r="J1334" s="1">
        <v>3.8849999999999998</v>
      </c>
      <c r="K1334">
        <v>1.1607099999999999</v>
      </c>
      <c r="L1334">
        <v>0</v>
      </c>
      <c r="M1334" s="1" t="s">
        <v>29</v>
      </c>
      <c r="N1334" s="1" t="s">
        <v>28</v>
      </c>
      <c r="O1334" s="1" t="s">
        <v>80</v>
      </c>
      <c r="P1334" s="1">
        <f>Tabulka1[[#This Row],[x2]]/(1+Tabulka1[[#This Row],[y2]]*60.08/94.196)</f>
        <v>5.750552186340455</v>
      </c>
      <c r="Q1334" s="1">
        <f>Tabulka1[[#This Row],[y2]]</f>
        <v>3.8849999999999998</v>
      </c>
      <c r="R1334" s="1">
        <f>Tabulka1[[#This Row],[z2]]</f>
        <v>1.1607099999999999</v>
      </c>
      <c r="S1334" s="1">
        <f>Tabulka1[[#This Row],[std2]]</f>
        <v>0</v>
      </c>
      <c r="T1334" s="1" t="s">
        <v>39</v>
      </c>
      <c r="U1334" s="1" t="s">
        <v>28</v>
      </c>
      <c r="V1334" s="1" t="str">
        <f>Tabulka1[[#This Row],[z2Label]]</f>
        <v>Density (g/cm3)</v>
      </c>
      <c r="W1334" s="1">
        <f>2*Tabulka1[[#This Row],[x3]]/94.196*1000/(100-Tabulka1[[#This Row],[x2]])</f>
        <v>1.5262198464744932</v>
      </c>
      <c r="X1334" s="1">
        <f>(Tabulka1[[#This Row],[x2]]-Tabulka1[[#This Row],[x3]])/60.08*1000/(100-Tabulka1[[#This Row],[x2]])</f>
        <v>2.9646820517767032</v>
      </c>
      <c r="Y1334" s="1">
        <f>Tabulka1[[#This Row],[z2]]</f>
        <v>1.1607099999999999</v>
      </c>
      <c r="Z1334" s="1">
        <f>Tabulka1[[#This Row],[std2]]</f>
        <v>0</v>
      </c>
      <c r="AA1334" s="1" t="s">
        <v>40</v>
      </c>
      <c r="AB1334" s="1" t="s">
        <v>37</v>
      </c>
      <c r="AC1334" s="1" t="str">
        <f>Tabulka1[[#This Row],[z2Label]]</f>
        <v>Density (g/cm3)</v>
      </c>
      <c r="AD1334" s="1">
        <f>Tabulka1[[#This Row],[y2]]</f>
        <v>3.8849999999999998</v>
      </c>
      <c r="AE1334" s="1">
        <f>Tabulka1[[#This Row],[x3]]</f>
        <v>5.750552186340455</v>
      </c>
      <c r="AF1334" s="1">
        <f>Tabulka1[[#This Row],[x2]]-Tabulka1[[#This Row],[x3]]</f>
        <v>14.249447813659545</v>
      </c>
      <c r="AG1334" s="1">
        <f>100-Tabulka1[[#This Row],[Na2O_proc]]-Tabulka1[[#This Row],[SiO2_proc]]</f>
        <v>80</v>
      </c>
      <c r="AH1334" s="1">
        <f>Tabulka1[[#This Row],[z2]]</f>
        <v>1.1607099999999999</v>
      </c>
      <c r="AI1334" s="1">
        <f>Tabulka1[[#This Row],[std2]]</f>
        <v>0</v>
      </c>
      <c r="AJ1334" s="1" t="str">
        <f>Tabulka1[[#This Row],[z2Label]]</f>
        <v>Density (g/cm3)</v>
      </c>
      <c r="AK1334" s="1">
        <v>30</v>
      </c>
      <c r="AL1334" s="1" t="s">
        <v>83</v>
      </c>
      <c r="AM1334" s="1" t="s">
        <v>79</v>
      </c>
      <c r="AN1334" s="1">
        <f t="shared" si="935"/>
        <v>1.1597250570920652</v>
      </c>
      <c r="AO1334" s="1">
        <f>Tabulka1[[#This Row],[Interpolated_z2]]-Tabulka1[[#This Row],[z2]]</f>
        <v>-9.8494290793471606E-4</v>
      </c>
      <c r="AP1334" s="1">
        <f>Tabulka1[[#This Row],[Interpolated_z2 - measured]]/Tabulka1[[#This Row],[z2]]*100</f>
        <v>-8.4856933078436142E-2</v>
      </c>
      <c r="AQ1334" s="1">
        <v>1</v>
      </c>
    </row>
    <row r="1335" spans="1:43" ht="16.5" x14ac:dyDescent="0.35">
      <c r="A1335" s="1">
        <f>2*Tabulka1[[#This Row],[x3]]*Tabulka1[[#This Row],[z]]/(100*94.196)*1000</f>
        <v>1.8456729225400694</v>
      </c>
      <c r="B1335" s="1">
        <f>Tabulka1[[#This Row],[y2]]*Tabulka1[[#This Row],[x]]/2</f>
        <v>3.5852196520340849</v>
      </c>
      <c r="C1335" s="1">
        <f>Tabulka1[[#This Row],[z2]]</f>
        <v>1.2093100000000001</v>
      </c>
      <c r="D1335" s="1">
        <f>Tabulka1[[#This Row],[std2]]</f>
        <v>0</v>
      </c>
      <c r="E1335" s="1">
        <v>11</v>
      </c>
      <c r="F1335" s="1" t="s">
        <v>84</v>
      </c>
      <c r="G1335" s="1" t="s">
        <v>27</v>
      </c>
      <c r="H1335" s="1" t="str">
        <f>Tabulka1[[#This Row],[z2Label]]</f>
        <v>Density (g/cm3)</v>
      </c>
      <c r="I1335" s="1">
        <v>25</v>
      </c>
      <c r="J1335" s="1">
        <v>3.8849999999999998</v>
      </c>
      <c r="K1335">
        <v>1.2093100000000001</v>
      </c>
      <c r="L1335">
        <v>0</v>
      </c>
      <c r="M1335" s="1" t="s">
        <v>29</v>
      </c>
      <c r="N1335" s="1" t="s">
        <v>28</v>
      </c>
      <c r="O1335" s="1" t="s">
        <v>80</v>
      </c>
      <c r="P1335" s="1">
        <f>Tabulka1[[#This Row],[x2]]/(1+Tabulka1[[#This Row],[y2]]*60.08/94.196)</f>
        <v>7.1881902329255682</v>
      </c>
      <c r="Q1335" s="1">
        <f>Tabulka1[[#This Row],[y2]]</f>
        <v>3.8849999999999998</v>
      </c>
      <c r="R1335" s="1">
        <f>Tabulka1[[#This Row],[z2]]</f>
        <v>1.2093100000000001</v>
      </c>
      <c r="S1335" s="1">
        <f>Tabulka1[[#This Row],[std2]]</f>
        <v>0</v>
      </c>
      <c r="T1335" s="1" t="s">
        <v>39</v>
      </c>
      <c r="U1335" s="1" t="s">
        <v>28</v>
      </c>
      <c r="V1335" s="1" t="str">
        <f>Tabulka1[[#This Row],[z2Label]]</f>
        <v>Density (g/cm3)</v>
      </c>
      <c r="W1335" s="1">
        <f>2*Tabulka1[[#This Row],[x3]]/94.196*1000/(100-Tabulka1[[#This Row],[x2]])</f>
        <v>2.0349597952993244</v>
      </c>
      <c r="X1335" s="1">
        <f>(Tabulka1[[#This Row],[x2]]-Tabulka1[[#This Row],[x3]])/60.08*1000/(100-Tabulka1[[#This Row],[x2]])</f>
        <v>3.9529094023689377</v>
      </c>
      <c r="Y1335" s="1">
        <f>Tabulka1[[#This Row],[z2]]</f>
        <v>1.2093100000000001</v>
      </c>
      <c r="Z1335" s="1">
        <f>Tabulka1[[#This Row],[std2]]</f>
        <v>0</v>
      </c>
      <c r="AA1335" s="1" t="s">
        <v>40</v>
      </c>
      <c r="AB1335" s="1" t="s">
        <v>37</v>
      </c>
      <c r="AC1335" s="1" t="str">
        <f>Tabulka1[[#This Row],[z2Label]]</f>
        <v>Density (g/cm3)</v>
      </c>
      <c r="AD1335" s="1">
        <f>Tabulka1[[#This Row],[y2]]</f>
        <v>3.8849999999999998</v>
      </c>
      <c r="AE1335" s="1">
        <f>Tabulka1[[#This Row],[x3]]</f>
        <v>7.1881902329255682</v>
      </c>
      <c r="AF1335" s="1">
        <f>Tabulka1[[#This Row],[x2]]-Tabulka1[[#This Row],[x3]]</f>
        <v>17.811809767074433</v>
      </c>
      <c r="AG1335" s="1">
        <f>100-Tabulka1[[#This Row],[Na2O_proc]]-Tabulka1[[#This Row],[SiO2_proc]]</f>
        <v>75</v>
      </c>
      <c r="AH1335" s="1">
        <f>Tabulka1[[#This Row],[z2]]</f>
        <v>1.2093100000000001</v>
      </c>
      <c r="AI1335" s="1">
        <f>Tabulka1[[#This Row],[std2]]</f>
        <v>0</v>
      </c>
      <c r="AJ1335" s="1" t="str">
        <f>Tabulka1[[#This Row],[z2Label]]</f>
        <v>Density (g/cm3)</v>
      </c>
      <c r="AK1335" s="1">
        <v>30</v>
      </c>
      <c r="AL1335" s="1" t="s">
        <v>83</v>
      </c>
      <c r="AM1335" s="1" t="s">
        <v>79</v>
      </c>
      <c r="AN1335" s="1">
        <f t="shared" si="935"/>
        <v>1.2098570742649075</v>
      </c>
      <c r="AO1335" s="1">
        <f>Tabulka1[[#This Row],[Interpolated_z2]]-Tabulka1[[#This Row],[z2]]</f>
        <v>5.4707426490741007E-4</v>
      </c>
      <c r="AP1335" s="1">
        <f>Tabulka1[[#This Row],[Interpolated_z2 - measured]]/Tabulka1[[#This Row],[z2]]*100</f>
        <v>4.5238546353491664E-2</v>
      </c>
      <c r="AQ1335" s="1">
        <v>1</v>
      </c>
    </row>
    <row r="1336" spans="1:43" ht="16.5" x14ac:dyDescent="0.35">
      <c r="A1336" s="1">
        <f t="shared" ref="A1336:B1355" si="936">A965</f>
        <v>0</v>
      </c>
      <c r="B1336" s="1">
        <f t="shared" si="936"/>
        <v>0</v>
      </c>
      <c r="C1336" s="1">
        <f>Tabulka1[[#This Row],[z2]]</f>
        <v>1.1030139981072158</v>
      </c>
      <c r="D1336" s="1">
        <f>Tabulka1[[#This Row],[std2]]</f>
        <v>6.9239040212735392E-3</v>
      </c>
      <c r="E1336" s="1">
        <f t="shared" ref="E1336:E1367" si="937">E965</f>
        <v>1</v>
      </c>
      <c r="F1336" s="1" t="s">
        <v>84</v>
      </c>
      <c r="G1336" s="1" t="s">
        <v>27</v>
      </c>
      <c r="H1336" s="1" t="str">
        <f>Tabulka1[[#This Row],[z2Label]]</f>
        <v>Dynamic viscosity (mPa.s)</v>
      </c>
      <c r="I1336" s="1">
        <f t="shared" ref="I1336:J1355" si="938">I965</f>
        <v>0</v>
      </c>
      <c r="J1336" s="1">
        <f t="shared" si="938"/>
        <v>0</v>
      </c>
      <c r="K1336" s="1">
        <v>1.1030139981072158</v>
      </c>
      <c r="L1336" s="1">
        <v>6.9239040212735392E-3</v>
      </c>
      <c r="M1336" s="1" t="s">
        <v>29</v>
      </c>
      <c r="N1336" s="1" t="s">
        <v>28</v>
      </c>
      <c r="O1336" s="1" t="s">
        <v>81</v>
      </c>
      <c r="P1336" s="1">
        <f t="shared" ref="P1336:Q1355" si="939">P965</f>
        <v>0</v>
      </c>
      <c r="Q1336" s="1">
        <f t="shared" si="939"/>
        <v>0</v>
      </c>
      <c r="R1336" s="1">
        <f>Tabulka1[[#This Row],[z2]]</f>
        <v>1.1030139981072158</v>
      </c>
      <c r="S1336" s="1">
        <f>Tabulka1[[#This Row],[std2]]</f>
        <v>6.9239040212735392E-3</v>
      </c>
      <c r="T1336" s="1" t="s">
        <v>39</v>
      </c>
      <c r="U1336" s="1" t="s">
        <v>28</v>
      </c>
      <c r="V1336" s="1" t="str">
        <f>Tabulka1[[#This Row],[z2Label]]</f>
        <v>Dynamic viscosity (mPa.s)</v>
      </c>
      <c r="W1336" s="1">
        <f>2*Tabulka1[[#This Row],[x3]]/94.196*1000/(100-Tabulka1[[#This Row],[x2]])</f>
        <v>0</v>
      </c>
      <c r="X1336" s="1">
        <f>(Tabulka1[[#This Row],[x2]]-Tabulka1[[#This Row],[x3]])/60.08*1000/(100-Tabulka1[[#This Row],[x2]])</f>
        <v>0</v>
      </c>
      <c r="Y1336" s="1">
        <f>Tabulka1[[#This Row],[z2]]</f>
        <v>1.1030139981072158</v>
      </c>
      <c r="Z1336" s="1">
        <f>Tabulka1[[#This Row],[std2]]</f>
        <v>6.9239040212735392E-3</v>
      </c>
      <c r="AA1336" s="1" t="s">
        <v>40</v>
      </c>
      <c r="AB1336" s="1" t="s">
        <v>37</v>
      </c>
      <c r="AC1336" s="1" t="str">
        <f>Tabulka1[[#This Row],[z2Label]]</f>
        <v>Dynamic viscosity (mPa.s)</v>
      </c>
      <c r="AD1336" s="1">
        <f>Tabulka1[[#This Row],[y2]]</f>
        <v>0</v>
      </c>
      <c r="AE1336" s="1">
        <f>Tabulka1[[#This Row],[x3]]</f>
        <v>0</v>
      </c>
      <c r="AF1336" s="1">
        <f>Tabulka1[[#This Row],[x2]]-Tabulka1[[#This Row],[x3]]</f>
        <v>0</v>
      </c>
      <c r="AG1336" s="1">
        <f>100-Tabulka1[[#This Row],[Na2O_proc]]-Tabulka1[[#This Row],[SiO2_proc]]</f>
        <v>100</v>
      </c>
      <c r="AH1336" s="1">
        <f>Tabulka1[[#This Row],[z2]]</f>
        <v>1.1030139981072158</v>
      </c>
      <c r="AI1336" s="1">
        <f>Tabulka1[[#This Row],[std2]]</f>
        <v>6.9239040212735392E-3</v>
      </c>
      <c r="AJ1336" s="1" t="str">
        <f>Tabulka1[[#This Row],[z2Label]]</f>
        <v>Dynamic viscosity (mPa.s)</v>
      </c>
      <c r="AK1336" s="1">
        <v>15</v>
      </c>
      <c r="AL1336" s="1" t="s">
        <v>83</v>
      </c>
      <c r="AM1336" s="1" t="s">
        <v>79</v>
      </c>
      <c r="AN1336" s="1">
        <f>1.4241 + -0.27526*I1336 + -0.9744*J1336 + 0.041855*I1336^2 + 0.19536*I1336*J1336 + 0.73462*J1336^2 + -0.0018335*I1336^3 + -0.008411*I1336^2*J1336 + -0.094695*I1336*J1336^2 + -0.16238*J1336^3 + 0.000026721*I1336^4 + 0.00015535*I1336^3*J1336 + 0.0011765*I1336^2*J1336^2 + 0.014099*I1336*J1336^3 + 0.0079659*J1336^4</f>
        <v>1.4240999999999999</v>
      </c>
      <c r="AO1336" s="1">
        <f>Tabulka1[[#This Row],[Interpolated_z2]]-Tabulka1[[#This Row],[z2]]</f>
        <v>0.32108600189278413</v>
      </c>
      <c r="AP1336" s="1">
        <f>Tabulka1[[#This Row],[Interpolated_z2 - measured]]/Tabulka1[[#This Row],[z2]]*100</f>
        <v>29.109875526853806</v>
      </c>
      <c r="AQ1336" s="1">
        <v>100</v>
      </c>
    </row>
    <row r="1337" spans="1:43" ht="16.5" x14ac:dyDescent="0.35">
      <c r="A1337" s="1">
        <f t="shared" si="936"/>
        <v>1.119495519979617</v>
      </c>
      <c r="B1337" s="1">
        <f t="shared" si="936"/>
        <v>0</v>
      </c>
      <c r="C1337" s="1">
        <f>Tabulka1[[#This Row],[z2]]</f>
        <v>1.2259925934564553</v>
      </c>
      <c r="D1337" s="1">
        <f>Tabulka1[[#This Row],[std2]]</f>
        <v>6.9098332258540676E-5</v>
      </c>
      <c r="E1337" s="1">
        <f t="shared" si="937"/>
        <v>1</v>
      </c>
      <c r="F1337" s="1" t="s">
        <v>84</v>
      </c>
      <c r="G1337" s="1" t="s">
        <v>27</v>
      </c>
      <c r="H1337" s="1" t="str">
        <f>Tabulka1[[#This Row],[z2Label]]</f>
        <v>Dynamic viscosity (mPa.s)</v>
      </c>
      <c r="I1337" s="1">
        <f t="shared" si="938"/>
        <v>5</v>
      </c>
      <c r="J1337" s="1">
        <f t="shared" si="938"/>
        <v>0</v>
      </c>
      <c r="K1337">
        <v>1.2259925934564553</v>
      </c>
      <c r="L1337">
        <v>6.9098332258540676E-5</v>
      </c>
      <c r="M1337" s="1" t="s">
        <v>29</v>
      </c>
      <c r="N1337" s="1" t="s">
        <v>28</v>
      </c>
      <c r="O1337" s="1" t="s">
        <v>81</v>
      </c>
      <c r="P1337" s="1">
        <f t="shared" si="939"/>
        <v>5</v>
      </c>
      <c r="Q1337" s="1">
        <f t="shared" si="939"/>
        <v>0</v>
      </c>
      <c r="R1337" s="1">
        <f>Tabulka1[[#This Row],[z2]]</f>
        <v>1.2259925934564553</v>
      </c>
      <c r="S1337" s="1">
        <f>Tabulka1[[#This Row],[std2]]</f>
        <v>6.9098332258540676E-5</v>
      </c>
      <c r="T1337" s="1" t="s">
        <v>39</v>
      </c>
      <c r="U1337" s="1" t="s">
        <v>28</v>
      </c>
      <c r="V1337" s="1" t="str">
        <f>Tabulka1[[#This Row],[z2Label]]</f>
        <v>Dynamic viscosity (mPa.s)</v>
      </c>
      <c r="W1337" s="1">
        <f>2*Tabulka1[[#This Row],[x3]]/94.196*1000/(100-Tabulka1[[#This Row],[x2]])</f>
        <v>1.1174907415892059</v>
      </c>
      <c r="X1337" s="1">
        <f>(Tabulka1[[#This Row],[x2]]-Tabulka1[[#This Row],[x3]])/60.08*1000/(100-Tabulka1[[#This Row],[x2]])</f>
        <v>0</v>
      </c>
      <c r="Y1337" s="1">
        <f>Tabulka1[[#This Row],[z2]]</f>
        <v>1.2259925934564553</v>
      </c>
      <c r="Z1337" s="1">
        <f>Tabulka1[[#This Row],[std2]]</f>
        <v>6.9098332258540676E-5</v>
      </c>
      <c r="AA1337" s="1" t="s">
        <v>40</v>
      </c>
      <c r="AB1337" s="1" t="s">
        <v>37</v>
      </c>
      <c r="AC1337" s="1" t="str">
        <f>Tabulka1[[#This Row],[z2Label]]</f>
        <v>Dynamic viscosity (mPa.s)</v>
      </c>
      <c r="AD1337" s="1">
        <f>Tabulka1[[#This Row],[y2]]</f>
        <v>0</v>
      </c>
      <c r="AE1337" s="1">
        <f>Tabulka1[[#This Row],[x3]]</f>
        <v>5</v>
      </c>
      <c r="AF1337" s="1">
        <f>Tabulka1[[#This Row],[x2]]-Tabulka1[[#This Row],[x3]]</f>
        <v>0</v>
      </c>
      <c r="AG1337" s="1">
        <f>100-Tabulka1[[#This Row],[Na2O_proc]]-Tabulka1[[#This Row],[SiO2_proc]]</f>
        <v>95</v>
      </c>
      <c r="AH1337" s="1">
        <f>Tabulka1[[#This Row],[z2]]</f>
        <v>1.2259925934564553</v>
      </c>
      <c r="AI1337" s="1">
        <f>Tabulka1[[#This Row],[std2]]</f>
        <v>6.9098332258540676E-5</v>
      </c>
      <c r="AJ1337" s="1" t="str">
        <f>Tabulka1[[#This Row],[z2Label]]</f>
        <v>Dynamic viscosity (mPa.s)</v>
      </c>
      <c r="AK1337" s="1">
        <v>15</v>
      </c>
      <c r="AL1337" s="1" t="s">
        <v>83</v>
      </c>
      <c r="AM1337" s="1" t="s">
        <v>79</v>
      </c>
      <c r="AN1337" s="1">
        <f t="shared" ref="AN1337:AN1400" si="940">1.4241 + -0.27526*I1337 + -0.9744*J1337 + 0.041855*I1337^2 + 0.19536*I1337*J1337 + 0.73462*J1337^2 + -0.0018335*I1337^3 + -0.008411*I1337^2*J1337 + -0.094695*I1337*J1337^2 + -0.16238*J1337^3 + 0.000026721*I1337^4 + 0.00015535*I1337^3*J1337 + 0.0011765*I1337^2*J1337^2 + 0.014099*I1337*J1337^3 + 0.0079659*J1337^4</f>
        <v>0.88168812499999993</v>
      </c>
      <c r="AO1337" s="1">
        <f>Tabulka1[[#This Row],[Interpolated_z2]]-Tabulka1[[#This Row],[z2]]</f>
        <v>-0.34430446845645535</v>
      </c>
      <c r="AP1337" s="1">
        <f>Tabulka1[[#This Row],[Interpolated_z2 - measured]]/Tabulka1[[#This Row],[z2]]*100</f>
        <v>-28.083731524491</v>
      </c>
      <c r="AQ1337" s="1">
        <v>1</v>
      </c>
    </row>
    <row r="1338" spans="1:43" ht="16.5" x14ac:dyDescent="0.35">
      <c r="A1338" s="1">
        <f t="shared" si="936"/>
        <v>2.3583803983183991</v>
      </c>
      <c r="B1338" s="1">
        <f t="shared" si="936"/>
        <v>0</v>
      </c>
      <c r="C1338" s="1">
        <f>Tabulka1[[#This Row],[z2]]</f>
        <v>1.4096057750666962</v>
      </c>
      <c r="D1338" s="1">
        <f>Tabulka1[[#This Row],[std2]]</f>
        <v>2.512640898764076E-4</v>
      </c>
      <c r="E1338" s="1">
        <f t="shared" si="937"/>
        <v>1</v>
      </c>
      <c r="F1338" s="1" t="s">
        <v>84</v>
      </c>
      <c r="G1338" s="1" t="s">
        <v>27</v>
      </c>
      <c r="H1338" s="1" t="str">
        <f>Tabulka1[[#This Row],[z2Label]]</f>
        <v>Dynamic viscosity (mPa.s)</v>
      </c>
      <c r="I1338" s="1">
        <f t="shared" si="938"/>
        <v>10</v>
      </c>
      <c r="J1338" s="1">
        <f t="shared" si="938"/>
        <v>0</v>
      </c>
      <c r="K1338">
        <v>1.4096057750666962</v>
      </c>
      <c r="L1338">
        <v>2.512640898764076E-4</v>
      </c>
      <c r="M1338" s="1" t="s">
        <v>29</v>
      </c>
      <c r="N1338" s="1" t="s">
        <v>28</v>
      </c>
      <c r="O1338" s="1" t="s">
        <v>81</v>
      </c>
      <c r="P1338" s="1">
        <f t="shared" si="939"/>
        <v>10</v>
      </c>
      <c r="Q1338" s="1">
        <f t="shared" si="939"/>
        <v>0</v>
      </c>
      <c r="R1338" s="1">
        <f>Tabulka1[[#This Row],[z2]]</f>
        <v>1.4096057750666962</v>
      </c>
      <c r="S1338" s="1">
        <f>Tabulka1[[#This Row],[std2]]</f>
        <v>2.512640898764076E-4</v>
      </c>
      <c r="T1338" s="1" t="s">
        <v>39</v>
      </c>
      <c r="U1338" s="1" t="s">
        <v>28</v>
      </c>
      <c r="V1338" s="1" t="str">
        <f>Tabulka1[[#This Row],[z2Label]]</f>
        <v>Dynamic viscosity (mPa.s)</v>
      </c>
      <c r="W1338" s="1">
        <f>2*Tabulka1[[#This Row],[x3]]/94.196*1000/(100-Tabulka1[[#This Row],[x2]])</f>
        <v>2.3591471211327684</v>
      </c>
      <c r="X1338" s="1">
        <f>(Tabulka1[[#This Row],[x2]]-Tabulka1[[#This Row],[x3]])/60.08*1000/(100-Tabulka1[[#This Row],[x2]])</f>
        <v>0</v>
      </c>
      <c r="Y1338" s="1">
        <f>Tabulka1[[#This Row],[z2]]</f>
        <v>1.4096057750666962</v>
      </c>
      <c r="Z1338" s="1">
        <f>Tabulka1[[#This Row],[std2]]</f>
        <v>2.512640898764076E-4</v>
      </c>
      <c r="AA1338" s="1" t="s">
        <v>40</v>
      </c>
      <c r="AB1338" s="1" t="s">
        <v>37</v>
      </c>
      <c r="AC1338" s="1" t="str">
        <f>Tabulka1[[#This Row],[z2Label]]</f>
        <v>Dynamic viscosity (mPa.s)</v>
      </c>
      <c r="AD1338" s="1">
        <f>Tabulka1[[#This Row],[y2]]</f>
        <v>0</v>
      </c>
      <c r="AE1338" s="1">
        <f>Tabulka1[[#This Row],[x3]]</f>
        <v>10</v>
      </c>
      <c r="AF1338" s="1">
        <f>Tabulka1[[#This Row],[x2]]-Tabulka1[[#This Row],[x3]]</f>
        <v>0</v>
      </c>
      <c r="AG1338" s="1">
        <f>100-Tabulka1[[#This Row],[Na2O_proc]]-Tabulka1[[#This Row],[SiO2_proc]]</f>
        <v>90</v>
      </c>
      <c r="AH1338" s="1">
        <f>Tabulka1[[#This Row],[z2]]</f>
        <v>1.4096057750666962</v>
      </c>
      <c r="AI1338" s="1">
        <f>Tabulka1[[#This Row],[std2]]</f>
        <v>2.512640898764076E-4</v>
      </c>
      <c r="AJ1338" s="1" t="str">
        <f>Tabulka1[[#This Row],[z2Label]]</f>
        <v>Dynamic viscosity (mPa.s)</v>
      </c>
      <c r="AK1338" s="1">
        <v>15</v>
      </c>
      <c r="AL1338" s="1" t="s">
        <v>83</v>
      </c>
      <c r="AM1338" s="1" t="s">
        <v>79</v>
      </c>
      <c r="AN1338" s="1">
        <f t="shared" si="940"/>
        <v>1.29071</v>
      </c>
      <c r="AO1338" s="1">
        <f>Tabulka1[[#This Row],[Interpolated_z2]]-Tabulka1[[#This Row],[z2]]</f>
        <v>-0.11889577506669613</v>
      </c>
      <c r="AP1338" s="1">
        <f>Tabulka1[[#This Row],[Interpolated_z2 - measured]]/Tabulka1[[#This Row],[z2]]*100</f>
        <v>-8.4346827439090575</v>
      </c>
      <c r="AQ1338" s="1">
        <v>1</v>
      </c>
    </row>
    <row r="1339" spans="1:43" ht="16.5" x14ac:dyDescent="0.35">
      <c r="A1339" s="1">
        <f t="shared" si="936"/>
        <v>3.7225466049513778</v>
      </c>
      <c r="B1339" s="1">
        <f t="shared" si="936"/>
        <v>0</v>
      </c>
      <c r="C1339" s="1">
        <f>Tabulka1[[#This Row],[z2]]</f>
        <v>1.670097243386192</v>
      </c>
      <c r="D1339" s="1">
        <f>Tabulka1[[#This Row],[std2]]</f>
        <v>1.9248532301667227E-4</v>
      </c>
      <c r="E1339" s="1">
        <f t="shared" si="937"/>
        <v>1</v>
      </c>
      <c r="F1339" s="1" t="s">
        <v>84</v>
      </c>
      <c r="G1339" s="1" t="s">
        <v>27</v>
      </c>
      <c r="H1339" s="1" t="str">
        <f>Tabulka1[[#This Row],[z2Label]]</f>
        <v>Dynamic viscosity (mPa.s)</v>
      </c>
      <c r="I1339" s="1">
        <f t="shared" si="938"/>
        <v>15</v>
      </c>
      <c r="J1339" s="1">
        <f t="shared" si="938"/>
        <v>0</v>
      </c>
      <c r="K1339">
        <v>1.670097243386192</v>
      </c>
      <c r="L1339">
        <v>1.9248532301667227E-4</v>
      </c>
      <c r="M1339" s="1" t="s">
        <v>29</v>
      </c>
      <c r="N1339" s="1" t="s">
        <v>28</v>
      </c>
      <c r="O1339" s="1" t="s">
        <v>81</v>
      </c>
      <c r="P1339" s="1">
        <f t="shared" si="939"/>
        <v>15</v>
      </c>
      <c r="Q1339" s="1">
        <f t="shared" si="939"/>
        <v>0</v>
      </c>
      <c r="R1339" s="1">
        <f>Tabulka1[[#This Row],[z2]]</f>
        <v>1.670097243386192</v>
      </c>
      <c r="S1339" s="1">
        <f>Tabulka1[[#This Row],[std2]]</f>
        <v>1.9248532301667227E-4</v>
      </c>
      <c r="T1339" s="1" t="s">
        <v>39</v>
      </c>
      <c r="U1339" s="1" t="s">
        <v>28</v>
      </c>
      <c r="V1339" s="1" t="str">
        <f>Tabulka1[[#This Row],[z2Label]]</f>
        <v>Dynamic viscosity (mPa.s)</v>
      </c>
      <c r="W1339" s="1">
        <f>2*Tabulka1[[#This Row],[x3]]/94.196*1000/(100-Tabulka1[[#This Row],[x2]])</f>
        <v>3.7468807217991023</v>
      </c>
      <c r="X1339" s="1">
        <f>(Tabulka1[[#This Row],[x2]]-Tabulka1[[#This Row],[x3]])/60.08*1000/(100-Tabulka1[[#This Row],[x2]])</f>
        <v>0</v>
      </c>
      <c r="Y1339" s="1">
        <f>Tabulka1[[#This Row],[z2]]</f>
        <v>1.670097243386192</v>
      </c>
      <c r="Z1339" s="1">
        <f>Tabulka1[[#This Row],[std2]]</f>
        <v>1.9248532301667227E-4</v>
      </c>
      <c r="AA1339" s="1" t="s">
        <v>40</v>
      </c>
      <c r="AB1339" s="1" t="s">
        <v>37</v>
      </c>
      <c r="AC1339" s="1" t="str">
        <f>Tabulka1[[#This Row],[z2Label]]</f>
        <v>Dynamic viscosity (mPa.s)</v>
      </c>
      <c r="AD1339" s="1">
        <f>Tabulka1[[#This Row],[y2]]</f>
        <v>0</v>
      </c>
      <c r="AE1339" s="1">
        <f>Tabulka1[[#This Row],[x3]]</f>
        <v>15</v>
      </c>
      <c r="AF1339" s="1">
        <f>Tabulka1[[#This Row],[x2]]-Tabulka1[[#This Row],[x3]]</f>
        <v>0</v>
      </c>
      <c r="AG1339" s="1">
        <f>100-Tabulka1[[#This Row],[Na2O_proc]]-Tabulka1[[#This Row],[SiO2_proc]]</f>
        <v>85</v>
      </c>
      <c r="AH1339" s="1">
        <f>Tabulka1[[#This Row],[z2]]</f>
        <v>1.670097243386192</v>
      </c>
      <c r="AI1339" s="1">
        <f>Tabulka1[[#This Row],[std2]]</f>
        <v>1.9248532301667227E-4</v>
      </c>
      <c r="AJ1339" s="1" t="str">
        <f>Tabulka1[[#This Row],[z2Label]]</f>
        <v>Dynamic viscosity (mPa.s)</v>
      </c>
      <c r="AK1339" s="1">
        <v>15</v>
      </c>
      <c r="AL1339" s="1" t="s">
        <v>83</v>
      </c>
      <c r="AM1339" s="1" t="s">
        <v>79</v>
      </c>
      <c r="AN1339" s="1">
        <f t="shared" si="940"/>
        <v>1.877263125000002</v>
      </c>
      <c r="AO1339" s="1">
        <f>Tabulka1[[#This Row],[Interpolated_z2]]-Tabulka1[[#This Row],[z2]]</f>
        <v>0.20716588161381</v>
      </c>
      <c r="AP1339" s="1">
        <f>Tabulka1[[#This Row],[Interpolated_z2 - measured]]/Tabulka1[[#This Row],[z2]]*100</f>
        <v>12.404420307512904</v>
      </c>
      <c r="AQ1339" s="1">
        <v>1</v>
      </c>
    </row>
    <row r="1340" spans="1:43" ht="16.5" x14ac:dyDescent="0.35">
      <c r="A1340" s="1">
        <f t="shared" si="936"/>
        <v>5.2189477260180892</v>
      </c>
      <c r="B1340" s="1">
        <f t="shared" si="936"/>
        <v>0</v>
      </c>
      <c r="C1340" s="1">
        <f>Tabulka1[[#This Row],[z2]]</f>
        <v>2.0104500000000001</v>
      </c>
      <c r="D1340" s="1">
        <f>Tabulka1[[#This Row],[std2]]</f>
        <v>7.0710678118489955E-5</v>
      </c>
      <c r="E1340" s="1">
        <f t="shared" si="937"/>
        <v>1</v>
      </c>
      <c r="F1340" s="1" t="s">
        <v>84</v>
      </c>
      <c r="G1340" s="1" t="s">
        <v>27</v>
      </c>
      <c r="H1340" s="1" t="str">
        <f>Tabulka1[[#This Row],[z2Label]]</f>
        <v>Dynamic viscosity (mPa.s)</v>
      </c>
      <c r="I1340" s="1">
        <f t="shared" si="938"/>
        <v>20</v>
      </c>
      <c r="J1340" s="1">
        <f t="shared" si="938"/>
        <v>0</v>
      </c>
      <c r="K1340">
        <v>2.0104500000000001</v>
      </c>
      <c r="L1340">
        <v>7.0710678118489955E-5</v>
      </c>
      <c r="M1340" s="1" t="s">
        <v>29</v>
      </c>
      <c r="N1340" s="1" t="s">
        <v>28</v>
      </c>
      <c r="O1340" s="1" t="s">
        <v>81</v>
      </c>
      <c r="P1340" s="1">
        <f t="shared" si="939"/>
        <v>20</v>
      </c>
      <c r="Q1340" s="1">
        <f t="shared" si="939"/>
        <v>0</v>
      </c>
      <c r="R1340" s="1">
        <f>Tabulka1[[#This Row],[z2]]</f>
        <v>2.0104500000000001</v>
      </c>
      <c r="S1340" s="1">
        <f>Tabulka1[[#This Row],[std2]]</f>
        <v>7.0710678118489955E-5</v>
      </c>
      <c r="T1340" s="1" t="s">
        <v>39</v>
      </c>
      <c r="U1340" s="1" t="s">
        <v>28</v>
      </c>
      <c r="V1340" s="1" t="str">
        <f>Tabulka1[[#This Row],[z2Label]]</f>
        <v>Dynamic viscosity (mPa.s)</v>
      </c>
      <c r="W1340" s="1">
        <f>2*Tabulka1[[#This Row],[x3]]/94.196*1000/(100-Tabulka1[[#This Row],[x2]])</f>
        <v>5.3080810225487287</v>
      </c>
      <c r="X1340" s="1">
        <f>(Tabulka1[[#This Row],[x2]]-Tabulka1[[#This Row],[x3]])/60.08*1000/(100-Tabulka1[[#This Row],[x2]])</f>
        <v>0</v>
      </c>
      <c r="Y1340" s="1">
        <f>Tabulka1[[#This Row],[z2]]</f>
        <v>2.0104500000000001</v>
      </c>
      <c r="Z1340" s="1">
        <f>Tabulka1[[#This Row],[std2]]</f>
        <v>7.0710678118489955E-5</v>
      </c>
      <c r="AA1340" s="1" t="s">
        <v>40</v>
      </c>
      <c r="AB1340" s="1" t="s">
        <v>37</v>
      </c>
      <c r="AC1340" s="1" t="str">
        <f>Tabulka1[[#This Row],[z2Label]]</f>
        <v>Dynamic viscosity (mPa.s)</v>
      </c>
      <c r="AD1340" s="1">
        <f>Tabulka1[[#This Row],[y2]]</f>
        <v>0</v>
      </c>
      <c r="AE1340" s="1">
        <f>Tabulka1[[#This Row],[x3]]</f>
        <v>20</v>
      </c>
      <c r="AF1340" s="1">
        <f>Tabulka1[[#This Row],[x2]]-Tabulka1[[#This Row],[x3]]</f>
        <v>0</v>
      </c>
      <c r="AG1340" s="1">
        <f>100-Tabulka1[[#This Row],[Na2O_proc]]-Tabulka1[[#This Row],[SiO2_proc]]</f>
        <v>80</v>
      </c>
      <c r="AH1340" s="1">
        <f>Tabulka1[[#This Row],[z2]]</f>
        <v>2.0104500000000001</v>
      </c>
      <c r="AI1340" s="1">
        <f>Tabulka1[[#This Row],[std2]]</f>
        <v>7.0710678118489955E-5</v>
      </c>
      <c r="AJ1340" s="1" t="str">
        <f>Tabulka1[[#This Row],[z2Label]]</f>
        <v>Dynamic viscosity (mPa.s)</v>
      </c>
      <c r="AK1340" s="1">
        <v>15</v>
      </c>
      <c r="AL1340" s="1" t="s">
        <v>83</v>
      </c>
      <c r="AM1340" s="1" t="s">
        <v>79</v>
      </c>
      <c r="AN1340" s="1">
        <f t="shared" si="940"/>
        <v>2.2682600000000006</v>
      </c>
      <c r="AO1340" s="1">
        <f>Tabulka1[[#This Row],[Interpolated_z2]]-Tabulka1[[#This Row],[z2]]</f>
        <v>0.25781000000000054</v>
      </c>
      <c r="AP1340" s="1">
        <f>Tabulka1[[#This Row],[Interpolated_z2 - measured]]/Tabulka1[[#This Row],[z2]]*100</f>
        <v>12.823497226989009</v>
      </c>
      <c r="AQ1340" s="1">
        <v>1</v>
      </c>
    </row>
    <row r="1341" spans="1:43" ht="16.5" x14ac:dyDescent="0.35">
      <c r="A1341" s="1">
        <f t="shared" si="936"/>
        <v>6.8517506051212367</v>
      </c>
      <c r="B1341" s="1">
        <f t="shared" si="936"/>
        <v>0</v>
      </c>
      <c r="C1341" s="1">
        <f>Tabulka1[[#This Row],[z2]]</f>
        <v>2.6085159019052657</v>
      </c>
      <c r="D1341" s="1">
        <f>Tabulka1[[#This Row],[std2]]</f>
        <v>3.7794155246025909E-4</v>
      </c>
      <c r="E1341" s="1">
        <f t="shared" si="937"/>
        <v>1</v>
      </c>
      <c r="F1341" s="1" t="s">
        <v>84</v>
      </c>
      <c r="G1341" s="1" t="s">
        <v>27</v>
      </c>
      <c r="H1341" s="1" t="str">
        <f>Tabulka1[[#This Row],[z2Label]]</f>
        <v>Dynamic viscosity (mPa.s)</v>
      </c>
      <c r="I1341" s="1">
        <f t="shared" si="938"/>
        <v>25</v>
      </c>
      <c r="J1341" s="1">
        <f t="shared" si="938"/>
        <v>0</v>
      </c>
      <c r="K1341">
        <v>2.6085159019052657</v>
      </c>
      <c r="L1341">
        <v>3.7794155246025909E-4</v>
      </c>
      <c r="M1341" s="1" t="s">
        <v>29</v>
      </c>
      <c r="N1341" s="1" t="s">
        <v>28</v>
      </c>
      <c r="O1341" s="1" t="s">
        <v>81</v>
      </c>
      <c r="P1341" s="1">
        <f t="shared" si="939"/>
        <v>25</v>
      </c>
      <c r="Q1341" s="1">
        <f t="shared" si="939"/>
        <v>0</v>
      </c>
      <c r="R1341" s="1">
        <f>Tabulka1[[#This Row],[z2]]</f>
        <v>2.6085159019052657</v>
      </c>
      <c r="S1341" s="1">
        <f>Tabulka1[[#This Row],[std2]]</f>
        <v>3.7794155246025909E-4</v>
      </c>
      <c r="T1341" s="1" t="s">
        <v>39</v>
      </c>
      <c r="U1341" s="1" t="s">
        <v>28</v>
      </c>
      <c r="V1341" s="1" t="str">
        <f>Tabulka1[[#This Row],[z2Label]]</f>
        <v>Dynamic viscosity (mPa.s)</v>
      </c>
      <c r="W1341" s="1">
        <f>2*Tabulka1[[#This Row],[x3]]/94.196*1000/(100-Tabulka1[[#This Row],[x2]])</f>
        <v>7.0774413633983055</v>
      </c>
      <c r="X1341" s="1">
        <f>(Tabulka1[[#This Row],[x2]]-Tabulka1[[#This Row],[x3]])/60.08*1000/(100-Tabulka1[[#This Row],[x2]])</f>
        <v>0</v>
      </c>
      <c r="Y1341" s="1">
        <f>Tabulka1[[#This Row],[z2]]</f>
        <v>2.6085159019052657</v>
      </c>
      <c r="Z1341" s="1">
        <f>Tabulka1[[#This Row],[std2]]</f>
        <v>3.7794155246025909E-4</v>
      </c>
      <c r="AA1341" s="1" t="s">
        <v>40</v>
      </c>
      <c r="AB1341" s="1" t="s">
        <v>37</v>
      </c>
      <c r="AC1341" s="1" t="str">
        <f>Tabulka1[[#This Row],[z2Label]]</f>
        <v>Dynamic viscosity (mPa.s)</v>
      </c>
      <c r="AD1341" s="1">
        <f>Tabulka1[[#This Row],[y2]]</f>
        <v>0</v>
      </c>
      <c r="AE1341" s="1">
        <f>Tabulka1[[#This Row],[x3]]</f>
        <v>25</v>
      </c>
      <c r="AF1341" s="1">
        <f>Tabulka1[[#This Row],[x2]]-Tabulka1[[#This Row],[x3]]</f>
        <v>0</v>
      </c>
      <c r="AG1341" s="1">
        <f>100-Tabulka1[[#This Row],[Na2O_proc]]-Tabulka1[[#This Row],[SiO2_proc]]</f>
        <v>75</v>
      </c>
      <c r="AH1341" s="1">
        <f>Tabulka1[[#This Row],[z2]]</f>
        <v>2.6085159019052657</v>
      </c>
      <c r="AI1341" s="1">
        <f>Tabulka1[[#This Row],[std2]]</f>
        <v>3.7794155246025909E-4</v>
      </c>
      <c r="AJ1341" s="1" t="str">
        <f>Tabulka1[[#This Row],[z2Label]]</f>
        <v>Dynamic viscosity (mPa.s)</v>
      </c>
      <c r="AK1341" s="1">
        <v>15</v>
      </c>
      <c r="AL1341" s="1" t="s">
        <v>83</v>
      </c>
      <c r="AM1341" s="1" t="s">
        <v>79</v>
      </c>
      <c r="AN1341" s="1">
        <f t="shared" si="940"/>
        <v>2.4914281250000005</v>
      </c>
      <c r="AO1341" s="1">
        <f>Tabulka1[[#This Row],[Interpolated_z2]]-Tabulka1[[#This Row],[z2]]</f>
        <v>-0.11708777690526517</v>
      </c>
      <c r="AP1341" s="1">
        <f>Tabulka1[[#This Row],[Interpolated_z2 - measured]]/Tabulka1[[#This Row],[z2]]*100</f>
        <v>-4.4886740701769918</v>
      </c>
      <c r="AQ1341" s="1">
        <v>1</v>
      </c>
    </row>
    <row r="1342" spans="1:43" ht="16.5" x14ac:dyDescent="0.35">
      <c r="A1342" s="1">
        <f t="shared" si="936"/>
        <v>8.6472780160516365</v>
      </c>
      <c r="B1342" s="1">
        <f t="shared" si="936"/>
        <v>0</v>
      </c>
      <c r="C1342" s="1">
        <f>Tabulka1[[#This Row],[z2]]</f>
        <v>3.561165349722911</v>
      </c>
      <c r="D1342" s="1">
        <f>Tabulka1[[#This Row],[std2]]</f>
        <v>2.860729538351264E-4</v>
      </c>
      <c r="E1342" s="1">
        <f t="shared" si="937"/>
        <v>1</v>
      </c>
      <c r="F1342" s="1" t="s">
        <v>84</v>
      </c>
      <c r="G1342" s="1" t="s">
        <v>27</v>
      </c>
      <c r="H1342" s="1" t="str">
        <f>Tabulka1[[#This Row],[z2Label]]</f>
        <v>Dynamic viscosity (mPa.s)</v>
      </c>
      <c r="I1342" s="1">
        <f t="shared" si="938"/>
        <v>30</v>
      </c>
      <c r="J1342" s="1">
        <f t="shared" si="938"/>
        <v>0</v>
      </c>
      <c r="K1342">
        <v>3.561165349722911</v>
      </c>
      <c r="L1342">
        <v>2.860729538351264E-4</v>
      </c>
      <c r="M1342" s="1" t="s">
        <v>29</v>
      </c>
      <c r="N1342" s="1" t="s">
        <v>28</v>
      </c>
      <c r="O1342" s="1" t="s">
        <v>81</v>
      </c>
      <c r="P1342" s="1">
        <f t="shared" si="939"/>
        <v>30</v>
      </c>
      <c r="Q1342" s="1">
        <f t="shared" si="939"/>
        <v>0</v>
      </c>
      <c r="R1342" s="1">
        <f>Tabulka1[[#This Row],[z2]]</f>
        <v>3.561165349722911</v>
      </c>
      <c r="S1342" s="1">
        <f>Tabulka1[[#This Row],[std2]]</f>
        <v>2.860729538351264E-4</v>
      </c>
      <c r="T1342" s="1" t="s">
        <v>39</v>
      </c>
      <c r="U1342" s="1" t="s">
        <v>28</v>
      </c>
      <c r="V1342" s="1" t="str">
        <f>Tabulka1[[#This Row],[z2Label]]</f>
        <v>Dynamic viscosity (mPa.s)</v>
      </c>
      <c r="W1342" s="1">
        <f>2*Tabulka1[[#This Row],[x3]]/94.196*1000/(100-Tabulka1[[#This Row],[x2]])</f>
        <v>9.0995674672263913</v>
      </c>
      <c r="X1342" s="1">
        <f>(Tabulka1[[#This Row],[x2]]-Tabulka1[[#This Row],[x3]])/60.08*1000/(100-Tabulka1[[#This Row],[x2]])</f>
        <v>0</v>
      </c>
      <c r="Y1342" s="1">
        <f>Tabulka1[[#This Row],[z2]]</f>
        <v>3.561165349722911</v>
      </c>
      <c r="Z1342" s="1">
        <f>Tabulka1[[#This Row],[std2]]</f>
        <v>2.860729538351264E-4</v>
      </c>
      <c r="AA1342" s="1" t="s">
        <v>40</v>
      </c>
      <c r="AB1342" s="1" t="s">
        <v>37</v>
      </c>
      <c r="AC1342" s="1" t="str">
        <f>Tabulka1[[#This Row],[z2Label]]</f>
        <v>Dynamic viscosity (mPa.s)</v>
      </c>
      <c r="AD1342" s="1">
        <f>Tabulka1[[#This Row],[y2]]</f>
        <v>0</v>
      </c>
      <c r="AE1342" s="1">
        <f>Tabulka1[[#This Row],[x3]]</f>
        <v>30</v>
      </c>
      <c r="AF1342" s="1">
        <f>Tabulka1[[#This Row],[x2]]-Tabulka1[[#This Row],[x3]]</f>
        <v>0</v>
      </c>
      <c r="AG1342" s="1">
        <f>100-Tabulka1[[#This Row],[Na2O_proc]]-Tabulka1[[#This Row],[SiO2_proc]]</f>
        <v>70</v>
      </c>
      <c r="AH1342" s="1">
        <f>Tabulka1[[#This Row],[z2]]</f>
        <v>3.561165349722911</v>
      </c>
      <c r="AI1342" s="1">
        <f>Tabulka1[[#This Row],[std2]]</f>
        <v>2.860729538351264E-4</v>
      </c>
      <c r="AJ1342" s="1" t="str">
        <f>Tabulka1[[#This Row],[z2Label]]</f>
        <v>Dynamic viscosity (mPa.s)</v>
      </c>
      <c r="AK1342" s="1">
        <v>15</v>
      </c>
      <c r="AL1342" s="1" t="s">
        <v>83</v>
      </c>
      <c r="AM1342" s="1" t="s">
        <v>79</v>
      </c>
      <c r="AN1342" s="1">
        <f t="shared" si="940"/>
        <v>2.9753100000000074</v>
      </c>
      <c r="AO1342" s="1">
        <f>Tabulka1[[#This Row],[Interpolated_z2]]-Tabulka1[[#This Row],[z2]]</f>
        <v>-0.58585534972290354</v>
      </c>
      <c r="AP1342" s="1">
        <f>Tabulka1[[#This Row],[Interpolated_z2 - measured]]/Tabulka1[[#This Row],[z2]]*100</f>
        <v>-16.451225713753733</v>
      </c>
      <c r="AQ1342" s="1">
        <v>1</v>
      </c>
    </row>
    <row r="1343" spans="1:43" ht="16.5" x14ac:dyDescent="0.35">
      <c r="A1343" s="1">
        <f t="shared" si="936"/>
        <v>10.561308335810438</v>
      </c>
      <c r="B1343" s="1">
        <f t="shared" si="936"/>
        <v>0</v>
      </c>
      <c r="C1343" s="1">
        <f>Tabulka1[[#This Row],[z2]]</f>
        <v>5.0893636884989917</v>
      </c>
      <c r="D1343" s="1">
        <f>Tabulka1[[#This Row],[std2]]</f>
        <v>6.9727924939613989E-4</v>
      </c>
      <c r="E1343" s="1">
        <f t="shared" si="937"/>
        <v>1</v>
      </c>
      <c r="F1343" s="1" t="s">
        <v>84</v>
      </c>
      <c r="G1343" s="1" t="s">
        <v>27</v>
      </c>
      <c r="H1343" s="1" t="str">
        <f>Tabulka1[[#This Row],[z2Label]]</f>
        <v>Dynamic viscosity (mPa.s)</v>
      </c>
      <c r="I1343" s="1">
        <f t="shared" si="938"/>
        <v>35</v>
      </c>
      <c r="J1343" s="1">
        <f t="shared" si="938"/>
        <v>0</v>
      </c>
      <c r="K1343">
        <v>5.0893636884989917</v>
      </c>
      <c r="L1343">
        <v>6.9727924939613989E-4</v>
      </c>
      <c r="M1343" s="1" t="s">
        <v>29</v>
      </c>
      <c r="N1343" s="1" t="s">
        <v>28</v>
      </c>
      <c r="O1343" s="1" t="s">
        <v>81</v>
      </c>
      <c r="P1343" s="1">
        <f t="shared" si="939"/>
        <v>35</v>
      </c>
      <c r="Q1343" s="1">
        <f t="shared" si="939"/>
        <v>0</v>
      </c>
      <c r="R1343" s="1">
        <f>Tabulka1[[#This Row],[z2]]</f>
        <v>5.0893636884989917</v>
      </c>
      <c r="S1343" s="1">
        <f>Tabulka1[[#This Row],[std2]]</f>
        <v>6.9727924939613989E-4</v>
      </c>
      <c r="T1343" s="1" t="s">
        <v>39</v>
      </c>
      <c r="U1343" s="1" t="s">
        <v>28</v>
      </c>
      <c r="V1343" s="1" t="str">
        <f>Tabulka1[[#This Row],[z2Label]]</f>
        <v>Dynamic viscosity (mPa.s)</v>
      </c>
      <c r="W1343" s="1">
        <f>2*Tabulka1[[#This Row],[x3]]/94.196*1000/(100-Tabulka1[[#This Row],[x2]])</f>
        <v>11.432789894720337</v>
      </c>
      <c r="X1343" s="1">
        <f>(Tabulka1[[#This Row],[x2]]-Tabulka1[[#This Row],[x3]])/60.08*1000/(100-Tabulka1[[#This Row],[x2]])</f>
        <v>0</v>
      </c>
      <c r="Y1343" s="1">
        <f>Tabulka1[[#This Row],[z2]]</f>
        <v>5.0893636884989917</v>
      </c>
      <c r="Z1343" s="1">
        <f>Tabulka1[[#This Row],[std2]]</f>
        <v>6.9727924939613989E-4</v>
      </c>
      <c r="AA1343" s="1" t="s">
        <v>40</v>
      </c>
      <c r="AB1343" s="1" t="s">
        <v>37</v>
      </c>
      <c r="AC1343" s="1" t="str">
        <f>Tabulka1[[#This Row],[z2Label]]</f>
        <v>Dynamic viscosity (mPa.s)</v>
      </c>
      <c r="AD1343" s="1">
        <f>Tabulka1[[#This Row],[y2]]</f>
        <v>0</v>
      </c>
      <c r="AE1343" s="1">
        <f>Tabulka1[[#This Row],[x3]]</f>
        <v>35</v>
      </c>
      <c r="AF1343" s="1">
        <f>Tabulka1[[#This Row],[x2]]-Tabulka1[[#This Row],[x3]]</f>
        <v>0</v>
      </c>
      <c r="AG1343" s="1">
        <f>100-Tabulka1[[#This Row],[Na2O_proc]]-Tabulka1[[#This Row],[SiO2_proc]]</f>
        <v>65</v>
      </c>
      <c r="AH1343" s="1">
        <f>Tabulka1[[#This Row],[z2]]</f>
        <v>5.0893636884989917</v>
      </c>
      <c r="AI1343" s="1">
        <f>Tabulka1[[#This Row],[std2]]</f>
        <v>6.9727924939613989E-4</v>
      </c>
      <c r="AJ1343" s="1" t="str">
        <f>Tabulka1[[#This Row],[z2Label]]</f>
        <v>Dynamic viscosity (mPa.s)</v>
      </c>
      <c r="AK1343" s="1">
        <v>15</v>
      </c>
      <c r="AL1343" s="1" t="s">
        <v>83</v>
      </c>
      <c r="AM1343" s="1" t="s">
        <v>79</v>
      </c>
      <c r="AN1343" s="1">
        <f t="shared" si="940"/>
        <v>4.5492631250000102</v>
      </c>
      <c r="AO1343" s="1">
        <f>Tabulka1[[#This Row],[Interpolated_z2]]-Tabulka1[[#This Row],[z2]]</f>
        <v>-0.5401005634989815</v>
      </c>
      <c r="AP1343" s="1">
        <f>Tabulka1[[#This Row],[Interpolated_z2 - measured]]/Tabulka1[[#This Row],[z2]]*100</f>
        <v>-10.612339706032555</v>
      </c>
      <c r="AQ1343" s="1">
        <v>1</v>
      </c>
    </row>
    <row r="1344" spans="1:43" ht="16.5" x14ac:dyDescent="0.35">
      <c r="A1344" s="1">
        <f t="shared" si="936"/>
        <v>12.656036349738841</v>
      </c>
      <c r="B1344" s="1">
        <f t="shared" si="936"/>
        <v>0</v>
      </c>
      <c r="C1344" s="1">
        <f>Tabulka1[[#This Row],[z2]]</f>
        <v>8.1447751123113576</v>
      </c>
      <c r="D1344" s="1">
        <f>Tabulka1[[#This Row],[std2]]</f>
        <v>1.4334810583936358E-3</v>
      </c>
      <c r="E1344" s="1">
        <f t="shared" si="937"/>
        <v>1</v>
      </c>
      <c r="F1344" s="1" t="s">
        <v>84</v>
      </c>
      <c r="G1344" s="1" t="s">
        <v>27</v>
      </c>
      <c r="H1344" s="1" t="str">
        <f>Tabulka1[[#This Row],[z2Label]]</f>
        <v>Dynamic viscosity (mPa.s)</v>
      </c>
      <c r="I1344" s="1">
        <f t="shared" si="938"/>
        <v>40</v>
      </c>
      <c r="J1344" s="1">
        <f t="shared" si="938"/>
        <v>0</v>
      </c>
      <c r="K1344">
        <v>8.1447751123113576</v>
      </c>
      <c r="L1344">
        <v>1.4334810583936358E-3</v>
      </c>
      <c r="M1344" s="1" t="s">
        <v>29</v>
      </c>
      <c r="N1344" s="1" t="s">
        <v>28</v>
      </c>
      <c r="O1344" s="1" t="s">
        <v>81</v>
      </c>
      <c r="P1344" s="1">
        <f t="shared" si="939"/>
        <v>40</v>
      </c>
      <c r="Q1344" s="1">
        <f t="shared" si="939"/>
        <v>0</v>
      </c>
      <c r="R1344" s="1">
        <f>Tabulka1[[#This Row],[z2]]</f>
        <v>8.1447751123113576</v>
      </c>
      <c r="S1344" s="1">
        <f>Tabulka1[[#This Row],[std2]]</f>
        <v>1.4334810583936358E-3</v>
      </c>
      <c r="T1344" s="1" t="s">
        <v>39</v>
      </c>
      <c r="U1344" s="1" t="s">
        <v>28</v>
      </c>
      <c r="V1344" s="1" t="str">
        <f>Tabulka1[[#This Row],[z2Label]]</f>
        <v>Dynamic viscosity (mPa.s)</v>
      </c>
      <c r="W1344" s="1">
        <f>2*Tabulka1[[#This Row],[x3]]/94.196*1000/(100-Tabulka1[[#This Row],[x2]])</f>
        <v>14.154882726796609</v>
      </c>
      <c r="X1344" s="1">
        <f>(Tabulka1[[#This Row],[x2]]-Tabulka1[[#This Row],[x3]])/60.08*1000/(100-Tabulka1[[#This Row],[x2]])</f>
        <v>0</v>
      </c>
      <c r="Y1344" s="1">
        <f>Tabulka1[[#This Row],[z2]]</f>
        <v>8.1447751123113576</v>
      </c>
      <c r="Z1344" s="1">
        <f>Tabulka1[[#This Row],[std2]]</f>
        <v>1.4334810583936358E-3</v>
      </c>
      <c r="AA1344" s="1" t="s">
        <v>40</v>
      </c>
      <c r="AB1344" s="1" t="s">
        <v>37</v>
      </c>
      <c r="AC1344" s="1" t="str">
        <f>Tabulka1[[#This Row],[z2Label]]</f>
        <v>Dynamic viscosity (mPa.s)</v>
      </c>
      <c r="AD1344" s="1">
        <f>Tabulka1[[#This Row],[y2]]</f>
        <v>0</v>
      </c>
      <c r="AE1344" s="1">
        <f>Tabulka1[[#This Row],[x3]]</f>
        <v>40</v>
      </c>
      <c r="AF1344" s="1">
        <f>Tabulka1[[#This Row],[x2]]-Tabulka1[[#This Row],[x3]]</f>
        <v>0</v>
      </c>
      <c r="AG1344" s="1">
        <f>100-Tabulka1[[#This Row],[Na2O_proc]]-Tabulka1[[#This Row],[SiO2_proc]]</f>
        <v>60</v>
      </c>
      <c r="AH1344" s="1">
        <f>Tabulka1[[#This Row],[z2]]</f>
        <v>8.1447751123113576</v>
      </c>
      <c r="AI1344" s="1">
        <f>Tabulka1[[#This Row],[std2]]</f>
        <v>1.4334810583936358E-3</v>
      </c>
      <c r="AJ1344" s="1" t="str">
        <f>Tabulka1[[#This Row],[z2Label]]</f>
        <v>Dynamic viscosity (mPa.s)</v>
      </c>
      <c r="AK1344" s="1">
        <v>15</v>
      </c>
      <c r="AL1344" s="1" t="s">
        <v>83</v>
      </c>
      <c r="AM1344" s="1" t="s">
        <v>79</v>
      </c>
      <c r="AN1344" s="1">
        <f t="shared" si="940"/>
        <v>8.4434599999999946</v>
      </c>
      <c r="AO1344" s="1">
        <f>Tabulka1[[#This Row],[Interpolated_z2]]-Tabulka1[[#This Row],[z2]]</f>
        <v>0.29868488768863699</v>
      </c>
      <c r="AP1344" s="1">
        <f>Tabulka1[[#This Row],[Interpolated_z2 - measured]]/Tabulka1[[#This Row],[z2]]*100</f>
        <v>3.6671962524435489</v>
      </c>
      <c r="AQ1344" s="1">
        <v>1</v>
      </c>
    </row>
    <row r="1345" spans="1:43" ht="16.5" x14ac:dyDescent="0.35">
      <c r="A1345" s="1">
        <f t="shared" si="936"/>
        <v>0</v>
      </c>
      <c r="B1345" s="1">
        <f t="shared" si="936"/>
        <v>0</v>
      </c>
      <c r="C1345" s="1">
        <f>Tabulka1[[#This Row],[z2]]</f>
        <v>1.1030139981072158</v>
      </c>
      <c r="D1345" s="1">
        <f>Tabulka1[[#This Row],[std2]]</f>
        <v>6.9239040212735392E-3</v>
      </c>
      <c r="E1345" s="1">
        <f t="shared" si="937"/>
        <v>2</v>
      </c>
      <c r="F1345" s="1" t="s">
        <v>84</v>
      </c>
      <c r="G1345" s="1" t="s">
        <v>27</v>
      </c>
      <c r="H1345" s="1" t="str">
        <f>Tabulka1[[#This Row],[z2Label]]</f>
        <v>Dynamic viscosity (mPa.s)</v>
      </c>
      <c r="I1345" s="1">
        <f t="shared" si="938"/>
        <v>0</v>
      </c>
      <c r="J1345" s="1">
        <f t="shared" si="938"/>
        <v>0.1</v>
      </c>
      <c r="K1345" s="1">
        <v>1.1030139981072158</v>
      </c>
      <c r="L1345" s="1">
        <v>6.9239040212735392E-3</v>
      </c>
      <c r="M1345" s="1" t="s">
        <v>29</v>
      </c>
      <c r="N1345" s="1" t="s">
        <v>28</v>
      </c>
      <c r="O1345" s="1" t="s">
        <v>81</v>
      </c>
      <c r="P1345" s="1">
        <f t="shared" si="939"/>
        <v>0</v>
      </c>
      <c r="Q1345" s="1">
        <f t="shared" si="939"/>
        <v>0.1</v>
      </c>
      <c r="R1345" s="1">
        <f>Tabulka1[[#This Row],[z2]]</f>
        <v>1.1030139981072158</v>
      </c>
      <c r="S1345" s="1">
        <f>Tabulka1[[#This Row],[std2]]</f>
        <v>6.9239040212735392E-3</v>
      </c>
      <c r="T1345" s="1" t="s">
        <v>39</v>
      </c>
      <c r="U1345" s="1" t="s">
        <v>28</v>
      </c>
      <c r="V1345" s="1" t="str">
        <f>Tabulka1[[#This Row],[z2Label]]</f>
        <v>Dynamic viscosity (mPa.s)</v>
      </c>
      <c r="W1345" s="1">
        <f>2*Tabulka1[[#This Row],[x3]]/94.196*1000/(100-Tabulka1[[#This Row],[x2]])</f>
        <v>0</v>
      </c>
      <c r="X1345" s="1">
        <f>(Tabulka1[[#This Row],[x2]]-Tabulka1[[#This Row],[x3]])/60.08*1000/(100-Tabulka1[[#This Row],[x2]])</f>
        <v>0</v>
      </c>
      <c r="Y1345" s="1">
        <f>Tabulka1[[#This Row],[z2]]</f>
        <v>1.1030139981072158</v>
      </c>
      <c r="Z1345" s="1">
        <f>Tabulka1[[#This Row],[std2]]</f>
        <v>6.9239040212735392E-3</v>
      </c>
      <c r="AA1345" s="1" t="s">
        <v>40</v>
      </c>
      <c r="AB1345" s="1" t="s">
        <v>37</v>
      </c>
      <c r="AC1345" s="1" t="str">
        <f>Tabulka1[[#This Row],[z2Label]]</f>
        <v>Dynamic viscosity (mPa.s)</v>
      </c>
      <c r="AD1345" s="1">
        <f>Tabulka1[[#This Row],[y2]]</f>
        <v>0.1</v>
      </c>
      <c r="AE1345" s="1">
        <f>Tabulka1[[#This Row],[x3]]</f>
        <v>0</v>
      </c>
      <c r="AF1345" s="1">
        <f>Tabulka1[[#This Row],[x2]]-Tabulka1[[#This Row],[x3]]</f>
        <v>0</v>
      </c>
      <c r="AG1345" s="1">
        <f>100-Tabulka1[[#This Row],[Na2O_proc]]-Tabulka1[[#This Row],[SiO2_proc]]</f>
        <v>100</v>
      </c>
      <c r="AH1345" s="1">
        <f>Tabulka1[[#This Row],[z2]]</f>
        <v>1.1030139981072158</v>
      </c>
      <c r="AI1345" s="1">
        <f>Tabulka1[[#This Row],[std2]]</f>
        <v>6.9239040212735392E-3</v>
      </c>
      <c r="AJ1345" s="1" t="str">
        <f>Tabulka1[[#This Row],[z2Label]]</f>
        <v>Dynamic viscosity (mPa.s)</v>
      </c>
      <c r="AK1345" s="1">
        <v>15</v>
      </c>
      <c r="AL1345" s="1" t="s">
        <v>83</v>
      </c>
      <c r="AM1345" s="1" t="s">
        <v>79</v>
      </c>
      <c r="AN1345" s="1">
        <f t="shared" si="940"/>
        <v>1.33384461659</v>
      </c>
      <c r="AO1345" s="1">
        <f>Tabulka1[[#This Row],[Interpolated_z2]]-Tabulka1[[#This Row],[z2]]</f>
        <v>0.23083061848278419</v>
      </c>
      <c r="AP1345" s="1">
        <f>Tabulka1[[#This Row],[Interpolated_z2 - measured]]/Tabulka1[[#This Row],[z2]]*100</f>
        <v>20.927261021065195</v>
      </c>
      <c r="AQ1345" s="1">
        <v>100</v>
      </c>
    </row>
    <row r="1346" spans="1:43" ht="16.5" x14ac:dyDescent="0.35">
      <c r="A1346" s="1">
        <f t="shared" si="936"/>
        <v>1.051524889225979</v>
      </c>
      <c r="B1346" s="1">
        <f t="shared" si="936"/>
        <v>5.2576244461298952E-2</v>
      </c>
      <c r="C1346" s="1">
        <f>Tabulka1[[#This Row],[z2]]</f>
        <v>1.2062900553850771</v>
      </c>
      <c r="D1346" s="1">
        <f>Tabulka1[[#This Row],[std2]]</f>
        <v>2.0732092588587124E-4</v>
      </c>
      <c r="E1346" s="1">
        <f t="shared" si="937"/>
        <v>2</v>
      </c>
      <c r="F1346" s="1" t="s">
        <v>84</v>
      </c>
      <c r="G1346" s="1" t="s">
        <v>27</v>
      </c>
      <c r="H1346" s="1" t="str">
        <f>Tabulka1[[#This Row],[z2Label]]</f>
        <v>Dynamic viscosity (mPa.s)</v>
      </c>
      <c r="I1346" s="1">
        <f t="shared" si="938"/>
        <v>5</v>
      </c>
      <c r="J1346" s="1">
        <f t="shared" si="938"/>
        <v>0.1</v>
      </c>
      <c r="K1346">
        <v>1.2062900553850771</v>
      </c>
      <c r="L1346">
        <v>2.0732092588587124E-4</v>
      </c>
      <c r="M1346" s="1" t="s">
        <v>29</v>
      </c>
      <c r="N1346" s="1" t="s">
        <v>28</v>
      </c>
      <c r="O1346" s="1" t="s">
        <v>81</v>
      </c>
      <c r="P1346" s="1">
        <f t="shared" si="939"/>
        <v>4.7002115684004622</v>
      </c>
      <c r="Q1346" s="1">
        <f t="shared" si="939"/>
        <v>0.1</v>
      </c>
      <c r="R1346" s="1">
        <f>Tabulka1[[#This Row],[z2]]</f>
        <v>1.2062900553850771</v>
      </c>
      <c r="S1346" s="1">
        <f>Tabulka1[[#This Row],[std2]]</f>
        <v>2.0732092588587124E-4</v>
      </c>
      <c r="T1346" s="1" t="s">
        <v>39</v>
      </c>
      <c r="U1346" s="1" t="s">
        <v>28</v>
      </c>
      <c r="V1346" s="1" t="str">
        <f>Tabulka1[[#This Row],[z2Label]]</f>
        <v>Dynamic viscosity (mPa.s)</v>
      </c>
      <c r="W1346" s="1">
        <f>2*Tabulka1[[#This Row],[x3]]/94.196*1000/(100-Tabulka1[[#This Row],[x2]])</f>
        <v>1.0504885822395995</v>
      </c>
      <c r="X1346" s="1">
        <f>(Tabulka1[[#This Row],[x2]]-Tabulka1[[#This Row],[x3]])/60.08*1000/(100-Tabulka1[[#This Row],[x2]])</f>
        <v>5.2524429111980145E-2</v>
      </c>
      <c r="Y1346" s="1">
        <f>Tabulka1[[#This Row],[z2]]</f>
        <v>1.2062900553850771</v>
      </c>
      <c r="Z1346" s="1">
        <f>Tabulka1[[#This Row],[std2]]</f>
        <v>2.0732092588587124E-4</v>
      </c>
      <c r="AA1346" s="1" t="s">
        <v>40</v>
      </c>
      <c r="AB1346" s="1" t="s">
        <v>37</v>
      </c>
      <c r="AC1346" s="1" t="str">
        <f>Tabulka1[[#This Row],[z2Label]]</f>
        <v>Dynamic viscosity (mPa.s)</v>
      </c>
      <c r="AD1346" s="1">
        <f>Tabulka1[[#This Row],[y2]]</f>
        <v>0.1</v>
      </c>
      <c r="AE1346" s="1">
        <f>Tabulka1[[#This Row],[x3]]</f>
        <v>4.7002115684004622</v>
      </c>
      <c r="AF1346" s="1">
        <f>Tabulka1[[#This Row],[x2]]-Tabulka1[[#This Row],[x3]]</f>
        <v>0.29978843159953783</v>
      </c>
      <c r="AG1346" s="1">
        <f>100-Tabulka1[[#This Row],[Na2O_proc]]-Tabulka1[[#This Row],[SiO2_proc]]</f>
        <v>95</v>
      </c>
      <c r="AH1346" s="1">
        <f>Tabulka1[[#This Row],[z2]]</f>
        <v>1.2062900553850771</v>
      </c>
      <c r="AI1346" s="1">
        <f>Tabulka1[[#This Row],[std2]]</f>
        <v>2.0732092588587124E-4</v>
      </c>
      <c r="AJ1346" s="1" t="str">
        <f>Tabulka1[[#This Row],[z2Label]]</f>
        <v>Dynamic viscosity (mPa.s)</v>
      </c>
      <c r="AK1346" s="1">
        <v>15</v>
      </c>
      <c r="AL1346" s="1" t="s">
        <v>83</v>
      </c>
      <c r="AM1346" s="1" t="s">
        <v>79</v>
      </c>
      <c r="AN1346" s="1">
        <f t="shared" si="940"/>
        <v>0.8656569865899999</v>
      </c>
      <c r="AO1346" s="1">
        <f>Tabulka1[[#This Row],[Interpolated_z2]]-Tabulka1[[#This Row],[z2]]</f>
        <v>-0.34063306879507715</v>
      </c>
      <c r="AP1346" s="1">
        <f>Tabulka1[[#This Row],[Interpolated_z2 - measured]]/Tabulka1[[#This Row],[z2]]*100</f>
        <v>-28.238073195947788</v>
      </c>
      <c r="AQ1346" s="1">
        <v>1</v>
      </c>
    </row>
    <row r="1347" spans="1:43" ht="16.5" x14ac:dyDescent="0.35">
      <c r="A1347" s="1">
        <f t="shared" si="936"/>
        <v>2.2140433515628115</v>
      </c>
      <c r="B1347" s="1">
        <f t="shared" si="936"/>
        <v>0.11070216757814058</v>
      </c>
      <c r="C1347" s="1">
        <f>Tabulka1[[#This Row],[z2]]</f>
        <v>1.3912780025362275</v>
      </c>
      <c r="D1347" s="1">
        <f>Tabulka1[[#This Row],[std2]]</f>
        <v>7.9965103557878077E-5</v>
      </c>
      <c r="E1347" s="1">
        <f t="shared" si="937"/>
        <v>2</v>
      </c>
      <c r="F1347" s="1" t="s">
        <v>84</v>
      </c>
      <c r="G1347" s="1" t="s">
        <v>27</v>
      </c>
      <c r="H1347" s="1" t="str">
        <f>Tabulka1[[#This Row],[z2Label]]</f>
        <v>Dynamic viscosity (mPa.s)</v>
      </c>
      <c r="I1347" s="1">
        <f t="shared" si="938"/>
        <v>10</v>
      </c>
      <c r="J1347" s="1">
        <f t="shared" si="938"/>
        <v>0.1</v>
      </c>
      <c r="K1347">
        <v>1.3912780025362275</v>
      </c>
      <c r="L1347">
        <v>7.9965103557878077E-5</v>
      </c>
      <c r="M1347" s="1" t="s">
        <v>29</v>
      </c>
      <c r="N1347" s="1" t="s">
        <v>28</v>
      </c>
      <c r="O1347" s="1" t="s">
        <v>81</v>
      </c>
      <c r="P1347" s="1">
        <f t="shared" si="939"/>
        <v>9.4004231368009243</v>
      </c>
      <c r="Q1347" s="1">
        <f t="shared" si="939"/>
        <v>0.1</v>
      </c>
      <c r="R1347" s="1">
        <f>Tabulka1[[#This Row],[z2]]</f>
        <v>1.3912780025362275</v>
      </c>
      <c r="S1347" s="1">
        <f>Tabulka1[[#This Row],[std2]]</f>
        <v>7.9965103557878077E-5</v>
      </c>
      <c r="T1347" s="1" t="s">
        <v>39</v>
      </c>
      <c r="U1347" s="1" t="s">
        <v>28</v>
      </c>
      <c r="V1347" s="1" t="str">
        <f>Tabulka1[[#This Row],[z2Label]]</f>
        <v>Dynamic viscosity (mPa.s)</v>
      </c>
      <c r="W1347" s="1">
        <f>2*Tabulka1[[#This Row],[x3]]/94.196*1000/(100-Tabulka1[[#This Row],[x2]])</f>
        <v>2.2176981180613766</v>
      </c>
      <c r="X1347" s="1">
        <f>(Tabulka1[[#This Row],[x2]]-Tabulka1[[#This Row],[x3]])/60.08*1000/(100-Tabulka1[[#This Row],[x2]])</f>
        <v>0.11088490590306919</v>
      </c>
      <c r="Y1347" s="1">
        <f>Tabulka1[[#This Row],[z2]]</f>
        <v>1.3912780025362275</v>
      </c>
      <c r="Z1347" s="1">
        <f>Tabulka1[[#This Row],[std2]]</f>
        <v>7.9965103557878077E-5</v>
      </c>
      <c r="AA1347" s="1" t="s">
        <v>40</v>
      </c>
      <c r="AB1347" s="1" t="s">
        <v>37</v>
      </c>
      <c r="AC1347" s="1" t="str">
        <f>Tabulka1[[#This Row],[z2Label]]</f>
        <v>Dynamic viscosity (mPa.s)</v>
      </c>
      <c r="AD1347" s="1">
        <f>Tabulka1[[#This Row],[y2]]</f>
        <v>0.1</v>
      </c>
      <c r="AE1347" s="1">
        <f>Tabulka1[[#This Row],[x3]]</f>
        <v>9.4004231368009243</v>
      </c>
      <c r="AF1347" s="1">
        <f>Tabulka1[[#This Row],[x2]]-Tabulka1[[#This Row],[x3]]</f>
        <v>0.59957686319907566</v>
      </c>
      <c r="AG1347" s="1">
        <f>100-Tabulka1[[#This Row],[Na2O_proc]]-Tabulka1[[#This Row],[SiO2_proc]]</f>
        <v>90</v>
      </c>
      <c r="AH1347" s="1">
        <f>Tabulka1[[#This Row],[z2]]</f>
        <v>1.3912780025362275</v>
      </c>
      <c r="AI1347" s="1">
        <f>Tabulka1[[#This Row],[std2]]</f>
        <v>7.9965103557878077E-5</v>
      </c>
      <c r="AJ1347" s="1" t="str">
        <f>Tabulka1[[#This Row],[z2Label]]</f>
        <v>Dynamic viscosity (mPa.s)</v>
      </c>
      <c r="AK1347" s="1">
        <v>15</v>
      </c>
      <c r="AL1347" s="1" t="s">
        <v>83</v>
      </c>
      <c r="AM1347" s="1" t="s">
        <v>79</v>
      </c>
      <c r="AN1347" s="1">
        <f t="shared" si="940"/>
        <v>1.3190876065900001</v>
      </c>
      <c r="AO1347" s="1">
        <f>Tabulka1[[#This Row],[Interpolated_z2]]-Tabulka1[[#This Row],[z2]]</f>
        <v>-7.2190395946227337E-2</v>
      </c>
      <c r="AP1347" s="1">
        <f>Tabulka1[[#This Row],[Interpolated_z2 - measured]]/Tabulka1[[#This Row],[z2]]*100</f>
        <v>-5.1887829617537253</v>
      </c>
      <c r="AQ1347" s="1">
        <v>1</v>
      </c>
    </row>
    <row r="1348" spans="1:43" ht="16.5" x14ac:dyDescent="0.35">
      <c r="A1348" s="1">
        <f t="shared" si="936"/>
        <v>3.4922857370963225</v>
      </c>
      <c r="B1348" s="1">
        <f t="shared" si="936"/>
        <v>0.17461428685481614</v>
      </c>
      <c r="C1348" s="1">
        <f>Tabulka1[[#This Row],[z2]]</f>
        <v>1.652137955126787</v>
      </c>
      <c r="D1348" s="1">
        <f>Tabulka1[[#This Row],[std2]]</f>
        <v>4.1908662655762099E-4</v>
      </c>
      <c r="E1348" s="1">
        <f t="shared" si="937"/>
        <v>2</v>
      </c>
      <c r="F1348" s="1" t="s">
        <v>84</v>
      </c>
      <c r="G1348" s="1" t="s">
        <v>27</v>
      </c>
      <c r="H1348" s="1" t="str">
        <f>Tabulka1[[#This Row],[z2Label]]</f>
        <v>Dynamic viscosity (mPa.s)</v>
      </c>
      <c r="I1348" s="1">
        <f t="shared" si="938"/>
        <v>15</v>
      </c>
      <c r="J1348" s="1">
        <f t="shared" si="938"/>
        <v>0.1</v>
      </c>
      <c r="K1348">
        <v>1.652137955126787</v>
      </c>
      <c r="L1348">
        <v>4.1908662655762099E-4</v>
      </c>
      <c r="M1348" s="1" t="s">
        <v>29</v>
      </c>
      <c r="N1348" s="1" t="s">
        <v>28</v>
      </c>
      <c r="O1348" s="1" t="s">
        <v>81</v>
      </c>
      <c r="P1348" s="1">
        <f t="shared" si="939"/>
        <v>14.100634705201388</v>
      </c>
      <c r="Q1348" s="1">
        <f t="shared" si="939"/>
        <v>0.1</v>
      </c>
      <c r="R1348" s="1">
        <f>Tabulka1[[#This Row],[z2]]</f>
        <v>1.652137955126787</v>
      </c>
      <c r="S1348" s="1">
        <f>Tabulka1[[#This Row],[std2]]</f>
        <v>4.1908662655762099E-4</v>
      </c>
      <c r="T1348" s="1" t="s">
        <v>39</v>
      </c>
      <c r="U1348" s="1" t="s">
        <v>28</v>
      </c>
      <c r="V1348" s="1" t="str">
        <f>Tabulka1[[#This Row],[z2Label]]</f>
        <v>Dynamic viscosity (mPa.s)</v>
      </c>
      <c r="W1348" s="1">
        <f>2*Tabulka1[[#This Row],[x3]]/94.196*1000/(100-Tabulka1[[#This Row],[x2]])</f>
        <v>3.5222264228033628</v>
      </c>
      <c r="X1348" s="1">
        <f>(Tabulka1[[#This Row],[x2]]-Tabulka1[[#This Row],[x3]])/60.08*1000/(100-Tabulka1[[#This Row],[x2]])</f>
        <v>0.17611132114016836</v>
      </c>
      <c r="Y1348" s="1">
        <f>Tabulka1[[#This Row],[z2]]</f>
        <v>1.652137955126787</v>
      </c>
      <c r="Z1348" s="1">
        <f>Tabulka1[[#This Row],[std2]]</f>
        <v>4.1908662655762099E-4</v>
      </c>
      <c r="AA1348" s="1" t="s">
        <v>40</v>
      </c>
      <c r="AB1348" s="1" t="s">
        <v>37</v>
      </c>
      <c r="AC1348" s="1" t="str">
        <f>Tabulka1[[#This Row],[z2Label]]</f>
        <v>Dynamic viscosity (mPa.s)</v>
      </c>
      <c r="AD1348" s="1">
        <f>Tabulka1[[#This Row],[y2]]</f>
        <v>0.1</v>
      </c>
      <c r="AE1348" s="1">
        <f>Tabulka1[[#This Row],[x3]]</f>
        <v>14.100634705201388</v>
      </c>
      <c r="AF1348" s="1">
        <f>Tabulka1[[#This Row],[x2]]-Tabulka1[[#This Row],[x3]]</f>
        <v>0.89936529479861171</v>
      </c>
      <c r="AG1348" s="1">
        <f>100-Tabulka1[[#This Row],[Na2O_proc]]-Tabulka1[[#This Row],[SiO2_proc]]</f>
        <v>85</v>
      </c>
      <c r="AH1348" s="1">
        <f>Tabulka1[[#This Row],[z2]]</f>
        <v>1.652137955126787</v>
      </c>
      <c r="AI1348" s="1">
        <f>Tabulka1[[#This Row],[std2]]</f>
        <v>4.1908662655762099E-4</v>
      </c>
      <c r="AJ1348" s="1" t="str">
        <f>Tabulka1[[#This Row],[z2Label]]</f>
        <v>Dynamic viscosity (mPa.s)</v>
      </c>
      <c r="AK1348" s="1">
        <v>15</v>
      </c>
      <c r="AL1348" s="1" t="s">
        <v>83</v>
      </c>
      <c r="AM1348" s="1" t="s">
        <v>79</v>
      </c>
      <c r="AN1348" s="1">
        <f t="shared" si="940"/>
        <v>1.9318852265900022</v>
      </c>
      <c r="AO1348" s="1">
        <f>Tabulka1[[#This Row],[Interpolated_z2]]-Tabulka1[[#This Row],[z2]]</f>
        <v>0.27974727146321521</v>
      </c>
      <c r="AP1348" s="1">
        <f>Tabulka1[[#This Row],[Interpolated_z2 - measured]]/Tabulka1[[#This Row],[z2]]*100</f>
        <v>16.932440211492331</v>
      </c>
      <c r="AQ1348" s="1">
        <v>1</v>
      </c>
    </row>
    <row r="1349" spans="1:43" ht="16.5" x14ac:dyDescent="0.35">
      <c r="A1349" s="1">
        <f t="shared" si="936"/>
        <v>4.8960720130932893</v>
      </c>
      <c r="B1349" s="1">
        <f t="shared" si="936"/>
        <v>0.24480360065466447</v>
      </c>
      <c r="C1349" s="1">
        <f>Tabulka1[[#This Row],[z2]]</f>
        <v>2.0334634110096808</v>
      </c>
      <c r="D1349" s="1">
        <f>Tabulka1[[#This Row],[std2]]</f>
        <v>2.2449796126916478E-5</v>
      </c>
      <c r="E1349" s="1">
        <f t="shared" si="937"/>
        <v>2</v>
      </c>
      <c r="F1349" s="1" t="s">
        <v>84</v>
      </c>
      <c r="G1349" s="1" t="s">
        <v>27</v>
      </c>
      <c r="H1349" s="1" t="str">
        <f>Tabulka1[[#This Row],[z2Label]]</f>
        <v>Dynamic viscosity (mPa.s)</v>
      </c>
      <c r="I1349" s="1">
        <f t="shared" si="938"/>
        <v>20</v>
      </c>
      <c r="J1349" s="1">
        <f t="shared" si="938"/>
        <v>0.1</v>
      </c>
      <c r="K1349">
        <v>2.0334634110096808</v>
      </c>
      <c r="L1349">
        <v>2.2449796126916478E-5</v>
      </c>
      <c r="M1349" s="1" t="s">
        <v>29</v>
      </c>
      <c r="N1349" s="1" t="s">
        <v>28</v>
      </c>
      <c r="O1349" s="1" t="s">
        <v>81</v>
      </c>
      <c r="P1349" s="1">
        <f t="shared" si="939"/>
        <v>18.800846273601849</v>
      </c>
      <c r="Q1349" s="1">
        <f t="shared" si="939"/>
        <v>0.1</v>
      </c>
      <c r="R1349" s="1">
        <f>Tabulka1[[#This Row],[z2]]</f>
        <v>2.0334634110096808</v>
      </c>
      <c r="S1349" s="1">
        <f>Tabulka1[[#This Row],[std2]]</f>
        <v>2.2449796126916478E-5</v>
      </c>
      <c r="T1349" s="1" t="s">
        <v>39</v>
      </c>
      <c r="U1349" s="1" t="s">
        <v>28</v>
      </c>
      <c r="V1349" s="1" t="str">
        <f>Tabulka1[[#This Row],[z2Label]]</f>
        <v>Dynamic viscosity (mPa.s)</v>
      </c>
      <c r="W1349" s="1">
        <f>2*Tabulka1[[#This Row],[x3]]/94.196*1000/(100-Tabulka1[[#This Row],[x2]])</f>
        <v>4.9898207656380977</v>
      </c>
      <c r="X1349" s="1">
        <f>(Tabulka1[[#This Row],[x2]]-Tabulka1[[#This Row],[x3]])/60.08*1000/(100-Tabulka1[[#This Row],[x2]])</f>
        <v>0.24949103828190569</v>
      </c>
      <c r="Y1349" s="1">
        <f>Tabulka1[[#This Row],[z2]]</f>
        <v>2.0334634110096808</v>
      </c>
      <c r="Z1349" s="1">
        <f>Tabulka1[[#This Row],[std2]]</f>
        <v>2.2449796126916478E-5</v>
      </c>
      <c r="AA1349" s="1" t="s">
        <v>40</v>
      </c>
      <c r="AB1349" s="1" t="s">
        <v>37</v>
      </c>
      <c r="AC1349" s="1" t="str">
        <f>Tabulka1[[#This Row],[z2Label]]</f>
        <v>Dynamic viscosity (mPa.s)</v>
      </c>
      <c r="AD1349" s="1">
        <f>Tabulka1[[#This Row],[y2]]</f>
        <v>0.1</v>
      </c>
      <c r="AE1349" s="1">
        <f>Tabulka1[[#This Row],[x3]]</f>
        <v>18.800846273601849</v>
      </c>
      <c r="AF1349" s="1">
        <f>Tabulka1[[#This Row],[x2]]-Tabulka1[[#This Row],[x3]]</f>
        <v>1.1991537263981513</v>
      </c>
      <c r="AG1349" s="1">
        <f>100-Tabulka1[[#This Row],[Na2O_proc]]-Tabulka1[[#This Row],[SiO2_proc]]</f>
        <v>80</v>
      </c>
      <c r="AH1349" s="1">
        <f>Tabulka1[[#This Row],[z2]]</f>
        <v>2.0334634110096808</v>
      </c>
      <c r="AI1349" s="1">
        <f>Tabulka1[[#This Row],[std2]]</f>
        <v>2.2449796126916478E-5</v>
      </c>
      <c r="AJ1349" s="1" t="str">
        <f>Tabulka1[[#This Row],[z2Label]]</f>
        <v>Dynamic viscosity (mPa.s)</v>
      </c>
      <c r="AK1349" s="1">
        <v>15</v>
      </c>
      <c r="AL1349" s="1" t="s">
        <v>83</v>
      </c>
      <c r="AM1349" s="1" t="s">
        <v>79</v>
      </c>
      <c r="AN1349" s="1">
        <f t="shared" si="940"/>
        <v>2.342613596590001</v>
      </c>
      <c r="AO1349" s="1">
        <f>Tabulka1[[#This Row],[Interpolated_z2]]-Tabulka1[[#This Row],[z2]]</f>
        <v>0.30915018558032026</v>
      </c>
      <c r="AP1349" s="1">
        <f>Tabulka1[[#This Row],[Interpolated_z2 - measured]]/Tabulka1[[#This Row],[z2]]*100</f>
        <v>15.203134903067529</v>
      </c>
      <c r="AQ1349" s="1">
        <v>1</v>
      </c>
    </row>
    <row r="1350" spans="1:43" ht="16.5" x14ac:dyDescent="0.35">
      <c r="A1350" s="1">
        <f t="shared" si="936"/>
        <v>6.4254420981198352</v>
      </c>
      <c r="B1350" s="1">
        <f t="shared" si="936"/>
        <v>0.32127210490599178</v>
      </c>
      <c r="C1350" s="1">
        <f>Tabulka1[[#This Row],[z2]]</f>
        <v>2.5953225052360667</v>
      </c>
      <c r="D1350" s="1">
        <f>Tabulka1[[#This Row],[std2]]</f>
        <v>2.7802996427877299E-4</v>
      </c>
      <c r="E1350" s="1">
        <f t="shared" si="937"/>
        <v>2</v>
      </c>
      <c r="F1350" s="1" t="s">
        <v>84</v>
      </c>
      <c r="G1350" s="1" t="s">
        <v>27</v>
      </c>
      <c r="H1350" s="1" t="str">
        <f>Tabulka1[[#This Row],[z2Label]]</f>
        <v>Dynamic viscosity (mPa.s)</v>
      </c>
      <c r="I1350" s="1">
        <f t="shared" si="938"/>
        <v>25</v>
      </c>
      <c r="J1350" s="1">
        <f t="shared" si="938"/>
        <v>0.1</v>
      </c>
      <c r="K1350">
        <v>2.5953225052360667</v>
      </c>
      <c r="L1350">
        <v>2.7802996427877299E-4</v>
      </c>
      <c r="M1350" s="1" t="s">
        <v>29</v>
      </c>
      <c r="N1350" s="1" t="s">
        <v>28</v>
      </c>
      <c r="O1350" s="1" t="s">
        <v>81</v>
      </c>
      <c r="P1350" s="1">
        <f t="shared" si="939"/>
        <v>23.501057842002314</v>
      </c>
      <c r="Q1350" s="1">
        <f t="shared" si="939"/>
        <v>0.1</v>
      </c>
      <c r="R1350" s="1">
        <f>Tabulka1[[#This Row],[z2]]</f>
        <v>2.5953225052360667</v>
      </c>
      <c r="S1350" s="1">
        <f>Tabulka1[[#This Row],[std2]]</f>
        <v>2.7802996427877299E-4</v>
      </c>
      <c r="T1350" s="1" t="s">
        <v>39</v>
      </c>
      <c r="U1350" s="1" t="s">
        <v>28</v>
      </c>
      <c r="V1350" s="1" t="str">
        <f>Tabulka1[[#This Row],[z2Label]]</f>
        <v>Dynamic viscosity (mPa.s)</v>
      </c>
      <c r="W1350" s="1">
        <f>2*Tabulka1[[#This Row],[x3]]/94.196*1000/(100-Tabulka1[[#This Row],[x2]])</f>
        <v>6.6530943541841312</v>
      </c>
      <c r="X1350" s="1">
        <f>(Tabulka1[[#This Row],[x2]]-Tabulka1[[#This Row],[x3]])/60.08*1000/(100-Tabulka1[[#This Row],[x2]])</f>
        <v>0.33265471770920674</v>
      </c>
      <c r="Y1350" s="1">
        <f>Tabulka1[[#This Row],[z2]]</f>
        <v>2.5953225052360667</v>
      </c>
      <c r="Z1350" s="1">
        <f>Tabulka1[[#This Row],[std2]]</f>
        <v>2.7802996427877299E-4</v>
      </c>
      <c r="AA1350" s="1" t="s">
        <v>40</v>
      </c>
      <c r="AB1350" s="1" t="s">
        <v>37</v>
      </c>
      <c r="AC1350" s="1" t="str">
        <f>Tabulka1[[#This Row],[z2Label]]</f>
        <v>Dynamic viscosity (mPa.s)</v>
      </c>
      <c r="AD1350" s="1">
        <f>Tabulka1[[#This Row],[y2]]</f>
        <v>0.1</v>
      </c>
      <c r="AE1350" s="1">
        <f>Tabulka1[[#This Row],[x3]]</f>
        <v>23.501057842002314</v>
      </c>
      <c r="AF1350" s="1">
        <f>Tabulka1[[#This Row],[x2]]-Tabulka1[[#This Row],[x3]]</f>
        <v>1.4989421579976856</v>
      </c>
      <c r="AG1350" s="1">
        <f>100-Tabulka1[[#This Row],[Na2O_proc]]-Tabulka1[[#This Row],[SiO2_proc]]</f>
        <v>75</v>
      </c>
      <c r="AH1350" s="1">
        <f>Tabulka1[[#This Row],[z2]]</f>
        <v>2.5953225052360667</v>
      </c>
      <c r="AI1350" s="1">
        <f>Tabulka1[[#This Row],[std2]]</f>
        <v>2.7802996427877299E-4</v>
      </c>
      <c r="AJ1350" s="1" t="str">
        <f>Tabulka1[[#This Row],[z2Label]]</f>
        <v>Dynamic viscosity (mPa.s)</v>
      </c>
      <c r="AK1350" s="1">
        <v>15</v>
      </c>
      <c r="AL1350" s="1" t="s">
        <v>83</v>
      </c>
      <c r="AM1350" s="1" t="s">
        <v>79</v>
      </c>
      <c r="AN1350" s="1">
        <f t="shared" si="940"/>
        <v>2.5906514665899998</v>
      </c>
      <c r="AO1350" s="1">
        <f>Tabulka1[[#This Row],[Interpolated_z2]]-Tabulka1[[#This Row],[z2]]</f>
        <v>-4.6710386460668829E-3</v>
      </c>
      <c r="AP1350" s="1">
        <f>Tabulka1[[#This Row],[Interpolated_z2 - measured]]/Tabulka1[[#This Row],[z2]]*100</f>
        <v>-0.17997912154050436</v>
      </c>
      <c r="AQ1350" s="1">
        <v>1</v>
      </c>
    </row>
    <row r="1351" spans="1:43" ht="16.5" x14ac:dyDescent="0.35">
      <c r="A1351" s="1">
        <f t="shared" si="936"/>
        <v>8.0954552712466565</v>
      </c>
      <c r="B1351" s="1">
        <f t="shared" si="936"/>
        <v>0.40477276356233283</v>
      </c>
      <c r="C1351" s="1">
        <f>Tabulka1[[#This Row],[z2]]</f>
        <v>3.507945107307715</v>
      </c>
      <c r="D1351" s="1">
        <f>Tabulka1[[#This Row],[std2]]</f>
        <v>5.6162451889222372E-4</v>
      </c>
      <c r="E1351" s="1">
        <f t="shared" si="937"/>
        <v>2</v>
      </c>
      <c r="F1351" s="1" t="s">
        <v>84</v>
      </c>
      <c r="G1351" s="1" t="s">
        <v>27</v>
      </c>
      <c r="H1351" s="1" t="str">
        <f>Tabulka1[[#This Row],[z2Label]]</f>
        <v>Dynamic viscosity (mPa.s)</v>
      </c>
      <c r="I1351" s="1">
        <f t="shared" si="938"/>
        <v>30</v>
      </c>
      <c r="J1351" s="1">
        <f t="shared" si="938"/>
        <v>0.1</v>
      </c>
      <c r="K1351">
        <v>3.507945107307715</v>
      </c>
      <c r="L1351">
        <v>5.6162451889222372E-4</v>
      </c>
      <c r="M1351" s="1" t="s">
        <v>29</v>
      </c>
      <c r="N1351" s="1" t="s">
        <v>28</v>
      </c>
      <c r="O1351" s="1" t="s">
        <v>81</v>
      </c>
      <c r="P1351" s="1">
        <f t="shared" si="939"/>
        <v>28.201269410402777</v>
      </c>
      <c r="Q1351" s="1">
        <f t="shared" si="939"/>
        <v>0.1</v>
      </c>
      <c r="R1351" s="1">
        <f>Tabulka1[[#This Row],[z2]]</f>
        <v>3.507945107307715</v>
      </c>
      <c r="S1351" s="1">
        <f>Tabulka1[[#This Row],[std2]]</f>
        <v>5.6162451889222372E-4</v>
      </c>
      <c r="T1351" s="1" t="s">
        <v>39</v>
      </c>
      <c r="U1351" s="1" t="s">
        <v>28</v>
      </c>
      <c r="V1351" s="1" t="str">
        <f>Tabulka1[[#This Row],[z2Label]]</f>
        <v>Dynamic viscosity (mPa.s)</v>
      </c>
      <c r="W1351" s="1">
        <f>2*Tabulka1[[#This Row],[x3]]/94.196*1000/(100-Tabulka1[[#This Row],[x2]])</f>
        <v>8.5539784553795961</v>
      </c>
      <c r="X1351" s="1">
        <f>(Tabulka1[[#This Row],[x2]]-Tabulka1[[#This Row],[x3]])/60.08*1000/(100-Tabulka1[[#This Row],[x2]])</f>
        <v>0.42769892276898031</v>
      </c>
      <c r="Y1351" s="1">
        <f>Tabulka1[[#This Row],[z2]]</f>
        <v>3.507945107307715</v>
      </c>
      <c r="Z1351" s="1">
        <f>Tabulka1[[#This Row],[std2]]</f>
        <v>5.6162451889222372E-4</v>
      </c>
      <c r="AA1351" s="1" t="s">
        <v>40</v>
      </c>
      <c r="AB1351" s="1" t="s">
        <v>37</v>
      </c>
      <c r="AC1351" s="1" t="str">
        <f>Tabulka1[[#This Row],[z2Label]]</f>
        <v>Dynamic viscosity (mPa.s)</v>
      </c>
      <c r="AD1351" s="1">
        <f>Tabulka1[[#This Row],[y2]]</f>
        <v>0.1</v>
      </c>
      <c r="AE1351" s="1">
        <f>Tabulka1[[#This Row],[x3]]</f>
        <v>28.201269410402777</v>
      </c>
      <c r="AF1351" s="1">
        <f>Tabulka1[[#This Row],[x2]]-Tabulka1[[#This Row],[x3]]</f>
        <v>1.7987305895972234</v>
      </c>
      <c r="AG1351" s="1">
        <f>100-Tabulka1[[#This Row],[Na2O_proc]]-Tabulka1[[#This Row],[SiO2_proc]]</f>
        <v>70</v>
      </c>
      <c r="AH1351" s="1">
        <f>Tabulka1[[#This Row],[z2]]</f>
        <v>3.507945107307715</v>
      </c>
      <c r="AI1351" s="1">
        <f>Tabulka1[[#This Row],[std2]]</f>
        <v>5.6162451889222372E-4</v>
      </c>
      <c r="AJ1351" s="1" t="str">
        <f>Tabulka1[[#This Row],[z2Label]]</f>
        <v>Dynamic viscosity (mPa.s)</v>
      </c>
      <c r="AK1351" s="1">
        <v>15</v>
      </c>
      <c r="AL1351" s="1" t="s">
        <v>83</v>
      </c>
      <c r="AM1351" s="1" t="s">
        <v>79</v>
      </c>
      <c r="AN1351" s="1">
        <f t="shared" si="940"/>
        <v>3.1161925865900097</v>
      </c>
      <c r="AO1351" s="1">
        <f>Tabulka1[[#This Row],[Interpolated_z2]]-Tabulka1[[#This Row],[z2]]</f>
        <v>-0.39175252071770528</v>
      </c>
      <c r="AP1351" s="1">
        <f>Tabulka1[[#This Row],[Interpolated_z2 - measured]]/Tabulka1[[#This Row],[z2]]*100</f>
        <v>-11.167578417963567</v>
      </c>
      <c r="AQ1351" s="1">
        <v>1</v>
      </c>
    </row>
    <row r="1352" spans="1:43" ht="16.5" x14ac:dyDescent="0.35">
      <c r="A1352" s="1">
        <f t="shared" si="936"/>
        <v>9.9139655103588655</v>
      </c>
      <c r="B1352" s="1">
        <f t="shared" si="936"/>
        <v>0.49569827551794332</v>
      </c>
      <c r="C1352" s="1">
        <f>Tabulka1[[#This Row],[z2]]</f>
        <v>5.1135578113739513</v>
      </c>
      <c r="D1352" s="1">
        <f>Tabulka1[[#This Row],[std2]]</f>
        <v>1.4167935069852404E-3</v>
      </c>
      <c r="E1352" s="1">
        <f t="shared" si="937"/>
        <v>2</v>
      </c>
      <c r="F1352" s="1" t="s">
        <v>84</v>
      </c>
      <c r="G1352" s="1" t="s">
        <v>27</v>
      </c>
      <c r="H1352" s="1" t="str">
        <f>Tabulka1[[#This Row],[z2Label]]</f>
        <v>Dynamic viscosity (mPa.s)</v>
      </c>
      <c r="I1352" s="1">
        <f t="shared" si="938"/>
        <v>35</v>
      </c>
      <c r="J1352" s="1">
        <f t="shared" si="938"/>
        <v>0.1</v>
      </c>
      <c r="K1352">
        <v>5.1135578113739513</v>
      </c>
      <c r="L1352">
        <v>1.4167935069852404E-3</v>
      </c>
      <c r="M1352" s="1" t="s">
        <v>29</v>
      </c>
      <c r="N1352" s="1" t="s">
        <v>28</v>
      </c>
      <c r="O1352" s="1" t="s">
        <v>81</v>
      </c>
      <c r="P1352" s="1">
        <f t="shared" si="939"/>
        <v>32.901480978803235</v>
      </c>
      <c r="Q1352" s="1">
        <f t="shared" si="939"/>
        <v>0.1</v>
      </c>
      <c r="R1352" s="1">
        <f>Tabulka1[[#This Row],[z2]]</f>
        <v>5.1135578113739513</v>
      </c>
      <c r="S1352" s="1">
        <f>Tabulka1[[#This Row],[std2]]</f>
        <v>1.4167935069852404E-3</v>
      </c>
      <c r="T1352" s="1" t="s">
        <v>39</v>
      </c>
      <c r="U1352" s="1" t="s">
        <v>28</v>
      </c>
      <c r="V1352" s="1" t="str">
        <f>Tabulka1[[#This Row],[z2Label]]</f>
        <v>Dynamic viscosity (mPa.s)</v>
      </c>
      <c r="W1352" s="1">
        <f>2*Tabulka1[[#This Row],[x3]]/94.196*1000/(100-Tabulka1[[#This Row],[x2]])</f>
        <v>10.747306264451288</v>
      </c>
      <c r="X1352" s="1">
        <f>(Tabulka1[[#This Row],[x2]]-Tabulka1[[#This Row],[x3]])/60.08*1000/(100-Tabulka1[[#This Row],[x2]])</f>
        <v>0.53736531322256609</v>
      </c>
      <c r="Y1352" s="1">
        <f>Tabulka1[[#This Row],[z2]]</f>
        <v>5.1135578113739513</v>
      </c>
      <c r="Z1352" s="1">
        <f>Tabulka1[[#This Row],[std2]]</f>
        <v>1.4167935069852404E-3</v>
      </c>
      <c r="AA1352" s="1" t="s">
        <v>40</v>
      </c>
      <c r="AB1352" s="1" t="s">
        <v>37</v>
      </c>
      <c r="AC1352" s="1" t="str">
        <f>Tabulka1[[#This Row],[z2Label]]</f>
        <v>Dynamic viscosity (mPa.s)</v>
      </c>
      <c r="AD1352" s="1">
        <f>Tabulka1[[#This Row],[y2]]</f>
        <v>0.1</v>
      </c>
      <c r="AE1352" s="1">
        <f>Tabulka1[[#This Row],[x3]]</f>
        <v>32.901480978803235</v>
      </c>
      <c r="AF1352" s="1">
        <f>Tabulka1[[#This Row],[x2]]-Tabulka1[[#This Row],[x3]]</f>
        <v>2.0985190211967648</v>
      </c>
      <c r="AG1352" s="1">
        <f>100-Tabulka1[[#This Row],[Na2O_proc]]-Tabulka1[[#This Row],[SiO2_proc]]</f>
        <v>65</v>
      </c>
      <c r="AH1352" s="1">
        <f>Tabulka1[[#This Row],[z2]]</f>
        <v>5.1135578113739513</v>
      </c>
      <c r="AI1352" s="1">
        <f>Tabulka1[[#This Row],[std2]]</f>
        <v>1.4167935069852404E-3</v>
      </c>
      <c r="AJ1352" s="1" t="str">
        <f>Tabulka1[[#This Row],[z2Label]]</f>
        <v>Dynamic viscosity (mPa.s)</v>
      </c>
      <c r="AK1352" s="1">
        <v>15</v>
      </c>
      <c r="AL1352" s="1" t="s">
        <v>83</v>
      </c>
      <c r="AM1352" s="1" t="s">
        <v>79</v>
      </c>
      <c r="AN1352" s="1">
        <f t="shared" si="940"/>
        <v>4.7602457065900126</v>
      </c>
      <c r="AO1352" s="1">
        <f>Tabulka1[[#This Row],[Interpolated_z2]]-Tabulka1[[#This Row],[z2]]</f>
        <v>-0.35331210478393871</v>
      </c>
      <c r="AP1352" s="1">
        <f>Tabulka1[[#This Row],[Interpolated_z2 - measured]]/Tabulka1[[#This Row],[z2]]*100</f>
        <v>-6.9093206299159453</v>
      </c>
      <c r="AQ1352" s="1">
        <v>1</v>
      </c>
    </row>
    <row r="1353" spans="1:43" ht="16.5" x14ac:dyDescent="0.35">
      <c r="A1353" s="1">
        <f t="shared" si="936"/>
        <v>11.890663047383336</v>
      </c>
      <c r="B1353" s="1">
        <f t="shared" si="936"/>
        <v>0.59453315236916682</v>
      </c>
      <c r="C1353" s="1">
        <f>Tabulka1[[#This Row],[z2]]</f>
        <v>8.277849677817521</v>
      </c>
      <c r="D1353" s="1">
        <f>Tabulka1[[#This Row],[std2]]</f>
        <v>2.3283596308307374E-3</v>
      </c>
      <c r="E1353" s="1">
        <f t="shared" si="937"/>
        <v>2</v>
      </c>
      <c r="F1353" s="1" t="s">
        <v>84</v>
      </c>
      <c r="G1353" s="1" t="s">
        <v>27</v>
      </c>
      <c r="H1353" s="1" t="str">
        <f>Tabulka1[[#This Row],[z2Label]]</f>
        <v>Dynamic viscosity (mPa.s)</v>
      </c>
      <c r="I1353" s="1">
        <f t="shared" si="938"/>
        <v>40</v>
      </c>
      <c r="J1353" s="1">
        <f t="shared" si="938"/>
        <v>0.1</v>
      </c>
      <c r="K1353">
        <v>8.277849677817521</v>
      </c>
      <c r="L1353">
        <v>2.3283596308307374E-3</v>
      </c>
      <c r="M1353" s="1" t="s">
        <v>29</v>
      </c>
      <c r="N1353" s="1" t="s">
        <v>28</v>
      </c>
      <c r="O1353" s="1" t="s">
        <v>81</v>
      </c>
      <c r="P1353" s="1">
        <f t="shared" si="939"/>
        <v>37.601692547203697</v>
      </c>
      <c r="Q1353" s="1">
        <f t="shared" si="939"/>
        <v>0.1</v>
      </c>
      <c r="R1353" s="1">
        <f>Tabulka1[[#This Row],[z2]]</f>
        <v>8.277849677817521</v>
      </c>
      <c r="S1353" s="1">
        <f>Tabulka1[[#This Row],[std2]]</f>
        <v>2.3283596308307374E-3</v>
      </c>
      <c r="T1353" s="1" t="s">
        <v>39</v>
      </c>
      <c r="U1353" s="1" t="s">
        <v>28</v>
      </c>
      <c r="V1353" s="1" t="str">
        <f>Tabulka1[[#This Row],[z2Label]]</f>
        <v>Dynamic viscosity (mPa.s)</v>
      </c>
      <c r="W1353" s="1">
        <f>2*Tabulka1[[#This Row],[x3]]/94.196*1000/(100-Tabulka1[[#This Row],[x2]])</f>
        <v>13.306188708368261</v>
      </c>
      <c r="X1353" s="1">
        <f>(Tabulka1[[#This Row],[x2]]-Tabulka1[[#This Row],[x3]])/60.08*1000/(100-Tabulka1[[#This Row],[x2]])</f>
        <v>0.66530943541841514</v>
      </c>
      <c r="Y1353" s="1">
        <f>Tabulka1[[#This Row],[z2]]</f>
        <v>8.277849677817521</v>
      </c>
      <c r="Z1353" s="1">
        <f>Tabulka1[[#This Row],[std2]]</f>
        <v>2.3283596308307374E-3</v>
      </c>
      <c r="AA1353" s="1" t="s">
        <v>40</v>
      </c>
      <c r="AB1353" s="1" t="s">
        <v>37</v>
      </c>
      <c r="AC1353" s="1" t="str">
        <f>Tabulka1[[#This Row],[z2Label]]</f>
        <v>Dynamic viscosity (mPa.s)</v>
      </c>
      <c r="AD1353" s="1">
        <f>Tabulka1[[#This Row],[y2]]</f>
        <v>0.1</v>
      </c>
      <c r="AE1353" s="1">
        <f>Tabulka1[[#This Row],[x3]]</f>
        <v>37.601692547203697</v>
      </c>
      <c r="AF1353" s="1">
        <f>Tabulka1[[#This Row],[x2]]-Tabulka1[[#This Row],[x3]]</f>
        <v>2.3983074527963026</v>
      </c>
      <c r="AG1353" s="1">
        <f>100-Tabulka1[[#This Row],[Na2O_proc]]-Tabulka1[[#This Row],[SiO2_proc]]</f>
        <v>60</v>
      </c>
      <c r="AH1353" s="1">
        <f>Tabulka1[[#This Row],[z2]]</f>
        <v>8.277849677817521</v>
      </c>
      <c r="AI1353" s="1">
        <f>Tabulka1[[#This Row],[std2]]</f>
        <v>2.3283596308307374E-3</v>
      </c>
      <c r="AJ1353" s="1" t="str">
        <f>Tabulka1[[#This Row],[z2Label]]</f>
        <v>Dynamic viscosity (mPa.s)</v>
      </c>
      <c r="AK1353" s="1">
        <v>15</v>
      </c>
      <c r="AL1353" s="1" t="s">
        <v>83</v>
      </c>
      <c r="AM1353" s="1" t="s">
        <v>79</v>
      </c>
      <c r="AN1353" s="1">
        <f t="shared" si="940"/>
        <v>8.7646345765900016</v>
      </c>
      <c r="AO1353" s="1">
        <f>Tabulka1[[#This Row],[Interpolated_z2]]-Tabulka1[[#This Row],[z2]]</f>
        <v>0.48678489877248055</v>
      </c>
      <c r="AP1353" s="1">
        <f>Tabulka1[[#This Row],[Interpolated_z2 - measured]]/Tabulka1[[#This Row],[z2]]*100</f>
        <v>5.8805718600681667</v>
      </c>
      <c r="AQ1353" s="1">
        <v>1</v>
      </c>
    </row>
    <row r="1354" spans="1:43" ht="16.5" x14ac:dyDescent="0.35">
      <c r="A1354" s="1">
        <f t="shared" si="936"/>
        <v>13.040786285976605</v>
      </c>
      <c r="B1354" s="1">
        <f t="shared" si="936"/>
        <v>0.65203931429883033</v>
      </c>
      <c r="C1354" s="1">
        <f>Tabulka1[[#This Row],[z2]]</f>
        <v>11.417433361377</v>
      </c>
      <c r="D1354" s="1">
        <f>Tabulka1[[#This Row],[std2]]</f>
        <v>3.9956366598049489E-3</v>
      </c>
      <c r="E1354" s="1">
        <f t="shared" si="937"/>
        <v>2</v>
      </c>
      <c r="F1354" s="1" t="s">
        <v>84</v>
      </c>
      <c r="G1354" s="1" t="s">
        <v>27</v>
      </c>
      <c r="H1354" s="1" t="str">
        <f>Tabulka1[[#This Row],[z2Label]]</f>
        <v>Dynamic viscosity (mPa.s)</v>
      </c>
      <c r="I1354" s="1">
        <f t="shared" si="938"/>
        <v>42.73</v>
      </c>
      <c r="J1354" s="1">
        <f t="shared" si="938"/>
        <v>0.1</v>
      </c>
      <c r="K1354">
        <v>11.417433361377</v>
      </c>
      <c r="L1354">
        <v>3.9956366598049489E-3</v>
      </c>
      <c r="M1354" s="1" t="s">
        <v>29</v>
      </c>
      <c r="N1354" s="1" t="s">
        <v>28</v>
      </c>
      <c r="O1354" s="1" t="s">
        <v>81</v>
      </c>
      <c r="P1354" s="1">
        <f t="shared" si="939"/>
        <v>40.168008063550353</v>
      </c>
      <c r="Q1354" s="1">
        <f t="shared" si="939"/>
        <v>0.1</v>
      </c>
      <c r="R1354" s="1">
        <f>Tabulka1[[#This Row],[z2]]</f>
        <v>11.417433361377</v>
      </c>
      <c r="S1354" s="1">
        <f>Tabulka1[[#This Row],[std2]]</f>
        <v>3.9956366598049489E-3</v>
      </c>
      <c r="T1354" s="1" t="s">
        <v>39</v>
      </c>
      <c r="U1354" s="1" t="s">
        <v>28</v>
      </c>
      <c r="V1354" s="1" t="str">
        <f>Tabulka1[[#This Row],[z2Label]]</f>
        <v>Dynamic viscosity (mPa.s)</v>
      </c>
      <c r="W1354" s="1">
        <f>2*Tabulka1[[#This Row],[x3]]/94.196*1000/(100-Tabulka1[[#This Row],[x2]])</f>
        <v>14.891918373718591</v>
      </c>
      <c r="X1354" s="1">
        <f>(Tabulka1[[#This Row],[x2]]-Tabulka1[[#This Row],[x3]])/60.08*1000/(100-Tabulka1[[#This Row],[x2]])</f>
        <v>0.74459591868592989</v>
      </c>
      <c r="Y1354" s="1">
        <f>Tabulka1[[#This Row],[z2]]</f>
        <v>11.417433361377</v>
      </c>
      <c r="Z1354" s="1">
        <f>Tabulka1[[#This Row],[std2]]</f>
        <v>3.9956366598049489E-3</v>
      </c>
      <c r="AA1354" s="1" t="s">
        <v>40</v>
      </c>
      <c r="AB1354" s="1" t="s">
        <v>37</v>
      </c>
      <c r="AC1354" s="1" t="str">
        <f>Tabulka1[[#This Row],[z2Label]]</f>
        <v>Dynamic viscosity (mPa.s)</v>
      </c>
      <c r="AD1354" s="1">
        <f>Tabulka1[[#This Row],[y2]]</f>
        <v>0.1</v>
      </c>
      <c r="AE1354" s="1">
        <f>Tabulka1[[#This Row],[x3]]</f>
        <v>40.168008063550353</v>
      </c>
      <c r="AF1354" s="1">
        <f>Tabulka1[[#This Row],[x2]]-Tabulka1[[#This Row],[x3]]</f>
        <v>2.561991936449644</v>
      </c>
      <c r="AG1354" s="1">
        <f>100-Tabulka1[[#This Row],[Na2O_proc]]-Tabulka1[[#This Row],[SiO2_proc]]</f>
        <v>57.27</v>
      </c>
      <c r="AH1354" s="1">
        <f>Tabulka1[[#This Row],[z2]]</f>
        <v>11.417433361377</v>
      </c>
      <c r="AI1354" s="1">
        <f>Tabulka1[[#This Row],[std2]]</f>
        <v>3.9956366598049489E-3</v>
      </c>
      <c r="AJ1354" s="1" t="str">
        <f>Tabulka1[[#This Row],[z2Label]]</f>
        <v>Dynamic viscosity (mPa.s)</v>
      </c>
      <c r="AK1354" s="1">
        <v>15</v>
      </c>
      <c r="AL1354" s="1" t="s">
        <v>83</v>
      </c>
      <c r="AM1354" s="1" t="s">
        <v>79</v>
      </c>
      <c r="AN1354" s="1">
        <f t="shared" si="940"/>
        <v>12.519305799403829</v>
      </c>
      <c r="AO1354" s="1">
        <f>Tabulka1[[#This Row],[Interpolated_z2]]-Tabulka1[[#This Row],[z2]]</f>
        <v>1.1018724380268292</v>
      </c>
      <c r="AP1354" s="1">
        <f>Tabulka1[[#This Row],[Interpolated_z2 - measured]]/Tabulka1[[#This Row],[z2]]*100</f>
        <v>9.6507893074660149</v>
      </c>
      <c r="AQ1354" s="1">
        <v>1</v>
      </c>
    </row>
    <row r="1355" spans="1:43" ht="16.5" x14ac:dyDescent="0.35">
      <c r="A1355" s="1">
        <f t="shared" si="936"/>
        <v>0</v>
      </c>
      <c r="B1355" s="1">
        <f t="shared" si="936"/>
        <v>0</v>
      </c>
      <c r="C1355" s="1">
        <f>Tabulka1[[#This Row],[z2]]</f>
        <v>1.1030139981072158</v>
      </c>
      <c r="D1355" s="1">
        <f>Tabulka1[[#This Row],[std2]]</f>
        <v>6.9239040212735392E-3</v>
      </c>
      <c r="E1355" s="1">
        <f t="shared" si="937"/>
        <v>3</v>
      </c>
      <c r="F1355" s="1" t="s">
        <v>84</v>
      </c>
      <c r="G1355" s="1" t="s">
        <v>27</v>
      </c>
      <c r="H1355" s="1" t="str">
        <f>Tabulka1[[#This Row],[z2Label]]</f>
        <v>Dynamic viscosity (mPa.s)</v>
      </c>
      <c r="I1355" s="1">
        <f t="shared" si="938"/>
        <v>0</v>
      </c>
      <c r="J1355" s="1">
        <f t="shared" si="938"/>
        <v>0.5</v>
      </c>
      <c r="K1355" s="1">
        <v>1.1030139981072158</v>
      </c>
      <c r="L1355" s="1">
        <v>6.9239040212735392E-3</v>
      </c>
      <c r="M1355" s="1" t="s">
        <v>29</v>
      </c>
      <c r="N1355" s="1" t="s">
        <v>28</v>
      </c>
      <c r="O1355" s="1" t="s">
        <v>81</v>
      </c>
      <c r="P1355" s="1">
        <f t="shared" si="939"/>
        <v>0</v>
      </c>
      <c r="Q1355" s="1">
        <f t="shared" si="939"/>
        <v>0.5</v>
      </c>
      <c r="R1355" s="1">
        <f>Tabulka1[[#This Row],[z2]]</f>
        <v>1.1030139981072158</v>
      </c>
      <c r="S1355" s="1">
        <f>Tabulka1[[#This Row],[std2]]</f>
        <v>6.9239040212735392E-3</v>
      </c>
      <c r="T1355" s="1" t="s">
        <v>39</v>
      </c>
      <c r="U1355" s="1" t="s">
        <v>28</v>
      </c>
      <c r="V1355" s="1" t="str">
        <f>Tabulka1[[#This Row],[z2Label]]</f>
        <v>Dynamic viscosity (mPa.s)</v>
      </c>
      <c r="W1355" s="1">
        <f>2*Tabulka1[[#This Row],[x3]]/94.196*1000/(100-Tabulka1[[#This Row],[x2]])</f>
        <v>0</v>
      </c>
      <c r="X1355" s="1">
        <f>(Tabulka1[[#This Row],[x2]]-Tabulka1[[#This Row],[x3]])/60.08*1000/(100-Tabulka1[[#This Row],[x2]])</f>
        <v>0</v>
      </c>
      <c r="Y1355" s="1">
        <f>Tabulka1[[#This Row],[z2]]</f>
        <v>1.1030139981072158</v>
      </c>
      <c r="Z1355" s="1">
        <f>Tabulka1[[#This Row],[std2]]</f>
        <v>6.9239040212735392E-3</v>
      </c>
      <c r="AA1355" s="1" t="s">
        <v>40</v>
      </c>
      <c r="AB1355" s="1" t="s">
        <v>37</v>
      </c>
      <c r="AC1355" s="1" t="str">
        <f>Tabulka1[[#This Row],[z2Label]]</f>
        <v>Dynamic viscosity (mPa.s)</v>
      </c>
      <c r="AD1355" s="1">
        <f>Tabulka1[[#This Row],[y2]]</f>
        <v>0.5</v>
      </c>
      <c r="AE1355" s="1">
        <f>Tabulka1[[#This Row],[x3]]</f>
        <v>0</v>
      </c>
      <c r="AF1355" s="1">
        <f>Tabulka1[[#This Row],[x2]]-Tabulka1[[#This Row],[x3]]</f>
        <v>0</v>
      </c>
      <c r="AG1355" s="1">
        <f>100-Tabulka1[[#This Row],[Na2O_proc]]-Tabulka1[[#This Row],[SiO2_proc]]</f>
        <v>100</v>
      </c>
      <c r="AH1355" s="1">
        <f>Tabulka1[[#This Row],[z2]]</f>
        <v>1.1030139981072158</v>
      </c>
      <c r="AI1355" s="1">
        <f>Tabulka1[[#This Row],[std2]]</f>
        <v>6.9239040212735392E-3</v>
      </c>
      <c r="AJ1355" s="1" t="str">
        <f>Tabulka1[[#This Row],[z2Label]]</f>
        <v>Dynamic viscosity (mPa.s)</v>
      </c>
      <c r="AK1355" s="1">
        <v>15</v>
      </c>
      <c r="AL1355" s="1" t="s">
        <v>83</v>
      </c>
      <c r="AM1355" s="1" t="s">
        <v>79</v>
      </c>
      <c r="AN1355" s="1">
        <f t="shared" si="940"/>
        <v>1.1007553687499998</v>
      </c>
      <c r="AO1355" s="1">
        <f>Tabulka1[[#This Row],[Interpolated_z2]]-Tabulka1[[#This Row],[z2]]</f>
        <v>-2.258629357215991E-3</v>
      </c>
      <c r="AP1355" s="1">
        <f>Tabulka1[[#This Row],[Interpolated_z2 - measured]]/Tabulka1[[#This Row],[z2]]*100</f>
        <v>-0.20476887519939221</v>
      </c>
      <c r="AQ1355" s="1">
        <v>100</v>
      </c>
    </row>
    <row r="1356" spans="1:43" ht="16.5" x14ac:dyDescent="0.35">
      <c r="A1356" s="1">
        <f t="shared" ref="A1356:B1375" si="941">A985</f>
        <v>0.84539907917189849</v>
      </c>
      <c r="B1356" s="1">
        <f t="shared" si="941"/>
        <v>0.21134976979297462</v>
      </c>
      <c r="C1356" s="1">
        <f>Tabulka1[[#This Row],[z2]]</f>
        <v>1.2328833261631116</v>
      </c>
      <c r="D1356" s="1">
        <f>Tabulka1[[#This Row],[std2]]</f>
        <v>2.9961249099667723E-4</v>
      </c>
      <c r="E1356" s="1">
        <f t="shared" si="937"/>
        <v>3</v>
      </c>
      <c r="F1356" s="1" t="s">
        <v>84</v>
      </c>
      <c r="G1356" s="1" t="s">
        <v>27</v>
      </c>
      <c r="H1356" s="1" t="str">
        <f>Tabulka1[[#This Row],[z2Label]]</f>
        <v>Dynamic viscosity (mPa.s)</v>
      </c>
      <c r="I1356" s="1">
        <f t="shared" ref="I1356:J1375" si="942">I985</f>
        <v>5</v>
      </c>
      <c r="J1356" s="1">
        <f t="shared" si="942"/>
        <v>0.5</v>
      </c>
      <c r="K1356" s="7">
        <v>1.2328833261631116</v>
      </c>
      <c r="L1356">
        <v>2.9961249099667723E-4</v>
      </c>
      <c r="M1356" s="1" t="s">
        <v>29</v>
      </c>
      <c r="N1356" s="1" t="s">
        <v>28</v>
      </c>
      <c r="O1356" s="1" t="s">
        <v>81</v>
      </c>
      <c r="P1356" s="1">
        <f t="shared" ref="P1356:Q1375" si="943">P985</f>
        <v>3.7910106571364173</v>
      </c>
      <c r="Q1356" s="1">
        <f t="shared" si="943"/>
        <v>0.5</v>
      </c>
      <c r="R1356" s="1">
        <f>Tabulka1[[#This Row],[z2]]</f>
        <v>1.2328833261631116</v>
      </c>
      <c r="S1356" s="1">
        <f>Tabulka1[[#This Row],[std2]]</f>
        <v>2.9961249099667723E-4</v>
      </c>
      <c r="T1356" s="1" t="s">
        <v>39</v>
      </c>
      <c r="U1356" s="1" t="s">
        <v>28</v>
      </c>
      <c r="V1356" s="1" t="str">
        <f>Tabulka1[[#This Row],[z2Label]]</f>
        <v>Dynamic viscosity (mPa.s)</v>
      </c>
      <c r="W1356" s="1">
        <f>2*Tabulka1[[#This Row],[x3]]/94.196*1000/(100-Tabulka1[[#This Row],[x2]])</f>
        <v>0.84728386212319151</v>
      </c>
      <c r="X1356" s="1">
        <f>(Tabulka1[[#This Row],[x2]]-Tabulka1[[#This Row],[x3]])/60.08*1000/(100-Tabulka1[[#This Row],[x2]])</f>
        <v>0.21182096553079802</v>
      </c>
      <c r="Y1356" s="1">
        <f>Tabulka1[[#This Row],[z2]]</f>
        <v>1.2328833261631116</v>
      </c>
      <c r="Z1356" s="1">
        <f>Tabulka1[[#This Row],[std2]]</f>
        <v>2.9961249099667723E-4</v>
      </c>
      <c r="AA1356" s="1" t="s">
        <v>40</v>
      </c>
      <c r="AB1356" s="1" t="s">
        <v>37</v>
      </c>
      <c r="AC1356" s="1" t="str">
        <f>Tabulka1[[#This Row],[z2Label]]</f>
        <v>Dynamic viscosity (mPa.s)</v>
      </c>
      <c r="AD1356" s="1">
        <f>Tabulka1[[#This Row],[y2]]</f>
        <v>0.5</v>
      </c>
      <c r="AE1356" s="1">
        <f>Tabulka1[[#This Row],[x3]]</f>
        <v>3.7910106571364173</v>
      </c>
      <c r="AF1356" s="1">
        <f>Tabulka1[[#This Row],[x2]]-Tabulka1[[#This Row],[x3]]</f>
        <v>1.2089893428635827</v>
      </c>
      <c r="AG1356" s="1">
        <f>100-Tabulka1[[#This Row],[Na2O_proc]]-Tabulka1[[#This Row],[SiO2_proc]]</f>
        <v>95</v>
      </c>
      <c r="AH1356" s="1">
        <f>Tabulka1[[#This Row],[z2]]</f>
        <v>1.2328833261631116</v>
      </c>
      <c r="AI1356" s="1">
        <f>Tabulka1[[#This Row],[std2]]</f>
        <v>2.9961249099667723E-4</v>
      </c>
      <c r="AJ1356" s="1" t="str">
        <f>Tabulka1[[#This Row],[z2Label]]</f>
        <v>Dynamic viscosity (mPa.s)</v>
      </c>
      <c r="AK1356" s="1">
        <v>15</v>
      </c>
      <c r="AL1356" s="1" t="s">
        <v>83</v>
      </c>
      <c r="AM1356" s="1" t="s">
        <v>79</v>
      </c>
      <c r="AN1356" s="1">
        <f t="shared" si="940"/>
        <v>0.84911161874999963</v>
      </c>
      <c r="AO1356" s="1">
        <f>Tabulka1[[#This Row],[Interpolated_z2]]-Tabulka1[[#This Row],[z2]]</f>
        <v>-0.38377170741311195</v>
      </c>
      <c r="AP1356" s="1">
        <f>Tabulka1[[#This Row],[Interpolated_z2 - measured]]/Tabulka1[[#This Row],[z2]]*100</f>
        <v>-31.127982613525802</v>
      </c>
      <c r="AQ1356" s="1">
        <v>1</v>
      </c>
    </row>
    <row r="1357" spans="1:43" ht="16.5" x14ac:dyDescent="0.35">
      <c r="A1357" s="1">
        <f t="shared" si="941"/>
        <v>1.776328922373547</v>
      </c>
      <c r="B1357" s="1">
        <f t="shared" si="941"/>
        <v>0.44408223059338675</v>
      </c>
      <c r="C1357" s="1">
        <f>Tabulka1[[#This Row],[z2]]</f>
        <v>1.4339540127681625</v>
      </c>
      <c r="D1357" s="1">
        <f>Tabulka1[[#This Row],[std2]]</f>
        <v>6.8607414683403449E-5</v>
      </c>
      <c r="E1357" s="1">
        <f t="shared" si="937"/>
        <v>3</v>
      </c>
      <c r="F1357" s="1" t="s">
        <v>84</v>
      </c>
      <c r="G1357" s="1" t="s">
        <v>27</v>
      </c>
      <c r="H1357" s="1" t="str">
        <f>Tabulka1[[#This Row],[z2Label]]</f>
        <v>Dynamic viscosity (mPa.s)</v>
      </c>
      <c r="I1357" s="1">
        <f t="shared" si="942"/>
        <v>10</v>
      </c>
      <c r="J1357" s="1">
        <f t="shared" si="942"/>
        <v>0.5</v>
      </c>
      <c r="K1357">
        <v>1.4339540127681625</v>
      </c>
      <c r="L1357">
        <v>6.8607414683403449E-5</v>
      </c>
      <c r="M1357" s="1" t="s">
        <v>29</v>
      </c>
      <c r="N1357" s="1" t="s">
        <v>28</v>
      </c>
      <c r="O1357" s="1" t="s">
        <v>81</v>
      </c>
      <c r="P1357" s="1">
        <f t="shared" si="943"/>
        <v>7.5820213142728345</v>
      </c>
      <c r="Q1357" s="1">
        <f t="shared" si="943"/>
        <v>0.5</v>
      </c>
      <c r="R1357" s="1">
        <f>Tabulka1[[#This Row],[z2]]</f>
        <v>1.4339540127681625</v>
      </c>
      <c r="S1357" s="1">
        <f>Tabulka1[[#This Row],[std2]]</f>
        <v>6.8607414683403449E-5</v>
      </c>
      <c r="T1357" s="1" t="s">
        <v>39</v>
      </c>
      <c r="U1357" s="1" t="s">
        <v>28</v>
      </c>
      <c r="V1357" s="1" t="str">
        <f>Tabulka1[[#This Row],[z2Label]]</f>
        <v>Dynamic viscosity (mPa.s)</v>
      </c>
      <c r="W1357" s="1">
        <f>2*Tabulka1[[#This Row],[x3]]/94.196*1000/(100-Tabulka1[[#This Row],[x2]])</f>
        <v>1.7887103755934044</v>
      </c>
      <c r="X1357" s="1">
        <f>(Tabulka1[[#This Row],[x2]]-Tabulka1[[#This Row],[x3]])/60.08*1000/(100-Tabulka1[[#This Row],[x2]])</f>
        <v>0.44717759389835138</v>
      </c>
      <c r="Y1357" s="1">
        <f>Tabulka1[[#This Row],[z2]]</f>
        <v>1.4339540127681625</v>
      </c>
      <c r="Z1357" s="1">
        <f>Tabulka1[[#This Row],[std2]]</f>
        <v>6.8607414683403449E-5</v>
      </c>
      <c r="AA1357" s="1" t="s">
        <v>40</v>
      </c>
      <c r="AB1357" s="1" t="s">
        <v>37</v>
      </c>
      <c r="AC1357" s="1" t="str">
        <f>Tabulka1[[#This Row],[z2Label]]</f>
        <v>Dynamic viscosity (mPa.s)</v>
      </c>
      <c r="AD1357" s="1">
        <f>Tabulka1[[#This Row],[y2]]</f>
        <v>0.5</v>
      </c>
      <c r="AE1357" s="1">
        <f>Tabulka1[[#This Row],[x3]]</f>
        <v>7.5820213142728345</v>
      </c>
      <c r="AF1357" s="1">
        <f>Tabulka1[[#This Row],[x2]]-Tabulka1[[#This Row],[x3]]</f>
        <v>2.4179786857271655</v>
      </c>
      <c r="AG1357" s="1">
        <f>100-Tabulka1[[#This Row],[Na2O_proc]]-Tabulka1[[#This Row],[SiO2_proc]]</f>
        <v>90</v>
      </c>
      <c r="AH1357" s="1">
        <f>Tabulka1[[#This Row],[z2]]</f>
        <v>1.4339540127681625</v>
      </c>
      <c r="AI1357" s="1">
        <f>Tabulka1[[#This Row],[std2]]</f>
        <v>6.8607414683403449E-5</v>
      </c>
      <c r="AJ1357" s="1" t="str">
        <f>Tabulka1[[#This Row],[z2Label]]</f>
        <v>Dynamic viscosity (mPa.s)</v>
      </c>
      <c r="AK1357" s="1">
        <v>15</v>
      </c>
      <c r="AL1357" s="1" t="s">
        <v>83</v>
      </c>
      <c r="AM1357" s="1" t="s">
        <v>79</v>
      </c>
      <c r="AN1357" s="1">
        <f t="shared" si="940"/>
        <v>1.4115891187499991</v>
      </c>
      <c r="AO1357" s="1">
        <f>Tabulka1[[#This Row],[Interpolated_z2]]-Tabulka1[[#This Row],[z2]]</f>
        <v>-2.2364894018163328E-2</v>
      </c>
      <c r="AP1357" s="1">
        <f>Tabulka1[[#This Row],[Interpolated_z2 - measured]]/Tabulka1[[#This Row],[z2]]*100</f>
        <v>-1.5596660575599099</v>
      </c>
      <c r="AQ1357" s="1">
        <v>1</v>
      </c>
    </row>
    <row r="1358" spans="1:43" ht="16.5" x14ac:dyDescent="0.35">
      <c r="A1358" s="1">
        <f t="shared" si="941"/>
        <v>2.7982348111658455</v>
      </c>
      <c r="B1358" s="1">
        <f t="shared" si="941"/>
        <v>0.69955870279146137</v>
      </c>
      <c r="C1358" s="1">
        <f>Tabulka1[[#This Row],[z2]]</f>
        <v>1.721177062449891</v>
      </c>
      <c r="D1358" s="1">
        <f>Tabulka1[[#This Row],[std2]]</f>
        <v>5.6698235423452473E-5</v>
      </c>
      <c r="E1358" s="1">
        <f t="shared" si="937"/>
        <v>3</v>
      </c>
      <c r="F1358" s="1" t="s">
        <v>84</v>
      </c>
      <c r="G1358" s="1" t="s">
        <v>27</v>
      </c>
      <c r="H1358" s="1" t="str">
        <f>Tabulka1[[#This Row],[z2Label]]</f>
        <v>Dynamic viscosity (mPa.s)</v>
      </c>
      <c r="I1358" s="1">
        <f t="shared" si="942"/>
        <v>15</v>
      </c>
      <c r="J1358" s="1">
        <f t="shared" si="942"/>
        <v>0.5</v>
      </c>
      <c r="K1358">
        <v>1.721177062449891</v>
      </c>
      <c r="L1358">
        <v>5.6698235423452473E-5</v>
      </c>
      <c r="M1358" s="1" t="s">
        <v>29</v>
      </c>
      <c r="N1358" s="1" t="s">
        <v>28</v>
      </c>
      <c r="O1358" s="1" t="s">
        <v>81</v>
      </c>
      <c r="P1358" s="1">
        <f t="shared" si="943"/>
        <v>11.373031971409253</v>
      </c>
      <c r="Q1358" s="1">
        <f t="shared" si="943"/>
        <v>0.5</v>
      </c>
      <c r="R1358" s="1">
        <f>Tabulka1[[#This Row],[z2]]</f>
        <v>1.721177062449891</v>
      </c>
      <c r="S1358" s="1">
        <f>Tabulka1[[#This Row],[std2]]</f>
        <v>5.6698235423452473E-5</v>
      </c>
      <c r="T1358" s="1" t="s">
        <v>39</v>
      </c>
      <c r="U1358" s="1" t="s">
        <v>28</v>
      </c>
      <c r="V1358" s="1" t="str">
        <f>Tabulka1[[#This Row],[z2Label]]</f>
        <v>Dynamic viscosity (mPa.s)</v>
      </c>
      <c r="W1358" s="1">
        <f>2*Tabulka1[[#This Row],[x3]]/94.196*1000/(100-Tabulka1[[#This Row],[x2]])</f>
        <v>2.8408929494718782</v>
      </c>
      <c r="X1358" s="1">
        <f>(Tabulka1[[#This Row],[x2]]-Tabulka1[[#This Row],[x3]])/60.08*1000/(100-Tabulka1[[#This Row],[x2]])</f>
        <v>0.71022323736796966</v>
      </c>
      <c r="Y1358" s="1">
        <f>Tabulka1[[#This Row],[z2]]</f>
        <v>1.721177062449891</v>
      </c>
      <c r="Z1358" s="1">
        <f>Tabulka1[[#This Row],[std2]]</f>
        <v>5.6698235423452473E-5</v>
      </c>
      <c r="AA1358" s="1" t="s">
        <v>40</v>
      </c>
      <c r="AB1358" s="1" t="s">
        <v>37</v>
      </c>
      <c r="AC1358" s="1" t="str">
        <f>Tabulka1[[#This Row],[z2Label]]</f>
        <v>Dynamic viscosity (mPa.s)</v>
      </c>
      <c r="AD1358" s="1">
        <f>Tabulka1[[#This Row],[y2]]</f>
        <v>0.5</v>
      </c>
      <c r="AE1358" s="1">
        <f>Tabulka1[[#This Row],[x3]]</f>
        <v>11.373031971409253</v>
      </c>
      <c r="AF1358" s="1">
        <f>Tabulka1[[#This Row],[x2]]-Tabulka1[[#This Row],[x3]]</f>
        <v>3.6269680285907473</v>
      </c>
      <c r="AG1358" s="1">
        <f>100-Tabulka1[[#This Row],[Na2O_proc]]-Tabulka1[[#This Row],[SiO2_proc]]</f>
        <v>85</v>
      </c>
      <c r="AH1358" s="1">
        <f>Tabulka1[[#This Row],[z2]]</f>
        <v>1.721177062449891</v>
      </c>
      <c r="AI1358" s="1">
        <f>Tabulka1[[#This Row],[std2]]</f>
        <v>5.6698235423452473E-5</v>
      </c>
      <c r="AJ1358" s="1" t="str">
        <f>Tabulka1[[#This Row],[z2Label]]</f>
        <v>Dynamic viscosity (mPa.s)</v>
      </c>
      <c r="AK1358" s="1">
        <v>15</v>
      </c>
      <c r="AL1358" s="1" t="s">
        <v>83</v>
      </c>
      <c r="AM1358" s="1" t="s">
        <v>79</v>
      </c>
      <c r="AN1358" s="1">
        <f t="shared" si="940"/>
        <v>2.0725416187500021</v>
      </c>
      <c r="AO1358" s="1">
        <f>Tabulka1[[#This Row],[Interpolated_z2]]-Tabulka1[[#This Row],[z2]]</f>
        <v>0.3513645563001111</v>
      </c>
      <c r="AP1358" s="1">
        <f>Tabulka1[[#This Row],[Interpolated_z2 - measured]]/Tabulka1[[#This Row],[z2]]*100</f>
        <v>20.414201651048348</v>
      </c>
      <c r="AQ1358" s="1">
        <v>1</v>
      </c>
    </row>
    <row r="1359" spans="1:43" ht="16.5" x14ac:dyDescent="0.35">
      <c r="A1359" s="1">
        <f t="shared" si="941"/>
        <v>3.9180108825139244</v>
      </c>
      <c r="B1359" s="1">
        <f t="shared" si="941"/>
        <v>0.97950272062848109</v>
      </c>
      <c r="C1359" s="1">
        <f>Tabulka1[[#This Row],[z2]]</f>
        <v>2.1407757018756186</v>
      </c>
      <c r="D1359" s="1">
        <f>Tabulka1[[#This Row],[std2]]</f>
        <v>3.2599483488640174E-4</v>
      </c>
      <c r="E1359" s="1">
        <f t="shared" si="937"/>
        <v>3</v>
      </c>
      <c r="F1359" s="1" t="s">
        <v>84</v>
      </c>
      <c r="G1359" s="1" t="s">
        <v>27</v>
      </c>
      <c r="H1359" s="1" t="str">
        <f>Tabulka1[[#This Row],[z2Label]]</f>
        <v>Dynamic viscosity (mPa.s)</v>
      </c>
      <c r="I1359" s="1">
        <f t="shared" si="942"/>
        <v>20</v>
      </c>
      <c r="J1359" s="1">
        <f t="shared" si="942"/>
        <v>0.5</v>
      </c>
      <c r="K1359">
        <v>2.1407757018756186</v>
      </c>
      <c r="L1359">
        <v>3.2599483488640174E-4</v>
      </c>
      <c r="M1359" s="1" t="s">
        <v>29</v>
      </c>
      <c r="N1359" s="1" t="s">
        <v>28</v>
      </c>
      <c r="O1359" s="1" t="s">
        <v>81</v>
      </c>
      <c r="P1359" s="1">
        <f t="shared" si="943"/>
        <v>15.164042628545669</v>
      </c>
      <c r="Q1359" s="1">
        <f t="shared" si="943"/>
        <v>0.5</v>
      </c>
      <c r="R1359" s="1">
        <f>Tabulka1[[#This Row],[z2]]</f>
        <v>2.1407757018756186</v>
      </c>
      <c r="S1359" s="1">
        <f>Tabulka1[[#This Row],[std2]]</f>
        <v>3.2599483488640174E-4</v>
      </c>
      <c r="T1359" s="1" t="s">
        <v>39</v>
      </c>
      <c r="U1359" s="1" t="s">
        <v>28</v>
      </c>
      <c r="V1359" s="1" t="str">
        <f>Tabulka1[[#This Row],[z2Label]]</f>
        <v>Dynamic viscosity (mPa.s)</v>
      </c>
      <c r="W1359" s="1">
        <f>2*Tabulka1[[#This Row],[x3]]/94.196*1000/(100-Tabulka1[[#This Row],[x2]])</f>
        <v>4.0245983450851597</v>
      </c>
      <c r="X1359" s="1">
        <f>(Tabulka1[[#This Row],[x2]]-Tabulka1[[#This Row],[x3]])/60.08*1000/(100-Tabulka1[[#This Row],[x2]])</f>
        <v>1.0061495862712906</v>
      </c>
      <c r="Y1359" s="1">
        <f>Tabulka1[[#This Row],[z2]]</f>
        <v>2.1407757018756186</v>
      </c>
      <c r="Z1359" s="1">
        <f>Tabulka1[[#This Row],[std2]]</f>
        <v>3.2599483488640174E-4</v>
      </c>
      <c r="AA1359" s="1" t="s">
        <v>40</v>
      </c>
      <c r="AB1359" s="1" t="s">
        <v>37</v>
      </c>
      <c r="AC1359" s="1" t="str">
        <f>Tabulka1[[#This Row],[z2Label]]</f>
        <v>Dynamic viscosity (mPa.s)</v>
      </c>
      <c r="AD1359" s="1">
        <f>Tabulka1[[#This Row],[y2]]</f>
        <v>0.5</v>
      </c>
      <c r="AE1359" s="1">
        <f>Tabulka1[[#This Row],[x3]]</f>
        <v>15.164042628545669</v>
      </c>
      <c r="AF1359" s="1">
        <f>Tabulka1[[#This Row],[x2]]-Tabulka1[[#This Row],[x3]]</f>
        <v>4.8359573714543309</v>
      </c>
      <c r="AG1359" s="1">
        <f>100-Tabulka1[[#This Row],[Na2O_proc]]-Tabulka1[[#This Row],[SiO2_proc]]</f>
        <v>80</v>
      </c>
      <c r="AH1359" s="1">
        <f>Tabulka1[[#This Row],[z2]]</f>
        <v>2.1407757018756186</v>
      </c>
      <c r="AI1359" s="1">
        <f>Tabulka1[[#This Row],[std2]]</f>
        <v>3.2599483488640174E-4</v>
      </c>
      <c r="AJ1359" s="1" t="str">
        <f>Tabulka1[[#This Row],[z2Label]]</f>
        <v>Dynamic viscosity (mPa.s)</v>
      </c>
      <c r="AK1359" s="1">
        <v>15</v>
      </c>
      <c r="AL1359" s="1" t="s">
        <v>83</v>
      </c>
      <c r="AM1359" s="1" t="s">
        <v>79</v>
      </c>
      <c r="AN1359" s="1">
        <f t="shared" si="940"/>
        <v>2.517137868749999</v>
      </c>
      <c r="AO1359" s="1">
        <f>Tabulka1[[#This Row],[Interpolated_z2]]-Tabulka1[[#This Row],[z2]]</f>
        <v>0.3763621668743804</v>
      </c>
      <c r="AP1359" s="1">
        <f>Tabulka1[[#This Row],[Interpolated_z2 - measured]]/Tabulka1[[#This Row],[z2]]*100</f>
        <v>17.580644555365353</v>
      </c>
      <c r="AQ1359" s="1">
        <v>1</v>
      </c>
    </row>
    <row r="1360" spans="1:43" ht="16.5" x14ac:dyDescent="0.35">
      <c r="A1360" s="1">
        <f t="shared" si="941"/>
        <v>5.143114717151227</v>
      </c>
      <c r="B1360" s="1">
        <f t="shared" si="941"/>
        <v>1.2857786792878068</v>
      </c>
      <c r="C1360" s="1">
        <f>Tabulka1[[#This Row],[z2]]</f>
        <v>2.7808531001891104</v>
      </c>
      <c r="D1360" s="1">
        <f>Tabulka1[[#This Row],[std2]]</f>
        <v>5.6802728041320668E-4</v>
      </c>
      <c r="E1360" s="1">
        <f t="shared" si="937"/>
        <v>3</v>
      </c>
      <c r="F1360" s="1" t="s">
        <v>84</v>
      </c>
      <c r="G1360" s="1" t="s">
        <v>27</v>
      </c>
      <c r="H1360" s="1" t="str">
        <f>Tabulka1[[#This Row],[z2Label]]</f>
        <v>Dynamic viscosity (mPa.s)</v>
      </c>
      <c r="I1360" s="1">
        <f t="shared" si="942"/>
        <v>25</v>
      </c>
      <c r="J1360" s="1">
        <f t="shared" si="942"/>
        <v>0.5</v>
      </c>
      <c r="K1360">
        <v>2.7808531001891104</v>
      </c>
      <c r="L1360">
        <v>5.6802728041320668E-4</v>
      </c>
      <c r="M1360" s="1" t="s">
        <v>29</v>
      </c>
      <c r="N1360" s="1" t="s">
        <v>28</v>
      </c>
      <c r="O1360" s="1" t="s">
        <v>81</v>
      </c>
      <c r="P1360" s="1">
        <f t="shared" si="943"/>
        <v>18.955053285682087</v>
      </c>
      <c r="Q1360" s="1">
        <f t="shared" si="943"/>
        <v>0.5</v>
      </c>
      <c r="R1360" s="1">
        <f>Tabulka1[[#This Row],[z2]]</f>
        <v>2.7808531001891104</v>
      </c>
      <c r="S1360" s="1">
        <f>Tabulka1[[#This Row],[std2]]</f>
        <v>5.6802728041320668E-4</v>
      </c>
      <c r="T1360" s="1" t="s">
        <v>39</v>
      </c>
      <c r="U1360" s="1" t="s">
        <v>28</v>
      </c>
      <c r="V1360" s="1" t="str">
        <f>Tabulka1[[#This Row],[z2Label]]</f>
        <v>Dynamic viscosity (mPa.s)</v>
      </c>
      <c r="W1360" s="1">
        <f>2*Tabulka1[[#This Row],[x3]]/94.196*1000/(100-Tabulka1[[#This Row],[x2]])</f>
        <v>5.3661311267802132</v>
      </c>
      <c r="X1360" s="1">
        <f>(Tabulka1[[#This Row],[x2]]-Tabulka1[[#This Row],[x3]])/60.08*1000/(100-Tabulka1[[#This Row],[x2]])</f>
        <v>1.341532781695054</v>
      </c>
      <c r="Y1360" s="1">
        <f>Tabulka1[[#This Row],[z2]]</f>
        <v>2.7808531001891104</v>
      </c>
      <c r="Z1360" s="1">
        <f>Tabulka1[[#This Row],[std2]]</f>
        <v>5.6802728041320668E-4</v>
      </c>
      <c r="AA1360" s="1" t="s">
        <v>40</v>
      </c>
      <c r="AB1360" s="1" t="s">
        <v>37</v>
      </c>
      <c r="AC1360" s="1" t="str">
        <f>Tabulka1[[#This Row],[z2Label]]</f>
        <v>Dynamic viscosity (mPa.s)</v>
      </c>
      <c r="AD1360" s="1">
        <f>Tabulka1[[#This Row],[y2]]</f>
        <v>0.5</v>
      </c>
      <c r="AE1360" s="1">
        <f>Tabulka1[[#This Row],[x3]]</f>
        <v>18.955053285682087</v>
      </c>
      <c r="AF1360" s="1">
        <f>Tabulka1[[#This Row],[x2]]-Tabulka1[[#This Row],[x3]]</f>
        <v>6.0449467143179128</v>
      </c>
      <c r="AG1360" s="1">
        <f>100-Tabulka1[[#This Row],[Na2O_proc]]-Tabulka1[[#This Row],[SiO2_proc]]</f>
        <v>75</v>
      </c>
      <c r="AH1360" s="1">
        <f>Tabulka1[[#This Row],[z2]]</f>
        <v>2.7808531001891104</v>
      </c>
      <c r="AI1360" s="1">
        <f>Tabulka1[[#This Row],[std2]]</f>
        <v>5.6802728041320668E-4</v>
      </c>
      <c r="AJ1360" s="1" t="str">
        <f>Tabulka1[[#This Row],[z2Label]]</f>
        <v>Dynamic viscosity (mPa.s)</v>
      </c>
      <c r="AK1360" s="1">
        <v>15</v>
      </c>
      <c r="AL1360" s="1" t="s">
        <v>83</v>
      </c>
      <c r="AM1360" s="1" t="s">
        <v>79</v>
      </c>
      <c r="AN1360" s="1">
        <f t="shared" si="940"/>
        <v>2.8313616187500035</v>
      </c>
      <c r="AO1360" s="1">
        <f>Tabulka1[[#This Row],[Interpolated_z2]]-Tabulka1[[#This Row],[z2]]</f>
        <v>5.0508518560893112E-2</v>
      </c>
      <c r="AP1360" s="1">
        <f>Tabulka1[[#This Row],[Interpolated_z2 - measured]]/Tabulka1[[#This Row],[z2]]*100</f>
        <v>1.8162958179077604</v>
      </c>
      <c r="AQ1360" s="1">
        <v>1</v>
      </c>
    </row>
    <row r="1361" spans="1:43" ht="16.5" x14ac:dyDescent="0.35">
      <c r="A1361" s="1">
        <f t="shared" si="941"/>
        <v>6.4815753887761982</v>
      </c>
      <c r="B1361" s="1">
        <f t="shared" si="941"/>
        <v>1.6203938471940496</v>
      </c>
      <c r="C1361" s="1">
        <f>Tabulka1[[#This Row],[z2]]</f>
        <v>3.8189322954103719</v>
      </c>
      <c r="D1361" s="1">
        <f>Tabulka1[[#This Row],[std2]]</f>
        <v>1.8639106367259516E-3</v>
      </c>
      <c r="E1361" s="1">
        <f t="shared" si="937"/>
        <v>3</v>
      </c>
      <c r="F1361" s="1" t="s">
        <v>84</v>
      </c>
      <c r="G1361" s="1" t="s">
        <v>27</v>
      </c>
      <c r="H1361" s="1" t="str">
        <f>Tabulka1[[#This Row],[z2Label]]</f>
        <v>Dynamic viscosity (mPa.s)</v>
      </c>
      <c r="I1361" s="1">
        <f t="shared" si="942"/>
        <v>30</v>
      </c>
      <c r="J1361" s="1">
        <f t="shared" si="942"/>
        <v>0.5</v>
      </c>
      <c r="K1361">
        <v>3.8189322954103719</v>
      </c>
      <c r="L1361">
        <v>1.8639106367259516E-3</v>
      </c>
      <c r="M1361" s="1" t="s">
        <v>29</v>
      </c>
      <c r="N1361" s="1" t="s">
        <v>28</v>
      </c>
      <c r="O1361" s="1" t="s">
        <v>81</v>
      </c>
      <c r="P1361" s="1">
        <f t="shared" si="943"/>
        <v>22.746063942818505</v>
      </c>
      <c r="Q1361" s="1">
        <f t="shared" si="943"/>
        <v>0.5</v>
      </c>
      <c r="R1361" s="1">
        <f>Tabulka1[[#This Row],[z2]]</f>
        <v>3.8189322954103719</v>
      </c>
      <c r="S1361" s="1">
        <f>Tabulka1[[#This Row],[std2]]</f>
        <v>1.8639106367259516E-3</v>
      </c>
      <c r="T1361" s="1" t="s">
        <v>39</v>
      </c>
      <c r="U1361" s="1" t="s">
        <v>28</v>
      </c>
      <c r="V1361" s="1" t="str">
        <f>Tabulka1[[#This Row],[z2Label]]</f>
        <v>Dynamic viscosity (mPa.s)</v>
      </c>
      <c r="W1361" s="1">
        <f>2*Tabulka1[[#This Row],[x3]]/94.196*1000/(100-Tabulka1[[#This Row],[x2]])</f>
        <v>6.8993114487174179</v>
      </c>
      <c r="X1361" s="1">
        <f>(Tabulka1[[#This Row],[x2]]-Tabulka1[[#This Row],[x3]])/60.08*1000/(100-Tabulka1[[#This Row],[x2]])</f>
        <v>1.7248278621793549</v>
      </c>
      <c r="Y1361" s="1">
        <f>Tabulka1[[#This Row],[z2]]</f>
        <v>3.8189322954103719</v>
      </c>
      <c r="Z1361" s="1">
        <f>Tabulka1[[#This Row],[std2]]</f>
        <v>1.8639106367259516E-3</v>
      </c>
      <c r="AA1361" s="1" t="s">
        <v>40</v>
      </c>
      <c r="AB1361" s="1" t="s">
        <v>37</v>
      </c>
      <c r="AC1361" s="1" t="str">
        <f>Tabulka1[[#This Row],[z2Label]]</f>
        <v>Dynamic viscosity (mPa.s)</v>
      </c>
      <c r="AD1361" s="1">
        <f>Tabulka1[[#This Row],[y2]]</f>
        <v>0.5</v>
      </c>
      <c r="AE1361" s="1">
        <f>Tabulka1[[#This Row],[x3]]</f>
        <v>22.746063942818505</v>
      </c>
      <c r="AF1361" s="1">
        <f>Tabulka1[[#This Row],[x2]]-Tabulka1[[#This Row],[x3]]</f>
        <v>7.2539360571814946</v>
      </c>
      <c r="AG1361" s="1">
        <f>100-Tabulka1[[#This Row],[Na2O_proc]]-Tabulka1[[#This Row],[SiO2_proc]]</f>
        <v>70</v>
      </c>
      <c r="AH1361" s="1">
        <f>Tabulka1[[#This Row],[z2]]</f>
        <v>3.8189322954103719</v>
      </c>
      <c r="AI1361" s="1">
        <f>Tabulka1[[#This Row],[std2]]</f>
        <v>1.8639106367259516E-3</v>
      </c>
      <c r="AJ1361" s="1" t="str">
        <f>Tabulka1[[#This Row],[z2Label]]</f>
        <v>Dynamic viscosity (mPa.s)</v>
      </c>
      <c r="AK1361" s="1">
        <v>15</v>
      </c>
      <c r="AL1361" s="1" t="s">
        <v>83</v>
      </c>
      <c r="AM1361" s="1" t="s">
        <v>79</v>
      </c>
      <c r="AN1361" s="1">
        <f t="shared" si="940"/>
        <v>3.5020116187500125</v>
      </c>
      <c r="AO1361" s="1">
        <f>Tabulka1[[#This Row],[Interpolated_z2]]-Tabulka1[[#This Row],[z2]]</f>
        <v>-0.31692067666035939</v>
      </c>
      <c r="AP1361" s="1">
        <f>Tabulka1[[#This Row],[Interpolated_z2 - measured]]/Tabulka1[[#This Row],[z2]]*100</f>
        <v>-8.2986723027595328</v>
      </c>
      <c r="AQ1361" s="1">
        <v>1</v>
      </c>
    </row>
    <row r="1362" spans="1:43" ht="16.5" x14ac:dyDescent="0.35">
      <c r="A1362" s="1">
        <f t="shared" si="941"/>
        <v>7.9432048681541572</v>
      </c>
      <c r="B1362" s="1">
        <f t="shared" si="941"/>
        <v>1.9858012170385393</v>
      </c>
      <c r="C1362" s="1">
        <f>Tabulka1[[#This Row],[z2]]</f>
        <v>5.6727881800733542</v>
      </c>
      <c r="D1362" s="1">
        <f>Tabulka1[[#This Row],[std2]]</f>
        <v>1.0477784488417488E-3</v>
      </c>
      <c r="E1362" s="1">
        <f t="shared" si="937"/>
        <v>3</v>
      </c>
      <c r="F1362" s="1" t="s">
        <v>84</v>
      </c>
      <c r="G1362" s="1" t="s">
        <v>27</v>
      </c>
      <c r="H1362" s="1" t="str">
        <f>Tabulka1[[#This Row],[z2Label]]</f>
        <v>Dynamic viscosity (mPa.s)</v>
      </c>
      <c r="I1362" s="1">
        <f t="shared" si="942"/>
        <v>35</v>
      </c>
      <c r="J1362" s="1">
        <f t="shared" si="942"/>
        <v>0.5</v>
      </c>
      <c r="K1362">
        <v>5.6727881800733542</v>
      </c>
      <c r="L1362">
        <v>1.0477784488417488E-3</v>
      </c>
      <c r="M1362" s="1" t="s">
        <v>29</v>
      </c>
      <c r="N1362" s="1" t="s">
        <v>28</v>
      </c>
      <c r="O1362" s="1" t="s">
        <v>81</v>
      </c>
      <c r="P1362" s="1">
        <f t="shared" si="943"/>
        <v>26.537074599954924</v>
      </c>
      <c r="Q1362" s="1">
        <f t="shared" si="943"/>
        <v>0.5</v>
      </c>
      <c r="R1362" s="1">
        <f>Tabulka1[[#This Row],[z2]]</f>
        <v>5.6727881800733542</v>
      </c>
      <c r="S1362" s="1">
        <f>Tabulka1[[#This Row],[std2]]</f>
        <v>1.0477784488417488E-3</v>
      </c>
      <c r="T1362" s="1" t="s">
        <v>39</v>
      </c>
      <c r="U1362" s="1" t="s">
        <v>28</v>
      </c>
      <c r="V1362" s="1" t="str">
        <f>Tabulka1[[#This Row],[z2Label]]</f>
        <v>Dynamic viscosity (mPa.s)</v>
      </c>
      <c r="W1362" s="1">
        <f>2*Tabulka1[[#This Row],[x3]]/94.196*1000/(100-Tabulka1[[#This Row],[x2]])</f>
        <v>8.6683656663372677</v>
      </c>
      <c r="X1362" s="1">
        <f>(Tabulka1[[#This Row],[x2]]-Tabulka1[[#This Row],[x3]])/60.08*1000/(100-Tabulka1[[#This Row],[x2]])</f>
        <v>2.1670914165843174</v>
      </c>
      <c r="Y1362" s="1">
        <f>Tabulka1[[#This Row],[z2]]</f>
        <v>5.6727881800733542</v>
      </c>
      <c r="Z1362" s="1">
        <f>Tabulka1[[#This Row],[std2]]</f>
        <v>1.0477784488417488E-3</v>
      </c>
      <c r="AA1362" s="1" t="s">
        <v>40</v>
      </c>
      <c r="AB1362" s="1" t="s">
        <v>37</v>
      </c>
      <c r="AC1362" s="1" t="str">
        <f>Tabulka1[[#This Row],[z2Label]]</f>
        <v>Dynamic viscosity (mPa.s)</v>
      </c>
      <c r="AD1362" s="1">
        <f>Tabulka1[[#This Row],[y2]]</f>
        <v>0.5</v>
      </c>
      <c r="AE1362" s="1">
        <f>Tabulka1[[#This Row],[x3]]</f>
        <v>26.537074599954924</v>
      </c>
      <c r="AF1362" s="1">
        <f>Tabulka1[[#This Row],[x2]]-Tabulka1[[#This Row],[x3]]</f>
        <v>8.4629254000450764</v>
      </c>
      <c r="AG1362" s="1">
        <f>100-Tabulka1[[#This Row],[Na2O_proc]]-Tabulka1[[#This Row],[SiO2_proc]]</f>
        <v>65</v>
      </c>
      <c r="AH1362" s="1">
        <f>Tabulka1[[#This Row],[z2]]</f>
        <v>5.6727881800733542</v>
      </c>
      <c r="AI1362" s="1">
        <f>Tabulka1[[#This Row],[std2]]</f>
        <v>1.0477784488417488E-3</v>
      </c>
      <c r="AJ1362" s="1" t="str">
        <f>Tabulka1[[#This Row],[z2Label]]</f>
        <v>Dynamic viscosity (mPa.s)</v>
      </c>
      <c r="AK1362" s="1">
        <v>15</v>
      </c>
      <c r="AL1362" s="1" t="s">
        <v>83</v>
      </c>
      <c r="AM1362" s="1" t="s">
        <v>79</v>
      </c>
      <c r="AN1362" s="1">
        <f t="shared" si="940"/>
        <v>5.4167016187500083</v>
      </c>
      <c r="AO1362" s="1">
        <f>Tabulka1[[#This Row],[Interpolated_z2]]-Tabulka1[[#This Row],[z2]]</f>
        <v>-0.25608656132334584</v>
      </c>
      <c r="AP1362" s="1">
        <f>Tabulka1[[#This Row],[Interpolated_z2 - measured]]/Tabulka1[[#This Row],[z2]]*100</f>
        <v>-4.514297964145638</v>
      </c>
      <c r="AQ1362" s="1">
        <v>1</v>
      </c>
    </row>
    <row r="1363" spans="1:43" ht="16.5" x14ac:dyDescent="0.35">
      <c r="A1363" s="1">
        <f t="shared" si="941"/>
        <v>9.5359155156315385</v>
      </c>
      <c r="B1363" s="1">
        <f t="shared" si="941"/>
        <v>2.3839788789078846</v>
      </c>
      <c r="C1363" s="1">
        <f>Tabulka1[[#This Row],[z2]]</f>
        <v>9.3835515120737512</v>
      </c>
      <c r="D1363" s="1">
        <f>Tabulka1[[#This Row],[std2]]</f>
        <v>1.4247856720969756E-2</v>
      </c>
      <c r="E1363" s="1">
        <f t="shared" si="937"/>
        <v>3</v>
      </c>
      <c r="F1363" s="1" t="s">
        <v>84</v>
      </c>
      <c r="G1363" s="1" t="s">
        <v>27</v>
      </c>
      <c r="H1363" s="1" t="str">
        <f>Tabulka1[[#This Row],[z2Label]]</f>
        <v>Dynamic viscosity (mPa.s)</v>
      </c>
      <c r="I1363" s="1">
        <f t="shared" si="942"/>
        <v>40</v>
      </c>
      <c r="J1363" s="1">
        <f t="shared" si="942"/>
        <v>0.5</v>
      </c>
      <c r="K1363">
        <v>9.3835515120737512</v>
      </c>
      <c r="L1363">
        <v>1.4247856720969756E-2</v>
      </c>
      <c r="M1363" s="1" t="s">
        <v>29</v>
      </c>
      <c r="N1363" s="1" t="s">
        <v>28</v>
      </c>
      <c r="O1363" s="1" t="s">
        <v>81</v>
      </c>
      <c r="P1363" s="1">
        <f t="shared" si="943"/>
        <v>30.328085257091338</v>
      </c>
      <c r="Q1363" s="1">
        <f t="shared" si="943"/>
        <v>0.5</v>
      </c>
      <c r="R1363" s="1">
        <f>Tabulka1[[#This Row],[z2]]</f>
        <v>9.3835515120737512</v>
      </c>
      <c r="S1363" s="1">
        <f>Tabulka1[[#This Row],[std2]]</f>
        <v>1.4247856720969756E-2</v>
      </c>
      <c r="T1363" s="1" t="s">
        <v>39</v>
      </c>
      <c r="U1363" s="1" t="s">
        <v>28</v>
      </c>
      <c r="V1363" s="1" t="str">
        <f>Tabulka1[[#This Row],[z2Label]]</f>
        <v>Dynamic viscosity (mPa.s)</v>
      </c>
      <c r="W1363" s="1">
        <f>2*Tabulka1[[#This Row],[x3]]/94.196*1000/(100-Tabulka1[[#This Row],[x2]])</f>
        <v>10.732262253560426</v>
      </c>
      <c r="X1363" s="1">
        <f>(Tabulka1[[#This Row],[x2]]-Tabulka1[[#This Row],[x3]])/60.08*1000/(100-Tabulka1[[#This Row],[x2]])</f>
        <v>2.6830655633901084</v>
      </c>
      <c r="Y1363" s="1">
        <f>Tabulka1[[#This Row],[z2]]</f>
        <v>9.3835515120737512</v>
      </c>
      <c r="Z1363" s="1">
        <f>Tabulka1[[#This Row],[std2]]</f>
        <v>1.4247856720969756E-2</v>
      </c>
      <c r="AA1363" s="1" t="s">
        <v>40</v>
      </c>
      <c r="AB1363" s="1" t="s">
        <v>37</v>
      </c>
      <c r="AC1363" s="1" t="str">
        <f>Tabulka1[[#This Row],[z2Label]]</f>
        <v>Dynamic viscosity (mPa.s)</v>
      </c>
      <c r="AD1363" s="1">
        <f>Tabulka1[[#This Row],[y2]]</f>
        <v>0.5</v>
      </c>
      <c r="AE1363" s="1">
        <f>Tabulka1[[#This Row],[x3]]</f>
        <v>30.328085257091338</v>
      </c>
      <c r="AF1363" s="1">
        <f>Tabulka1[[#This Row],[x2]]-Tabulka1[[#This Row],[x3]]</f>
        <v>9.6719147429086618</v>
      </c>
      <c r="AG1363" s="1">
        <f>100-Tabulka1[[#This Row],[Na2O_proc]]-Tabulka1[[#This Row],[SiO2_proc]]</f>
        <v>59.999999999999993</v>
      </c>
      <c r="AH1363" s="1">
        <f>Tabulka1[[#This Row],[z2]]</f>
        <v>9.3835515120737512</v>
      </c>
      <c r="AI1363" s="1">
        <f>Tabulka1[[#This Row],[std2]]</f>
        <v>1.4247856720969756E-2</v>
      </c>
      <c r="AJ1363" s="1" t="str">
        <f>Tabulka1[[#This Row],[z2Label]]</f>
        <v>Dynamic viscosity (mPa.s)</v>
      </c>
      <c r="AK1363" s="1">
        <v>15</v>
      </c>
      <c r="AL1363" s="1" t="s">
        <v>83</v>
      </c>
      <c r="AM1363" s="1" t="s">
        <v>79</v>
      </c>
      <c r="AN1363" s="1">
        <f t="shared" si="940"/>
        <v>9.8638603687499966</v>
      </c>
      <c r="AO1363" s="1">
        <f>Tabulka1[[#This Row],[Interpolated_z2]]-Tabulka1[[#This Row],[z2]]</f>
        <v>0.48030885667624545</v>
      </c>
      <c r="AP1363" s="1">
        <f>Tabulka1[[#This Row],[Interpolated_z2 - measured]]/Tabulka1[[#This Row],[z2]]*100</f>
        <v>5.1186254592222928</v>
      </c>
      <c r="AQ1363" s="1">
        <v>1</v>
      </c>
    </row>
    <row r="1364" spans="1:43" ht="16.5" x14ac:dyDescent="0.35">
      <c r="A1364" s="1">
        <f t="shared" si="941"/>
        <v>11.271515502752823</v>
      </c>
      <c r="B1364" s="1">
        <f t="shared" si="941"/>
        <v>2.8178788756882058</v>
      </c>
      <c r="C1364" s="1">
        <f>Tabulka1[[#This Row],[z2]]</f>
        <v>18.794771699371978</v>
      </c>
      <c r="D1364" s="1">
        <f>Tabulka1[[#This Row],[std2]]</f>
        <v>0.18242842168125217</v>
      </c>
      <c r="E1364" s="1">
        <f t="shared" si="937"/>
        <v>3</v>
      </c>
      <c r="F1364" s="1" t="s">
        <v>84</v>
      </c>
      <c r="G1364" s="1" t="s">
        <v>27</v>
      </c>
      <c r="H1364" s="1" t="str">
        <f>Tabulka1[[#This Row],[z2Label]]</f>
        <v>Dynamic viscosity (mPa.s)</v>
      </c>
      <c r="I1364" s="1">
        <f t="shared" si="942"/>
        <v>45</v>
      </c>
      <c r="J1364" s="1">
        <f t="shared" si="942"/>
        <v>0.5</v>
      </c>
      <c r="K1364">
        <v>18.794771699371978</v>
      </c>
      <c r="L1364">
        <v>0.18242842168125217</v>
      </c>
      <c r="M1364" s="1" t="s">
        <v>29</v>
      </c>
      <c r="N1364" s="1" t="s">
        <v>28</v>
      </c>
      <c r="O1364" s="1" t="s">
        <v>81</v>
      </c>
      <c r="P1364" s="1">
        <f t="shared" si="943"/>
        <v>34.119095914227756</v>
      </c>
      <c r="Q1364" s="1">
        <f t="shared" si="943"/>
        <v>0.5</v>
      </c>
      <c r="R1364" s="1">
        <f>Tabulka1[[#This Row],[z2]]</f>
        <v>18.794771699371978</v>
      </c>
      <c r="S1364" s="1">
        <f>Tabulka1[[#This Row],[std2]]</f>
        <v>0.18242842168125217</v>
      </c>
      <c r="T1364" s="1" t="s">
        <v>39</v>
      </c>
      <c r="U1364" s="1" t="s">
        <v>28</v>
      </c>
      <c r="V1364" s="1" t="str">
        <f>Tabulka1[[#This Row],[z2Label]]</f>
        <v>Dynamic viscosity (mPa.s)</v>
      </c>
      <c r="W1364" s="1">
        <f>2*Tabulka1[[#This Row],[x3]]/94.196*1000/(100-Tabulka1[[#This Row],[x2]])</f>
        <v>13.171412765733251</v>
      </c>
      <c r="X1364" s="1">
        <f>(Tabulka1[[#This Row],[x2]]-Tabulka1[[#This Row],[x3]])/60.08*1000/(100-Tabulka1[[#This Row],[x2]])</f>
        <v>3.2928531914333141</v>
      </c>
      <c r="Y1364" s="1">
        <f>Tabulka1[[#This Row],[z2]]</f>
        <v>18.794771699371978</v>
      </c>
      <c r="Z1364" s="1">
        <f>Tabulka1[[#This Row],[std2]]</f>
        <v>0.18242842168125217</v>
      </c>
      <c r="AA1364" s="1" t="s">
        <v>40</v>
      </c>
      <c r="AB1364" s="1" t="s">
        <v>37</v>
      </c>
      <c r="AC1364" s="1" t="str">
        <f>Tabulka1[[#This Row],[z2Label]]</f>
        <v>Dynamic viscosity (mPa.s)</v>
      </c>
      <c r="AD1364" s="1">
        <f>Tabulka1[[#This Row],[y2]]</f>
        <v>0.5</v>
      </c>
      <c r="AE1364" s="1">
        <f>Tabulka1[[#This Row],[x3]]</f>
        <v>34.119095914227756</v>
      </c>
      <c r="AF1364" s="1">
        <f>Tabulka1[[#This Row],[x2]]-Tabulka1[[#This Row],[x3]]</f>
        <v>10.880904085772244</v>
      </c>
      <c r="AG1364" s="1">
        <f>100-Tabulka1[[#This Row],[Na2O_proc]]-Tabulka1[[#This Row],[SiO2_proc]]</f>
        <v>55</v>
      </c>
      <c r="AH1364" s="1">
        <f>Tabulka1[[#This Row],[z2]]</f>
        <v>18.794771699371978</v>
      </c>
      <c r="AI1364" s="1">
        <f>Tabulka1[[#This Row],[std2]]</f>
        <v>0.18242842168125217</v>
      </c>
      <c r="AJ1364" s="1" t="str">
        <f>Tabulka1[[#This Row],[z2Label]]</f>
        <v>Dynamic viscosity (mPa.s)</v>
      </c>
      <c r="AK1364" s="1">
        <v>15</v>
      </c>
      <c r="AL1364" s="1" t="s">
        <v>83</v>
      </c>
      <c r="AM1364" s="1" t="s">
        <v>79</v>
      </c>
      <c r="AN1364" s="1">
        <f t="shared" si="940"/>
        <v>18.532731618750017</v>
      </c>
      <c r="AO1364" s="1">
        <f>Tabulka1[[#This Row],[Interpolated_z2]]-Tabulka1[[#This Row],[z2]]</f>
        <v>-0.26204008062196138</v>
      </c>
      <c r="AP1364" s="1">
        <f>Tabulka1[[#This Row],[Interpolated_z2 - measured]]/Tabulka1[[#This Row],[z2]]*100</f>
        <v>-1.3942179496158358</v>
      </c>
      <c r="AQ1364" s="1">
        <v>1</v>
      </c>
    </row>
    <row r="1365" spans="1:43" ht="16.5" x14ac:dyDescent="0.35">
      <c r="A1365" s="1">
        <f t="shared" si="941"/>
        <v>11.783155929038278</v>
      </c>
      <c r="B1365" s="1">
        <f t="shared" si="941"/>
        <v>2.9457889822595695</v>
      </c>
      <c r="C1365" s="1">
        <f>Tabulka1[[#This Row],[z2]]</f>
        <v>22.979962175540798</v>
      </c>
      <c r="D1365" s="1">
        <f>Tabulka1[[#This Row],[std2]]</f>
        <v>0.11828369848520232</v>
      </c>
      <c r="E1365" s="1">
        <f t="shared" si="937"/>
        <v>3</v>
      </c>
      <c r="F1365" s="1" t="s">
        <v>84</v>
      </c>
      <c r="G1365" s="1" t="s">
        <v>27</v>
      </c>
      <c r="H1365" s="1" t="str">
        <f>Tabulka1[[#This Row],[z2Label]]</f>
        <v>Dynamic viscosity (mPa.s)</v>
      </c>
      <c r="I1365" s="1">
        <f t="shared" si="942"/>
        <v>46.4</v>
      </c>
      <c r="J1365" s="1">
        <f t="shared" si="942"/>
        <v>0.5</v>
      </c>
      <c r="K1365">
        <v>22.979962175540798</v>
      </c>
      <c r="L1365">
        <v>0.11828369848520232</v>
      </c>
      <c r="M1365" s="1" t="s">
        <v>29</v>
      </c>
      <c r="N1365" s="1" t="s">
        <v>28</v>
      </c>
      <c r="O1365" s="1" t="s">
        <v>81</v>
      </c>
      <c r="P1365" s="1">
        <f t="shared" si="943"/>
        <v>35.180578898225953</v>
      </c>
      <c r="Q1365" s="1">
        <f t="shared" si="943"/>
        <v>0.5</v>
      </c>
      <c r="R1365" s="1">
        <f>Tabulka1[[#This Row],[z2]]</f>
        <v>22.979962175540798</v>
      </c>
      <c r="S1365" s="1">
        <f>Tabulka1[[#This Row],[std2]]</f>
        <v>0.11828369848520232</v>
      </c>
      <c r="T1365" s="1" t="s">
        <v>39</v>
      </c>
      <c r="U1365" s="1" t="s">
        <v>28</v>
      </c>
      <c r="V1365" s="1" t="str">
        <f>Tabulka1[[#This Row],[z2Label]]</f>
        <v>Dynamic viscosity (mPa.s)</v>
      </c>
      <c r="W1365" s="1">
        <f>2*Tabulka1[[#This Row],[x3]]/94.196*1000/(100-Tabulka1[[#This Row],[x2]])</f>
        <v>13.935922627757568</v>
      </c>
      <c r="X1365" s="1">
        <f>(Tabulka1[[#This Row],[x2]]-Tabulka1[[#This Row],[x3]])/60.08*1000/(100-Tabulka1[[#This Row],[x2]])</f>
        <v>3.4839806569393934</v>
      </c>
      <c r="Y1365" s="1">
        <f>Tabulka1[[#This Row],[z2]]</f>
        <v>22.979962175540798</v>
      </c>
      <c r="Z1365" s="1">
        <f>Tabulka1[[#This Row],[std2]]</f>
        <v>0.11828369848520232</v>
      </c>
      <c r="AA1365" s="1" t="s">
        <v>40</v>
      </c>
      <c r="AB1365" s="1" t="s">
        <v>37</v>
      </c>
      <c r="AC1365" s="1" t="str">
        <f>Tabulka1[[#This Row],[z2Label]]</f>
        <v>Dynamic viscosity (mPa.s)</v>
      </c>
      <c r="AD1365" s="1">
        <f>Tabulka1[[#This Row],[y2]]</f>
        <v>0.5</v>
      </c>
      <c r="AE1365" s="1">
        <f>Tabulka1[[#This Row],[x3]]</f>
        <v>35.180578898225953</v>
      </c>
      <c r="AF1365" s="1">
        <f>Tabulka1[[#This Row],[x2]]-Tabulka1[[#This Row],[x3]]</f>
        <v>11.219421101774046</v>
      </c>
      <c r="AG1365" s="1">
        <f>100-Tabulka1[[#This Row],[Na2O_proc]]-Tabulka1[[#This Row],[SiO2_proc]]</f>
        <v>53.600000000000009</v>
      </c>
      <c r="AH1365" s="1">
        <f>Tabulka1[[#This Row],[z2]]</f>
        <v>22.979962175540798</v>
      </c>
      <c r="AI1365" s="1">
        <f>Tabulka1[[#This Row],[std2]]</f>
        <v>0.11828369848520232</v>
      </c>
      <c r="AJ1365" s="1" t="str">
        <f>Tabulka1[[#This Row],[z2Label]]</f>
        <v>Dynamic viscosity (mPa.s)</v>
      </c>
      <c r="AK1365" s="1">
        <v>15</v>
      </c>
      <c r="AL1365" s="1" t="s">
        <v>83</v>
      </c>
      <c r="AM1365" s="1" t="s">
        <v>79</v>
      </c>
      <c r="AN1365" s="1">
        <f t="shared" si="940"/>
        <v>21.991369926663594</v>
      </c>
      <c r="AO1365" s="1">
        <f>Tabulka1[[#This Row],[Interpolated_z2]]-Tabulka1[[#This Row],[z2]]</f>
        <v>-0.98859224887720387</v>
      </c>
      <c r="AP1365" s="1">
        <f>Tabulka1[[#This Row],[Interpolated_z2 - measured]]/Tabulka1[[#This Row],[z2]]*100</f>
        <v>-4.3019750917146098</v>
      </c>
      <c r="AQ1365" s="1">
        <v>1</v>
      </c>
    </row>
    <row r="1366" spans="1:43" ht="16.5" x14ac:dyDescent="0.35">
      <c r="A1366" s="1">
        <f t="shared" si="941"/>
        <v>0</v>
      </c>
      <c r="B1366" s="1">
        <f t="shared" si="941"/>
        <v>0</v>
      </c>
      <c r="C1366" s="1">
        <f>Tabulka1[[#This Row],[z2]]</f>
        <v>1.1030139981072158</v>
      </c>
      <c r="D1366" s="1">
        <f>Tabulka1[[#This Row],[std2]]</f>
        <v>6.9239040212735392E-3</v>
      </c>
      <c r="E1366" s="1">
        <f t="shared" si="937"/>
        <v>4</v>
      </c>
      <c r="F1366" s="1" t="s">
        <v>84</v>
      </c>
      <c r="G1366" s="1" t="s">
        <v>27</v>
      </c>
      <c r="H1366" s="1" t="str">
        <f>Tabulka1[[#This Row],[z2Label]]</f>
        <v>Dynamic viscosity (mPa.s)</v>
      </c>
      <c r="I1366" s="1">
        <f t="shared" si="942"/>
        <v>0</v>
      </c>
      <c r="J1366" s="1">
        <f t="shared" si="942"/>
        <v>1</v>
      </c>
      <c r="K1366" s="1">
        <v>1.1030139981072158</v>
      </c>
      <c r="L1366" s="1">
        <v>6.9239040212735392E-3</v>
      </c>
      <c r="M1366" s="1" t="s">
        <v>29</v>
      </c>
      <c r="N1366" s="1" t="s">
        <v>28</v>
      </c>
      <c r="O1366" s="1" t="s">
        <v>81</v>
      </c>
      <c r="P1366" s="1">
        <f t="shared" si="943"/>
        <v>0</v>
      </c>
      <c r="Q1366" s="1">
        <f t="shared" si="943"/>
        <v>1</v>
      </c>
      <c r="R1366" s="1">
        <f>Tabulka1[[#This Row],[z2]]</f>
        <v>1.1030139981072158</v>
      </c>
      <c r="S1366" s="1">
        <f>Tabulka1[[#This Row],[std2]]</f>
        <v>6.9239040212735392E-3</v>
      </c>
      <c r="T1366" s="1" t="s">
        <v>39</v>
      </c>
      <c r="U1366" s="1" t="s">
        <v>28</v>
      </c>
      <c r="V1366" s="1" t="str">
        <f>Tabulka1[[#This Row],[z2Label]]</f>
        <v>Dynamic viscosity (mPa.s)</v>
      </c>
      <c r="W1366" s="1">
        <f>2*Tabulka1[[#This Row],[x3]]/94.196*1000/(100-Tabulka1[[#This Row],[x2]])</f>
        <v>0</v>
      </c>
      <c r="X1366" s="1">
        <f>(Tabulka1[[#This Row],[x2]]-Tabulka1[[#This Row],[x3]])/60.08*1000/(100-Tabulka1[[#This Row],[x2]])</f>
        <v>0</v>
      </c>
      <c r="Y1366" s="1">
        <f>Tabulka1[[#This Row],[z2]]</f>
        <v>1.1030139981072158</v>
      </c>
      <c r="Z1366" s="1">
        <f>Tabulka1[[#This Row],[std2]]</f>
        <v>6.9239040212735392E-3</v>
      </c>
      <c r="AA1366" s="1" t="s">
        <v>40</v>
      </c>
      <c r="AB1366" s="1" t="s">
        <v>37</v>
      </c>
      <c r="AC1366" s="1" t="str">
        <f>Tabulka1[[#This Row],[z2Label]]</f>
        <v>Dynamic viscosity (mPa.s)</v>
      </c>
      <c r="AD1366" s="1">
        <f>Tabulka1[[#This Row],[y2]]</f>
        <v>1</v>
      </c>
      <c r="AE1366" s="1">
        <f>Tabulka1[[#This Row],[x3]]</f>
        <v>0</v>
      </c>
      <c r="AF1366" s="1">
        <f>Tabulka1[[#This Row],[x2]]-Tabulka1[[#This Row],[x3]]</f>
        <v>0</v>
      </c>
      <c r="AG1366" s="1">
        <f>100-Tabulka1[[#This Row],[Na2O_proc]]-Tabulka1[[#This Row],[SiO2_proc]]</f>
        <v>100</v>
      </c>
      <c r="AH1366" s="1">
        <f>Tabulka1[[#This Row],[z2]]</f>
        <v>1.1030139981072158</v>
      </c>
      <c r="AI1366" s="1">
        <f>Tabulka1[[#This Row],[std2]]</f>
        <v>6.9239040212735392E-3</v>
      </c>
      <c r="AJ1366" s="1" t="str">
        <f>Tabulka1[[#This Row],[z2Label]]</f>
        <v>Dynamic viscosity (mPa.s)</v>
      </c>
      <c r="AK1366" s="1">
        <v>15</v>
      </c>
      <c r="AL1366" s="1" t="s">
        <v>83</v>
      </c>
      <c r="AM1366" s="1" t="s">
        <v>79</v>
      </c>
      <c r="AN1366" s="1">
        <f t="shared" si="940"/>
        <v>1.0299059000000002</v>
      </c>
      <c r="AO1366" s="1">
        <f>Tabulka1[[#This Row],[Interpolated_z2]]-Tabulka1[[#This Row],[z2]]</f>
        <v>-7.3108098107215636E-2</v>
      </c>
      <c r="AP1366" s="1">
        <f>Tabulka1[[#This Row],[Interpolated_z2 - measured]]/Tabulka1[[#This Row],[z2]]*100</f>
        <v>-6.6280299463714814</v>
      </c>
      <c r="AQ1366" s="1">
        <v>100</v>
      </c>
    </row>
    <row r="1367" spans="1:43" ht="16.5" x14ac:dyDescent="0.35">
      <c r="A1367" s="1">
        <f t="shared" si="941"/>
        <v>0.67854040809976934</v>
      </c>
      <c r="B1367" s="1">
        <f t="shared" si="941"/>
        <v>0.33927020404988467</v>
      </c>
      <c r="C1367" s="1">
        <f>Tabulka1[[#This Row],[z2]]</f>
        <v>1.2454052168736021</v>
      </c>
      <c r="D1367" s="1">
        <f>Tabulka1[[#This Row],[std2]]</f>
        <v>5.7647105266049213E-5</v>
      </c>
      <c r="E1367" s="1">
        <f t="shared" si="937"/>
        <v>4</v>
      </c>
      <c r="F1367" s="1" t="s">
        <v>84</v>
      </c>
      <c r="G1367" s="1" t="s">
        <v>27</v>
      </c>
      <c r="H1367" s="1" t="str">
        <f>Tabulka1[[#This Row],[z2Label]]</f>
        <v>Dynamic viscosity (mPa.s)</v>
      </c>
      <c r="I1367" s="1">
        <f t="shared" si="942"/>
        <v>5</v>
      </c>
      <c r="J1367" s="1">
        <f t="shared" si="942"/>
        <v>1</v>
      </c>
      <c r="K1367">
        <v>1.2454052168736021</v>
      </c>
      <c r="L1367">
        <v>5.7647105266049213E-5</v>
      </c>
      <c r="M1367" s="1" t="s">
        <v>29</v>
      </c>
      <c r="N1367" s="1" t="s">
        <v>28</v>
      </c>
      <c r="O1367" s="1" t="s">
        <v>81</v>
      </c>
      <c r="P1367" s="1">
        <f t="shared" si="943"/>
        <v>3.05284036402292</v>
      </c>
      <c r="Q1367" s="1">
        <f t="shared" si="943"/>
        <v>1</v>
      </c>
      <c r="R1367" s="1">
        <f>Tabulka1[[#This Row],[z2]]</f>
        <v>1.2454052168736021</v>
      </c>
      <c r="S1367" s="1">
        <f>Tabulka1[[#This Row],[std2]]</f>
        <v>5.7647105266049213E-5</v>
      </c>
      <c r="T1367" s="1" t="s">
        <v>39</v>
      </c>
      <c r="U1367" s="1" t="s">
        <v>28</v>
      </c>
      <c r="V1367" s="1" t="str">
        <f>Tabulka1[[#This Row],[z2Label]]</f>
        <v>Dynamic viscosity (mPa.s)</v>
      </c>
      <c r="W1367" s="1">
        <f>2*Tabulka1[[#This Row],[x3]]/94.196*1000/(100-Tabulka1[[#This Row],[x2]])</f>
        <v>0.68230416846908692</v>
      </c>
      <c r="X1367" s="1">
        <f>(Tabulka1[[#This Row],[x2]]-Tabulka1[[#This Row],[x3]])/60.08*1000/(100-Tabulka1[[#This Row],[x2]])</f>
        <v>0.34115208423454346</v>
      </c>
      <c r="Y1367" s="1">
        <f>Tabulka1[[#This Row],[z2]]</f>
        <v>1.2454052168736021</v>
      </c>
      <c r="Z1367" s="1">
        <f>Tabulka1[[#This Row],[std2]]</f>
        <v>5.7647105266049213E-5</v>
      </c>
      <c r="AA1367" s="1" t="s">
        <v>40</v>
      </c>
      <c r="AB1367" s="1" t="s">
        <v>37</v>
      </c>
      <c r="AC1367" s="1" t="str">
        <f>Tabulka1[[#This Row],[z2Label]]</f>
        <v>Dynamic viscosity (mPa.s)</v>
      </c>
      <c r="AD1367" s="1">
        <f>Tabulka1[[#This Row],[y2]]</f>
        <v>1</v>
      </c>
      <c r="AE1367" s="1">
        <f>Tabulka1[[#This Row],[x3]]</f>
        <v>3.05284036402292</v>
      </c>
      <c r="AF1367" s="1">
        <f>Tabulka1[[#This Row],[x2]]-Tabulka1[[#This Row],[x3]]</f>
        <v>1.94715963597708</v>
      </c>
      <c r="AG1367" s="1">
        <f>100-Tabulka1[[#This Row],[Na2O_proc]]-Tabulka1[[#This Row],[SiO2_proc]]</f>
        <v>95</v>
      </c>
      <c r="AH1367" s="1">
        <f>Tabulka1[[#This Row],[z2]]</f>
        <v>1.2454052168736021</v>
      </c>
      <c r="AI1367" s="1">
        <f>Tabulka1[[#This Row],[std2]]</f>
        <v>5.7647105266049213E-5</v>
      </c>
      <c r="AJ1367" s="1" t="str">
        <f>Tabulka1[[#This Row],[z2Label]]</f>
        <v>Dynamic viscosity (mPa.s)</v>
      </c>
      <c r="AK1367" s="1">
        <v>15</v>
      </c>
      <c r="AL1367" s="1" t="s">
        <v>83</v>
      </c>
      <c r="AM1367" s="1" t="s">
        <v>79</v>
      </c>
      <c r="AN1367" s="1">
        <f t="shared" si="940"/>
        <v>0.89987027499999983</v>
      </c>
      <c r="AO1367" s="1">
        <f>Tabulka1[[#This Row],[Interpolated_z2]]-Tabulka1[[#This Row],[z2]]</f>
        <v>-0.34553494187360223</v>
      </c>
      <c r="AP1367" s="1">
        <f>Tabulka1[[#This Row],[Interpolated_z2 - measured]]/Tabulka1[[#This Row],[z2]]*100</f>
        <v>-27.744780348761864</v>
      </c>
      <c r="AQ1367" s="1">
        <v>1</v>
      </c>
    </row>
    <row r="1368" spans="1:43" ht="16.5" x14ac:dyDescent="0.35">
      <c r="A1368" s="1">
        <f t="shared" si="941"/>
        <v>1.4214719074904716</v>
      </c>
      <c r="B1368" s="1">
        <f t="shared" si="941"/>
        <v>0.71073595374523579</v>
      </c>
      <c r="C1368" s="1">
        <f>Tabulka1[[#This Row],[z2]]</f>
        <v>1.4512466656194263</v>
      </c>
      <c r="D1368" s="1">
        <f>Tabulka1[[#This Row],[std2]]</f>
        <v>2.4035013776531824E-4</v>
      </c>
      <c r="E1368" s="1">
        <f t="shared" ref="E1368:E1399" si="944">E997</f>
        <v>4</v>
      </c>
      <c r="F1368" s="1" t="s">
        <v>84</v>
      </c>
      <c r="G1368" s="1" t="s">
        <v>27</v>
      </c>
      <c r="H1368" s="1" t="str">
        <f>Tabulka1[[#This Row],[z2Label]]</f>
        <v>Dynamic viscosity (mPa.s)</v>
      </c>
      <c r="I1368" s="1">
        <f t="shared" si="942"/>
        <v>10</v>
      </c>
      <c r="J1368" s="1">
        <f t="shared" si="942"/>
        <v>1</v>
      </c>
      <c r="K1368">
        <v>1.4512466656194263</v>
      </c>
      <c r="L1368">
        <v>2.4035013776531824E-4</v>
      </c>
      <c r="M1368" s="1" t="s">
        <v>29</v>
      </c>
      <c r="N1368" s="1" t="s">
        <v>28</v>
      </c>
      <c r="O1368" s="1" t="s">
        <v>81</v>
      </c>
      <c r="P1368" s="1">
        <f t="shared" si="943"/>
        <v>6.1056807280458401</v>
      </c>
      <c r="Q1368" s="1">
        <f t="shared" si="943"/>
        <v>1</v>
      </c>
      <c r="R1368" s="1">
        <f>Tabulka1[[#This Row],[z2]]</f>
        <v>1.4512466656194263</v>
      </c>
      <c r="S1368" s="1">
        <f>Tabulka1[[#This Row],[std2]]</f>
        <v>2.4035013776531824E-4</v>
      </c>
      <c r="T1368" s="1" t="s">
        <v>39</v>
      </c>
      <c r="U1368" s="1" t="s">
        <v>28</v>
      </c>
      <c r="V1368" s="1" t="str">
        <f>Tabulka1[[#This Row],[z2Label]]</f>
        <v>Dynamic viscosity (mPa.s)</v>
      </c>
      <c r="W1368" s="1">
        <f>2*Tabulka1[[#This Row],[x3]]/94.196*1000/(100-Tabulka1[[#This Row],[x2]])</f>
        <v>1.4404199112125169</v>
      </c>
      <c r="X1368" s="1">
        <f>(Tabulka1[[#This Row],[x2]]-Tabulka1[[#This Row],[x3]])/60.08*1000/(100-Tabulka1[[#This Row],[x2]])</f>
        <v>0.72020995560625845</v>
      </c>
      <c r="Y1368" s="1">
        <f>Tabulka1[[#This Row],[z2]]</f>
        <v>1.4512466656194263</v>
      </c>
      <c r="Z1368" s="1">
        <f>Tabulka1[[#This Row],[std2]]</f>
        <v>2.4035013776531824E-4</v>
      </c>
      <c r="AA1368" s="1" t="s">
        <v>40</v>
      </c>
      <c r="AB1368" s="1" t="s">
        <v>37</v>
      </c>
      <c r="AC1368" s="1" t="str">
        <f>Tabulka1[[#This Row],[z2Label]]</f>
        <v>Dynamic viscosity (mPa.s)</v>
      </c>
      <c r="AD1368" s="1">
        <f>Tabulka1[[#This Row],[y2]]</f>
        <v>1</v>
      </c>
      <c r="AE1368" s="1">
        <f>Tabulka1[[#This Row],[x3]]</f>
        <v>6.1056807280458401</v>
      </c>
      <c r="AF1368" s="1">
        <f>Tabulka1[[#This Row],[x2]]-Tabulka1[[#This Row],[x3]]</f>
        <v>3.8943192719541599</v>
      </c>
      <c r="AG1368" s="1">
        <f>100-Tabulka1[[#This Row],[Na2O_proc]]-Tabulka1[[#This Row],[SiO2_proc]]</f>
        <v>90</v>
      </c>
      <c r="AH1368" s="1">
        <f>Tabulka1[[#This Row],[z2]]</f>
        <v>1.4512466656194263</v>
      </c>
      <c r="AI1368" s="1">
        <f>Tabulka1[[#This Row],[std2]]</f>
        <v>2.4035013776531824E-4</v>
      </c>
      <c r="AJ1368" s="1" t="str">
        <f>Tabulka1[[#This Row],[z2Label]]</f>
        <v>Dynamic viscosity (mPa.s)</v>
      </c>
      <c r="AK1368" s="1">
        <v>15</v>
      </c>
      <c r="AL1368" s="1" t="s">
        <v>83</v>
      </c>
      <c r="AM1368" s="1" t="s">
        <v>79</v>
      </c>
      <c r="AN1368" s="1">
        <f t="shared" si="940"/>
        <v>1.4760558999999998</v>
      </c>
      <c r="AO1368" s="1">
        <f>Tabulka1[[#This Row],[Interpolated_z2]]-Tabulka1[[#This Row],[z2]]</f>
        <v>2.4809234380573475E-2</v>
      </c>
      <c r="AP1368" s="1">
        <f>Tabulka1[[#This Row],[Interpolated_z2 - measured]]/Tabulka1[[#This Row],[z2]]*100</f>
        <v>1.7095118954147128</v>
      </c>
      <c r="AQ1368" s="1">
        <v>1</v>
      </c>
    </row>
    <row r="1369" spans="1:43" ht="16.5" x14ac:dyDescent="0.35">
      <c r="A1369" s="1">
        <f t="shared" si="941"/>
        <v>2.2342781767740929</v>
      </c>
      <c r="B1369" s="1">
        <f t="shared" si="941"/>
        <v>1.1171390883870465</v>
      </c>
      <c r="C1369" s="1">
        <f>Tabulka1[[#This Row],[z2]]</f>
        <v>1.7475123377842374</v>
      </c>
      <c r="D1369" s="1">
        <f>Tabulka1[[#This Row],[std2]]</f>
        <v>1.3627547000302466E-4</v>
      </c>
      <c r="E1369" s="1">
        <f t="shared" si="944"/>
        <v>4</v>
      </c>
      <c r="F1369" s="1" t="s">
        <v>84</v>
      </c>
      <c r="G1369" s="1" t="s">
        <v>27</v>
      </c>
      <c r="H1369" s="1" t="str">
        <f>Tabulka1[[#This Row],[z2Label]]</f>
        <v>Dynamic viscosity (mPa.s)</v>
      </c>
      <c r="I1369" s="1">
        <f t="shared" si="942"/>
        <v>15</v>
      </c>
      <c r="J1369" s="1">
        <f t="shared" si="942"/>
        <v>1</v>
      </c>
      <c r="K1369">
        <v>1.7475123377842374</v>
      </c>
      <c r="L1369">
        <v>1.3627547000302466E-4</v>
      </c>
      <c r="M1369" s="1" t="s">
        <v>29</v>
      </c>
      <c r="N1369" s="1" t="s">
        <v>28</v>
      </c>
      <c r="O1369" s="1" t="s">
        <v>81</v>
      </c>
      <c r="P1369" s="1">
        <f t="shared" si="943"/>
        <v>9.1585210920687601</v>
      </c>
      <c r="Q1369" s="1">
        <f t="shared" si="943"/>
        <v>1</v>
      </c>
      <c r="R1369" s="1">
        <f>Tabulka1[[#This Row],[z2]]</f>
        <v>1.7475123377842374</v>
      </c>
      <c r="S1369" s="1">
        <f>Tabulka1[[#This Row],[std2]]</f>
        <v>1.3627547000302466E-4</v>
      </c>
      <c r="T1369" s="1" t="s">
        <v>39</v>
      </c>
      <c r="U1369" s="1" t="s">
        <v>28</v>
      </c>
      <c r="V1369" s="1" t="str">
        <f>Tabulka1[[#This Row],[z2Label]]</f>
        <v>Dynamic viscosity (mPa.s)</v>
      </c>
      <c r="W1369" s="1">
        <f>2*Tabulka1[[#This Row],[x3]]/94.196*1000/(100-Tabulka1[[#This Row],[x2]])</f>
        <v>2.2877257413375265</v>
      </c>
      <c r="X1369" s="1">
        <f>(Tabulka1[[#This Row],[x2]]-Tabulka1[[#This Row],[x3]])/60.08*1000/(100-Tabulka1[[#This Row],[x2]])</f>
        <v>1.1438628706687632</v>
      </c>
      <c r="Y1369" s="1">
        <f>Tabulka1[[#This Row],[z2]]</f>
        <v>1.7475123377842374</v>
      </c>
      <c r="Z1369" s="1">
        <f>Tabulka1[[#This Row],[std2]]</f>
        <v>1.3627547000302466E-4</v>
      </c>
      <c r="AA1369" s="1" t="s">
        <v>40</v>
      </c>
      <c r="AB1369" s="1" t="s">
        <v>37</v>
      </c>
      <c r="AC1369" s="1" t="str">
        <f>Tabulka1[[#This Row],[z2Label]]</f>
        <v>Dynamic viscosity (mPa.s)</v>
      </c>
      <c r="AD1369" s="1">
        <f>Tabulka1[[#This Row],[y2]]</f>
        <v>1</v>
      </c>
      <c r="AE1369" s="1">
        <f>Tabulka1[[#This Row],[x3]]</f>
        <v>9.1585210920687601</v>
      </c>
      <c r="AF1369" s="1">
        <f>Tabulka1[[#This Row],[x2]]-Tabulka1[[#This Row],[x3]]</f>
        <v>5.8414789079312399</v>
      </c>
      <c r="AG1369" s="1">
        <f>100-Tabulka1[[#This Row],[Na2O_proc]]-Tabulka1[[#This Row],[SiO2_proc]]</f>
        <v>85</v>
      </c>
      <c r="AH1369" s="1">
        <f>Tabulka1[[#This Row],[z2]]</f>
        <v>1.7475123377842374</v>
      </c>
      <c r="AI1369" s="1">
        <f>Tabulka1[[#This Row],[std2]]</f>
        <v>1.3627547000302466E-4</v>
      </c>
      <c r="AJ1369" s="1" t="str">
        <f>Tabulka1[[#This Row],[z2Label]]</f>
        <v>Dynamic viscosity (mPa.s)</v>
      </c>
      <c r="AK1369" s="1">
        <v>15</v>
      </c>
      <c r="AL1369" s="1" t="s">
        <v>83</v>
      </c>
      <c r="AM1369" s="1" t="s">
        <v>79</v>
      </c>
      <c r="AN1369" s="1">
        <f t="shared" si="940"/>
        <v>2.1010727750000022</v>
      </c>
      <c r="AO1369" s="1">
        <f>Tabulka1[[#This Row],[Interpolated_z2]]-Tabulka1[[#This Row],[z2]]</f>
        <v>0.3535604372157648</v>
      </c>
      <c r="AP1369" s="1">
        <f>Tabulka1[[#This Row],[Interpolated_z2 - measured]]/Tabulka1[[#This Row],[z2]]*100</f>
        <v>20.232214077759394</v>
      </c>
      <c r="AQ1369" s="1">
        <v>1</v>
      </c>
    </row>
    <row r="1370" spans="1:43" ht="16.5" x14ac:dyDescent="0.35">
      <c r="A1370" s="1">
        <f t="shared" si="941"/>
        <v>3.1351085068319113</v>
      </c>
      <c r="B1370" s="1">
        <f t="shared" si="941"/>
        <v>1.5675542534159557</v>
      </c>
      <c r="C1370" s="1">
        <f>Tabulka1[[#This Row],[z2]]</f>
        <v>2.2158758820519386</v>
      </c>
      <c r="D1370" s="1">
        <f>Tabulka1[[#This Row],[std2]]</f>
        <v>1.1366827231692089E-3</v>
      </c>
      <c r="E1370" s="1">
        <f t="shared" si="944"/>
        <v>4</v>
      </c>
      <c r="F1370" s="1" t="s">
        <v>84</v>
      </c>
      <c r="G1370" s="1" t="s">
        <v>27</v>
      </c>
      <c r="H1370" s="1" t="str">
        <f>Tabulka1[[#This Row],[z2Label]]</f>
        <v>Dynamic viscosity (mPa.s)</v>
      </c>
      <c r="I1370" s="1">
        <f t="shared" si="942"/>
        <v>20</v>
      </c>
      <c r="J1370" s="1">
        <f t="shared" si="942"/>
        <v>1</v>
      </c>
      <c r="K1370">
        <v>2.2158758820519386</v>
      </c>
      <c r="L1370">
        <v>1.1366827231692089E-3</v>
      </c>
      <c r="M1370" s="1" t="s">
        <v>29</v>
      </c>
      <c r="N1370" s="1" t="s">
        <v>28</v>
      </c>
      <c r="O1370" s="1" t="s">
        <v>81</v>
      </c>
      <c r="P1370" s="1">
        <f t="shared" si="943"/>
        <v>12.21136145609168</v>
      </c>
      <c r="Q1370" s="1">
        <f t="shared" si="943"/>
        <v>1</v>
      </c>
      <c r="R1370" s="1">
        <f>Tabulka1[[#This Row],[z2]]</f>
        <v>2.2158758820519386</v>
      </c>
      <c r="S1370" s="1">
        <f>Tabulka1[[#This Row],[std2]]</f>
        <v>1.1366827231692089E-3</v>
      </c>
      <c r="T1370" s="1" t="s">
        <v>39</v>
      </c>
      <c r="U1370" s="1" t="s">
        <v>28</v>
      </c>
      <c r="V1370" s="1" t="str">
        <f>Tabulka1[[#This Row],[z2Label]]</f>
        <v>Dynamic viscosity (mPa.s)</v>
      </c>
      <c r="W1370" s="1">
        <f>2*Tabulka1[[#This Row],[x3]]/94.196*1000/(100-Tabulka1[[#This Row],[x2]])</f>
        <v>3.2409448002281627</v>
      </c>
      <c r="X1370" s="1">
        <f>(Tabulka1[[#This Row],[x2]]-Tabulka1[[#This Row],[x3]])/60.08*1000/(100-Tabulka1[[#This Row],[x2]])</f>
        <v>1.6204724001140813</v>
      </c>
      <c r="Y1370" s="1">
        <f>Tabulka1[[#This Row],[z2]]</f>
        <v>2.2158758820519386</v>
      </c>
      <c r="Z1370" s="1">
        <f>Tabulka1[[#This Row],[std2]]</f>
        <v>1.1366827231692089E-3</v>
      </c>
      <c r="AA1370" s="1" t="s">
        <v>40</v>
      </c>
      <c r="AB1370" s="1" t="s">
        <v>37</v>
      </c>
      <c r="AC1370" s="1" t="str">
        <f>Tabulka1[[#This Row],[z2Label]]</f>
        <v>Dynamic viscosity (mPa.s)</v>
      </c>
      <c r="AD1370" s="1">
        <f>Tabulka1[[#This Row],[y2]]</f>
        <v>1</v>
      </c>
      <c r="AE1370" s="1">
        <f>Tabulka1[[#This Row],[x3]]</f>
        <v>12.21136145609168</v>
      </c>
      <c r="AF1370" s="1">
        <f>Tabulka1[[#This Row],[x2]]-Tabulka1[[#This Row],[x3]]</f>
        <v>7.7886385439083199</v>
      </c>
      <c r="AG1370" s="1">
        <f>100-Tabulka1[[#This Row],[Na2O_proc]]-Tabulka1[[#This Row],[SiO2_proc]]</f>
        <v>80</v>
      </c>
      <c r="AH1370" s="1">
        <f>Tabulka1[[#This Row],[z2]]</f>
        <v>2.2158758820519386</v>
      </c>
      <c r="AI1370" s="1">
        <f>Tabulka1[[#This Row],[std2]]</f>
        <v>1.1366827231692089E-3</v>
      </c>
      <c r="AJ1370" s="1" t="str">
        <f>Tabulka1[[#This Row],[z2Label]]</f>
        <v>Dynamic viscosity (mPa.s)</v>
      </c>
      <c r="AK1370" s="1">
        <v>15</v>
      </c>
      <c r="AL1370" s="1" t="s">
        <v>83</v>
      </c>
      <c r="AM1370" s="1" t="s">
        <v>79</v>
      </c>
      <c r="AN1370" s="1">
        <f t="shared" si="940"/>
        <v>2.5183459000000004</v>
      </c>
      <c r="AO1370" s="1">
        <f>Tabulka1[[#This Row],[Interpolated_z2]]-Tabulka1[[#This Row],[z2]]</f>
        <v>0.30247001794806172</v>
      </c>
      <c r="AP1370" s="1">
        <f>Tabulka1[[#This Row],[Interpolated_z2 - measured]]/Tabulka1[[#This Row],[z2]]*100</f>
        <v>13.650133583654034</v>
      </c>
      <c r="AQ1370" s="1">
        <v>1</v>
      </c>
    </row>
    <row r="1371" spans="1:43" ht="16.5" x14ac:dyDescent="0.35">
      <c r="A1371" s="1">
        <f t="shared" si="941"/>
        <v>4.0991145738805788</v>
      </c>
      <c r="B1371" s="1">
        <f t="shared" si="941"/>
        <v>2.0495572869402894</v>
      </c>
      <c r="C1371" s="1">
        <f>Tabulka1[[#This Row],[z2]]</f>
        <v>2.8879230248094734</v>
      </c>
      <c r="D1371" s="1">
        <f>Tabulka1[[#This Row],[std2]]</f>
        <v>1.897207037067119E-4</v>
      </c>
      <c r="E1371" s="1">
        <f t="shared" si="944"/>
        <v>4</v>
      </c>
      <c r="F1371" s="1" t="s">
        <v>84</v>
      </c>
      <c r="G1371" s="1" t="s">
        <v>27</v>
      </c>
      <c r="H1371" s="1" t="str">
        <f>Tabulka1[[#This Row],[z2Label]]</f>
        <v>Dynamic viscosity (mPa.s)</v>
      </c>
      <c r="I1371" s="1">
        <f t="shared" si="942"/>
        <v>25</v>
      </c>
      <c r="J1371" s="1">
        <f t="shared" si="942"/>
        <v>1</v>
      </c>
      <c r="K1371">
        <v>2.8879230248094734</v>
      </c>
      <c r="L1371">
        <v>1.897207037067119E-4</v>
      </c>
      <c r="M1371" s="1" t="s">
        <v>29</v>
      </c>
      <c r="N1371" s="1" t="s">
        <v>28</v>
      </c>
      <c r="O1371" s="1" t="s">
        <v>81</v>
      </c>
      <c r="P1371" s="1">
        <f t="shared" si="943"/>
        <v>15.2642018201146</v>
      </c>
      <c r="Q1371" s="1">
        <f t="shared" si="943"/>
        <v>1</v>
      </c>
      <c r="R1371" s="1">
        <f>Tabulka1[[#This Row],[z2]]</f>
        <v>2.8879230248094734</v>
      </c>
      <c r="S1371" s="1">
        <f>Tabulka1[[#This Row],[std2]]</f>
        <v>1.897207037067119E-4</v>
      </c>
      <c r="T1371" s="1" t="s">
        <v>39</v>
      </c>
      <c r="U1371" s="1" t="s">
        <v>28</v>
      </c>
      <c r="V1371" s="1" t="str">
        <f>Tabulka1[[#This Row],[z2Label]]</f>
        <v>Dynamic viscosity (mPa.s)</v>
      </c>
      <c r="W1371" s="1">
        <f>2*Tabulka1[[#This Row],[x3]]/94.196*1000/(100-Tabulka1[[#This Row],[x2]])</f>
        <v>4.3212597336375502</v>
      </c>
      <c r="X1371" s="1">
        <f>(Tabulka1[[#This Row],[x2]]-Tabulka1[[#This Row],[x3]])/60.08*1000/(100-Tabulka1[[#This Row],[x2]])</f>
        <v>2.1606298668187751</v>
      </c>
      <c r="Y1371" s="1">
        <f>Tabulka1[[#This Row],[z2]]</f>
        <v>2.8879230248094734</v>
      </c>
      <c r="Z1371" s="1">
        <f>Tabulka1[[#This Row],[std2]]</f>
        <v>1.897207037067119E-4</v>
      </c>
      <c r="AA1371" s="1" t="s">
        <v>40</v>
      </c>
      <c r="AB1371" s="1" t="s">
        <v>37</v>
      </c>
      <c r="AC1371" s="1" t="str">
        <f>Tabulka1[[#This Row],[z2Label]]</f>
        <v>Dynamic viscosity (mPa.s)</v>
      </c>
      <c r="AD1371" s="1">
        <f>Tabulka1[[#This Row],[y2]]</f>
        <v>1</v>
      </c>
      <c r="AE1371" s="1">
        <f>Tabulka1[[#This Row],[x3]]</f>
        <v>15.2642018201146</v>
      </c>
      <c r="AF1371" s="1">
        <f>Tabulka1[[#This Row],[x2]]-Tabulka1[[#This Row],[x3]]</f>
        <v>9.7357981798853999</v>
      </c>
      <c r="AG1371" s="1">
        <f>100-Tabulka1[[#This Row],[Na2O_proc]]-Tabulka1[[#This Row],[SiO2_proc]]</f>
        <v>75</v>
      </c>
      <c r="AH1371" s="1">
        <f>Tabulka1[[#This Row],[z2]]</f>
        <v>2.8879230248094734</v>
      </c>
      <c r="AI1371" s="1">
        <f>Tabulka1[[#This Row],[std2]]</f>
        <v>1.897207037067119E-4</v>
      </c>
      <c r="AJ1371" s="1" t="str">
        <f>Tabulka1[[#This Row],[z2Label]]</f>
        <v>Dynamic viscosity (mPa.s)</v>
      </c>
      <c r="AK1371" s="1">
        <v>15</v>
      </c>
      <c r="AL1371" s="1" t="s">
        <v>83</v>
      </c>
      <c r="AM1371" s="1" t="s">
        <v>79</v>
      </c>
      <c r="AN1371" s="1">
        <f t="shared" si="940"/>
        <v>2.8721152750000005</v>
      </c>
      <c r="AO1371" s="1">
        <f>Tabulka1[[#This Row],[Interpolated_z2]]-Tabulka1[[#This Row],[z2]]</f>
        <v>-1.580774980947286E-2</v>
      </c>
      <c r="AP1371" s="1">
        <f>Tabulka1[[#This Row],[Interpolated_z2 - measured]]/Tabulka1[[#This Row],[z2]]*100</f>
        <v>-0.5473743473656385</v>
      </c>
      <c r="AQ1371" s="1">
        <v>1</v>
      </c>
    </row>
    <row r="1372" spans="1:43" ht="16.5" x14ac:dyDescent="0.35">
      <c r="A1372" s="1">
        <f t="shared" si="941"/>
        <v>5.1683281910342505</v>
      </c>
      <c r="B1372" s="1">
        <f t="shared" si="941"/>
        <v>2.5841640955171252</v>
      </c>
      <c r="C1372" s="1">
        <f>Tabulka1[[#This Row],[z2]]</f>
        <v>4.0601126797340941</v>
      </c>
      <c r="D1372" s="1">
        <f>Tabulka1[[#This Row],[std2]]</f>
        <v>3.0943806448510566E-4</v>
      </c>
      <c r="E1372" s="1">
        <f t="shared" si="944"/>
        <v>4</v>
      </c>
      <c r="F1372" s="1" t="s">
        <v>84</v>
      </c>
      <c r="G1372" s="1" t="s">
        <v>27</v>
      </c>
      <c r="H1372" s="1" t="str">
        <f>Tabulka1[[#This Row],[z2Label]]</f>
        <v>Dynamic viscosity (mPa.s)</v>
      </c>
      <c r="I1372" s="1">
        <f t="shared" si="942"/>
        <v>30</v>
      </c>
      <c r="J1372" s="1">
        <f t="shared" si="942"/>
        <v>1</v>
      </c>
      <c r="K1372">
        <v>4.0601126797340941</v>
      </c>
      <c r="L1372">
        <v>3.0943806448510566E-4</v>
      </c>
      <c r="M1372" s="1" t="s">
        <v>29</v>
      </c>
      <c r="N1372" s="1" t="s">
        <v>28</v>
      </c>
      <c r="O1372" s="1" t="s">
        <v>81</v>
      </c>
      <c r="P1372" s="1">
        <f t="shared" si="943"/>
        <v>18.31704218413752</v>
      </c>
      <c r="Q1372" s="1">
        <f t="shared" si="943"/>
        <v>1</v>
      </c>
      <c r="R1372" s="1">
        <f>Tabulka1[[#This Row],[z2]]</f>
        <v>4.0601126797340941</v>
      </c>
      <c r="S1372" s="1">
        <f>Tabulka1[[#This Row],[std2]]</f>
        <v>3.0943806448510566E-4</v>
      </c>
      <c r="T1372" s="1" t="s">
        <v>39</v>
      </c>
      <c r="U1372" s="1" t="s">
        <v>28</v>
      </c>
      <c r="V1372" s="1" t="str">
        <f>Tabulka1[[#This Row],[z2Label]]</f>
        <v>Dynamic viscosity (mPa.s)</v>
      </c>
      <c r="W1372" s="1">
        <f>2*Tabulka1[[#This Row],[x3]]/94.196*1000/(100-Tabulka1[[#This Row],[x2]])</f>
        <v>5.5559053718197076</v>
      </c>
      <c r="X1372" s="1">
        <f>(Tabulka1[[#This Row],[x2]]-Tabulka1[[#This Row],[x3]])/60.08*1000/(100-Tabulka1[[#This Row],[x2]])</f>
        <v>2.7779526859098538</v>
      </c>
      <c r="Y1372" s="1">
        <f>Tabulka1[[#This Row],[z2]]</f>
        <v>4.0601126797340941</v>
      </c>
      <c r="Z1372" s="1">
        <f>Tabulka1[[#This Row],[std2]]</f>
        <v>3.0943806448510566E-4</v>
      </c>
      <c r="AA1372" s="1" t="s">
        <v>40</v>
      </c>
      <c r="AB1372" s="1" t="s">
        <v>37</v>
      </c>
      <c r="AC1372" s="1" t="str">
        <f>Tabulka1[[#This Row],[z2Label]]</f>
        <v>Dynamic viscosity (mPa.s)</v>
      </c>
      <c r="AD1372" s="1">
        <f>Tabulka1[[#This Row],[y2]]</f>
        <v>1</v>
      </c>
      <c r="AE1372" s="1">
        <f>Tabulka1[[#This Row],[x3]]</f>
        <v>18.31704218413752</v>
      </c>
      <c r="AF1372" s="1">
        <f>Tabulka1[[#This Row],[x2]]-Tabulka1[[#This Row],[x3]]</f>
        <v>11.68295781586248</v>
      </c>
      <c r="AG1372" s="1">
        <f>100-Tabulka1[[#This Row],[Na2O_proc]]-Tabulka1[[#This Row],[SiO2_proc]]</f>
        <v>70</v>
      </c>
      <c r="AH1372" s="1">
        <f>Tabulka1[[#This Row],[z2]]</f>
        <v>4.0601126797340941</v>
      </c>
      <c r="AI1372" s="1">
        <f>Tabulka1[[#This Row],[std2]]</f>
        <v>3.0943806448510566E-4</v>
      </c>
      <c r="AJ1372" s="1" t="str">
        <f>Tabulka1[[#This Row],[z2Label]]</f>
        <v>Dynamic viscosity (mPa.s)</v>
      </c>
      <c r="AK1372" s="1">
        <v>15</v>
      </c>
      <c r="AL1372" s="1" t="s">
        <v>83</v>
      </c>
      <c r="AM1372" s="1" t="s">
        <v>79</v>
      </c>
      <c r="AN1372" s="1">
        <f t="shared" si="940"/>
        <v>3.7074359000000094</v>
      </c>
      <c r="AO1372" s="1">
        <f>Tabulka1[[#This Row],[Interpolated_z2]]-Tabulka1[[#This Row],[z2]]</f>
        <v>-0.35267677973408462</v>
      </c>
      <c r="AP1372" s="1">
        <f>Tabulka1[[#This Row],[Interpolated_z2 - measured]]/Tabulka1[[#This Row],[z2]]*100</f>
        <v>-8.6863791119507106</v>
      </c>
      <c r="AQ1372" s="1">
        <v>1</v>
      </c>
    </row>
    <row r="1373" spans="1:43" ht="16.5" x14ac:dyDescent="0.35">
      <c r="A1373" s="1">
        <f t="shared" si="941"/>
        <v>6.3294290751639926</v>
      </c>
      <c r="B1373" s="1">
        <f t="shared" si="941"/>
        <v>3.1647145375819963</v>
      </c>
      <c r="C1373" s="1">
        <f>Tabulka1[[#This Row],[z2]]</f>
        <v>6.1168289089802155</v>
      </c>
      <c r="D1373" s="1">
        <f>Tabulka1[[#This Row],[std2]]</f>
        <v>1.4877616161632196E-3</v>
      </c>
      <c r="E1373" s="1">
        <f t="shared" si="944"/>
        <v>4</v>
      </c>
      <c r="F1373" s="1" t="s">
        <v>84</v>
      </c>
      <c r="G1373" s="1" t="s">
        <v>27</v>
      </c>
      <c r="H1373" s="1" t="str">
        <f>Tabulka1[[#This Row],[z2Label]]</f>
        <v>Dynamic viscosity (mPa.s)</v>
      </c>
      <c r="I1373" s="1">
        <f t="shared" si="942"/>
        <v>35</v>
      </c>
      <c r="J1373" s="1">
        <f t="shared" si="942"/>
        <v>1</v>
      </c>
      <c r="K1373">
        <v>6.1168289089802155</v>
      </c>
      <c r="L1373">
        <v>1.4877616161632196E-3</v>
      </c>
      <c r="M1373" s="1" t="s">
        <v>29</v>
      </c>
      <c r="N1373" s="1" t="s">
        <v>28</v>
      </c>
      <c r="O1373" s="1" t="s">
        <v>81</v>
      </c>
      <c r="P1373" s="1">
        <f t="shared" si="943"/>
        <v>21.36988254816044</v>
      </c>
      <c r="Q1373" s="1">
        <f t="shared" si="943"/>
        <v>1</v>
      </c>
      <c r="R1373" s="1">
        <f>Tabulka1[[#This Row],[z2]]</f>
        <v>6.1168289089802155</v>
      </c>
      <c r="S1373" s="1">
        <f>Tabulka1[[#This Row],[std2]]</f>
        <v>1.4877616161632196E-3</v>
      </c>
      <c r="T1373" s="1" t="s">
        <v>39</v>
      </c>
      <c r="U1373" s="1" t="s">
        <v>28</v>
      </c>
      <c r="V1373" s="1" t="str">
        <f>Tabulka1[[#This Row],[z2Label]]</f>
        <v>Dynamic viscosity (mPa.s)</v>
      </c>
      <c r="W1373" s="1">
        <f>2*Tabulka1[[#This Row],[x3]]/94.196*1000/(100-Tabulka1[[#This Row],[x2]])</f>
        <v>6.9804964927991193</v>
      </c>
      <c r="X1373" s="1">
        <f>(Tabulka1[[#This Row],[x2]]-Tabulka1[[#This Row],[x3]])/60.08*1000/(100-Tabulka1[[#This Row],[x2]])</f>
        <v>3.4902482463995597</v>
      </c>
      <c r="Y1373" s="1">
        <f>Tabulka1[[#This Row],[z2]]</f>
        <v>6.1168289089802155</v>
      </c>
      <c r="Z1373" s="1">
        <f>Tabulka1[[#This Row],[std2]]</f>
        <v>1.4877616161632196E-3</v>
      </c>
      <c r="AA1373" s="1" t="s">
        <v>40</v>
      </c>
      <c r="AB1373" s="1" t="s">
        <v>37</v>
      </c>
      <c r="AC1373" s="1" t="str">
        <f>Tabulka1[[#This Row],[z2Label]]</f>
        <v>Dynamic viscosity (mPa.s)</v>
      </c>
      <c r="AD1373" s="1">
        <f>Tabulka1[[#This Row],[y2]]</f>
        <v>1</v>
      </c>
      <c r="AE1373" s="1">
        <f>Tabulka1[[#This Row],[x3]]</f>
        <v>21.36988254816044</v>
      </c>
      <c r="AF1373" s="1">
        <f>Tabulka1[[#This Row],[x2]]-Tabulka1[[#This Row],[x3]]</f>
        <v>13.63011745183956</v>
      </c>
      <c r="AG1373" s="1">
        <f>100-Tabulka1[[#This Row],[Na2O_proc]]-Tabulka1[[#This Row],[SiO2_proc]]</f>
        <v>65</v>
      </c>
      <c r="AH1373" s="1">
        <f>Tabulka1[[#This Row],[z2]]</f>
        <v>6.1168289089802155</v>
      </c>
      <c r="AI1373" s="1">
        <f>Tabulka1[[#This Row],[std2]]</f>
        <v>1.4877616161632196E-3</v>
      </c>
      <c r="AJ1373" s="1" t="str">
        <f>Tabulka1[[#This Row],[z2Label]]</f>
        <v>Dynamic viscosity (mPa.s)</v>
      </c>
      <c r="AK1373" s="1">
        <v>15</v>
      </c>
      <c r="AL1373" s="1" t="s">
        <v>83</v>
      </c>
      <c r="AM1373" s="1" t="s">
        <v>79</v>
      </c>
      <c r="AN1373" s="1">
        <f t="shared" si="940"/>
        <v>5.9701777750000087</v>
      </c>
      <c r="AO1373" s="1">
        <f>Tabulka1[[#This Row],[Interpolated_z2]]-Tabulka1[[#This Row],[z2]]</f>
        <v>-0.14665113398020679</v>
      </c>
      <c r="AP1373" s="1">
        <f>Tabulka1[[#This Row],[Interpolated_z2 - measured]]/Tabulka1[[#This Row],[z2]]*100</f>
        <v>-2.3975026302420503</v>
      </c>
      <c r="AQ1373" s="1">
        <v>1</v>
      </c>
    </row>
    <row r="1374" spans="1:43" ht="16.5" x14ac:dyDescent="0.35">
      <c r="A1374" s="1">
        <f t="shared" si="941"/>
        <v>7.6062122429930774</v>
      </c>
      <c r="B1374" s="1">
        <f t="shared" si="941"/>
        <v>3.8031061214965387</v>
      </c>
      <c r="C1374" s="1">
        <f>Tabulka1[[#This Row],[z2]]</f>
        <v>10.378832630450967</v>
      </c>
      <c r="D1374" s="1">
        <f>Tabulka1[[#This Row],[std2]]</f>
        <v>1.4528115385445645E-2</v>
      </c>
      <c r="E1374" s="1">
        <f t="shared" si="944"/>
        <v>4</v>
      </c>
      <c r="F1374" s="1" t="s">
        <v>84</v>
      </c>
      <c r="G1374" s="1" t="s">
        <v>27</v>
      </c>
      <c r="H1374" s="1" t="str">
        <f>Tabulka1[[#This Row],[z2Label]]</f>
        <v>Dynamic viscosity (mPa.s)</v>
      </c>
      <c r="I1374" s="1">
        <f t="shared" si="942"/>
        <v>40</v>
      </c>
      <c r="J1374" s="1">
        <f t="shared" si="942"/>
        <v>1</v>
      </c>
      <c r="K1374">
        <v>10.378832630450967</v>
      </c>
      <c r="L1374">
        <v>1.4528115385445645E-2</v>
      </c>
      <c r="M1374" s="1" t="s">
        <v>29</v>
      </c>
      <c r="N1374" s="1" t="s">
        <v>28</v>
      </c>
      <c r="O1374" s="1" t="s">
        <v>81</v>
      </c>
      <c r="P1374" s="1">
        <f t="shared" si="943"/>
        <v>24.42272291218336</v>
      </c>
      <c r="Q1374" s="1">
        <f t="shared" si="943"/>
        <v>1</v>
      </c>
      <c r="R1374" s="1">
        <f>Tabulka1[[#This Row],[z2]]</f>
        <v>10.378832630450967</v>
      </c>
      <c r="S1374" s="1">
        <f>Tabulka1[[#This Row],[std2]]</f>
        <v>1.4528115385445645E-2</v>
      </c>
      <c r="T1374" s="1" t="s">
        <v>39</v>
      </c>
      <c r="U1374" s="1" t="s">
        <v>28</v>
      </c>
      <c r="V1374" s="1" t="str">
        <f>Tabulka1[[#This Row],[z2Label]]</f>
        <v>Dynamic viscosity (mPa.s)</v>
      </c>
      <c r="W1374" s="1">
        <f>2*Tabulka1[[#This Row],[x3]]/94.196*1000/(100-Tabulka1[[#This Row],[x2]])</f>
        <v>8.6425194672751005</v>
      </c>
      <c r="X1374" s="1">
        <f>(Tabulka1[[#This Row],[x2]]-Tabulka1[[#This Row],[x3]])/60.08*1000/(100-Tabulka1[[#This Row],[x2]])</f>
        <v>4.3212597336375502</v>
      </c>
      <c r="Y1374" s="1">
        <f>Tabulka1[[#This Row],[z2]]</f>
        <v>10.378832630450967</v>
      </c>
      <c r="Z1374" s="1">
        <f>Tabulka1[[#This Row],[std2]]</f>
        <v>1.4528115385445645E-2</v>
      </c>
      <c r="AA1374" s="1" t="s">
        <v>40</v>
      </c>
      <c r="AB1374" s="1" t="s">
        <v>37</v>
      </c>
      <c r="AC1374" s="1" t="str">
        <f>Tabulka1[[#This Row],[z2Label]]</f>
        <v>Dynamic viscosity (mPa.s)</v>
      </c>
      <c r="AD1374" s="1">
        <f>Tabulka1[[#This Row],[y2]]</f>
        <v>1</v>
      </c>
      <c r="AE1374" s="1">
        <f>Tabulka1[[#This Row],[x3]]</f>
        <v>24.42272291218336</v>
      </c>
      <c r="AF1374" s="1">
        <f>Tabulka1[[#This Row],[x2]]-Tabulka1[[#This Row],[x3]]</f>
        <v>15.57727708781664</v>
      </c>
      <c r="AG1374" s="1">
        <f>100-Tabulka1[[#This Row],[Na2O_proc]]-Tabulka1[[#This Row],[SiO2_proc]]</f>
        <v>60</v>
      </c>
      <c r="AH1374" s="1">
        <f>Tabulka1[[#This Row],[z2]]</f>
        <v>10.378832630450967</v>
      </c>
      <c r="AI1374" s="1">
        <f>Tabulka1[[#This Row],[std2]]</f>
        <v>1.4528115385445645E-2</v>
      </c>
      <c r="AJ1374" s="1" t="str">
        <f>Tabulka1[[#This Row],[z2Label]]</f>
        <v>Dynamic viscosity (mPa.s)</v>
      </c>
      <c r="AK1374" s="1">
        <v>15</v>
      </c>
      <c r="AL1374" s="1" t="s">
        <v>83</v>
      </c>
      <c r="AM1374" s="1" t="s">
        <v>79</v>
      </c>
      <c r="AN1374" s="1">
        <f t="shared" si="940"/>
        <v>11.007025900000011</v>
      </c>
      <c r="AO1374" s="1">
        <f>Tabulka1[[#This Row],[Interpolated_z2]]-Tabulka1[[#This Row],[z2]]</f>
        <v>0.62819326954904398</v>
      </c>
      <c r="AP1374" s="1">
        <f>Tabulka1[[#This Row],[Interpolated_z2 - measured]]/Tabulka1[[#This Row],[z2]]*100</f>
        <v>6.0526389808614596</v>
      </c>
      <c r="AQ1374" s="1">
        <v>1</v>
      </c>
    </row>
    <row r="1375" spans="1:43" ht="16.5" x14ac:dyDescent="0.35">
      <c r="A1375" s="1">
        <f t="shared" si="941"/>
        <v>8.9981915528014724</v>
      </c>
      <c r="B1375" s="1">
        <f t="shared" si="941"/>
        <v>4.4990957764007362</v>
      </c>
      <c r="C1375" s="1">
        <f>Tabulka1[[#This Row],[z2]]</f>
        <v>21.134724349081985</v>
      </c>
      <c r="D1375" s="1">
        <f>Tabulka1[[#This Row],[std2]]</f>
        <v>0.22828621917319647</v>
      </c>
      <c r="E1375" s="1">
        <f t="shared" si="944"/>
        <v>4</v>
      </c>
      <c r="F1375" s="1" t="s">
        <v>84</v>
      </c>
      <c r="G1375" s="1" t="s">
        <v>27</v>
      </c>
      <c r="H1375" s="1" t="str">
        <f>Tabulka1[[#This Row],[z2Label]]</f>
        <v>Dynamic viscosity (mPa.s)</v>
      </c>
      <c r="I1375" s="1">
        <f t="shared" si="942"/>
        <v>45</v>
      </c>
      <c r="J1375" s="1">
        <f t="shared" si="942"/>
        <v>1</v>
      </c>
      <c r="K1375">
        <v>21.134724349081985</v>
      </c>
      <c r="L1375">
        <v>0.22828621917319647</v>
      </c>
      <c r="M1375" s="1" t="s">
        <v>29</v>
      </c>
      <c r="N1375" s="1" t="s">
        <v>28</v>
      </c>
      <c r="O1375" s="1" t="s">
        <v>81</v>
      </c>
      <c r="P1375" s="1">
        <f t="shared" si="943"/>
        <v>27.47556327620628</v>
      </c>
      <c r="Q1375" s="1">
        <f t="shared" si="943"/>
        <v>1</v>
      </c>
      <c r="R1375" s="1">
        <f>Tabulka1[[#This Row],[z2]]</f>
        <v>21.134724349081985</v>
      </c>
      <c r="S1375" s="1">
        <f>Tabulka1[[#This Row],[std2]]</f>
        <v>0.22828621917319647</v>
      </c>
      <c r="T1375" s="1" t="s">
        <v>39</v>
      </c>
      <c r="U1375" s="1" t="s">
        <v>28</v>
      </c>
      <c r="V1375" s="1" t="str">
        <f>Tabulka1[[#This Row],[z2Label]]</f>
        <v>Dynamic viscosity (mPa.s)</v>
      </c>
      <c r="W1375" s="1">
        <f>2*Tabulka1[[#This Row],[x3]]/94.196*1000/(100-Tabulka1[[#This Row],[x2]])</f>
        <v>10.606728437110352</v>
      </c>
      <c r="X1375" s="1">
        <f>(Tabulka1[[#This Row],[x2]]-Tabulka1[[#This Row],[x3]])/60.08*1000/(100-Tabulka1[[#This Row],[x2]])</f>
        <v>5.3033642185551759</v>
      </c>
      <c r="Y1375" s="1">
        <f>Tabulka1[[#This Row],[z2]]</f>
        <v>21.134724349081985</v>
      </c>
      <c r="Z1375" s="1">
        <f>Tabulka1[[#This Row],[std2]]</f>
        <v>0.22828621917319647</v>
      </c>
      <c r="AA1375" s="1" t="s">
        <v>40</v>
      </c>
      <c r="AB1375" s="1" t="s">
        <v>37</v>
      </c>
      <c r="AC1375" s="1" t="str">
        <f>Tabulka1[[#This Row],[z2Label]]</f>
        <v>Dynamic viscosity (mPa.s)</v>
      </c>
      <c r="AD1375" s="1">
        <f>Tabulka1[[#This Row],[y2]]</f>
        <v>1</v>
      </c>
      <c r="AE1375" s="1">
        <f>Tabulka1[[#This Row],[x3]]</f>
        <v>27.47556327620628</v>
      </c>
      <c r="AF1375" s="1">
        <f>Tabulka1[[#This Row],[x2]]-Tabulka1[[#This Row],[x3]]</f>
        <v>17.52443672379372</v>
      </c>
      <c r="AG1375" s="1">
        <f>100-Tabulka1[[#This Row],[Na2O_proc]]-Tabulka1[[#This Row],[SiO2_proc]]</f>
        <v>54.999999999999993</v>
      </c>
      <c r="AH1375" s="1">
        <f>Tabulka1[[#This Row],[z2]]</f>
        <v>21.134724349081985</v>
      </c>
      <c r="AI1375" s="1">
        <f>Tabulka1[[#This Row],[std2]]</f>
        <v>0.22828621917319647</v>
      </c>
      <c r="AJ1375" s="1" t="str">
        <f>Tabulka1[[#This Row],[z2Label]]</f>
        <v>Dynamic viscosity (mPa.s)</v>
      </c>
      <c r="AK1375" s="1">
        <v>15</v>
      </c>
      <c r="AL1375" s="1" t="s">
        <v>83</v>
      </c>
      <c r="AM1375" s="1" t="s">
        <v>79</v>
      </c>
      <c r="AN1375" s="1">
        <f t="shared" si="940"/>
        <v>20.565480275000027</v>
      </c>
      <c r="AO1375" s="1">
        <f>Tabulka1[[#This Row],[Interpolated_z2]]-Tabulka1[[#This Row],[z2]]</f>
        <v>-0.56924407408195776</v>
      </c>
      <c r="AP1375" s="1">
        <f>Tabulka1[[#This Row],[Interpolated_z2 - measured]]/Tabulka1[[#This Row],[z2]]*100</f>
        <v>-2.6934066642164822</v>
      </c>
      <c r="AQ1375" s="1">
        <v>1</v>
      </c>
    </row>
    <row r="1376" spans="1:43" ht="16.5" x14ac:dyDescent="0.35">
      <c r="A1376" s="1">
        <f t="shared" ref="A1376:B1395" si="945">A1005</f>
        <v>0</v>
      </c>
      <c r="B1376" s="1">
        <f t="shared" si="945"/>
        <v>0</v>
      </c>
      <c r="C1376" s="1">
        <f>Tabulka1[[#This Row],[z2]]</f>
        <v>1.1030139981072158</v>
      </c>
      <c r="D1376" s="1">
        <f>Tabulka1[[#This Row],[std2]]</f>
        <v>6.9239040212735392E-3</v>
      </c>
      <c r="E1376" s="1">
        <f t="shared" si="944"/>
        <v>5</v>
      </c>
      <c r="F1376" s="1" t="s">
        <v>84</v>
      </c>
      <c r="G1376" s="1" t="s">
        <v>27</v>
      </c>
      <c r="H1376" s="1" t="str">
        <f>Tabulka1[[#This Row],[z2Label]]</f>
        <v>Dynamic viscosity (mPa.s)</v>
      </c>
      <c r="I1376" s="1">
        <f t="shared" ref="I1376:J1395" si="946">I1005</f>
        <v>0</v>
      </c>
      <c r="J1376" s="1">
        <f t="shared" si="946"/>
        <v>1.5</v>
      </c>
      <c r="K1376" s="1">
        <v>1.1030139981072158</v>
      </c>
      <c r="L1376" s="1">
        <v>6.9239040212735392E-3</v>
      </c>
      <c r="M1376" s="1" t="s">
        <v>29</v>
      </c>
      <c r="N1376" s="1" t="s">
        <v>28</v>
      </c>
      <c r="O1376" s="1" t="s">
        <v>81</v>
      </c>
      <c r="P1376" s="1">
        <f t="shared" ref="P1376:Q1395" si="947">P1005</f>
        <v>0</v>
      </c>
      <c r="Q1376" s="1">
        <f t="shared" si="947"/>
        <v>1.5</v>
      </c>
      <c r="R1376" s="1">
        <f>Tabulka1[[#This Row],[z2]]</f>
        <v>1.1030139981072158</v>
      </c>
      <c r="S1376" s="1">
        <f>Tabulka1[[#This Row],[std2]]</f>
        <v>6.9239040212735392E-3</v>
      </c>
      <c r="T1376" s="1" t="s">
        <v>39</v>
      </c>
      <c r="U1376" s="1" t="s">
        <v>28</v>
      </c>
      <c r="V1376" s="1" t="str">
        <f>Tabulka1[[#This Row],[z2Label]]</f>
        <v>Dynamic viscosity (mPa.s)</v>
      </c>
      <c r="W1376" s="1">
        <f>2*Tabulka1[[#This Row],[x3]]/94.196*1000/(100-Tabulka1[[#This Row],[x2]])</f>
        <v>0</v>
      </c>
      <c r="X1376" s="1">
        <f>(Tabulka1[[#This Row],[x2]]-Tabulka1[[#This Row],[x3]])/60.08*1000/(100-Tabulka1[[#This Row],[x2]])</f>
        <v>0</v>
      </c>
      <c r="Y1376" s="1">
        <f>Tabulka1[[#This Row],[z2]]</f>
        <v>1.1030139981072158</v>
      </c>
      <c r="Z1376" s="1">
        <f>Tabulka1[[#This Row],[std2]]</f>
        <v>6.9239040212735392E-3</v>
      </c>
      <c r="AA1376" s="1" t="s">
        <v>40</v>
      </c>
      <c r="AB1376" s="1" t="s">
        <v>37</v>
      </c>
      <c r="AC1376" s="1" t="str">
        <f>Tabulka1[[#This Row],[z2Label]]</f>
        <v>Dynamic viscosity (mPa.s)</v>
      </c>
      <c r="AD1376" s="1">
        <f>Tabulka1[[#This Row],[y2]]</f>
        <v>1.5</v>
      </c>
      <c r="AE1376" s="1">
        <f>Tabulka1[[#This Row],[x3]]</f>
        <v>0</v>
      </c>
      <c r="AF1376" s="1">
        <f>Tabulka1[[#This Row],[x2]]-Tabulka1[[#This Row],[x3]]</f>
        <v>0</v>
      </c>
      <c r="AG1376" s="1">
        <f>100-Tabulka1[[#This Row],[Na2O_proc]]-Tabulka1[[#This Row],[SiO2_proc]]</f>
        <v>100</v>
      </c>
      <c r="AH1376" s="1">
        <f>Tabulka1[[#This Row],[z2]]</f>
        <v>1.1030139981072158</v>
      </c>
      <c r="AI1376" s="1">
        <f>Tabulka1[[#This Row],[std2]]</f>
        <v>6.9239040212735392E-3</v>
      </c>
      <c r="AJ1376" s="1" t="str">
        <f>Tabulka1[[#This Row],[z2Label]]</f>
        <v>Dynamic viscosity (mPa.s)</v>
      </c>
      <c r="AK1376" s="1">
        <v>15</v>
      </c>
      <c r="AL1376" s="1" t="s">
        <v>83</v>
      </c>
      <c r="AM1376" s="1" t="s">
        <v>79</v>
      </c>
      <c r="AN1376" s="1">
        <f t="shared" si="940"/>
        <v>1.1076898687499999</v>
      </c>
      <c r="AO1376" s="1">
        <f>Tabulka1[[#This Row],[Interpolated_z2]]-Tabulka1[[#This Row],[z2]]</f>
        <v>4.6758706427840746E-3</v>
      </c>
      <c r="AP1376" s="1">
        <f>Tabulka1[[#This Row],[Interpolated_z2 - measured]]/Tabulka1[[#This Row],[z2]]*100</f>
        <v>0.42391761580613851</v>
      </c>
      <c r="AQ1376" s="1">
        <v>100</v>
      </c>
    </row>
    <row r="1377" spans="1:43" ht="16.5" x14ac:dyDescent="0.35">
      <c r="A1377" s="1">
        <f t="shared" si="945"/>
        <v>0.56678204822153266</v>
      </c>
      <c r="B1377" s="1">
        <f t="shared" si="945"/>
        <v>0.4250865361661495</v>
      </c>
      <c r="C1377" s="1">
        <f>Tabulka1[[#This Row],[z2]]</f>
        <v>1.2498537265994254</v>
      </c>
      <c r="D1377" s="1">
        <f>Tabulka1[[#This Row],[std2]]</f>
        <v>2.3066163266774082E-5</v>
      </c>
      <c r="E1377" s="1">
        <f t="shared" si="944"/>
        <v>5</v>
      </c>
      <c r="F1377" s="1" t="s">
        <v>84</v>
      </c>
      <c r="G1377" s="1" t="s">
        <v>27</v>
      </c>
      <c r="H1377" s="1" t="str">
        <f>Tabulka1[[#This Row],[z2Label]]</f>
        <v>Dynamic viscosity (mPa.s)</v>
      </c>
      <c r="I1377" s="1">
        <f t="shared" si="946"/>
        <v>5</v>
      </c>
      <c r="J1377" s="1">
        <f t="shared" si="946"/>
        <v>1.5</v>
      </c>
      <c r="K1377">
        <v>1.2498537265994254</v>
      </c>
      <c r="L1377">
        <v>2.3066163266774082E-5</v>
      </c>
      <c r="M1377" s="1" t="s">
        <v>29</v>
      </c>
      <c r="N1377" s="1" t="s">
        <v>28</v>
      </c>
      <c r="O1377" s="1" t="s">
        <v>81</v>
      </c>
      <c r="P1377" s="1">
        <f t="shared" si="947"/>
        <v>2.5552854879663189</v>
      </c>
      <c r="Q1377" s="1">
        <f t="shared" si="947"/>
        <v>1.5</v>
      </c>
      <c r="R1377" s="1">
        <f>Tabulka1[[#This Row],[z2]]</f>
        <v>1.2498537265994254</v>
      </c>
      <c r="S1377" s="1">
        <f>Tabulka1[[#This Row],[std2]]</f>
        <v>2.3066163266774082E-5</v>
      </c>
      <c r="T1377" s="1" t="s">
        <v>39</v>
      </c>
      <c r="U1377" s="1" t="s">
        <v>28</v>
      </c>
      <c r="V1377" s="1" t="str">
        <f>Tabulka1[[#This Row],[z2Label]]</f>
        <v>Dynamic viscosity (mPa.s)</v>
      </c>
      <c r="W1377" s="1">
        <f>2*Tabulka1[[#This Row],[x3]]/94.196*1000/(100-Tabulka1[[#This Row],[x2]])</f>
        <v>0.57110157498392367</v>
      </c>
      <c r="X1377" s="1">
        <f>(Tabulka1[[#This Row],[x2]]-Tabulka1[[#This Row],[x3]])/60.08*1000/(100-Tabulka1[[#This Row],[x2]])</f>
        <v>0.42832618123794258</v>
      </c>
      <c r="Y1377" s="1">
        <f>Tabulka1[[#This Row],[z2]]</f>
        <v>1.2498537265994254</v>
      </c>
      <c r="Z1377" s="1">
        <f>Tabulka1[[#This Row],[std2]]</f>
        <v>2.3066163266774082E-5</v>
      </c>
      <c r="AA1377" s="1" t="s">
        <v>40</v>
      </c>
      <c r="AB1377" s="1" t="s">
        <v>37</v>
      </c>
      <c r="AC1377" s="1" t="str">
        <f>Tabulka1[[#This Row],[z2Label]]</f>
        <v>Dynamic viscosity (mPa.s)</v>
      </c>
      <c r="AD1377" s="1">
        <f>Tabulka1[[#This Row],[y2]]</f>
        <v>1.5</v>
      </c>
      <c r="AE1377" s="1">
        <f>Tabulka1[[#This Row],[x3]]</f>
        <v>2.5552854879663189</v>
      </c>
      <c r="AF1377" s="1">
        <f>Tabulka1[[#This Row],[x2]]-Tabulka1[[#This Row],[x3]]</f>
        <v>2.4447145120336811</v>
      </c>
      <c r="AG1377" s="1">
        <f>100-Tabulka1[[#This Row],[Na2O_proc]]-Tabulka1[[#This Row],[SiO2_proc]]</f>
        <v>95</v>
      </c>
      <c r="AH1377" s="1">
        <f>Tabulka1[[#This Row],[z2]]</f>
        <v>1.2498537265994254</v>
      </c>
      <c r="AI1377" s="1">
        <f>Tabulka1[[#This Row],[std2]]</f>
        <v>2.3066163266774082E-5</v>
      </c>
      <c r="AJ1377" s="1" t="str">
        <f>Tabulka1[[#This Row],[z2Label]]</f>
        <v>Dynamic viscosity (mPa.s)</v>
      </c>
      <c r="AK1377" s="1">
        <v>15</v>
      </c>
      <c r="AL1377" s="1" t="s">
        <v>83</v>
      </c>
      <c r="AM1377" s="1" t="s">
        <v>79</v>
      </c>
      <c r="AN1377" s="1">
        <f t="shared" si="940"/>
        <v>0.98297361875</v>
      </c>
      <c r="AO1377" s="1">
        <f>Tabulka1[[#This Row],[Interpolated_z2]]-Tabulka1[[#This Row],[z2]]</f>
        <v>-0.2668801078494254</v>
      </c>
      <c r="AP1377" s="1">
        <f>Tabulka1[[#This Row],[Interpolated_z2 - measured]]/Tabulka1[[#This Row],[z2]]*100</f>
        <v>-21.352907317846459</v>
      </c>
      <c r="AQ1377" s="1">
        <v>1</v>
      </c>
    </row>
    <row r="1378" spans="1:43" ht="16.5" x14ac:dyDescent="0.35">
      <c r="A1378" s="1">
        <f t="shared" si="945"/>
        <v>1.1839015603637235</v>
      </c>
      <c r="B1378" s="1">
        <f t="shared" si="945"/>
        <v>0.88792617027279264</v>
      </c>
      <c r="C1378" s="1">
        <f>Tabulka1[[#This Row],[z2]]</f>
        <v>1.4551937952680714</v>
      </c>
      <c r="D1378" s="1">
        <f>Tabulka1[[#This Row],[std2]]</f>
        <v>2.2908927789109498E-5</v>
      </c>
      <c r="E1378" s="1">
        <f t="shared" si="944"/>
        <v>5</v>
      </c>
      <c r="F1378" s="1" t="s">
        <v>84</v>
      </c>
      <c r="G1378" s="1" t="s">
        <v>27</v>
      </c>
      <c r="H1378" s="1" t="str">
        <f>Tabulka1[[#This Row],[z2Label]]</f>
        <v>Dynamic viscosity (mPa.s)</v>
      </c>
      <c r="I1378" s="1">
        <f t="shared" si="946"/>
        <v>10</v>
      </c>
      <c r="J1378" s="1">
        <f t="shared" si="946"/>
        <v>1.5</v>
      </c>
      <c r="K1378">
        <v>1.4551937952680714</v>
      </c>
      <c r="L1378">
        <v>2.2908927789109498E-5</v>
      </c>
      <c r="M1378" s="1" t="s">
        <v>29</v>
      </c>
      <c r="N1378" s="1" t="s">
        <v>28</v>
      </c>
      <c r="O1378" s="1" t="s">
        <v>81</v>
      </c>
      <c r="P1378" s="1">
        <f t="shared" si="947"/>
        <v>5.1105709759326379</v>
      </c>
      <c r="Q1378" s="1">
        <f t="shared" si="947"/>
        <v>1.5</v>
      </c>
      <c r="R1378" s="1">
        <f>Tabulka1[[#This Row],[z2]]</f>
        <v>1.4551937952680714</v>
      </c>
      <c r="S1378" s="1">
        <f>Tabulka1[[#This Row],[std2]]</f>
        <v>2.2908927789109498E-5</v>
      </c>
      <c r="T1378" s="1" t="s">
        <v>39</v>
      </c>
      <c r="U1378" s="1" t="s">
        <v>28</v>
      </c>
      <c r="V1378" s="1" t="str">
        <f>Tabulka1[[#This Row],[z2Label]]</f>
        <v>Dynamic viscosity (mPa.s)</v>
      </c>
      <c r="W1378" s="1">
        <f>2*Tabulka1[[#This Row],[x3]]/94.196*1000/(100-Tabulka1[[#This Row],[x2]])</f>
        <v>1.2056588805216166</v>
      </c>
      <c r="X1378" s="1">
        <f>(Tabulka1[[#This Row],[x2]]-Tabulka1[[#This Row],[x3]])/60.08*1000/(100-Tabulka1[[#This Row],[x2]])</f>
        <v>0.90424416039121214</v>
      </c>
      <c r="Y1378" s="1">
        <f>Tabulka1[[#This Row],[z2]]</f>
        <v>1.4551937952680714</v>
      </c>
      <c r="Z1378" s="1">
        <f>Tabulka1[[#This Row],[std2]]</f>
        <v>2.2908927789109498E-5</v>
      </c>
      <c r="AA1378" s="1" t="s">
        <v>40</v>
      </c>
      <c r="AB1378" s="1" t="s">
        <v>37</v>
      </c>
      <c r="AC1378" s="1" t="str">
        <f>Tabulka1[[#This Row],[z2Label]]</f>
        <v>Dynamic viscosity (mPa.s)</v>
      </c>
      <c r="AD1378" s="1">
        <f>Tabulka1[[#This Row],[y2]]</f>
        <v>1.5</v>
      </c>
      <c r="AE1378" s="1">
        <f>Tabulka1[[#This Row],[x3]]</f>
        <v>5.1105709759326379</v>
      </c>
      <c r="AF1378" s="1">
        <f>Tabulka1[[#This Row],[x2]]-Tabulka1[[#This Row],[x3]]</f>
        <v>4.8894290240673621</v>
      </c>
      <c r="AG1378" s="1">
        <f>100-Tabulka1[[#This Row],[Na2O_proc]]-Tabulka1[[#This Row],[SiO2_proc]]</f>
        <v>90</v>
      </c>
      <c r="AH1378" s="1">
        <f>Tabulka1[[#This Row],[z2]]</f>
        <v>1.4551937952680714</v>
      </c>
      <c r="AI1378" s="1">
        <f>Tabulka1[[#This Row],[std2]]</f>
        <v>2.2908927789109498E-5</v>
      </c>
      <c r="AJ1378" s="1" t="str">
        <f>Tabulka1[[#This Row],[z2Label]]</f>
        <v>Dynamic viscosity (mPa.s)</v>
      </c>
      <c r="AK1378" s="1">
        <v>15</v>
      </c>
      <c r="AL1378" s="1" t="s">
        <v>83</v>
      </c>
      <c r="AM1378" s="1" t="s">
        <v>79</v>
      </c>
      <c r="AN1378" s="1">
        <f t="shared" si="940"/>
        <v>1.4859911187500006</v>
      </c>
      <c r="AO1378" s="1">
        <f>Tabulka1[[#This Row],[Interpolated_z2]]-Tabulka1[[#This Row],[z2]]</f>
        <v>3.0797323481929206E-2</v>
      </c>
      <c r="AP1378" s="1">
        <f>Tabulka1[[#This Row],[Interpolated_z2 - measured]]/Tabulka1[[#This Row],[z2]]*100</f>
        <v>2.116372649613711</v>
      </c>
      <c r="AQ1378" s="1">
        <v>1</v>
      </c>
    </row>
    <row r="1379" spans="1:43" ht="16.5" x14ac:dyDescent="0.35">
      <c r="A1379" s="1">
        <f t="shared" si="945"/>
        <v>1.8568680960958355</v>
      </c>
      <c r="B1379" s="1">
        <f t="shared" si="945"/>
        <v>1.3926510720718766</v>
      </c>
      <c r="C1379" s="1">
        <f>Tabulka1[[#This Row],[z2]]</f>
        <v>1.751808489102133</v>
      </c>
      <c r="D1379" s="1">
        <f>Tabulka1[[#This Row],[std2]]</f>
        <v>1.5918141509722498E-4</v>
      </c>
      <c r="E1379" s="1">
        <f t="shared" si="944"/>
        <v>5</v>
      </c>
      <c r="F1379" s="1" t="s">
        <v>84</v>
      </c>
      <c r="G1379" s="1" t="s">
        <v>27</v>
      </c>
      <c r="H1379" s="1" t="str">
        <f>Tabulka1[[#This Row],[z2Label]]</f>
        <v>Dynamic viscosity (mPa.s)</v>
      </c>
      <c r="I1379" s="1">
        <f t="shared" si="946"/>
        <v>15</v>
      </c>
      <c r="J1379" s="1">
        <f t="shared" si="946"/>
        <v>1.5</v>
      </c>
      <c r="K1379">
        <v>1.751808489102133</v>
      </c>
      <c r="L1379">
        <v>1.5918141509722498E-4</v>
      </c>
      <c r="M1379" s="1" t="s">
        <v>29</v>
      </c>
      <c r="N1379" s="1" t="s">
        <v>28</v>
      </c>
      <c r="O1379" s="1" t="s">
        <v>81</v>
      </c>
      <c r="P1379" s="1">
        <f t="shared" si="947"/>
        <v>7.6658564638989564</v>
      </c>
      <c r="Q1379" s="1">
        <f t="shared" si="947"/>
        <v>1.5</v>
      </c>
      <c r="R1379" s="1">
        <f>Tabulka1[[#This Row],[z2]]</f>
        <v>1.751808489102133</v>
      </c>
      <c r="S1379" s="1">
        <f>Tabulka1[[#This Row],[std2]]</f>
        <v>1.5918141509722498E-4</v>
      </c>
      <c r="T1379" s="1" t="s">
        <v>39</v>
      </c>
      <c r="U1379" s="1" t="s">
        <v>28</v>
      </c>
      <c r="V1379" s="1" t="str">
        <f>Tabulka1[[#This Row],[z2Label]]</f>
        <v>Dynamic viscosity (mPa.s)</v>
      </c>
      <c r="W1379" s="1">
        <f>2*Tabulka1[[#This Row],[x3]]/94.196*1000/(100-Tabulka1[[#This Row],[x2]])</f>
        <v>1.9148699867108023</v>
      </c>
      <c r="X1379" s="1">
        <f>(Tabulka1[[#This Row],[x2]]-Tabulka1[[#This Row],[x3]])/60.08*1000/(100-Tabulka1[[#This Row],[x2]])</f>
        <v>1.4361524900331017</v>
      </c>
      <c r="Y1379" s="1">
        <f>Tabulka1[[#This Row],[z2]]</f>
        <v>1.751808489102133</v>
      </c>
      <c r="Z1379" s="1">
        <f>Tabulka1[[#This Row],[std2]]</f>
        <v>1.5918141509722498E-4</v>
      </c>
      <c r="AA1379" s="1" t="s">
        <v>40</v>
      </c>
      <c r="AB1379" s="1" t="s">
        <v>37</v>
      </c>
      <c r="AC1379" s="1" t="str">
        <f>Tabulka1[[#This Row],[z2Label]]</f>
        <v>Dynamic viscosity (mPa.s)</v>
      </c>
      <c r="AD1379" s="1">
        <f>Tabulka1[[#This Row],[y2]]</f>
        <v>1.5</v>
      </c>
      <c r="AE1379" s="1">
        <f>Tabulka1[[#This Row],[x3]]</f>
        <v>7.6658564638989564</v>
      </c>
      <c r="AF1379" s="1">
        <f>Tabulka1[[#This Row],[x2]]-Tabulka1[[#This Row],[x3]]</f>
        <v>7.3341435361010436</v>
      </c>
      <c r="AG1379" s="1">
        <f>100-Tabulka1[[#This Row],[Na2O_proc]]-Tabulka1[[#This Row],[SiO2_proc]]</f>
        <v>85</v>
      </c>
      <c r="AH1379" s="1">
        <f>Tabulka1[[#This Row],[z2]]</f>
        <v>1.751808489102133</v>
      </c>
      <c r="AI1379" s="1">
        <f>Tabulka1[[#This Row],[std2]]</f>
        <v>1.5918141509722498E-4</v>
      </c>
      <c r="AJ1379" s="1" t="str">
        <f>Tabulka1[[#This Row],[z2Label]]</f>
        <v>Dynamic viscosity (mPa.s)</v>
      </c>
      <c r="AK1379" s="1">
        <v>15</v>
      </c>
      <c r="AL1379" s="1" t="s">
        <v>83</v>
      </c>
      <c r="AM1379" s="1" t="s">
        <v>79</v>
      </c>
      <c r="AN1379" s="1">
        <f t="shared" si="940"/>
        <v>2.0176086187500029</v>
      </c>
      <c r="AO1379" s="1">
        <f>Tabulka1[[#This Row],[Interpolated_z2]]-Tabulka1[[#This Row],[z2]]</f>
        <v>0.26580012964786981</v>
      </c>
      <c r="AP1379" s="1">
        <f>Tabulka1[[#This Row],[Interpolated_z2 - measured]]/Tabulka1[[#This Row],[z2]]*100</f>
        <v>15.172898824351641</v>
      </c>
      <c r="AQ1379" s="1">
        <v>1</v>
      </c>
    </row>
    <row r="1380" spans="1:43" ht="16.5" x14ac:dyDescent="0.35">
      <c r="A1380" s="1">
        <f t="shared" si="945"/>
        <v>2.5909307927689409</v>
      </c>
      <c r="B1380" s="1">
        <f t="shared" si="945"/>
        <v>1.9431980945767058</v>
      </c>
      <c r="C1380" s="1">
        <f>Tabulka1[[#This Row],[z2]]</f>
        <v>2.1950740375649822</v>
      </c>
      <c r="D1380" s="1">
        <f>Tabulka1[[#This Row],[std2]]</f>
        <v>1.0152192147839471E-4</v>
      </c>
      <c r="E1380" s="1">
        <f t="shared" si="944"/>
        <v>5</v>
      </c>
      <c r="F1380" s="1" t="s">
        <v>84</v>
      </c>
      <c r="G1380" s="1" t="s">
        <v>27</v>
      </c>
      <c r="H1380" s="1" t="str">
        <f>Tabulka1[[#This Row],[z2Label]]</f>
        <v>Dynamic viscosity (mPa.s)</v>
      </c>
      <c r="I1380" s="1">
        <f t="shared" si="946"/>
        <v>20</v>
      </c>
      <c r="J1380" s="1">
        <f t="shared" si="946"/>
        <v>1.5</v>
      </c>
      <c r="K1380">
        <v>2.1950740375649822</v>
      </c>
      <c r="L1380">
        <v>1.0152192147839471E-4</v>
      </c>
      <c r="M1380" s="1" t="s">
        <v>29</v>
      </c>
      <c r="N1380" s="1" t="s">
        <v>28</v>
      </c>
      <c r="O1380" s="1" t="s">
        <v>81</v>
      </c>
      <c r="P1380" s="1">
        <f t="shared" si="947"/>
        <v>10.221141951865276</v>
      </c>
      <c r="Q1380" s="1">
        <f t="shared" si="947"/>
        <v>1.5</v>
      </c>
      <c r="R1380" s="1">
        <f>Tabulka1[[#This Row],[z2]]</f>
        <v>2.1950740375649822</v>
      </c>
      <c r="S1380" s="1">
        <f>Tabulka1[[#This Row],[std2]]</f>
        <v>1.0152192147839471E-4</v>
      </c>
      <c r="T1380" s="1" t="s">
        <v>39</v>
      </c>
      <c r="U1380" s="1" t="s">
        <v>28</v>
      </c>
      <c r="V1380" s="1" t="str">
        <f>Tabulka1[[#This Row],[z2Label]]</f>
        <v>Dynamic viscosity (mPa.s)</v>
      </c>
      <c r="W1380" s="1">
        <f>2*Tabulka1[[#This Row],[x3]]/94.196*1000/(100-Tabulka1[[#This Row],[x2]])</f>
        <v>2.7127324811736373</v>
      </c>
      <c r="X1380" s="1">
        <f>(Tabulka1[[#This Row],[x2]]-Tabulka1[[#This Row],[x3]])/60.08*1000/(100-Tabulka1[[#This Row],[x2]])</f>
        <v>2.0345493608802272</v>
      </c>
      <c r="Y1380" s="1">
        <f>Tabulka1[[#This Row],[z2]]</f>
        <v>2.1950740375649822</v>
      </c>
      <c r="Z1380" s="1">
        <f>Tabulka1[[#This Row],[std2]]</f>
        <v>1.0152192147839471E-4</v>
      </c>
      <c r="AA1380" s="1" t="s">
        <v>40</v>
      </c>
      <c r="AB1380" s="1" t="s">
        <v>37</v>
      </c>
      <c r="AC1380" s="1" t="str">
        <f>Tabulka1[[#This Row],[z2Label]]</f>
        <v>Dynamic viscosity (mPa.s)</v>
      </c>
      <c r="AD1380" s="1">
        <f>Tabulka1[[#This Row],[y2]]</f>
        <v>1.5</v>
      </c>
      <c r="AE1380" s="1">
        <f>Tabulka1[[#This Row],[x3]]</f>
        <v>10.221141951865276</v>
      </c>
      <c r="AF1380" s="1">
        <f>Tabulka1[[#This Row],[x2]]-Tabulka1[[#This Row],[x3]]</f>
        <v>9.7788580481347243</v>
      </c>
      <c r="AG1380" s="1">
        <f>100-Tabulka1[[#This Row],[Na2O_proc]]-Tabulka1[[#This Row],[SiO2_proc]]</f>
        <v>80</v>
      </c>
      <c r="AH1380" s="1">
        <f>Tabulka1[[#This Row],[z2]]</f>
        <v>2.1950740375649822</v>
      </c>
      <c r="AI1380" s="1">
        <f>Tabulka1[[#This Row],[std2]]</f>
        <v>1.0152192147839471E-4</v>
      </c>
      <c r="AJ1380" s="1" t="str">
        <f>Tabulka1[[#This Row],[z2Label]]</f>
        <v>Dynamic viscosity (mPa.s)</v>
      </c>
      <c r="AK1380" s="1">
        <v>15</v>
      </c>
      <c r="AL1380" s="1" t="s">
        <v>83</v>
      </c>
      <c r="AM1380" s="1" t="s">
        <v>79</v>
      </c>
      <c r="AN1380" s="1">
        <f t="shared" si="940"/>
        <v>2.3795073687500032</v>
      </c>
      <c r="AO1380" s="1">
        <f>Tabulka1[[#This Row],[Interpolated_z2]]-Tabulka1[[#This Row],[z2]]</f>
        <v>0.18443333118502103</v>
      </c>
      <c r="AP1380" s="1">
        <f>Tabulka1[[#This Row],[Interpolated_z2 - measured]]/Tabulka1[[#This Row],[z2]]*100</f>
        <v>8.402146261527232</v>
      </c>
      <c r="AQ1380" s="1">
        <v>1</v>
      </c>
    </row>
    <row r="1381" spans="1:43" ht="16.5" x14ac:dyDescent="0.35">
      <c r="A1381" s="1">
        <f t="shared" si="945"/>
        <v>3.393248551400855</v>
      </c>
      <c r="B1381" s="1">
        <f t="shared" si="945"/>
        <v>2.5449364135506412</v>
      </c>
      <c r="C1381" s="1">
        <f>Tabulka1[[#This Row],[z2]]</f>
        <v>2.9018055795584745</v>
      </c>
      <c r="D1381" s="1">
        <f>Tabulka1[[#This Row],[std2]]</f>
        <v>9.8416108977433261E-4</v>
      </c>
      <c r="E1381" s="1">
        <f t="shared" si="944"/>
        <v>5</v>
      </c>
      <c r="F1381" s="1" t="s">
        <v>84</v>
      </c>
      <c r="G1381" s="1" t="s">
        <v>27</v>
      </c>
      <c r="H1381" s="1" t="str">
        <f>Tabulka1[[#This Row],[z2Label]]</f>
        <v>Dynamic viscosity (mPa.s)</v>
      </c>
      <c r="I1381" s="1">
        <f t="shared" si="946"/>
        <v>25</v>
      </c>
      <c r="J1381" s="1">
        <f t="shared" si="946"/>
        <v>1.5</v>
      </c>
      <c r="K1381">
        <v>2.9018055795584745</v>
      </c>
      <c r="L1381">
        <v>9.8416108977433261E-4</v>
      </c>
      <c r="M1381" s="1" t="s">
        <v>29</v>
      </c>
      <c r="N1381" s="1" t="s">
        <v>28</v>
      </c>
      <c r="O1381" s="1" t="s">
        <v>81</v>
      </c>
      <c r="P1381" s="1">
        <f t="shared" si="947"/>
        <v>12.776427439831593</v>
      </c>
      <c r="Q1381" s="1">
        <f t="shared" si="947"/>
        <v>1.5</v>
      </c>
      <c r="R1381" s="1">
        <f>Tabulka1[[#This Row],[z2]]</f>
        <v>2.9018055795584745</v>
      </c>
      <c r="S1381" s="1">
        <f>Tabulka1[[#This Row],[std2]]</f>
        <v>9.8416108977433261E-4</v>
      </c>
      <c r="T1381" s="1" t="s">
        <v>39</v>
      </c>
      <c r="U1381" s="1" t="s">
        <v>28</v>
      </c>
      <c r="V1381" s="1" t="str">
        <f>Tabulka1[[#This Row],[z2Label]]</f>
        <v>Dynamic viscosity (mPa.s)</v>
      </c>
      <c r="W1381" s="1">
        <f>2*Tabulka1[[#This Row],[x3]]/94.196*1000/(100-Tabulka1[[#This Row],[x2]])</f>
        <v>3.616976641564849</v>
      </c>
      <c r="X1381" s="1">
        <f>(Tabulka1[[#This Row],[x2]]-Tabulka1[[#This Row],[x3]])/60.08*1000/(100-Tabulka1[[#This Row],[x2]])</f>
        <v>2.7127324811736369</v>
      </c>
      <c r="Y1381" s="1">
        <f>Tabulka1[[#This Row],[z2]]</f>
        <v>2.9018055795584745</v>
      </c>
      <c r="Z1381" s="1">
        <f>Tabulka1[[#This Row],[std2]]</f>
        <v>9.8416108977433261E-4</v>
      </c>
      <c r="AA1381" s="1" t="s">
        <v>40</v>
      </c>
      <c r="AB1381" s="1" t="s">
        <v>37</v>
      </c>
      <c r="AC1381" s="1" t="str">
        <f>Tabulka1[[#This Row],[z2Label]]</f>
        <v>Dynamic viscosity (mPa.s)</v>
      </c>
      <c r="AD1381" s="1">
        <f>Tabulka1[[#This Row],[y2]]</f>
        <v>1.5</v>
      </c>
      <c r="AE1381" s="1">
        <f>Tabulka1[[#This Row],[x3]]</f>
        <v>12.776427439831593</v>
      </c>
      <c r="AF1381" s="1">
        <f>Tabulka1[[#This Row],[x2]]-Tabulka1[[#This Row],[x3]]</f>
        <v>12.223572560168407</v>
      </c>
      <c r="AG1381" s="1">
        <f>100-Tabulka1[[#This Row],[Na2O_proc]]-Tabulka1[[#This Row],[SiO2_proc]]</f>
        <v>75</v>
      </c>
      <c r="AH1381" s="1">
        <f>Tabulka1[[#This Row],[z2]]</f>
        <v>2.9018055795584745</v>
      </c>
      <c r="AI1381" s="1">
        <f>Tabulka1[[#This Row],[std2]]</f>
        <v>9.8416108977433261E-4</v>
      </c>
      <c r="AJ1381" s="1" t="str">
        <f>Tabulka1[[#This Row],[z2Label]]</f>
        <v>Dynamic viscosity (mPa.s)</v>
      </c>
      <c r="AK1381" s="1">
        <v>15</v>
      </c>
      <c r="AL1381" s="1" t="s">
        <v>83</v>
      </c>
      <c r="AM1381" s="1" t="s">
        <v>79</v>
      </c>
      <c r="AN1381" s="1">
        <f t="shared" si="940"/>
        <v>2.7741836187500026</v>
      </c>
      <c r="AO1381" s="1">
        <f>Tabulka1[[#This Row],[Interpolated_z2]]-Tabulka1[[#This Row],[z2]]</f>
        <v>-0.12762196080847188</v>
      </c>
      <c r="AP1381" s="1">
        <f>Tabulka1[[#This Row],[Interpolated_z2 - measured]]/Tabulka1[[#This Row],[z2]]*100</f>
        <v>-4.3980190026338795</v>
      </c>
      <c r="AQ1381" s="1">
        <v>1</v>
      </c>
    </row>
    <row r="1382" spans="1:43" ht="16.5" x14ac:dyDescent="0.35">
      <c r="A1382" s="1">
        <f t="shared" si="945"/>
        <v>4.2693634844506168</v>
      </c>
      <c r="B1382" s="1">
        <f t="shared" si="945"/>
        <v>3.2020226133379626</v>
      </c>
      <c r="C1382" s="1">
        <f>Tabulka1[[#This Row],[z2]]</f>
        <v>4.0922739572128251</v>
      </c>
      <c r="D1382" s="1">
        <f>Tabulka1[[#This Row],[std2]]</f>
        <v>1.7729355925105828E-4</v>
      </c>
      <c r="E1382" s="1">
        <f t="shared" si="944"/>
        <v>5</v>
      </c>
      <c r="F1382" s="1" t="s">
        <v>84</v>
      </c>
      <c r="G1382" s="1" t="s">
        <v>27</v>
      </c>
      <c r="H1382" s="1" t="str">
        <f>Tabulka1[[#This Row],[z2Label]]</f>
        <v>Dynamic viscosity (mPa.s)</v>
      </c>
      <c r="I1382" s="1">
        <f t="shared" si="946"/>
        <v>30</v>
      </c>
      <c r="J1382" s="1">
        <f t="shared" si="946"/>
        <v>1.5</v>
      </c>
      <c r="K1382">
        <v>4.0922739572128251</v>
      </c>
      <c r="L1382">
        <v>1.7729355925105828E-4</v>
      </c>
      <c r="M1382" s="1" t="s">
        <v>29</v>
      </c>
      <c r="N1382" s="1" t="s">
        <v>28</v>
      </c>
      <c r="O1382" s="1" t="s">
        <v>81</v>
      </c>
      <c r="P1382" s="1">
        <f t="shared" si="947"/>
        <v>15.331712927797913</v>
      </c>
      <c r="Q1382" s="1">
        <f t="shared" si="947"/>
        <v>1.5</v>
      </c>
      <c r="R1382" s="1">
        <f>Tabulka1[[#This Row],[z2]]</f>
        <v>4.0922739572128251</v>
      </c>
      <c r="S1382" s="1">
        <f>Tabulka1[[#This Row],[std2]]</f>
        <v>1.7729355925105828E-4</v>
      </c>
      <c r="T1382" s="1" t="s">
        <v>39</v>
      </c>
      <c r="U1382" s="1" t="s">
        <v>28</v>
      </c>
      <c r="V1382" s="1" t="str">
        <f>Tabulka1[[#This Row],[z2Label]]</f>
        <v>Dynamic viscosity (mPa.s)</v>
      </c>
      <c r="W1382" s="1">
        <f>2*Tabulka1[[#This Row],[x3]]/94.196*1000/(100-Tabulka1[[#This Row],[x2]])</f>
        <v>4.6503985391548062</v>
      </c>
      <c r="X1382" s="1">
        <f>(Tabulka1[[#This Row],[x2]]-Tabulka1[[#This Row],[x3]])/60.08*1000/(100-Tabulka1[[#This Row],[x2]])</f>
        <v>3.487798904366104</v>
      </c>
      <c r="Y1382" s="1">
        <f>Tabulka1[[#This Row],[z2]]</f>
        <v>4.0922739572128251</v>
      </c>
      <c r="Z1382" s="1">
        <f>Tabulka1[[#This Row],[std2]]</f>
        <v>1.7729355925105828E-4</v>
      </c>
      <c r="AA1382" s="1" t="s">
        <v>40</v>
      </c>
      <c r="AB1382" s="1" t="s">
        <v>37</v>
      </c>
      <c r="AC1382" s="1" t="str">
        <f>Tabulka1[[#This Row],[z2Label]]</f>
        <v>Dynamic viscosity (mPa.s)</v>
      </c>
      <c r="AD1382" s="1">
        <f>Tabulka1[[#This Row],[y2]]</f>
        <v>1.5</v>
      </c>
      <c r="AE1382" s="1">
        <f>Tabulka1[[#This Row],[x3]]</f>
        <v>15.331712927797913</v>
      </c>
      <c r="AF1382" s="1">
        <f>Tabulka1[[#This Row],[x2]]-Tabulka1[[#This Row],[x3]]</f>
        <v>14.668287072202087</v>
      </c>
      <c r="AG1382" s="1">
        <f>100-Tabulka1[[#This Row],[Na2O_proc]]-Tabulka1[[#This Row],[SiO2_proc]]</f>
        <v>70</v>
      </c>
      <c r="AH1382" s="1">
        <f>Tabulka1[[#This Row],[z2]]</f>
        <v>4.0922739572128251</v>
      </c>
      <c r="AI1382" s="1">
        <f>Tabulka1[[#This Row],[std2]]</f>
        <v>1.7729355925105828E-4</v>
      </c>
      <c r="AJ1382" s="1" t="str">
        <f>Tabulka1[[#This Row],[z2Label]]</f>
        <v>Dynamic viscosity (mPa.s)</v>
      </c>
      <c r="AK1382" s="1">
        <v>15</v>
      </c>
      <c r="AL1382" s="1" t="s">
        <v>83</v>
      </c>
      <c r="AM1382" s="1" t="s">
        <v>79</v>
      </c>
      <c r="AN1382" s="1">
        <f t="shared" si="940"/>
        <v>3.8049486187500063</v>
      </c>
      <c r="AO1382" s="1">
        <f>Tabulka1[[#This Row],[Interpolated_z2]]-Tabulka1[[#This Row],[z2]]</f>
        <v>-0.28732533846281871</v>
      </c>
      <c r="AP1382" s="1">
        <f>Tabulka1[[#This Row],[Interpolated_z2 - measured]]/Tabulka1[[#This Row],[z2]]*100</f>
        <v>-7.0211657740165299</v>
      </c>
      <c r="AQ1382" s="1">
        <v>1</v>
      </c>
    </row>
    <row r="1383" spans="1:43" ht="16.5" x14ac:dyDescent="0.35">
      <c r="A1383" s="1">
        <f t="shared" si="945"/>
        <v>5.2268332646107769</v>
      </c>
      <c r="B1383" s="1">
        <f t="shared" si="945"/>
        <v>3.9201249484580827</v>
      </c>
      <c r="C1383" s="1">
        <f>Tabulka1[[#This Row],[z2]]</f>
        <v>6.2942579442941256</v>
      </c>
      <c r="D1383" s="1">
        <f>Tabulka1[[#This Row],[std2]]</f>
        <v>5.9573153268975094E-3</v>
      </c>
      <c r="E1383" s="1">
        <f t="shared" si="944"/>
        <v>5</v>
      </c>
      <c r="F1383" s="1" t="s">
        <v>84</v>
      </c>
      <c r="G1383" s="1" t="s">
        <v>27</v>
      </c>
      <c r="H1383" s="1" t="str">
        <f>Tabulka1[[#This Row],[z2Label]]</f>
        <v>Dynamic viscosity (mPa.s)</v>
      </c>
      <c r="I1383" s="1">
        <f t="shared" si="946"/>
        <v>35</v>
      </c>
      <c r="J1383" s="1">
        <f t="shared" si="946"/>
        <v>1.5</v>
      </c>
      <c r="K1383">
        <v>6.2942579442941256</v>
      </c>
      <c r="L1383">
        <v>5.9573153268975094E-3</v>
      </c>
      <c r="M1383" s="1" t="s">
        <v>29</v>
      </c>
      <c r="N1383" s="1" t="s">
        <v>28</v>
      </c>
      <c r="O1383" s="1" t="s">
        <v>81</v>
      </c>
      <c r="P1383" s="1">
        <f t="shared" si="947"/>
        <v>17.886998415764232</v>
      </c>
      <c r="Q1383" s="1">
        <f t="shared" si="947"/>
        <v>1.5</v>
      </c>
      <c r="R1383" s="1">
        <f>Tabulka1[[#This Row],[z2]]</f>
        <v>6.2942579442941256</v>
      </c>
      <c r="S1383" s="1">
        <f>Tabulka1[[#This Row],[std2]]</f>
        <v>5.9573153268975094E-3</v>
      </c>
      <c r="T1383" s="1" t="s">
        <v>39</v>
      </c>
      <c r="U1383" s="1" t="s">
        <v>28</v>
      </c>
      <c r="V1383" s="1" t="str">
        <f>Tabulka1[[#This Row],[z2Label]]</f>
        <v>Dynamic viscosity (mPa.s)</v>
      </c>
      <c r="W1383" s="1">
        <f>2*Tabulka1[[#This Row],[x3]]/94.196*1000/(100-Tabulka1[[#This Row],[x2]])</f>
        <v>5.8428084209893711</v>
      </c>
      <c r="X1383" s="1">
        <f>(Tabulka1[[#This Row],[x2]]-Tabulka1[[#This Row],[x3]])/60.08*1000/(100-Tabulka1[[#This Row],[x2]])</f>
        <v>4.3821063157420284</v>
      </c>
      <c r="Y1383" s="1">
        <f>Tabulka1[[#This Row],[z2]]</f>
        <v>6.2942579442941256</v>
      </c>
      <c r="Z1383" s="1">
        <f>Tabulka1[[#This Row],[std2]]</f>
        <v>5.9573153268975094E-3</v>
      </c>
      <c r="AA1383" s="1" t="s">
        <v>40</v>
      </c>
      <c r="AB1383" s="1" t="s">
        <v>37</v>
      </c>
      <c r="AC1383" s="1" t="str">
        <f>Tabulka1[[#This Row],[z2Label]]</f>
        <v>Dynamic viscosity (mPa.s)</v>
      </c>
      <c r="AD1383" s="1">
        <f>Tabulka1[[#This Row],[y2]]</f>
        <v>1.5</v>
      </c>
      <c r="AE1383" s="1">
        <f>Tabulka1[[#This Row],[x3]]</f>
        <v>17.886998415764232</v>
      </c>
      <c r="AF1383" s="1">
        <f>Tabulka1[[#This Row],[x2]]-Tabulka1[[#This Row],[x3]]</f>
        <v>17.113001584235768</v>
      </c>
      <c r="AG1383" s="1">
        <f>100-Tabulka1[[#This Row],[Na2O_proc]]-Tabulka1[[#This Row],[SiO2_proc]]</f>
        <v>65</v>
      </c>
      <c r="AH1383" s="1">
        <f>Tabulka1[[#This Row],[z2]]</f>
        <v>6.2942579442941256</v>
      </c>
      <c r="AI1383" s="1">
        <f>Tabulka1[[#This Row],[std2]]</f>
        <v>5.9573153268975094E-3</v>
      </c>
      <c r="AJ1383" s="1" t="str">
        <f>Tabulka1[[#This Row],[z2Label]]</f>
        <v>Dynamic viscosity (mPa.s)</v>
      </c>
      <c r="AK1383" s="1">
        <v>15</v>
      </c>
      <c r="AL1383" s="1" t="s">
        <v>83</v>
      </c>
      <c r="AM1383" s="1" t="s">
        <v>79</v>
      </c>
      <c r="AN1383" s="1">
        <f t="shared" si="940"/>
        <v>6.4759286187500074</v>
      </c>
      <c r="AO1383" s="1">
        <f>Tabulka1[[#This Row],[Interpolated_z2]]-Tabulka1[[#This Row],[z2]]</f>
        <v>0.18167067445588181</v>
      </c>
      <c r="AP1383" s="1">
        <f>Tabulka1[[#This Row],[Interpolated_z2 - measured]]/Tabulka1[[#This Row],[z2]]*100</f>
        <v>2.8862921739737408</v>
      </c>
      <c r="AQ1383" s="1">
        <v>1</v>
      </c>
    </row>
    <row r="1384" spans="1:43" ht="16.5" x14ac:dyDescent="0.35">
      <c r="A1384" s="1">
        <f t="shared" si="945"/>
        <v>6.268734130514984</v>
      </c>
      <c r="B1384" s="1">
        <f t="shared" si="945"/>
        <v>4.7015505978862375</v>
      </c>
      <c r="C1384" s="1">
        <f>Tabulka1[[#This Row],[z2]]</f>
        <v>11.2868308777194</v>
      </c>
      <c r="D1384" s="1">
        <f>Tabulka1[[#This Row],[std2]]</f>
        <v>2.3159296899955731E-2</v>
      </c>
      <c r="E1384" s="1">
        <f t="shared" si="944"/>
        <v>5</v>
      </c>
      <c r="F1384" s="1" t="s">
        <v>84</v>
      </c>
      <c r="G1384" s="1" t="s">
        <v>27</v>
      </c>
      <c r="H1384" s="1" t="str">
        <f>Tabulka1[[#This Row],[z2Label]]</f>
        <v>Dynamic viscosity (mPa.s)</v>
      </c>
      <c r="I1384" s="1">
        <f t="shared" si="946"/>
        <v>40</v>
      </c>
      <c r="J1384" s="1">
        <f t="shared" si="946"/>
        <v>1.5</v>
      </c>
      <c r="K1384">
        <v>11.2868308777194</v>
      </c>
      <c r="L1384">
        <v>2.3159296899955731E-2</v>
      </c>
      <c r="M1384" s="1" t="s">
        <v>29</v>
      </c>
      <c r="N1384" s="1" t="s">
        <v>28</v>
      </c>
      <c r="O1384" s="1" t="s">
        <v>81</v>
      </c>
      <c r="P1384" s="1">
        <f t="shared" si="947"/>
        <v>20.442283903730551</v>
      </c>
      <c r="Q1384" s="1">
        <f t="shared" si="947"/>
        <v>1.5</v>
      </c>
      <c r="R1384" s="1">
        <f>Tabulka1[[#This Row],[z2]]</f>
        <v>11.2868308777194</v>
      </c>
      <c r="S1384" s="1">
        <f>Tabulka1[[#This Row],[std2]]</f>
        <v>2.3159296899955731E-2</v>
      </c>
      <c r="T1384" s="1" t="s">
        <v>39</v>
      </c>
      <c r="U1384" s="1" t="s">
        <v>28</v>
      </c>
      <c r="V1384" s="1" t="str">
        <f>Tabulka1[[#This Row],[z2Label]]</f>
        <v>Dynamic viscosity (mPa.s)</v>
      </c>
      <c r="W1384" s="1">
        <f>2*Tabulka1[[#This Row],[x3]]/94.196*1000/(100-Tabulka1[[#This Row],[x2]])</f>
        <v>7.2339532831296989</v>
      </c>
      <c r="X1384" s="1">
        <f>(Tabulka1[[#This Row],[x2]]-Tabulka1[[#This Row],[x3]])/60.08*1000/(100-Tabulka1[[#This Row],[x2]])</f>
        <v>5.4254649623472728</v>
      </c>
      <c r="Y1384" s="1">
        <f>Tabulka1[[#This Row],[z2]]</f>
        <v>11.2868308777194</v>
      </c>
      <c r="Z1384" s="1">
        <f>Tabulka1[[#This Row],[std2]]</f>
        <v>2.3159296899955731E-2</v>
      </c>
      <c r="AA1384" s="1" t="s">
        <v>40</v>
      </c>
      <c r="AB1384" s="1" t="s">
        <v>37</v>
      </c>
      <c r="AC1384" s="1" t="str">
        <f>Tabulka1[[#This Row],[z2Label]]</f>
        <v>Dynamic viscosity (mPa.s)</v>
      </c>
      <c r="AD1384" s="1">
        <f>Tabulka1[[#This Row],[y2]]</f>
        <v>1.5</v>
      </c>
      <c r="AE1384" s="1">
        <f>Tabulka1[[#This Row],[x3]]</f>
        <v>20.442283903730551</v>
      </c>
      <c r="AF1384" s="1">
        <f>Tabulka1[[#This Row],[x2]]-Tabulka1[[#This Row],[x3]]</f>
        <v>19.557716096269449</v>
      </c>
      <c r="AG1384" s="1">
        <f>100-Tabulka1[[#This Row],[Na2O_proc]]-Tabulka1[[#This Row],[SiO2_proc]]</f>
        <v>60</v>
      </c>
      <c r="AH1384" s="1">
        <f>Tabulka1[[#This Row],[z2]]</f>
        <v>11.2868308777194</v>
      </c>
      <c r="AI1384" s="1">
        <f>Tabulka1[[#This Row],[std2]]</f>
        <v>2.3159296899955731E-2</v>
      </c>
      <c r="AJ1384" s="1" t="str">
        <f>Tabulka1[[#This Row],[z2Label]]</f>
        <v>Dynamic viscosity (mPa.s)</v>
      </c>
      <c r="AK1384" s="1">
        <v>15</v>
      </c>
      <c r="AL1384" s="1" t="s">
        <v>83</v>
      </c>
      <c r="AM1384" s="1" t="s">
        <v>79</v>
      </c>
      <c r="AN1384" s="1">
        <f t="shared" si="940"/>
        <v>12.192064868750004</v>
      </c>
      <c r="AO1384" s="1">
        <f>Tabulka1[[#This Row],[Interpolated_z2]]-Tabulka1[[#This Row],[z2]]</f>
        <v>0.9052339910306042</v>
      </c>
      <c r="AP1384" s="1">
        <f>Tabulka1[[#This Row],[Interpolated_z2 - measured]]/Tabulka1[[#This Row],[z2]]*100</f>
        <v>8.0202671665575131</v>
      </c>
      <c r="AQ1384" s="1">
        <v>1</v>
      </c>
    </row>
    <row r="1385" spans="1:43" ht="16.5" x14ac:dyDescent="0.35">
      <c r="A1385" s="1">
        <f t="shared" si="945"/>
        <v>7.4178611732025441</v>
      </c>
      <c r="B1385" s="1">
        <f t="shared" si="945"/>
        <v>5.5633958799019076</v>
      </c>
      <c r="C1385" s="1">
        <f>Tabulka1[[#This Row],[z2]]</f>
        <v>22.532382422637966</v>
      </c>
      <c r="D1385" s="1">
        <f>Tabulka1[[#This Row],[std2]]</f>
        <v>0.23859972541305752</v>
      </c>
      <c r="E1385" s="1">
        <f t="shared" si="944"/>
        <v>5</v>
      </c>
      <c r="F1385" s="1" t="s">
        <v>84</v>
      </c>
      <c r="G1385" s="1" t="s">
        <v>27</v>
      </c>
      <c r="H1385" s="1" t="str">
        <f>Tabulka1[[#This Row],[z2Label]]</f>
        <v>Dynamic viscosity (mPa.s)</v>
      </c>
      <c r="I1385" s="1">
        <f t="shared" si="946"/>
        <v>45</v>
      </c>
      <c r="J1385" s="1">
        <f t="shared" si="946"/>
        <v>1.5</v>
      </c>
      <c r="K1385">
        <v>22.532382422637966</v>
      </c>
      <c r="L1385">
        <v>0.23859972541305752</v>
      </c>
      <c r="M1385" s="1" t="s">
        <v>29</v>
      </c>
      <c r="N1385" s="1" t="s">
        <v>28</v>
      </c>
      <c r="O1385" s="1" t="s">
        <v>81</v>
      </c>
      <c r="P1385" s="1">
        <f t="shared" si="947"/>
        <v>22.997569391696871</v>
      </c>
      <c r="Q1385" s="1">
        <f t="shared" si="947"/>
        <v>1.5</v>
      </c>
      <c r="R1385" s="1">
        <f>Tabulka1[[#This Row],[z2]]</f>
        <v>22.532382422637966</v>
      </c>
      <c r="S1385" s="1">
        <f>Tabulka1[[#This Row],[std2]]</f>
        <v>0.23859972541305752</v>
      </c>
      <c r="T1385" s="1" t="s">
        <v>39</v>
      </c>
      <c r="U1385" s="1" t="s">
        <v>28</v>
      </c>
      <c r="V1385" s="1" t="str">
        <f>Tabulka1[[#This Row],[z2Label]]</f>
        <v>Dynamic viscosity (mPa.s)</v>
      </c>
      <c r="W1385" s="1">
        <f>2*Tabulka1[[#This Row],[x3]]/94.196*1000/(100-Tabulka1[[#This Row],[x2]])</f>
        <v>8.8780335747500843</v>
      </c>
      <c r="X1385" s="1">
        <f>(Tabulka1[[#This Row],[x2]]-Tabulka1[[#This Row],[x3]])/60.08*1000/(100-Tabulka1[[#This Row],[x2]])</f>
        <v>6.6585251810625623</v>
      </c>
      <c r="Y1385" s="1">
        <f>Tabulka1[[#This Row],[z2]]</f>
        <v>22.532382422637966</v>
      </c>
      <c r="Z1385" s="1">
        <f>Tabulka1[[#This Row],[std2]]</f>
        <v>0.23859972541305752</v>
      </c>
      <c r="AA1385" s="1" t="s">
        <v>40</v>
      </c>
      <c r="AB1385" s="1" t="s">
        <v>37</v>
      </c>
      <c r="AC1385" s="1" t="str">
        <f>Tabulka1[[#This Row],[z2Label]]</f>
        <v>Dynamic viscosity (mPa.s)</v>
      </c>
      <c r="AD1385" s="1">
        <f>Tabulka1[[#This Row],[y2]]</f>
        <v>1.5</v>
      </c>
      <c r="AE1385" s="1">
        <f>Tabulka1[[#This Row],[x3]]</f>
        <v>22.997569391696871</v>
      </c>
      <c r="AF1385" s="1">
        <f>Tabulka1[[#This Row],[x2]]-Tabulka1[[#This Row],[x3]]</f>
        <v>22.002430608303129</v>
      </c>
      <c r="AG1385" s="1">
        <f>100-Tabulka1[[#This Row],[Na2O_proc]]-Tabulka1[[#This Row],[SiO2_proc]]</f>
        <v>55</v>
      </c>
      <c r="AH1385" s="1">
        <f>Tabulka1[[#This Row],[z2]]</f>
        <v>22.532382422637966</v>
      </c>
      <c r="AI1385" s="1">
        <f>Tabulka1[[#This Row],[std2]]</f>
        <v>0.23859972541305752</v>
      </c>
      <c r="AJ1385" s="1" t="str">
        <f>Tabulka1[[#This Row],[z2Label]]</f>
        <v>Dynamic viscosity (mPa.s)</v>
      </c>
      <c r="AK1385" s="1">
        <v>15</v>
      </c>
      <c r="AL1385" s="1" t="s">
        <v>83</v>
      </c>
      <c r="AM1385" s="1" t="s">
        <v>79</v>
      </c>
      <c r="AN1385" s="1">
        <f t="shared" si="940"/>
        <v>22.759113618750014</v>
      </c>
      <c r="AO1385" s="1">
        <f>Tabulka1[[#This Row],[Interpolated_z2]]-Tabulka1[[#This Row],[z2]]</f>
        <v>0.22673119611204839</v>
      </c>
      <c r="AP1385" s="1">
        <f>Tabulka1[[#This Row],[Interpolated_z2 - measured]]/Tabulka1[[#This Row],[z2]]*100</f>
        <v>1.0062459968026052</v>
      </c>
      <c r="AQ1385" s="1">
        <v>1</v>
      </c>
    </row>
    <row r="1386" spans="1:43" ht="16.5" x14ac:dyDescent="0.35">
      <c r="A1386" s="1">
        <f t="shared" si="945"/>
        <v>0</v>
      </c>
      <c r="B1386" s="1">
        <f t="shared" si="945"/>
        <v>0</v>
      </c>
      <c r="C1386" s="1">
        <f>Tabulka1[[#This Row],[z2]]</f>
        <v>1.1030139981072158</v>
      </c>
      <c r="D1386" s="1">
        <f>Tabulka1[[#This Row],[std2]]</f>
        <v>6.9239040212735392E-3</v>
      </c>
      <c r="E1386" s="1">
        <f t="shared" si="944"/>
        <v>6</v>
      </c>
      <c r="F1386" s="1" t="s">
        <v>84</v>
      </c>
      <c r="G1386" s="1" t="s">
        <v>27</v>
      </c>
      <c r="H1386" s="1" t="str">
        <f>Tabulka1[[#This Row],[z2Label]]</f>
        <v>Dynamic viscosity (mPa.s)</v>
      </c>
      <c r="I1386" s="1">
        <f t="shared" si="946"/>
        <v>0</v>
      </c>
      <c r="J1386" s="1">
        <f t="shared" si="946"/>
        <v>1.887</v>
      </c>
      <c r="K1386" s="1">
        <v>1.1030139981072158</v>
      </c>
      <c r="L1386" s="1">
        <v>6.9239040212735392E-3</v>
      </c>
      <c r="M1386" s="1" t="s">
        <v>29</v>
      </c>
      <c r="N1386" s="1" t="s">
        <v>28</v>
      </c>
      <c r="O1386" s="1" t="s">
        <v>81</v>
      </c>
      <c r="P1386" s="1">
        <f t="shared" si="947"/>
        <v>0</v>
      </c>
      <c r="Q1386" s="1">
        <f t="shared" si="947"/>
        <v>1.887</v>
      </c>
      <c r="R1386" s="1">
        <f>Tabulka1[[#This Row],[z2]]</f>
        <v>1.1030139981072158</v>
      </c>
      <c r="S1386" s="1">
        <f>Tabulka1[[#This Row],[std2]]</f>
        <v>6.9239040212735392E-3</v>
      </c>
      <c r="T1386" s="1" t="s">
        <v>39</v>
      </c>
      <c r="U1386" s="1" t="s">
        <v>28</v>
      </c>
      <c r="V1386" s="1" t="str">
        <f>Tabulka1[[#This Row],[z2Label]]</f>
        <v>Dynamic viscosity (mPa.s)</v>
      </c>
      <c r="W1386" s="1">
        <f>2*Tabulka1[[#This Row],[x3]]/94.196*1000/(100-Tabulka1[[#This Row],[x2]])</f>
        <v>0</v>
      </c>
      <c r="X1386" s="1">
        <f>(Tabulka1[[#This Row],[x2]]-Tabulka1[[#This Row],[x3]])/60.08*1000/(100-Tabulka1[[#This Row],[x2]])</f>
        <v>0</v>
      </c>
      <c r="Y1386" s="1">
        <f>Tabulka1[[#This Row],[z2]]</f>
        <v>1.1030139981072158</v>
      </c>
      <c r="Z1386" s="1">
        <f>Tabulka1[[#This Row],[std2]]</f>
        <v>6.9239040212735392E-3</v>
      </c>
      <c r="AA1386" s="1" t="s">
        <v>40</v>
      </c>
      <c r="AB1386" s="1" t="s">
        <v>37</v>
      </c>
      <c r="AC1386" s="1" t="str">
        <f>Tabulka1[[#This Row],[z2Label]]</f>
        <v>Dynamic viscosity (mPa.s)</v>
      </c>
      <c r="AD1386" s="1">
        <f>Tabulka1[[#This Row],[y2]]</f>
        <v>1.887</v>
      </c>
      <c r="AE1386" s="1">
        <f>Tabulka1[[#This Row],[x3]]</f>
        <v>0</v>
      </c>
      <c r="AF1386" s="1">
        <f>Tabulka1[[#This Row],[x2]]-Tabulka1[[#This Row],[x3]]</f>
        <v>0</v>
      </c>
      <c r="AG1386" s="1">
        <f>100-Tabulka1[[#This Row],[Na2O_proc]]-Tabulka1[[#This Row],[SiO2_proc]]</f>
        <v>100</v>
      </c>
      <c r="AH1386" s="1">
        <f>Tabulka1[[#This Row],[z2]]</f>
        <v>1.1030139981072158</v>
      </c>
      <c r="AI1386" s="1">
        <f>Tabulka1[[#This Row],[std2]]</f>
        <v>6.9239040212735392E-3</v>
      </c>
      <c r="AJ1386" s="1" t="str">
        <f>Tabulka1[[#This Row],[z2Label]]</f>
        <v>Dynamic viscosity (mPa.s)</v>
      </c>
      <c r="AK1386" s="1">
        <v>15</v>
      </c>
      <c r="AL1386" s="1" t="s">
        <v>83</v>
      </c>
      <c r="AM1386" s="1" t="s">
        <v>79</v>
      </c>
      <c r="AN1386" s="1">
        <f t="shared" si="940"/>
        <v>1.2111605695585348</v>
      </c>
      <c r="AO1386" s="1">
        <f>Tabulka1[[#This Row],[Interpolated_z2]]-Tabulka1[[#This Row],[z2]]</f>
        <v>0.10814657145131901</v>
      </c>
      <c r="AP1386" s="1">
        <f>Tabulka1[[#This Row],[Interpolated_z2 - measured]]/Tabulka1[[#This Row],[z2]]*100</f>
        <v>9.8046417939300614</v>
      </c>
      <c r="AQ1386" s="1">
        <v>100</v>
      </c>
    </row>
    <row r="1387" spans="1:43" ht="16.5" x14ac:dyDescent="0.35">
      <c r="A1387" s="1">
        <f t="shared" si="945"/>
        <v>0.50251976518806252</v>
      </c>
      <c r="B1387" s="1">
        <f t="shared" si="945"/>
        <v>0.47412739845493701</v>
      </c>
      <c r="C1387" s="1">
        <f>Tabulka1[[#This Row],[z2]]</f>
        <v>1.2268918653600089</v>
      </c>
      <c r="D1387" s="1">
        <f>Tabulka1[[#This Row],[std2]]</f>
        <v>3.3453800205565502E-4</v>
      </c>
      <c r="E1387" s="1">
        <f t="shared" si="944"/>
        <v>6</v>
      </c>
      <c r="F1387" s="1" t="s">
        <v>84</v>
      </c>
      <c r="G1387" s="1" t="s">
        <v>27</v>
      </c>
      <c r="H1387" s="1" t="str">
        <f>Tabulka1[[#This Row],[z2Label]]</f>
        <v>Dynamic viscosity (mPa.s)</v>
      </c>
      <c r="I1387" s="1">
        <f t="shared" si="946"/>
        <v>5</v>
      </c>
      <c r="J1387" s="1">
        <f t="shared" si="946"/>
        <v>1.887</v>
      </c>
      <c r="K1387">
        <v>1.2268918653600089</v>
      </c>
      <c r="L1387">
        <v>3.3453800205565502E-4</v>
      </c>
      <c r="M1387" s="1" t="s">
        <v>29</v>
      </c>
      <c r="N1387" s="1" t="s">
        <v>28</v>
      </c>
      <c r="O1387" s="1" t="s">
        <v>81</v>
      </c>
      <c r="P1387" s="1">
        <f t="shared" si="947"/>
        <v>2.2690509125344418</v>
      </c>
      <c r="Q1387" s="1">
        <f t="shared" si="947"/>
        <v>1.887</v>
      </c>
      <c r="R1387" s="1">
        <f>Tabulka1[[#This Row],[z2]]</f>
        <v>1.2268918653600089</v>
      </c>
      <c r="S1387" s="1">
        <f>Tabulka1[[#This Row],[std2]]</f>
        <v>3.3453800205565502E-4</v>
      </c>
      <c r="T1387" s="1" t="s">
        <v>39</v>
      </c>
      <c r="U1387" s="1" t="s">
        <v>28</v>
      </c>
      <c r="V1387" s="1" t="str">
        <f>Tabulka1[[#This Row],[z2Label]]</f>
        <v>Dynamic viscosity (mPa.s)</v>
      </c>
      <c r="W1387" s="1">
        <f>2*Tabulka1[[#This Row],[x3]]/94.196*1000/(100-Tabulka1[[#This Row],[x2]])</f>
        <v>0.5071286773903555</v>
      </c>
      <c r="X1387" s="1">
        <f>(Tabulka1[[#This Row],[x2]]-Tabulka1[[#This Row],[x3]])/60.08*1000/(100-Tabulka1[[#This Row],[x2]])</f>
        <v>0.47847590711780053</v>
      </c>
      <c r="Y1387" s="1">
        <f>Tabulka1[[#This Row],[z2]]</f>
        <v>1.2268918653600089</v>
      </c>
      <c r="Z1387" s="1">
        <f>Tabulka1[[#This Row],[std2]]</f>
        <v>3.3453800205565502E-4</v>
      </c>
      <c r="AA1387" s="1" t="s">
        <v>40</v>
      </c>
      <c r="AB1387" s="1" t="s">
        <v>37</v>
      </c>
      <c r="AC1387" s="1" t="str">
        <f>Tabulka1[[#This Row],[z2Label]]</f>
        <v>Dynamic viscosity (mPa.s)</v>
      </c>
      <c r="AD1387" s="1">
        <f>Tabulka1[[#This Row],[y2]]</f>
        <v>1.887</v>
      </c>
      <c r="AE1387" s="1">
        <f>Tabulka1[[#This Row],[x3]]</f>
        <v>2.2690509125344418</v>
      </c>
      <c r="AF1387" s="1">
        <f>Tabulka1[[#This Row],[x2]]-Tabulka1[[#This Row],[x3]]</f>
        <v>2.7309490874655582</v>
      </c>
      <c r="AG1387" s="1">
        <f>100-Tabulka1[[#This Row],[Na2O_proc]]-Tabulka1[[#This Row],[SiO2_proc]]</f>
        <v>95</v>
      </c>
      <c r="AH1387" s="1">
        <f>Tabulka1[[#This Row],[z2]]</f>
        <v>1.2268918653600089</v>
      </c>
      <c r="AI1387" s="1">
        <f>Tabulka1[[#This Row],[std2]]</f>
        <v>3.3453800205565502E-4</v>
      </c>
      <c r="AJ1387" s="1" t="str">
        <f>Tabulka1[[#This Row],[z2Label]]</f>
        <v>Dynamic viscosity (mPa.s)</v>
      </c>
      <c r="AK1387" s="1">
        <v>15</v>
      </c>
      <c r="AL1387" s="1" t="s">
        <v>83</v>
      </c>
      <c r="AM1387" s="1" t="s">
        <v>79</v>
      </c>
      <c r="AN1387" s="1">
        <f t="shared" si="940"/>
        <v>1.04428853365202</v>
      </c>
      <c r="AO1387" s="1">
        <f>Tabulka1[[#This Row],[Interpolated_z2]]-Tabulka1[[#This Row],[z2]]</f>
        <v>-0.18260333170798893</v>
      </c>
      <c r="AP1387" s="1">
        <f>Tabulka1[[#This Row],[Interpolated_z2 - measured]]/Tabulka1[[#This Row],[z2]]*100</f>
        <v>-14.883408787978828</v>
      </c>
      <c r="AQ1387" s="1">
        <v>1</v>
      </c>
    </row>
    <row r="1388" spans="1:43" ht="16.5" x14ac:dyDescent="0.35">
      <c r="A1388" s="1">
        <f t="shared" si="945"/>
        <v>1.0473150447450787</v>
      </c>
      <c r="B1388" s="1">
        <f t="shared" si="945"/>
        <v>0.9881417447169818</v>
      </c>
      <c r="C1388" s="1">
        <f>Tabulka1[[#This Row],[z2]]</f>
        <v>1.433096561282025</v>
      </c>
      <c r="D1388" s="1">
        <f>Tabulka1[[#This Row],[std2]]</f>
        <v>3.2092049114580787E-4</v>
      </c>
      <c r="E1388" s="1">
        <f t="shared" si="944"/>
        <v>6</v>
      </c>
      <c r="F1388" s="1" t="s">
        <v>84</v>
      </c>
      <c r="G1388" s="1" t="s">
        <v>27</v>
      </c>
      <c r="H1388" s="1" t="str">
        <f>Tabulka1[[#This Row],[z2Label]]</f>
        <v>Dynamic viscosity (mPa.s)</v>
      </c>
      <c r="I1388" s="1">
        <f t="shared" si="946"/>
        <v>10</v>
      </c>
      <c r="J1388" s="1">
        <f t="shared" si="946"/>
        <v>1.887</v>
      </c>
      <c r="K1388">
        <v>1.433096561282025</v>
      </c>
      <c r="L1388">
        <v>3.2092049114580787E-4</v>
      </c>
      <c r="M1388" s="1" t="s">
        <v>29</v>
      </c>
      <c r="N1388" s="1" t="s">
        <v>28</v>
      </c>
      <c r="O1388" s="1" t="s">
        <v>81</v>
      </c>
      <c r="P1388" s="1">
        <f t="shared" si="947"/>
        <v>4.5381018250688836</v>
      </c>
      <c r="Q1388" s="1">
        <f t="shared" si="947"/>
        <v>1.887</v>
      </c>
      <c r="R1388" s="1">
        <f>Tabulka1[[#This Row],[z2]]</f>
        <v>1.433096561282025</v>
      </c>
      <c r="S1388" s="1">
        <f>Tabulka1[[#This Row],[std2]]</f>
        <v>3.2092049114580787E-4</v>
      </c>
      <c r="T1388" s="1" t="s">
        <v>39</v>
      </c>
      <c r="U1388" s="1" t="s">
        <v>28</v>
      </c>
      <c r="V1388" s="1" t="str">
        <f>Tabulka1[[#This Row],[z2Label]]</f>
        <v>Dynamic viscosity (mPa.s)</v>
      </c>
      <c r="W1388" s="1">
        <f>2*Tabulka1[[#This Row],[x3]]/94.196*1000/(100-Tabulka1[[#This Row],[x2]])</f>
        <v>1.0706049856018618</v>
      </c>
      <c r="X1388" s="1">
        <f>(Tabulka1[[#This Row],[x2]]-Tabulka1[[#This Row],[x3]])/60.08*1000/(100-Tabulka1[[#This Row],[x2]])</f>
        <v>1.0101158039153566</v>
      </c>
      <c r="Y1388" s="1">
        <f>Tabulka1[[#This Row],[z2]]</f>
        <v>1.433096561282025</v>
      </c>
      <c r="Z1388" s="1">
        <f>Tabulka1[[#This Row],[std2]]</f>
        <v>3.2092049114580787E-4</v>
      </c>
      <c r="AA1388" s="1" t="s">
        <v>40</v>
      </c>
      <c r="AB1388" s="1" t="s">
        <v>37</v>
      </c>
      <c r="AC1388" s="1" t="str">
        <f>Tabulka1[[#This Row],[z2Label]]</f>
        <v>Dynamic viscosity (mPa.s)</v>
      </c>
      <c r="AD1388" s="1">
        <f>Tabulka1[[#This Row],[y2]]</f>
        <v>1.887</v>
      </c>
      <c r="AE1388" s="1">
        <f>Tabulka1[[#This Row],[x3]]</f>
        <v>4.5381018250688836</v>
      </c>
      <c r="AF1388" s="1">
        <f>Tabulka1[[#This Row],[x2]]-Tabulka1[[#This Row],[x3]]</f>
        <v>5.4618981749311164</v>
      </c>
      <c r="AG1388" s="1">
        <f>100-Tabulka1[[#This Row],[Na2O_proc]]-Tabulka1[[#This Row],[SiO2_proc]]</f>
        <v>90</v>
      </c>
      <c r="AH1388" s="1">
        <f>Tabulka1[[#This Row],[z2]]</f>
        <v>1.433096561282025</v>
      </c>
      <c r="AI1388" s="1">
        <f>Tabulka1[[#This Row],[std2]]</f>
        <v>3.2092049114580787E-4</v>
      </c>
      <c r="AJ1388" s="1" t="str">
        <f>Tabulka1[[#This Row],[z2Label]]</f>
        <v>Dynamic viscosity (mPa.s)</v>
      </c>
      <c r="AK1388" s="1">
        <v>15</v>
      </c>
      <c r="AL1388" s="1" t="s">
        <v>83</v>
      </c>
      <c r="AM1388" s="1" t="s">
        <v>79</v>
      </c>
      <c r="AN1388" s="1">
        <f t="shared" si="940"/>
        <v>1.4645937216705054</v>
      </c>
      <c r="AO1388" s="1">
        <f>Tabulka1[[#This Row],[Interpolated_z2]]-Tabulka1[[#This Row],[z2]]</f>
        <v>3.1497160388480383E-2</v>
      </c>
      <c r="AP1388" s="1">
        <f>Tabulka1[[#This Row],[Interpolated_z2 - measured]]/Tabulka1[[#This Row],[z2]]*100</f>
        <v>2.1978393668256055</v>
      </c>
      <c r="AQ1388" s="1">
        <v>1</v>
      </c>
    </row>
    <row r="1389" spans="1:43" ht="16.5" x14ac:dyDescent="0.35">
      <c r="A1389" s="1">
        <f t="shared" si="945"/>
        <v>1.6418581261680572</v>
      </c>
      <c r="B1389" s="1">
        <f t="shared" si="945"/>
        <v>1.5490931420395619</v>
      </c>
      <c r="C1389" s="1">
        <f>Tabulka1[[#This Row],[z2]]</f>
        <v>1.7228954839829651</v>
      </c>
      <c r="D1389" s="1">
        <f>Tabulka1[[#This Row],[std2]]</f>
        <v>1.2857502093500033E-3</v>
      </c>
      <c r="E1389" s="1">
        <f t="shared" si="944"/>
        <v>6</v>
      </c>
      <c r="F1389" s="1" t="s">
        <v>84</v>
      </c>
      <c r="G1389" s="1" t="s">
        <v>27</v>
      </c>
      <c r="H1389" s="1" t="str">
        <f>Tabulka1[[#This Row],[z2Label]]</f>
        <v>Dynamic viscosity (mPa.s)</v>
      </c>
      <c r="I1389" s="1">
        <f t="shared" si="946"/>
        <v>15</v>
      </c>
      <c r="J1389" s="1">
        <f t="shared" si="946"/>
        <v>1.887</v>
      </c>
      <c r="K1389">
        <v>1.7228954839829651</v>
      </c>
      <c r="L1389">
        <v>1.2857502093500033E-3</v>
      </c>
      <c r="M1389" s="1" t="s">
        <v>29</v>
      </c>
      <c r="N1389" s="1" t="s">
        <v>28</v>
      </c>
      <c r="O1389" s="1" t="s">
        <v>81</v>
      </c>
      <c r="P1389" s="1">
        <f t="shared" si="947"/>
        <v>6.8071527376033263</v>
      </c>
      <c r="Q1389" s="1">
        <f t="shared" si="947"/>
        <v>1.887</v>
      </c>
      <c r="R1389" s="1">
        <f>Tabulka1[[#This Row],[z2]]</f>
        <v>1.7228954839829651</v>
      </c>
      <c r="S1389" s="1">
        <f>Tabulka1[[#This Row],[std2]]</f>
        <v>1.2857502093500033E-3</v>
      </c>
      <c r="T1389" s="1" t="s">
        <v>39</v>
      </c>
      <c r="U1389" s="1" t="s">
        <v>28</v>
      </c>
      <c r="V1389" s="1" t="str">
        <f>Tabulka1[[#This Row],[z2Label]]</f>
        <v>Dynamic viscosity (mPa.s)</v>
      </c>
      <c r="W1389" s="1">
        <f>2*Tabulka1[[#This Row],[x3]]/94.196*1000/(100-Tabulka1[[#This Row],[x2]])</f>
        <v>1.7003726241911923</v>
      </c>
      <c r="X1389" s="1">
        <f>(Tabulka1[[#This Row],[x2]]-Tabulka1[[#This Row],[x3]])/60.08*1000/(100-Tabulka1[[#This Row],[x2]])</f>
        <v>1.60430157092439</v>
      </c>
      <c r="Y1389" s="1">
        <f>Tabulka1[[#This Row],[z2]]</f>
        <v>1.7228954839829651</v>
      </c>
      <c r="Z1389" s="1">
        <f>Tabulka1[[#This Row],[std2]]</f>
        <v>1.2857502093500033E-3</v>
      </c>
      <c r="AA1389" s="1" t="s">
        <v>40</v>
      </c>
      <c r="AB1389" s="1" t="s">
        <v>37</v>
      </c>
      <c r="AC1389" s="1" t="str">
        <f>Tabulka1[[#This Row],[z2Label]]</f>
        <v>Dynamic viscosity (mPa.s)</v>
      </c>
      <c r="AD1389" s="1">
        <f>Tabulka1[[#This Row],[y2]]</f>
        <v>1.887</v>
      </c>
      <c r="AE1389" s="1">
        <f>Tabulka1[[#This Row],[x3]]</f>
        <v>6.8071527376033263</v>
      </c>
      <c r="AF1389" s="1">
        <f>Tabulka1[[#This Row],[x2]]-Tabulka1[[#This Row],[x3]]</f>
        <v>8.1928472623966737</v>
      </c>
      <c r="AG1389" s="1">
        <f>100-Tabulka1[[#This Row],[Na2O_proc]]-Tabulka1[[#This Row],[SiO2_proc]]</f>
        <v>85</v>
      </c>
      <c r="AH1389" s="1">
        <f>Tabulka1[[#This Row],[z2]]</f>
        <v>1.7228954839829651</v>
      </c>
      <c r="AI1389" s="1">
        <f>Tabulka1[[#This Row],[std2]]</f>
        <v>1.2857502093500033E-3</v>
      </c>
      <c r="AJ1389" s="1" t="str">
        <f>Tabulka1[[#This Row],[z2Label]]</f>
        <v>Dynamic viscosity (mPa.s)</v>
      </c>
      <c r="AK1389" s="1">
        <v>15</v>
      </c>
      <c r="AL1389" s="1" t="s">
        <v>83</v>
      </c>
      <c r="AM1389" s="1" t="s">
        <v>79</v>
      </c>
      <c r="AN1389" s="1">
        <f t="shared" si="940"/>
        <v>1.9180327211139927</v>
      </c>
      <c r="AO1389" s="1">
        <f>Tabulka1[[#This Row],[Interpolated_z2]]-Tabulka1[[#This Row],[z2]]</f>
        <v>0.1951372371310276</v>
      </c>
      <c r="AP1389" s="1">
        <f>Tabulka1[[#This Row],[Interpolated_z2 - measured]]/Tabulka1[[#This Row],[z2]]*100</f>
        <v>11.326121575286281</v>
      </c>
      <c r="AQ1389" s="1">
        <v>1</v>
      </c>
    </row>
    <row r="1390" spans="1:43" ht="16.5" x14ac:dyDescent="0.35">
      <c r="A1390" s="1">
        <f t="shared" si="945"/>
        <v>2.2874064350125853</v>
      </c>
      <c r="B1390" s="1">
        <f t="shared" si="945"/>
        <v>2.1581679714343744</v>
      </c>
      <c r="C1390" s="1">
        <f>Tabulka1[[#This Row],[z2]]</f>
        <v>2.1805659434170903</v>
      </c>
      <c r="D1390" s="1">
        <f>Tabulka1[[#This Row],[std2]]</f>
        <v>3.2419065047990227E-2</v>
      </c>
      <c r="E1390" s="1">
        <f t="shared" si="944"/>
        <v>6</v>
      </c>
      <c r="F1390" s="1" t="s">
        <v>84</v>
      </c>
      <c r="G1390" s="1" t="s">
        <v>27</v>
      </c>
      <c r="H1390" s="1" t="str">
        <f>Tabulka1[[#This Row],[z2Label]]</f>
        <v>Dynamic viscosity (mPa.s)</v>
      </c>
      <c r="I1390" s="1">
        <f t="shared" si="946"/>
        <v>20</v>
      </c>
      <c r="J1390" s="1">
        <f t="shared" si="946"/>
        <v>1.887</v>
      </c>
      <c r="K1390">
        <v>2.1805659434170903</v>
      </c>
      <c r="L1390">
        <v>3.2419065047990227E-2</v>
      </c>
      <c r="M1390" s="1" t="s">
        <v>29</v>
      </c>
      <c r="N1390" s="1" t="s">
        <v>28</v>
      </c>
      <c r="O1390" s="1" t="s">
        <v>81</v>
      </c>
      <c r="P1390" s="1">
        <f t="shared" si="947"/>
        <v>9.0762036501377672</v>
      </c>
      <c r="Q1390" s="1">
        <f t="shared" si="947"/>
        <v>1.887</v>
      </c>
      <c r="R1390" s="1">
        <f>Tabulka1[[#This Row],[z2]]</f>
        <v>2.1805659434170903</v>
      </c>
      <c r="S1390" s="1">
        <f>Tabulka1[[#This Row],[std2]]</f>
        <v>3.2419065047990227E-2</v>
      </c>
      <c r="T1390" s="1" t="s">
        <v>39</v>
      </c>
      <c r="U1390" s="1" t="s">
        <v>28</v>
      </c>
      <c r="V1390" s="1" t="str">
        <f>Tabulka1[[#This Row],[z2Label]]</f>
        <v>Dynamic viscosity (mPa.s)</v>
      </c>
      <c r="W1390" s="1">
        <f>2*Tabulka1[[#This Row],[x3]]/94.196*1000/(100-Tabulka1[[#This Row],[x2]])</f>
        <v>2.4088612176041888</v>
      </c>
      <c r="X1390" s="1">
        <f>(Tabulka1[[#This Row],[x2]]-Tabulka1[[#This Row],[x3]])/60.08*1000/(100-Tabulka1[[#This Row],[x2]])</f>
        <v>2.2727605588095523</v>
      </c>
      <c r="Y1390" s="1">
        <f>Tabulka1[[#This Row],[z2]]</f>
        <v>2.1805659434170903</v>
      </c>
      <c r="Z1390" s="1">
        <f>Tabulka1[[#This Row],[std2]]</f>
        <v>3.2419065047990227E-2</v>
      </c>
      <c r="AA1390" s="1" t="s">
        <v>40</v>
      </c>
      <c r="AB1390" s="1" t="s">
        <v>37</v>
      </c>
      <c r="AC1390" s="1" t="str">
        <f>Tabulka1[[#This Row],[z2Label]]</f>
        <v>Dynamic viscosity (mPa.s)</v>
      </c>
      <c r="AD1390" s="1">
        <f>Tabulka1[[#This Row],[y2]]</f>
        <v>1.887</v>
      </c>
      <c r="AE1390" s="1">
        <f>Tabulka1[[#This Row],[x3]]</f>
        <v>9.0762036501377672</v>
      </c>
      <c r="AF1390" s="1">
        <f>Tabulka1[[#This Row],[x2]]-Tabulka1[[#This Row],[x3]]</f>
        <v>10.923796349862233</v>
      </c>
      <c r="AG1390" s="1">
        <f>100-Tabulka1[[#This Row],[Na2O_proc]]-Tabulka1[[#This Row],[SiO2_proc]]</f>
        <v>80</v>
      </c>
      <c r="AH1390" s="1">
        <f>Tabulka1[[#This Row],[z2]]</f>
        <v>2.1805659434170903</v>
      </c>
      <c r="AI1390" s="1">
        <f>Tabulka1[[#This Row],[std2]]</f>
        <v>3.2419065047990227E-2</v>
      </c>
      <c r="AJ1390" s="1" t="str">
        <f>Tabulka1[[#This Row],[z2Label]]</f>
        <v>Dynamic viscosity (mPa.s)</v>
      </c>
      <c r="AK1390" s="1">
        <v>15</v>
      </c>
      <c r="AL1390" s="1" t="s">
        <v>83</v>
      </c>
      <c r="AM1390" s="1" t="s">
        <v>79</v>
      </c>
      <c r="AN1390" s="1">
        <f t="shared" si="940"/>
        <v>2.2513771194824743</v>
      </c>
      <c r="AO1390" s="1">
        <f>Tabulka1[[#This Row],[Interpolated_z2]]-Tabulka1[[#This Row],[z2]]</f>
        <v>7.0811176065384007E-2</v>
      </c>
      <c r="AP1390" s="1">
        <f>Tabulka1[[#This Row],[Interpolated_z2 - measured]]/Tabulka1[[#This Row],[z2]]*100</f>
        <v>3.2473760437814705</v>
      </c>
      <c r="AQ1390" s="1">
        <v>1</v>
      </c>
    </row>
    <row r="1391" spans="1:43" ht="16.5" x14ac:dyDescent="0.35">
      <c r="A1391" s="1">
        <f t="shared" si="945"/>
        <v>2.9917092778156982</v>
      </c>
      <c r="B1391" s="1">
        <f t="shared" si="945"/>
        <v>2.8226777036191111</v>
      </c>
      <c r="C1391" s="1">
        <f>Tabulka1[[#This Row],[z2]]</f>
        <v>2.8485065292119542</v>
      </c>
      <c r="D1391" s="1">
        <f>Tabulka1[[#This Row],[std2]]</f>
        <v>3.4716068250442554E-4</v>
      </c>
      <c r="E1391" s="1">
        <f t="shared" si="944"/>
        <v>6</v>
      </c>
      <c r="F1391" s="1" t="s">
        <v>84</v>
      </c>
      <c r="G1391" s="1" t="s">
        <v>27</v>
      </c>
      <c r="H1391" s="1" t="str">
        <f>Tabulka1[[#This Row],[z2Label]]</f>
        <v>Dynamic viscosity (mPa.s)</v>
      </c>
      <c r="I1391" s="1">
        <f t="shared" si="946"/>
        <v>25</v>
      </c>
      <c r="J1391" s="1">
        <f t="shared" si="946"/>
        <v>1.887</v>
      </c>
      <c r="K1391">
        <v>2.8485065292119542</v>
      </c>
      <c r="L1391">
        <v>3.4716068250442554E-4</v>
      </c>
      <c r="M1391" s="1" t="s">
        <v>29</v>
      </c>
      <c r="N1391" s="1" t="s">
        <v>28</v>
      </c>
      <c r="O1391" s="1" t="s">
        <v>81</v>
      </c>
      <c r="P1391" s="1">
        <f t="shared" si="947"/>
        <v>11.34525456267221</v>
      </c>
      <c r="Q1391" s="1">
        <f t="shared" si="947"/>
        <v>1.887</v>
      </c>
      <c r="R1391" s="1">
        <f>Tabulka1[[#This Row],[z2]]</f>
        <v>2.8485065292119542</v>
      </c>
      <c r="S1391" s="1">
        <f>Tabulka1[[#This Row],[std2]]</f>
        <v>3.4716068250442554E-4</v>
      </c>
      <c r="T1391" s="1" t="s">
        <v>39</v>
      </c>
      <c r="U1391" s="1" t="s">
        <v>28</v>
      </c>
      <c r="V1391" s="1" t="str">
        <f>Tabulka1[[#This Row],[z2Label]]</f>
        <v>Dynamic viscosity (mPa.s)</v>
      </c>
      <c r="W1391" s="1">
        <f>2*Tabulka1[[#This Row],[x3]]/94.196*1000/(100-Tabulka1[[#This Row],[x2]])</f>
        <v>3.2118149568055854</v>
      </c>
      <c r="X1391" s="1">
        <f>(Tabulka1[[#This Row],[x2]]-Tabulka1[[#This Row],[x3]])/60.08*1000/(100-Tabulka1[[#This Row],[x2]])</f>
        <v>3.0303474117460696</v>
      </c>
      <c r="Y1391" s="1">
        <f>Tabulka1[[#This Row],[z2]]</f>
        <v>2.8485065292119542</v>
      </c>
      <c r="Z1391" s="1">
        <f>Tabulka1[[#This Row],[std2]]</f>
        <v>3.4716068250442554E-4</v>
      </c>
      <c r="AA1391" s="1" t="s">
        <v>40</v>
      </c>
      <c r="AB1391" s="1" t="s">
        <v>37</v>
      </c>
      <c r="AC1391" s="1" t="str">
        <f>Tabulka1[[#This Row],[z2Label]]</f>
        <v>Dynamic viscosity (mPa.s)</v>
      </c>
      <c r="AD1391" s="1">
        <f>Tabulka1[[#This Row],[y2]]</f>
        <v>1.887</v>
      </c>
      <c r="AE1391" s="1">
        <f>Tabulka1[[#This Row],[x3]]</f>
        <v>11.34525456267221</v>
      </c>
      <c r="AF1391" s="1">
        <f>Tabulka1[[#This Row],[x2]]-Tabulka1[[#This Row],[x3]]</f>
        <v>13.65474543732779</v>
      </c>
      <c r="AG1391" s="1">
        <f>100-Tabulka1[[#This Row],[Na2O_proc]]-Tabulka1[[#This Row],[SiO2_proc]]</f>
        <v>75</v>
      </c>
      <c r="AH1391" s="1">
        <f>Tabulka1[[#This Row],[z2]]</f>
        <v>2.8485065292119542</v>
      </c>
      <c r="AI1391" s="1">
        <f>Tabulka1[[#This Row],[std2]]</f>
        <v>3.4716068250442554E-4</v>
      </c>
      <c r="AJ1391" s="1" t="str">
        <f>Tabulka1[[#This Row],[z2Label]]</f>
        <v>Dynamic viscosity (mPa.s)</v>
      </c>
      <c r="AK1391" s="1">
        <v>15</v>
      </c>
      <c r="AL1391" s="1" t="s">
        <v>83</v>
      </c>
      <c r="AM1391" s="1" t="s">
        <v>79</v>
      </c>
      <c r="AN1391" s="1">
        <f t="shared" si="940"/>
        <v>2.7122135042759572</v>
      </c>
      <c r="AO1391" s="1">
        <f>Tabulka1[[#This Row],[Interpolated_z2]]-Tabulka1[[#This Row],[z2]]</f>
        <v>-0.13629302493599704</v>
      </c>
      <c r="AP1391" s="1">
        <f>Tabulka1[[#This Row],[Interpolated_z2 - measured]]/Tabulka1[[#This Row],[z2]]*100</f>
        <v>-4.7847187127109319</v>
      </c>
      <c r="AQ1391" s="1">
        <v>1</v>
      </c>
    </row>
    <row r="1392" spans="1:43" ht="16.5" x14ac:dyDescent="0.35">
      <c r="A1392" s="1">
        <f t="shared" si="945"/>
        <v>3.759413347866154</v>
      </c>
      <c r="B1392" s="1">
        <f t="shared" si="945"/>
        <v>3.5470064937117165</v>
      </c>
      <c r="C1392" s="1">
        <f>Tabulka1[[#This Row],[z2]]</f>
        <v>4.0230094751067078</v>
      </c>
      <c r="D1392" s="1">
        <f>Tabulka1[[#This Row],[std2]]</f>
        <v>1.8402868959146401E-2</v>
      </c>
      <c r="E1392" s="1">
        <f t="shared" si="944"/>
        <v>6</v>
      </c>
      <c r="F1392" s="1" t="s">
        <v>84</v>
      </c>
      <c r="G1392" s="1" t="s">
        <v>27</v>
      </c>
      <c r="H1392" s="1" t="str">
        <f>Tabulka1[[#This Row],[z2Label]]</f>
        <v>Dynamic viscosity (mPa.s)</v>
      </c>
      <c r="I1392" s="1">
        <f t="shared" si="946"/>
        <v>30</v>
      </c>
      <c r="J1392" s="1">
        <f t="shared" si="946"/>
        <v>1.887</v>
      </c>
      <c r="K1392">
        <v>4.0230094751067078</v>
      </c>
      <c r="L1392">
        <v>1.8402868959146401E-2</v>
      </c>
      <c r="M1392" s="1" t="s">
        <v>29</v>
      </c>
      <c r="N1392" s="1" t="s">
        <v>28</v>
      </c>
      <c r="O1392" s="1" t="s">
        <v>81</v>
      </c>
      <c r="P1392" s="1">
        <f t="shared" si="947"/>
        <v>13.614305475206653</v>
      </c>
      <c r="Q1392" s="1">
        <f t="shared" si="947"/>
        <v>1.887</v>
      </c>
      <c r="R1392" s="1">
        <f>Tabulka1[[#This Row],[z2]]</f>
        <v>4.0230094751067078</v>
      </c>
      <c r="S1392" s="1">
        <f>Tabulka1[[#This Row],[std2]]</f>
        <v>1.8402868959146401E-2</v>
      </c>
      <c r="T1392" s="1" t="s">
        <v>39</v>
      </c>
      <c r="U1392" s="1" t="s">
        <v>28</v>
      </c>
      <c r="V1392" s="1" t="str">
        <f>Tabulka1[[#This Row],[z2Label]]</f>
        <v>Dynamic viscosity (mPa.s)</v>
      </c>
      <c r="W1392" s="1">
        <f>2*Tabulka1[[#This Row],[x3]]/94.196*1000/(100-Tabulka1[[#This Row],[x2]])</f>
        <v>4.1294763730357529</v>
      </c>
      <c r="X1392" s="1">
        <f>(Tabulka1[[#This Row],[x2]]-Tabulka1[[#This Row],[x3]])/60.08*1000/(100-Tabulka1[[#This Row],[x2]])</f>
        <v>3.8961609579592325</v>
      </c>
      <c r="Y1392" s="1">
        <f>Tabulka1[[#This Row],[z2]]</f>
        <v>4.0230094751067078</v>
      </c>
      <c r="Z1392" s="1">
        <f>Tabulka1[[#This Row],[std2]]</f>
        <v>1.8402868959146401E-2</v>
      </c>
      <c r="AA1392" s="1" t="s">
        <v>40</v>
      </c>
      <c r="AB1392" s="1" t="s">
        <v>37</v>
      </c>
      <c r="AC1392" s="1" t="str">
        <f>Tabulka1[[#This Row],[z2Label]]</f>
        <v>Dynamic viscosity (mPa.s)</v>
      </c>
      <c r="AD1392" s="1">
        <f>Tabulka1[[#This Row],[y2]]</f>
        <v>1.887</v>
      </c>
      <c r="AE1392" s="1">
        <f>Tabulka1[[#This Row],[x3]]</f>
        <v>13.614305475206653</v>
      </c>
      <c r="AF1392" s="1">
        <f>Tabulka1[[#This Row],[x2]]-Tabulka1[[#This Row],[x3]]</f>
        <v>16.385694524793347</v>
      </c>
      <c r="AG1392" s="1">
        <f>100-Tabulka1[[#This Row],[Na2O_proc]]-Tabulka1[[#This Row],[SiO2_proc]]</f>
        <v>70</v>
      </c>
      <c r="AH1392" s="1">
        <f>Tabulka1[[#This Row],[z2]]</f>
        <v>4.0230094751067078</v>
      </c>
      <c r="AI1392" s="1">
        <f>Tabulka1[[#This Row],[std2]]</f>
        <v>1.8402868959146401E-2</v>
      </c>
      <c r="AJ1392" s="1" t="str">
        <f>Tabulka1[[#This Row],[z2Label]]</f>
        <v>Dynamic viscosity (mPa.s)</v>
      </c>
      <c r="AK1392" s="1">
        <v>15</v>
      </c>
      <c r="AL1392" s="1" t="s">
        <v>83</v>
      </c>
      <c r="AM1392" s="1" t="s">
        <v>79</v>
      </c>
      <c r="AN1392" s="1">
        <f t="shared" si="940"/>
        <v>3.9489434629944542</v>
      </c>
      <c r="AO1392" s="1">
        <f>Tabulka1[[#This Row],[Interpolated_z2]]-Tabulka1[[#This Row],[z2]]</f>
        <v>-7.406601211225361E-2</v>
      </c>
      <c r="AP1392" s="1">
        <f>Tabulka1[[#This Row],[Interpolated_z2 - measured]]/Tabulka1[[#This Row],[z2]]*100</f>
        <v>-1.8410598476228808</v>
      </c>
      <c r="AQ1392" s="1">
        <v>1</v>
      </c>
    </row>
    <row r="1393" spans="1:43" ht="16.5" x14ac:dyDescent="0.35">
      <c r="A1393" s="1">
        <f t="shared" si="945"/>
        <v>0</v>
      </c>
      <c r="B1393" s="1">
        <f t="shared" si="945"/>
        <v>0</v>
      </c>
      <c r="C1393" s="1">
        <f>Tabulka1[[#This Row],[z2]]</f>
        <v>1.1030139981072158</v>
      </c>
      <c r="D1393" s="1">
        <f>Tabulka1[[#This Row],[std2]]</f>
        <v>6.9239040212735392E-3</v>
      </c>
      <c r="E1393" s="1">
        <f t="shared" si="944"/>
        <v>7</v>
      </c>
      <c r="F1393" s="1" t="s">
        <v>84</v>
      </c>
      <c r="G1393" s="1" t="s">
        <v>27</v>
      </c>
      <c r="H1393" s="1" t="str">
        <f>Tabulka1[[#This Row],[z2Label]]</f>
        <v>Dynamic viscosity (mPa.s)</v>
      </c>
      <c r="I1393" s="1">
        <f t="shared" si="946"/>
        <v>0</v>
      </c>
      <c r="J1393" s="1">
        <f t="shared" si="946"/>
        <v>2</v>
      </c>
      <c r="K1393" s="1">
        <v>1.1030139981072158</v>
      </c>
      <c r="L1393" s="1">
        <v>6.9239040212735392E-3</v>
      </c>
      <c r="M1393" s="1" t="s">
        <v>29</v>
      </c>
      <c r="N1393" s="1" t="s">
        <v>28</v>
      </c>
      <c r="O1393" s="1" t="s">
        <v>81</v>
      </c>
      <c r="P1393" s="1">
        <f t="shared" si="947"/>
        <v>0</v>
      </c>
      <c r="Q1393" s="1">
        <f t="shared" si="947"/>
        <v>2</v>
      </c>
      <c r="R1393" s="1">
        <f>Tabulka1[[#This Row],[z2]]</f>
        <v>1.1030139981072158</v>
      </c>
      <c r="S1393" s="1">
        <f>Tabulka1[[#This Row],[std2]]</f>
        <v>6.9239040212735392E-3</v>
      </c>
      <c r="T1393" s="1" t="s">
        <v>39</v>
      </c>
      <c r="U1393" s="1" t="s">
        <v>28</v>
      </c>
      <c r="V1393" s="1" t="str">
        <f>Tabulka1[[#This Row],[z2Label]]</f>
        <v>Dynamic viscosity (mPa.s)</v>
      </c>
      <c r="W1393" s="1">
        <f>2*Tabulka1[[#This Row],[x3]]/94.196*1000/(100-Tabulka1[[#This Row],[x2]])</f>
        <v>0</v>
      </c>
      <c r="X1393" s="1">
        <f>(Tabulka1[[#This Row],[x2]]-Tabulka1[[#This Row],[x3]])/60.08*1000/(100-Tabulka1[[#This Row],[x2]])</f>
        <v>0</v>
      </c>
      <c r="Y1393" s="1">
        <f>Tabulka1[[#This Row],[z2]]</f>
        <v>1.1030139981072158</v>
      </c>
      <c r="Z1393" s="1">
        <f>Tabulka1[[#This Row],[std2]]</f>
        <v>6.9239040212735392E-3</v>
      </c>
      <c r="AA1393" s="1" t="s">
        <v>40</v>
      </c>
      <c r="AB1393" s="1" t="s">
        <v>37</v>
      </c>
      <c r="AC1393" s="1" t="str">
        <f>Tabulka1[[#This Row],[z2Label]]</f>
        <v>Dynamic viscosity (mPa.s)</v>
      </c>
      <c r="AD1393" s="1">
        <f>Tabulka1[[#This Row],[y2]]</f>
        <v>2</v>
      </c>
      <c r="AE1393" s="1">
        <f>Tabulka1[[#This Row],[x3]]</f>
        <v>0</v>
      </c>
      <c r="AF1393" s="1">
        <f>Tabulka1[[#This Row],[x2]]-Tabulka1[[#This Row],[x3]]</f>
        <v>0</v>
      </c>
      <c r="AG1393" s="1">
        <f>100-Tabulka1[[#This Row],[Na2O_proc]]-Tabulka1[[#This Row],[SiO2_proc]]</f>
        <v>100</v>
      </c>
      <c r="AH1393" s="1">
        <f>Tabulka1[[#This Row],[z2]]</f>
        <v>1.1030139981072158</v>
      </c>
      <c r="AI1393" s="1">
        <f>Tabulka1[[#This Row],[std2]]</f>
        <v>6.9239040212735392E-3</v>
      </c>
      <c r="AJ1393" s="1" t="str">
        <f>Tabulka1[[#This Row],[z2Label]]</f>
        <v>Dynamic viscosity (mPa.s)</v>
      </c>
      <c r="AK1393" s="1">
        <v>15</v>
      </c>
      <c r="AL1393" s="1" t="s">
        <v>83</v>
      </c>
      <c r="AM1393" s="1" t="s">
        <v>79</v>
      </c>
      <c r="AN1393" s="1">
        <f t="shared" si="940"/>
        <v>1.2421944</v>
      </c>
      <c r="AO1393" s="1">
        <f>Tabulka1[[#This Row],[Interpolated_z2]]-Tabulka1[[#This Row],[z2]]</f>
        <v>0.13918040189278424</v>
      </c>
      <c r="AP1393" s="1">
        <f>Tabulka1[[#This Row],[Interpolated_z2 - measured]]/Tabulka1[[#This Row],[z2]]*100</f>
        <v>12.618189989575775</v>
      </c>
      <c r="AQ1393" s="1">
        <v>100</v>
      </c>
    </row>
    <row r="1394" spans="1:43" ht="16.5" x14ac:dyDescent="0.35">
      <c r="A1394" s="1">
        <f t="shared" si="945"/>
        <v>0.48610722349735946</v>
      </c>
      <c r="B1394" s="1">
        <f t="shared" si="945"/>
        <v>0.48610722349735946</v>
      </c>
      <c r="C1394" s="1">
        <f>Tabulka1[[#This Row],[z2]]</f>
        <v>1.2248901358299347</v>
      </c>
      <c r="D1394" s="1">
        <f>Tabulka1[[#This Row],[std2]]</f>
        <v>1.6152649124245852E-4</v>
      </c>
      <c r="E1394" s="1">
        <f t="shared" si="944"/>
        <v>7</v>
      </c>
      <c r="F1394" s="1" t="s">
        <v>84</v>
      </c>
      <c r="G1394" s="1" t="s">
        <v>27</v>
      </c>
      <c r="H1394" s="1" t="str">
        <f>Tabulka1[[#This Row],[z2Label]]</f>
        <v>Dynamic viscosity (mPa.s)</v>
      </c>
      <c r="I1394" s="1">
        <f t="shared" si="946"/>
        <v>5</v>
      </c>
      <c r="J1394" s="1">
        <f t="shared" si="946"/>
        <v>2</v>
      </c>
      <c r="K1394">
        <v>1.2248901358299347</v>
      </c>
      <c r="L1394">
        <v>1.6152649124245852E-4</v>
      </c>
      <c r="M1394" s="1" t="s">
        <v>29</v>
      </c>
      <c r="N1394" s="1" t="s">
        <v>28</v>
      </c>
      <c r="O1394" s="1" t="s">
        <v>81</v>
      </c>
      <c r="P1394" s="1">
        <f t="shared" si="947"/>
        <v>2.1971859896620574</v>
      </c>
      <c r="Q1394" s="1">
        <f t="shared" si="947"/>
        <v>2</v>
      </c>
      <c r="R1394" s="1">
        <f>Tabulka1[[#This Row],[z2]]</f>
        <v>1.2248901358299347</v>
      </c>
      <c r="S1394" s="1">
        <f>Tabulka1[[#This Row],[std2]]</f>
        <v>1.6152649124245852E-4</v>
      </c>
      <c r="T1394" s="1" t="s">
        <v>39</v>
      </c>
      <c r="U1394" s="1" t="s">
        <v>28</v>
      </c>
      <c r="V1394" s="1" t="str">
        <f>Tabulka1[[#This Row],[z2Label]]</f>
        <v>Dynamic viscosity (mPa.s)</v>
      </c>
      <c r="W1394" s="1">
        <f>2*Tabulka1[[#This Row],[x3]]/94.196*1000/(100-Tabulka1[[#This Row],[x2]])</f>
        <v>0.49106700019937322</v>
      </c>
      <c r="X1394" s="1">
        <f>(Tabulka1[[#This Row],[x2]]-Tabulka1[[#This Row],[x3]])/60.08*1000/(100-Tabulka1[[#This Row],[x2]])</f>
        <v>0.49106700019937327</v>
      </c>
      <c r="Y1394" s="1">
        <f>Tabulka1[[#This Row],[z2]]</f>
        <v>1.2248901358299347</v>
      </c>
      <c r="Z1394" s="1">
        <f>Tabulka1[[#This Row],[std2]]</f>
        <v>1.6152649124245852E-4</v>
      </c>
      <c r="AA1394" s="1" t="s">
        <v>40</v>
      </c>
      <c r="AB1394" s="1" t="s">
        <v>37</v>
      </c>
      <c r="AC1394" s="1" t="str">
        <f>Tabulka1[[#This Row],[z2Label]]</f>
        <v>Dynamic viscosity (mPa.s)</v>
      </c>
      <c r="AD1394" s="1">
        <f>Tabulka1[[#This Row],[y2]]</f>
        <v>2</v>
      </c>
      <c r="AE1394" s="1">
        <f>Tabulka1[[#This Row],[x3]]</f>
        <v>2.1971859896620574</v>
      </c>
      <c r="AF1394" s="1">
        <f>Tabulka1[[#This Row],[x2]]-Tabulka1[[#This Row],[x3]]</f>
        <v>2.8028140103379426</v>
      </c>
      <c r="AG1394" s="1">
        <f>100-Tabulka1[[#This Row],[Na2O_proc]]-Tabulka1[[#This Row],[SiO2_proc]]</f>
        <v>95</v>
      </c>
      <c r="AH1394" s="1">
        <f>Tabulka1[[#This Row],[z2]]</f>
        <v>1.2248901358299347</v>
      </c>
      <c r="AI1394" s="1">
        <f>Tabulka1[[#This Row],[std2]]</f>
        <v>1.6152649124245852E-4</v>
      </c>
      <c r="AJ1394" s="1" t="str">
        <f>Tabulka1[[#This Row],[z2Label]]</f>
        <v>Dynamic viscosity (mPa.s)</v>
      </c>
      <c r="AK1394" s="1">
        <v>15</v>
      </c>
      <c r="AL1394" s="1" t="s">
        <v>83</v>
      </c>
      <c r="AM1394" s="1" t="s">
        <v>79</v>
      </c>
      <c r="AN1394" s="1">
        <f t="shared" si="940"/>
        <v>1.0593800249999996</v>
      </c>
      <c r="AO1394" s="1">
        <f>Tabulka1[[#This Row],[Interpolated_z2]]-Tabulka1[[#This Row],[z2]]</f>
        <v>-0.16551011082993505</v>
      </c>
      <c r="AP1394" s="1">
        <f>Tabulka1[[#This Row],[Interpolated_z2 - measured]]/Tabulka1[[#This Row],[z2]]*100</f>
        <v>-13.512241301363105</v>
      </c>
      <c r="AQ1394" s="1">
        <v>1</v>
      </c>
    </row>
    <row r="1395" spans="1:43" ht="16.5" x14ac:dyDescent="0.35">
      <c r="A1395" s="1">
        <f t="shared" si="945"/>
        <v>1.0139674186866707</v>
      </c>
      <c r="B1395" s="1">
        <f t="shared" si="945"/>
        <v>1.0139674186866707</v>
      </c>
      <c r="C1395" s="1">
        <f>Tabulka1[[#This Row],[z2]]</f>
        <v>1.4344335734310878</v>
      </c>
      <c r="D1395" s="1">
        <f>Tabulka1[[#This Row],[std2]]</f>
        <v>5.0431779674495994E-4</v>
      </c>
      <c r="E1395" s="1">
        <f t="shared" si="944"/>
        <v>7</v>
      </c>
      <c r="F1395" s="1" t="s">
        <v>84</v>
      </c>
      <c r="G1395" s="1" t="s">
        <v>27</v>
      </c>
      <c r="H1395" s="1" t="str">
        <f>Tabulka1[[#This Row],[z2Label]]</f>
        <v>Dynamic viscosity (mPa.s)</v>
      </c>
      <c r="I1395" s="1">
        <f t="shared" si="946"/>
        <v>10</v>
      </c>
      <c r="J1395" s="1">
        <f t="shared" si="946"/>
        <v>2</v>
      </c>
      <c r="K1395">
        <v>1.4344335734310878</v>
      </c>
      <c r="L1395">
        <v>5.0431779674495994E-4</v>
      </c>
      <c r="M1395" s="1" t="s">
        <v>29</v>
      </c>
      <c r="N1395" s="1" t="s">
        <v>28</v>
      </c>
      <c r="O1395" s="1" t="s">
        <v>81</v>
      </c>
      <c r="P1395" s="1">
        <f t="shared" si="947"/>
        <v>4.3943719793241147</v>
      </c>
      <c r="Q1395" s="1">
        <f t="shared" si="947"/>
        <v>2</v>
      </c>
      <c r="R1395" s="1">
        <f>Tabulka1[[#This Row],[z2]]</f>
        <v>1.4344335734310878</v>
      </c>
      <c r="S1395" s="1">
        <f>Tabulka1[[#This Row],[std2]]</f>
        <v>5.0431779674495994E-4</v>
      </c>
      <c r="T1395" s="1" t="s">
        <v>39</v>
      </c>
      <c r="U1395" s="1" t="s">
        <v>28</v>
      </c>
      <c r="V1395" s="1" t="str">
        <f>Tabulka1[[#This Row],[z2Label]]</f>
        <v>Dynamic viscosity (mPa.s)</v>
      </c>
      <c r="W1395" s="1">
        <f>2*Tabulka1[[#This Row],[x3]]/94.196*1000/(100-Tabulka1[[#This Row],[x2]])</f>
        <v>1.0366970004208989</v>
      </c>
      <c r="X1395" s="1">
        <f>(Tabulka1[[#This Row],[x2]]-Tabulka1[[#This Row],[x3]])/60.08*1000/(100-Tabulka1[[#This Row],[x2]])</f>
        <v>1.0366970004208991</v>
      </c>
      <c r="Y1395" s="1">
        <f>Tabulka1[[#This Row],[z2]]</f>
        <v>1.4344335734310878</v>
      </c>
      <c r="Z1395" s="1">
        <f>Tabulka1[[#This Row],[std2]]</f>
        <v>5.0431779674495994E-4</v>
      </c>
      <c r="AA1395" s="1" t="s">
        <v>40</v>
      </c>
      <c r="AB1395" s="1" t="s">
        <v>37</v>
      </c>
      <c r="AC1395" s="1" t="str">
        <f>Tabulka1[[#This Row],[z2Label]]</f>
        <v>Dynamic viscosity (mPa.s)</v>
      </c>
      <c r="AD1395" s="1">
        <f>Tabulka1[[#This Row],[y2]]</f>
        <v>2</v>
      </c>
      <c r="AE1395" s="1">
        <f>Tabulka1[[#This Row],[x3]]</f>
        <v>4.3943719793241147</v>
      </c>
      <c r="AF1395" s="1">
        <f>Tabulka1[[#This Row],[x2]]-Tabulka1[[#This Row],[x3]]</f>
        <v>5.6056280206758853</v>
      </c>
      <c r="AG1395" s="1">
        <f>100-Tabulka1[[#This Row],[Na2O_proc]]-Tabulka1[[#This Row],[SiO2_proc]]</f>
        <v>90</v>
      </c>
      <c r="AH1395" s="1">
        <f>Tabulka1[[#This Row],[z2]]</f>
        <v>1.4344335734310878</v>
      </c>
      <c r="AI1395" s="1">
        <f>Tabulka1[[#This Row],[std2]]</f>
        <v>5.0431779674495994E-4</v>
      </c>
      <c r="AJ1395" s="1" t="str">
        <f>Tabulka1[[#This Row],[z2Label]]</f>
        <v>Dynamic viscosity (mPa.s)</v>
      </c>
      <c r="AK1395" s="1">
        <v>15</v>
      </c>
      <c r="AL1395" s="1" t="s">
        <v>83</v>
      </c>
      <c r="AM1395" s="1" t="s">
        <v>79</v>
      </c>
      <c r="AN1395" s="1">
        <f t="shared" si="940"/>
        <v>1.455224400000001</v>
      </c>
      <c r="AO1395" s="1">
        <f>Tabulka1[[#This Row],[Interpolated_z2]]-Tabulka1[[#This Row],[z2]]</f>
        <v>2.0790826568913179E-2</v>
      </c>
      <c r="AP1395" s="1">
        <f>Tabulka1[[#This Row],[Interpolated_z2 - measured]]/Tabulka1[[#This Row],[z2]]*100</f>
        <v>1.4494102030240859</v>
      </c>
      <c r="AQ1395" s="1">
        <v>1</v>
      </c>
    </row>
    <row r="1396" spans="1:43" ht="16.5" x14ac:dyDescent="0.35">
      <c r="A1396" s="1">
        <f t="shared" ref="A1396:B1415" si="948">A1025</f>
        <v>1.5872753736774337</v>
      </c>
      <c r="B1396" s="1">
        <f t="shared" si="948"/>
        <v>1.5872753736774337</v>
      </c>
      <c r="C1396" s="1">
        <f>Tabulka1[[#This Row],[z2]]</f>
        <v>1.7265008510095563</v>
      </c>
      <c r="D1396" s="1">
        <f>Tabulka1[[#This Row],[std2]]</f>
        <v>4.0973240361184089E-4</v>
      </c>
      <c r="E1396" s="1">
        <f t="shared" si="944"/>
        <v>7</v>
      </c>
      <c r="F1396" s="1" t="s">
        <v>84</v>
      </c>
      <c r="G1396" s="1" t="s">
        <v>27</v>
      </c>
      <c r="H1396" s="1" t="str">
        <f>Tabulka1[[#This Row],[z2Label]]</f>
        <v>Dynamic viscosity (mPa.s)</v>
      </c>
      <c r="I1396" s="1">
        <f t="shared" ref="I1396:J1415" si="949">I1025</f>
        <v>15</v>
      </c>
      <c r="J1396" s="1">
        <f t="shared" si="949"/>
        <v>2</v>
      </c>
      <c r="K1396">
        <v>1.7265008510095563</v>
      </c>
      <c r="L1396">
        <v>4.0973240361184089E-4</v>
      </c>
      <c r="M1396" s="1" t="s">
        <v>29</v>
      </c>
      <c r="N1396" s="1" t="s">
        <v>28</v>
      </c>
      <c r="O1396" s="1" t="s">
        <v>81</v>
      </c>
      <c r="P1396" s="1">
        <f t="shared" ref="P1396:Q1415" si="950">P1025</f>
        <v>6.5915579689861721</v>
      </c>
      <c r="Q1396" s="1">
        <f t="shared" si="950"/>
        <v>2</v>
      </c>
      <c r="R1396" s="1">
        <f>Tabulka1[[#This Row],[z2]]</f>
        <v>1.7265008510095563</v>
      </c>
      <c r="S1396" s="1">
        <f>Tabulka1[[#This Row],[std2]]</f>
        <v>4.0973240361184089E-4</v>
      </c>
      <c r="T1396" s="1" t="s">
        <v>39</v>
      </c>
      <c r="U1396" s="1" t="s">
        <v>28</v>
      </c>
      <c r="V1396" s="1" t="str">
        <f>Tabulka1[[#This Row],[z2Label]]</f>
        <v>Dynamic viscosity (mPa.s)</v>
      </c>
      <c r="W1396" s="1">
        <f>2*Tabulka1[[#This Row],[x3]]/94.196*1000/(100-Tabulka1[[#This Row],[x2]])</f>
        <v>1.6465187653743689</v>
      </c>
      <c r="X1396" s="1">
        <f>(Tabulka1[[#This Row],[x2]]-Tabulka1[[#This Row],[x3]])/60.08*1000/(100-Tabulka1[[#This Row],[x2]])</f>
        <v>1.6465187653743689</v>
      </c>
      <c r="Y1396" s="1">
        <f>Tabulka1[[#This Row],[z2]]</f>
        <v>1.7265008510095563</v>
      </c>
      <c r="Z1396" s="1">
        <f>Tabulka1[[#This Row],[std2]]</f>
        <v>4.0973240361184089E-4</v>
      </c>
      <c r="AA1396" s="1" t="s">
        <v>40</v>
      </c>
      <c r="AB1396" s="1" t="s">
        <v>37</v>
      </c>
      <c r="AC1396" s="1" t="str">
        <f>Tabulka1[[#This Row],[z2Label]]</f>
        <v>Dynamic viscosity (mPa.s)</v>
      </c>
      <c r="AD1396" s="1">
        <f>Tabulka1[[#This Row],[y2]]</f>
        <v>2</v>
      </c>
      <c r="AE1396" s="1">
        <f>Tabulka1[[#This Row],[x3]]</f>
        <v>6.5915579689861721</v>
      </c>
      <c r="AF1396" s="1">
        <f>Tabulka1[[#This Row],[x2]]-Tabulka1[[#This Row],[x3]]</f>
        <v>8.408442031013827</v>
      </c>
      <c r="AG1396" s="1">
        <f>100-Tabulka1[[#This Row],[Na2O_proc]]-Tabulka1[[#This Row],[SiO2_proc]]</f>
        <v>85</v>
      </c>
      <c r="AH1396" s="1">
        <f>Tabulka1[[#This Row],[z2]]</f>
        <v>1.7265008510095563</v>
      </c>
      <c r="AI1396" s="1">
        <f>Tabulka1[[#This Row],[std2]]</f>
        <v>4.0973240361184089E-4</v>
      </c>
      <c r="AJ1396" s="1" t="str">
        <f>Tabulka1[[#This Row],[z2Label]]</f>
        <v>Dynamic viscosity (mPa.s)</v>
      </c>
      <c r="AK1396" s="1">
        <v>15</v>
      </c>
      <c r="AL1396" s="1" t="s">
        <v>83</v>
      </c>
      <c r="AM1396" s="1" t="s">
        <v>79</v>
      </c>
      <c r="AN1396" s="1">
        <f t="shared" si="940"/>
        <v>1.888850025000002</v>
      </c>
      <c r="AO1396" s="1">
        <f>Tabulka1[[#This Row],[Interpolated_z2]]-Tabulka1[[#This Row],[z2]]</f>
        <v>0.16234917399044568</v>
      </c>
      <c r="AP1396" s="1">
        <f>Tabulka1[[#This Row],[Interpolated_z2 - measured]]/Tabulka1[[#This Row],[z2]]*100</f>
        <v>9.40336484024977</v>
      </c>
      <c r="AQ1396" s="1">
        <v>1</v>
      </c>
    </row>
    <row r="1397" spans="1:43" ht="16.5" x14ac:dyDescent="0.35">
      <c r="A1397" s="1">
        <f t="shared" si="948"/>
        <v>2.2107895277015808</v>
      </c>
      <c r="B1397" s="1">
        <f t="shared" si="948"/>
        <v>2.2107895277015808</v>
      </c>
      <c r="C1397" s="1">
        <f>Tabulka1[[#This Row],[z2]]</f>
        <v>2.1634794189569684</v>
      </c>
      <c r="D1397" s="1">
        <f>Tabulka1[[#This Row],[std2]]</f>
        <v>4.9701093970064519E-4</v>
      </c>
      <c r="E1397" s="1">
        <f t="shared" si="944"/>
        <v>7</v>
      </c>
      <c r="F1397" s="1" t="s">
        <v>84</v>
      </c>
      <c r="G1397" s="1" t="s">
        <v>27</v>
      </c>
      <c r="H1397" s="1" t="str">
        <f>Tabulka1[[#This Row],[z2Label]]</f>
        <v>Dynamic viscosity (mPa.s)</v>
      </c>
      <c r="I1397" s="1">
        <f t="shared" si="949"/>
        <v>20</v>
      </c>
      <c r="J1397" s="1">
        <f t="shared" si="949"/>
        <v>2</v>
      </c>
      <c r="K1397">
        <v>2.1634794189569684</v>
      </c>
      <c r="L1397">
        <v>4.9701093970064519E-4</v>
      </c>
      <c r="M1397" s="1" t="s">
        <v>29</v>
      </c>
      <c r="N1397" s="1" t="s">
        <v>28</v>
      </c>
      <c r="O1397" s="1" t="s">
        <v>81</v>
      </c>
      <c r="P1397" s="1">
        <f t="shared" si="950"/>
        <v>8.7887439586482294</v>
      </c>
      <c r="Q1397" s="1">
        <f t="shared" si="950"/>
        <v>2</v>
      </c>
      <c r="R1397" s="1">
        <f>Tabulka1[[#This Row],[z2]]</f>
        <v>2.1634794189569684</v>
      </c>
      <c r="S1397" s="1">
        <f>Tabulka1[[#This Row],[std2]]</f>
        <v>4.9701093970064519E-4</v>
      </c>
      <c r="T1397" s="1" t="s">
        <v>39</v>
      </c>
      <c r="U1397" s="1" t="s">
        <v>28</v>
      </c>
      <c r="V1397" s="1" t="str">
        <f>Tabulka1[[#This Row],[z2Label]]</f>
        <v>Dynamic viscosity (mPa.s)</v>
      </c>
      <c r="W1397" s="1">
        <f>2*Tabulka1[[#This Row],[x3]]/94.196*1000/(100-Tabulka1[[#This Row],[x2]])</f>
        <v>2.3325682509470225</v>
      </c>
      <c r="X1397" s="1">
        <f>(Tabulka1[[#This Row],[x2]]-Tabulka1[[#This Row],[x3]])/60.08*1000/(100-Tabulka1[[#This Row],[x2]])</f>
        <v>2.3325682509470229</v>
      </c>
      <c r="Y1397" s="1">
        <f>Tabulka1[[#This Row],[z2]]</f>
        <v>2.1634794189569684</v>
      </c>
      <c r="Z1397" s="1">
        <f>Tabulka1[[#This Row],[std2]]</f>
        <v>4.9701093970064519E-4</v>
      </c>
      <c r="AA1397" s="1" t="s">
        <v>40</v>
      </c>
      <c r="AB1397" s="1" t="s">
        <v>37</v>
      </c>
      <c r="AC1397" s="1" t="str">
        <f>Tabulka1[[#This Row],[z2Label]]</f>
        <v>Dynamic viscosity (mPa.s)</v>
      </c>
      <c r="AD1397" s="1">
        <f>Tabulka1[[#This Row],[y2]]</f>
        <v>2</v>
      </c>
      <c r="AE1397" s="1">
        <f>Tabulka1[[#This Row],[x3]]</f>
        <v>8.7887439586482294</v>
      </c>
      <c r="AF1397" s="1">
        <f>Tabulka1[[#This Row],[x2]]-Tabulka1[[#This Row],[x3]]</f>
        <v>11.211256041351771</v>
      </c>
      <c r="AG1397" s="1">
        <f>100-Tabulka1[[#This Row],[Na2O_proc]]-Tabulka1[[#This Row],[SiO2_proc]]</f>
        <v>80</v>
      </c>
      <c r="AH1397" s="1">
        <f>Tabulka1[[#This Row],[z2]]</f>
        <v>2.1634794189569684</v>
      </c>
      <c r="AI1397" s="1">
        <f>Tabulka1[[#This Row],[std2]]</f>
        <v>4.9701093970064519E-4</v>
      </c>
      <c r="AJ1397" s="1" t="str">
        <f>Tabulka1[[#This Row],[z2Label]]</f>
        <v>Dynamic viscosity (mPa.s)</v>
      </c>
      <c r="AK1397" s="1">
        <v>15</v>
      </c>
      <c r="AL1397" s="1" t="s">
        <v>83</v>
      </c>
      <c r="AM1397" s="1" t="s">
        <v>79</v>
      </c>
      <c r="AN1397" s="1">
        <f t="shared" si="940"/>
        <v>2.2201943999999973</v>
      </c>
      <c r="AO1397" s="1">
        <f>Tabulka1[[#This Row],[Interpolated_z2]]-Tabulka1[[#This Row],[z2]]</f>
        <v>5.6714981043028967E-2</v>
      </c>
      <c r="AP1397" s="1">
        <f>Tabulka1[[#This Row],[Interpolated_z2 - measured]]/Tabulka1[[#This Row],[z2]]*100</f>
        <v>2.6214707912669555</v>
      </c>
      <c r="AQ1397" s="1">
        <v>1</v>
      </c>
    </row>
    <row r="1398" spans="1:43" ht="16.5" x14ac:dyDescent="0.35">
      <c r="A1398" s="1">
        <f t="shared" si="948"/>
        <v>2.8916615350165142</v>
      </c>
      <c r="B1398" s="1">
        <f t="shared" si="948"/>
        <v>2.8916615350165142</v>
      </c>
      <c r="C1398" s="1">
        <f>Tabulka1[[#This Row],[z2]]</f>
        <v>2.8732730731424807</v>
      </c>
      <c r="D1398" s="1">
        <f>Tabulka1[[#This Row],[std2]]</f>
        <v>1.9716538498501537E-3</v>
      </c>
      <c r="E1398" s="1">
        <f t="shared" si="944"/>
        <v>7</v>
      </c>
      <c r="F1398" s="1" t="s">
        <v>84</v>
      </c>
      <c r="G1398" s="1" t="s">
        <v>27</v>
      </c>
      <c r="H1398" s="1" t="str">
        <f>Tabulka1[[#This Row],[z2Label]]</f>
        <v>Dynamic viscosity (mPa.s)</v>
      </c>
      <c r="I1398" s="1">
        <f t="shared" si="949"/>
        <v>25</v>
      </c>
      <c r="J1398" s="1">
        <f t="shared" si="949"/>
        <v>2</v>
      </c>
      <c r="K1398">
        <v>2.8732730731424807</v>
      </c>
      <c r="L1398">
        <v>1.9716538498501537E-3</v>
      </c>
      <c r="M1398" s="1" t="s">
        <v>29</v>
      </c>
      <c r="N1398" s="1" t="s">
        <v>28</v>
      </c>
      <c r="O1398" s="1" t="s">
        <v>81</v>
      </c>
      <c r="P1398" s="1">
        <f t="shared" si="950"/>
        <v>10.985929948310288</v>
      </c>
      <c r="Q1398" s="1">
        <f t="shared" si="950"/>
        <v>2</v>
      </c>
      <c r="R1398" s="1">
        <f>Tabulka1[[#This Row],[z2]]</f>
        <v>2.8732730731424807</v>
      </c>
      <c r="S1398" s="1">
        <f>Tabulka1[[#This Row],[std2]]</f>
        <v>1.9716538498501537E-3</v>
      </c>
      <c r="T1398" s="1" t="s">
        <v>39</v>
      </c>
      <c r="U1398" s="1" t="s">
        <v>28</v>
      </c>
      <c r="V1398" s="1" t="str">
        <f>Tabulka1[[#This Row],[z2Label]]</f>
        <v>Dynamic viscosity (mPa.s)</v>
      </c>
      <c r="W1398" s="1">
        <f>2*Tabulka1[[#This Row],[x3]]/94.196*1000/(100-Tabulka1[[#This Row],[x2]])</f>
        <v>3.1100910012626968</v>
      </c>
      <c r="X1398" s="1">
        <f>(Tabulka1[[#This Row],[x2]]-Tabulka1[[#This Row],[x3]])/60.08*1000/(100-Tabulka1[[#This Row],[x2]])</f>
        <v>3.1100910012626968</v>
      </c>
      <c r="Y1398" s="1">
        <f>Tabulka1[[#This Row],[z2]]</f>
        <v>2.8732730731424807</v>
      </c>
      <c r="Z1398" s="1">
        <f>Tabulka1[[#This Row],[std2]]</f>
        <v>1.9716538498501537E-3</v>
      </c>
      <c r="AA1398" s="1" t="s">
        <v>40</v>
      </c>
      <c r="AB1398" s="1" t="s">
        <v>37</v>
      </c>
      <c r="AC1398" s="1" t="str">
        <f>Tabulka1[[#This Row],[z2Label]]</f>
        <v>Dynamic viscosity (mPa.s)</v>
      </c>
      <c r="AD1398" s="1">
        <f>Tabulka1[[#This Row],[y2]]</f>
        <v>2</v>
      </c>
      <c r="AE1398" s="1">
        <f>Tabulka1[[#This Row],[x3]]</f>
        <v>10.985929948310288</v>
      </c>
      <c r="AF1398" s="1">
        <f>Tabulka1[[#This Row],[x2]]-Tabulka1[[#This Row],[x3]]</f>
        <v>14.014070051689712</v>
      </c>
      <c r="AG1398" s="1">
        <f>100-Tabulka1[[#This Row],[Na2O_proc]]-Tabulka1[[#This Row],[SiO2_proc]]</f>
        <v>75</v>
      </c>
      <c r="AH1398" s="1">
        <f>Tabulka1[[#This Row],[z2]]</f>
        <v>2.8732730731424807</v>
      </c>
      <c r="AI1398" s="1">
        <f>Tabulka1[[#This Row],[std2]]</f>
        <v>1.9716538498501537E-3</v>
      </c>
      <c r="AJ1398" s="1" t="str">
        <f>Tabulka1[[#This Row],[z2Label]]</f>
        <v>Dynamic viscosity (mPa.s)</v>
      </c>
      <c r="AK1398" s="1">
        <v>15</v>
      </c>
      <c r="AL1398" s="1" t="s">
        <v>83</v>
      </c>
      <c r="AM1398" s="1" t="s">
        <v>79</v>
      </c>
      <c r="AN1398" s="1">
        <f t="shared" si="940"/>
        <v>2.7100100249999977</v>
      </c>
      <c r="AO1398" s="1">
        <f>Tabulka1[[#This Row],[Interpolated_z2]]-Tabulka1[[#This Row],[z2]]</f>
        <v>-0.16326304814248305</v>
      </c>
      <c r="AP1398" s="1">
        <f>Tabulka1[[#This Row],[Interpolated_z2 - measured]]/Tabulka1[[#This Row],[z2]]*100</f>
        <v>-5.6821278029074795</v>
      </c>
      <c r="AQ1398" s="1">
        <v>1</v>
      </c>
    </row>
    <row r="1399" spans="1:43" ht="16.5" x14ac:dyDescent="0.35">
      <c r="A1399" s="1">
        <f t="shared" si="948"/>
        <v>3.6328304316184288</v>
      </c>
      <c r="B1399" s="1">
        <f t="shared" si="948"/>
        <v>3.6328304316184288</v>
      </c>
      <c r="C1399" s="1">
        <f>Tabulka1[[#This Row],[z2]]</f>
        <v>4.0833863833171744</v>
      </c>
      <c r="D1399" s="1">
        <f>Tabulka1[[#This Row],[std2]]</f>
        <v>2.5094995447392208E-3</v>
      </c>
      <c r="E1399" s="1">
        <f t="shared" si="944"/>
        <v>7</v>
      </c>
      <c r="F1399" s="1" t="s">
        <v>84</v>
      </c>
      <c r="G1399" s="1" t="s">
        <v>27</v>
      </c>
      <c r="H1399" s="1" t="str">
        <f>Tabulka1[[#This Row],[z2Label]]</f>
        <v>Dynamic viscosity (mPa.s)</v>
      </c>
      <c r="I1399" s="1">
        <f t="shared" si="949"/>
        <v>30</v>
      </c>
      <c r="J1399" s="1">
        <f t="shared" si="949"/>
        <v>2</v>
      </c>
      <c r="K1399">
        <v>4.0833863833171744</v>
      </c>
      <c r="L1399">
        <v>2.5094995447392208E-3</v>
      </c>
      <c r="M1399" s="1" t="s">
        <v>29</v>
      </c>
      <c r="N1399" s="1" t="s">
        <v>28</v>
      </c>
      <c r="O1399" s="1" t="s">
        <v>81</v>
      </c>
      <c r="P1399" s="1">
        <f t="shared" si="950"/>
        <v>13.183115937972344</v>
      </c>
      <c r="Q1399" s="1">
        <f t="shared" si="950"/>
        <v>2</v>
      </c>
      <c r="R1399" s="1">
        <f>Tabulka1[[#This Row],[z2]]</f>
        <v>4.0833863833171744</v>
      </c>
      <c r="S1399" s="1">
        <f>Tabulka1[[#This Row],[std2]]</f>
        <v>2.5094995447392208E-3</v>
      </c>
      <c r="T1399" s="1" t="s">
        <v>39</v>
      </c>
      <c r="U1399" s="1" t="s">
        <v>28</v>
      </c>
      <c r="V1399" s="1" t="str">
        <f>Tabulka1[[#This Row],[z2Label]]</f>
        <v>Dynamic viscosity (mPa.s)</v>
      </c>
      <c r="W1399" s="1">
        <f>2*Tabulka1[[#This Row],[x3]]/94.196*1000/(100-Tabulka1[[#This Row],[x2]])</f>
        <v>3.9986884301948962</v>
      </c>
      <c r="X1399" s="1">
        <f>(Tabulka1[[#This Row],[x2]]-Tabulka1[[#This Row],[x3]])/60.08*1000/(100-Tabulka1[[#This Row],[x2]])</f>
        <v>3.9986884301948962</v>
      </c>
      <c r="Y1399" s="1">
        <f>Tabulka1[[#This Row],[z2]]</f>
        <v>4.0833863833171744</v>
      </c>
      <c r="Z1399" s="1">
        <f>Tabulka1[[#This Row],[std2]]</f>
        <v>2.5094995447392208E-3</v>
      </c>
      <c r="AA1399" s="1" t="s">
        <v>40</v>
      </c>
      <c r="AB1399" s="1" t="s">
        <v>37</v>
      </c>
      <c r="AC1399" s="1" t="str">
        <f>Tabulka1[[#This Row],[z2Label]]</f>
        <v>Dynamic viscosity (mPa.s)</v>
      </c>
      <c r="AD1399" s="1">
        <f>Tabulka1[[#This Row],[y2]]</f>
        <v>2</v>
      </c>
      <c r="AE1399" s="1">
        <f>Tabulka1[[#This Row],[x3]]</f>
        <v>13.183115937972344</v>
      </c>
      <c r="AF1399" s="1">
        <f>Tabulka1[[#This Row],[x2]]-Tabulka1[[#This Row],[x3]]</f>
        <v>16.816884062027654</v>
      </c>
      <c r="AG1399" s="1">
        <f>100-Tabulka1[[#This Row],[Na2O_proc]]-Tabulka1[[#This Row],[SiO2_proc]]</f>
        <v>70</v>
      </c>
      <c r="AH1399" s="1">
        <f>Tabulka1[[#This Row],[z2]]</f>
        <v>4.0833863833171744</v>
      </c>
      <c r="AI1399" s="1">
        <f>Tabulka1[[#This Row],[std2]]</f>
        <v>2.5094995447392208E-3</v>
      </c>
      <c r="AJ1399" s="1" t="str">
        <f>Tabulka1[[#This Row],[z2Label]]</f>
        <v>Dynamic viscosity (mPa.s)</v>
      </c>
      <c r="AK1399" s="1">
        <v>15</v>
      </c>
      <c r="AL1399" s="1" t="s">
        <v>83</v>
      </c>
      <c r="AM1399" s="1" t="s">
        <v>79</v>
      </c>
      <c r="AN1399" s="1">
        <f t="shared" si="940"/>
        <v>4.0198644000000119</v>
      </c>
      <c r="AO1399" s="1">
        <f>Tabulka1[[#This Row],[Interpolated_z2]]-Tabulka1[[#This Row],[z2]]</f>
        <v>-6.3521983317162523E-2</v>
      </c>
      <c r="AP1399" s="1">
        <f>Tabulka1[[#This Row],[Interpolated_z2 - measured]]/Tabulka1[[#This Row],[z2]]*100</f>
        <v>-1.5556201974097756</v>
      </c>
      <c r="AQ1399" s="1">
        <v>1</v>
      </c>
    </row>
    <row r="1400" spans="1:43" ht="16.5" x14ac:dyDescent="0.35">
      <c r="A1400" s="1">
        <f t="shared" si="948"/>
        <v>0</v>
      </c>
      <c r="B1400" s="1">
        <f t="shared" si="948"/>
        <v>0</v>
      </c>
      <c r="C1400" s="1">
        <f>Tabulka1[[#This Row],[z2]]</f>
        <v>1.1030139981072158</v>
      </c>
      <c r="D1400" s="1">
        <f>Tabulka1[[#This Row],[std2]]</f>
        <v>6.9239040212735392E-3</v>
      </c>
      <c r="E1400" s="1">
        <f t="shared" ref="E1400:E1431" si="951">E1029</f>
        <v>8</v>
      </c>
      <c r="F1400" s="1" t="s">
        <v>84</v>
      </c>
      <c r="G1400" s="1" t="s">
        <v>27</v>
      </c>
      <c r="H1400" s="1" t="str">
        <f>Tabulka1[[#This Row],[z2Label]]</f>
        <v>Dynamic viscosity (mPa.s)</v>
      </c>
      <c r="I1400" s="1">
        <f t="shared" si="949"/>
        <v>0</v>
      </c>
      <c r="J1400" s="1">
        <f t="shared" si="949"/>
        <v>2.5</v>
      </c>
      <c r="K1400" s="1">
        <v>1.1030139981072158</v>
      </c>
      <c r="L1400" s="1">
        <v>6.9239040212735392E-3</v>
      </c>
      <c r="M1400" s="1" t="s">
        <v>29</v>
      </c>
      <c r="N1400" s="1" t="s">
        <v>28</v>
      </c>
      <c r="O1400" s="1" t="s">
        <v>81</v>
      </c>
      <c r="P1400" s="1">
        <f t="shared" si="950"/>
        <v>0</v>
      </c>
      <c r="Q1400" s="1">
        <f t="shared" si="950"/>
        <v>2.5</v>
      </c>
      <c r="R1400" s="1">
        <f>Tabulka1[[#This Row],[z2]]</f>
        <v>1.1030139981072158</v>
      </c>
      <c r="S1400" s="1">
        <f>Tabulka1[[#This Row],[std2]]</f>
        <v>6.9239040212735392E-3</v>
      </c>
      <c r="T1400" s="1" t="s">
        <v>39</v>
      </c>
      <c r="U1400" s="1" t="s">
        <v>28</v>
      </c>
      <c r="V1400" s="1" t="str">
        <f>Tabulka1[[#This Row],[z2Label]]</f>
        <v>Dynamic viscosity (mPa.s)</v>
      </c>
      <c r="W1400" s="1">
        <f>2*Tabulka1[[#This Row],[x3]]/94.196*1000/(100-Tabulka1[[#This Row],[x2]])</f>
        <v>0</v>
      </c>
      <c r="X1400" s="1">
        <f>(Tabulka1[[#This Row],[x2]]-Tabulka1[[#This Row],[x3]])/60.08*1000/(100-Tabulka1[[#This Row],[x2]])</f>
        <v>0</v>
      </c>
      <c r="Y1400" s="1">
        <f>Tabulka1[[#This Row],[z2]]</f>
        <v>1.1030139981072158</v>
      </c>
      <c r="Z1400" s="1">
        <f>Tabulka1[[#This Row],[std2]]</f>
        <v>6.9239040212735392E-3</v>
      </c>
      <c r="AA1400" s="1" t="s">
        <v>40</v>
      </c>
      <c r="AB1400" s="1" t="s">
        <v>37</v>
      </c>
      <c r="AC1400" s="1" t="str">
        <f>Tabulka1[[#This Row],[z2Label]]</f>
        <v>Dynamic viscosity (mPa.s)</v>
      </c>
      <c r="AD1400" s="1">
        <f>Tabulka1[[#This Row],[y2]]</f>
        <v>2.5</v>
      </c>
      <c r="AE1400" s="1">
        <f>Tabulka1[[#This Row],[x3]]</f>
        <v>0</v>
      </c>
      <c r="AF1400" s="1">
        <f>Tabulka1[[#This Row],[x2]]-Tabulka1[[#This Row],[x3]]</f>
        <v>0</v>
      </c>
      <c r="AG1400" s="1">
        <f>100-Tabulka1[[#This Row],[Na2O_proc]]-Tabulka1[[#This Row],[SiO2_proc]]</f>
        <v>100</v>
      </c>
      <c r="AH1400" s="1">
        <f>Tabulka1[[#This Row],[z2]]</f>
        <v>1.1030139981072158</v>
      </c>
      <c r="AI1400" s="1">
        <f>Tabulka1[[#This Row],[std2]]</f>
        <v>6.9239040212735392E-3</v>
      </c>
      <c r="AJ1400" s="1" t="str">
        <f>Tabulka1[[#This Row],[z2Label]]</f>
        <v>Dynamic viscosity (mPa.s)</v>
      </c>
      <c r="AK1400" s="1">
        <v>15</v>
      </c>
      <c r="AL1400" s="1" t="s">
        <v>83</v>
      </c>
      <c r="AM1400" s="1" t="s">
        <v>79</v>
      </c>
      <c r="AN1400" s="1">
        <f t="shared" si="940"/>
        <v>1.3534554687500004</v>
      </c>
      <c r="AO1400" s="1">
        <f>Tabulka1[[#This Row],[Interpolated_z2]]-Tabulka1[[#This Row],[z2]]</f>
        <v>0.25044147064278466</v>
      </c>
      <c r="AP1400" s="1">
        <f>Tabulka1[[#This Row],[Interpolated_z2 - measured]]/Tabulka1[[#This Row],[z2]]*100</f>
        <v>22.705194228953122</v>
      </c>
      <c r="AQ1400" s="1">
        <v>100</v>
      </c>
    </row>
    <row r="1401" spans="1:43" ht="16.5" x14ac:dyDescent="0.35">
      <c r="A1401" s="1">
        <f t="shared" si="948"/>
        <v>0.42580074960310316</v>
      </c>
      <c r="B1401" s="1">
        <f t="shared" si="948"/>
        <v>0.53225093700387893</v>
      </c>
      <c r="C1401" s="1">
        <f>Tabulka1[[#This Row],[z2]]</f>
        <v>1.2342821294359798</v>
      </c>
      <c r="D1401" s="1">
        <f>Tabulka1[[#This Row],[std2]]</f>
        <v>1.165531044033457E-3</v>
      </c>
      <c r="E1401" s="1">
        <f t="shared" si="951"/>
        <v>8</v>
      </c>
      <c r="F1401" s="1" t="s">
        <v>84</v>
      </c>
      <c r="G1401" s="1" t="s">
        <v>27</v>
      </c>
      <c r="H1401" s="1" t="str">
        <f>Tabulka1[[#This Row],[z2Label]]</f>
        <v>Dynamic viscosity (mPa.s)</v>
      </c>
      <c r="I1401" s="1">
        <f t="shared" si="949"/>
        <v>5</v>
      </c>
      <c r="J1401" s="1">
        <f t="shared" si="949"/>
        <v>2.5</v>
      </c>
      <c r="K1401">
        <v>1.2342821294359798</v>
      </c>
      <c r="L1401">
        <v>1.165531044033457E-3</v>
      </c>
      <c r="M1401" s="1" t="s">
        <v>29</v>
      </c>
      <c r="N1401" s="1" t="s">
        <v>28</v>
      </c>
      <c r="O1401" s="1" t="s">
        <v>81</v>
      </c>
      <c r="P1401" s="1">
        <f t="shared" si="950"/>
        <v>1.9271182834416278</v>
      </c>
      <c r="Q1401" s="1">
        <f t="shared" si="950"/>
        <v>2.5</v>
      </c>
      <c r="R1401" s="1">
        <f>Tabulka1[[#This Row],[z2]]</f>
        <v>1.2342821294359798</v>
      </c>
      <c r="S1401" s="1">
        <f>Tabulka1[[#This Row],[std2]]</f>
        <v>1.165531044033457E-3</v>
      </c>
      <c r="T1401" s="1" t="s">
        <v>39</v>
      </c>
      <c r="U1401" s="1" t="s">
        <v>28</v>
      </c>
      <c r="V1401" s="1" t="str">
        <f>Tabulka1[[#This Row],[z2Label]]</f>
        <v>Dynamic viscosity (mPa.s)</v>
      </c>
      <c r="W1401" s="1">
        <f>2*Tabulka1[[#This Row],[x3]]/94.196*1000/(100-Tabulka1[[#This Row],[x2]])</f>
        <v>0.43070736793866049</v>
      </c>
      <c r="X1401" s="1">
        <f>(Tabulka1[[#This Row],[x2]]-Tabulka1[[#This Row],[x3]])/60.08*1000/(100-Tabulka1[[#This Row],[x2]])</f>
        <v>0.53838420992332547</v>
      </c>
      <c r="Y1401" s="1">
        <f>Tabulka1[[#This Row],[z2]]</f>
        <v>1.2342821294359798</v>
      </c>
      <c r="Z1401" s="1">
        <f>Tabulka1[[#This Row],[std2]]</f>
        <v>1.165531044033457E-3</v>
      </c>
      <c r="AA1401" s="1" t="s">
        <v>40</v>
      </c>
      <c r="AB1401" s="1" t="s">
        <v>37</v>
      </c>
      <c r="AC1401" s="1" t="str">
        <f>Tabulka1[[#This Row],[z2Label]]</f>
        <v>Dynamic viscosity (mPa.s)</v>
      </c>
      <c r="AD1401" s="1">
        <f>Tabulka1[[#This Row],[y2]]</f>
        <v>2.5</v>
      </c>
      <c r="AE1401" s="1">
        <f>Tabulka1[[#This Row],[x3]]</f>
        <v>1.9271182834416278</v>
      </c>
      <c r="AF1401" s="1">
        <f>Tabulka1[[#This Row],[x2]]-Tabulka1[[#This Row],[x3]]</f>
        <v>3.0728817165583724</v>
      </c>
      <c r="AG1401" s="1">
        <f>100-Tabulka1[[#This Row],[Na2O_proc]]-Tabulka1[[#This Row],[SiO2_proc]]</f>
        <v>95</v>
      </c>
      <c r="AH1401" s="1">
        <f>Tabulka1[[#This Row],[z2]]</f>
        <v>1.2342821294359798</v>
      </c>
      <c r="AI1401" s="1">
        <f>Tabulka1[[#This Row],[std2]]</f>
        <v>1.165531044033457E-3</v>
      </c>
      <c r="AJ1401" s="1" t="str">
        <f>Tabulka1[[#This Row],[z2Label]]</f>
        <v>Dynamic viscosity (mPa.s)</v>
      </c>
      <c r="AK1401" s="1">
        <v>15</v>
      </c>
      <c r="AL1401" s="1" t="s">
        <v>83</v>
      </c>
      <c r="AM1401" s="1" t="s">
        <v>79</v>
      </c>
      <c r="AN1401" s="1">
        <f t="shared" ref="AN1401:AN1427" si="952">1.4241 + -0.27526*I1401 + -0.9744*J1401 + 0.041855*I1401^2 + 0.19536*I1401*J1401 + 0.73462*J1401^2 + -0.0018335*I1401^3 + -0.008411*I1401^2*J1401 + -0.094695*I1401*J1401^2 + -0.16238*J1401^3 + 0.000026721*I1401^4 + 0.00015535*I1401^3*J1401 + 0.0011765*I1401^2*J1401^2 + 0.014099*I1401*J1401^3 + 0.0079659*J1401^4</f>
        <v>1.1019967187500006</v>
      </c>
      <c r="AO1401" s="1">
        <f>Tabulka1[[#This Row],[Interpolated_z2]]-Tabulka1[[#This Row],[z2]]</f>
        <v>-0.13228541068597921</v>
      </c>
      <c r="AP1401" s="1">
        <f>Tabulka1[[#This Row],[Interpolated_z2 - measured]]/Tabulka1[[#This Row],[z2]]*100</f>
        <v>-10.717599123502552</v>
      </c>
      <c r="AQ1401" s="1">
        <v>1</v>
      </c>
    </row>
    <row r="1402" spans="1:43" ht="16.5" x14ac:dyDescent="0.35">
      <c r="A1402" s="1">
        <f t="shared" si="948"/>
        <v>0.88664298924696006</v>
      </c>
      <c r="B1402" s="1">
        <f t="shared" si="948"/>
        <v>1.1083037365587001</v>
      </c>
      <c r="C1402" s="1">
        <f>Tabulka1[[#This Row],[z2]]</f>
        <v>1.4491998415877732</v>
      </c>
      <c r="D1402" s="1">
        <f>Tabulka1[[#This Row],[std2]]</f>
        <v>7.2244265396975097E-4</v>
      </c>
      <c r="E1402" s="1">
        <f t="shared" si="951"/>
        <v>8</v>
      </c>
      <c r="F1402" s="1" t="s">
        <v>84</v>
      </c>
      <c r="G1402" s="1" t="s">
        <v>27</v>
      </c>
      <c r="H1402" s="1" t="str">
        <f>Tabulka1[[#This Row],[z2Label]]</f>
        <v>Dynamic viscosity (mPa.s)</v>
      </c>
      <c r="I1402" s="1">
        <f t="shared" si="949"/>
        <v>10</v>
      </c>
      <c r="J1402" s="1">
        <f t="shared" si="949"/>
        <v>2.5</v>
      </c>
      <c r="K1402">
        <v>1.4491998415877732</v>
      </c>
      <c r="L1402">
        <v>7.2244265396975097E-4</v>
      </c>
      <c r="M1402" s="1" t="s">
        <v>29</v>
      </c>
      <c r="N1402" s="1" t="s">
        <v>28</v>
      </c>
      <c r="O1402" s="1" t="s">
        <v>81</v>
      </c>
      <c r="P1402" s="1">
        <f t="shared" si="950"/>
        <v>3.8542365668832557</v>
      </c>
      <c r="Q1402" s="1">
        <f t="shared" si="950"/>
        <v>2.5</v>
      </c>
      <c r="R1402" s="1">
        <f>Tabulka1[[#This Row],[z2]]</f>
        <v>1.4491998415877732</v>
      </c>
      <c r="S1402" s="1">
        <f>Tabulka1[[#This Row],[std2]]</f>
        <v>7.2244265396975097E-4</v>
      </c>
      <c r="T1402" s="1" t="s">
        <v>39</v>
      </c>
      <c r="U1402" s="1" t="s">
        <v>28</v>
      </c>
      <c r="V1402" s="1" t="str">
        <f>Tabulka1[[#This Row],[z2Label]]</f>
        <v>Dynamic viscosity (mPa.s)</v>
      </c>
      <c r="W1402" s="1">
        <f>2*Tabulka1[[#This Row],[x3]]/94.196*1000/(100-Tabulka1[[#This Row],[x2]])</f>
        <v>0.90927111009272765</v>
      </c>
      <c r="X1402" s="1">
        <f>(Tabulka1[[#This Row],[x2]]-Tabulka1[[#This Row],[x3]])/60.08*1000/(100-Tabulka1[[#This Row],[x2]])</f>
        <v>1.1365888876159094</v>
      </c>
      <c r="Y1402" s="1">
        <f>Tabulka1[[#This Row],[z2]]</f>
        <v>1.4491998415877732</v>
      </c>
      <c r="Z1402" s="1">
        <f>Tabulka1[[#This Row],[std2]]</f>
        <v>7.2244265396975097E-4</v>
      </c>
      <c r="AA1402" s="1" t="s">
        <v>40</v>
      </c>
      <c r="AB1402" s="1" t="s">
        <v>37</v>
      </c>
      <c r="AC1402" s="1" t="str">
        <f>Tabulka1[[#This Row],[z2Label]]</f>
        <v>Dynamic viscosity (mPa.s)</v>
      </c>
      <c r="AD1402" s="1">
        <f>Tabulka1[[#This Row],[y2]]</f>
        <v>2.5</v>
      </c>
      <c r="AE1402" s="1">
        <f>Tabulka1[[#This Row],[x3]]</f>
        <v>3.8542365668832557</v>
      </c>
      <c r="AF1402" s="1">
        <f>Tabulka1[[#This Row],[x2]]-Tabulka1[[#This Row],[x3]]</f>
        <v>6.1457634331167448</v>
      </c>
      <c r="AG1402" s="1">
        <f>100-Tabulka1[[#This Row],[Na2O_proc]]-Tabulka1[[#This Row],[SiO2_proc]]</f>
        <v>90</v>
      </c>
      <c r="AH1402" s="1">
        <f>Tabulka1[[#This Row],[z2]]</f>
        <v>1.4491998415877732</v>
      </c>
      <c r="AI1402" s="1">
        <f>Tabulka1[[#This Row],[std2]]</f>
        <v>7.2244265396975097E-4</v>
      </c>
      <c r="AJ1402" s="1" t="str">
        <f>Tabulka1[[#This Row],[z2Label]]</f>
        <v>Dynamic viscosity (mPa.s)</v>
      </c>
      <c r="AK1402" s="1">
        <v>15</v>
      </c>
      <c r="AL1402" s="1" t="s">
        <v>83</v>
      </c>
      <c r="AM1402" s="1" t="s">
        <v>79</v>
      </c>
      <c r="AN1402" s="1">
        <f t="shared" si="952"/>
        <v>1.4095342187500002</v>
      </c>
      <c r="AO1402" s="1">
        <f>Tabulka1[[#This Row],[Interpolated_z2]]-Tabulka1[[#This Row],[z2]]</f>
        <v>-3.9665622837772974E-2</v>
      </c>
      <c r="AP1402" s="1">
        <f>Tabulka1[[#This Row],[Interpolated_z2 - measured]]/Tabulka1[[#This Row],[z2]]*100</f>
        <v>-2.7370706026516327</v>
      </c>
      <c r="AQ1402" s="1">
        <v>1</v>
      </c>
    </row>
    <row r="1403" spans="1:43" ht="16.5" x14ac:dyDescent="0.35">
      <c r="A1403" s="1">
        <f t="shared" si="948"/>
        <v>1.3864609077071639</v>
      </c>
      <c r="B1403" s="1">
        <f t="shared" si="948"/>
        <v>1.7330761346339549</v>
      </c>
      <c r="C1403" s="1">
        <f>Tabulka1[[#This Row],[z2]]</f>
        <v>1.7699689639606158</v>
      </c>
      <c r="D1403" s="1">
        <f>Tabulka1[[#This Row],[std2]]</f>
        <v>2.9270593704063819E-3</v>
      </c>
      <c r="E1403" s="1">
        <f t="shared" si="951"/>
        <v>8</v>
      </c>
      <c r="F1403" s="1" t="s">
        <v>84</v>
      </c>
      <c r="G1403" s="1" t="s">
        <v>27</v>
      </c>
      <c r="H1403" s="1" t="str">
        <f>Tabulka1[[#This Row],[z2Label]]</f>
        <v>Dynamic viscosity (mPa.s)</v>
      </c>
      <c r="I1403" s="1">
        <f t="shared" si="949"/>
        <v>15</v>
      </c>
      <c r="J1403" s="1">
        <f t="shared" si="949"/>
        <v>2.5</v>
      </c>
      <c r="K1403">
        <v>1.7699689639606158</v>
      </c>
      <c r="L1403">
        <v>2.9270593704063819E-3</v>
      </c>
      <c r="M1403" s="1" t="s">
        <v>29</v>
      </c>
      <c r="N1403" s="1" t="s">
        <v>28</v>
      </c>
      <c r="O1403" s="1" t="s">
        <v>81</v>
      </c>
      <c r="P1403" s="1">
        <f t="shared" si="950"/>
        <v>5.7813548503248828</v>
      </c>
      <c r="Q1403" s="1">
        <f t="shared" si="950"/>
        <v>2.5</v>
      </c>
      <c r="R1403" s="1">
        <f>Tabulka1[[#This Row],[z2]]</f>
        <v>1.7699689639606158</v>
      </c>
      <c r="S1403" s="1">
        <f>Tabulka1[[#This Row],[std2]]</f>
        <v>2.9270593704063819E-3</v>
      </c>
      <c r="T1403" s="1" t="s">
        <v>39</v>
      </c>
      <c r="U1403" s="1" t="s">
        <v>28</v>
      </c>
      <c r="V1403" s="1" t="str">
        <f>Tabulka1[[#This Row],[z2Label]]</f>
        <v>Dynamic viscosity (mPa.s)</v>
      </c>
      <c r="W1403" s="1">
        <f>2*Tabulka1[[#This Row],[x3]]/94.196*1000/(100-Tabulka1[[#This Row],[x2]])</f>
        <v>1.4441364689708025</v>
      </c>
      <c r="X1403" s="1">
        <f>(Tabulka1[[#This Row],[x2]]-Tabulka1[[#This Row],[x3]])/60.08*1000/(100-Tabulka1[[#This Row],[x2]])</f>
        <v>1.8051705862135028</v>
      </c>
      <c r="Y1403" s="1">
        <f>Tabulka1[[#This Row],[z2]]</f>
        <v>1.7699689639606158</v>
      </c>
      <c r="Z1403" s="1">
        <f>Tabulka1[[#This Row],[std2]]</f>
        <v>2.9270593704063819E-3</v>
      </c>
      <c r="AA1403" s="1" t="s">
        <v>40</v>
      </c>
      <c r="AB1403" s="1" t="s">
        <v>37</v>
      </c>
      <c r="AC1403" s="1" t="str">
        <f>Tabulka1[[#This Row],[z2Label]]</f>
        <v>Dynamic viscosity (mPa.s)</v>
      </c>
      <c r="AD1403" s="1">
        <f>Tabulka1[[#This Row],[y2]]</f>
        <v>2.5</v>
      </c>
      <c r="AE1403" s="1">
        <f>Tabulka1[[#This Row],[x3]]</f>
        <v>5.7813548503248828</v>
      </c>
      <c r="AF1403" s="1">
        <f>Tabulka1[[#This Row],[x2]]-Tabulka1[[#This Row],[x3]]</f>
        <v>9.2186451496751172</v>
      </c>
      <c r="AG1403" s="1">
        <f>100-Tabulka1[[#This Row],[Na2O_proc]]-Tabulka1[[#This Row],[SiO2_proc]]</f>
        <v>85</v>
      </c>
      <c r="AH1403" s="1">
        <f>Tabulka1[[#This Row],[z2]]</f>
        <v>1.7699689639606158</v>
      </c>
      <c r="AI1403" s="1">
        <f>Tabulka1[[#This Row],[std2]]</f>
        <v>2.9270593704063819E-3</v>
      </c>
      <c r="AJ1403" s="1" t="str">
        <f>Tabulka1[[#This Row],[z2Label]]</f>
        <v>Dynamic viscosity (mPa.s)</v>
      </c>
      <c r="AK1403" s="1">
        <v>15</v>
      </c>
      <c r="AL1403" s="1" t="s">
        <v>83</v>
      </c>
      <c r="AM1403" s="1" t="s">
        <v>79</v>
      </c>
      <c r="AN1403" s="1">
        <f t="shared" si="952"/>
        <v>1.7934467187499992</v>
      </c>
      <c r="AO1403" s="1">
        <f>Tabulka1[[#This Row],[Interpolated_z2]]-Tabulka1[[#This Row],[z2]]</f>
        <v>2.3477754789383409E-2</v>
      </c>
      <c r="AP1403" s="1">
        <f>Tabulka1[[#This Row],[Interpolated_z2 - measured]]/Tabulka1[[#This Row],[z2]]*100</f>
        <v>1.3264500828787313</v>
      </c>
      <c r="AQ1403" s="1">
        <v>1</v>
      </c>
    </row>
    <row r="1404" spans="1:43" ht="16.5" x14ac:dyDescent="0.35">
      <c r="A1404" s="1">
        <f t="shared" si="948"/>
        <v>1.9284112669601796</v>
      </c>
      <c r="B1404" s="1">
        <f t="shared" si="948"/>
        <v>2.4105140837002246</v>
      </c>
      <c r="C1404" s="1">
        <f>Tabulka1[[#This Row],[z2]]</f>
        <v>2.2675422303603585</v>
      </c>
      <c r="D1404" s="1">
        <f>Tabulka1[[#This Row],[std2]]</f>
        <v>3.5503097063121682E-3</v>
      </c>
      <c r="E1404" s="1">
        <f t="shared" si="951"/>
        <v>8</v>
      </c>
      <c r="F1404" s="1" t="s">
        <v>84</v>
      </c>
      <c r="G1404" s="1" t="s">
        <v>27</v>
      </c>
      <c r="H1404" s="1" t="str">
        <f>Tabulka1[[#This Row],[z2Label]]</f>
        <v>Dynamic viscosity (mPa.s)</v>
      </c>
      <c r="I1404" s="1">
        <f t="shared" si="949"/>
        <v>20</v>
      </c>
      <c r="J1404" s="1">
        <f t="shared" si="949"/>
        <v>2.5</v>
      </c>
      <c r="K1404">
        <v>2.2675422303603585</v>
      </c>
      <c r="L1404">
        <v>3.5503097063121682E-3</v>
      </c>
      <c r="M1404" s="1" t="s">
        <v>29</v>
      </c>
      <c r="N1404" s="1" t="s">
        <v>28</v>
      </c>
      <c r="O1404" s="1" t="s">
        <v>81</v>
      </c>
      <c r="P1404" s="1">
        <f t="shared" si="950"/>
        <v>7.7084731337665113</v>
      </c>
      <c r="Q1404" s="1">
        <f t="shared" si="950"/>
        <v>2.5</v>
      </c>
      <c r="R1404" s="1">
        <f>Tabulka1[[#This Row],[z2]]</f>
        <v>2.2675422303603585</v>
      </c>
      <c r="S1404" s="1">
        <f>Tabulka1[[#This Row],[std2]]</f>
        <v>3.5503097063121682E-3</v>
      </c>
      <c r="T1404" s="1" t="s">
        <v>39</v>
      </c>
      <c r="U1404" s="1" t="s">
        <v>28</v>
      </c>
      <c r="V1404" s="1" t="str">
        <f>Tabulka1[[#This Row],[z2Label]]</f>
        <v>Dynamic viscosity (mPa.s)</v>
      </c>
      <c r="W1404" s="1">
        <f>2*Tabulka1[[#This Row],[x3]]/94.196*1000/(100-Tabulka1[[#This Row],[x2]])</f>
        <v>2.0458599977086371</v>
      </c>
      <c r="X1404" s="1">
        <f>(Tabulka1[[#This Row],[x2]]-Tabulka1[[#This Row],[x3]])/60.08*1000/(100-Tabulka1[[#This Row],[x2]])</f>
        <v>2.5573249971357961</v>
      </c>
      <c r="Y1404" s="1">
        <f>Tabulka1[[#This Row],[z2]]</f>
        <v>2.2675422303603585</v>
      </c>
      <c r="Z1404" s="1">
        <f>Tabulka1[[#This Row],[std2]]</f>
        <v>3.5503097063121682E-3</v>
      </c>
      <c r="AA1404" s="1" t="s">
        <v>40</v>
      </c>
      <c r="AB1404" s="1" t="s">
        <v>37</v>
      </c>
      <c r="AC1404" s="1" t="str">
        <f>Tabulka1[[#This Row],[z2Label]]</f>
        <v>Dynamic viscosity (mPa.s)</v>
      </c>
      <c r="AD1404" s="1">
        <f>Tabulka1[[#This Row],[y2]]</f>
        <v>2.5</v>
      </c>
      <c r="AE1404" s="1">
        <f>Tabulka1[[#This Row],[x3]]</f>
        <v>7.7084731337665113</v>
      </c>
      <c r="AF1404" s="1">
        <f>Tabulka1[[#This Row],[x2]]-Tabulka1[[#This Row],[x3]]</f>
        <v>12.29152686623349</v>
      </c>
      <c r="AG1404" s="1">
        <f>100-Tabulka1[[#This Row],[Na2O_proc]]-Tabulka1[[#This Row],[SiO2_proc]]</f>
        <v>80</v>
      </c>
      <c r="AH1404" s="1">
        <f>Tabulka1[[#This Row],[z2]]</f>
        <v>2.2675422303603585</v>
      </c>
      <c r="AI1404" s="1">
        <f>Tabulka1[[#This Row],[std2]]</f>
        <v>3.5503097063121682E-3</v>
      </c>
      <c r="AJ1404" s="1" t="str">
        <f>Tabulka1[[#This Row],[z2Label]]</f>
        <v>Dynamic viscosity (mPa.s)</v>
      </c>
      <c r="AK1404" s="1">
        <v>15</v>
      </c>
      <c r="AL1404" s="1" t="s">
        <v>83</v>
      </c>
      <c r="AM1404" s="1" t="s">
        <v>79</v>
      </c>
      <c r="AN1404" s="1">
        <f t="shared" si="952"/>
        <v>2.1719279687500035</v>
      </c>
      <c r="AO1404" s="1">
        <f>Tabulka1[[#This Row],[Interpolated_z2]]-Tabulka1[[#This Row],[z2]]</f>
        <v>-9.5614261610355022E-2</v>
      </c>
      <c r="AP1404" s="1">
        <f>Tabulka1[[#This Row],[Interpolated_z2 - measured]]/Tabulka1[[#This Row],[z2]]*100</f>
        <v>-4.2166474489500461</v>
      </c>
      <c r="AQ1404" s="1">
        <v>1</v>
      </c>
    </row>
    <row r="1405" spans="1:43" ht="16.5" x14ac:dyDescent="0.35">
      <c r="A1405" s="1">
        <f t="shared" si="948"/>
        <v>2.5177478354801224</v>
      </c>
      <c r="B1405" s="1">
        <f t="shared" si="948"/>
        <v>3.147184794350153</v>
      </c>
      <c r="C1405" s="1">
        <f>Tabulka1[[#This Row],[z2]]</f>
        <v>3.1121114011448068</v>
      </c>
      <c r="D1405" s="1">
        <f>Tabulka1[[#This Row],[std2]]</f>
        <v>2.2738646715221789E-2</v>
      </c>
      <c r="E1405" s="1">
        <f t="shared" si="951"/>
        <v>8</v>
      </c>
      <c r="F1405" s="1" t="s">
        <v>84</v>
      </c>
      <c r="G1405" s="1" t="s">
        <v>27</v>
      </c>
      <c r="H1405" s="1" t="str">
        <f>Tabulka1[[#This Row],[z2Label]]</f>
        <v>Dynamic viscosity (mPa.s)</v>
      </c>
      <c r="I1405" s="1">
        <f t="shared" si="949"/>
        <v>25</v>
      </c>
      <c r="J1405" s="1">
        <f t="shared" si="949"/>
        <v>2.5</v>
      </c>
      <c r="K1405">
        <v>3.1121114011448068</v>
      </c>
      <c r="L1405">
        <v>2.2738646715221789E-2</v>
      </c>
      <c r="M1405" s="1" t="s">
        <v>29</v>
      </c>
      <c r="N1405" s="1" t="s">
        <v>28</v>
      </c>
      <c r="O1405" s="1" t="s">
        <v>81</v>
      </c>
      <c r="P1405" s="1">
        <f t="shared" si="950"/>
        <v>9.6355914172081381</v>
      </c>
      <c r="Q1405" s="1">
        <f t="shared" si="950"/>
        <v>2.5</v>
      </c>
      <c r="R1405" s="1">
        <f>Tabulka1[[#This Row],[z2]]</f>
        <v>3.1121114011448068</v>
      </c>
      <c r="S1405" s="1">
        <f>Tabulka1[[#This Row],[std2]]</f>
        <v>2.2738646715221789E-2</v>
      </c>
      <c r="T1405" s="1" t="s">
        <v>39</v>
      </c>
      <c r="U1405" s="1" t="s">
        <v>28</v>
      </c>
      <c r="V1405" s="1" t="str">
        <f>Tabulka1[[#This Row],[z2Label]]</f>
        <v>Dynamic viscosity (mPa.s)</v>
      </c>
      <c r="W1405" s="1">
        <f>2*Tabulka1[[#This Row],[x3]]/94.196*1000/(100-Tabulka1[[#This Row],[x2]])</f>
        <v>2.7278133302781828</v>
      </c>
      <c r="X1405" s="1">
        <f>(Tabulka1[[#This Row],[x2]]-Tabulka1[[#This Row],[x3]])/60.08*1000/(100-Tabulka1[[#This Row],[x2]])</f>
        <v>3.4097666628477277</v>
      </c>
      <c r="Y1405" s="1">
        <f>Tabulka1[[#This Row],[z2]]</f>
        <v>3.1121114011448068</v>
      </c>
      <c r="Z1405" s="1">
        <f>Tabulka1[[#This Row],[std2]]</f>
        <v>2.2738646715221789E-2</v>
      </c>
      <c r="AA1405" s="1" t="s">
        <v>40</v>
      </c>
      <c r="AB1405" s="1" t="s">
        <v>37</v>
      </c>
      <c r="AC1405" s="1" t="str">
        <f>Tabulka1[[#This Row],[z2Label]]</f>
        <v>Dynamic viscosity (mPa.s)</v>
      </c>
      <c r="AD1405" s="1">
        <f>Tabulka1[[#This Row],[y2]]</f>
        <v>2.5</v>
      </c>
      <c r="AE1405" s="1">
        <f>Tabulka1[[#This Row],[x3]]</f>
        <v>9.6355914172081381</v>
      </c>
      <c r="AF1405" s="1">
        <f>Tabulka1[[#This Row],[x2]]-Tabulka1[[#This Row],[x3]]</f>
        <v>15.364408582791862</v>
      </c>
      <c r="AG1405" s="1">
        <f>100-Tabulka1[[#This Row],[Na2O_proc]]-Tabulka1[[#This Row],[SiO2_proc]]</f>
        <v>75</v>
      </c>
      <c r="AH1405" s="1">
        <f>Tabulka1[[#This Row],[z2]]</f>
        <v>3.1121114011448068</v>
      </c>
      <c r="AI1405" s="1">
        <f>Tabulka1[[#This Row],[std2]]</f>
        <v>2.2738646715221789E-2</v>
      </c>
      <c r="AJ1405" s="1" t="str">
        <f>Tabulka1[[#This Row],[z2Label]]</f>
        <v>Dynamic viscosity (mPa.s)</v>
      </c>
      <c r="AK1405" s="1">
        <v>15</v>
      </c>
      <c r="AL1405" s="1" t="s">
        <v>83</v>
      </c>
      <c r="AM1405" s="1" t="s">
        <v>79</v>
      </c>
      <c r="AN1405" s="1">
        <f t="shared" si="952"/>
        <v>2.8639867187499992</v>
      </c>
      <c r="AO1405" s="1">
        <f>Tabulka1[[#This Row],[Interpolated_z2]]-Tabulka1[[#This Row],[z2]]</f>
        <v>-0.24812468239480756</v>
      </c>
      <c r="AP1405" s="1">
        <f>Tabulka1[[#This Row],[Interpolated_z2 - measured]]/Tabulka1[[#This Row],[z2]]*100</f>
        <v>-7.9728727674572824</v>
      </c>
      <c r="AQ1405" s="1">
        <v>1</v>
      </c>
    </row>
    <row r="1406" spans="1:43" ht="16.5" x14ac:dyDescent="0.35">
      <c r="A1406" s="1">
        <f t="shared" si="948"/>
        <v>3.1596261804612187</v>
      </c>
      <c r="B1406" s="1">
        <f t="shared" si="948"/>
        <v>3.9495327255765234</v>
      </c>
      <c r="C1406" s="1">
        <f>Tabulka1[[#This Row],[z2]]</f>
        <v>4.7753985564920818</v>
      </c>
      <c r="D1406" s="1">
        <f>Tabulka1[[#This Row],[std2]]</f>
        <v>2.8695796688966244E-3</v>
      </c>
      <c r="E1406" s="1">
        <f t="shared" si="951"/>
        <v>8</v>
      </c>
      <c r="F1406" s="1" t="s">
        <v>84</v>
      </c>
      <c r="G1406" s="1" t="s">
        <v>27</v>
      </c>
      <c r="H1406" s="1" t="str">
        <f>Tabulka1[[#This Row],[z2Label]]</f>
        <v>Dynamic viscosity (mPa.s)</v>
      </c>
      <c r="I1406" s="1">
        <f t="shared" si="949"/>
        <v>30</v>
      </c>
      <c r="J1406" s="1">
        <f t="shared" si="949"/>
        <v>2.5</v>
      </c>
      <c r="K1406">
        <v>4.7753985564920818</v>
      </c>
      <c r="L1406">
        <v>2.8695796688966244E-3</v>
      </c>
      <c r="M1406" s="1" t="s">
        <v>29</v>
      </c>
      <c r="N1406" s="1" t="s">
        <v>28</v>
      </c>
      <c r="O1406" s="1" t="s">
        <v>81</v>
      </c>
      <c r="P1406" s="1">
        <f t="shared" si="950"/>
        <v>11.562709700649766</v>
      </c>
      <c r="Q1406" s="1">
        <f t="shared" si="950"/>
        <v>2.5</v>
      </c>
      <c r="R1406" s="1">
        <f>Tabulka1[[#This Row],[z2]]</f>
        <v>4.7753985564920818</v>
      </c>
      <c r="S1406" s="1">
        <f>Tabulka1[[#This Row],[std2]]</f>
        <v>2.8695796688966244E-3</v>
      </c>
      <c r="T1406" s="1" t="s">
        <v>39</v>
      </c>
      <c r="U1406" s="1" t="s">
        <v>28</v>
      </c>
      <c r="V1406" s="1" t="str">
        <f>Tabulka1[[#This Row],[z2Label]]</f>
        <v>Dynamic viscosity (mPa.s)</v>
      </c>
      <c r="W1406" s="1">
        <f>2*Tabulka1[[#This Row],[x3]]/94.196*1000/(100-Tabulka1[[#This Row],[x2]])</f>
        <v>3.5071885675005205</v>
      </c>
      <c r="X1406" s="1">
        <f>(Tabulka1[[#This Row],[x2]]-Tabulka1[[#This Row],[x3]])/60.08*1000/(100-Tabulka1[[#This Row],[x2]])</f>
        <v>4.3839857093756498</v>
      </c>
      <c r="Y1406" s="1">
        <f>Tabulka1[[#This Row],[z2]]</f>
        <v>4.7753985564920818</v>
      </c>
      <c r="Z1406" s="1">
        <f>Tabulka1[[#This Row],[std2]]</f>
        <v>2.8695796688966244E-3</v>
      </c>
      <c r="AA1406" s="1" t="s">
        <v>40</v>
      </c>
      <c r="AB1406" s="1" t="s">
        <v>37</v>
      </c>
      <c r="AC1406" s="1" t="str">
        <f>Tabulka1[[#This Row],[z2Label]]</f>
        <v>Dynamic viscosity (mPa.s)</v>
      </c>
      <c r="AD1406" s="1">
        <f>Tabulka1[[#This Row],[y2]]</f>
        <v>2.5</v>
      </c>
      <c r="AE1406" s="1">
        <f>Tabulka1[[#This Row],[x3]]</f>
        <v>11.562709700649766</v>
      </c>
      <c r="AF1406" s="1">
        <f>Tabulka1[[#This Row],[x2]]-Tabulka1[[#This Row],[x3]]</f>
        <v>18.437290299350234</v>
      </c>
      <c r="AG1406" s="1">
        <f>100-Tabulka1[[#This Row],[Na2O_proc]]-Tabulka1[[#This Row],[SiO2_proc]]</f>
        <v>70</v>
      </c>
      <c r="AH1406" s="1">
        <f>Tabulka1[[#This Row],[z2]]</f>
        <v>4.7753985564920818</v>
      </c>
      <c r="AI1406" s="1">
        <f>Tabulka1[[#This Row],[std2]]</f>
        <v>2.8695796688966244E-3</v>
      </c>
      <c r="AJ1406" s="1" t="str">
        <f>Tabulka1[[#This Row],[z2Label]]</f>
        <v>Dynamic viscosity (mPa.s)</v>
      </c>
      <c r="AK1406" s="1">
        <v>15</v>
      </c>
      <c r="AL1406" s="1" t="s">
        <v>83</v>
      </c>
      <c r="AM1406" s="1" t="s">
        <v>79</v>
      </c>
      <c r="AN1406" s="1">
        <f t="shared" si="952"/>
        <v>4.5894467187500005</v>
      </c>
      <c r="AO1406" s="1">
        <f>Tabulka1[[#This Row],[Interpolated_z2]]-Tabulka1[[#This Row],[z2]]</f>
        <v>-0.18595183774208124</v>
      </c>
      <c r="AP1406" s="1">
        <f>Tabulka1[[#This Row],[Interpolated_z2 - measured]]/Tabulka1[[#This Row],[z2]]*100</f>
        <v>-3.8939543064794564</v>
      </c>
      <c r="AQ1406" s="1">
        <v>1</v>
      </c>
    </row>
    <row r="1407" spans="1:43" ht="16.5" x14ac:dyDescent="0.35">
      <c r="A1407" s="1">
        <f t="shared" si="948"/>
        <v>3.2729674953763568</v>
      </c>
      <c r="B1407" s="1">
        <f t="shared" si="948"/>
        <v>4.0912093692204463</v>
      </c>
      <c r="C1407" s="1">
        <f>Tabulka1[[#This Row],[z2]]</f>
        <v>5.1995766785524626</v>
      </c>
      <c r="D1407" s="1">
        <f>Tabulka1[[#This Row],[std2]]</f>
        <v>4.0480247145538405E-2</v>
      </c>
      <c r="E1407" s="1">
        <f t="shared" si="951"/>
        <v>8</v>
      </c>
      <c r="F1407" s="1" t="s">
        <v>84</v>
      </c>
      <c r="G1407" s="1" t="s">
        <v>27</v>
      </c>
      <c r="H1407" s="1" t="str">
        <f>Tabulka1[[#This Row],[z2Label]]</f>
        <v>Dynamic viscosity (mPa.s)</v>
      </c>
      <c r="I1407" s="1">
        <f t="shared" si="949"/>
        <v>30.84</v>
      </c>
      <c r="J1407" s="1">
        <f t="shared" si="949"/>
        <v>2.5</v>
      </c>
      <c r="K1407">
        <v>5.1995766785524626</v>
      </c>
      <c r="L1407">
        <v>4.0480247145538405E-2</v>
      </c>
      <c r="M1407" s="1" t="s">
        <v>29</v>
      </c>
      <c r="N1407" s="1" t="s">
        <v>28</v>
      </c>
      <c r="O1407" s="1" t="s">
        <v>81</v>
      </c>
      <c r="P1407" s="1">
        <f t="shared" si="950"/>
        <v>11.88646557226796</v>
      </c>
      <c r="Q1407" s="1">
        <f t="shared" si="950"/>
        <v>2.5</v>
      </c>
      <c r="R1407" s="1">
        <f>Tabulka1[[#This Row],[z2]]</f>
        <v>5.1995766785524626</v>
      </c>
      <c r="S1407" s="1">
        <f>Tabulka1[[#This Row],[std2]]</f>
        <v>4.0480247145538405E-2</v>
      </c>
      <c r="T1407" s="1" t="s">
        <v>39</v>
      </c>
      <c r="U1407" s="1" t="s">
        <v>28</v>
      </c>
      <c r="V1407" s="1" t="str">
        <f>Tabulka1[[#This Row],[z2Label]]</f>
        <v>Dynamic viscosity (mPa.s)</v>
      </c>
      <c r="W1407" s="1">
        <f>2*Tabulka1[[#This Row],[x3]]/94.196*1000/(100-Tabulka1[[#This Row],[x2]])</f>
        <v>3.6491800074802994</v>
      </c>
      <c r="X1407" s="1">
        <f>(Tabulka1[[#This Row],[x2]]-Tabulka1[[#This Row],[x3]])/60.08*1000/(100-Tabulka1[[#This Row],[x2]])</f>
        <v>4.5614750093503726</v>
      </c>
      <c r="Y1407" s="1">
        <f>Tabulka1[[#This Row],[z2]]</f>
        <v>5.1995766785524626</v>
      </c>
      <c r="Z1407" s="1">
        <f>Tabulka1[[#This Row],[std2]]</f>
        <v>4.0480247145538405E-2</v>
      </c>
      <c r="AA1407" s="1" t="s">
        <v>40</v>
      </c>
      <c r="AB1407" s="1" t="s">
        <v>37</v>
      </c>
      <c r="AC1407" s="1" t="str">
        <f>Tabulka1[[#This Row],[z2Label]]</f>
        <v>Dynamic viscosity (mPa.s)</v>
      </c>
      <c r="AD1407" s="1">
        <f>Tabulka1[[#This Row],[y2]]</f>
        <v>2.5</v>
      </c>
      <c r="AE1407" s="1">
        <f>Tabulka1[[#This Row],[x3]]</f>
        <v>11.88646557226796</v>
      </c>
      <c r="AF1407" s="1">
        <f>Tabulka1[[#This Row],[x2]]-Tabulka1[[#This Row],[x3]]</f>
        <v>18.953534427732038</v>
      </c>
      <c r="AG1407" s="1">
        <f>100-Tabulka1[[#This Row],[Na2O_proc]]-Tabulka1[[#This Row],[SiO2_proc]]</f>
        <v>69.16</v>
      </c>
      <c r="AH1407" s="1">
        <f>Tabulka1[[#This Row],[z2]]</f>
        <v>5.1995766785524626</v>
      </c>
      <c r="AI1407" s="1">
        <f>Tabulka1[[#This Row],[std2]]</f>
        <v>4.0480247145538405E-2</v>
      </c>
      <c r="AJ1407" s="1" t="str">
        <f>Tabulka1[[#This Row],[z2Label]]</f>
        <v>Dynamic viscosity (mPa.s)</v>
      </c>
      <c r="AK1407" s="1">
        <v>15</v>
      </c>
      <c r="AL1407" s="1" t="s">
        <v>83</v>
      </c>
      <c r="AM1407" s="1" t="s">
        <v>79</v>
      </c>
      <c r="AN1407" s="1">
        <f t="shared" si="952"/>
        <v>5.0542578072726929</v>
      </c>
      <c r="AO1407" s="1">
        <f>Tabulka1[[#This Row],[Interpolated_z2]]-Tabulka1[[#This Row],[z2]]</f>
        <v>-0.14531887127976972</v>
      </c>
      <c r="AP1407" s="1">
        <f>Tabulka1[[#This Row],[Interpolated_z2 - measured]]/Tabulka1[[#This Row],[z2]]*100</f>
        <v>-2.7948211991793497</v>
      </c>
      <c r="AQ1407" s="1">
        <v>1</v>
      </c>
    </row>
    <row r="1408" spans="1:43" ht="16.5" x14ac:dyDescent="0.35">
      <c r="A1408" s="1">
        <f t="shared" si="948"/>
        <v>0</v>
      </c>
      <c r="B1408" s="1">
        <f t="shared" si="948"/>
        <v>0</v>
      </c>
      <c r="C1408" s="1">
        <f>Tabulka1[[#This Row],[z2]]</f>
        <v>1.1030139981072158</v>
      </c>
      <c r="D1408" s="1">
        <f>Tabulka1[[#This Row],[std2]]</f>
        <v>6.9239040212735392E-3</v>
      </c>
      <c r="E1408" s="1">
        <f t="shared" si="951"/>
        <v>9</v>
      </c>
      <c r="F1408" s="1" t="s">
        <v>84</v>
      </c>
      <c r="G1408" s="1" t="s">
        <v>27</v>
      </c>
      <c r="H1408" s="1" t="str">
        <f>Tabulka1[[#This Row],[z2Label]]</f>
        <v>Dynamic viscosity (mPa.s)</v>
      </c>
      <c r="I1408" s="1">
        <f t="shared" si="949"/>
        <v>0</v>
      </c>
      <c r="J1408" s="1">
        <f t="shared" si="949"/>
        <v>3</v>
      </c>
      <c r="K1408" s="1">
        <v>1.1030139981072158</v>
      </c>
      <c r="L1408" s="1">
        <v>6.9239040212735392E-3</v>
      </c>
      <c r="M1408" s="1" t="s">
        <v>29</v>
      </c>
      <c r="N1408" s="1" t="s">
        <v>28</v>
      </c>
      <c r="O1408" s="1" t="s">
        <v>81</v>
      </c>
      <c r="P1408" s="1">
        <f t="shared" si="950"/>
        <v>0</v>
      </c>
      <c r="Q1408" s="1">
        <f t="shared" si="950"/>
        <v>3</v>
      </c>
      <c r="R1408" s="1">
        <f>Tabulka1[[#This Row],[z2]]</f>
        <v>1.1030139981072158</v>
      </c>
      <c r="S1408" s="1">
        <f>Tabulka1[[#This Row],[std2]]</f>
        <v>6.9239040212735392E-3</v>
      </c>
      <c r="T1408" s="1" t="s">
        <v>39</v>
      </c>
      <c r="U1408" s="1" t="s">
        <v>28</v>
      </c>
      <c r="V1408" s="1" t="str">
        <f>Tabulka1[[#This Row],[z2Label]]</f>
        <v>Dynamic viscosity (mPa.s)</v>
      </c>
      <c r="W1408" s="1">
        <f>2*Tabulka1[[#This Row],[x3]]/94.196*1000/(100-Tabulka1[[#This Row],[x2]])</f>
        <v>0</v>
      </c>
      <c r="X1408" s="1">
        <f>(Tabulka1[[#This Row],[x2]]-Tabulka1[[#This Row],[x3]])/60.08*1000/(100-Tabulka1[[#This Row],[x2]])</f>
        <v>0</v>
      </c>
      <c r="Y1408" s="1">
        <f>Tabulka1[[#This Row],[z2]]</f>
        <v>1.1030139981072158</v>
      </c>
      <c r="Z1408" s="1">
        <f>Tabulka1[[#This Row],[std2]]</f>
        <v>6.9239040212735392E-3</v>
      </c>
      <c r="AA1408" s="1" t="s">
        <v>40</v>
      </c>
      <c r="AB1408" s="1" t="s">
        <v>37</v>
      </c>
      <c r="AC1408" s="1" t="str">
        <f>Tabulka1[[#This Row],[z2Label]]</f>
        <v>Dynamic viscosity (mPa.s)</v>
      </c>
      <c r="AD1408" s="1">
        <f>Tabulka1[[#This Row],[y2]]</f>
        <v>3</v>
      </c>
      <c r="AE1408" s="1">
        <f>Tabulka1[[#This Row],[x3]]</f>
        <v>0</v>
      </c>
      <c r="AF1408" s="1">
        <f>Tabulka1[[#This Row],[x2]]-Tabulka1[[#This Row],[x3]]</f>
        <v>0</v>
      </c>
      <c r="AG1408" s="1">
        <f>100-Tabulka1[[#This Row],[Na2O_proc]]-Tabulka1[[#This Row],[SiO2_proc]]</f>
        <v>100</v>
      </c>
      <c r="AH1408" s="1">
        <f>Tabulka1[[#This Row],[z2]]</f>
        <v>1.1030139981072158</v>
      </c>
      <c r="AI1408" s="1">
        <f>Tabulka1[[#This Row],[std2]]</f>
        <v>6.9239040212735392E-3</v>
      </c>
      <c r="AJ1408" s="1" t="str">
        <f>Tabulka1[[#This Row],[z2Label]]</f>
        <v>Dynamic viscosity (mPa.s)</v>
      </c>
      <c r="AK1408" s="1">
        <v>15</v>
      </c>
      <c r="AL1408" s="1" t="s">
        <v>83</v>
      </c>
      <c r="AM1408" s="1" t="s">
        <v>79</v>
      </c>
      <c r="AN1408" s="1">
        <f t="shared" si="952"/>
        <v>1.3734578999999996</v>
      </c>
      <c r="AO1408" s="1">
        <f>Tabulka1[[#This Row],[Interpolated_z2]]-Tabulka1[[#This Row],[z2]]</f>
        <v>0.27044390189278378</v>
      </c>
      <c r="AP1408" s="1">
        <f>Tabulka1[[#This Row],[Interpolated_z2 - measured]]/Tabulka1[[#This Row],[z2]]*100</f>
        <v>24.518628263727251</v>
      </c>
      <c r="AQ1408" s="1">
        <v>100</v>
      </c>
    </row>
    <row r="1409" spans="1:43" ht="16.5" x14ac:dyDescent="0.35">
      <c r="A1409" s="1">
        <f t="shared" si="948"/>
        <v>0.37944548091358282</v>
      </c>
      <c r="B1409" s="1">
        <f t="shared" si="948"/>
        <v>0.56916822137037426</v>
      </c>
      <c r="C1409" s="1">
        <f>Tabulka1[[#This Row],[z2]]</f>
        <v>1.268627488397799</v>
      </c>
      <c r="D1409" s="1">
        <f>Tabulka1[[#This Row],[std2]]</f>
        <v>4.615490011159279E-5</v>
      </c>
      <c r="E1409" s="1">
        <f t="shared" si="951"/>
        <v>9</v>
      </c>
      <c r="F1409" s="1" t="s">
        <v>84</v>
      </c>
      <c r="G1409" s="1" t="s">
        <v>27</v>
      </c>
      <c r="H1409" s="1" t="str">
        <f>Tabulka1[[#This Row],[z2Label]]</f>
        <v>Dynamic viscosity (mPa.s)</v>
      </c>
      <c r="I1409" s="1">
        <f t="shared" si="949"/>
        <v>5</v>
      </c>
      <c r="J1409" s="1">
        <f t="shared" si="949"/>
        <v>3</v>
      </c>
      <c r="K1409">
        <v>1.268627488397799</v>
      </c>
      <c r="L1409">
        <v>4.615490011159279E-5</v>
      </c>
      <c r="M1409" s="1" t="s">
        <v>29</v>
      </c>
      <c r="N1409" s="1" t="s">
        <v>28</v>
      </c>
      <c r="O1409" s="1" t="s">
        <v>81</v>
      </c>
      <c r="P1409" s="1">
        <f t="shared" si="950"/>
        <v>1.7161742628518126</v>
      </c>
      <c r="Q1409" s="1">
        <f t="shared" si="950"/>
        <v>3</v>
      </c>
      <c r="R1409" s="1">
        <f>Tabulka1[[#This Row],[z2]]</f>
        <v>1.268627488397799</v>
      </c>
      <c r="S1409" s="1">
        <f>Tabulka1[[#This Row],[std2]]</f>
        <v>4.615490011159279E-5</v>
      </c>
      <c r="T1409" s="1" t="s">
        <v>39</v>
      </c>
      <c r="U1409" s="1" t="s">
        <v>28</v>
      </c>
      <c r="V1409" s="1" t="str">
        <f>Tabulka1[[#This Row],[z2Label]]</f>
        <v>Dynamic viscosity (mPa.s)</v>
      </c>
      <c r="W1409" s="1">
        <f>2*Tabulka1[[#This Row],[x3]]/94.196*1000/(100-Tabulka1[[#This Row],[x2]])</f>
        <v>0.38356176993811625</v>
      </c>
      <c r="X1409" s="1">
        <f>(Tabulka1[[#This Row],[x2]]-Tabulka1[[#This Row],[x3]])/60.08*1000/(100-Tabulka1[[#This Row],[x2]])</f>
        <v>0.57534265490717418</v>
      </c>
      <c r="Y1409" s="1">
        <f>Tabulka1[[#This Row],[z2]]</f>
        <v>1.268627488397799</v>
      </c>
      <c r="Z1409" s="1">
        <f>Tabulka1[[#This Row],[std2]]</f>
        <v>4.615490011159279E-5</v>
      </c>
      <c r="AA1409" s="1" t="s">
        <v>40</v>
      </c>
      <c r="AB1409" s="1" t="s">
        <v>37</v>
      </c>
      <c r="AC1409" s="1" t="str">
        <f>Tabulka1[[#This Row],[z2Label]]</f>
        <v>Dynamic viscosity (mPa.s)</v>
      </c>
      <c r="AD1409" s="1">
        <f>Tabulka1[[#This Row],[y2]]</f>
        <v>3</v>
      </c>
      <c r="AE1409" s="1">
        <f>Tabulka1[[#This Row],[x3]]</f>
        <v>1.7161742628518126</v>
      </c>
      <c r="AF1409" s="1">
        <f>Tabulka1[[#This Row],[x2]]-Tabulka1[[#This Row],[x3]]</f>
        <v>3.2838257371481872</v>
      </c>
      <c r="AG1409" s="1">
        <f>100-Tabulka1[[#This Row],[Na2O_proc]]-Tabulka1[[#This Row],[SiO2_proc]]</f>
        <v>95</v>
      </c>
      <c r="AH1409" s="1">
        <f>Tabulka1[[#This Row],[z2]]</f>
        <v>1.268627488397799</v>
      </c>
      <c r="AI1409" s="1">
        <f>Tabulka1[[#This Row],[std2]]</f>
        <v>4.615490011159279E-5</v>
      </c>
      <c r="AJ1409" s="1" t="str">
        <f>Tabulka1[[#This Row],[z2Label]]</f>
        <v>Dynamic viscosity (mPa.s)</v>
      </c>
      <c r="AK1409" s="1">
        <v>15</v>
      </c>
      <c r="AL1409" s="1" t="s">
        <v>83</v>
      </c>
      <c r="AM1409" s="1" t="s">
        <v>79</v>
      </c>
      <c r="AN1409" s="1">
        <f t="shared" si="952"/>
        <v>1.0956797750000002</v>
      </c>
      <c r="AO1409" s="1">
        <f>Tabulka1[[#This Row],[Interpolated_z2]]-Tabulka1[[#This Row],[z2]]</f>
        <v>-0.1729477133977988</v>
      </c>
      <c r="AP1409" s="1">
        <f>Tabulka1[[#This Row],[Interpolated_z2 - measured]]/Tabulka1[[#This Row],[z2]]*100</f>
        <v>-13.632663250598604</v>
      </c>
      <c r="AQ1409" s="1">
        <v>1</v>
      </c>
    </row>
    <row r="1410" spans="1:43" ht="16.5" x14ac:dyDescent="0.35">
      <c r="A1410" s="1">
        <f t="shared" si="948"/>
        <v>0.79100773950939385</v>
      </c>
      <c r="B1410" s="1">
        <f t="shared" si="948"/>
        <v>1.1865116092640908</v>
      </c>
      <c r="C1410" s="1">
        <f>Tabulka1[[#This Row],[z2]]</f>
        <v>1.522063156802677</v>
      </c>
      <c r="D1410" s="1">
        <f>Tabulka1[[#This Row],[std2]]</f>
        <v>5.6173791214339107E-4</v>
      </c>
      <c r="E1410" s="1">
        <f t="shared" si="951"/>
        <v>9</v>
      </c>
      <c r="F1410" s="1" t="s">
        <v>84</v>
      </c>
      <c r="G1410" s="1" t="s">
        <v>27</v>
      </c>
      <c r="H1410" s="1" t="str">
        <f>Tabulka1[[#This Row],[z2Label]]</f>
        <v>Dynamic viscosity (mPa.s)</v>
      </c>
      <c r="I1410" s="1">
        <f t="shared" si="949"/>
        <v>10</v>
      </c>
      <c r="J1410" s="1">
        <f t="shared" si="949"/>
        <v>3</v>
      </c>
      <c r="K1410">
        <v>1.522063156802677</v>
      </c>
      <c r="L1410">
        <v>5.6173791214339107E-4</v>
      </c>
      <c r="M1410" s="1" t="s">
        <v>29</v>
      </c>
      <c r="N1410" s="1" t="s">
        <v>28</v>
      </c>
      <c r="O1410" s="1" t="s">
        <v>81</v>
      </c>
      <c r="P1410" s="1">
        <f t="shared" si="950"/>
        <v>3.4323485257036253</v>
      </c>
      <c r="Q1410" s="1">
        <f t="shared" si="950"/>
        <v>3</v>
      </c>
      <c r="R1410" s="1">
        <f>Tabulka1[[#This Row],[z2]]</f>
        <v>1.522063156802677</v>
      </c>
      <c r="S1410" s="1">
        <f>Tabulka1[[#This Row],[std2]]</f>
        <v>5.6173791214339107E-4</v>
      </c>
      <c r="T1410" s="1" t="s">
        <v>39</v>
      </c>
      <c r="U1410" s="1" t="s">
        <v>28</v>
      </c>
      <c r="V1410" s="1" t="str">
        <f>Tabulka1[[#This Row],[z2Label]]</f>
        <v>Dynamic viscosity (mPa.s)</v>
      </c>
      <c r="W1410" s="1">
        <f>2*Tabulka1[[#This Row],[x3]]/94.196*1000/(100-Tabulka1[[#This Row],[x2]])</f>
        <v>0.80974151431380093</v>
      </c>
      <c r="X1410" s="1">
        <f>(Tabulka1[[#This Row],[x2]]-Tabulka1[[#This Row],[x3]])/60.08*1000/(100-Tabulka1[[#This Row],[x2]])</f>
        <v>1.2146122714707011</v>
      </c>
      <c r="Y1410" s="1">
        <f>Tabulka1[[#This Row],[z2]]</f>
        <v>1.522063156802677</v>
      </c>
      <c r="Z1410" s="1">
        <f>Tabulka1[[#This Row],[std2]]</f>
        <v>5.6173791214339107E-4</v>
      </c>
      <c r="AA1410" s="1" t="s">
        <v>40</v>
      </c>
      <c r="AB1410" s="1" t="s">
        <v>37</v>
      </c>
      <c r="AC1410" s="1" t="str">
        <f>Tabulka1[[#This Row],[z2Label]]</f>
        <v>Dynamic viscosity (mPa.s)</v>
      </c>
      <c r="AD1410" s="1">
        <f>Tabulka1[[#This Row],[y2]]</f>
        <v>3</v>
      </c>
      <c r="AE1410" s="1">
        <f>Tabulka1[[#This Row],[x3]]</f>
        <v>3.4323485257036253</v>
      </c>
      <c r="AF1410" s="1">
        <f>Tabulka1[[#This Row],[x2]]-Tabulka1[[#This Row],[x3]]</f>
        <v>6.5676514742963743</v>
      </c>
      <c r="AG1410" s="1">
        <f>100-Tabulka1[[#This Row],[Na2O_proc]]-Tabulka1[[#This Row],[SiO2_proc]]</f>
        <v>90</v>
      </c>
      <c r="AH1410" s="1">
        <f>Tabulka1[[#This Row],[z2]]</f>
        <v>1.522063156802677</v>
      </c>
      <c r="AI1410" s="1">
        <f>Tabulka1[[#This Row],[std2]]</f>
        <v>5.6173791214339107E-4</v>
      </c>
      <c r="AJ1410" s="1" t="str">
        <f>Tabulka1[[#This Row],[z2Label]]</f>
        <v>Dynamic viscosity (mPa.s)</v>
      </c>
      <c r="AK1410" s="1">
        <v>15</v>
      </c>
      <c r="AL1410" s="1" t="s">
        <v>83</v>
      </c>
      <c r="AM1410" s="1" t="s">
        <v>79</v>
      </c>
      <c r="AN1410" s="1">
        <f t="shared" si="952"/>
        <v>1.3866479000000007</v>
      </c>
      <c r="AO1410" s="1">
        <f>Tabulka1[[#This Row],[Interpolated_z2]]-Tabulka1[[#This Row],[z2]]</f>
        <v>-0.1354152568026763</v>
      </c>
      <c r="AP1410" s="1">
        <f>Tabulka1[[#This Row],[Interpolated_z2 - measured]]/Tabulka1[[#This Row],[z2]]*100</f>
        <v>-8.896822460845609</v>
      </c>
      <c r="AQ1410" s="1">
        <v>1</v>
      </c>
    </row>
    <row r="1411" spans="1:43" ht="16.5" x14ac:dyDescent="0.35">
      <c r="A1411" s="1">
        <f t="shared" si="948"/>
        <v>1.2378295850398637</v>
      </c>
      <c r="B1411" s="1">
        <f t="shared" si="948"/>
        <v>1.8567443775597956</v>
      </c>
      <c r="C1411" s="1">
        <f>Tabulka1[[#This Row],[z2]]</f>
        <v>1.9142051724551323</v>
      </c>
      <c r="D1411" s="1">
        <f>Tabulka1[[#This Row],[std2]]</f>
        <v>2.5045876222973051E-4</v>
      </c>
      <c r="E1411" s="1">
        <f t="shared" si="951"/>
        <v>9</v>
      </c>
      <c r="F1411" s="1" t="s">
        <v>84</v>
      </c>
      <c r="G1411" s="1" t="s">
        <v>27</v>
      </c>
      <c r="H1411" s="1" t="str">
        <f>Tabulka1[[#This Row],[z2Label]]</f>
        <v>Dynamic viscosity (mPa.s)</v>
      </c>
      <c r="I1411" s="1">
        <f t="shared" si="949"/>
        <v>15</v>
      </c>
      <c r="J1411" s="1">
        <f t="shared" si="949"/>
        <v>3</v>
      </c>
      <c r="K1411">
        <v>1.9142051724551323</v>
      </c>
      <c r="L1411">
        <v>2.5045876222973051E-4</v>
      </c>
      <c r="M1411" s="1" t="s">
        <v>29</v>
      </c>
      <c r="N1411" s="1" t="s">
        <v>28</v>
      </c>
      <c r="O1411" s="1" t="s">
        <v>81</v>
      </c>
      <c r="P1411" s="1">
        <f t="shared" si="950"/>
        <v>5.1485227885554377</v>
      </c>
      <c r="Q1411" s="1">
        <f t="shared" si="950"/>
        <v>3</v>
      </c>
      <c r="R1411" s="1">
        <f>Tabulka1[[#This Row],[z2]]</f>
        <v>1.9142051724551323</v>
      </c>
      <c r="S1411" s="1">
        <f>Tabulka1[[#This Row],[std2]]</f>
        <v>2.5045876222973051E-4</v>
      </c>
      <c r="T1411" s="1" t="s">
        <v>39</v>
      </c>
      <c r="U1411" s="1" t="s">
        <v>28</v>
      </c>
      <c r="V1411" s="1" t="str">
        <f>Tabulka1[[#This Row],[z2Label]]</f>
        <v>Dynamic viscosity (mPa.s)</v>
      </c>
      <c r="W1411" s="1">
        <f>2*Tabulka1[[#This Row],[x3]]/94.196*1000/(100-Tabulka1[[#This Row],[x2]])</f>
        <v>1.2860600521454484</v>
      </c>
      <c r="X1411" s="1">
        <f>(Tabulka1[[#This Row],[x2]]-Tabulka1[[#This Row],[x3]])/60.08*1000/(100-Tabulka1[[#This Row],[x2]])</f>
        <v>1.9290900782181726</v>
      </c>
      <c r="Y1411" s="1">
        <f>Tabulka1[[#This Row],[z2]]</f>
        <v>1.9142051724551323</v>
      </c>
      <c r="Z1411" s="1">
        <f>Tabulka1[[#This Row],[std2]]</f>
        <v>2.5045876222973051E-4</v>
      </c>
      <c r="AA1411" s="1" t="s">
        <v>40</v>
      </c>
      <c r="AB1411" s="1" t="s">
        <v>37</v>
      </c>
      <c r="AC1411" s="1" t="str">
        <f>Tabulka1[[#This Row],[z2Label]]</f>
        <v>Dynamic viscosity (mPa.s)</v>
      </c>
      <c r="AD1411" s="1">
        <f>Tabulka1[[#This Row],[y2]]</f>
        <v>3</v>
      </c>
      <c r="AE1411" s="1">
        <f>Tabulka1[[#This Row],[x3]]</f>
        <v>5.1485227885554377</v>
      </c>
      <c r="AF1411" s="1">
        <f>Tabulka1[[#This Row],[x2]]-Tabulka1[[#This Row],[x3]]</f>
        <v>9.8514772114445623</v>
      </c>
      <c r="AG1411" s="1">
        <f>100-Tabulka1[[#This Row],[Na2O_proc]]-Tabulka1[[#This Row],[SiO2_proc]]</f>
        <v>85</v>
      </c>
      <c r="AH1411" s="1">
        <f>Tabulka1[[#This Row],[z2]]</f>
        <v>1.9142051724551323</v>
      </c>
      <c r="AI1411" s="1">
        <f>Tabulka1[[#This Row],[std2]]</f>
        <v>2.5045876222973051E-4</v>
      </c>
      <c r="AJ1411" s="1" t="str">
        <f>Tabulka1[[#This Row],[z2Label]]</f>
        <v>Dynamic viscosity (mPa.s)</v>
      </c>
      <c r="AK1411" s="1">
        <v>15</v>
      </c>
      <c r="AL1411" s="1" t="s">
        <v>83</v>
      </c>
      <c r="AM1411" s="1" t="s">
        <v>79</v>
      </c>
      <c r="AN1411" s="1">
        <f t="shared" si="952"/>
        <v>1.821997274999998</v>
      </c>
      <c r="AO1411" s="1">
        <f>Tabulka1[[#This Row],[Interpolated_z2]]-Tabulka1[[#This Row],[z2]]</f>
        <v>-9.2207897455134358E-2</v>
      </c>
      <c r="AP1411" s="1">
        <f>Tabulka1[[#This Row],[Interpolated_z2 - measured]]/Tabulka1[[#This Row],[z2]]*100</f>
        <v>-4.817033136362797</v>
      </c>
      <c r="AQ1411" s="1">
        <v>1</v>
      </c>
    </row>
    <row r="1412" spans="1:43" ht="16.5" x14ac:dyDescent="0.35">
      <c r="A1412" s="1">
        <f t="shared" si="948"/>
        <v>1.7239210599192527</v>
      </c>
      <c r="B1412" s="1">
        <f t="shared" si="948"/>
        <v>2.5858815898788792</v>
      </c>
      <c r="C1412" s="1">
        <f>Tabulka1[[#This Row],[z2]]</f>
        <v>2.583510470099756</v>
      </c>
      <c r="D1412" s="1">
        <f>Tabulka1[[#This Row],[std2]]</f>
        <v>4.0676550335076852E-4</v>
      </c>
      <c r="E1412" s="1">
        <f t="shared" si="951"/>
        <v>9</v>
      </c>
      <c r="F1412" s="1" t="s">
        <v>84</v>
      </c>
      <c r="G1412" s="1" t="s">
        <v>27</v>
      </c>
      <c r="H1412" s="1" t="str">
        <f>Tabulka1[[#This Row],[z2Label]]</f>
        <v>Dynamic viscosity (mPa.s)</v>
      </c>
      <c r="I1412" s="1">
        <f t="shared" si="949"/>
        <v>20</v>
      </c>
      <c r="J1412" s="1">
        <f t="shared" si="949"/>
        <v>3</v>
      </c>
      <c r="K1412">
        <v>2.583510470099756</v>
      </c>
      <c r="L1412">
        <v>4.0676550335076852E-4</v>
      </c>
      <c r="M1412" s="1" t="s">
        <v>29</v>
      </c>
      <c r="N1412" s="1" t="s">
        <v>28</v>
      </c>
      <c r="O1412" s="1" t="s">
        <v>81</v>
      </c>
      <c r="P1412" s="1">
        <f t="shared" si="950"/>
        <v>6.8646970514072505</v>
      </c>
      <c r="Q1412" s="1">
        <f t="shared" si="950"/>
        <v>3</v>
      </c>
      <c r="R1412" s="1">
        <f>Tabulka1[[#This Row],[z2]]</f>
        <v>2.583510470099756</v>
      </c>
      <c r="S1412" s="1">
        <f>Tabulka1[[#This Row],[std2]]</f>
        <v>4.0676550335076852E-4</v>
      </c>
      <c r="T1412" s="1" t="s">
        <v>39</v>
      </c>
      <c r="U1412" s="1" t="s">
        <v>28</v>
      </c>
      <c r="V1412" s="1" t="str">
        <f>Tabulka1[[#This Row],[z2Label]]</f>
        <v>Dynamic viscosity (mPa.s)</v>
      </c>
      <c r="W1412" s="1">
        <f>2*Tabulka1[[#This Row],[x3]]/94.196*1000/(100-Tabulka1[[#This Row],[x2]])</f>
        <v>1.8219184072060521</v>
      </c>
      <c r="X1412" s="1">
        <f>(Tabulka1[[#This Row],[x2]]-Tabulka1[[#This Row],[x3]])/60.08*1000/(100-Tabulka1[[#This Row],[x2]])</f>
        <v>2.7328776108090773</v>
      </c>
      <c r="Y1412" s="1">
        <f>Tabulka1[[#This Row],[z2]]</f>
        <v>2.583510470099756</v>
      </c>
      <c r="Z1412" s="1">
        <f>Tabulka1[[#This Row],[std2]]</f>
        <v>4.0676550335076852E-4</v>
      </c>
      <c r="AA1412" s="1" t="s">
        <v>40</v>
      </c>
      <c r="AB1412" s="1" t="s">
        <v>37</v>
      </c>
      <c r="AC1412" s="1" t="str">
        <f>Tabulka1[[#This Row],[z2Label]]</f>
        <v>Dynamic viscosity (mPa.s)</v>
      </c>
      <c r="AD1412" s="1">
        <f>Tabulka1[[#This Row],[y2]]</f>
        <v>3</v>
      </c>
      <c r="AE1412" s="1">
        <f>Tabulka1[[#This Row],[x3]]</f>
        <v>6.8646970514072505</v>
      </c>
      <c r="AF1412" s="1">
        <f>Tabulka1[[#This Row],[x2]]-Tabulka1[[#This Row],[x3]]</f>
        <v>13.135302948592749</v>
      </c>
      <c r="AG1412" s="1">
        <f>100-Tabulka1[[#This Row],[Na2O_proc]]-Tabulka1[[#This Row],[SiO2_proc]]</f>
        <v>80</v>
      </c>
      <c r="AH1412" s="1">
        <f>Tabulka1[[#This Row],[z2]]</f>
        <v>2.583510470099756</v>
      </c>
      <c r="AI1412" s="1">
        <f>Tabulka1[[#This Row],[std2]]</f>
        <v>4.0676550335076852E-4</v>
      </c>
      <c r="AJ1412" s="1" t="str">
        <f>Tabulka1[[#This Row],[z2Label]]</f>
        <v>Dynamic viscosity (mPa.s)</v>
      </c>
      <c r="AK1412" s="1">
        <v>15</v>
      </c>
      <c r="AL1412" s="1" t="s">
        <v>83</v>
      </c>
      <c r="AM1412" s="1" t="s">
        <v>79</v>
      </c>
      <c r="AN1412" s="1">
        <f t="shared" si="952"/>
        <v>2.3781779000000012</v>
      </c>
      <c r="AO1412" s="1">
        <f>Tabulka1[[#This Row],[Interpolated_z2]]-Tabulka1[[#This Row],[z2]]</f>
        <v>-0.20533257009975481</v>
      </c>
      <c r="AP1412" s="1">
        <f>Tabulka1[[#This Row],[Interpolated_z2 - measured]]/Tabulka1[[#This Row],[z2]]*100</f>
        <v>-7.9478125781246165</v>
      </c>
      <c r="AQ1412" s="1">
        <v>1</v>
      </c>
    </row>
    <row r="1413" spans="1:43" ht="16.5" x14ac:dyDescent="0.35">
      <c r="A1413" s="1">
        <f t="shared" si="948"/>
        <v>2.2536766313457419</v>
      </c>
      <c r="B1413" s="1">
        <f t="shared" si="948"/>
        <v>3.3805149470186127</v>
      </c>
      <c r="C1413" s="1">
        <f>Tabulka1[[#This Row],[z2]]</f>
        <v>3.865438533139919</v>
      </c>
      <c r="D1413" s="1">
        <f>Tabulka1[[#This Row],[std2]]</f>
        <v>2.4991992143335198E-3</v>
      </c>
      <c r="E1413" s="1">
        <f t="shared" si="951"/>
        <v>9</v>
      </c>
      <c r="F1413" s="1" t="s">
        <v>84</v>
      </c>
      <c r="G1413" s="1" t="s">
        <v>27</v>
      </c>
      <c r="H1413" s="1" t="str">
        <f>Tabulka1[[#This Row],[z2Label]]</f>
        <v>Dynamic viscosity (mPa.s)</v>
      </c>
      <c r="I1413" s="1">
        <f t="shared" si="949"/>
        <v>25</v>
      </c>
      <c r="J1413" s="1">
        <f t="shared" si="949"/>
        <v>3</v>
      </c>
      <c r="K1413">
        <v>3.865438533139919</v>
      </c>
      <c r="L1413">
        <v>2.4991992143335198E-3</v>
      </c>
      <c r="M1413" s="1" t="s">
        <v>29</v>
      </c>
      <c r="N1413" s="1" t="s">
        <v>28</v>
      </c>
      <c r="O1413" s="1" t="s">
        <v>81</v>
      </c>
      <c r="P1413" s="1">
        <f t="shared" si="950"/>
        <v>8.5808713142590634</v>
      </c>
      <c r="Q1413" s="1">
        <f t="shared" si="950"/>
        <v>3</v>
      </c>
      <c r="R1413" s="1">
        <f>Tabulka1[[#This Row],[z2]]</f>
        <v>3.865438533139919</v>
      </c>
      <c r="S1413" s="1">
        <f>Tabulka1[[#This Row],[std2]]</f>
        <v>2.4991992143335198E-3</v>
      </c>
      <c r="T1413" s="1" t="s">
        <v>39</v>
      </c>
      <c r="U1413" s="1" t="s">
        <v>28</v>
      </c>
      <c r="V1413" s="1" t="str">
        <f>Tabulka1[[#This Row],[z2Label]]</f>
        <v>Dynamic viscosity (mPa.s)</v>
      </c>
      <c r="W1413" s="1">
        <f>2*Tabulka1[[#This Row],[x3]]/94.196*1000/(100-Tabulka1[[#This Row],[x2]])</f>
        <v>2.4292245429414026</v>
      </c>
      <c r="X1413" s="1">
        <f>(Tabulka1[[#This Row],[x2]]-Tabulka1[[#This Row],[x3]])/60.08*1000/(100-Tabulka1[[#This Row],[x2]])</f>
        <v>3.6438368144121029</v>
      </c>
      <c r="Y1413" s="1">
        <f>Tabulka1[[#This Row],[z2]]</f>
        <v>3.865438533139919</v>
      </c>
      <c r="Z1413" s="1">
        <f>Tabulka1[[#This Row],[std2]]</f>
        <v>2.4991992143335198E-3</v>
      </c>
      <c r="AA1413" s="1" t="s">
        <v>40</v>
      </c>
      <c r="AB1413" s="1" t="s">
        <v>37</v>
      </c>
      <c r="AC1413" s="1" t="str">
        <f>Tabulka1[[#This Row],[z2Label]]</f>
        <v>Dynamic viscosity (mPa.s)</v>
      </c>
      <c r="AD1413" s="1">
        <f>Tabulka1[[#This Row],[y2]]</f>
        <v>3</v>
      </c>
      <c r="AE1413" s="1">
        <f>Tabulka1[[#This Row],[x3]]</f>
        <v>8.5808713142590634</v>
      </c>
      <c r="AF1413" s="1">
        <f>Tabulka1[[#This Row],[x2]]-Tabulka1[[#This Row],[x3]]</f>
        <v>16.419128685740937</v>
      </c>
      <c r="AG1413" s="1">
        <f>100-Tabulka1[[#This Row],[Na2O_proc]]-Tabulka1[[#This Row],[SiO2_proc]]</f>
        <v>75</v>
      </c>
      <c r="AH1413" s="1">
        <f>Tabulka1[[#This Row],[z2]]</f>
        <v>3.865438533139919</v>
      </c>
      <c r="AI1413" s="1">
        <f>Tabulka1[[#This Row],[std2]]</f>
        <v>2.4991992143335198E-3</v>
      </c>
      <c r="AJ1413" s="1" t="str">
        <f>Tabulka1[[#This Row],[z2Label]]</f>
        <v>Dynamic viscosity (mPa.s)</v>
      </c>
      <c r="AK1413" s="1">
        <v>15</v>
      </c>
      <c r="AL1413" s="1" t="s">
        <v>83</v>
      </c>
      <c r="AM1413" s="1" t="s">
        <v>79</v>
      </c>
      <c r="AN1413" s="1">
        <f t="shared" si="952"/>
        <v>3.4324547749999978</v>
      </c>
      <c r="AO1413" s="1">
        <f>Tabulka1[[#This Row],[Interpolated_z2]]-Tabulka1[[#This Row],[z2]]</f>
        <v>-0.43298375813992118</v>
      </c>
      <c r="AP1413" s="1">
        <f>Tabulka1[[#This Row],[Interpolated_z2 - measured]]/Tabulka1[[#This Row],[z2]]*100</f>
        <v>-11.201413615241369</v>
      </c>
      <c r="AQ1413" s="1">
        <v>1</v>
      </c>
    </row>
    <row r="1414" spans="1:43" ht="16.5" x14ac:dyDescent="0.35">
      <c r="A1414" s="1">
        <f t="shared" si="948"/>
        <v>2.8743890415251641</v>
      </c>
      <c r="B1414" s="1">
        <f t="shared" si="948"/>
        <v>4.3115835622877459</v>
      </c>
      <c r="C1414" s="1">
        <f>Tabulka1[[#This Row],[z2]]</f>
        <v>6.1928596965097764</v>
      </c>
      <c r="D1414" s="1">
        <f>Tabulka1[[#This Row],[std2]]</f>
        <v>4.6053023639289224E-2</v>
      </c>
      <c r="E1414" s="1">
        <f t="shared" si="951"/>
        <v>9</v>
      </c>
      <c r="F1414" s="1" t="s">
        <v>84</v>
      </c>
      <c r="G1414" s="1" t="s">
        <v>27</v>
      </c>
      <c r="H1414" s="1" t="str">
        <f>Tabulka1[[#This Row],[z2Label]]</f>
        <v>Dynamic viscosity (mPa.s)</v>
      </c>
      <c r="I1414" s="1">
        <f t="shared" si="949"/>
        <v>30.63</v>
      </c>
      <c r="J1414" s="1">
        <f t="shared" si="949"/>
        <v>3</v>
      </c>
      <c r="K1414">
        <v>6.1928596965097764</v>
      </c>
      <c r="L1414">
        <v>4.6053023639289224E-2</v>
      </c>
      <c r="M1414" s="1" t="s">
        <v>29</v>
      </c>
      <c r="N1414" s="1" t="s">
        <v>28</v>
      </c>
      <c r="O1414" s="1" t="s">
        <v>81</v>
      </c>
      <c r="P1414" s="1">
        <f t="shared" si="950"/>
        <v>10.513283534230203</v>
      </c>
      <c r="Q1414" s="1">
        <f t="shared" si="950"/>
        <v>3</v>
      </c>
      <c r="R1414" s="1">
        <f>Tabulka1[[#This Row],[z2]]</f>
        <v>6.1928596965097764</v>
      </c>
      <c r="S1414" s="1">
        <f>Tabulka1[[#This Row],[std2]]</f>
        <v>4.6053023639289224E-2</v>
      </c>
      <c r="T1414" s="1" t="s">
        <v>39</v>
      </c>
      <c r="U1414" s="1" t="s">
        <v>28</v>
      </c>
      <c r="V1414" s="1" t="str">
        <f>Tabulka1[[#This Row],[z2Label]]</f>
        <v>Dynamic viscosity (mPa.s)</v>
      </c>
      <c r="W1414" s="1">
        <f>2*Tabulka1[[#This Row],[x3]]/94.196*1000/(100-Tabulka1[[#This Row],[x2]])</f>
        <v>3.2178383054762207</v>
      </c>
      <c r="X1414" s="1">
        <f>(Tabulka1[[#This Row],[x2]]-Tabulka1[[#This Row],[x3]])/60.08*1000/(100-Tabulka1[[#This Row],[x2]])</f>
        <v>4.8267574582143311</v>
      </c>
      <c r="Y1414" s="1">
        <f>Tabulka1[[#This Row],[z2]]</f>
        <v>6.1928596965097764</v>
      </c>
      <c r="Z1414" s="1">
        <f>Tabulka1[[#This Row],[std2]]</f>
        <v>4.6053023639289224E-2</v>
      </c>
      <c r="AA1414" s="1" t="s">
        <v>40</v>
      </c>
      <c r="AB1414" s="1" t="s">
        <v>37</v>
      </c>
      <c r="AC1414" s="1" t="str">
        <f>Tabulka1[[#This Row],[z2Label]]</f>
        <v>Dynamic viscosity (mPa.s)</v>
      </c>
      <c r="AD1414" s="1">
        <f>Tabulka1[[#This Row],[y2]]</f>
        <v>3</v>
      </c>
      <c r="AE1414" s="1">
        <f>Tabulka1[[#This Row],[x3]]</f>
        <v>10.513283534230203</v>
      </c>
      <c r="AF1414" s="1">
        <f>Tabulka1[[#This Row],[x2]]-Tabulka1[[#This Row],[x3]]</f>
        <v>20.116716465769798</v>
      </c>
      <c r="AG1414" s="1">
        <f>100-Tabulka1[[#This Row],[Na2O_proc]]-Tabulka1[[#This Row],[SiO2_proc]]</f>
        <v>69.37</v>
      </c>
      <c r="AH1414" s="1">
        <f>Tabulka1[[#This Row],[z2]]</f>
        <v>6.1928596965097764</v>
      </c>
      <c r="AI1414" s="1">
        <f>Tabulka1[[#This Row],[std2]]</f>
        <v>4.6053023639289224E-2</v>
      </c>
      <c r="AJ1414" s="1" t="str">
        <f>Tabulka1[[#This Row],[z2Label]]</f>
        <v>Dynamic viscosity (mPa.s)</v>
      </c>
      <c r="AK1414" s="1">
        <v>15</v>
      </c>
      <c r="AL1414" s="1" t="s">
        <v>83</v>
      </c>
      <c r="AM1414" s="1" t="s">
        <v>79</v>
      </c>
      <c r="AN1414" s="1">
        <f t="shared" si="952"/>
        <v>6.2019364097450023</v>
      </c>
      <c r="AO1414" s="1">
        <f>Tabulka1[[#This Row],[Interpolated_z2]]-Tabulka1[[#This Row],[z2]]</f>
        <v>9.0767132352258528E-3</v>
      </c>
      <c r="AP1414" s="1">
        <f>Tabulka1[[#This Row],[Interpolated_z2 - measured]]/Tabulka1[[#This Row],[z2]]*100</f>
        <v>0.1465673966478101</v>
      </c>
      <c r="AQ1414" s="1">
        <v>1</v>
      </c>
    </row>
    <row r="1415" spans="1:43" ht="16.5" x14ac:dyDescent="0.35">
      <c r="A1415" s="1">
        <f t="shared" si="948"/>
        <v>0</v>
      </c>
      <c r="B1415" s="1">
        <f t="shared" si="948"/>
        <v>0</v>
      </c>
      <c r="C1415" s="1">
        <f>Tabulka1[[#This Row],[z2]]</f>
        <v>1.1030139981072158</v>
      </c>
      <c r="D1415" s="1">
        <f>Tabulka1[[#This Row],[std2]]</f>
        <v>6.9239040212735392E-3</v>
      </c>
      <c r="E1415" s="1">
        <f t="shared" si="951"/>
        <v>10</v>
      </c>
      <c r="F1415" s="1" t="s">
        <v>84</v>
      </c>
      <c r="G1415" s="1" t="s">
        <v>27</v>
      </c>
      <c r="H1415" s="1" t="str">
        <f>Tabulka1[[#This Row],[z2Label]]</f>
        <v>Dynamic viscosity (mPa.s)</v>
      </c>
      <c r="I1415" s="1">
        <f t="shared" si="949"/>
        <v>0</v>
      </c>
      <c r="J1415" s="1">
        <f t="shared" si="949"/>
        <v>3.5</v>
      </c>
      <c r="K1415" s="1">
        <v>1.1030139981072158</v>
      </c>
      <c r="L1415" s="1">
        <v>6.9239040212735392E-3</v>
      </c>
      <c r="M1415" s="1" t="s">
        <v>29</v>
      </c>
      <c r="N1415" s="1" t="s">
        <v>28</v>
      </c>
      <c r="O1415" s="1" t="s">
        <v>81</v>
      </c>
      <c r="P1415" s="1">
        <f t="shared" si="950"/>
        <v>0</v>
      </c>
      <c r="Q1415" s="1">
        <f t="shared" si="950"/>
        <v>3.5</v>
      </c>
      <c r="R1415" s="1">
        <f>Tabulka1[[#This Row],[z2]]</f>
        <v>1.1030139981072158</v>
      </c>
      <c r="S1415" s="1">
        <f>Tabulka1[[#This Row],[std2]]</f>
        <v>6.9239040212735392E-3</v>
      </c>
      <c r="T1415" s="1" t="s">
        <v>39</v>
      </c>
      <c r="U1415" s="1" t="s">
        <v>28</v>
      </c>
      <c r="V1415" s="1" t="str">
        <f>Tabulka1[[#This Row],[z2Label]]</f>
        <v>Dynamic viscosity (mPa.s)</v>
      </c>
      <c r="W1415" s="1">
        <f>2*Tabulka1[[#This Row],[x3]]/94.196*1000/(100-Tabulka1[[#This Row],[x2]])</f>
        <v>0</v>
      </c>
      <c r="X1415" s="1">
        <f>(Tabulka1[[#This Row],[x2]]-Tabulka1[[#This Row],[x3]])/60.08*1000/(100-Tabulka1[[#This Row],[x2]])</f>
        <v>0</v>
      </c>
      <c r="Y1415" s="1">
        <f>Tabulka1[[#This Row],[z2]]</f>
        <v>1.1030139981072158</v>
      </c>
      <c r="Z1415" s="1">
        <f>Tabulka1[[#This Row],[std2]]</f>
        <v>6.9239040212735392E-3</v>
      </c>
      <c r="AA1415" s="1" t="s">
        <v>40</v>
      </c>
      <c r="AB1415" s="1" t="s">
        <v>37</v>
      </c>
      <c r="AC1415" s="1" t="str">
        <f>Tabulka1[[#This Row],[z2Label]]</f>
        <v>Dynamic viscosity (mPa.s)</v>
      </c>
      <c r="AD1415" s="1">
        <f>Tabulka1[[#This Row],[y2]]</f>
        <v>3.5</v>
      </c>
      <c r="AE1415" s="1">
        <f>Tabulka1[[#This Row],[x3]]</f>
        <v>0</v>
      </c>
      <c r="AF1415" s="1">
        <f>Tabulka1[[#This Row],[x2]]-Tabulka1[[#This Row],[x3]]</f>
        <v>0</v>
      </c>
      <c r="AG1415" s="1">
        <f>100-Tabulka1[[#This Row],[Na2O_proc]]-Tabulka1[[#This Row],[SiO2_proc]]</f>
        <v>100</v>
      </c>
      <c r="AH1415" s="1">
        <f>Tabulka1[[#This Row],[z2]]</f>
        <v>1.1030139981072158</v>
      </c>
      <c r="AI1415" s="1">
        <f>Tabulka1[[#This Row],[std2]]</f>
        <v>6.9239040212735392E-3</v>
      </c>
      <c r="AJ1415" s="1" t="str">
        <f>Tabulka1[[#This Row],[z2Label]]</f>
        <v>Dynamic viscosity (mPa.s)</v>
      </c>
      <c r="AK1415" s="1">
        <v>15</v>
      </c>
      <c r="AL1415" s="1" t="s">
        <v>83</v>
      </c>
      <c r="AM1415" s="1" t="s">
        <v>79</v>
      </c>
      <c r="AN1415" s="1">
        <f t="shared" si="952"/>
        <v>1.2461353687500005</v>
      </c>
      <c r="AO1415" s="1">
        <f>Tabulka1[[#This Row],[Interpolated_z2]]-Tabulka1[[#This Row],[z2]]</f>
        <v>0.14312137064278474</v>
      </c>
      <c r="AP1415" s="1">
        <f>Tabulka1[[#This Row],[Interpolated_z2 - measured]]/Tabulka1[[#This Row],[z2]]*100</f>
        <v>12.975480899461168</v>
      </c>
      <c r="AQ1415" s="1">
        <v>100</v>
      </c>
    </row>
    <row r="1416" spans="1:43" ht="16.5" x14ac:dyDescent="0.35">
      <c r="A1416" s="1">
        <f t="shared" ref="A1416:B1424" si="953">A1045</f>
        <v>0.34133889042157678</v>
      </c>
      <c r="B1416" s="1">
        <f t="shared" si="953"/>
        <v>0.59734305823775935</v>
      </c>
      <c r="C1416" s="1">
        <f>Tabulka1[[#This Row],[z2]]</f>
        <v>1.2412338197708837</v>
      </c>
      <c r="D1416" s="1">
        <f>Tabulka1[[#This Row],[std2]]</f>
        <v>1.2696400466811062E-4</v>
      </c>
      <c r="E1416" s="1">
        <f t="shared" si="951"/>
        <v>10</v>
      </c>
      <c r="F1416" s="1" t="s">
        <v>84</v>
      </c>
      <c r="G1416" s="1" t="s">
        <v>27</v>
      </c>
      <c r="H1416" s="1" t="str">
        <f>Tabulka1[[#This Row],[z2Label]]</f>
        <v>Dynamic viscosity (mPa.s)</v>
      </c>
      <c r="I1416" s="1">
        <f t="shared" ref="I1416:J1435" si="954">I1045</f>
        <v>5</v>
      </c>
      <c r="J1416" s="1">
        <f t="shared" si="954"/>
        <v>3.5</v>
      </c>
      <c r="K1416">
        <v>1.2412338197708837</v>
      </c>
      <c r="L1416">
        <v>1.2696400466811062E-4</v>
      </c>
      <c r="M1416" s="1" t="s">
        <v>29</v>
      </c>
      <c r="N1416" s="1" t="s">
        <v>28</v>
      </c>
      <c r="O1416" s="1" t="s">
        <v>81</v>
      </c>
      <c r="P1416" s="1">
        <f t="shared" ref="P1416:Q1435" si="955">P1045</f>
        <v>1.5468542676598485</v>
      </c>
      <c r="Q1416" s="1">
        <f t="shared" si="955"/>
        <v>3.5</v>
      </c>
      <c r="R1416" s="1">
        <f>Tabulka1[[#This Row],[z2]]</f>
        <v>1.2412338197708837</v>
      </c>
      <c r="S1416" s="1">
        <f>Tabulka1[[#This Row],[std2]]</f>
        <v>1.2696400466811062E-4</v>
      </c>
      <c r="T1416" s="1" t="s">
        <v>39</v>
      </c>
      <c r="U1416" s="1" t="s">
        <v>28</v>
      </c>
      <c r="V1416" s="1" t="str">
        <f>Tabulka1[[#This Row],[z2Label]]</f>
        <v>Dynamic viscosity (mPa.s)</v>
      </c>
      <c r="W1416" s="1">
        <f>2*Tabulka1[[#This Row],[x3]]/94.196*1000/(100-Tabulka1[[#This Row],[x2]])</f>
        <v>0.34571906453952644</v>
      </c>
      <c r="X1416" s="1">
        <f>(Tabulka1[[#This Row],[x2]]-Tabulka1[[#This Row],[x3]])/60.08*1000/(100-Tabulka1[[#This Row],[x2]])</f>
        <v>0.60500836294417115</v>
      </c>
      <c r="Y1416" s="1">
        <f>Tabulka1[[#This Row],[z2]]</f>
        <v>1.2412338197708837</v>
      </c>
      <c r="Z1416" s="1">
        <f>Tabulka1[[#This Row],[std2]]</f>
        <v>1.2696400466811062E-4</v>
      </c>
      <c r="AA1416" s="1" t="s">
        <v>40</v>
      </c>
      <c r="AB1416" s="1" t="s">
        <v>37</v>
      </c>
      <c r="AC1416" s="1" t="str">
        <f>Tabulka1[[#This Row],[z2Label]]</f>
        <v>Dynamic viscosity (mPa.s)</v>
      </c>
      <c r="AD1416" s="1">
        <f>Tabulka1[[#This Row],[y2]]</f>
        <v>3.5</v>
      </c>
      <c r="AE1416" s="1">
        <f>Tabulka1[[#This Row],[x3]]</f>
        <v>1.5468542676598485</v>
      </c>
      <c r="AF1416" s="1">
        <f>Tabulka1[[#This Row],[x2]]-Tabulka1[[#This Row],[x3]]</f>
        <v>3.4531457323401513</v>
      </c>
      <c r="AG1416" s="1">
        <f>100-Tabulka1[[#This Row],[Na2O_proc]]-Tabulka1[[#This Row],[SiO2_proc]]</f>
        <v>95</v>
      </c>
      <c r="AH1416" s="1">
        <f>Tabulka1[[#This Row],[z2]]</f>
        <v>1.2412338197708837</v>
      </c>
      <c r="AI1416" s="1">
        <f>Tabulka1[[#This Row],[std2]]</f>
        <v>1.2696400466811062E-4</v>
      </c>
      <c r="AJ1416" s="1" t="str">
        <f>Tabulka1[[#This Row],[z2Label]]</f>
        <v>Dynamic viscosity (mPa.s)</v>
      </c>
      <c r="AK1416" s="1">
        <v>15</v>
      </c>
      <c r="AL1416" s="1" t="s">
        <v>83</v>
      </c>
      <c r="AM1416" s="1" t="s">
        <v>79</v>
      </c>
      <c r="AN1416" s="1">
        <f t="shared" si="952"/>
        <v>1.0372341187500012</v>
      </c>
      <c r="AO1416" s="1">
        <f>Tabulka1[[#This Row],[Interpolated_z2]]-Tabulka1[[#This Row],[z2]]</f>
        <v>-0.2039997010208825</v>
      </c>
      <c r="AP1416" s="1">
        <f>Tabulka1[[#This Row],[Interpolated_z2 - measured]]/Tabulka1[[#This Row],[z2]]*100</f>
        <v>-16.435235470665656</v>
      </c>
      <c r="AQ1416" s="1">
        <v>1</v>
      </c>
    </row>
    <row r="1417" spans="1:43" ht="16.5" x14ac:dyDescent="0.35">
      <c r="A1417" s="1">
        <f t="shared" si="953"/>
        <v>0.70988189545317215</v>
      </c>
      <c r="B1417" s="1">
        <f t="shared" si="953"/>
        <v>1.2422933170430512</v>
      </c>
      <c r="C1417" s="1">
        <f>Tabulka1[[#This Row],[z2]]</f>
        <v>1.4812144374974312</v>
      </c>
      <c r="D1417" s="1">
        <f>Tabulka1[[#This Row],[std2]]</f>
        <v>6.5390423795939879E-4</v>
      </c>
      <c r="E1417" s="1">
        <f t="shared" si="951"/>
        <v>10</v>
      </c>
      <c r="F1417" s="1" t="s">
        <v>84</v>
      </c>
      <c r="G1417" s="1" t="s">
        <v>27</v>
      </c>
      <c r="H1417" s="1" t="str">
        <f>Tabulka1[[#This Row],[z2Label]]</f>
        <v>Dynamic viscosity (mPa.s)</v>
      </c>
      <c r="I1417" s="1">
        <f t="shared" si="954"/>
        <v>10</v>
      </c>
      <c r="J1417" s="1">
        <f t="shared" si="954"/>
        <v>3.5</v>
      </c>
      <c r="K1417">
        <v>1.4812144374974312</v>
      </c>
      <c r="L1417">
        <v>6.5390423795939879E-4</v>
      </c>
      <c r="M1417" s="1" t="s">
        <v>29</v>
      </c>
      <c r="N1417" s="1" t="s">
        <v>28</v>
      </c>
      <c r="O1417" s="1" t="s">
        <v>81</v>
      </c>
      <c r="P1417" s="1">
        <f t="shared" si="955"/>
        <v>3.0937085353196969</v>
      </c>
      <c r="Q1417" s="1">
        <f t="shared" si="955"/>
        <v>3.5</v>
      </c>
      <c r="R1417" s="1">
        <f>Tabulka1[[#This Row],[z2]]</f>
        <v>1.4812144374974312</v>
      </c>
      <c r="S1417" s="1">
        <f>Tabulka1[[#This Row],[std2]]</f>
        <v>6.5390423795939879E-4</v>
      </c>
      <c r="T1417" s="1" t="s">
        <v>39</v>
      </c>
      <c r="U1417" s="1" t="s">
        <v>28</v>
      </c>
      <c r="V1417" s="1" t="str">
        <f>Tabulka1[[#This Row],[z2Label]]</f>
        <v>Dynamic viscosity (mPa.s)</v>
      </c>
      <c r="W1417" s="1">
        <f>2*Tabulka1[[#This Row],[x3]]/94.196*1000/(100-Tabulka1[[#This Row],[x2]])</f>
        <v>0.72985135847233362</v>
      </c>
      <c r="X1417" s="1">
        <f>(Tabulka1[[#This Row],[x2]]-Tabulka1[[#This Row],[x3]])/60.08*1000/(100-Tabulka1[[#This Row],[x2]])</f>
        <v>1.2772398773265836</v>
      </c>
      <c r="Y1417" s="1">
        <f>Tabulka1[[#This Row],[z2]]</f>
        <v>1.4812144374974312</v>
      </c>
      <c r="Z1417" s="1">
        <f>Tabulka1[[#This Row],[std2]]</f>
        <v>6.5390423795939879E-4</v>
      </c>
      <c r="AA1417" s="1" t="s">
        <v>40</v>
      </c>
      <c r="AB1417" s="1" t="s">
        <v>37</v>
      </c>
      <c r="AC1417" s="1" t="str">
        <f>Tabulka1[[#This Row],[z2Label]]</f>
        <v>Dynamic viscosity (mPa.s)</v>
      </c>
      <c r="AD1417" s="1">
        <f>Tabulka1[[#This Row],[y2]]</f>
        <v>3.5</v>
      </c>
      <c r="AE1417" s="1">
        <f>Tabulka1[[#This Row],[x3]]</f>
        <v>3.0937085353196969</v>
      </c>
      <c r="AF1417" s="1">
        <f>Tabulka1[[#This Row],[x2]]-Tabulka1[[#This Row],[x3]]</f>
        <v>6.9062914646803026</v>
      </c>
      <c r="AG1417" s="1">
        <f>100-Tabulka1[[#This Row],[Na2O_proc]]-Tabulka1[[#This Row],[SiO2_proc]]</f>
        <v>90</v>
      </c>
      <c r="AH1417" s="1">
        <f>Tabulka1[[#This Row],[z2]]</f>
        <v>1.4812144374974312</v>
      </c>
      <c r="AI1417" s="1">
        <f>Tabulka1[[#This Row],[std2]]</f>
        <v>6.5390423795939879E-4</v>
      </c>
      <c r="AJ1417" s="1" t="str">
        <f>Tabulka1[[#This Row],[z2Label]]</f>
        <v>Dynamic viscosity (mPa.s)</v>
      </c>
      <c r="AK1417" s="1">
        <v>15</v>
      </c>
      <c r="AL1417" s="1" t="s">
        <v>83</v>
      </c>
      <c r="AM1417" s="1" t="s">
        <v>79</v>
      </c>
      <c r="AN1417" s="1">
        <f t="shared" si="952"/>
        <v>1.4362416187500027</v>
      </c>
      <c r="AO1417" s="1">
        <f>Tabulka1[[#This Row],[Interpolated_z2]]-Tabulka1[[#This Row],[z2]]</f>
        <v>-4.4972818747428533E-2</v>
      </c>
      <c r="AP1417" s="1">
        <f>Tabulka1[[#This Row],[Interpolated_z2 - measured]]/Tabulka1[[#This Row],[z2]]*100</f>
        <v>-3.0362125570023366</v>
      </c>
      <c r="AQ1417" s="1">
        <v>1</v>
      </c>
    </row>
    <row r="1418" spans="1:43" ht="16.5" x14ac:dyDescent="0.35">
      <c r="A1418" s="1">
        <f t="shared" si="953"/>
        <v>1.1093731525637489</v>
      </c>
      <c r="B1418" s="1">
        <f t="shared" si="953"/>
        <v>1.9414030169865606</v>
      </c>
      <c r="C1418" s="1">
        <f>Tabulka1[[#This Row],[z2]]</f>
        <v>1.8720473434491884</v>
      </c>
      <c r="D1418" s="1">
        <f>Tabulka1[[#This Row],[std2]]</f>
        <v>4.2162866225437011E-4</v>
      </c>
      <c r="E1418" s="1">
        <f t="shared" si="951"/>
        <v>10</v>
      </c>
      <c r="F1418" s="1" t="s">
        <v>84</v>
      </c>
      <c r="G1418" s="1" t="s">
        <v>27</v>
      </c>
      <c r="H1418" s="1" t="str">
        <f>Tabulka1[[#This Row],[z2Label]]</f>
        <v>Dynamic viscosity (mPa.s)</v>
      </c>
      <c r="I1418" s="1">
        <f t="shared" si="954"/>
        <v>15</v>
      </c>
      <c r="J1418" s="1">
        <f t="shared" si="954"/>
        <v>3.5</v>
      </c>
      <c r="K1418">
        <v>1.8720473434491884</v>
      </c>
      <c r="L1418">
        <v>4.2162866225437011E-4</v>
      </c>
      <c r="M1418" s="1" t="s">
        <v>29</v>
      </c>
      <c r="N1418" s="1" t="s">
        <v>28</v>
      </c>
      <c r="O1418" s="1" t="s">
        <v>81</v>
      </c>
      <c r="P1418" s="1">
        <f t="shared" si="955"/>
        <v>4.6405628029795452</v>
      </c>
      <c r="Q1418" s="1">
        <f t="shared" si="955"/>
        <v>3.5</v>
      </c>
      <c r="R1418" s="1">
        <f>Tabulka1[[#This Row],[z2]]</f>
        <v>1.8720473434491884</v>
      </c>
      <c r="S1418" s="1">
        <f>Tabulka1[[#This Row],[std2]]</f>
        <v>4.2162866225437011E-4</v>
      </c>
      <c r="T1418" s="1" t="s">
        <v>39</v>
      </c>
      <c r="U1418" s="1" t="s">
        <v>28</v>
      </c>
      <c r="V1418" s="1" t="str">
        <f>Tabulka1[[#This Row],[z2Label]]</f>
        <v>Dynamic viscosity (mPa.s)</v>
      </c>
      <c r="W1418" s="1">
        <f>2*Tabulka1[[#This Row],[x3]]/94.196*1000/(100-Tabulka1[[#This Row],[x2]])</f>
        <v>1.1591756869854708</v>
      </c>
      <c r="X1418" s="1">
        <f>(Tabulka1[[#This Row],[x2]]-Tabulka1[[#This Row],[x3]])/60.08*1000/(100-Tabulka1[[#This Row],[x2]])</f>
        <v>2.028557452224574</v>
      </c>
      <c r="Y1418" s="1">
        <f>Tabulka1[[#This Row],[z2]]</f>
        <v>1.8720473434491884</v>
      </c>
      <c r="Z1418" s="1">
        <f>Tabulka1[[#This Row],[std2]]</f>
        <v>4.2162866225437011E-4</v>
      </c>
      <c r="AA1418" s="1" t="s">
        <v>40</v>
      </c>
      <c r="AB1418" s="1" t="s">
        <v>37</v>
      </c>
      <c r="AC1418" s="1" t="str">
        <f>Tabulka1[[#This Row],[z2Label]]</f>
        <v>Dynamic viscosity (mPa.s)</v>
      </c>
      <c r="AD1418" s="1">
        <f>Tabulka1[[#This Row],[y2]]</f>
        <v>3.5</v>
      </c>
      <c r="AE1418" s="1">
        <f>Tabulka1[[#This Row],[x3]]</f>
        <v>4.6405628029795452</v>
      </c>
      <c r="AF1418" s="1">
        <f>Tabulka1[[#This Row],[x2]]-Tabulka1[[#This Row],[x3]]</f>
        <v>10.359437197020455</v>
      </c>
      <c r="AG1418" s="1">
        <f>100-Tabulka1[[#This Row],[Na2O_proc]]-Tabulka1[[#This Row],[SiO2_proc]]</f>
        <v>85</v>
      </c>
      <c r="AH1418" s="1">
        <f>Tabulka1[[#This Row],[z2]]</f>
        <v>1.8720473434491884</v>
      </c>
      <c r="AI1418" s="1">
        <f>Tabulka1[[#This Row],[std2]]</f>
        <v>4.2162866225437011E-4</v>
      </c>
      <c r="AJ1418" s="1" t="str">
        <f>Tabulka1[[#This Row],[z2Label]]</f>
        <v>Dynamic viscosity (mPa.s)</v>
      </c>
      <c r="AK1418" s="1">
        <v>15</v>
      </c>
      <c r="AL1418" s="1" t="s">
        <v>83</v>
      </c>
      <c r="AM1418" s="1" t="s">
        <v>79</v>
      </c>
      <c r="AN1418" s="1">
        <f t="shared" si="952"/>
        <v>2.077049118750002</v>
      </c>
      <c r="AO1418" s="1">
        <f>Tabulka1[[#This Row],[Interpolated_z2]]-Tabulka1[[#This Row],[z2]]</f>
        <v>0.20500177530081354</v>
      </c>
      <c r="AP1418" s="1">
        <f>Tabulka1[[#This Row],[Interpolated_z2 - measured]]/Tabulka1[[#This Row],[z2]]*100</f>
        <v>10.950672589460488</v>
      </c>
      <c r="AQ1418" s="1">
        <v>1</v>
      </c>
    </row>
    <row r="1419" spans="1:43" ht="16.5" x14ac:dyDescent="0.35">
      <c r="A1419" s="1">
        <f t="shared" si="953"/>
        <v>1.5413628660387027</v>
      </c>
      <c r="B1419" s="1">
        <f t="shared" si="953"/>
        <v>2.6973850155677295</v>
      </c>
      <c r="C1419" s="1">
        <f>Tabulka1[[#This Row],[z2]]</f>
        <v>2.5454583760410507</v>
      </c>
      <c r="D1419" s="1">
        <f>Tabulka1[[#This Row],[std2]]</f>
        <v>2.3309191559676306E-3</v>
      </c>
      <c r="E1419" s="1">
        <f t="shared" si="951"/>
        <v>10</v>
      </c>
      <c r="F1419" s="1" t="s">
        <v>84</v>
      </c>
      <c r="G1419" s="1" t="s">
        <v>27</v>
      </c>
      <c r="H1419" s="1" t="str">
        <f>Tabulka1[[#This Row],[z2Label]]</f>
        <v>Dynamic viscosity (mPa.s)</v>
      </c>
      <c r="I1419" s="1">
        <f t="shared" si="954"/>
        <v>20</v>
      </c>
      <c r="J1419" s="1">
        <f t="shared" si="954"/>
        <v>3.5</v>
      </c>
      <c r="K1419">
        <v>2.5454583760410507</v>
      </c>
      <c r="L1419">
        <v>2.3309191559676306E-3</v>
      </c>
      <c r="M1419" s="1" t="s">
        <v>29</v>
      </c>
      <c r="N1419" s="1" t="s">
        <v>28</v>
      </c>
      <c r="O1419" s="1" t="s">
        <v>81</v>
      </c>
      <c r="P1419" s="1">
        <f t="shared" si="955"/>
        <v>6.1874170706393938</v>
      </c>
      <c r="Q1419" s="1">
        <f t="shared" si="955"/>
        <v>3.5</v>
      </c>
      <c r="R1419" s="1">
        <f>Tabulka1[[#This Row],[z2]]</f>
        <v>2.5454583760410507</v>
      </c>
      <c r="S1419" s="1">
        <f>Tabulka1[[#This Row],[std2]]</f>
        <v>2.3309191559676306E-3</v>
      </c>
      <c r="T1419" s="1" t="s">
        <v>39</v>
      </c>
      <c r="U1419" s="1" t="s">
        <v>28</v>
      </c>
      <c r="V1419" s="1" t="str">
        <f>Tabulka1[[#This Row],[z2Label]]</f>
        <v>Dynamic viscosity (mPa.s)</v>
      </c>
      <c r="W1419" s="1">
        <f>2*Tabulka1[[#This Row],[x3]]/94.196*1000/(100-Tabulka1[[#This Row],[x2]])</f>
        <v>1.6421655565627507</v>
      </c>
      <c r="X1419" s="1">
        <f>(Tabulka1[[#This Row],[x2]]-Tabulka1[[#This Row],[x3]])/60.08*1000/(100-Tabulka1[[#This Row],[x2]])</f>
        <v>2.8737897239848129</v>
      </c>
      <c r="Y1419" s="1">
        <f>Tabulka1[[#This Row],[z2]]</f>
        <v>2.5454583760410507</v>
      </c>
      <c r="Z1419" s="1">
        <f>Tabulka1[[#This Row],[std2]]</f>
        <v>2.3309191559676306E-3</v>
      </c>
      <c r="AA1419" s="1" t="s">
        <v>40</v>
      </c>
      <c r="AB1419" s="1" t="s">
        <v>37</v>
      </c>
      <c r="AC1419" s="1" t="str">
        <f>Tabulka1[[#This Row],[z2Label]]</f>
        <v>Dynamic viscosity (mPa.s)</v>
      </c>
      <c r="AD1419" s="1">
        <f>Tabulka1[[#This Row],[y2]]</f>
        <v>3.5</v>
      </c>
      <c r="AE1419" s="1">
        <f>Tabulka1[[#This Row],[x3]]</f>
        <v>6.1874170706393938</v>
      </c>
      <c r="AF1419" s="1">
        <f>Tabulka1[[#This Row],[x2]]-Tabulka1[[#This Row],[x3]]</f>
        <v>13.812582929360605</v>
      </c>
      <c r="AG1419" s="1">
        <f>100-Tabulka1[[#This Row],[Na2O_proc]]-Tabulka1[[#This Row],[SiO2_proc]]</f>
        <v>80</v>
      </c>
      <c r="AH1419" s="1">
        <f>Tabulka1[[#This Row],[z2]]</f>
        <v>2.5454583760410507</v>
      </c>
      <c r="AI1419" s="1">
        <f>Tabulka1[[#This Row],[std2]]</f>
        <v>2.3309191559676306E-3</v>
      </c>
      <c r="AJ1419" s="1" t="str">
        <f>Tabulka1[[#This Row],[z2Label]]</f>
        <v>Dynamic viscosity (mPa.s)</v>
      </c>
      <c r="AK1419" s="1">
        <v>15</v>
      </c>
      <c r="AL1419" s="1" t="s">
        <v>83</v>
      </c>
      <c r="AM1419" s="1" t="s">
        <v>79</v>
      </c>
      <c r="AN1419" s="1">
        <f t="shared" si="952"/>
        <v>2.9943628687499984</v>
      </c>
      <c r="AO1419" s="1">
        <f>Tabulka1[[#This Row],[Interpolated_z2]]-Tabulka1[[#This Row],[z2]]</f>
        <v>0.44890449270894761</v>
      </c>
      <c r="AP1419" s="1">
        <f>Tabulka1[[#This Row],[Interpolated_z2 - measured]]/Tabulka1[[#This Row],[z2]]*100</f>
        <v>17.635507102933985</v>
      </c>
      <c r="AQ1419" s="1">
        <v>1</v>
      </c>
    </row>
    <row r="1420" spans="1:43" ht="16.5" x14ac:dyDescent="0.35">
      <c r="A1420" s="1">
        <f t="shared" si="953"/>
        <v>2.0075145495868312</v>
      </c>
      <c r="B1420" s="1">
        <f t="shared" si="953"/>
        <v>3.5131504617769544</v>
      </c>
      <c r="C1420" s="1">
        <f>Tabulka1[[#This Row],[z2]]</f>
        <v>3.8984152667270591</v>
      </c>
      <c r="D1420" s="1">
        <f>Tabulka1[[#This Row],[std2]]</f>
        <v>2.2463489408190391E-5</v>
      </c>
      <c r="E1420" s="1">
        <f t="shared" si="951"/>
        <v>10</v>
      </c>
      <c r="F1420" s="1" t="s">
        <v>84</v>
      </c>
      <c r="G1420" s="1" t="s">
        <v>27</v>
      </c>
      <c r="H1420" s="1" t="str">
        <f>Tabulka1[[#This Row],[z2Label]]</f>
        <v>Dynamic viscosity (mPa.s)</v>
      </c>
      <c r="I1420" s="1">
        <f t="shared" si="954"/>
        <v>25</v>
      </c>
      <c r="J1420" s="1">
        <f t="shared" si="954"/>
        <v>3.5</v>
      </c>
      <c r="K1420">
        <v>3.8984152667270591</v>
      </c>
      <c r="L1420">
        <v>2.2463489408190391E-5</v>
      </c>
      <c r="M1420" s="1" t="s">
        <v>29</v>
      </c>
      <c r="N1420" s="1" t="s">
        <v>28</v>
      </c>
      <c r="O1420" s="1" t="s">
        <v>81</v>
      </c>
      <c r="P1420" s="1">
        <f t="shared" si="955"/>
        <v>7.7342713382992416</v>
      </c>
      <c r="Q1420" s="1">
        <f t="shared" si="955"/>
        <v>3.5</v>
      </c>
      <c r="R1420" s="1">
        <f>Tabulka1[[#This Row],[z2]]</f>
        <v>3.8984152667270591</v>
      </c>
      <c r="S1420" s="1">
        <f>Tabulka1[[#This Row],[std2]]</f>
        <v>2.2463489408190391E-5</v>
      </c>
      <c r="T1420" s="1" t="s">
        <v>39</v>
      </c>
      <c r="U1420" s="1" t="s">
        <v>28</v>
      </c>
      <c r="V1420" s="1" t="str">
        <f>Tabulka1[[#This Row],[z2Label]]</f>
        <v>Dynamic viscosity (mPa.s)</v>
      </c>
      <c r="W1420" s="1">
        <f>2*Tabulka1[[#This Row],[x3]]/94.196*1000/(100-Tabulka1[[#This Row],[x2]])</f>
        <v>2.1895540754170009</v>
      </c>
      <c r="X1420" s="1">
        <f>(Tabulka1[[#This Row],[x2]]-Tabulka1[[#This Row],[x3]])/60.08*1000/(100-Tabulka1[[#This Row],[x2]])</f>
        <v>3.8317196319797517</v>
      </c>
      <c r="Y1420" s="1">
        <f>Tabulka1[[#This Row],[z2]]</f>
        <v>3.8984152667270591</v>
      </c>
      <c r="Z1420" s="1">
        <f>Tabulka1[[#This Row],[std2]]</f>
        <v>2.2463489408190391E-5</v>
      </c>
      <c r="AA1420" s="1" t="s">
        <v>40</v>
      </c>
      <c r="AB1420" s="1" t="s">
        <v>37</v>
      </c>
      <c r="AC1420" s="1" t="str">
        <f>Tabulka1[[#This Row],[z2Label]]</f>
        <v>Dynamic viscosity (mPa.s)</v>
      </c>
      <c r="AD1420" s="1">
        <f>Tabulka1[[#This Row],[y2]]</f>
        <v>3.5</v>
      </c>
      <c r="AE1420" s="1">
        <f>Tabulka1[[#This Row],[x3]]</f>
        <v>7.7342713382992416</v>
      </c>
      <c r="AF1420" s="1">
        <f>Tabulka1[[#This Row],[x2]]-Tabulka1[[#This Row],[x3]]</f>
        <v>17.265728661700759</v>
      </c>
      <c r="AG1420" s="1">
        <f>100-Tabulka1[[#This Row],[Na2O_proc]]-Tabulka1[[#This Row],[SiO2_proc]]</f>
        <v>75</v>
      </c>
      <c r="AH1420" s="1">
        <f>Tabulka1[[#This Row],[z2]]</f>
        <v>3.8984152667270591</v>
      </c>
      <c r="AI1420" s="1">
        <f>Tabulka1[[#This Row],[std2]]</f>
        <v>2.2463489408190391E-5</v>
      </c>
      <c r="AJ1420" s="1" t="str">
        <f>Tabulka1[[#This Row],[z2Label]]</f>
        <v>Dynamic viscosity (mPa.s)</v>
      </c>
      <c r="AK1420" s="1">
        <v>15</v>
      </c>
      <c r="AL1420" s="1" t="s">
        <v>83</v>
      </c>
      <c r="AM1420" s="1" t="s">
        <v>79</v>
      </c>
      <c r="AN1420" s="1">
        <f t="shared" si="952"/>
        <v>4.6237041187499983</v>
      </c>
      <c r="AO1420" s="1">
        <f>Tabulka1[[#This Row],[Interpolated_z2]]-Tabulka1[[#This Row],[z2]]</f>
        <v>0.72528885202293925</v>
      </c>
      <c r="AP1420" s="1">
        <f>Tabulka1[[#This Row],[Interpolated_z2 - measured]]/Tabulka1[[#This Row],[z2]]*100</f>
        <v>18.604709924396033</v>
      </c>
      <c r="AQ1420" s="1">
        <v>1</v>
      </c>
    </row>
    <row r="1421" spans="1:43" ht="16.5" x14ac:dyDescent="0.35">
      <c r="A1421" s="1">
        <f t="shared" si="953"/>
        <v>2.5085378552004096</v>
      </c>
      <c r="B1421" s="1">
        <f t="shared" si="953"/>
        <v>4.3899412466007171</v>
      </c>
      <c r="C1421" s="1">
        <f>Tabulka1[[#This Row],[z2]]</f>
        <v>7.5876242145479971</v>
      </c>
      <c r="D1421" s="1">
        <f>Tabulka1[[#This Row],[std2]]</f>
        <v>3.5639951243733839E-3</v>
      </c>
      <c r="E1421" s="1">
        <f t="shared" si="951"/>
        <v>10</v>
      </c>
      <c r="F1421" s="1" t="s">
        <v>84</v>
      </c>
      <c r="G1421" s="1" t="s">
        <v>27</v>
      </c>
      <c r="H1421" s="1" t="str">
        <f>Tabulka1[[#This Row],[z2Label]]</f>
        <v>Dynamic viscosity (mPa.s)</v>
      </c>
      <c r="I1421" s="1">
        <f t="shared" si="954"/>
        <v>29.88</v>
      </c>
      <c r="J1421" s="1">
        <f t="shared" si="954"/>
        <v>3.5</v>
      </c>
      <c r="K1421">
        <v>7.5876242145479971</v>
      </c>
      <c r="L1421">
        <v>3.5639951243733839E-3</v>
      </c>
      <c r="M1421" s="1" t="s">
        <v>29</v>
      </c>
      <c r="N1421" s="1" t="s">
        <v>28</v>
      </c>
      <c r="O1421" s="1" t="s">
        <v>81</v>
      </c>
      <c r="P1421" s="1">
        <f t="shared" si="955"/>
        <v>9.2440011035352541</v>
      </c>
      <c r="Q1421" s="1">
        <f t="shared" si="955"/>
        <v>3.5</v>
      </c>
      <c r="R1421" s="1">
        <f>Tabulka1[[#This Row],[z2]]</f>
        <v>7.5876242145479971</v>
      </c>
      <c r="S1421" s="1">
        <f>Tabulka1[[#This Row],[std2]]</f>
        <v>3.5639951243733839E-3</v>
      </c>
      <c r="T1421" s="1" t="s">
        <v>39</v>
      </c>
      <c r="U1421" s="1" t="s">
        <v>28</v>
      </c>
      <c r="V1421" s="1" t="str">
        <f>Tabulka1[[#This Row],[z2Label]]</f>
        <v>Dynamic viscosity (mPa.s)</v>
      </c>
      <c r="W1421" s="1">
        <f>2*Tabulka1[[#This Row],[x3]]/94.196*1000/(100-Tabulka1[[#This Row],[x2]])</f>
        <v>2.7990819640670268</v>
      </c>
      <c r="X1421" s="1">
        <f>(Tabulka1[[#This Row],[x2]]-Tabulka1[[#This Row],[x3]])/60.08*1000/(100-Tabulka1[[#This Row],[x2]])</f>
        <v>4.8983934371172966</v>
      </c>
      <c r="Y1421" s="1">
        <f>Tabulka1[[#This Row],[z2]]</f>
        <v>7.5876242145479971</v>
      </c>
      <c r="Z1421" s="1">
        <f>Tabulka1[[#This Row],[std2]]</f>
        <v>3.5639951243733839E-3</v>
      </c>
      <c r="AA1421" s="1" t="s">
        <v>40</v>
      </c>
      <c r="AB1421" s="1" t="s">
        <v>37</v>
      </c>
      <c r="AC1421" s="1" t="str">
        <f>Tabulka1[[#This Row],[z2Label]]</f>
        <v>Dynamic viscosity (mPa.s)</v>
      </c>
      <c r="AD1421" s="1">
        <f>Tabulka1[[#This Row],[y2]]</f>
        <v>3.5</v>
      </c>
      <c r="AE1421" s="1">
        <f>Tabulka1[[#This Row],[x3]]</f>
        <v>9.2440011035352541</v>
      </c>
      <c r="AF1421" s="1">
        <f>Tabulka1[[#This Row],[x2]]-Tabulka1[[#This Row],[x3]]</f>
        <v>20.635998896464745</v>
      </c>
      <c r="AG1421" s="1">
        <f>100-Tabulka1[[#This Row],[Na2O_proc]]-Tabulka1[[#This Row],[SiO2_proc]]</f>
        <v>70.12</v>
      </c>
      <c r="AH1421" s="1">
        <f>Tabulka1[[#This Row],[z2]]</f>
        <v>7.5876242145479971</v>
      </c>
      <c r="AI1421" s="1">
        <f>Tabulka1[[#This Row],[std2]]</f>
        <v>3.5639951243733839E-3</v>
      </c>
      <c r="AJ1421" s="1" t="str">
        <f>Tabulka1[[#This Row],[z2Label]]</f>
        <v>Dynamic viscosity (mPa.s)</v>
      </c>
      <c r="AK1421" s="1">
        <v>15</v>
      </c>
      <c r="AL1421" s="1" t="s">
        <v>83</v>
      </c>
      <c r="AM1421" s="1" t="s">
        <v>79</v>
      </c>
      <c r="AN1421" s="1">
        <f t="shared" si="952"/>
        <v>7.6982575559154984</v>
      </c>
      <c r="AO1421" s="1">
        <f>Tabulka1[[#This Row],[Interpolated_z2]]-Tabulka1[[#This Row],[z2]]</f>
        <v>0.11063334136750136</v>
      </c>
      <c r="AP1421" s="1">
        <f>Tabulka1[[#This Row],[Interpolated_z2 - measured]]/Tabulka1[[#This Row],[z2]]*100</f>
        <v>1.4580761808865084</v>
      </c>
      <c r="AQ1421" s="1">
        <v>1</v>
      </c>
    </row>
    <row r="1422" spans="1:43" ht="16.5" x14ac:dyDescent="0.35">
      <c r="A1422" s="1">
        <f t="shared" si="953"/>
        <v>0</v>
      </c>
      <c r="B1422" s="1">
        <f t="shared" si="953"/>
        <v>0</v>
      </c>
      <c r="C1422" s="1">
        <f>Tabulka1[[#This Row],[z2]]</f>
        <v>1.1030139981072158</v>
      </c>
      <c r="D1422" s="1">
        <f>Tabulka1[[#This Row],[std2]]</f>
        <v>6.9239040212735392E-3</v>
      </c>
      <c r="E1422" s="1">
        <f t="shared" si="951"/>
        <v>11</v>
      </c>
      <c r="F1422" s="1" t="s">
        <v>84</v>
      </c>
      <c r="G1422" s="1" t="s">
        <v>27</v>
      </c>
      <c r="H1422" s="1" t="str">
        <f>Tabulka1[[#This Row],[z2Label]]</f>
        <v>Dynamic viscosity (mPa.s)</v>
      </c>
      <c r="I1422" s="1">
        <f t="shared" si="954"/>
        <v>0</v>
      </c>
      <c r="J1422" s="1">
        <f t="shared" si="954"/>
        <v>3.8849999999999998</v>
      </c>
      <c r="K1422" s="1">
        <v>1.1030139981072158</v>
      </c>
      <c r="L1422" s="1">
        <v>6.9239040212735392E-3</v>
      </c>
      <c r="M1422" s="1" t="s">
        <v>29</v>
      </c>
      <c r="N1422" s="1" t="s">
        <v>28</v>
      </c>
      <c r="O1422" s="1" t="s">
        <v>81</v>
      </c>
      <c r="P1422" s="1">
        <f t="shared" si="955"/>
        <v>0</v>
      </c>
      <c r="Q1422" s="1">
        <f t="shared" si="955"/>
        <v>3.8849999999999998</v>
      </c>
      <c r="R1422" s="1">
        <f>Tabulka1[[#This Row],[z2]]</f>
        <v>1.1030139981072158</v>
      </c>
      <c r="S1422" s="1">
        <f>Tabulka1[[#This Row],[std2]]</f>
        <v>6.9239040212735392E-3</v>
      </c>
      <c r="T1422" s="1" t="s">
        <v>39</v>
      </c>
      <c r="U1422" s="1" t="s">
        <v>28</v>
      </c>
      <c r="V1422" s="1" t="str">
        <f>Tabulka1[[#This Row],[z2Label]]</f>
        <v>Dynamic viscosity (mPa.s)</v>
      </c>
      <c r="W1422" s="1">
        <f>2*Tabulka1[[#This Row],[x3]]/94.196*1000/(100-Tabulka1[[#This Row],[x2]])</f>
        <v>0</v>
      </c>
      <c r="X1422" s="1">
        <f>(Tabulka1[[#This Row],[x2]]-Tabulka1[[#This Row],[x3]])/60.08*1000/(100-Tabulka1[[#This Row],[x2]])</f>
        <v>0</v>
      </c>
      <c r="Y1422" s="1">
        <f>Tabulka1[[#This Row],[z2]]</f>
        <v>1.1030139981072158</v>
      </c>
      <c r="Z1422" s="1">
        <f>Tabulka1[[#This Row],[std2]]</f>
        <v>6.9239040212735392E-3</v>
      </c>
      <c r="AA1422" s="1" t="s">
        <v>40</v>
      </c>
      <c r="AB1422" s="1" t="s">
        <v>37</v>
      </c>
      <c r="AC1422" s="1" t="str">
        <f>Tabulka1[[#This Row],[z2Label]]</f>
        <v>Dynamic viscosity (mPa.s)</v>
      </c>
      <c r="AD1422" s="1">
        <f>Tabulka1[[#This Row],[y2]]</f>
        <v>3.8849999999999998</v>
      </c>
      <c r="AE1422" s="1">
        <f>Tabulka1[[#This Row],[x3]]</f>
        <v>0</v>
      </c>
      <c r="AF1422" s="1">
        <f>Tabulka1[[#This Row],[x2]]-Tabulka1[[#This Row],[x3]]</f>
        <v>0</v>
      </c>
      <c r="AG1422" s="1">
        <f>100-Tabulka1[[#This Row],[Na2O_proc]]-Tabulka1[[#This Row],[SiO2_proc]]</f>
        <v>100</v>
      </c>
      <c r="AH1422" s="1">
        <f>Tabulka1[[#This Row],[z2]]</f>
        <v>1.1030139981072158</v>
      </c>
      <c r="AI1422" s="1">
        <f>Tabulka1[[#This Row],[std2]]</f>
        <v>6.9239040212735392E-3</v>
      </c>
      <c r="AJ1422" s="1" t="str">
        <f>Tabulka1[[#This Row],[z2Label]]</f>
        <v>Dynamic viscosity (mPa.s)</v>
      </c>
      <c r="AK1422" s="1">
        <v>15</v>
      </c>
      <c r="AL1422" s="1" t="s">
        <v>83</v>
      </c>
      <c r="AM1422" s="1" t="s">
        <v>79</v>
      </c>
      <c r="AN1422" s="1">
        <f t="shared" si="952"/>
        <v>1.0195111648527893</v>
      </c>
      <c r="AO1422" s="1">
        <f>Tabulka1[[#This Row],[Interpolated_z2]]-Tabulka1[[#This Row],[z2]]</f>
        <v>-8.3502833254426534E-2</v>
      </c>
      <c r="AP1422" s="1">
        <f>Tabulka1[[#This Row],[Interpolated_z2 - measured]]/Tabulka1[[#This Row],[z2]]*100</f>
        <v>-7.5704237115501991</v>
      </c>
      <c r="AQ1422" s="1">
        <v>100</v>
      </c>
    </row>
    <row r="1423" spans="1:43" ht="16.5" x14ac:dyDescent="0.35">
      <c r="A1423" s="1">
        <f t="shared" si="953"/>
        <v>0.31668146082437848</v>
      </c>
      <c r="B1423" s="1">
        <f t="shared" si="953"/>
        <v>0.61515373765135517</v>
      </c>
      <c r="C1423" s="1">
        <f>Tabulka1[[#This Row],[z2]]</f>
        <v>1.2610950188398431</v>
      </c>
      <c r="D1423" s="1">
        <f>Tabulka1[[#This Row],[std2]]</f>
        <v>6.5808116334559999E-4</v>
      </c>
      <c r="E1423" s="1">
        <f t="shared" si="951"/>
        <v>11</v>
      </c>
      <c r="F1423" s="1" t="s">
        <v>84</v>
      </c>
      <c r="G1423" s="1" t="s">
        <v>27</v>
      </c>
      <c r="H1423" s="1" t="str">
        <f>Tabulka1[[#This Row],[z2Label]]</f>
        <v>Dynamic viscosity (mPa.s)</v>
      </c>
      <c r="I1423" s="1">
        <f t="shared" si="954"/>
        <v>5</v>
      </c>
      <c r="J1423" s="1">
        <f t="shared" si="954"/>
        <v>3.8849999999999998</v>
      </c>
      <c r="K1423">
        <v>1.2610950188398431</v>
      </c>
      <c r="L1423">
        <v>6.5808116334559999E-4</v>
      </c>
      <c r="M1423" s="1" t="s">
        <v>29</v>
      </c>
      <c r="N1423" s="1" t="s">
        <v>28</v>
      </c>
      <c r="O1423" s="1" t="s">
        <v>81</v>
      </c>
      <c r="P1423" s="1">
        <f t="shared" si="955"/>
        <v>1.4376380465851137</v>
      </c>
      <c r="Q1423" s="1">
        <f t="shared" si="955"/>
        <v>3.8849999999999998</v>
      </c>
      <c r="R1423" s="1">
        <f>Tabulka1[[#This Row],[z2]]</f>
        <v>1.2610950188398431</v>
      </c>
      <c r="S1423" s="1">
        <f>Tabulka1[[#This Row],[std2]]</f>
        <v>6.5808116334559999E-4</v>
      </c>
      <c r="T1423" s="1" t="s">
        <v>39</v>
      </c>
      <c r="U1423" s="1" t="s">
        <v>28</v>
      </c>
      <c r="V1423" s="1" t="str">
        <f>Tabulka1[[#This Row],[z2Label]]</f>
        <v>Dynamic viscosity (mPa.s)</v>
      </c>
      <c r="W1423" s="1">
        <f>2*Tabulka1[[#This Row],[x3]]/94.196*1000/(100-Tabulka1[[#This Row],[x2]])</f>
        <v>0.32130944136305117</v>
      </c>
      <c r="X1423" s="1">
        <f>(Tabulka1[[#This Row],[x2]]-Tabulka1[[#This Row],[x3]])/60.08*1000/(100-Tabulka1[[#This Row],[x2]])</f>
        <v>0.624143589847727</v>
      </c>
      <c r="Y1423" s="1">
        <f>Tabulka1[[#This Row],[z2]]</f>
        <v>1.2610950188398431</v>
      </c>
      <c r="Z1423" s="1">
        <f>Tabulka1[[#This Row],[std2]]</f>
        <v>6.5808116334559999E-4</v>
      </c>
      <c r="AA1423" s="1" t="s">
        <v>40</v>
      </c>
      <c r="AB1423" s="1" t="s">
        <v>37</v>
      </c>
      <c r="AC1423" s="1" t="str">
        <f>Tabulka1[[#This Row],[z2Label]]</f>
        <v>Dynamic viscosity (mPa.s)</v>
      </c>
      <c r="AD1423" s="1">
        <f>Tabulka1[[#This Row],[y2]]</f>
        <v>3.8849999999999998</v>
      </c>
      <c r="AE1423" s="1">
        <f>Tabulka1[[#This Row],[x3]]</f>
        <v>1.4376380465851137</v>
      </c>
      <c r="AF1423" s="1">
        <f>Tabulka1[[#This Row],[x2]]-Tabulka1[[#This Row],[x3]]</f>
        <v>3.5623619534148863</v>
      </c>
      <c r="AG1423" s="1">
        <f>100-Tabulka1[[#This Row],[Na2O_proc]]-Tabulka1[[#This Row],[SiO2_proc]]</f>
        <v>95</v>
      </c>
      <c r="AH1423" s="1">
        <f>Tabulka1[[#This Row],[z2]]</f>
        <v>1.2610950188398431</v>
      </c>
      <c r="AI1423" s="1">
        <f>Tabulka1[[#This Row],[std2]]</f>
        <v>6.5808116334559999E-4</v>
      </c>
      <c r="AJ1423" s="1" t="str">
        <f>Tabulka1[[#This Row],[z2Label]]</f>
        <v>Dynamic viscosity (mPa.s)</v>
      </c>
      <c r="AK1423" s="1">
        <v>15</v>
      </c>
      <c r="AL1423" s="1" t="s">
        <v>83</v>
      </c>
      <c r="AM1423" s="1" t="s">
        <v>79</v>
      </c>
      <c r="AN1423" s="1">
        <f t="shared" si="952"/>
        <v>0.96178347445716428</v>
      </c>
      <c r="AO1423" s="1">
        <f>Tabulka1[[#This Row],[Interpolated_z2]]-Tabulka1[[#This Row],[z2]]</f>
        <v>-0.29931154438267882</v>
      </c>
      <c r="AP1423" s="1">
        <f>Tabulka1[[#This Row],[Interpolated_z2 - measured]]/Tabulka1[[#This Row],[z2]]*100</f>
        <v>-23.734257919600175</v>
      </c>
      <c r="AQ1423" s="1">
        <v>1</v>
      </c>
    </row>
    <row r="1424" spans="1:43" ht="16.5" x14ac:dyDescent="0.35">
      <c r="A1424" s="1">
        <f t="shared" si="953"/>
        <v>0.64739803935693641</v>
      </c>
      <c r="B1424" s="1">
        <f t="shared" si="953"/>
        <v>1.2575706914508489</v>
      </c>
      <c r="C1424" s="1">
        <f>Tabulka1[[#This Row],[z2]]</f>
        <v>1.4033803160958009</v>
      </c>
      <c r="D1424" s="1">
        <f>Tabulka1[[#This Row],[std2]]</f>
        <v>1.150632211418967E-4</v>
      </c>
      <c r="E1424" s="1">
        <f t="shared" si="951"/>
        <v>11</v>
      </c>
      <c r="F1424" s="1" t="s">
        <v>84</v>
      </c>
      <c r="G1424" s="1" t="s">
        <v>27</v>
      </c>
      <c r="H1424" s="1" t="str">
        <f>Tabulka1[[#This Row],[z2Label]]</f>
        <v>Dynamic viscosity (mPa.s)</v>
      </c>
      <c r="I1424" s="1">
        <f t="shared" si="954"/>
        <v>10</v>
      </c>
      <c r="J1424" s="1">
        <f t="shared" si="954"/>
        <v>3.8849999999999998</v>
      </c>
      <c r="K1424">
        <v>1.4033803160958009</v>
      </c>
      <c r="L1424">
        <v>1.150632211418967E-4</v>
      </c>
      <c r="M1424" s="1" t="s">
        <v>29</v>
      </c>
      <c r="N1424" s="1" t="s">
        <v>28</v>
      </c>
      <c r="O1424" s="1" t="s">
        <v>81</v>
      </c>
      <c r="P1424" s="1">
        <f t="shared" si="955"/>
        <v>2.8752760931702275</v>
      </c>
      <c r="Q1424" s="1">
        <f t="shared" si="955"/>
        <v>3.8849999999999998</v>
      </c>
      <c r="R1424" s="1">
        <f>Tabulka1[[#This Row],[z2]]</f>
        <v>1.4033803160958009</v>
      </c>
      <c r="S1424" s="1">
        <f>Tabulka1[[#This Row],[std2]]</f>
        <v>1.150632211418967E-4</v>
      </c>
      <c r="T1424" s="1" t="s">
        <v>39</v>
      </c>
      <c r="U1424" s="1" t="s">
        <v>28</v>
      </c>
      <c r="V1424" s="1" t="str">
        <f>Tabulka1[[#This Row],[z2Label]]</f>
        <v>Dynamic viscosity (mPa.s)</v>
      </c>
      <c r="W1424" s="1">
        <f>2*Tabulka1[[#This Row],[x3]]/94.196*1000/(100-Tabulka1[[#This Row],[x2]])</f>
        <v>0.67831993176644145</v>
      </c>
      <c r="X1424" s="1">
        <f>(Tabulka1[[#This Row],[x2]]-Tabulka1[[#This Row],[x3]])/60.08*1000/(100-Tabulka1[[#This Row],[x2]])</f>
        <v>1.3176364674563126</v>
      </c>
      <c r="Y1424" s="1">
        <f>Tabulka1[[#This Row],[z2]]</f>
        <v>1.4033803160958009</v>
      </c>
      <c r="Z1424" s="1">
        <f>Tabulka1[[#This Row],[std2]]</f>
        <v>1.150632211418967E-4</v>
      </c>
      <c r="AA1424" s="1" t="s">
        <v>40</v>
      </c>
      <c r="AB1424" s="1" t="s">
        <v>37</v>
      </c>
      <c r="AC1424" s="1" t="str">
        <f>Tabulka1[[#This Row],[z2Label]]</f>
        <v>Dynamic viscosity (mPa.s)</v>
      </c>
      <c r="AD1424" s="1">
        <f>Tabulka1[[#This Row],[y2]]</f>
        <v>3.8849999999999998</v>
      </c>
      <c r="AE1424" s="1">
        <f>Tabulka1[[#This Row],[x3]]</f>
        <v>2.8752760931702275</v>
      </c>
      <c r="AF1424" s="1">
        <f>Tabulka1[[#This Row],[x2]]-Tabulka1[[#This Row],[x3]]</f>
        <v>7.1247239068297725</v>
      </c>
      <c r="AG1424" s="1">
        <f>100-Tabulka1[[#This Row],[Na2O_proc]]-Tabulka1[[#This Row],[SiO2_proc]]</f>
        <v>90</v>
      </c>
      <c r="AH1424" s="1">
        <f>Tabulka1[[#This Row],[z2]]</f>
        <v>1.4033803160958009</v>
      </c>
      <c r="AI1424" s="1">
        <f>Tabulka1[[#This Row],[std2]]</f>
        <v>1.150632211418967E-4</v>
      </c>
      <c r="AJ1424" s="1" t="str">
        <f>Tabulka1[[#This Row],[z2Label]]</f>
        <v>Dynamic viscosity (mPa.s)</v>
      </c>
      <c r="AK1424" s="1">
        <v>15</v>
      </c>
      <c r="AL1424" s="1" t="s">
        <v>83</v>
      </c>
      <c r="AM1424" s="1" t="s">
        <v>79</v>
      </c>
      <c r="AN1424" s="1">
        <f t="shared" si="952"/>
        <v>1.5621628071865374</v>
      </c>
      <c r="AO1424" s="1">
        <f>Tabulka1[[#This Row],[Interpolated_z2]]-Tabulka1[[#This Row],[z2]]</f>
        <v>0.1587824910907365</v>
      </c>
      <c r="AP1424" s="1">
        <f>Tabulka1[[#This Row],[Interpolated_z2 - measured]]/Tabulka1[[#This Row],[z2]]*100</f>
        <v>11.3142880279573</v>
      </c>
      <c r="AQ1424" s="1">
        <v>1</v>
      </c>
    </row>
    <row r="1425" spans="1:43" s="6" customFormat="1" ht="16.5" x14ac:dyDescent="0.35">
      <c r="A1425" s="2"/>
      <c r="B1425" s="2"/>
      <c r="C1425" s="2" t="str">
        <f>Tabulka1[[#This Row],[z2]]</f>
        <v>chyběl vzorek</v>
      </c>
      <c r="D1425" s="2" t="str">
        <f>Tabulka1[[#This Row],[std2]]</f>
        <v>chyběl vzorek</v>
      </c>
      <c r="E1425" s="2">
        <f t="shared" si="951"/>
        <v>11</v>
      </c>
      <c r="F1425" s="2" t="s">
        <v>84</v>
      </c>
      <c r="G1425" s="2" t="s">
        <v>27</v>
      </c>
      <c r="H1425" s="2" t="str">
        <f>Tabulka1[[#This Row],[z2Label]]</f>
        <v>Dynamic viscosity (mPa.s)</v>
      </c>
      <c r="I1425" s="2">
        <f t="shared" si="954"/>
        <v>15</v>
      </c>
      <c r="J1425" s="2">
        <f t="shared" si="954"/>
        <v>3.8849999999999998</v>
      </c>
      <c r="K1425" s="6" t="s">
        <v>48</v>
      </c>
      <c r="L1425" s="6" t="s">
        <v>48</v>
      </c>
      <c r="M1425" s="2" t="s">
        <v>29</v>
      </c>
      <c r="N1425" s="2" t="s">
        <v>28</v>
      </c>
      <c r="O1425" s="2" t="s">
        <v>81</v>
      </c>
      <c r="P1425" s="2">
        <f t="shared" si="955"/>
        <v>4.3129141397553408</v>
      </c>
      <c r="Q1425" s="2">
        <f t="shared" si="955"/>
        <v>3.8849999999999998</v>
      </c>
      <c r="R1425" s="2" t="str">
        <f>Tabulka1[[#This Row],[z2]]</f>
        <v>chyběl vzorek</v>
      </c>
      <c r="S1425" s="2" t="str">
        <f>Tabulka1[[#This Row],[std2]]</f>
        <v>chyběl vzorek</v>
      </c>
      <c r="T1425" s="2" t="s">
        <v>39</v>
      </c>
      <c r="U1425" s="2" t="s">
        <v>28</v>
      </c>
      <c r="V1425" s="2" t="str">
        <f>Tabulka1[[#This Row],[z2Label]]</f>
        <v>Dynamic viscosity (mPa.s)</v>
      </c>
      <c r="W1425" s="2">
        <f>2*Tabulka1[[#This Row],[x3]]/94.196*1000/(100-Tabulka1[[#This Row],[x2]])</f>
        <v>1.0773316563349364</v>
      </c>
      <c r="X1425" s="2">
        <f>(Tabulka1[[#This Row],[x2]]-Tabulka1[[#This Row],[x3]])/60.08*1000/(100-Tabulka1[[#This Row],[x2]])</f>
        <v>2.0927167424306141</v>
      </c>
      <c r="Y1425" s="2" t="str">
        <f>Tabulka1[[#This Row],[z2]]</f>
        <v>chyběl vzorek</v>
      </c>
      <c r="Z1425" s="2" t="str">
        <f>Tabulka1[[#This Row],[std2]]</f>
        <v>chyběl vzorek</v>
      </c>
      <c r="AA1425" s="2" t="s">
        <v>40</v>
      </c>
      <c r="AB1425" s="2" t="s">
        <v>37</v>
      </c>
      <c r="AC1425" s="2" t="str">
        <f>Tabulka1[[#This Row],[z2Label]]</f>
        <v>Dynamic viscosity (mPa.s)</v>
      </c>
      <c r="AD1425" s="2">
        <f>Tabulka1[[#This Row],[y2]]</f>
        <v>3.8849999999999998</v>
      </c>
      <c r="AE1425" s="2">
        <f>Tabulka1[[#This Row],[x3]]</f>
        <v>4.3129141397553408</v>
      </c>
      <c r="AF1425" s="2">
        <f>Tabulka1[[#This Row],[x2]]-Tabulka1[[#This Row],[x3]]</f>
        <v>10.687085860244659</v>
      </c>
      <c r="AG1425" s="2">
        <f>100-Tabulka1[[#This Row],[Na2O_proc]]-Tabulka1[[#This Row],[SiO2_proc]]</f>
        <v>85</v>
      </c>
      <c r="AH1425" s="2" t="str">
        <f>Tabulka1[[#This Row],[z2]]</f>
        <v>chyběl vzorek</v>
      </c>
      <c r="AI1425" s="2" t="str">
        <f>Tabulka1[[#This Row],[std2]]</f>
        <v>chyběl vzorek</v>
      </c>
      <c r="AJ1425" s="2" t="str">
        <f>Tabulka1[[#This Row],[z2Label]]</f>
        <v>Dynamic viscosity (mPa.s)</v>
      </c>
      <c r="AK1425" s="2">
        <v>15</v>
      </c>
      <c r="AL1425" s="2" t="s">
        <v>83</v>
      </c>
      <c r="AM1425" s="2" t="s">
        <v>79</v>
      </c>
      <c r="AN1425" s="2">
        <f t="shared" si="952"/>
        <v>2.4993977255409132</v>
      </c>
      <c r="AO1425" s="2" t="e">
        <f>Tabulka1[[#This Row],[Interpolated_z2]]-Tabulka1[[#This Row],[z2]]</f>
        <v>#VALUE!</v>
      </c>
      <c r="AP1425" s="2" t="e">
        <f>Tabulka1[[#This Row],[Interpolated_z2 - measured]]/Tabulka1[[#This Row],[z2]]*100</f>
        <v>#VALUE!</v>
      </c>
      <c r="AQ1425" s="1">
        <v>1</v>
      </c>
    </row>
    <row r="1426" spans="1:43" ht="16.5" x14ac:dyDescent="0.35">
      <c r="A1426" s="1">
        <f t="shared" ref="A1426:B1445" si="956">A1055</f>
        <v>1.4231084336466766</v>
      </c>
      <c r="B1426" s="1">
        <f t="shared" si="956"/>
        <v>2.7643881323586692</v>
      </c>
      <c r="C1426" s="1">
        <f>Tabulka1[[#This Row],[z2]]</f>
        <v>3.18428040226493</v>
      </c>
      <c r="D1426" s="1">
        <f>Tabulka1[[#This Row],[std2]]</f>
        <v>5.3242656177685107E-4</v>
      </c>
      <c r="E1426" s="1">
        <f t="shared" si="951"/>
        <v>11</v>
      </c>
      <c r="F1426" s="1" t="s">
        <v>84</v>
      </c>
      <c r="G1426" s="1" t="s">
        <v>27</v>
      </c>
      <c r="H1426" s="1" t="str">
        <f>Tabulka1[[#This Row],[z2Label]]</f>
        <v>Dynamic viscosity (mPa.s)</v>
      </c>
      <c r="I1426" s="1">
        <f t="shared" si="954"/>
        <v>20</v>
      </c>
      <c r="J1426" s="1">
        <f t="shared" si="954"/>
        <v>3.8849999999999998</v>
      </c>
      <c r="K1426">
        <v>3.18428040226493</v>
      </c>
      <c r="L1426">
        <v>5.3242656177685107E-4</v>
      </c>
      <c r="M1426" s="1" t="s">
        <v>29</v>
      </c>
      <c r="N1426" s="1" t="s">
        <v>28</v>
      </c>
      <c r="O1426" s="1" t="s">
        <v>81</v>
      </c>
      <c r="P1426" s="1">
        <f t="shared" si="955"/>
        <v>5.750552186340455</v>
      </c>
      <c r="Q1426" s="1">
        <f t="shared" si="955"/>
        <v>3.8849999999999998</v>
      </c>
      <c r="R1426" s="1">
        <f>Tabulka1[[#This Row],[z2]]</f>
        <v>3.18428040226493</v>
      </c>
      <c r="S1426" s="1">
        <f>Tabulka1[[#This Row],[std2]]</f>
        <v>5.3242656177685107E-4</v>
      </c>
      <c r="T1426" s="1" t="s">
        <v>39</v>
      </c>
      <c r="U1426" s="1" t="s">
        <v>28</v>
      </c>
      <c r="V1426" s="1" t="str">
        <f>Tabulka1[[#This Row],[z2Label]]</f>
        <v>Dynamic viscosity (mPa.s)</v>
      </c>
      <c r="W1426" s="1">
        <f>2*Tabulka1[[#This Row],[x3]]/94.196*1000/(100-Tabulka1[[#This Row],[x2]])</f>
        <v>1.5262198464744932</v>
      </c>
      <c r="X1426" s="1">
        <f>(Tabulka1[[#This Row],[x2]]-Tabulka1[[#This Row],[x3]])/60.08*1000/(100-Tabulka1[[#This Row],[x2]])</f>
        <v>2.9646820517767032</v>
      </c>
      <c r="Y1426" s="1">
        <f>Tabulka1[[#This Row],[z2]]</f>
        <v>3.18428040226493</v>
      </c>
      <c r="Z1426" s="1">
        <f>Tabulka1[[#This Row],[std2]]</f>
        <v>5.3242656177685107E-4</v>
      </c>
      <c r="AA1426" s="1" t="s">
        <v>40</v>
      </c>
      <c r="AB1426" s="1" t="s">
        <v>37</v>
      </c>
      <c r="AC1426" s="1" t="str">
        <f>Tabulka1[[#This Row],[z2Label]]</f>
        <v>Dynamic viscosity (mPa.s)</v>
      </c>
      <c r="AD1426" s="1">
        <f>Tabulka1[[#This Row],[y2]]</f>
        <v>3.8849999999999998</v>
      </c>
      <c r="AE1426" s="1">
        <f>Tabulka1[[#This Row],[x3]]</f>
        <v>5.750552186340455</v>
      </c>
      <c r="AF1426" s="1">
        <f>Tabulka1[[#This Row],[x2]]-Tabulka1[[#This Row],[x3]]</f>
        <v>14.249447813659545</v>
      </c>
      <c r="AG1426" s="1">
        <f>100-Tabulka1[[#This Row],[Na2O_proc]]-Tabulka1[[#This Row],[SiO2_proc]]</f>
        <v>80</v>
      </c>
      <c r="AH1426" s="1">
        <f>Tabulka1[[#This Row],[z2]]</f>
        <v>3.18428040226493</v>
      </c>
      <c r="AI1426" s="1">
        <f>Tabulka1[[#This Row],[std2]]</f>
        <v>5.3242656177685107E-4</v>
      </c>
      <c r="AJ1426" s="1" t="str">
        <f>Tabulka1[[#This Row],[z2Label]]</f>
        <v>Dynamic viscosity (mPa.s)</v>
      </c>
      <c r="AK1426" s="1">
        <v>15</v>
      </c>
      <c r="AL1426" s="1" t="s">
        <v>83</v>
      </c>
      <c r="AM1426" s="1" t="s">
        <v>79</v>
      </c>
      <c r="AN1426" s="1">
        <f t="shared" si="952"/>
        <v>3.8530517920202905</v>
      </c>
      <c r="AO1426" s="1">
        <f>Tabulka1[[#This Row],[Interpolated_z2]]-Tabulka1[[#This Row],[z2]]</f>
        <v>0.66877138975536043</v>
      </c>
      <c r="AP1426" s="1">
        <f>Tabulka1[[#This Row],[Interpolated_z2 - measured]]/Tabulka1[[#This Row],[z2]]*100</f>
        <v>21.002276975346568</v>
      </c>
      <c r="AQ1426" s="1">
        <v>1</v>
      </c>
    </row>
    <row r="1427" spans="1:43" ht="16.5" x14ac:dyDescent="0.35">
      <c r="A1427" s="1">
        <f t="shared" si="956"/>
        <v>1.8534795370547861</v>
      </c>
      <c r="B1427" s="1">
        <f t="shared" si="956"/>
        <v>3.6003840007289218</v>
      </c>
      <c r="C1427" s="1">
        <f>Tabulka1[[#This Row],[z2]]</f>
        <v>7.112022901606835</v>
      </c>
      <c r="D1427" s="1">
        <f>Tabulka1[[#This Row],[std2]]</f>
        <v>5.1054057634858079E-3</v>
      </c>
      <c r="E1427" s="1">
        <f t="shared" si="951"/>
        <v>11</v>
      </c>
      <c r="F1427" s="1" t="s">
        <v>84</v>
      </c>
      <c r="G1427" s="1" t="s">
        <v>27</v>
      </c>
      <c r="H1427" s="1" t="str">
        <f>Tabulka1[[#This Row],[z2Label]]</f>
        <v>Dynamic viscosity (mPa.s)</v>
      </c>
      <c r="I1427" s="1">
        <f t="shared" si="954"/>
        <v>25</v>
      </c>
      <c r="J1427" s="1">
        <f t="shared" si="954"/>
        <v>3.8849999999999998</v>
      </c>
      <c r="K1427">
        <v>7.112022901606835</v>
      </c>
      <c r="L1427">
        <v>5.1054057634858079E-3</v>
      </c>
      <c r="M1427" s="1" t="s">
        <v>29</v>
      </c>
      <c r="N1427" s="1" t="s">
        <v>28</v>
      </c>
      <c r="O1427" s="1" t="s">
        <v>81</v>
      </c>
      <c r="P1427" s="1">
        <f t="shared" si="955"/>
        <v>7.1881902329255682</v>
      </c>
      <c r="Q1427" s="1">
        <f t="shared" si="955"/>
        <v>3.8849999999999998</v>
      </c>
      <c r="R1427" s="1">
        <f>Tabulka1[[#This Row],[z2]]</f>
        <v>7.112022901606835</v>
      </c>
      <c r="S1427" s="1">
        <f>Tabulka1[[#This Row],[std2]]</f>
        <v>5.1054057634858079E-3</v>
      </c>
      <c r="T1427" s="1" t="s">
        <v>39</v>
      </c>
      <c r="U1427" s="1" t="s">
        <v>28</v>
      </c>
      <c r="V1427" s="1" t="str">
        <f>Tabulka1[[#This Row],[z2Label]]</f>
        <v>Dynamic viscosity (mPa.s)</v>
      </c>
      <c r="W1427" s="1">
        <f>2*Tabulka1[[#This Row],[x3]]/94.196*1000/(100-Tabulka1[[#This Row],[x2]])</f>
        <v>2.0349597952993244</v>
      </c>
      <c r="X1427" s="1">
        <f>(Tabulka1[[#This Row],[x2]]-Tabulka1[[#This Row],[x3]])/60.08*1000/(100-Tabulka1[[#This Row],[x2]])</f>
        <v>3.9529094023689377</v>
      </c>
      <c r="Y1427" s="1">
        <f>Tabulka1[[#This Row],[z2]]</f>
        <v>7.112022901606835</v>
      </c>
      <c r="Z1427" s="1">
        <f>Tabulka1[[#This Row],[std2]]</f>
        <v>5.1054057634858079E-3</v>
      </c>
      <c r="AA1427" s="1" t="s">
        <v>40</v>
      </c>
      <c r="AB1427" s="1" t="s">
        <v>37</v>
      </c>
      <c r="AC1427" s="1" t="str">
        <f>Tabulka1[[#This Row],[z2Label]]</f>
        <v>Dynamic viscosity (mPa.s)</v>
      </c>
      <c r="AD1427" s="1">
        <f>Tabulka1[[#This Row],[y2]]</f>
        <v>3.8849999999999998</v>
      </c>
      <c r="AE1427" s="1">
        <f>Tabulka1[[#This Row],[x3]]</f>
        <v>7.1881902329255682</v>
      </c>
      <c r="AF1427" s="1">
        <f>Tabulka1[[#This Row],[x2]]-Tabulka1[[#This Row],[x3]]</f>
        <v>17.811809767074433</v>
      </c>
      <c r="AG1427" s="1">
        <f>100-Tabulka1[[#This Row],[Na2O_proc]]-Tabulka1[[#This Row],[SiO2_proc]]</f>
        <v>75</v>
      </c>
      <c r="AH1427" s="1">
        <f>Tabulka1[[#This Row],[z2]]</f>
        <v>7.112022901606835</v>
      </c>
      <c r="AI1427" s="1">
        <f>Tabulka1[[#This Row],[std2]]</f>
        <v>5.1054057634858079E-3</v>
      </c>
      <c r="AJ1427" s="1" t="str">
        <f>Tabulka1[[#This Row],[z2Label]]</f>
        <v>Dynamic viscosity (mPa.s)</v>
      </c>
      <c r="AK1427" s="1">
        <v>15</v>
      </c>
      <c r="AL1427" s="1" t="s">
        <v>83</v>
      </c>
      <c r="AM1427" s="1" t="s">
        <v>79</v>
      </c>
      <c r="AN1427" s="1">
        <f t="shared" si="952"/>
        <v>6.1035035691246673</v>
      </c>
      <c r="AO1427" s="1">
        <f>Tabulka1[[#This Row],[Interpolated_z2]]-Tabulka1[[#This Row],[z2]]</f>
        <v>-1.0085193324821677</v>
      </c>
      <c r="AP1427" s="1">
        <f>Tabulka1[[#This Row],[Interpolated_z2 - measured]]/Tabulka1[[#This Row],[z2]]*100</f>
        <v>-14.180484883623064</v>
      </c>
      <c r="AQ1427" s="1">
        <v>1</v>
      </c>
    </row>
    <row r="1428" spans="1:43" ht="16.5" x14ac:dyDescent="0.35">
      <c r="A1428" s="1">
        <f t="shared" si="956"/>
        <v>0</v>
      </c>
      <c r="B1428" s="1">
        <f t="shared" si="956"/>
        <v>0</v>
      </c>
      <c r="C1428" s="1">
        <f>Tabulka1[[#This Row],[z2]]</f>
        <v>0.97254957836955058</v>
      </c>
      <c r="D1428" s="1">
        <f>Tabulka1[[#This Row],[std2]]</f>
        <v>2.0417207929571625E-3</v>
      </c>
      <c r="E1428" s="1">
        <f t="shared" si="951"/>
        <v>1</v>
      </c>
      <c r="F1428" s="1" t="s">
        <v>84</v>
      </c>
      <c r="G1428" s="1" t="s">
        <v>27</v>
      </c>
      <c r="H1428" s="1" t="str">
        <f>Tabulka1[[#This Row],[z2Label]]</f>
        <v>Dynamic viscosity (mPa.s)</v>
      </c>
      <c r="I1428" s="1">
        <f t="shared" si="954"/>
        <v>0</v>
      </c>
      <c r="J1428" s="1">
        <f t="shared" si="954"/>
        <v>0</v>
      </c>
      <c r="K1428" s="1">
        <v>0.97254957836955058</v>
      </c>
      <c r="L1428" s="1">
        <v>2.0417207929571625E-3</v>
      </c>
      <c r="M1428" s="1" t="s">
        <v>29</v>
      </c>
      <c r="N1428" s="1" t="s">
        <v>28</v>
      </c>
      <c r="O1428" s="1" t="s">
        <v>81</v>
      </c>
      <c r="P1428" s="1">
        <f t="shared" si="955"/>
        <v>0</v>
      </c>
      <c r="Q1428" s="1">
        <f t="shared" si="955"/>
        <v>0</v>
      </c>
      <c r="R1428" s="1">
        <f>Tabulka1[[#This Row],[z2]]</f>
        <v>0.97254957836955058</v>
      </c>
      <c r="S1428" s="1">
        <f>Tabulka1[[#This Row],[std2]]</f>
        <v>2.0417207929571625E-3</v>
      </c>
      <c r="T1428" s="1" t="s">
        <v>39</v>
      </c>
      <c r="U1428" s="1" t="s">
        <v>28</v>
      </c>
      <c r="V1428" s="1" t="str">
        <f>Tabulka1[[#This Row],[z2Label]]</f>
        <v>Dynamic viscosity (mPa.s)</v>
      </c>
      <c r="W1428" s="1">
        <f>2*Tabulka1[[#This Row],[x3]]/94.196*1000/(100-Tabulka1[[#This Row],[x2]])</f>
        <v>0</v>
      </c>
      <c r="X1428" s="1">
        <f>(Tabulka1[[#This Row],[x2]]-Tabulka1[[#This Row],[x3]])/60.08*1000/(100-Tabulka1[[#This Row],[x2]])</f>
        <v>0</v>
      </c>
      <c r="Y1428" s="1">
        <f>Tabulka1[[#This Row],[z2]]</f>
        <v>0.97254957836955058</v>
      </c>
      <c r="Z1428" s="1">
        <f>Tabulka1[[#This Row],[std2]]</f>
        <v>2.0417207929571625E-3</v>
      </c>
      <c r="AA1428" s="1" t="s">
        <v>40</v>
      </c>
      <c r="AB1428" s="1" t="s">
        <v>37</v>
      </c>
      <c r="AC1428" s="1" t="str">
        <f>Tabulka1[[#This Row],[z2Label]]</f>
        <v>Dynamic viscosity (mPa.s)</v>
      </c>
      <c r="AD1428" s="1">
        <f>Tabulka1[[#This Row],[y2]]</f>
        <v>0</v>
      </c>
      <c r="AE1428" s="1">
        <f>Tabulka1[[#This Row],[x3]]</f>
        <v>0</v>
      </c>
      <c r="AF1428" s="1">
        <f>Tabulka1[[#This Row],[x2]]-Tabulka1[[#This Row],[x3]]</f>
        <v>0</v>
      </c>
      <c r="AG1428" s="1">
        <f>100-Tabulka1[[#This Row],[Na2O_proc]]-Tabulka1[[#This Row],[SiO2_proc]]</f>
        <v>100</v>
      </c>
      <c r="AH1428" s="1">
        <f>Tabulka1[[#This Row],[z2]]</f>
        <v>0.97254957836955058</v>
      </c>
      <c r="AI1428" s="1">
        <f>Tabulka1[[#This Row],[std2]]</f>
        <v>2.0417207929571625E-3</v>
      </c>
      <c r="AJ1428" s="1" t="str">
        <f>Tabulka1[[#This Row],[z2Label]]</f>
        <v>Dynamic viscosity (mPa.s)</v>
      </c>
      <c r="AK1428" s="1">
        <v>20</v>
      </c>
      <c r="AL1428" s="1" t="s">
        <v>83</v>
      </c>
      <c r="AM1428" s="1" t="s">
        <v>79</v>
      </c>
      <c r="AN1428" s="1">
        <f>1.2346 + -0.21666*I1428 + -0.74964*J1428 + 0.033038*I1428^2 + 0.15964*I1428*J1428 + 0.55177*J1428^2 + -0.0014253*I1428^3 + -0.0073604*I1428^2*J1428 + -0.073432*I1428*J1428^2 + -0.11992*J1428^3 + 0.000020654*I1428^4 + 0.00013713*I1428^3*J1428 + 0.00096143*I1428^2*J1428^2 + 0.01081*I1428*J1428^3 + 0.0055609*J1428^4</f>
        <v>1.2345999999999999</v>
      </c>
      <c r="AO1428" s="1">
        <f>Tabulka1[[#This Row],[Interpolated_z2]]-Tabulka1[[#This Row],[z2]]</f>
        <v>0.26205042163044934</v>
      </c>
      <c r="AP1428" s="1">
        <f>Tabulka1[[#This Row],[Interpolated_z2 - measured]]/Tabulka1[[#This Row],[z2]]*100</f>
        <v>26.944685130579028</v>
      </c>
      <c r="AQ1428" s="1">
        <v>100</v>
      </c>
    </row>
    <row r="1429" spans="1:43" ht="16.5" x14ac:dyDescent="0.35">
      <c r="A1429" s="1">
        <f t="shared" si="956"/>
        <v>1.1178287825385367</v>
      </c>
      <c r="B1429" s="1">
        <f t="shared" si="956"/>
        <v>0</v>
      </c>
      <c r="C1429" s="1">
        <f>Tabulka1[[#This Row],[z2]]</f>
        <v>1.0987057514930187</v>
      </c>
      <c r="D1429" s="1">
        <f>Tabulka1[[#This Row],[std2]]</f>
        <v>4.6076197637147137E-4</v>
      </c>
      <c r="E1429" s="1">
        <f t="shared" si="951"/>
        <v>1</v>
      </c>
      <c r="F1429" s="1" t="s">
        <v>84</v>
      </c>
      <c r="G1429" s="1" t="s">
        <v>27</v>
      </c>
      <c r="H1429" s="1" t="str">
        <f>Tabulka1[[#This Row],[z2Label]]</f>
        <v>Dynamic viscosity (mPa.s)</v>
      </c>
      <c r="I1429" s="1">
        <f t="shared" si="954"/>
        <v>5</v>
      </c>
      <c r="J1429" s="1">
        <f t="shared" si="954"/>
        <v>0</v>
      </c>
      <c r="K1429">
        <v>1.0987057514930187</v>
      </c>
      <c r="L1429">
        <v>4.6076197637147137E-4</v>
      </c>
      <c r="M1429" s="1" t="s">
        <v>29</v>
      </c>
      <c r="N1429" s="1" t="s">
        <v>28</v>
      </c>
      <c r="O1429" s="1" t="s">
        <v>81</v>
      </c>
      <c r="P1429" s="1">
        <f t="shared" si="955"/>
        <v>5</v>
      </c>
      <c r="Q1429" s="1">
        <f t="shared" si="955"/>
        <v>0</v>
      </c>
      <c r="R1429" s="1">
        <f>Tabulka1[[#This Row],[z2]]</f>
        <v>1.0987057514930187</v>
      </c>
      <c r="S1429" s="1">
        <f>Tabulka1[[#This Row],[std2]]</f>
        <v>4.6076197637147137E-4</v>
      </c>
      <c r="T1429" s="1" t="s">
        <v>39</v>
      </c>
      <c r="U1429" s="1" t="s">
        <v>28</v>
      </c>
      <c r="V1429" s="1" t="str">
        <f>Tabulka1[[#This Row],[z2Label]]</f>
        <v>Dynamic viscosity (mPa.s)</v>
      </c>
      <c r="W1429" s="1">
        <f>2*Tabulka1[[#This Row],[x3]]/94.196*1000/(100-Tabulka1[[#This Row],[x2]])</f>
        <v>1.1174907415892059</v>
      </c>
      <c r="X1429" s="1">
        <f>(Tabulka1[[#This Row],[x2]]-Tabulka1[[#This Row],[x3]])/60.08*1000/(100-Tabulka1[[#This Row],[x2]])</f>
        <v>0</v>
      </c>
      <c r="Y1429" s="1">
        <f>Tabulka1[[#This Row],[z2]]</f>
        <v>1.0987057514930187</v>
      </c>
      <c r="Z1429" s="1">
        <f>Tabulka1[[#This Row],[std2]]</f>
        <v>4.6076197637147137E-4</v>
      </c>
      <c r="AA1429" s="1" t="s">
        <v>40</v>
      </c>
      <c r="AB1429" s="1" t="s">
        <v>37</v>
      </c>
      <c r="AC1429" s="1" t="str">
        <f>Tabulka1[[#This Row],[z2Label]]</f>
        <v>Dynamic viscosity (mPa.s)</v>
      </c>
      <c r="AD1429" s="1">
        <f>Tabulka1[[#This Row],[y2]]</f>
        <v>0</v>
      </c>
      <c r="AE1429" s="1">
        <f>Tabulka1[[#This Row],[x3]]</f>
        <v>5</v>
      </c>
      <c r="AF1429" s="1">
        <f>Tabulka1[[#This Row],[x2]]-Tabulka1[[#This Row],[x3]]</f>
        <v>0</v>
      </c>
      <c r="AG1429" s="1">
        <f>100-Tabulka1[[#This Row],[Na2O_proc]]-Tabulka1[[#This Row],[SiO2_proc]]</f>
        <v>95</v>
      </c>
      <c r="AH1429" s="1">
        <f>Tabulka1[[#This Row],[z2]]</f>
        <v>1.0987057514930187</v>
      </c>
      <c r="AI1429" s="1">
        <f>Tabulka1[[#This Row],[std2]]</f>
        <v>4.6076197637147137E-4</v>
      </c>
      <c r="AJ1429" s="1" t="str">
        <f>Tabulka1[[#This Row],[z2Label]]</f>
        <v>Dynamic viscosity (mPa.s)</v>
      </c>
      <c r="AK1429" s="1">
        <v>20</v>
      </c>
      <c r="AL1429" s="1" t="s">
        <v>83</v>
      </c>
      <c r="AM1429" s="1" t="s">
        <v>79</v>
      </c>
      <c r="AN1429" s="1">
        <f t="shared" ref="AN1429:AN1492" si="957">1.2346 + -0.21666*I1429 + -0.74964*J1429 + 0.033038*I1429^2 + 0.15964*I1429*J1429 + 0.55177*J1429^2 + -0.0014253*I1429^3 + -0.0073604*I1429^2*J1429 + -0.073432*I1429*J1429^2 + -0.11992*J1429^3 + 0.000020654*I1429^4 + 0.00013713*I1429^3*J1429 + 0.00096143*I1429^2*J1429^2 + 0.01081*I1429*J1429^3 + 0.0055609*J1429^4</f>
        <v>0.81199624999999997</v>
      </c>
      <c r="AO1429" s="1">
        <f>Tabulka1[[#This Row],[Interpolated_z2]]-Tabulka1[[#This Row],[z2]]</f>
        <v>-0.28670950149301877</v>
      </c>
      <c r="AP1429" s="1">
        <f>Tabulka1[[#This Row],[Interpolated_z2 - measured]]/Tabulka1[[#This Row],[z2]]*100</f>
        <v>-26.095203479495076</v>
      </c>
      <c r="AQ1429" s="1">
        <v>1</v>
      </c>
    </row>
    <row r="1430" spans="1:43" ht="16.5" x14ac:dyDescent="0.35">
      <c r="A1430" s="1">
        <f t="shared" si="956"/>
        <v>2.3541339335003602</v>
      </c>
      <c r="B1430" s="1">
        <f t="shared" si="956"/>
        <v>0</v>
      </c>
      <c r="C1430" s="1">
        <f>Tabulka1[[#This Row],[z2]]</f>
        <v>1.2655997112760076</v>
      </c>
      <c r="D1430" s="1">
        <f>Tabulka1[[#This Row],[std2]]</f>
        <v>9.3680772248089434E-4</v>
      </c>
      <c r="E1430" s="1">
        <f t="shared" si="951"/>
        <v>1</v>
      </c>
      <c r="F1430" s="1" t="s">
        <v>84</v>
      </c>
      <c r="G1430" s="1" t="s">
        <v>27</v>
      </c>
      <c r="H1430" s="1" t="str">
        <f>Tabulka1[[#This Row],[z2Label]]</f>
        <v>Dynamic viscosity (mPa.s)</v>
      </c>
      <c r="I1430" s="1">
        <f t="shared" si="954"/>
        <v>10</v>
      </c>
      <c r="J1430" s="1">
        <f t="shared" si="954"/>
        <v>0</v>
      </c>
      <c r="K1430">
        <v>1.2655997112760076</v>
      </c>
      <c r="L1430">
        <v>9.3680772248089434E-4</v>
      </c>
      <c r="M1430" s="1" t="s">
        <v>29</v>
      </c>
      <c r="N1430" s="1" t="s">
        <v>28</v>
      </c>
      <c r="O1430" s="1" t="s">
        <v>81</v>
      </c>
      <c r="P1430" s="1">
        <f t="shared" si="955"/>
        <v>10</v>
      </c>
      <c r="Q1430" s="1">
        <f t="shared" si="955"/>
        <v>0</v>
      </c>
      <c r="R1430" s="1">
        <f>Tabulka1[[#This Row],[z2]]</f>
        <v>1.2655997112760076</v>
      </c>
      <c r="S1430" s="1">
        <f>Tabulka1[[#This Row],[std2]]</f>
        <v>9.3680772248089434E-4</v>
      </c>
      <c r="T1430" s="1" t="s">
        <v>39</v>
      </c>
      <c r="U1430" s="1" t="s">
        <v>28</v>
      </c>
      <c r="V1430" s="1" t="str">
        <f>Tabulka1[[#This Row],[z2Label]]</f>
        <v>Dynamic viscosity (mPa.s)</v>
      </c>
      <c r="W1430" s="1">
        <f>2*Tabulka1[[#This Row],[x3]]/94.196*1000/(100-Tabulka1[[#This Row],[x2]])</f>
        <v>2.3591471211327684</v>
      </c>
      <c r="X1430" s="1">
        <f>(Tabulka1[[#This Row],[x2]]-Tabulka1[[#This Row],[x3]])/60.08*1000/(100-Tabulka1[[#This Row],[x2]])</f>
        <v>0</v>
      </c>
      <c r="Y1430" s="1">
        <f>Tabulka1[[#This Row],[z2]]</f>
        <v>1.2655997112760076</v>
      </c>
      <c r="Z1430" s="1">
        <f>Tabulka1[[#This Row],[std2]]</f>
        <v>9.3680772248089434E-4</v>
      </c>
      <c r="AA1430" s="1" t="s">
        <v>40</v>
      </c>
      <c r="AB1430" s="1" t="s">
        <v>37</v>
      </c>
      <c r="AC1430" s="1" t="str">
        <f>Tabulka1[[#This Row],[z2Label]]</f>
        <v>Dynamic viscosity (mPa.s)</v>
      </c>
      <c r="AD1430" s="1">
        <f>Tabulka1[[#This Row],[y2]]</f>
        <v>0</v>
      </c>
      <c r="AE1430" s="1">
        <f>Tabulka1[[#This Row],[x3]]</f>
        <v>10</v>
      </c>
      <c r="AF1430" s="1">
        <f>Tabulka1[[#This Row],[x2]]-Tabulka1[[#This Row],[x3]]</f>
        <v>0</v>
      </c>
      <c r="AG1430" s="1">
        <f>100-Tabulka1[[#This Row],[Na2O_proc]]-Tabulka1[[#This Row],[SiO2_proc]]</f>
        <v>90</v>
      </c>
      <c r="AH1430" s="1">
        <f>Tabulka1[[#This Row],[z2]]</f>
        <v>1.2655997112760076</v>
      </c>
      <c r="AI1430" s="1">
        <f>Tabulka1[[#This Row],[std2]]</f>
        <v>9.3680772248089434E-4</v>
      </c>
      <c r="AJ1430" s="1" t="str">
        <f>Tabulka1[[#This Row],[z2Label]]</f>
        <v>Dynamic viscosity (mPa.s)</v>
      </c>
      <c r="AK1430" s="1">
        <v>20</v>
      </c>
      <c r="AL1430" s="1" t="s">
        <v>83</v>
      </c>
      <c r="AM1430" s="1" t="s">
        <v>79</v>
      </c>
      <c r="AN1430" s="1">
        <f t="shared" si="957"/>
        <v>1.1530399999999998</v>
      </c>
      <c r="AO1430" s="1">
        <f>Tabulka1[[#This Row],[Interpolated_z2]]-Tabulka1[[#This Row],[z2]]</f>
        <v>-0.11255971127600772</v>
      </c>
      <c r="AP1430" s="1">
        <f>Tabulka1[[#This Row],[Interpolated_z2 - measured]]/Tabulka1[[#This Row],[z2]]*100</f>
        <v>-8.8937845254817862</v>
      </c>
      <c r="AQ1430" s="1">
        <v>1</v>
      </c>
    </row>
    <row r="1431" spans="1:43" ht="16.5" x14ac:dyDescent="0.35">
      <c r="A1431" s="1">
        <f t="shared" si="956"/>
        <v>3.7152533016263951</v>
      </c>
      <c r="B1431" s="1">
        <f t="shared" si="956"/>
        <v>0</v>
      </c>
      <c r="C1431" s="1">
        <f>Tabulka1[[#This Row],[z2]]</f>
        <v>1.4988509227440647</v>
      </c>
      <c r="D1431" s="1">
        <f>Tabulka1[[#This Row],[std2]]</f>
        <v>4.3040878420348651E-4</v>
      </c>
      <c r="E1431" s="1">
        <f t="shared" si="951"/>
        <v>1</v>
      </c>
      <c r="F1431" s="1" t="s">
        <v>84</v>
      </c>
      <c r="G1431" s="1" t="s">
        <v>27</v>
      </c>
      <c r="H1431" s="1" t="str">
        <f>Tabulka1[[#This Row],[z2Label]]</f>
        <v>Dynamic viscosity (mPa.s)</v>
      </c>
      <c r="I1431" s="1">
        <f t="shared" si="954"/>
        <v>15</v>
      </c>
      <c r="J1431" s="1">
        <f t="shared" si="954"/>
        <v>0</v>
      </c>
      <c r="K1431">
        <v>1.4988509227440647</v>
      </c>
      <c r="L1431">
        <v>4.3040878420348651E-4</v>
      </c>
      <c r="M1431" s="1" t="s">
        <v>29</v>
      </c>
      <c r="N1431" s="1" t="s">
        <v>28</v>
      </c>
      <c r="O1431" s="1" t="s">
        <v>81</v>
      </c>
      <c r="P1431" s="1">
        <f t="shared" si="955"/>
        <v>15</v>
      </c>
      <c r="Q1431" s="1">
        <f t="shared" si="955"/>
        <v>0</v>
      </c>
      <c r="R1431" s="1">
        <f>Tabulka1[[#This Row],[z2]]</f>
        <v>1.4988509227440647</v>
      </c>
      <c r="S1431" s="1">
        <f>Tabulka1[[#This Row],[std2]]</f>
        <v>4.3040878420348651E-4</v>
      </c>
      <c r="T1431" s="1" t="s">
        <v>39</v>
      </c>
      <c r="U1431" s="1" t="s">
        <v>28</v>
      </c>
      <c r="V1431" s="1" t="str">
        <f>Tabulka1[[#This Row],[z2Label]]</f>
        <v>Dynamic viscosity (mPa.s)</v>
      </c>
      <c r="W1431" s="1">
        <f>2*Tabulka1[[#This Row],[x3]]/94.196*1000/(100-Tabulka1[[#This Row],[x2]])</f>
        <v>3.7468807217991023</v>
      </c>
      <c r="X1431" s="1">
        <f>(Tabulka1[[#This Row],[x2]]-Tabulka1[[#This Row],[x3]])/60.08*1000/(100-Tabulka1[[#This Row],[x2]])</f>
        <v>0</v>
      </c>
      <c r="Y1431" s="1">
        <f>Tabulka1[[#This Row],[z2]]</f>
        <v>1.4988509227440647</v>
      </c>
      <c r="Z1431" s="1">
        <f>Tabulka1[[#This Row],[std2]]</f>
        <v>4.3040878420348651E-4</v>
      </c>
      <c r="AA1431" s="1" t="s">
        <v>40</v>
      </c>
      <c r="AB1431" s="1" t="s">
        <v>37</v>
      </c>
      <c r="AC1431" s="1" t="str">
        <f>Tabulka1[[#This Row],[z2Label]]</f>
        <v>Dynamic viscosity (mPa.s)</v>
      </c>
      <c r="AD1431" s="1">
        <f>Tabulka1[[#This Row],[y2]]</f>
        <v>0</v>
      </c>
      <c r="AE1431" s="1">
        <f>Tabulka1[[#This Row],[x3]]</f>
        <v>15</v>
      </c>
      <c r="AF1431" s="1">
        <f>Tabulka1[[#This Row],[x2]]-Tabulka1[[#This Row],[x3]]</f>
        <v>0</v>
      </c>
      <c r="AG1431" s="1">
        <f>100-Tabulka1[[#This Row],[Na2O_proc]]-Tabulka1[[#This Row],[SiO2_proc]]</f>
        <v>85</v>
      </c>
      <c r="AH1431" s="1">
        <f>Tabulka1[[#This Row],[z2]]</f>
        <v>1.4988509227440647</v>
      </c>
      <c r="AI1431" s="1">
        <f>Tabulka1[[#This Row],[std2]]</f>
        <v>4.3040878420348651E-4</v>
      </c>
      <c r="AJ1431" s="1" t="str">
        <f>Tabulka1[[#This Row],[z2Label]]</f>
        <v>Dynamic viscosity (mPa.s)</v>
      </c>
      <c r="AK1431" s="1">
        <v>20</v>
      </c>
      <c r="AL1431" s="1" t="s">
        <v>83</v>
      </c>
      <c r="AM1431" s="1" t="s">
        <v>79</v>
      </c>
      <c r="AN1431" s="1">
        <f t="shared" si="957"/>
        <v>1.6534712499999995</v>
      </c>
      <c r="AO1431" s="1">
        <f>Tabulka1[[#This Row],[Interpolated_z2]]-Tabulka1[[#This Row],[z2]]</f>
        <v>0.15462032725593478</v>
      </c>
      <c r="AP1431" s="1">
        <f>Tabulka1[[#This Row],[Interpolated_z2 - measured]]/Tabulka1[[#This Row],[z2]]*100</f>
        <v>10.3159243464226</v>
      </c>
      <c r="AQ1431" s="1">
        <v>1</v>
      </c>
    </row>
    <row r="1432" spans="1:43" ht="16.5" x14ac:dyDescent="0.35">
      <c r="A1432" s="1">
        <f t="shared" si="956"/>
        <v>5.2084164932693531</v>
      </c>
      <c r="B1432" s="1">
        <f t="shared" si="956"/>
        <v>0</v>
      </c>
      <c r="C1432" s="1">
        <f>Tabulka1[[#This Row],[z2]]</f>
        <v>1.7965352327013222</v>
      </c>
      <c r="D1432" s="1">
        <f>Tabulka1[[#This Row],[std2]]</f>
        <v>2.2449762232388516E-5</v>
      </c>
      <c r="E1432" s="1">
        <f t="shared" ref="E1432:E1463" si="958">E1061</f>
        <v>1</v>
      </c>
      <c r="F1432" s="1" t="s">
        <v>84</v>
      </c>
      <c r="G1432" s="1" t="s">
        <v>27</v>
      </c>
      <c r="H1432" s="1" t="str">
        <f>Tabulka1[[#This Row],[z2Label]]</f>
        <v>Dynamic viscosity (mPa.s)</v>
      </c>
      <c r="I1432" s="1">
        <f t="shared" si="954"/>
        <v>20</v>
      </c>
      <c r="J1432" s="1">
        <f t="shared" si="954"/>
        <v>0</v>
      </c>
      <c r="K1432">
        <v>1.7965352327013222</v>
      </c>
      <c r="L1432">
        <v>2.2449762232388516E-5</v>
      </c>
      <c r="M1432" s="1" t="s">
        <v>29</v>
      </c>
      <c r="N1432" s="1" t="s">
        <v>28</v>
      </c>
      <c r="O1432" s="1" t="s">
        <v>81</v>
      </c>
      <c r="P1432" s="1">
        <f t="shared" si="955"/>
        <v>20</v>
      </c>
      <c r="Q1432" s="1">
        <f t="shared" si="955"/>
        <v>0</v>
      </c>
      <c r="R1432" s="1">
        <f>Tabulka1[[#This Row],[z2]]</f>
        <v>1.7965352327013222</v>
      </c>
      <c r="S1432" s="1">
        <f>Tabulka1[[#This Row],[std2]]</f>
        <v>2.2449762232388516E-5</v>
      </c>
      <c r="T1432" s="1" t="s">
        <v>39</v>
      </c>
      <c r="U1432" s="1" t="s">
        <v>28</v>
      </c>
      <c r="V1432" s="1" t="str">
        <f>Tabulka1[[#This Row],[z2Label]]</f>
        <v>Dynamic viscosity (mPa.s)</v>
      </c>
      <c r="W1432" s="1">
        <f>2*Tabulka1[[#This Row],[x3]]/94.196*1000/(100-Tabulka1[[#This Row],[x2]])</f>
        <v>5.3080810225487287</v>
      </c>
      <c r="X1432" s="1">
        <f>(Tabulka1[[#This Row],[x2]]-Tabulka1[[#This Row],[x3]])/60.08*1000/(100-Tabulka1[[#This Row],[x2]])</f>
        <v>0</v>
      </c>
      <c r="Y1432" s="1">
        <f>Tabulka1[[#This Row],[z2]]</f>
        <v>1.7965352327013222</v>
      </c>
      <c r="Z1432" s="1">
        <f>Tabulka1[[#This Row],[std2]]</f>
        <v>2.2449762232388516E-5</v>
      </c>
      <c r="AA1432" s="1" t="s">
        <v>40</v>
      </c>
      <c r="AB1432" s="1" t="s">
        <v>37</v>
      </c>
      <c r="AC1432" s="1" t="str">
        <f>Tabulka1[[#This Row],[z2Label]]</f>
        <v>Dynamic viscosity (mPa.s)</v>
      </c>
      <c r="AD1432" s="1">
        <f>Tabulka1[[#This Row],[y2]]</f>
        <v>0</v>
      </c>
      <c r="AE1432" s="1">
        <f>Tabulka1[[#This Row],[x3]]</f>
        <v>20</v>
      </c>
      <c r="AF1432" s="1">
        <f>Tabulka1[[#This Row],[x2]]-Tabulka1[[#This Row],[x3]]</f>
        <v>0</v>
      </c>
      <c r="AG1432" s="1">
        <f>100-Tabulka1[[#This Row],[Na2O_proc]]-Tabulka1[[#This Row],[SiO2_proc]]</f>
        <v>80</v>
      </c>
      <c r="AH1432" s="1">
        <f>Tabulka1[[#This Row],[z2]]</f>
        <v>1.7965352327013222</v>
      </c>
      <c r="AI1432" s="1">
        <f>Tabulka1[[#This Row],[std2]]</f>
        <v>2.2449762232388516E-5</v>
      </c>
      <c r="AJ1432" s="1" t="str">
        <f>Tabulka1[[#This Row],[z2Label]]</f>
        <v>Dynamic viscosity (mPa.s)</v>
      </c>
      <c r="AK1432" s="1">
        <v>20</v>
      </c>
      <c r="AL1432" s="1" t="s">
        <v>83</v>
      </c>
      <c r="AM1432" s="1" t="s">
        <v>79</v>
      </c>
      <c r="AN1432" s="1">
        <f t="shared" si="957"/>
        <v>2.01884</v>
      </c>
      <c r="AO1432" s="1">
        <f>Tabulka1[[#This Row],[Interpolated_z2]]-Tabulka1[[#This Row],[z2]]</f>
        <v>0.22230476729867776</v>
      </c>
      <c r="AP1432" s="1">
        <f>Tabulka1[[#This Row],[Interpolated_z2 - measured]]/Tabulka1[[#This Row],[z2]]*100</f>
        <v>12.374083360692788</v>
      </c>
      <c r="AQ1432" s="1">
        <v>1</v>
      </c>
    </row>
    <row r="1433" spans="1:43" ht="16.5" x14ac:dyDescent="0.35">
      <c r="A1433" s="1">
        <f t="shared" si="956"/>
        <v>6.8376576500063697</v>
      </c>
      <c r="B1433" s="1">
        <f t="shared" si="956"/>
        <v>0</v>
      </c>
      <c r="C1433" s="1">
        <f>Tabulka1[[#This Row],[z2]]</f>
        <v>2.32689470151628</v>
      </c>
      <c r="D1433" s="1">
        <f>Tabulka1[[#This Row],[std2]]</f>
        <v>1.0342005433756898E-3</v>
      </c>
      <c r="E1433" s="1">
        <f t="shared" si="958"/>
        <v>1</v>
      </c>
      <c r="F1433" s="1" t="s">
        <v>84</v>
      </c>
      <c r="G1433" s="1" t="s">
        <v>27</v>
      </c>
      <c r="H1433" s="1" t="str">
        <f>Tabulka1[[#This Row],[z2Label]]</f>
        <v>Dynamic viscosity (mPa.s)</v>
      </c>
      <c r="I1433" s="1">
        <f t="shared" si="954"/>
        <v>25</v>
      </c>
      <c r="J1433" s="1">
        <f t="shared" si="954"/>
        <v>0</v>
      </c>
      <c r="K1433">
        <v>2.32689470151628</v>
      </c>
      <c r="L1433">
        <v>1.0342005433756898E-3</v>
      </c>
      <c r="M1433" s="1" t="s">
        <v>29</v>
      </c>
      <c r="N1433" s="1" t="s">
        <v>28</v>
      </c>
      <c r="O1433" s="1" t="s">
        <v>81</v>
      </c>
      <c r="P1433" s="1">
        <f t="shared" si="955"/>
        <v>25</v>
      </c>
      <c r="Q1433" s="1">
        <f t="shared" si="955"/>
        <v>0</v>
      </c>
      <c r="R1433" s="1">
        <f>Tabulka1[[#This Row],[z2]]</f>
        <v>2.32689470151628</v>
      </c>
      <c r="S1433" s="1">
        <f>Tabulka1[[#This Row],[std2]]</f>
        <v>1.0342005433756898E-3</v>
      </c>
      <c r="T1433" s="1" t="s">
        <v>39</v>
      </c>
      <c r="U1433" s="1" t="s">
        <v>28</v>
      </c>
      <c r="V1433" s="1" t="str">
        <f>Tabulka1[[#This Row],[z2Label]]</f>
        <v>Dynamic viscosity (mPa.s)</v>
      </c>
      <c r="W1433" s="1">
        <f>2*Tabulka1[[#This Row],[x3]]/94.196*1000/(100-Tabulka1[[#This Row],[x2]])</f>
        <v>7.0774413633983055</v>
      </c>
      <c r="X1433" s="1">
        <f>(Tabulka1[[#This Row],[x2]]-Tabulka1[[#This Row],[x3]])/60.08*1000/(100-Tabulka1[[#This Row],[x2]])</f>
        <v>0</v>
      </c>
      <c r="Y1433" s="1">
        <f>Tabulka1[[#This Row],[z2]]</f>
        <v>2.32689470151628</v>
      </c>
      <c r="Z1433" s="1">
        <f>Tabulka1[[#This Row],[std2]]</f>
        <v>1.0342005433756898E-3</v>
      </c>
      <c r="AA1433" s="1" t="s">
        <v>40</v>
      </c>
      <c r="AB1433" s="1" t="s">
        <v>37</v>
      </c>
      <c r="AC1433" s="1" t="str">
        <f>Tabulka1[[#This Row],[z2Label]]</f>
        <v>Dynamic viscosity (mPa.s)</v>
      </c>
      <c r="AD1433" s="1">
        <f>Tabulka1[[#This Row],[y2]]</f>
        <v>0</v>
      </c>
      <c r="AE1433" s="1">
        <f>Tabulka1[[#This Row],[x3]]</f>
        <v>25</v>
      </c>
      <c r="AF1433" s="1">
        <f>Tabulka1[[#This Row],[x2]]-Tabulka1[[#This Row],[x3]]</f>
        <v>0</v>
      </c>
      <c r="AG1433" s="1">
        <f>100-Tabulka1[[#This Row],[Na2O_proc]]-Tabulka1[[#This Row],[SiO2_proc]]</f>
        <v>75</v>
      </c>
      <c r="AH1433" s="1">
        <f>Tabulka1[[#This Row],[z2]]</f>
        <v>2.32689470151628</v>
      </c>
      <c r="AI1433" s="1">
        <f>Tabulka1[[#This Row],[std2]]</f>
        <v>1.0342005433756898E-3</v>
      </c>
      <c r="AJ1433" s="1" t="str">
        <f>Tabulka1[[#This Row],[z2Label]]</f>
        <v>Dynamic viscosity (mPa.s)</v>
      </c>
      <c r="AK1433" s="1">
        <v>20</v>
      </c>
      <c r="AL1433" s="1" t="s">
        <v>83</v>
      </c>
      <c r="AM1433" s="1" t="s">
        <v>79</v>
      </c>
      <c r="AN1433" s="1">
        <f t="shared" si="957"/>
        <v>2.2645062500000019</v>
      </c>
      <c r="AO1433" s="1">
        <f>Tabulka1[[#This Row],[Interpolated_z2]]-Tabulka1[[#This Row],[z2]]</f>
        <v>-6.2388451516278032E-2</v>
      </c>
      <c r="AP1433" s="1">
        <f>Tabulka1[[#This Row],[Interpolated_z2 - measured]]/Tabulka1[[#This Row],[z2]]*100</f>
        <v>-2.6811892895550322</v>
      </c>
      <c r="AQ1433" s="1">
        <v>1</v>
      </c>
    </row>
    <row r="1434" spans="1:43" ht="16.5" x14ac:dyDescent="0.35">
      <c r="A1434" s="1">
        <f t="shared" si="956"/>
        <v>8.6293473183574658</v>
      </c>
      <c r="B1434" s="1">
        <f t="shared" si="956"/>
        <v>0</v>
      </c>
      <c r="C1434" s="1">
        <f>Tabulka1[[#This Row],[z2]]</f>
        <v>3.1471334879652155</v>
      </c>
      <c r="D1434" s="1">
        <f>Tabulka1[[#This Row],[std2]]</f>
        <v>5.9440959040840322E-4</v>
      </c>
      <c r="E1434" s="1">
        <f t="shared" si="958"/>
        <v>1</v>
      </c>
      <c r="F1434" s="1" t="s">
        <v>84</v>
      </c>
      <c r="G1434" s="1" t="s">
        <v>27</v>
      </c>
      <c r="H1434" s="1" t="str">
        <f>Tabulka1[[#This Row],[z2Label]]</f>
        <v>Dynamic viscosity (mPa.s)</v>
      </c>
      <c r="I1434" s="1">
        <f t="shared" si="954"/>
        <v>30</v>
      </c>
      <c r="J1434" s="1">
        <f t="shared" si="954"/>
        <v>0</v>
      </c>
      <c r="K1434">
        <v>3.1471334879652155</v>
      </c>
      <c r="L1434">
        <v>5.9440959040840322E-4</v>
      </c>
      <c r="M1434" s="1" t="s">
        <v>29</v>
      </c>
      <c r="N1434" s="1" t="s">
        <v>28</v>
      </c>
      <c r="O1434" s="1" t="s">
        <v>81</v>
      </c>
      <c r="P1434" s="1">
        <f t="shared" si="955"/>
        <v>30</v>
      </c>
      <c r="Q1434" s="1">
        <f t="shared" si="955"/>
        <v>0</v>
      </c>
      <c r="R1434" s="1">
        <f>Tabulka1[[#This Row],[z2]]</f>
        <v>3.1471334879652155</v>
      </c>
      <c r="S1434" s="1">
        <f>Tabulka1[[#This Row],[std2]]</f>
        <v>5.9440959040840322E-4</v>
      </c>
      <c r="T1434" s="1" t="s">
        <v>39</v>
      </c>
      <c r="U1434" s="1" t="s">
        <v>28</v>
      </c>
      <c r="V1434" s="1" t="str">
        <f>Tabulka1[[#This Row],[z2Label]]</f>
        <v>Dynamic viscosity (mPa.s)</v>
      </c>
      <c r="W1434" s="1">
        <f>2*Tabulka1[[#This Row],[x3]]/94.196*1000/(100-Tabulka1[[#This Row],[x2]])</f>
        <v>9.0995674672263913</v>
      </c>
      <c r="X1434" s="1">
        <f>(Tabulka1[[#This Row],[x2]]-Tabulka1[[#This Row],[x3]])/60.08*1000/(100-Tabulka1[[#This Row],[x2]])</f>
        <v>0</v>
      </c>
      <c r="Y1434" s="1">
        <f>Tabulka1[[#This Row],[z2]]</f>
        <v>3.1471334879652155</v>
      </c>
      <c r="Z1434" s="1">
        <f>Tabulka1[[#This Row],[std2]]</f>
        <v>5.9440959040840322E-4</v>
      </c>
      <c r="AA1434" s="1" t="s">
        <v>40</v>
      </c>
      <c r="AB1434" s="1" t="s">
        <v>37</v>
      </c>
      <c r="AC1434" s="1" t="str">
        <f>Tabulka1[[#This Row],[z2Label]]</f>
        <v>Dynamic viscosity (mPa.s)</v>
      </c>
      <c r="AD1434" s="1">
        <f>Tabulka1[[#This Row],[y2]]</f>
        <v>0</v>
      </c>
      <c r="AE1434" s="1">
        <f>Tabulka1[[#This Row],[x3]]</f>
        <v>30</v>
      </c>
      <c r="AF1434" s="1">
        <f>Tabulka1[[#This Row],[x2]]-Tabulka1[[#This Row],[x3]]</f>
        <v>0</v>
      </c>
      <c r="AG1434" s="1">
        <f>100-Tabulka1[[#This Row],[Na2O_proc]]-Tabulka1[[#This Row],[SiO2_proc]]</f>
        <v>70</v>
      </c>
      <c r="AH1434" s="1">
        <f>Tabulka1[[#This Row],[z2]]</f>
        <v>3.1471334879652155</v>
      </c>
      <c r="AI1434" s="1">
        <f>Tabulka1[[#This Row],[std2]]</f>
        <v>5.9440959040840322E-4</v>
      </c>
      <c r="AJ1434" s="1" t="str">
        <f>Tabulka1[[#This Row],[z2Label]]</f>
        <v>Dynamic viscosity (mPa.s)</v>
      </c>
      <c r="AK1434" s="1">
        <v>20</v>
      </c>
      <c r="AL1434" s="1" t="s">
        <v>83</v>
      </c>
      <c r="AM1434" s="1" t="s">
        <v>79</v>
      </c>
      <c r="AN1434" s="1">
        <f t="shared" si="957"/>
        <v>2.7156399999999969</v>
      </c>
      <c r="AO1434" s="1">
        <f>Tabulka1[[#This Row],[Interpolated_z2]]-Tabulka1[[#This Row],[z2]]</f>
        <v>-0.43149348796521858</v>
      </c>
      <c r="AP1434" s="1">
        <f>Tabulka1[[#This Row],[Interpolated_z2 - measured]]/Tabulka1[[#This Row],[z2]]*100</f>
        <v>-13.710682740826524</v>
      </c>
      <c r="AQ1434" s="1">
        <v>1</v>
      </c>
    </row>
    <row r="1435" spans="1:43" ht="16.5" x14ac:dyDescent="0.35">
      <c r="A1435" s="1">
        <f t="shared" si="956"/>
        <v>10.539274491485838</v>
      </c>
      <c r="B1435" s="1">
        <f t="shared" si="956"/>
        <v>0</v>
      </c>
      <c r="C1435" s="1">
        <f>Tabulka1[[#This Row],[z2]]</f>
        <v>4.4260823973378196</v>
      </c>
      <c r="D1435" s="1">
        <f>Tabulka1[[#This Row],[std2]]</f>
        <v>1.3625005778090404E-3</v>
      </c>
      <c r="E1435" s="1">
        <f t="shared" si="958"/>
        <v>1</v>
      </c>
      <c r="F1435" s="1" t="s">
        <v>84</v>
      </c>
      <c r="G1435" s="1" t="s">
        <v>27</v>
      </c>
      <c r="H1435" s="1" t="str">
        <f>Tabulka1[[#This Row],[z2Label]]</f>
        <v>Dynamic viscosity (mPa.s)</v>
      </c>
      <c r="I1435" s="1">
        <f t="shared" si="954"/>
        <v>35</v>
      </c>
      <c r="J1435" s="1">
        <f t="shared" si="954"/>
        <v>0</v>
      </c>
      <c r="K1435">
        <v>4.4260823973378196</v>
      </c>
      <c r="L1435">
        <v>1.3625005778090404E-3</v>
      </c>
      <c r="M1435" s="1" t="s">
        <v>29</v>
      </c>
      <c r="N1435" s="1" t="s">
        <v>28</v>
      </c>
      <c r="O1435" s="1" t="s">
        <v>81</v>
      </c>
      <c r="P1435" s="1">
        <f t="shared" si="955"/>
        <v>35</v>
      </c>
      <c r="Q1435" s="1">
        <f t="shared" si="955"/>
        <v>0</v>
      </c>
      <c r="R1435" s="1">
        <f>Tabulka1[[#This Row],[z2]]</f>
        <v>4.4260823973378196</v>
      </c>
      <c r="S1435" s="1">
        <f>Tabulka1[[#This Row],[std2]]</f>
        <v>1.3625005778090404E-3</v>
      </c>
      <c r="T1435" s="1" t="s">
        <v>39</v>
      </c>
      <c r="U1435" s="1" t="s">
        <v>28</v>
      </c>
      <c r="V1435" s="1" t="str">
        <f>Tabulka1[[#This Row],[z2Label]]</f>
        <v>Dynamic viscosity (mPa.s)</v>
      </c>
      <c r="W1435" s="1">
        <f>2*Tabulka1[[#This Row],[x3]]/94.196*1000/(100-Tabulka1[[#This Row],[x2]])</f>
        <v>11.432789894720337</v>
      </c>
      <c r="X1435" s="1">
        <f>(Tabulka1[[#This Row],[x2]]-Tabulka1[[#This Row],[x3]])/60.08*1000/(100-Tabulka1[[#This Row],[x2]])</f>
        <v>0</v>
      </c>
      <c r="Y1435" s="1">
        <f>Tabulka1[[#This Row],[z2]]</f>
        <v>4.4260823973378196</v>
      </c>
      <c r="Z1435" s="1">
        <f>Tabulka1[[#This Row],[std2]]</f>
        <v>1.3625005778090404E-3</v>
      </c>
      <c r="AA1435" s="1" t="s">
        <v>40</v>
      </c>
      <c r="AB1435" s="1" t="s">
        <v>37</v>
      </c>
      <c r="AC1435" s="1" t="str">
        <f>Tabulka1[[#This Row],[z2Label]]</f>
        <v>Dynamic viscosity (mPa.s)</v>
      </c>
      <c r="AD1435" s="1">
        <f>Tabulka1[[#This Row],[y2]]</f>
        <v>0</v>
      </c>
      <c r="AE1435" s="1">
        <f>Tabulka1[[#This Row],[x3]]</f>
        <v>35</v>
      </c>
      <c r="AF1435" s="1">
        <f>Tabulka1[[#This Row],[x2]]-Tabulka1[[#This Row],[x3]]</f>
        <v>0</v>
      </c>
      <c r="AG1435" s="1">
        <f>100-Tabulka1[[#This Row],[Na2O_proc]]-Tabulka1[[#This Row],[SiO2_proc]]</f>
        <v>65</v>
      </c>
      <c r="AH1435" s="1">
        <f>Tabulka1[[#This Row],[z2]]</f>
        <v>4.4260823973378196</v>
      </c>
      <c r="AI1435" s="1">
        <f>Tabulka1[[#This Row],[std2]]</f>
        <v>1.3625005778090404E-3</v>
      </c>
      <c r="AJ1435" s="1" t="str">
        <f>Tabulka1[[#This Row],[z2Label]]</f>
        <v>Dynamic viscosity (mPa.s)</v>
      </c>
      <c r="AK1435" s="1">
        <v>20</v>
      </c>
      <c r="AL1435" s="1" t="s">
        <v>83</v>
      </c>
      <c r="AM1435" s="1" t="s">
        <v>79</v>
      </c>
      <c r="AN1435" s="1">
        <f t="shared" si="957"/>
        <v>4.0072212499999971</v>
      </c>
      <c r="AO1435" s="1">
        <f>Tabulka1[[#This Row],[Interpolated_z2]]-Tabulka1[[#This Row],[z2]]</f>
        <v>-0.41886114733782254</v>
      </c>
      <c r="AP1435" s="1">
        <f>Tabulka1[[#This Row],[Interpolated_z2 - measured]]/Tabulka1[[#This Row],[z2]]*100</f>
        <v>-9.4634737841698868</v>
      </c>
      <c r="AQ1435" s="1">
        <v>1</v>
      </c>
    </row>
    <row r="1436" spans="1:43" ht="16.5" x14ac:dyDescent="0.35">
      <c r="A1436" s="1">
        <f t="shared" si="956"/>
        <v>12.629835661811542</v>
      </c>
      <c r="B1436" s="1">
        <f t="shared" si="956"/>
        <v>0</v>
      </c>
      <c r="C1436" s="1">
        <f>Tabulka1[[#This Row],[z2]]</f>
        <v>6.9164509958135483</v>
      </c>
      <c r="D1436" s="1">
        <f>Tabulka1[[#This Row],[std2]]</f>
        <v>2.0380417597221927E-3</v>
      </c>
      <c r="E1436" s="1">
        <f t="shared" si="958"/>
        <v>1</v>
      </c>
      <c r="F1436" s="1" t="s">
        <v>84</v>
      </c>
      <c r="G1436" s="1" t="s">
        <v>27</v>
      </c>
      <c r="H1436" s="1" t="str">
        <f>Tabulka1[[#This Row],[z2Label]]</f>
        <v>Dynamic viscosity (mPa.s)</v>
      </c>
      <c r="I1436" s="1">
        <f t="shared" ref="I1436:J1455" si="959">I1065</f>
        <v>40</v>
      </c>
      <c r="J1436" s="1">
        <f t="shared" si="959"/>
        <v>0</v>
      </c>
      <c r="K1436">
        <v>6.9164509958135483</v>
      </c>
      <c r="L1436">
        <v>2.0380417597221927E-3</v>
      </c>
      <c r="M1436" s="1" t="s">
        <v>29</v>
      </c>
      <c r="N1436" s="1" t="s">
        <v>28</v>
      </c>
      <c r="O1436" s="1" t="s">
        <v>81</v>
      </c>
      <c r="P1436" s="1">
        <f t="shared" ref="P1436:Q1455" si="960">P1065</f>
        <v>40</v>
      </c>
      <c r="Q1436" s="1">
        <f t="shared" si="960"/>
        <v>0</v>
      </c>
      <c r="R1436" s="1">
        <f>Tabulka1[[#This Row],[z2]]</f>
        <v>6.9164509958135483</v>
      </c>
      <c r="S1436" s="1">
        <f>Tabulka1[[#This Row],[std2]]</f>
        <v>2.0380417597221927E-3</v>
      </c>
      <c r="T1436" s="1" t="s">
        <v>39</v>
      </c>
      <c r="U1436" s="1" t="s">
        <v>28</v>
      </c>
      <c r="V1436" s="1" t="str">
        <f>Tabulka1[[#This Row],[z2Label]]</f>
        <v>Dynamic viscosity (mPa.s)</v>
      </c>
      <c r="W1436" s="1">
        <f>2*Tabulka1[[#This Row],[x3]]/94.196*1000/(100-Tabulka1[[#This Row],[x2]])</f>
        <v>14.154882726796609</v>
      </c>
      <c r="X1436" s="1">
        <f>(Tabulka1[[#This Row],[x2]]-Tabulka1[[#This Row],[x3]])/60.08*1000/(100-Tabulka1[[#This Row],[x2]])</f>
        <v>0</v>
      </c>
      <c r="Y1436" s="1">
        <f>Tabulka1[[#This Row],[z2]]</f>
        <v>6.9164509958135483</v>
      </c>
      <c r="Z1436" s="1">
        <f>Tabulka1[[#This Row],[std2]]</f>
        <v>2.0380417597221927E-3</v>
      </c>
      <c r="AA1436" s="1" t="s">
        <v>40</v>
      </c>
      <c r="AB1436" s="1" t="s">
        <v>37</v>
      </c>
      <c r="AC1436" s="1" t="str">
        <f>Tabulka1[[#This Row],[z2Label]]</f>
        <v>Dynamic viscosity (mPa.s)</v>
      </c>
      <c r="AD1436" s="1">
        <f>Tabulka1[[#This Row],[y2]]</f>
        <v>0</v>
      </c>
      <c r="AE1436" s="1">
        <f>Tabulka1[[#This Row],[x3]]</f>
        <v>40</v>
      </c>
      <c r="AF1436" s="1">
        <f>Tabulka1[[#This Row],[x2]]-Tabulka1[[#This Row],[x3]]</f>
        <v>0</v>
      </c>
      <c r="AG1436" s="1">
        <f>100-Tabulka1[[#This Row],[Na2O_proc]]-Tabulka1[[#This Row],[SiO2_proc]]</f>
        <v>60</v>
      </c>
      <c r="AH1436" s="1">
        <f>Tabulka1[[#This Row],[z2]]</f>
        <v>6.9164509958135483</v>
      </c>
      <c r="AI1436" s="1">
        <f>Tabulka1[[#This Row],[std2]]</f>
        <v>2.0380417597221927E-3</v>
      </c>
      <c r="AJ1436" s="1" t="str">
        <f>Tabulka1[[#This Row],[z2Label]]</f>
        <v>Dynamic viscosity (mPa.s)</v>
      </c>
      <c r="AK1436" s="1">
        <v>20</v>
      </c>
      <c r="AL1436" s="1" t="s">
        <v>83</v>
      </c>
      <c r="AM1436" s="1" t="s">
        <v>79</v>
      </c>
      <c r="AN1436" s="1">
        <f t="shared" si="957"/>
        <v>7.0840400000000017</v>
      </c>
      <c r="AO1436" s="1">
        <f>Tabulka1[[#This Row],[Interpolated_z2]]-Tabulka1[[#This Row],[z2]]</f>
        <v>0.16758900418645339</v>
      </c>
      <c r="AP1436" s="1">
        <f>Tabulka1[[#This Row],[Interpolated_z2 - measured]]/Tabulka1[[#This Row],[z2]]*100</f>
        <v>2.4230491083923411</v>
      </c>
      <c r="AQ1436" s="1">
        <v>1</v>
      </c>
    </row>
    <row r="1437" spans="1:43" ht="16.5" x14ac:dyDescent="0.35">
      <c r="A1437" s="1">
        <f t="shared" si="956"/>
        <v>0</v>
      </c>
      <c r="B1437" s="1">
        <f t="shared" si="956"/>
        <v>0</v>
      </c>
      <c r="C1437" s="1">
        <f>Tabulka1[[#This Row],[z2]]</f>
        <v>0.97254957836955058</v>
      </c>
      <c r="D1437" s="1">
        <f>Tabulka1[[#This Row],[std2]]</f>
        <v>2.0417207929571625E-3</v>
      </c>
      <c r="E1437" s="1">
        <f t="shared" si="958"/>
        <v>2</v>
      </c>
      <c r="F1437" s="1" t="s">
        <v>84</v>
      </c>
      <c r="G1437" s="1" t="s">
        <v>27</v>
      </c>
      <c r="H1437" s="1" t="str">
        <f>Tabulka1[[#This Row],[z2Label]]</f>
        <v>Dynamic viscosity (mPa.s)</v>
      </c>
      <c r="I1437" s="1">
        <f t="shared" si="959"/>
        <v>0</v>
      </c>
      <c r="J1437" s="1">
        <f t="shared" si="959"/>
        <v>0.1</v>
      </c>
      <c r="K1437" s="1">
        <v>0.97254957836955058</v>
      </c>
      <c r="L1437" s="1">
        <v>2.0417207929571625E-3</v>
      </c>
      <c r="M1437" s="1" t="s">
        <v>29</v>
      </c>
      <c r="N1437" s="1" t="s">
        <v>28</v>
      </c>
      <c r="O1437" s="1" t="s">
        <v>81</v>
      </c>
      <c r="P1437" s="1">
        <f t="shared" si="960"/>
        <v>0</v>
      </c>
      <c r="Q1437" s="1">
        <f t="shared" si="960"/>
        <v>0.1</v>
      </c>
      <c r="R1437" s="1">
        <f>Tabulka1[[#This Row],[z2]]</f>
        <v>0.97254957836955058</v>
      </c>
      <c r="S1437" s="1">
        <f>Tabulka1[[#This Row],[std2]]</f>
        <v>2.0417207929571625E-3</v>
      </c>
      <c r="T1437" s="1" t="s">
        <v>39</v>
      </c>
      <c r="U1437" s="1" t="s">
        <v>28</v>
      </c>
      <c r="V1437" s="1" t="str">
        <f>Tabulka1[[#This Row],[z2Label]]</f>
        <v>Dynamic viscosity (mPa.s)</v>
      </c>
      <c r="W1437" s="1">
        <f>2*Tabulka1[[#This Row],[x3]]/94.196*1000/(100-Tabulka1[[#This Row],[x2]])</f>
        <v>0</v>
      </c>
      <c r="X1437" s="1">
        <f>(Tabulka1[[#This Row],[x2]]-Tabulka1[[#This Row],[x3]])/60.08*1000/(100-Tabulka1[[#This Row],[x2]])</f>
        <v>0</v>
      </c>
      <c r="Y1437" s="1">
        <f>Tabulka1[[#This Row],[z2]]</f>
        <v>0.97254957836955058</v>
      </c>
      <c r="Z1437" s="1">
        <f>Tabulka1[[#This Row],[std2]]</f>
        <v>2.0417207929571625E-3</v>
      </c>
      <c r="AA1437" s="1" t="s">
        <v>40</v>
      </c>
      <c r="AB1437" s="1" t="s">
        <v>37</v>
      </c>
      <c r="AC1437" s="1" t="str">
        <f>Tabulka1[[#This Row],[z2Label]]</f>
        <v>Dynamic viscosity (mPa.s)</v>
      </c>
      <c r="AD1437" s="1">
        <f>Tabulka1[[#This Row],[y2]]</f>
        <v>0.1</v>
      </c>
      <c r="AE1437" s="1">
        <f>Tabulka1[[#This Row],[x3]]</f>
        <v>0</v>
      </c>
      <c r="AF1437" s="1">
        <f>Tabulka1[[#This Row],[x2]]-Tabulka1[[#This Row],[x3]]</f>
        <v>0</v>
      </c>
      <c r="AG1437" s="1">
        <f>100-Tabulka1[[#This Row],[Na2O_proc]]-Tabulka1[[#This Row],[SiO2_proc]]</f>
        <v>100</v>
      </c>
      <c r="AH1437" s="1">
        <f>Tabulka1[[#This Row],[z2]]</f>
        <v>0.97254957836955058</v>
      </c>
      <c r="AI1437" s="1">
        <f>Tabulka1[[#This Row],[std2]]</f>
        <v>2.0417207929571625E-3</v>
      </c>
      <c r="AJ1437" s="1" t="str">
        <f>Tabulka1[[#This Row],[z2Label]]</f>
        <v>Dynamic viscosity (mPa.s)</v>
      </c>
      <c r="AK1437" s="1">
        <v>20</v>
      </c>
      <c r="AL1437" s="1" t="s">
        <v>83</v>
      </c>
      <c r="AM1437" s="1" t="s">
        <v>79</v>
      </c>
      <c r="AN1437" s="1">
        <f t="shared" si="957"/>
        <v>1.16503433609</v>
      </c>
      <c r="AO1437" s="1">
        <f>Tabulka1[[#This Row],[Interpolated_z2]]-Tabulka1[[#This Row],[z2]]</f>
        <v>0.19248475772044937</v>
      </c>
      <c r="AP1437" s="1">
        <f>Tabulka1[[#This Row],[Interpolated_z2 - measured]]/Tabulka1[[#This Row],[z2]]*100</f>
        <v>19.791768152647204</v>
      </c>
      <c r="AQ1437" s="1">
        <v>100</v>
      </c>
    </row>
    <row r="1438" spans="1:43" ht="16.5" x14ac:dyDescent="0.35">
      <c r="A1438" s="1">
        <f t="shared" si="956"/>
        <v>1.0499980040716934</v>
      </c>
      <c r="B1438" s="1">
        <f t="shared" si="956"/>
        <v>5.2499900203584672E-2</v>
      </c>
      <c r="C1438" s="1">
        <f>Tabulka1[[#This Row],[z2]]</f>
        <v>1.0797094796466737</v>
      </c>
      <c r="D1438" s="1">
        <f>Tabulka1[[#This Row],[std2]]</f>
        <v>1.3594098109700906E-3</v>
      </c>
      <c r="E1438" s="1">
        <f t="shared" si="958"/>
        <v>2</v>
      </c>
      <c r="F1438" s="1" t="s">
        <v>84</v>
      </c>
      <c r="G1438" s="1" t="s">
        <v>27</v>
      </c>
      <c r="H1438" s="1" t="str">
        <f>Tabulka1[[#This Row],[z2Label]]</f>
        <v>Dynamic viscosity (mPa.s)</v>
      </c>
      <c r="I1438" s="1">
        <f t="shared" si="959"/>
        <v>5</v>
      </c>
      <c r="J1438" s="1">
        <f t="shared" si="959"/>
        <v>0.1</v>
      </c>
      <c r="K1438">
        <v>1.0797094796466737</v>
      </c>
      <c r="L1438">
        <v>1.3594098109700906E-3</v>
      </c>
      <c r="M1438" s="1" t="s">
        <v>29</v>
      </c>
      <c r="N1438" s="1" t="s">
        <v>28</v>
      </c>
      <c r="O1438" s="1" t="s">
        <v>81</v>
      </c>
      <c r="P1438" s="1">
        <f t="shared" si="960"/>
        <v>4.7002115684004622</v>
      </c>
      <c r="Q1438" s="1">
        <f t="shared" si="960"/>
        <v>0.1</v>
      </c>
      <c r="R1438" s="1">
        <f>Tabulka1[[#This Row],[z2]]</f>
        <v>1.0797094796466737</v>
      </c>
      <c r="S1438" s="1">
        <f>Tabulka1[[#This Row],[std2]]</f>
        <v>1.3594098109700906E-3</v>
      </c>
      <c r="T1438" s="1" t="s">
        <v>39</v>
      </c>
      <c r="U1438" s="1" t="s">
        <v>28</v>
      </c>
      <c r="V1438" s="1" t="str">
        <f>Tabulka1[[#This Row],[z2Label]]</f>
        <v>Dynamic viscosity (mPa.s)</v>
      </c>
      <c r="W1438" s="1">
        <f>2*Tabulka1[[#This Row],[x3]]/94.196*1000/(100-Tabulka1[[#This Row],[x2]])</f>
        <v>1.0504885822395995</v>
      </c>
      <c r="X1438" s="1">
        <f>(Tabulka1[[#This Row],[x2]]-Tabulka1[[#This Row],[x3]])/60.08*1000/(100-Tabulka1[[#This Row],[x2]])</f>
        <v>5.2524429111980145E-2</v>
      </c>
      <c r="Y1438" s="1">
        <f>Tabulka1[[#This Row],[z2]]</f>
        <v>1.0797094796466737</v>
      </c>
      <c r="Z1438" s="1">
        <f>Tabulka1[[#This Row],[std2]]</f>
        <v>1.3594098109700906E-3</v>
      </c>
      <c r="AA1438" s="1" t="s">
        <v>40</v>
      </c>
      <c r="AB1438" s="1" t="s">
        <v>37</v>
      </c>
      <c r="AC1438" s="1" t="str">
        <f>Tabulka1[[#This Row],[z2Label]]</f>
        <v>Dynamic viscosity (mPa.s)</v>
      </c>
      <c r="AD1438" s="1">
        <f>Tabulka1[[#This Row],[y2]]</f>
        <v>0.1</v>
      </c>
      <c r="AE1438" s="1">
        <f>Tabulka1[[#This Row],[x3]]</f>
        <v>4.7002115684004622</v>
      </c>
      <c r="AF1438" s="1">
        <f>Tabulka1[[#This Row],[x2]]-Tabulka1[[#This Row],[x3]]</f>
        <v>0.29978843159953783</v>
      </c>
      <c r="AG1438" s="1">
        <f>100-Tabulka1[[#This Row],[Na2O_proc]]-Tabulka1[[#This Row],[SiO2_proc]]</f>
        <v>95</v>
      </c>
      <c r="AH1438" s="1">
        <f>Tabulka1[[#This Row],[z2]]</f>
        <v>1.0797094796466737</v>
      </c>
      <c r="AI1438" s="1">
        <f>Tabulka1[[#This Row],[std2]]</f>
        <v>1.3594098109700906E-3</v>
      </c>
      <c r="AJ1438" s="1" t="str">
        <f>Tabulka1[[#This Row],[z2Label]]</f>
        <v>Dynamic viscosity (mPa.s)</v>
      </c>
      <c r="AK1438" s="1">
        <v>20</v>
      </c>
      <c r="AL1438" s="1" t="s">
        <v>83</v>
      </c>
      <c r="AM1438" s="1" t="s">
        <v>79</v>
      </c>
      <c r="AN1438" s="1">
        <f t="shared" si="957"/>
        <v>0.8021865185899999</v>
      </c>
      <c r="AO1438" s="1">
        <f>Tabulka1[[#This Row],[Interpolated_z2]]-Tabulka1[[#This Row],[z2]]</f>
        <v>-0.27752296105667384</v>
      </c>
      <c r="AP1438" s="1">
        <f>Tabulka1[[#This Row],[Interpolated_z2 - measured]]/Tabulka1[[#This Row],[z2]]*100</f>
        <v>-25.703484714007608</v>
      </c>
      <c r="AQ1438" s="1">
        <v>1</v>
      </c>
    </row>
    <row r="1439" spans="1:43" ht="16.5" x14ac:dyDescent="0.35">
      <c r="A1439" s="1">
        <f t="shared" si="956"/>
        <v>2.2101612710071445</v>
      </c>
      <c r="B1439" s="1">
        <f t="shared" si="956"/>
        <v>0.11050806355035724</v>
      </c>
      <c r="C1439" s="1">
        <f>Tabulka1[[#This Row],[z2]]</f>
        <v>1.2481853402286698</v>
      </c>
      <c r="D1439" s="1">
        <f>Tabulka1[[#This Row],[std2]]</f>
        <v>1.3026636321146015E-3</v>
      </c>
      <c r="E1439" s="1">
        <f t="shared" si="958"/>
        <v>2</v>
      </c>
      <c r="F1439" s="1" t="s">
        <v>84</v>
      </c>
      <c r="G1439" s="1" t="s">
        <v>27</v>
      </c>
      <c r="H1439" s="1" t="str">
        <f>Tabulka1[[#This Row],[z2Label]]</f>
        <v>Dynamic viscosity (mPa.s)</v>
      </c>
      <c r="I1439" s="1">
        <f t="shared" si="959"/>
        <v>10</v>
      </c>
      <c r="J1439" s="1">
        <f t="shared" si="959"/>
        <v>0.1</v>
      </c>
      <c r="K1439">
        <v>1.2481853402286698</v>
      </c>
      <c r="L1439">
        <v>1.3026636321146015E-3</v>
      </c>
      <c r="M1439" s="1" t="s">
        <v>29</v>
      </c>
      <c r="N1439" s="1" t="s">
        <v>28</v>
      </c>
      <c r="O1439" s="1" t="s">
        <v>81</v>
      </c>
      <c r="P1439" s="1">
        <f t="shared" si="960"/>
        <v>9.4004231368009243</v>
      </c>
      <c r="Q1439" s="1">
        <f t="shared" si="960"/>
        <v>0.1</v>
      </c>
      <c r="R1439" s="1">
        <f>Tabulka1[[#This Row],[z2]]</f>
        <v>1.2481853402286698</v>
      </c>
      <c r="S1439" s="1">
        <f>Tabulka1[[#This Row],[std2]]</f>
        <v>1.3026636321146015E-3</v>
      </c>
      <c r="T1439" s="1" t="s">
        <v>39</v>
      </c>
      <c r="U1439" s="1" t="s">
        <v>28</v>
      </c>
      <c r="V1439" s="1" t="str">
        <f>Tabulka1[[#This Row],[z2Label]]</f>
        <v>Dynamic viscosity (mPa.s)</v>
      </c>
      <c r="W1439" s="1">
        <f>2*Tabulka1[[#This Row],[x3]]/94.196*1000/(100-Tabulka1[[#This Row],[x2]])</f>
        <v>2.2176981180613766</v>
      </c>
      <c r="X1439" s="1">
        <f>(Tabulka1[[#This Row],[x2]]-Tabulka1[[#This Row],[x3]])/60.08*1000/(100-Tabulka1[[#This Row],[x2]])</f>
        <v>0.11088490590306919</v>
      </c>
      <c r="Y1439" s="1">
        <f>Tabulka1[[#This Row],[z2]]</f>
        <v>1.2481853402286698</v>
      </c>
      <c r="Z1439" s="1">
        <f>Tabulka1[[#This Row],[std2]]</f>
        <v>1.3026636321146015E-3</v>
      </c>
      <c r="AA1439" s="1" t="s">
        <v>40</v>
      </c>
      <c r="AB1439" s="1" t="s">
        <v>37</v>
      </c>
      <c r="AC1439" s="1" t="str">
        <f>Tabulka1[[#This Row],[z2Label]]</f>
        <v>Dynamic viscosity (mPa.s)</v>
      </c>
      <c r="AD1439" s="1">
        <f>Tabulka1[[#This Row],[y2]]</f>
        <v>0.1</v>
      </c>
      <c r="AE1439" s="1">
        <f>Tabulka1[[#This Row],[x3]]</f>
        <v>9.4004231368009243</v>
      </c>
      <c r="AF1439" s="1">
        <f>Tabulka1[[#This Row],[x2]]-Tabulka1[[#This Row],[x3]]</f>
        <v>0.59957686319907566</v>
      </c>
      <c r="AG1439" s="1">
        <f>100-Tabulka1[[#This Row],[Na2O_proc]]-Tabulka1[[#This Row],[SiO2_proc]]</f>
        <v>90</v>
      </c>
      <c r="AH1439" s="1">
        <f>Tabulka1[[#This Row],[z2]]</f>
        <v>1.2481853402286698</v>
      </c>
      <c r="AI1439" s="1">
        <f>Tabulka1[[#This Row],[std2]]</f>
        <v>1.3026636321146015E-3</v>
      </c>
      <c r="AJ1439" s="1" t="str">
        <f>Tabulka1[[#This Row],[z2Label]]</f>
        <v>Dynamic viscosity (mPa.s)</v>
      </c>
      <c r="AK1439" s="1">
        <v>20</v>
      </c>
      <c r="AL1439" s="1" t="s">
        <v>83</v>
      </c>
      <c r="AM1439" s="1" t="s">
        <v>79</v>
      </c>
      <c r="AN1439" s="1">
        <f t="shared" si="957"/>
        <v>1.1769496660900001</v>
      </c>
      <c r="AO1439" s="1">
        <f>Tabulka1[[#This Row],[Interpolated_z2]]-Tabulka1[[#This Row],[z2]]</f>
        <v>-7.1235674138669713E-2</v>
      </c>
      <c r="AP1439" s="1">
        <f>Tabulka1[[#This Row],[Interpolated_z2 - measured]]/Tabulka1[[#This Row],[z2]]*100</f>
        <v>-5.7071391437444063</v>
      </c>
      <c r="AQ1439" s="1">
        <v>1</v>
      </c>
    </row>
    <row r="1440" spans="1:43" ht="16.5" x14ac:dyDescent="0.35">
      <c r="A1440" s="1">
        <f t="shared" si="956"/>
        <v>3.4855195401381178</v>
      </c>
      <c r="B1440" s="1">
        <f t="shared" si="956"/>
        <v>0.17427597700690589</v>
      </c>
      <c r="C1440" s="1">
        <f>Tabulka1[[#This Row],[z2]]</f>
        <v>1.4797764201363648</v>
      </c>
      <c r="D1440" s="1">
        <f>Tabulka1[[#This Row],[std2]]</f>
        <v>6.571687467808125E-4</v>
      </c>
      <c r="E1440" s="1">
        <f t="shared" si="958"/>
        <v>2</v>
      </c>
      <c r="F1440" s="1" t="s">
        <v>84</v>
      </c>
      <c r="G1440" s="1" t="s">
        <v>27</v>
      </c>
      <c r="H1440" s="1" t="str">
        <f>Tabulka1[[#This Row],[z2Label]]</f>
        <v>Dynamic viscosity (mPa.s)</v>
      </c>
      <c r="I1440" s="1">
        <f t="shared" si="959"/>
        <v>15</v>
      </c>
      <c r="J1440" s="1">
        <f t="shared" si="959"/>
        <v>0.1</v>
      </c>
      <c r="K1440">
        <v>1.4797764201363648</v>
      </c>
      <c r="L1440">
        <v>6.571687467808125E-4</v>
      </c>
      <c r="M1440" s="1" t="s">
        <v>29</v>
      </c>
      <c r="N1440" s="1" t="s">
        <v>28</v>
      </c>
      <c r="O1440" s="1" t="s">
        <v>81</v>
      </c>
      <c r="P1440" s="1">
        <f t="shared" si="960"/>
        <v>14.100634705201388</v>
      </c>
      <c r="Q1440" s="1">
        <f t="shared" si="960"/>
        <v>0.1</v>
      </c>
      <c r="R1440" s="1">
        <f>Tabulka1[[#This Row],[z2]]</f>
        <v>1.4797764201363648</v>
      </c>
      <c r="S1440" s="1">
        <f>Tabulka1[[#This Row],[std2]]</f>
        <v>6.571687467808125E-4</v>
      </c>
      <c r="T1440" s="1" t="s">
        <v>39</v>
      </c>
      <c r="U1440" s="1" t="s">
        <v>28</v>
      </c>
      <c r="V1440" s="1" t="str">
        <f>Tabulka1[[#This Row],[z2Label]]</f>
        <v>Dynamic viscosity (mPa.s)</v>
      </c>
      <c r="W1440" s="1">
        <f>2*Tabulka1[[#This Row],[x3]]/94.196*1000/(100-Tabulka1[[#This Row],[x2]])</f>
        <v>3.5222264228033628</v>
      </c>
      <c r="X1440" s="1">
        <f>(Tabulka1[[#This Row],[x2]]-Tabulka1[[#This Row],[x3]])/60.08*1000/(100-Tabulka1[[#This Row],[x2]])</f>
        <v>0.17611132114016836</v>
      </c>
      <c r="Y1440" s="1">
        <f>Tabulka1[[#This Row],[z2]]</f>
        <v>1.4797764201363648</v>
      </c>
      <c r="Z1440" s="1">
        <f>Tabulka1[[#This Row],[std2]]</f>
        <v>6.571687467808125E-4</v>
      </c>
      <c r="AA1440" s="1" t="s">
        <v>40</v>
      </c>
      <c r="AB1440" s="1" t="s">
        <v>37</v>
      </c>
      <c r="AC1440" s="1" t="str">
        <f>Tabulka1[[#This Row],[z2Label]]</f>
        <v>Dynamic viscosity (mPa.s)</v>
      </c>
      <c r="AD1440" s="1">
        <f>Tabulka1[[#This Row],[y2]]</f>
        <v>0.1</v>
      </c>
      <c r="AE1440" s="1">
        <f>Tabulka1[[#This Row],[x3]]</f>
        <v>14.100634705201388</v>
      </c>
      <c r="AF1440" s="1">
        <f>Tabulka1[[#This Row],[x2]]-Tabulka1[[#This Row],[x3]]</f>
        <v>0.89936529479861171</v>
      </c>
      <c r="AG1440" s="1">
        <f>100-Tabulka1[[#This Row],[Na2O_proc]]-Tabulka1[[#This Row],[SiO2_proc]]</f>
        <v>85</v>
      </c>
      <c r="AH1440" s="1">
        <f>Tabulka1[[#This Row],[z2]]</f>
        <v>1.4797764201363648</v>
      </c>
      <c r="AI1440" s="1">
        <f>Tabulka1[[#This Row],[std2]]</f>
        <v>6.571687467808125E-4</v>
      </c>
      <c r="AJ1440" s="1" t="str">
        <f>Tabulka1[[#This Row],[z2Label]]</f>
        <v>Dynamic viscosity (mPa.s)</v>
      </c>
      <c r="AK1440" s="1">
        <v>20</v>
      </c>
      <c r="AL1440" s="1" t="s">
        <v>83</v>
      </c>
      <c r="AM1440" s="1" t="s">
        <v>79</v>
      </c>
      <c r="AN1440" s="1">
        <f t="shared" si="957"/>
        <v>1.6953485285899994</v>
      </c>
      <c r="AO1440" s="1">
        <f>Tabulka1[[#This Row],[Interpolated_z2]]-Tabulka1[[#This Row],[z2]]</f>
        <v>0.21557210845363461</v>
      </c>
      <c r="AP1440" s="1">
        <f>Tabulka1[[#This Row],[Interpolated_z2 - measured]]/Tabulka1[[#This Row],[z2]]*100</f>
        <v>14.567883737042461</v>
      </c>
      <c r="AQ1440" s="1">
        <v>1</v>
      </c>
    </row>
    <row r="1441" spans="1:43" ht="16.5" x14ac:dyDescent="0.35">
      <c r="A1441" s="1">
        <f t="shared" si="956"/>
        <v>4.8861921679773248</v>
      </c>
      <c r="B1441" s="1">
        <f t="shared" si="956"/>
        <v>0.24430960839886626</v>
      </c>
      <c r="C1441" s="1">
        <f>Tabulka1[[#This Row],[z2]]</f>
        <v>1.8164178942749074</v>
      </c>
      <c r="D1441" s="1">
        <f>Tabulka1[[#This Row],[std2]]</f>
        <v>5.6145504758825305E-5</v>
      </c>
      <c r="E1441" s="1">
        <f t="shared" si="958"/>
        <v>2</v>
      </c>
      <c r="F1441" s="1" t="s">
        <v>84</v>
      </c>
      <c r="G1441" s="1" t="s">
        <v>27</v>
      </c>
      <c r="H1441" s="1" t="str">
        <f>Tabulka1[[#This Row],[z2Label]]</f>
        <v>Dynamic viscosity (mPa.s)</v>
      </c>
      <c r="I1441" s="1">
        <f t="shared" si="959"/>
        <v>20</v>
      </c>
      <c r="J1441" s="1">
        <f t="shared" si="959"/>
        <v>0.1</v>
      </c>
      <c r="K1441">
        <v>1.8164178942749074</v>
      </c>
      <c r="L1441">
        <v>5.6145504758825305E-5</v>
      </c>
      <c r="M1441" s="1" t="s">
        <v>29</v>
      </c>
      <c r="N1441" s="1" t="s">
        <v>28</v>
      </c>
      <c r="O1441" s="1" t="s">
        <v>81</v>
      </c>
      <c r="P1441" s="1">
        <f t="shared" si="960"/>
        <v>18.800846273601849</v>
      </c>
      <c r="Q1441" s="1">
        <f t="shared" si="960"/>
        <v>0.1</v>
      </c>
      <c r="R1441" s="1">
        <f>Tabulka1[[#This Row],[z2]]</f>
        <v>1.8164178942749074</v>
      </c>
      <c r="S1441" s="1">
        <f>Tabulka1[[#This Row],[std2]]</f>
        <v>5.6145504758825305E-5</v>
      </c>
      <c r="T1441" s="1" t="s">
        <v>39</v>
      </c>
      <c r="U1441" s="1" t="s">
        <v>28</v>
      </c>
      <c r="V1441" s="1" t="str">
        <f>Tabulka1[[#This Row],[z2Label]]</f>
        <v>Dynamic viscosity (mPa.s)</v>
      </c>
      <c r="W1441" s="1">
        <f>2*Tabulka1[[#This Row],[x3]]/94.196*1000/(100-Tabulka1[[#This Row],[x2]])</f>
        <v>4.9898207656380977</v>
      </c>
      <c r="X1441" s="1">
        <f>(Tabulka1[[#This Row],[x2]]-Tabulka1[[#This Row],[x3]])/60.08*1000/(100-Tabulka1[[#This Row],[x2]])</f>
        <v>0.24949103828190569</v>
      </c>
      <c r="Y1441" s="1">
        <f>Tabulka1[[#This Row],[z2]]</f>
        <v>1.8164178942749074</v>
      </c>
      <c r="Z1441" s="1">
        <f>Tabulka1[[#This Row],[std2]]</f>
        <v>5.6145504758825305E-5</v>
      </c>
      <c r="AA1441" s="1" t="s">
        <v>40</v>
      </c>
      <c r="AB1441" s="1" t="s">
        <v>37</v>
      </c>
      <c r="AC1441" s="1" t="str">
        <f>Tabulka1[[#This Row],[z2Label]]</f>
        <v>Dynamic viscosity (mPa.s)</v>
      </c>
      <c r="AD1441" s="1">
        <f>Tabulka1[[#This Row],[y2]]</f>
        <v>0.1</v>
      </c>
      <c r="AE1441" s="1">
        <f>Tabulka1[[#This Row],[x3]]</f>
        <v>18.800846273601849</v>
      </c>
      <c r="AF1441" s="1">
        <f>Tabulka1[[#This Row],[x2]]-Tabulka1[[#This Row],[x3]]</f>
        <v>1.1991537263981513</v>
      </c>
      <c r="AG1441" s="1">
        <f>100-Tabulka1[[#This Row],[Na2O_proc]]-Tabulka1[[#This Row],[SiO2_proc]]</f>
        <v>80</v>
      </c>
      <c r="AH1441" s="1">
        <f>Tabulka1[[#This Row],[z2]]</f>
        <v>1.8164178942749074</v>
      </c>
      <c r="AI1441" s="1">
        <f>Tabulka1[[#This Row],[std2]]</f>
        <v>5.6145504758825305E-5</v>
      </c>
      <c r="AJ1441" s="1" t="str">
        <f>Tabulka1[[#This Row],[z2Label]]</f>
        <v>Dynamic viscosity (mPa.s)</v>
      </c>
      <c r="AK1441" s="1">
        <v>20</v>
      </c>
      <c r="AL1441" s="1" t="s">
        <v>83</v>
      </c>
      <c r="AM1441" s="1" t="s">
        <v>79</v>
      </c>
      <c r="AN1441" s="1">
        <f t="shared" si="957"/>
        <v>2.0732178560899999</v>
      </c>
      <c r="AO1441" s="1">
        <f>Tabulka1[[#This Row],[Interpolated_z2]]-Tabulka1[[#This Row],[z2]]</f>
        <v>0.25679996181509246</v>
      </c>
      <c r="AP1441" s="1">
        <f>Tabulka1[[#This Row],[Interpolated_z2 - measured]]/Tabulka1[[#This Row],[z2]]*100</f>
        <v>14.137713717999018</v>
      </c>
      <c r="AQ1441" s="1">
        <v>1</v>
      </c>
    </row>
    <row r="1442" spans="1:43" ht="16.5" x14ac:dyDescent="0.35">
      <c r="A1442" s="1">
        <f t="shared" si="956"/>
        <v>6.4123438186100357</v>
      </c>
      <c r="B1442" s="1">
        <f t="shared" si="956"/>
        <v>0.32061719093050178</v>
      </c>
      <c r="C1442" s="1">
        <f>Tabulka1[[#This Row],[z2]]</f>
        <v>2.3062074581388057</v>
      </c>
      <c r="D1442" s="1">
        <f>Tabulka1[[#This Row],[std2]]</f>
        <v>3.2264352286171292E-4</v>
      </c>
      <c r="E1442" s="1">
        <f t="shared" si="958"/>
        <v>2</v>
      </c>
      <c r="F1442" s="1" t="s">
        <v>84</v>
      </c>
      <c r="G1442" s="1" t="s">
        <v>27</v>
      </c>
      <c r="H1442" s="1" t="str">
        <f>Tabulka1[[#This Row],[z2Label]]</f>
        <v>Dynamic viscosity (mPa.s)</v>
      </c>
      <c r="I1442" s="1">
        <f t="shared" si="959"/>
        <v>25</v>
      </c>
      <c r="J1442" s="1">
        <f t="shared" si="959"/>
        <v>0.1</v>
      </c>
      <c r="K1442">
        <v>2.3062074581388057</v>
      </c>
      <c r="L1442">
        <v>3.2264352286171292E-4</v>
      </c>
      <c r="M1442" s="1" t="s">
        <v>29</v>
      </c>
      <c r="N1442" s="1" t="s">
        <v>28</v>
      </c>
      <c r="O1442" s="1" t="s">
        <v>81</v>
      </c>
      <c r="P1442" s="1">
        <f t="shared" si="960"/>
        <v>23.501057842002314</v>
      </c>
      <c r="Q1442" s="1">
        <f t="shared" si="960"/>
        <v>0.1</v>
      </c>
      <c r="R1442" s="1">
        <f>Tabulka1[[#This Row],[z2]]</f>
        <v>2.3062074581388057</v>
      </c>
      <c r="S1442" s="1">
        <f>Tabulka1[[#This Row],[std2]]</f>
        <v>3.2264352286171292E-4</v>
      </c>
      <c r="T1442" s="1" t="s">
        <v>39</v>
      </c>
      <c r="U1442" s="1" t="s">
        <v>28</v>
      </c>
      <c r="V1442" s="1" t="str">
        <f>Tabulka1[[#This Row],[z2Label]]</f>
        <v>Dynamic viscosity (mPa.s)</v>
      </c>
      <c r="W1442" s="1">
        <f>2*Tabulka1[[#This Row],[x3]]/94.196*1000/(100-Tabulka1[[#This Row],[x2]])</f>
        <v>6.6530943541841312</v>
      </c>
      <c r="X1442" s="1">
        <f>(Tabulka1[[#This Row],[x2]]-Tabulka1[[#This Row],[x3]])/60.08*1000/(100-Tabulka1[[#This Row],[x2]])</f>
        <v>0.33265471770920674</v>
      </c>
      <c r="Y1442" s="1">
        <f>Tabulka1[[#This Row],[z2]]</f>
        <v>2.3062074581388057</v>
      </c>
      <c r="Z1442" s="1">
        <f>Tabulka1[[#This Row],[std2]]</f>
        <v>3.2264352286171292E-4</v>
      </c>
      <c r="AA1442" s="1" t="s">
        <v>40</v>
      </c>
      <c r="AB1442" s="1" t="s">
        <v>37</v>
      </c>
      <c r="AC1442" s="1" t="str">
        <f>Tabulka1[[#This Row],[z2Label]]</f>
        <v>Dynamic viscosity (mPa.s)</v>
      </c>
      <c r="AD1442" s="1">
        <f>Tabulka1[[#This Row],[y2]]</f>
        <v>0.1</v>
      </c>
      <c r="AE1442" s="1">
        <f>Tabulka1[[#This Row],[x3]]</f>
        <v>23.501057842002314</v>
      </c>
      <c r="AF1442" s="1">
        <f>Tabulka1[[#This Row],[x2]]-Tabulka1[[#This Row],[x3]]</f>
        <v>1.4989421579976856</v>
      </c>
      <c r="AG1442" s="1">
        <f>100-Tabulka1[[#This Row],[Na2O_proc]]-Tabulka1[[#This Row],[SiO2_proc]]</f>
        <v>75</v>
      </c>
      <c r="AH1442" s="1">
        <f>Tabulka1[[#This Row],[z2]]</f>
        <v>2.3062074581388057</v>
      </c>
      <c r="AI1442" s="1">
        <f>Tabulka1[[#This Row],[std2]]</f>
        <v>3.2264352286171292E-4</v>
      </c>
      <c r="AJ1442" s="1" t="str">
        <f>Tabulka1[[#This Row],[z2Label]]</f>
        <v>Dynamic viscosity (mPa.s)</v>
      </c>
      <c r="AK1442" s="1">
        <v>20</v>
      </c>
      <c r="AL1442" s="1" t="s">
        <v>83</v>
      </c>
      <c r="AM1442" s="1" t="s">
        <v>79</v>
      </c>
      <c r="AN1442" s="1">
        <f t="shared" si="957"/>
        <v>2.3362023985899989</v>
      </c>
      <c r="AO1442" s="1">
        <f>Tabulka1[[#This Row],[Interpolated_z2]]-Tabulka1[[#This Row],[z2]]</f>
        <v>2.9994940451193219E-2</v>
      </c>
      <c r="AP1442" s="1">
        <f>Tabulka1[[#This Row],[Interpolated_z2 - measured]]/Tabulka1[[#This Row],[z2]]*100</f>
        <v>1.3006176155288407</v>
      </c>
      <c r="AQ1442" s="1">
        <v>1</v>
      </c>
    </row>
    <row r="1443" spans="1:43" ht="16.5" x14ac:dyDescent="0.35">
      <c r="A1443" s="1">
        <f t="shared" si="956"/>
        <v>8.0788391680970797</v>
      </c>
      <c r="B1443" s="1">
        <f t="shared" si="956"/>
        <v>0.40394195840485403</v>
      </c>
      <c r="C1443" s="1">
        <f>Tabulka1[[#This Row],[z2]]</f>
        <v>3.0872579066854113</v>
      </c>
      <c r="D1443" s="1">
        <f>Tabulka1[[#This Row],[std2]]</f>
        <v>4.6271218437348528E-4</v>
      </c>
      <c r="E1443" s="1">
        <f t="shared" si="958"/>
        <v>2</v>
      </c>
      <c r="F1443" s="1" t="s">
        <v>84</v>
      </c>
      <c r="G1443" s="1" t="s">
        <v>27</v>
      </c>
      <c r="H1443" s="1" t="str">
        <f>Tabulka1[[#This Row],[z2Label]]</f>
        <v>Dynamic viscosity (mPa.s)</v>
      </c>
      <c r="I1443" s="1">
        <f t="shared" si="959"/>
        <v>30</v>
      </c>
      <c r="J1443" s="1">
        <f t="shared" si="959"/>
        <v>0.1</v>
      </c>
      <c r="K1443">
        <v>3.0872579066854113</v>
      </c>
      <c r="L1443">
        <v>4.6271218437348528E-4</v>
      </c>
      <c r="M1443" s="1" t="s">
        <v>29</v>
      </c>
      <c r="N1443" s="1" t="s">
        <v>28</v>
      </c>
      <c r="O1443" s="1" t="s">
        <v>81</v>
      </c>
      <c r="P1443" s="1">
        <f t="shared" si="960"/>
        <v>28.201269410402777</v>
      </c>
      <c r="Q1443" s="1">
        <f t="shared" si="960"/>
        <v>0.1</v>
      </c>
      <c r="R1443" s="1">
        <f>Tabulka1[[#This Row],[z2]]</f>
        <v>3.0872579066854113</v>
      </c>
      <c r="S1443" s="1">
        <f>Tabulka1[[#This Row],[std2]]</f>
        <v>4.6271218437348528E-4</v>
      </c>
      <c r="T1443" s="1" t="s">
        <v>39</v>
      </c>
      <c r="U1443" s="1" t="s">
        <v>28</v>
      </c>
      <c r="V1443" s="1" t="str">
        <f>Tabulka1[[#This Row],[z2Label]]</f>
        <v>Dynamic viscosity (mPa.s)</v>
      </c>
      <c r="W1443" s="1">
        <f>2*Tabulka1[[#This Row],[x3]]/94.196*1000/(100-Tabulka1[[#This Row],[x2]])</f>
        <v>8.5539784553795961</v>
      </c>
      <c r="X1443" s="1">
        <f>(Tabulka1[[#This Row],[x2]]-Tabulka1[[#This Row],[x3]])/60.08*1000/(100-Tabulka1[[#This Row],[x2]])</f>
        <v>0.42769892276898031</v>
      </c>
      <c r="Y1443" s="1">
        <f>Tabulka1[[#This Row],[z2]]</f>
        <v>3.0872579066854113</v>
      </c>
      <c r="Z1443" s="1">
        <f>Tabulka1[[#This Row],[std2]]</f>
        <v>4.6271218437348528E-4</v>
      </c>
      <c r="AA1443" s="1" t="s">
        <v>40</v>
      </c>
      <c r="AB1443" s="1" t="s">
        <v>37</v>
      </c>
      <c r="AC1443" s="1" t="str">
        <f>Tabulka1[[#This Row],[z2Label]]</f>
        <v>Dynamic viscosity (mPa.s)</v>
      </c>
      <c r="AD1443" s="1">
        <f>Tabulka1[[#This Row],[y2]]</f>
        <v>0.1</v>
      </c>
      <c r="AE1443" s="1">
        <f>Tabulka1[[#This Row],[x3]]</f>
        <v>28.201269410402777</v>
      </c>
      <c r="AF1443" s="1">
        <f>Tabulka1[[#This Row],[x2]]-Tabulka1[[#This Row],[x3]]</f>
        <v>1.7987305895972234</v>
      </c>
      <c r="AG1443" s="1">
        <f>100-Tabulka1[[#This Row],[Na2O_proc]]-Tabulka1[[#This Row],[SiO2_proc]]</f>
        <v>70</v>
      </c>
      <c r="AH1443" s="1">
        <f>Tabulka1[[#This Row],[z2]]</f>
        <v>3.0872579066854113</v>
      </c>
      <c r="AI1443" s="1">
        <f>Tabulka1[[#This Row],[std2]]</f>
        <v>4.6271218437348528E-4</v>
      </c>
      <c r="AJ1443" s="1" t="str">
        <f>Tabulka1[[#This Row],[z2Label]]</f>
        <v>Dynamic viscosity (mPa.s)</v>
      </c>
      <c r="AK1443" s="1">
        <v>20</v>
      </c>
      <c r="AL1443" s="1" t="s">
        <v>83</v>
      </c>
      <c r="AM1443" s="1" t="s">
        <v>79</v>
      </c>
      <c r="AN1443" s="1">
        <f t="shared" si="957"/>
        <v>2.8197569060899976</v>
      </c>
      <c r="AO1443" s="1">
        <f>Tabulka1[[#This Row],[Interpolated_z2]]-Tabulka1[[#This Row],[z2]]</f>
        <v>-0.26750100059541371</v>
      </c>
      <c r="AP1443" s="1">
        <f>Tabulka1[[#This Row],[Interpolated_z2 - measured]]/Tabulka1[[#This Row],[z2]]*100</f>
        <v>-8.6646794236446603</v>
      </c>
      <c r="AQ1443" s="1">
        <v>1</v>
      </c>
    </row>
    <row r="1444" spans="1:43" ht="16.5" x14ac:dyDescent="0.35">
      <c r="A1444" s="1">
        <f t="shared" si="956"/>
        <v>9.8936369805596573</v>
      </c>
      <c r="B1444" s="1">
        <f t="shared" si="956"/>
        <v>0.4946818490279829</v>
      </c>
      <c r="C1444" s="1">
        <f>Tabulka1[[#This Row],[z2]]</f>
        <v>4.4356567477381841</v>
      </c>
      <c r="D1444" s="1">
        <f>Tabulka1[[#This Row],[std2]]</f>
        <v>2.2897020735171289E-4</v>
      </c>
      <c r="E1444" s="1">
        <f t="shared" si="958"/>
        <v>2</v>
      </c>
      <c r="F1444" s="1" t="s">
        <v>84</v>
      </c>
      <c r="G1444" s="1" t="s">
        <v>27</v>
      </c>
      <c r="H1444" s="1" t="str">
        <f>Tabulka1[[#This Row],[z2Label]]</f>
        <v>Dynamic viscosity (mPa.s)</v>
      </c>
      <c r="I1444" s="1">
        <f t="shared" si="959"/>
        <v>35</v>
      </c>
      <c r="J1444" s="1">
        <f t="shared" si="959"/>
        <v>0.1</v>
      </c>
      <c r="K1444">
        <v>4.4356567477381841</v>
      </c>
      <c r="L1444">
        <v>2.2897020735171289E-4</v>
      </c>
      <c r="M1444" s="1" t="s">
        <v>29</v>
      </c>
      <c r="N1444" s="1" t="s">
        <v>28</v>
      </c>
      <c r="O1444" s="1" t="s">
        <v>81</v>
      </c>
      <c r="P1444" s="1">
        <f t="shared" si="960"/>
        <v>32.901480978803235</v>
      </c>
      <c r="Q1444" s="1">
        <f t="shared" si="960"/>
        <v>0.1</v>
      </c>
      <c r="R1444" s="1">
        <f>Tabulka1[[#This Row],[z2]]</f>
        <v>4.4356567477381841</v>
      </c>
      <c r="S1444" s="1">
        <f>Tabulka1[[#This Row],[std2]]</f>
        <v>2.2897020735171289E-4</v>
      </c>
      <c r="T1444" s="1" t="s">
        <v>39</v>
      </c>
      <c r="U1444" s="1" t="s">
        <v>28</v>
      </c>
      <c r="V1444" s="1" t="str">
        <f>Tabulka1[[#This Row],[z2Label]]</f>
        <v>Dynamic viscosity (mPa.s)</v>
      </c>
      <c r="W1444" s="1">
        <f>2*Tabulka1[[#This Row],[x3]]/94.196*1000/(100-Tabulka1[[#This Row],[x2]])</f>
        <v>10.747306264451288</v>
      </c>
      <c r="X1444" s="1">
        <f>(Tabulka1[[#This Row],[x2]]-Tabulka1[[#This Row],[x3]])/60.08*1000/(100-Tabulka1[[#This Row],[x2]])</f>
        <v>0.53736531322256609</v>
      </c>
      <c r="Y1444" s="1">
        <f>Tabulka1[[#This Row],[z2]]</f>
        <v>4.4356567477381841</v>
      </c>
      <c r="Z1444" s="1">
        <f>Tabulka1[[#This Row],[std2]]</f>
        <v>2.2897020735171289E-4</v>
      </c>
      <c r="AA1444" s="1" t="s">
        <v>40</v>
      </c>
      <c r="AB1444" s="1" t="s">
        <v>37</v>
      </c>
      <c r="AC1444" s="1" t="str">
        <f>Tabulka1[[#This Row],[z2Label]]</f>
        <v>Dynamic viscosity (mPa.s)</v>
      </c>
      <c r="AD1444" s="1">
        <f>Tabulka1[[#This Row],[y2]]</f>
        <v>0.1</v>
      </c>
      <c r="AE1444" s="1">
        <f>Tabulka1[[#This Row],[x3]]</f>
        <v>32.901480978803235</v>
      </c>
      <c r="AF1444" s="1">
        <f>Tabulka1[[#This Row],[x2]]-Tabulka1[[#This Row],[x3]]</f>
        <v>2.0985190211967648</v>
      </c>
      <c r="AG1444" s="1">
        <f>100-Tabulka1[[#This Row],[Na2O_proc]]-Tabulka1[[#This Row],[SiO2_proc]]</f>
        <v>65</v>
      </c>
      <c r="AH1444" s="1">
        <f>Tabulka1[[#This Row],[z2]]</f>
        <v>4.4356567477381841</v>
      </c>
      <c r="AI1444" s="1">
        <f>Tabulka1[[#This Row],[std2]]</f>
        <v>2.2897020735171289E-4</v>
      </c>
      <c r="AJ1444" s="1" t="str">
        <f>Tabulka1[[#This Row],[z2Label]]</f>
        <v>Dynamic viscosity (mPa.s)</v>
      </c>
      <c r="AK1444" s="1">
        <v>20</v>
      </c>
      <c r="AL1444" s="1" t="s">
        <v>83</v>
      </c>
      <c r="AM1444" s="1" t="s">
        <v>79</v>
      </c>
      <c r="AN1444" s="1">
        <f t="shared" si="957"/>
        <v>4.1691461285899951</v>
      </c>
      <c r="AO1444" s="1">
        <f>Tabulka1[[#This Row],[Interpolated_z2]]-Tabulka1[[#This Row],[z2]]</f>
        <v>-0.26651061914818897</v>
      </c>
      <c r="AP1444" s="1">
        <f>Tabulka1[[#This Row],[Interpolated_z2 - measured]]/Tabulka1[[#This Row],[z2]]*100</f>
        <v>-6.0083688685804466</v>
      </c>
      <c r="AQ1444" s="1">
        <v>1</v>
      </c>
    </row>
    <row r="1445" spans="1:43" ht="16.5" x14ac:dyDescent="0.35">
      <c r="A1445" s="1">
        <f t="shared" si="956"/>
        <v>11.866312722047022</v>
      </c>
      <c r="B1445" s="1">
        <f t="shared" si="956"/>
        <v>0.59331563610235116</v>
      </c>
      <c r="C1445" s="1">
        <f>Tabulka1[[#This Row],[z2]]</f>
        <v>7.013117934907255</v>
      </c>
      <c r="D1445" s="1">
        <f>Tabulka1[[#This Row],[std2]]</f>
        <v>2.8039990186353342E-4</v>
      </c>
      <c r="E1445" s="1">
        <f t="shared" si="958"/>
        <v>2</v>
      </c>
      <c r="F1445" s="1" t="s">
        <v>84</v>
      </c>
      <c r="G1445" s="1" t="s">
        <v>27</v>
      </c>
      <c r="H1445" s="1" t="str">
        <f>Tabulka1[[#This Row],[z2Label]]</f>
        <v>Dynamic viscosity (mPa.s)</v>
      </c>
      <c r="I1445" s="1">
        <f t="shared" si="959"/>
        <v>40</v>
      </c>
      <c r="J1445" s="1">
        <f t="shared" si="959"/>
        <v>0.1</v>
      </c>
      <c r="K1445">
        <v>7.013117934907255</v>
      </c>
      <c r="L1445">
        <v>2.8039990186353342E-4</v>
      </c>
      <c r="M1445" s="1" t="s">
        <v>29</v>
      </c>
      <c r="N1445" s="1" t="s">
        <v>28</v>
      </c>
      <c r="O1445" s="1" t="s">
        <v>81</v>
      </c>
      <c r="P1445" s="1">
        <f t="shared" si="960"/>
        <v>37.601692547203697</v>
      </c>
      <c r="Q1445" s="1">
        <f t="shared" si="960"/>
        <v>0.1</v>
      </c>
      <c r="R1445" s="1">
        <f>Tabulka1[[#This Row],[z2]]</f>
        <v>7.013117934907255</v>
      </c>
      <c r="S1445" s="1">
        <f>Tabulka1[[#This Row],[std2]]</f>
        <v>2.8039990186353342E-4</v>
      </c>
      <c r="T1445" s="1" t="s">
        <v>39</v>
      </c>
      <c r="U1445" s="1" t="s">
        <v>28</v>
      </c>
      <c r="V1445" s="1" t="str">
        <f>Tabulka1[[#This Row],[z2Label]]</f>
        <v>Dynamic viscosity (mPa.s)</v>
      </c>
      <c r="W1445" s="1">
        <f>2*Tabulka1[[#This Row],[x3]]/94.196*1000/(100-Tabulka1[[#This Row],[x2]])</f>
        <v>13.306188708368261</v>
      </c>
      <c r="X1445" s="1">
        <f>(Tabulka1[[#This Row],[x2]]-Tabulka1[[#This Row],[x3]])/60.08*1000/(100-Tabulka1[[#This Row],[x2]])</f>
        <v>0.66530943541841514</v>
      </c>
      <c r="Y1445" s="1">
        <f>Tabulka1[[#This Row],[z2]]</f>
        <v>7.013117934907255</v>
      </c>
      <c r="Z1445" s="1">
        <f>Tabulka1[[#This Row],[std2]]</f>
        <v>2.8039990186353342E-4</v>
      </c>
      <c r="AA1445" s="1" t="s">
        <v>40</v>
      </c>
      <c r="AB1445" s="1" t="s">
        <v>37</v>
      </c>
      <c r="AC1445" s="1" t="str">
        <f>Tabulka1[[#This Row],[z2Label]]</f>
        <v>Dynamic viscosity (mPa.s)</v>
      </c>
      <c r="AD1445" s="1">
        <f>Tabulka1[[#This Row],[y2]]</f>
        <v>0.1</v>
      </c>
      <c r="AE1445" s="1">
        <f>Tabulka1[[#This Row],[x3]]</f>
        <v>37.601692547203697</v>
      </c>
      <c r="AF1445" s="1">
        <f>Tabulka1[[#This Row],[x2]]-Tabulka1[[#This Row],[x3]]</f>
        <v>2.3983074527963026</v>
      </c>
      <c r="AG1445" s="1">
        <f>100-Tabulka1[[#This Row],[Na2O_proc]]-Tabulka1[[#This Row],[SiO2_proc]]</f>
        <v>60</v>
      </c>
      <c r="AH1445" s="1">
        <f>Tabulka1[[#This Row],[z2]]</f>
        <v>7.013117934907255</v>
      </c>
      <c r="AI1445" s="1">
        <f>Tabulka1[[#This Row],[std2]]</f>
        <v>2.8039990186353342E-4</v>
      </c>
      <c r="AJ1445" s="1" t="str">
        <f>Tabulka1[[#This Row],[z2Label]]</f>
        <v>Dynamic viscosity (mPa.s)</v>
      </c>
      <c r="AK1445" s="1">
        <v>20</v>
      </c>
      <c r="AL1445" s="1" t="s">
        <v>83</v>
      </c>
      <c r="AM1445" s="1" t="s">
        <v>79</v>
      </c>
      <c r="AN1445" s="1">
        <f t="shared" si="957"/>
        <v>7.3394448160899968</v>
      </c>
      <c r="AO1445" s="1">
        <f>Tabulka1[[#This Row],[Interpolated_z2]]-Tabulka1[[#This Row],[z2]]</f>
        <v>0.32632688118274178</v>
      </c>
      <c r="AP1445" s="1">
        <f>Tabulka1[[#This Row],[Interpolated_z2 - measured]]/Tabulka1[[#This Row],[z2]]*100</f>
        <v>4.6530927358069203</v>
      </c>
      <c r="AQ1445" s="1">
        <v>1</v>
      </c>
    </row>
    <row r="1446" spans="1:43" ht="16.5" x14ac:dyDescent="0.35">
      <c r="A1446" s="1">
        <f t="shared" ref="A1446:B1465" si="961">A1075</f>
        <v>13.014091762803879</v>
      </c>
      <c r="B1446" s="1">
        <f t="shared" si="961"/>
        <v>0.65070458814019405</v>
      </c>
      <c r="C1446" s="1">
        <f>Tabulka1[[#This Row],[z2]]</f>
        <v>9.5020476218662306</v>
      </c>
      <c r="D1446" s="1">
        <f>Tabulka1[[#This Row],[std2]]</f>
        <v>2.2506680865277584E-3</v>
      </c>
      <c r="E1446" s="1">
        <f t="shared" si="958"/>
        <v>2</v>
      </c>
      <c r="F1446" s="1" t="s">
        <v>84</v>
      </c>
      <c r="G1446" s="1" t="s">
        <v>27</v>
      </c>
      <c r="H1446" s="1" t="str">
        <f>Tabulka1[[#This Row],[z2Label]]</f>
        <v>Dynamic viscosity (mPa.s)</v>
      </c>
      <c r="I1446" s="1">
        <f t="shared" si="959"/>
        <v>42.73</v>
      </c>
      <c r="J1446" s="1">
        <f t="shared" si="959"/>
        <v>0.1</v>
      </c>
      <c r="K1446">
        <v>9.5020476218662306</v>
      </c>
      <c r="L1446">
        <v>2.2506680865277584E-3</v>
      </c>
      <c r="M1446" s="1" t="s">
        <v>29</v>
      </c>
      <c r="N1446" s="1" t="s">
        <v>28</v>
      </c>
      <c r="O1446" s="1" t="s">
        <v>81</v>
      </c>
      <c r="P1446" s="1">
        <f t="shared" si="960"/>
        <v>40.168008063550353</v>
      </c>
      <c r="Q1446" s="1">
        <f t="shared" si="960"/>
        <v>0.1</v>
      </c>
      <c r="R1446" s="1">
        <f>Tabulka1[[#This Row],[z2]]</f>
        <v>9.5020476218662306</v>
      </c>
      <c r="S1446" s="1">
        <f>Tabulka1[[#This Row],[std2]]</f>
        <v>2.2506680865277584E-3</v>
      </c>
      <c r="T1446" s="1" t="s">
        <v>39</v>
      </c>
      <c r="U1446" s="1" t="s">
        <v>28</v>
      </c>
      <c r="V1446" s="1" t="str">
        <f>Tabulka1[[#This Row],[z2Label]]</f>
        <v>Dynamic viscosity (mPa.s)</v>
      </c>
      <c r="W1446" s="1">
        <f>2*Tabulka1[[#This Row],[x3]]/94.196*1000/(100-Tabulka1[[#This Row],[x2]])</f>
        <v>14.891918373718591</v>
      </c>
      <c r="X1446" s="1">
        <f>(Tabulka1[[#This Row],[x2]]-Tabulka1[[#This Row],[x3]])/60.08*1000/(100-Tabulka1[[#This Row],[x2]])</f>
        <v>0.74459591868592989</v>
      </c>
      <c r="Y1446" s="1">
        <f>Tabulka1[[#This Row],[z2]]</f>
        <v>9.5020476218662306</v>
      </c>
      <c r="Z1446" s="1">
        <f>Tabulka1[[#This Row],[std2]]</f>
        <v>2.2506680865277584E-3</v>
      </c>
      <c r="AA1446" s="1" t="s">
        <v>40</v>
      </c>
      <c r="AB1446" s="1" t="s">
        <v>37</v>
      </c>
      <c r="AC1446" s="1" t="str">
        <f>Tabulka1[[#This Row],[z2Label]]</f>
        <v>Dynamic viscosity (mPa.s)</v>
      </c>
      <c r="AD1446" s="1">
        <f>Tabulka1[[#This Row],[y2]]</f>
        <v>0.1</v>
      </c>
      <c r="AE1446" s="1">
        <f>Tabulka1[[#This Row],[x3]]</f>
        <v>40.168008063550353</v>
      </c>
      <c r="AF1446" s="1">
        <f>Tabulka1[[#This Row],[x2]]-Tabulka1[[#This Row],[x3]]</f>
        <v>2.561991936449644</v>
      </c>
      <c r="AG1446" s="1">
        <f>100-Tabulka1[[#This Row],[Na2O_proc]]-Tabulka1[[#This Row],[SiO2_proc]]</f>
        <v>57.27</v>
      </c>
      <c r="AH1446" s="1">
        <f>Tabulka1[[#This Row],[z2]]</f>
        <v>9.5020476218662306</v>
      </c>
      <c r="AI1446" s="1">
        <f>Tabulka1[[#This Row],[std2]]</f>
        <v>2.2506680865277584E-3</v>
      </c>
      <c r="AJ1446" s="1" t="str">
        <f>Tabulka1[[#This Row],[z2Label]]</f>
        <v>Dynamic viscosity (mPa.s)</v>
      </c>
      <c r="AK1446" s="1">
        <v>20</v>
      </c>
      <c r="AL1446" s="1" t="s">
        <v>83</v>
      </c>
      <c r="AM1446" s="1" t="s">
        <v>79</v>
      </c>
      <c r="AN1446" s="1">
        <f t="shared" si="957"/>
        <v>10.279426949103602</v>
      </c>
      <c r="AO1446" s="1">
        <f>Tabulka1[[#This Row],[Interpolated_z2]]-Tabulka1[[#This Row],[z2]]</f>
        <v>0.77737932723737124</v>
      </c>
      <c r="AP1446" s="1">
        <f>Tabulka1[[#This Row],[Interpolated_z2 - measured]]/Tabulka1[[#This Row],[z2]]*100</f>
        <v>8.1811769228398337</v>
      </c>
      <c r="AQ1446" s="1">
        <v>1</v>
      </c>
    </row>
    <row r="1447" spans="1:43" ht="16.5" x14ac:dyDescent="0.35">
      <c r="A1447" s="1">
        <f t="shared" si="961"/>
        <v>0</v>
      </c>
      <c r="B1447" s="1">
        <f t="shared" si="961"/>
        <v>0</v>
      </c>
      <c r="C1447" s="1">
        <f>Tabulka1[[#This Row],[z2]]</f>
        <v>0.97254957836955058</v>
      </c>
      <c r="D1447" s="1">
        <f>Tabulka1[[#This Row],[std2]]</f>
        <v>2.0417207929571625E-3</v>
      </c>
      <c r="E1447" s="1">
        <f t="shared" si="958"/>
        <v>3</v>
      </c>
      <c r="F1447" s="1" t="s">
        <v>84</v>
      </c>
      <c r="G1447" s="1" t="s">
        <v>27</v>
      </c>
      <c r="H1447" s="1" t="str">
        <f>Tabulka1[[#This Row],[z2Label]]</f>
        <v>Dynamic viscosity (mPa.s)</v>
      </c>
      <c r="I1447" s="1">
        <f t="shared" si="959"/>
        <v>0</v>
      </c>
      <c r="J1447" s="1">
        <f t="shared" si="959"/>
        <v>0.5</v>
      </c>
      <c r="K1447" s="1">
        <v>0.97254957836955058</v>
      </c>
      <c r="L1447" s="1">
        <v>2.0417207929571625E-3</v>
      </c>
      <c r="M1447" s="1" t="s">
        <v>29</v>
      </c>
      <c r="N1447" s="1" t="s">
        <v>28</v>
      </c>
      <c r="O1447" s="1" t="s">
        <v>81</v>
      </c>
      <c r="P1447" s="1">
        <f t="shared" si="960"/>
        <v>0</v>
      </c>
      <c r="Q1447" s="1">
        <f t="shared" si="960"/>
        <v>0.5</v>
      </c>
      <c r="R1447" s="1">
        <f>Tabulka1[[#This Row],[z2]]</f>
        <v>0.97254957836955058</v>
      </c>
      <c r="S1447" s="1">
        <f>Tabulka1[[#This Row],[std2]]</f>
        <v>2.0417207929571625E-3</v>
      </c>
      <c r="T1447" s="1" t="s">
        <v>39</v>
      </c>
      <c r="U1447" s="1" t="s">
        <v>28</v>
      </c>
      <c r="V1447" s="1" t="str">
        <f>Tabulka1[[#This Row],[z2Label]]</f>
        <v>Dynamic viscosity (mPa.s)</v>
      </c>
      <c r="W1447" s="1">
        <f>2*Tabulka1[[#This Row],[x3]]/94.196*1000/(100-Tabulka1[[#This Row],[x2]])</f>
        <v>0</v>
      </c>
      <c r="X1447" s="1">
        <f>(Tabulka1[[#This Row],[x2]]-Tabulka1[[#This Row],[x3]])/60.08*1000/(100-Tabulka1[[#This Row],[x2]])</f>
        <v>0</v>
      </c>
      <c r="Y1447" s="1">
        <f>Tabulka1[[#This Row],[z2]]</f>
        <v>0.97254957836955058</v>
      </c>
      <c r="Z1447" s="1">
        <f>Tabulka1[[#This Row],[std2]]</f>
        <v>2.0417207929571625E-3</v>
      </c>
      <c r="AA1447" s="1" t="s">
        <v>40</v>
      </c>
      <c r="AB1447" s="1" t="s">
        <v>37</v>
      </c>
      <c r="AC1447" s="1" t="str">
        <f>Tabulka1[[#This Row],[z2Label]]</f>
        <v>Dynamic viscosity (mPa.s)</v>
      </c>
      <c r="AD1447" s="1">
        <f>Tabulka1[[#This Row],[y2]]</f>
        <v>0.5</v>
      </c>
      <c r="AE1447" s="1">
        <f>Tabulka1[[#This Row],[x3]]</f>
        <v>0</v>
      </c>
      <c r="AF1447" s="1">
        <f>Tabulka1[[#This Row],[x2]]-Tabulka1[[#This Row],[x3]]</f>
        <v>0</v>
      </c>
      <c r="AG1447" s="1">
        <f>100-Tabulka1[[#This Row],[Na2O_proc]]-Tabulka1[[#This Row],[SiO2_proc]]</f>
        <v>100</v>
      </c>
      <c r="AH1447" s="1">
        <f>Tabulka1[[#This Row],[z2]]</f>
        <v>0.97254957836955058</v>
      </c>
      <c r="AI1447" s="1">
        <f>Tabulka1[[#This Row],[std2]]</f>
        <v>2.0417207929571625E-3</v>
      </c>
      <c r="AJ1447" s="1" t="str">
        <f>Tabulka1[[#This Row],[z2Label]]</f>
        <v>Dynamic viscosity (mPa.s)</v>
      </c>
      <c r="AK1447" s="1">
        <v>20</v>
      </c>
      <c r="AL1447" s="1" t="s">
        <v>83</v>
      </c>
      <c r="AM1447" s="1" t="s">
        <v>79</v>
      </c>
      <c r="AN1447" s="1">
        <f t="shared" si="957"/>
        <v>0.98308005625000006</v>
      </c>
      <c r="AO1447" s="1">
        <f>Tabulka1[[#This Row],[Interpolated_z2]]-Tabulka1[[#This Row],[z2]]</f>
        <v>1.0530477880449474E-2</v>
      </c>
      <c r="AP1447" s="1">
        <f>Tabulka1[[#This Row],[Interpolated_z2 - measured]]/Tabulka1[[#This Row],[z2]]*100</f>
        <v>1.0827702890071162</v>
      </c>
      <c r="AQ1447" s="1">
        <v>100</v>
      </c>
    </row>
    <row r="1448" spans="1:43" ht="16.5" x14ac:dyDescent="0.35">
      <c r="A1448" s="1">
        <f t="shared" si="961"/>
        <v>0.84424804404520415</v>
      </c>
      <c r="B1448" s="1">
        <f t="shared" si="961"/>
        <v>0.21106201101130104</v>
      </c>
      <c r="C1448" s="1">
        <f>Tabulka1[[#This Row],[z2]]</f>
        <v>1.1069383148324461</v>
      </c>
      <c r="D1448" s="1">
        <f>Tabulka1[[#This Row],[std2]]</f>
        <v>4.6449634693680984E-3</v>
      </c>
      <c r="E1448" s="1">
        <f t="shared" si="958"/>
        <v>3</v>
      </c>
      <c r="F1448" s="1" t="s">
        <v>84</v>
      </c>
      <c r="G1448" s="1" t="s">
        <v>27</v>
      </c>
      <c r="H1448" s="1" t="str">
        <f>Tabulka1[[#This Row],[z2Label]]</f>
        <v>Dynamic viscosity (mPa.s)</v>
      </c>
      <c r="I1448" s="1">
        <f t="shared" si="959"/>
        <v>5</v>
      </c>
      <c r="J1448" s="1">
        <f t="shared" si="959"/>
        <v>0.5</v>
      </c>
      <c r="K1448">
        <v>1.1069383148324461</v>
      </c>
      <c r="L1448">
        <v>4.6449634693680984E-3</v>
      </c>
      <c r="M1448" s="1" t="s">
        <v>29</v>
      </c>
      <c r="N1448" s="1" t="s">
        <v>28</v>
      </c>
      <c r="O1448" s="1" t="s">
        <v>81</v>
      </c>
      <c r="P1448" s="1">
        <f t="shared" si="960"/>
        <v>3.7910106571364173</v>
      </c>
      <c r="Q1448" s="1">
        <f t="shared" si="960"/>
        <v>0.5</v>
      </c>
      <c r="R1448" s="1">
        <f>Tabulka1[[#This Row],[z2]]</f>
        <v>1.1069383148324461</v>
      </c>
      <c r="S1448" s="1">
        <f>Tabulka1[[#This Row],[std2]]</f>
        <v>4.6449634693680984E-3</v>
      </c>
      <c r="T1448" s="1" t="s">
        <v>39</v>
      </c>
      <c r="U1448" s="1" t="s">
        <v>28</v>
      </c>
      <c r="V1448" s="1" t="str">
        <f>Tabulka1[[#This Row],[z2Label]]</f>
        <v>Dynamic viscosity (mPa.s)</v>
      </c>
      <c r="W1448" s="1">
        <f>2*Tabulka1[[#This Row],[x3]]/94.196*1000/(100-Tabulka1[[#This Row],[x2]])</f>
        <v>0.84728386212319151</v>
      </c>
      <c r="X1448" s="1">
        <f>(Tabulka1[[#This Row],[x2]]-Tabulka1[[#This Row],[x3]])/60.08*1000/(100-Tabulka1[[#This Row],[x2]])</f>
        <v>0.21182096553079802</v>
      </c>
      <c r="Y1448" s="1">
        <f>Tabulka1[[#This Row],[z2]]</f>
        <v>1.1069383148324461</v>
      </c>
      <c r="Z1448" s="1">
        <f>Tabulka1[[#This Row],[std2]]</f>
        <v>4.6449634693680984E-3</v>
      </c>
      <c r="AA1448" s="1" t="s">
        <v>40</v>
      </c>
      <c r="AB1448" s="1" t="s">
        <v>37</v>
      </c>
      <c r="AC1448" s="1" t="str">
        <f>Tabulka1[[#This Row],[z2Label]]</f>
        <v>Dynamic viscosity (mPa.s)</v>
      </c>
      <c r="AD1448" s="1">
        <f>Tabulka1[[#This Row],[y2]]</f>
        <v>0.5</v>
      </c>
      <c r="AE1448" s="1">
        <f>Tabulka1[[#This Row],[x3]]</f>
        <v>3.7910106571364173</v>
      </c>
      <c r="AF1448" s="1">
        <f>Tabulka1[[#This Row],[x2]]-Tabulka1[[#This Row],[x3]]</f>
        <v>1.2089893428635827</v>
      </c>
      <c r="AG1448" s="1">
        <f>100-Tabulka1[[#This Row],[Na2O_proc]]-Tabulka1[[#This Row],[SiO2_proc]]</f>
        <v>95</v>
      </c>
      <c r="AH1448" s="1">
        <f>Tabulka1[[#This Row],[z2]]</f>
        <v>1.1069383148324461</v>
      </c>
      <c r="AI1448" s="1">
        <f>Tabulka1[[#This Row],[std2]]</f>
        <v>4.6449634693680984E-3</v>
      </c>
      <c r="AJ1448" s="1" t="str">
        <f>Tabulka1[[#This Row],[z2Label]]</f>
        <v>Dynamic viscosity (mPa.s)</v>
      </c>
      <c r="AK1448" s="1">
        <v>20</v>
      </c>
      <c r="AL1448" s="1" t="s">
        <v>83</v>
      </c>
      <c r="AM1448" s="1" t="s">
        <v>79</v>
      </c>
      <c r="AN1448" s="1">
        <f t="shared" si="957"/>
        <v>0.79711711875000024</v>
      </c>
      <c r="AO1448" s="1">
        <f>Tabulka1[[#This Row],[Interpolated_z2]]-Tabulka1[[#This Row],[z2]]</f>
        <v>-0.30982119608244585</v>
      </c>
      <c r="AP1448" s="1">
        <f>Tabulka1[[#This Row],[Interpolated_z2 - measured]]/Tabulka1[[#This Row],[z2]]*100</f>
        <v>-27.989020881379695</v>
      </c>
      <c r="AQ1448" s="1">
        <v>1</v>
      </c>
    </row>
    <row r="1449" spans="1:43" ht="16.5" x14ac:dyDescent="0.35">
      <c r="A1449" s="1">
        <f t="shared" si="961"/>
        <v>1.773366817991564</v>
      </c>
      <c r="B1449" s="1">
        <f t="shared" si="961"/>
        <v>0.44334170449789101</v>
      </c>
      <c r="C1449" s="1">
        <f>Tabulka1[[#This Row],[z2]]</f>
        <v>1.2807420941773962</v>
      </c>
      <c r="D1449" s="1">
        <f>Tabulka1[[#This Row],[std2]]</f>
        <v>1.5782557008140405E-3</v>
      </c>
      <c r="E1449" s="1">
        <f t="shared" si="958"/>
        <v>3</v>
      </c>
      <c r="F1449" s="1" t="s">
        <v>84</v>
      </c>
      <c r="G1449" s="1" t="s">
        <v>27</v>
      </c>
      <c r="H1449" s="1" t="str">
        <f>Tabulka1[[#This Row],[z2Label]]</f>
        <v>Dynamic viscosity (mPa.s)</v>
      </c>
      <c r="I1449" s="1">
        <f t="shared" si="959"/>
        <v>10</v>
      </c>
      <c r="J1449" s="1">
        <f t="shared" si="959"/>
        <v>0.5</v>
      </c>
      <c r="K1449">
        <v>1.2807420941773962</v>
      </c>
      <c r="L1449">
        <v>1.5782557008140405E-3</v>
      </c>
      <c r="M1449" s="1" t="s">
        <v>29</v>
      </c>
      <c r="N1449" s="1" t="s">
        <v>28</v>
      </c>
      <c r="O1449" s="1" t="s">
        <v>81</v>
      </c>
      <c r="P1449" s="1">
        <f t="shared" si="960"/>
        <v>7.5820213142728345</v>
      </c>
      <c r="Q1449" s="1">
        <f t="shared" si="960"/>
        <v>0.5</v>
      </c>
      <c r="R1449" s="1">
        <f>Tabulka1[[#This Row],[z2]]</f>
        <v>1.2807420941773962</v>
      </c>
      <c r="S1449" s="1">
        <f>Tabulka1[[#This Row],[std2]]</f>
        <v>1.5782557008140405E-3</v>
      </c>
      <c r="T1449" s="1" t="s">
        <v>39</v>
      </c>
      <c r="U1449" s="1" t="s">
        <v>28</v>
      </c>
      <c r="V1449" s="1" t="str">
        <f>Tabulka1[[#This Row],[z2Label]]</f>
        <v>Dynamic viscosity (mPa.s)</v>
      </c>
      <c r="W1449" s="1">
        <f>2*Tabulka1[[#This Row],[x3]]/94.196*1000/(100-Tabulka1[[#This Row],[x2]])</f>
        <v>1.7887103755934044</v>
      </c>
      <c r="X1449" s="1">
        <f>(Tabulka1[[#This Row],[x2]]-Tabulka1[[#This Row],[x3]])/60.08*1000/(100-Tabulka1[[#This Row],[x2]])</f>
        <v>0.44717759389835138</v>
      </c>
      <c r="Y1449" s="1">
        <f>Tabulka1[[#This Row],[z2]]</f>
        <v>1.2807420941773962</v>
      </c>
      <c r="Z1449" s="1">
        <f>Tabulka1[[#This Row],[std2]]</f>
        <v>1.5782557008140405E-3</v>
      </c>
      <c r="AA1449" s="1" t="s">
        <v>40</v>
      </c>
      <c r="AB1449" s="1" t="s">
        <v>37</v>
      </c>
      <c r="AC1449" s="1" t="str">
        <f>Tabulka1[[#This Row],[z2Label]]</f>
        <v>Dynamic viscosity (mPa.s)</v>
      </c>
      <c r="AD1449" s="1">
        <f>Tabulka1[[#This Row],[y2]]</f>
        <v>0.5</v>
      </c>
      <c r="AE1449" s="1">
        <f>Tabulka1[[#This Row],[x3]]</f>
        <v>7.5820213142728345</v>
      </c>
      <c r="AF1449" s="1">
        <f>Tabulka1[[#This Row],[x2]]-Tabulka1[[#This Row],[x3]]</f>
        <v>2.4179786857271655</v>
      </c>
      <c r="AG1449" s="1">
        <f>100-Tabulka1[[#This Row],[Na2O_proc]]-Tabulka1[[#This Row],[SiO2_proc]]</f>
        <v>90</v>
      </c>
      <c r="AH1449" s="1">
        <f>Tabulka1[[#This Row],[z2]]</f>
        <v>1.2807420941773962</v>
      </c>
      <c r="AI1449" s="1">
        <f>Tabulka1[[#This Row],[std2]]</f>
        <v>1.5782557008140405E-3</v>
      </c>
      <c r="AJ1449" s="1" t="str">
        <f>Tabulka1[[#This Row],[z2Label]]</f>
        <v>Dynamic viscosity (mPa.s)</v>
      </c>
      <c r="AK1449" s="1">
        <v>20</v>
      </c>
      <c r="AL1449" s="1" t="s">
        <v>83</v>
      </c>
      <c r="AM1449" s="1" t="s">
        <v>79</v>
      </c>
      <c r="AN1449" s="1">
        <f t="shared" si="957"/>
        <v>1.25423330625</v>
      </c>
      <c r="AO1449" s="1">
        <f>Tabulka1[[#This Row],[Interpolated_z2]]-Tabulka1[[#This Row],[z2]]</f>
        <v>-2.6508787927396193E-2</v>
      </c>
      <c r="AP1449" s="1">
        <f>Tabulka1[[#This Row],[Interpolated_z2 - measured]]/Tabulka1[[#This Row],[z2]]*100</f>
        <v>-2.0697990678929341</v>
      </c>
      <c r="AQ1449" s="1">
        <v>1</v>
      </c>
    </row>
    <row r="1450" spans="1:43" ht="16.5" x14ac:dyDescent="0.35">
      <c r="A1450" s="1">
        <f t="shared" si="961"/>
        <v>2.7930430793006855</v>
      </c>
      <c r="B1450" s="1">
        <f t="shared" si="961"/>
        <v>0.69826076982517138</v>
      </c>
      <c r="C1450" s="1">
        <f>Tabulka1[[#This Row],[z2]]</f>
        <v>1.5347384512956963</v>
      </c>
      <c r="D1450" s="1">
        <f>Tabulka1[[#This Row],[std2]]</f>
        <v>2.7223897722616311E-4</v>
      </c>
      <c r="E1450" s="1">
        <f t="shared" si="958"/>
        <v>3</v>
      </c>
      <c r="F1450" s="1" t="s">
        <v>84</v>
      </c>
      <c r="G1450" s="1" t="s">
        <v>27</v>
      </c>
      <c r="H1450" s="1" t="str">
        <f>Tabulka1[[#This Row],[z2Label]]</f>
        <v>Dynamic viscosity (mPa.s)</v>
      </c>
      <c r="I1450" s="1">
        <f t="shared" si="959"/>
        <v>15</v>
      </c>
      <c r="J1450" s="1">
        <f t="shared" si="959"/>
        <v>0.5</v>
      </c>
      <c r="K1450">
        <v>1.5347384512956963</v>
      </c>
      <c r="L1450">
        <v>2.7223897722616311E-4</v>
      </c>
      <c r="M1450" s="1" t="s">
        <v>29</v>
      </c>
      <c r="N1450" s="1" t="s">
        <v>28</v>
      </c>
      <c r="O1450" s="1" t="s">
        <v>81</v>
      </c>
      <c r="P1450" s="1">
        <f t="shared" si="960"/>
        <v>11.373031971409253</v>
      </c>
      <c r="Q1450" s="1">
        <f t="shared" si="960"/>
        <v>0.5</v>
      </c>
      <c r="R1450" s="1">
        <f>Tabulka1[[#This Row],[z2]]</f>
        <v>1.5347384512956963</v>
      </c>
      <c r="S1450" s="1">
        <f>Tabulka1[[#This Row],[std2]]</f>
        <v>2.7223897722616311E-4</v>
      </c>
      <c r="T1450" s="1" t="s">
        <v>39</v>
      </c>
      <c r="U1450" s="1" t="s">
        <v>28</v>
      </c>
      <c r="V1450" s="1" t="str">
        <f>Tabulka1[[#This Row],[z2Label]]</f>
        <v>Dynamic viscosity (mPa.s)</v>
      </c>
      <c r="W1450" s="1">
        <f>2*Tabulka1[[#This Row],[x3]]/94.196*1000/(100-Tabulka1[[#This Row],[x2]])</f>
        <v>2.8408929494718782</v>
      </c>
      <c r="X1450" s="1">
        <f>(Tabulka1[[#This Row],[x2]]-Tabulka1[[#This Row],[x3]])/60.08*1000/(100-Tabulka1[[#This Row],[x2]])</f>
        <v>0.71022323736796966</v>
      </c>
      <c r="Y1450" s="1">
        <f>Tabulka1[[#This Row],[z2]]</f>
        <v>1.5347384512956963</v>
      </c>
      <c r="Z1450" s="1">
        <f>Tabulka1[[#This Row],[std2]]</f>
        <v>2.7223897722616311E-4</v>
      </c>
      <c r="AA1450" s="1" t="s">
        <v>40</v>
      </c>
      <c r="AB1450" s="1" t="s">
        <v>37</v>
      </c>
      <c r="AC1450" s="1" t="str">
        <f>Tabulka1[[#This Row],[z2Label]]</f>
        <v>Dynamic viscosity (mPa.s)</v>
      </c>
      <c r="AD1450" s="1">
        <f>Tabulka1[[#This Row],[y2]]</f>
        <v>0.5</v>
      </c>
      <c r="AE1450" s="1">
        <f>Tabulka1[[#This Row],[x3]]</f>
        <v>11.373031971409253</v>
      </c>
      <c r="AF1450" s="1">
        <f>Tabulka1[[#This Row],[x2]]-Tabulka1[[#This Row],[x3]]</f>
        <v>3.6269680285907473</v>
      </c>
      <c r="AG1450" s="1">
        <f>100-Tabulka1[[#This Row],[Na2O_proc]]-Tabulka1[[#This Row],[SiO2_proc]]</f>
        <v>85</v>
      </c>
      <c r="AH1450" s="1">
        <f>Tabulka1[[#This Row],[z2]]</f>
        <v>1.5347384512956963</v>
      </c>
      <c r="AI1450" s="1">
        <f>Tabulka1[[#This Row],[std2]]</f>
        <v>2.7223897722616311E-4</v>
      </c>
      <c r="AJ1450" s="1" t="str">
        <f>Tabulka1[[#This Row],[z2Label]]</f>
        <v>Dynamic viscosity (mPa.s)</v>
      </c>
      <c r="AK1450" s="1">
        <v>20</v>
      </c>
      <c r="AL1450" s="1" t="s">
        <v>83</v>
      </c>
      <c r="AM1450" s="1" t="s">
        <v>79</v>
      </c>
      <c r="AN1450" s="1">
        <f t="shared" si="957"/>
        <v>1.8015923687499995</v>
      </c>
      <c r="AO1450" s="1">
        <f>Tabulka1[[#This Row],[Interpolated_z2]]-Tabulka1[[#This Row],[z2]]</f>
        <v>0.2668539174543032</v>
      </c>
      <c r="AP1450" s="1">
        <f>Tabulka1[[#This Row],[Interpolated_z2 - measured]]/Tabulka1[[#This Row],[z2]]*100</f>
        <v>17.387582700427746</v>
      </c>
      <c r="AQ1450" s="1">
        <v>1</v>
      </c>
    </row>
    <row r="1451" spans="1:43" ht="16.5" x14ac:dyDescent="0.35">
      <c r="A1451" s="1">
        <f t="shared" si="961"/>
        <v>3.9102836536913603</v>
      </c>
      <c r="B1451" s="1">
        <f t="shared" si="961"/>
        <v>0.97757091342284008</v>
      </c>
      <c r="C1451" s="1">
        <f>Tabulka1[[#This Row],[z2]]</f>
        <v>1.9033599347055028</v>
      </c>
      <c r="D1451" s="1">
        <f>Tabulka1[[#This Row],[std2]]</f>
        <v>1.3494322217206381E-4</v>
      </c>
      <c r="E1451" s="1">
        <f t="shared" si="958"/>
        <v>3</v>
      </c>
      <c r="F1451" s="1" t="s">
        <v>84</v>
      </c>
      <c r="G1451" s="1" t="s">
        <v>27</v>
      </c>
      <c r="H1451" s="1" t="str">
        <f>Tabulka1[[#This Row],[z2Label]]</f>
        <v>Dynamic viscosity (mPa.s)</v>
      </c>
      <c r="I1451" s="1">
        <f t="shared" si="959"/>
        <v>20</v>
      </c>
      <c r="J1451" s="1">
        <f t="shared" si="959"/>
        <v>0.5</v>
      </c>
      <c r="K1451">
        <v>1.9033599347055028</v>
      </c>
      <c r="L1451">
        <v>1.3494322217206381E-4</v>
      </c>
      <c r="M1451" s="1" t="s">
        <v>29</v>
      </c>
      <c r="N1451" s="1" t="s">
        <v>28</v>
      </c>
      <c r="O1451" s="1" t="s">
        <v>81</v>
      </c>
      <c r="P1451" s="1">
        <f t="shared" si="960"/>
        <v>15.164042628545669</v>
      </c>
      <c r="Q1451" s="1">
        <f t="shared" si="960"/>
        <v>0.5</v>
      </c>
      <c r="R1451" s="1">
        <f>Tabulka1[[#This Row],[z2]]</f>
        <v>1.9033599347055028</v>
      </c>
      <c r="S1451" s="1">
        <f>Tabulka1[[#This Row],[std2]]</f>
        <v>1.3494322217206381E-4</v>
      </c>
      <c r="T1451" s="1" t="s">
        <v>39</v>
      </c>
      <c r="U1451" s="1" t="s">
        <v>28</v>
      </c>
      <c r="V1451" s="1" t="str">
        <f>Tabulka1[[#This Row],[z2Label]]</f>
        <v>Dynamic viscosity (mPa.s)</v>
      </c>
      <c r="W1451" s="1">
        <f>2*Tabulka1[[#This Row],[x3]]/94.196*1000/(100-Tabulka1[[#This Row],[x2]])</f>
        <v>4.0245983450851597</v>
      </c>
      <c r="X1451" s="1">
        <f>(Tabulka1[[#This Row],[x2]]-Tabulka1[[#This Row],[x3]])/60.08*1000/(100-Tabulka1[[#This Row],[x2]])</f>
        <v>1.0061495862712906</v>
      </c>
      <c r="Y1451" s="1">
        <f>Tabulka1[[#This Row],[z2]]</f>
        <v>1.9033599347055028</v>
      </c>
      <c r="Z1451" s="1">
        <f>Tabulka1[[#This Row],[std2]]</f>
        <v>1.3494322217206381E-4</v>
      </c>
      <c r="AA1451" s="1" t="s">
        <v>40</v>
      </c>
      <c r="AB1451" s="1" t="s">
        <v>37</v>
      </c>
      <c r="AC1451" s="1" t="str">
        <f>Tabulka1[[#This Row],[z2Label]]</f>
        <v>Dynamic viscosity (mPa.s)</v>
      </c>
      <c r="AD1451" s="1">
        <f>Tabulka1[[#This Row],[y2]]</f>
        <v>0.5</v>
      </c>
      <c r="AE1451" s="1">
        <f>Tabulka1[[#This Row],[x3]]</f>
        <v>15.164042628545669</v>
      </c>
      <c r="AF1451" s="1">
        <f>Tabulka1[[#This Row],[x2]]-Tabulka1[[#This Row],[x3]]</f>
        <v>4.8359573714543309</v>
      </c>
      <c r="AG1451" s="1">
        <f>100-Tabulka1[[#This Row],[Na2O_proc]]-Tabulka1[[#This Row],[SiO2_proc]]</f>
        <v>80</v>
      </c>
      <c r="AH1451" s="1">
        <f>Tabulka1[[#This Row],[z2]]</f>
        <v>1.9033599347055028</v>
      </c>
      <c r="AI1451" s="1">
        <f>Tabulka1[[#This Row],[std2]]</f>
        <v>1.3494322217206381E-4</v>
      </c>
      <c r="AJ1451" s="1" t="str">
        <f>Tabulka1[[#This Row],[z2Label]]</f>
        <v>Dynamic viscosity (mPa.s)</v>
      </c>
      <c r="AK1451" s="1">
        <v>20</v>
      </c>
      <c r="AL1451" s="1" t="s">
        <v>83</v>
      </c>
      <c r="AM1451" s="1" t="s">
        <v>79</v>
      </c>
      <c r="AN1451" s="1">
        <f t="shared" si="957"/>
        <v>2.1961680562499972</v>
      </c>
      <c r="AO1451" s="1">
        <f>Tabulka1[[#This Row],[Interpolated_z2]]-Tabulka1[[#This Row],[z2]]</f>
        <v>0.29280812154449443</v>
      </c>
      <c r="AP1451" s="1">
        <f>Tabulka1[[#This Row],[Interpolated_z2 - measured]]/Tabulka1[[#This Row],[z2]]*100</f>
        <v>15.383749347954998</v>
      </c>
      <c r="AQ1451" s="1">
        <v>1</v>
      </c>
    </row>
    <row r="1452" spans="1:43" ht="16.5" x14ac:dyDescent="0.35">
      <c r="A1452" s="1">
        <f t="shared" si="961"/>
        <v>5.1326306384622802</v>
      </c>
      <c r="B1452" s="1">
        <f t="shared" si="961"/>
        <v>1.28315765961557</v>
      </c>
      <c r="C1452" s="1">
        <f>Tabulka1[[#This Row],[z2]]</f>
        <v>2.4595953148915752</v>
      </c>
      <c r="D1452" s="1">
        <f>Tabulka1[[#This Row],[std2]]</f>
        <v>2.2284392131978839E-4</v>
      </c>
      <c r="E1452" s="1">
        <f t="shared" si="958"/>
        <v>3</v>
      </c>
      <c r="F1452" s="1" t="s">
        <v>84</v>
      </c>
      <c r="G1452" s="1" t="s">
        <v>27</v>
      </c>
      <c r="H1452" s="1" t="str">
        <f>Tabulka1[[#This Row],[z2Label]]</f>
        <v>Dynamic viscosity (mPa.s)</v>
      </c>
      <c r="I1452" s="1">
        <f t="shared" si="959"/>
        <v>25</v>
      </c>
      <c r="J1452" s="1">
        <f t="shared" si="959"/>
        <v>0.5</v>
      </c>
      <c r="K1452">
        <v>2.4595953148915752</v>
      </c>
      <c r="L1452">
        <v>2.2284392131978839E-4</v>
      </c>
      <c r="M1452" s="1" t="s">
        <v>29</v>
      </c>
      <c r="N1452" s="1" t="s">
        <v>28</v>
      </c>
      <c r="O1452" s="1" t="s">
        <v>81</v>
      </c>
      <c r="P1452" s="1">
        <f t="shared" si="960"/>
        <v>18.955053285682087</v>
      </c>
      <c r="Q1452" s="1">
        <f t="shared" si="960"/>
        <v>0.5</v>
      </c>
      <c r="R1452" s="1">
        <f>Tabulka1[[#This Row],[z2]]</f>
        <v>2.4595953148915752</v>
      </c>
      <c r="S1452" s="1">
        <f>Tabulka1[[#This Row],[std2]]</f>
        <v>2.2284392131978839E-4</v>
      </c>
      <c r="T1452" s="1" t="s">
        <v>39</v>
      </c>
      <c r="U1452" s="1" t="s">
        <v>28</v>
      </c>
      <c r="V1452" s="1" t="str">
        <f>Tabulka1[[#This Row],[z2Label]]</f>
        <v>Dynamic viscosity (mPa.s)</v>
      </c>
      <c r="W1452" s="1">
        <f>2*Tabulka1[[#This Row],[x3]]/94.196*1000/(100-Tabulka1[[#This Row],[x2]])</f>
        <v>5.3661311267802132</v>
      </c>
      <c r="X1452" s="1">
        <f>(Tabulka1[[#This Row],[x2]]-Tabulka1[[#This Row],[x3]])/60.08*1000/(100-Tabulka1[[#This Row],[x2]])</f>
        <v>1.341532781695054</v>
      </c>
      <c r="Y1452" s="1">
        <f>Tabulka1[[#This Row],[z2]]</f>
        <v>2.4595953148915752</v>
      </c>
      <c r="Z1452" s="1">
        <f>Tabulka1[[#This Row],[std2]]</f>
        <v>2.2284392131978839E-4</v>
      </c>
      <c r="AA1452" s="1" t="s">
        <v>40</v>
      </c>
      <c r="AB1452" s="1" t="s">
        <v>37</v>
      </c>
      <c r="AC1452" s="1" t="str">
        <f>Tabulka1[[#This Row],[z2Label]]</f>
        <v>Dynamic viscosity (mPa.s)</v>
      </c>
      <c r="AD1452" s="1">
        <f>Tabulka1[[#This Row],[y2]]</f>
        <v>0.5</v>
      </c>
      <c r="AE1452" s="1">
        <f>Tabulka1[[#This Row],[x3]]</f>
        <v>18.955053285682087</v>
      </c>
      <c r="AF1452" s="1">
        <f>Tabulka1[[#This Row],[x2]]-Tabulka1[[#This Row],[x3]]</f>
        <v>6.0449467143179128</v>
      </c>
      <c r="AG1452" s="1">
        <f>100-Tabulka1[[#This Row],[Na2O_proc]]-Tabulka1[[#This Row],[SiO2_proc]]</f>
        <v>75</v>
      </c>
      <c r="AH1452" s="1">
        <f>Tabulka1[[#This Row],[z2]]</f>
        <v>2.4595953148915752</v>
      </c>
      <c r="AI1452" s="1">
        <f>Tabulka1[[#This Row],[std2]]</f>
        <v>2.2284392131978839E-4</v>
      </c>
      <c r="AJ1452" s="1" t="str">
        <f>Tabulka1[[#This Row],[z2Label]]</f>
        <v>Dynamic viscosity (mPa.s)</v>
      </c>
      <c r="AK1452" s="1">
        <v>20</v>
      </c>
      <c r="AL1452" s="1" t="s">
        <v>83</v>
      </c>
      <c r="AM1452" s="1" t="s">
        <v>79</v>
      </c>
      <c r="AN1452" s="1">
        <f t="shared" si="957"/>
        <v>2.5047441187500041</v>
      </c>
      <c r="AO1452" s="1">
        <f>Tabulka1[[#This Row],[Interpolated_z2]]-Tabulka1[[#This Row],[z2]]</f>
        <v>4.5148803858428899E-2</v>
      </c>
      <c r="AP1452" s="1">
        <f>Tabulka1[[#This Row],[Interpolated_z2 - measured]]/Tabulka1[[#This Row],[z2]]*100</f>
        <v>1.835619200649647</v>
      </c>
      <c r="AQ1452" s="1">
        <v>1</v>
      </c>
    </row>
    <row r="1453" spans="1:43" ht="16.5" x14ac:dyDescent="0.35">
      <c r="A1453" s="1">
        <f t="shared" si="961"/>
        <v>6.4683425094175595</v>
      </c>
      <c r="B1453" s="1">
        <f t="shared" si="961"/>
        <v>1.6170856273543899</v>
      </c>
      <c r="C1453" s="1">
        <f>Tabulka1[[#This Row],[z2]]</f>
        <v>3.3491430530242647</v>
      </c>
      <c r="D1453" s="1">
        <f>Tabulka1[[#This Row],[std2]]</f>
        <v>3.420447166107027E-4</v>
      </c>
      <c r="E1453" s="1">
        <f t="shared" si="958"/>
        <v>3</v>
      </c>
      <c r="F1453" s="1" t="s">
        <v>84</v>
      </c>
      <c r="G1453" s="1" t="s">
        <v>27</v>
      </c>
      <c r="H1453" s="1" t="str">
        <f>Tabulka1[[#This Row],[z2Label]]</f>
        <v>Dynamic viscosity (mPa.s)</v>
      </c>
      <c r="I1453" s="1">
        <f t="shared" si="959"/>
        <v>30</v>
      </c>
      <c r="J1453" s="1">
        <f t="shared" si="959"/>
        <v>0.5</v>
      </c>
      <c r="K1453">
        <v>3.3491430530242647</v>
      </c>
      <c r="L1453">
        <v>3.420447166107027E-4</v>
      </c>
      <c r="M1453" s="1" t="s">
        <v>29</v>
      </c>
      <c r="N1453" s="1" t="s">
        <v>28</v>
      </c>
      <c r="O1453" s="1" t="s">
        <v>81</v>
      </c>
      <c r="P1453" s="1">
        <f t="shared" si="960"/>
        <v>22.746063942818505</v>
      </c>
      <c r="Q1453" s="1">
        <f t="shared" si="960"/>
        <v>0.5</v>
      </c>
      <c r="R1453" s="1">
        <f>Tabulka1[[#This Row],[z2]]</f>
        <v>3.3491430530242647</v>
      </c>
      <c r="S1453" s="1">
        <f>Tabulka1[[#This Row],[std2]]</f>
        <v>3.420447166107027E-4</v>
      </c>
      <c r="T1453" s="1" t="s">
        <v>39</v>
      </c>
      <c r="U1453" s="1" t="s">
        <v>28</v>
      </c>
      <c r="V1453" s="1" t="str">
        <f>Tabulka1[[#This Row],[z2Label]]</f>
        <v>Dynamic viscosity (mPa.s)</v>
      </c>
      <c r="W1453" s="1">
        <f>2*Tabulka1[[#This Row],[x3]]/94.196*1000/(100-Tabulka1[[#This Row],[x2]])</f>
        <v>6.8993114487174179</v>
      </c>
      <c r="X1453" s="1">
        <f>(Tabulka1[[#This Row],[x2]]-Tabulka1[[#This Row],[x3]])/60.08*1000/(100-Tabulka1[[#This Row],[x2]])</f>
        <v>1.7248278621793549</v>
      </c>
      <c r="Y1453" s="1">
        <f>Tabulka1[[#This Row],[z2]]</f>
        <v>3.3491430530242647</v>
      </c>
      <c r="Z1453" s="1">
        <f>Tabulka1[[#This Row],[std2]]</f>
        <v>3.420447166107027E-4</v>
      </c>
      <c r="AA1453" s="1" t="s">
        <v>40</v>
      </c>
      <c r="AB1453" s="1" t="s">
        <v>37</v>
      </c>
      <c r="AC1453" s="1" t="str">
        <f>Tabulka1[[#This Row],[z2Label]]</f>
        <v>Dynamic viscosity (mPa.s)</v>
      </c>
      <c r="AD1453" s="1">
        <f>Tabulka1[[#This Row],[y2]]</f>
        <v>0.5</v>
      </c>
      <c r="AE1453" s="1">
        <f>Tabulka1[[#This Row],[x3]]</f>
        <v>22.746063942818505</v>
      </c>
      <c r="AF1453" s="1">
        <f>Tabulka1[[#This Row],[x2]]-Tabulka1[[#This Row],[x3]]</f>
        <v>7.2539360571814946</v>
      </c>
      <c r="AG1453" s="1">
        <f>100-Tabulka1[[#This Row],[Na2O_proc]]-Tabulka1[[#This Row],[SiO2_proc]]</f>
        <v>70</v>
      </c>
      <c r="AH1453" s="1">
        <f>Tabulka1[[#This Row],[z2]]</f>
        <v>3.3491430530242647</v>
      </c>
      <c r="AI1453" s="1">
        <f>Tabulka1[[#This Row],[std2]]</f>
        <v>3.420447166107027E-4</v>
      </c>
      <c r="AJ1453" s="1" t="str">
        <f>Tabulka1[[#This Row],[z2Label]]</f>
        <v>Dynamic viscosity (mPa.s)</v>
      </c>
      <c r="AK1453" s="1">
        <v>20</v>
      </c>
      <c r="AL1453" s="1" t="s">
        <v>83</v>
      </c>
      <c r="AM1453" s="1" t="s">
        <v>79</v>
      </c>
      <c r="AN1453" s="1">
        <f t="shared" si="957"/>
        <v>3.103914306250001</v>
      </c>
      <c r="AO1453" s="1">
        <f>Tabulka1[[#This Row],[Interpolated_z2]]-Tabulka1[[#This Row],[z2]]</f>
        <v>-0.24522874677426376</v>
      </c>
      <c r="AP1453" s="1">
        <f>Tabulka1[[#This Row],[Interpolated_z2 - measured]]/Tabulka1[[#This Row],[z2]]*100</f>
        <v>-7.3221341367554622</v>
      </c>
      <c r="AQ1453" s="1">
        <v>1</v>
      </c>
    </row>
    <row r="1454" spans="1:43" ht="16.5" x14ac:dyDescent="0.35">
      <c r="A1454" s="1">
        <f t="shared" si="961"/>
        <v>7.926977687626775</v>
      </c>
      <c r="B1454" s="1">
        <f t="shared" si="961"/>
        <v>1.9817444219066938</v>
      </c>
      <c r="C1454" s="1">
        <f>Tabulka1[[#This Row],[z2]]</f>
        <v>4.9004385622130062</v>
      </c>
      <c r="D1454" s="1">
        <f>Tabulka1[[#This Row],[std2]]</f>
        <v>1.6160474631254219E-3</v>
      </c>
      <c r="E1454" s="1">
        <f t="shared" si="958"/>
        <v>3</v>
      </c>
      <c r="F1454" s="1" t="s">
        <v>84</v>
      </c>
      <c r="G1454" s="1" t="s">
        <v>27</v>
      </c>
      <c r="H1454" s="1" t="str">
        <f>Tabulka1[[#This Row],[z2Label]]</f>
        <v>Dynamic viscosity (mPa.s)</v>
      </c>
      <c r="I1454" s="1">
        <f t="shared" si="959"/>
        <v>35</v>
      </c>
      <c r="J1454" s="1">
        <f t="shared" si="959"/>
        <v>0.5</v>
      </c>
      <c r="K1454">
        <v>4.9004385622130062</v>
      </c>
      <c r="L1454">
        <v>1.6160474631254219E-3</v>
      </c>
      <c r="M1454" s="1" t="s">
        <v>29</v>
      </c>
      <c r="N1454" s="1" t="s">
        <v>28</v>
      </c>
      <c r="O1454" s="1" t="s">
        <v>81</v>
      </c>
      <c r="P1454" s="1">
        <f t="shared" si="960"/>
        <v>26.537074599954924</v>
      </c>
      <c r="Q1454" s="1">
        <f t="shared" si="960"/>
        <v>0.5</v>
      </c>
      <c r="R1454" s="1">
        <f>Tabulka1[[#This Row],[z2]]</f>
        <v>4.9004385622130062</v>
      </c>
      <c r="S1454" s="1">
        <f>Tabulka1[[#This Row],[std2]]</f>
        <v>1.6160474631254219E-3</v>
      </c>
      <c r="T1454" s="1" t="s">
        <v>39</v>
      </c>
      <c r="U1454" s="1" t="s">
        <v>28</v>
      </c>
      <c r="V1454" s="1" t="str">
        <f>Tabulka1[[#This Row],[z2Label]]</f>
        <v>Dynamic viscosity (mPa.s)</v>
      </c>
      <c r="W1454" s="1">
        <f>2*Tabulka1[[#This Row],[x3]]/94.196*1000/(100-Tabulka1[[#This Row],[x2]])</f>
        <v>8.6683656663372677</v>
      </c>
      <c r="X1454" s="1">
        <f>(Tabulka1[[#This Row],[x2]]-Tabulka1[[#This Row],[x3]])/60.08*1000/(100-Tabulka1[[#This Row],[x2]])</f>
        <v>2.1670914165843174</v>
      </c>
      <c r="Y1454" s="1">
        <f>Tabulka1[[#This Row],[z2]]</f>
        <v>4.9004385622130062</v>
      </c>
      <c r="Z1454" s="1">
        <f>Tabulka1[[#This Row],[std2]]</f>
        <v>1.6160474631254219E-3</v>
      </c>
      <c r="AA1454" s="1" t="s">
        <v>40</v>
      </c>
      <c r="AB1454" s="1" t="s">
        <v>37</v>
      </c>
      <c r="AC1454" s="1" t="str">
        <f>Tabulka1[[#This Row],[z2Label]]</f>
        <v>Dynamic viscosity (mPa.s)</v>
      </c>
      <c r="AD1454" s="1">
        <f>Tabulka1[[#This Row],[y2]]</f>
        <v>0.5</v>
      </c>
      <c r="AE1454" s="1">
        <f>Tabulka1[[#This Row],[x3]]</f>
        <v>26.537074599954924</v>
      </c>
      <c r="AF1454" s="1">
        <f>Tabulka1[[#This Row],[x2]]-Tabulka1[[#This Row],[x3]]</f>
        <v>8.4629254000450764</v>
      </c>
      <c r="AG1454" s="1">
        <f>100-Tabulka1[[#This Row],[Na2O_proc]]-Tabulka1[[#This Row],[SiO2_proc]]</f>
        <v>65</v>
      </c>
      <c r="AH1454" s="1">
        <f>Tabulka1[[#This Row],[z2]]</f>
        <v>4.9004385622130062</v>
      </c>
      <c r="AI1454" s="1">
        <f>Tabulka1[[#This Row],[std2]]</f>
        <v>1.6160474631254219E-3</v>
      </c>
      <c r="AJ1454" s="1" t="str">
        <f>Tabulka1[[#This Row],[z2Label]]</f>
        <v>Dynamic viscosity (mPa.s)</v>
      </c>
      <c r="AK1454" s="1">
        <v>20</v>
      </c>
      <c r="AL1454" s="1" t="s">
        <v>83</v>
      </c>
      <c r="AM1454" s="1" t="s">
        <v>79</v>
      </c>
      <c r="AN1454" s="1">
        <f t="shared" si="957"/>
        <v>4.6800823687499999</v>
      </c>
      <c r="AO1454" s="1">
        <f>Tabulka1[[#This Row],[Interpolated_z2]]-Tabulka1[[#This Row],[z2]]</f>
        <v>-0.22035619346300628</v>
      </c>
      <c r="AP1454" s="1">
        <f>Tabulka1[[#This Row],[Interpolated_z2 - measured]]/Tabulka1[[#This Row],[z2]]*100</f>
        <v>-4.4966627101941441</v>
      </c>
      <c r="AQ1454" s="1">
        <v>1</v>
      </c>
    </row>
    <row r="1455" spans="1:43" ht="16.5" x14ac:dyDescent="0.35">
      <c r="A1455" s="1">
        <f t="shared" si="961"/>
        <v>9.5168550178692151</v>
      </c>
      <c r="B1455" s="1">
        <f t="shared" si="961"/>
        <v>2.3792137544673038</v>
      </c>
      <c r="C1455" s="1">
        <f>Tabulka1[[#This Row],[z2]]</f>
        <v>7.9156195882349056</v>
      </c>
      <c r="D1455" s="1">
        <f>Tabulka1[[#This Row],[std2]]</f>
        <v>1.5928299619819026E-2</v>
      </c>
      <c r="E1455" s="1">
        <f t="shared" si="958"/>
        <v>3</v>
      </c>
      <c r="F1455" s="1" t="s">
        <v>84</v>
      </c>
      <c r="G1455" s="1" t="s">
        <v>27</v>
      </c>
      <c r="H1455" s="1" t="str">
        <f>Tabulka1[[#This Row],[z2Label]]</f>
        <v>Dynamic viscosity (mPa.s)</v>
      </c>
      <c r="I1455" s="1">
        <f t="shared" si="959"/>
        <v>40</v>
      </c>
      <c r="J1455" s="1">
        <f t="shared" si="959"/>
        <v>0.5</v>
      </c>
      <c r="K1455">
        <v>7.9156195882349056</v>
      </c>
      <c r="L1455">
        <v>1.5928299619819026E-2</v>
      </c>
      <c r="M1455" s="1" t="s">
        <v>29</v>
      </c>
      <c r="N1455" s="1" t="s">
        <v>28</v>
      </c>
      <c r="O1455" s="1" t="s">
        <v>81</v>
      </c>
      <c r="P1455" s="1">
        <f t="shared" si="960"/>
        <v>30.328085257091338</v>
      </c>
      <c r="Q1455" s="1">
        <f t="shared" si="960"/>
        <v>0.5</v>
      </c>
      <c r="R1455" s="1">
        <f>Tabulka1[[#This Row],[z2]]</f>
        <v>7.9156195882349056</v>
      </c>
      <c r="S1455" s="1">
        <f>Tabulka1[[#This Row],[std2]]</f>
        <v>1.5928299619819026E-2</v>
      </c>
      <c r="T1455" s="1" t="s">
        <v>39</v>
      </c>
      <c r="U1455" s="1" t="s">
        <v>28</v>
      </c>
      <c r="V1455" s="1" t="str">
        <f>Tabulka1[[#This Row],[z2Label]]</f>
        <v>Dynamic viscosity (mPa.s)</v>
      </c>
      <c r="W1455" s="1">
        <f>2*Tabulka1[[#This Row],[x3]]/94.196*1000/(100-Tabulka1[[#This Row],[x2]])</f>
        <v>10.732262253560426</v>
      </c>
      <c r="X1455" s="1">
        <f>(Tabulka1[[#This Row],[x2]]-Tabulka1[[#This Row],[x3]])/60.08*1000/(100-Tabulka1[[#This Row],[x2]])</f>
        <v>2.6830655633901084</v>
      </c>
      <c r="Y1455" s="1">
        <f>Tabulka1[[#This Row],[z2]]</f>
        <v>7.9156195882349056</v>
      </c>
      <c r="Z1455" s="1">
        <f>Tabulka1[[#This Row],[std2]]</f>
        <v>1.5928299619819026E-2</v>
      </c>
      <c r="AA1455" s="1" t="s">
        <v>40</v>
      </c>
      <c r="AB1455" s="1" t="s">
        <v>37</v>
      </c>
      <c r="AC1455" s="1" t="str">
        <f>Tabulka1[[#This Row],[z2Label]]</f>
        <v>Dynamic viscosity (mPa.s)</v>
      </c>
      <c r="AD1455" s="1">
        <f>Tabulka1[[#This Row],[y2]]</f>
        <v>0.5</v>
      </c>
      <c r="AE1455" s="1">
        <f>Tabulka1[[#This Row],[x3]]</f>
        <v>30.328085257091338</v>
      </c>
      <c r="AF1455" s="1">
        <f>Tabulka1[[#This Row],[x2]]-Tabulka1[[#This Row],[x3]]</f>
        <v>9.6719147429086618</v>
      </c>
      <c r="AG1455" s="1">
        <f>100-Tabulka1[[#This Row],[Na2O_proc]]-Tabulka1[[#This Row],[SiO2_proc]]</f>
        <v>59.999999999999993</v>
      </c>
      <c r="AH1455" s="1">
        <f>Tabulka1[[#This Row],[z2]]</f>
        <v>7.9156195882349056</v>
      </c>
      <c r="AI1455" s="1">
        <f>Tabulka1[[#This Row],[std2]]</f>
        <v>1.5928299619819026E-2</v>
      </c>
      <c r="AJ1455" s="1" t="str">
        <f>Tabulka1[[#This Row],[z2Label]]</f>
        <v>Dynamic viscosity (mPa.s)</v>
      </c>
      <c r="AK1455" s="1">
        <v>20</v>
      </c>
      <c r="AL1455" s="1" t="s">
        <v>83</v>
      </c>
      <c r="AM1455" s="1" t="s">
        <v>79</v>
      </c>
      <c r="AN1455" s="1">
        <f t="shared" si="957"/>
        <v>8.2294620562500072</v>
      </c>
      <c r="AO1455" s="1">
        <f>Tabulka1[[#This Row],[Interpolated_z2]]-Tabulka1[[#This Row],[z2]]</f>
        <v>0.31384246801510152</v>
      </c>
      <c r="AP1455" s="1">
        <f>Tabulka1[[#This Row],[Interpolated_z2 - measured]]/Tabulka1[[#This Row],[z2]]*100</f>
        <v>3.9648503129378518</v>
      </c>
      <c r="AQ1455" s="1">
        <v>1</v>
      </c>
    </row>
    <row r="1456" spans="1:43" ht="16.5" x14ac:dyDescent="0.35">
      <c r="A1456" s="1">
        <f t="shared" si="961"/>
        <v>11.249203129527672</v>
      </c>
      <c r="B1456" s="1">
        <f t="shared" si="961"/>
        <v>2.8123007823819179</v>
      </c>
      <c r="C1456" s="1">
        <f>Tabulka1[[#This Row],[z2]]</f>
        <v>14.79994053814703</v>
      </c>
      <c r="D1456" s="1">
        <f>Tabulka1[[#This Row],[std2]]</f>
        <v>7.1875107067785465E-2</v>
      </c>
      <c r="E1456" s="1">
        <f t="shared" si="958"/>
        <v>3</v>
      </c>
      <c r="F1456" s="1" t="s">
        <v>84</v>
      </c>
      <c r="G1456" s="1" t="s">
        <v>27</v>
      </c>
      <c r="H1456" s="1" t="str">
        <f>Tabulka1[[#This Row],[z2Label]]</f>
        <v>Dynamic viscosity (mPa.s)</v>
      </c>
      <c r="I1456" s="1">
        <f t="shared" ref="I1456:J1475" si="962">I1085</f>
        <v>45</v>
      </c>
      <c r="J1456" s="1">
        <f t="shared" si="962"/>
        <v>0.5</v>
      </c>
      <c r="K1456">
        <v>14.79994053814703</v>
      </c>
      <c r="L1456">
        <v>7.1875107067785465E-2</v>
      </c>
      <c r="M1456" s="1" t="s">
        <v>29</v>
      </c>
      <c r="N1456" s="1" t="s">
        <v>28</v>
      </c>
      <c r="O1456" s="1" t="s">
        <v>81</v>
      </c>
      <c r="P1456" s="1">
        <f t="shared" ref="P1456:Q1475" si="963">P1085</f>
        <v>34.119095914227756</v>
      </c>
      <c r="Q1456" s="1">
        <f t="shared" si="963"/>
        <v>0.5</v>
      </c>
      <c r="R1456" s="1">
        <f>Tabulka1[[#This Row],[z2]]</f>
        <v>14.79994053814703</v>
      </c>
      <c r="S1456" s="1">
        <f>Tabulka1[[#This Row],[std2]]</f>
        <v>7.1875107067785465E-2</v>
      </c>
      <c r="T1456" s="1" t="s">
        <v>39</v>
      </c>
      <c r="U1456" s="1" t="s">
        <v>28</v>
      </c>
      <c r="V1456" s="1" t="str">
        <f>Tabulka1[[#This Row],[z2Label]]</f>
        <v>Dynamic viscosity (mPa.s)</v>
      </c>
      <c r="W1456" s="1">
        <f>2*Tabulka1[[#This Row],[x3]]/94.196*1000/(100-Tabulka1[[#This Row],[x2]])</f>
        <v>13.171412765733251</v>
      </c>
      <c r="X1456" s="1">
        <f>(Tabulka1[[#This Row],[x2]]-Tabulka1[[#This Row],[x3]])/60.08*1000/(100-Tabulka1[[#This Row],[x2]])</f>
        <v>3.2928531914333141</v>
      </c>
      <c r="Y1456" s="1">
        <f>Tabulka1[[#This Row],[z2]]</f>
        <v>14.79994053814703</v>
      </c>
      <c r="Z1456" s="1">
        <f>Tabulka1[[#This Row],[std2]]</f>
        <v>7.1875107067785465E-2</v>
      </c>
      <c r="AA1456" s="1" t="s">
        <v>40</v>
      </c>
      <c r="AB1456" s="1" t="s">
        <v>37</v>
      </c>
      <c r="AC1456" s="1" t="str">
        <f>Tabulka1[[#This Row],[z2Label]]</f>
        <v>Dynamic viscosity (mPa.s)</v>
      </c>
      <c r="AD1456" s="1">
        <f>Tabulka1[[#This Row],[y2]]</f>
        <v>0.5</v>
      </c>
      <c r="AE1456" s="1">
        <f>Tabulka1[[#This Row],[x3]]</f>
        <v>34.119095914227756</v>
      </c>
      <c r="AF1456" s="1">
        <f>Tabulka1[[#This Row],[x2]]-Tabulka1[[#This Row],[x3]]</f>
        <v>10.880904085772244</v>
      </c>
      <c r="AG1456" s="1">
        <f>100-Tabulka1[[#This Row],[Na2O_proc]]-Tabulka1[[#This Row],[SiO2_proc]]</f>
        <v>55</v>
      </c>
      <c r="AH1456" s="1">
        <f>Tabulka1[[#This Row],[z2]]</f>
        <v>14.79994053814703</v>
      </c>
      <c r="AI1456" s="1">
        <f>Tabulka1[[#This Row],[std2]]</f>
        <v>7.1875107067785465E-2</v>
      </c>
      <c r="AJ1456" s="1" t="str">
        <f>Tabulka1[[#This Row],[z2Label]]</f>
        <v>Dynamic viscosity (mPa.s)</v>
      </c>
      <c r="AK1456" s="1">
        <v>20</v>
      </c>
      <c r="AL1456" s="1" t="s">
        <v>83</v>
      </c>
      <c r="AM1456" s="1" t="s">
        <v>79</v>
      </c>
      <c r="AN1456" s="1">
        <f t="shared" si="957"/>
        <v>15.058077118750003</v>
      </c>
      <c r="AO1456" s="1">
        <f>Tabulka1[[#This Row],[Interpolated_z2]]-Tabulka1[[#This Row],[z2]]</f>
        <v>0.25813658060297229</v>
      </c>
      <c r="AP1456" s="1">
        <f>Tabulka1[[#This Row],[Interpolated_z2 - measured]]/Tabulka1[[#This Row],[z2]]*100</f>
        <v>1.7441730927068393</v>
      </c>
      <c r="AQ1456" s="1">
        <v>1</v>
      </c>
    </row>
    <row r="1457" spans="1:43" ht="16.5" x14ac:dyDescent="0.35">
      <c r="A1457" s="1">
        <f t="shared" si="961"/>
        <v>11.760373482726422</v>
      </c>
      <c r="B1457" s="1">
        <f t="shared" si="961"/>
        <v>2.9400933706816055</v>
      </c>
      <c r="C1457" s="1">
        <f>Tabulka1[[#This Row],[z2]]</f>
        <v>18.690784222678126</v>
      </c>
      <c r="D1457" s="1">
        <f>Tabulka1[[#This Row],[std2]]</f>
        <v>5.7634870664434006E-3</v>
      </c>
      <c r="E1457" s="1">
        <f t="shared" si="958"/>
        <v>3</v>
      </c>
      <c r="F1457" s="1" t="s">
        <v>84</v>
      </c>
      <c r="G1457" s="1" t="s">
        <v>27</v>
      </c>
      <c r="H1457" s="1" t="str">
        <f>Tabulka1[[#This Row],[z2Label]]</f>
        <v>Dynamic viscosity (mPa.s)</v>
      </c>
      <c r="I1457" s="1">
        <f t="shared" si="962"/>
        <v>46.4</v>
      </c>
      <c r="J1457" s="1">
        <f t="shared" si="962"/>
        <v>0.5</v>
      </c>
      <c r="K1457">
        <v>18.690784222678126</v>
      </c>
      <c r="L1457">
        <v>5.7634870664434006E-3</v>
      </c>
      <c r="M1457" s="1" t="s">
        <v>29</v>
      </c>
      <c r="N1457" s="1" t="s">
        <v>28</v>
      </c>
      <c r="O1457" s="1" t="s">
        <v>81</v>
      </c>
      <c r="P1457" s="1">
        <f t="shared" si="963"/>
        <v>35.180578898225953</v>
      </c>
      <c r="Q1457" s="1">
        <f t="shared" si="963"/>
        <v>0.5</v>
      </c>
      <c r="R1457" s="1">
        <f>Tabulka1[[#This Row],[z2]]</f>
        <v>18.690784222678126</v>
      </c>
      <c r="S1457" s="1">
        <f>Tabulka1[[#This Row],[std2]]</f>
        <v>5.7634870664434006E-3</v>
      </c>
      <c r="T1457" s="1" t="s">
        <v>39</v>
      </c>
      <c r="U1457" s="1" t="s">
        <v>28</v>
      </c>
      <c r="V1457" s="1" t="str">
        <f>Tabulka1[[#This Row],[z2Label]]</f>
        <v>Dynamic viscosity (mPa.s)</v>
      </c>
      <c r="W1457" s="1">
        <f>2*Tabulka1[[#This Row],[x3]]/94.196*1000/(100-Tabulka1[[#This Row],[x2]])</f>
        <v>13.935922627757568</v>
      </c>
      <c r="X1457" s="1">
        <f>(Tabulka1[[#This Row],[x2]]-Tabulka1[[#This Row],[x3]])/60.08*1000/(100-Tabulka1[[#This Row],[x2]])</f>
        <v>3.4839806569393934</v>
      </c>
      <c r="Y1457" s="1">
        <f>Tabulka1[[#This Row],[z2]]</f>
        <v>18.690784222678126</v>
      </c>
      <c r="Z1457" s="1">
        <f>Tabulka1[[#This Row],[std2]]</f>
        <v>5.7634870664434006E-3</v>
      </c>
      <c r="AA1457" s="1" t="s">
        <v>40</v>
      </c>
      <c r="AB1457" s="1" t="s">
        <v>37</v>
      </c>
      <c r="AC1457" s="1" t="str">
        <f>Tabulka1[[#This Row],[z2Label]]</f>
        <v>Dynamic viscosity (mPa.s)</v>
      </c>
      <c r="AD1457" s="1">
        <f>Tabulka1[[#This Row],[y2]]</f>
        <v>0.5</v>
      </c>
      <c r="AE1457" s="1">
        <f>Tabulka1[[#This Row],[x3]]</f>
        <v>35.180578898225953</v>
      </c>
      <c r="AF1457" s="1">
        <f>Tabulka1[[#This Row],[x2]]-Tabulka1[[#This Row],[x3]]</f>
        <v>11.219421101774046</v>
      </c>
      <c r="AG1457" s="1">
        <f>100-Tabulka1[[#This Row],[Na2O_proc]]-Tabulka1[[#This Row],[SiO2_proc]]</f>
        <v>53.600000000000009</v>
      </c>
      <c r="AH1457" s="1">
        <f>Tabulka1[[#This Row],[z2]]</f>
        <v>18.690784222678126</v>
      </c>
      <c r="AI1457" s="1">
        <f>Tabulka1[[#This Row],[std2]]</f>
        <v>5.7634870664434006E-3</v>
      </c>
      <c r="AJ1457" s="1" t="str">
        <f>Tabulka1[[#This Row],[z2Label]]</f>
        <v>Dynamic viscosity (mPa.s)</v>
      </c>
      <c r="AK1457" s="1">
        <v>20</v>
      </c>
      <c r="AL1457" s="1" t="s">
        <v>83</v>
      </c>
      <c r="AM1457" s="1" t="s">
        <v>79</v>
      </c>
      <c r="AN1457" s="1">
        <f t="shared" si="957"/>
        <v>17.770197089696385</v>
      </c>
      <c r="AO1457" s="1">
        <f>Tabulka1[[#This Row],[Interpolated_z2]]-Tabulka1[[#This Row],[z2]]</f>
        <v>-0.92058713298174055</v>
      </c>
      <c r="AP1457" s="1">
        <f>Tabulka1[[#This Row],[Interpolated_z2 - measured]]/Tabulka1[[#This Row],[z2]]*100</f>
        <v>-4.9253531687812373</v>
      </c>
      <c r="AQ1457" s="1">
        <v>1</v>
      </c>
    </row>
    <row r="1458" spans="1:43" ht="16.5" x14ac:dyDescent="0.35">
      <c r="A1458" s="1">
        <f t="shared" si="961"/>
        <v>0</v>
      </c>
      <c r="B1458" s="1">
        <f t="shared" si="961"/>
        <v>0</v>
      </c>
      <c r="C1458" s="1">
        <f>Tabulka1[[#This Row],[z2]]</f>
        <v>0.97254957836955058</v>
      </c>
      <c r="D1458" s="1">
        <f>Tabulka1[[#This Row],[std2]]</f>
        <v>2.0417207929571625E-3</v>
      </c>
      <c r="E1458" s="1">
        <f t="shared" si="958"/>
        <v>4</v>
      </c>
      <c r="F1458" s="1" t="s">
        <v>84</v>
      </c>
      <c r="G1458" s="1" t="s">
        <v>27</v>
      </c>
      <c r="H1458" s="1" t="str">
        <f>Tabulka1[[#This Row],[z2Label]]</f>
        <v>Dynamic viscosity (mPa.s)</v>
      </c>
      <c r="I1458" s="1">
        <f t="shared" si="962"/>
        <v>0</v>
      </c>
      <c r="J1458" s="1">
        <f t="shared" si="962"/>
        <v>1</v>
      </c>
      <c r="K1458" s="1">
        <v>0.97254957836955058</v>
      </c>
      <c r="L1458" s="1">
        <v>2.0417207929571625E-3</v>
      </c>
      <c r="M1458" s="1" t="s">
        <v>29</v>
      </c>
      <c r="N1458" s="1" t="s">
        <v>28</v>
      </c>
      <c r="O1458" s="1" t="s">
        <v>81</v>
      </c>
      <c r="P1458" s="1">
        <f t="shared" si="963"/>
        <v>0</v>
      </c>
      <c r="Q1458" s="1">
        <f t="shared" si="963"/>
        <v>1</v>
      </c>
      <c r="R1458" s="1">
        <f>Tabulka1[[#This Row],[z2]]</f>
        <v>0.97254957836955058</v>
      </c>
      <c r="S1458" s="1">
        <f>Tabulka1[[#This Row],[std2]]</f>
        <v>2.0417207929571625E-3</v>
      </c>
      <c r="T1458" s="1" t="s">
        <v>39</v>
      </c>
      <c r="U1458" s="1" t="s">
        <v>28</v>
      </c>
      <c r="V1458" s="1" t="str">
        <f>Tabulka1[[#This Row],[z2Label]]</f>
        <v>Dynamic viscosity (mPa.s)</v>
      </c>
      <c r="W1458" s="1">
        <f>2*Tabulka1[[#This Row],[x3]]/94.196*1000/(100-Tabulka1[[#This Row],[x2]])</f>
        <v>0</v>
      </c>
      <c r="X1458" s="1">
        <f>(Tabulka1[[#This Row],[x2]]-Tabulka1[[#This Row],[x3]])/60.08*1000/(100-Tabulka1[[#This Row],[x2]])</f>
        <v>0</v>
      </c>
      <c r="Y1458" s="1">
        <f>Tabulka1[[#This Row],[z2]]</f>
        <v>0.97254957836955058</v>
      </c>
      <c r="Z1458" s="1">
        <f>Tabulka1[[#This Row],[std2]]</f>
        <v>2.0417207929571625E-3</v>
      </c>
      <c r="AA1458" s="1" t="s">
        <v>40</v>
      </c>
      <c r="AB1458" s="1" t="s">
        <v>37</v>
      </c>
      <c r="AC1458" s="1" t="str">
        <f>Tabulka1[[#This Row],[z2Label]]</f>
        <v>Dynamic viscosity (mPa.s)</v>
      </c>
      <c r="AD1458" s="1">
        <f>Tabulka1[[#This Row],[y2]]</f>
        <v>1</v>
      </c>
      <c r="AE1458" s="1">
        <f>Tabulka1[[#This Row],[x3]]</f>
        <v>0</v>
      </c>
      <c r="AF1458" s="1">
        <f>Tabulka1[[#This Row],[x2]]-Tabulka1[[#This Row],[x3]]</f>
        <v>0</v>
      </c>
      <c r="AG1458" s="1">
        <f>100-Tabulka1[[#This Row],[Na2O_proc]]-Tabulka1[[#This Row],[SiO2_proc]]</f>
        <v>100</v>
      </c>
      <c r="AH1458" s="1">
        <f>Tabulka1[[#This Row],[z2]]</f>
        <v>0.97254957836955058</v>
      </c>
      <c r="AI1458" s="1">
        <f>Tabulka1[[#This Row],[std2]]</f>
        <v>2.0417207929571625E-3</v>
      </c>
      <c r="AJ1458" s="1" t="str">
        <f>Tabulka1[[#This Row],[z2Label]]</f>
        <v>Dynamic viscosity (mPa.s)</v>
      </c>
      <c r="AK1458" s="1">
        <v>20</v>
      </c>
      <c r="AL1458" s="1" t="s">
        <v>83</v>
      </c>
      <c r="AM1458" s="1" t="s">
        <v>79</v>
      </c>
      <c r="AN1458" s="1">
        <f t="shared" si="957"/>
        <v>0.92237089999999988</v>
      </c>
      <c r="AO1458" s="1">
        <f>Tabulka1[[#This Row],[Interpolated_z2]]-Tabulka1[[#This Row],[z2]]</f>
        <v>-5.01786783695507E-2</v>
      </c>
      <c r="AP1458" s="1">
        <f>Tabulka1[[#This Row],[Interpolated_z2 - measured]]/Tabulka1[[#This Row],[z2]]*100</f>
        <v>-5.1594982390176662</v>
      </c>
      <c r="AQ1458" s="1">
        <v>100</v>
      </c>
    </row>
    <row r="1459" spans="1:43" ht="16.5" x14ac:dyDescent="0.35">
      <c r="A1459" s="1">
        <f t="shared" si="961"/>
        <v>0.67769776245170998</v>
      </c>
      <c r="B1459" s="1">
        <f t="shared" si="961"/>
        <v>0.33884888122585499</v>
      </c>
      <c r="C1459" s="1">
        <f>Tabulka1[[#This Row],[z2]]</f>
        <v>1.1110354860663612</v>
      </c>
      <c r="D1459" s="1">
        <f>Tabulka1[[#This Row],[std2]]</f>
        <v>2.6638051856256702E-3</v>
      </c>
      <c r="E1459" s="1">
        <f t="shared" si="958"/>
        <v>4</v>
      </c>
      <c r="F1459" s="1" t="s">
        <v>84</v>
      </c>
      <c r="G1459" s="1" t="s">
        <v>27</v>
      </c>
      <c r="H1459" s="1" t="str">
        <f>Tabulka1[[#This Row],[z2Label]]</f>
        <v>Dynamic viscosity (mPa.s)</v>
      </c>
      <c r="I1459" s="1">
        <f t="shared" si="962"/>
        <v>5</v>
      </c>
      <c r="J1459" s="1">
        <f t="shared" si="962"/>
        <v>1</v>
      </c>
      <c r="K1459">
        <v>1.1110354860663612</v>
      </c>
      <c r="L1459">
        <v>2.6638051856256702E-3</v>
      </c>
      <c r="M1459" s="1" t="s">
        <v>29</v>
      </c>
      <c r="N1459" s="1" t="s">
        <v>28</v>
      </c>
      <c r="O1459" s="1" t="s">
        <v>81</v>
      </c>
      <c r="P1459" s="1">
        <f t="shared" si="963"/>
        <v>3.05284036402292</v>
      </c>
      <c r="Q1459" s="1">
        <f t="shared" si="963"/>
        <v>1</v>
      </c>
      <c r="R1459" s="1">
        <f>Tabulka1[[#This Row],[z2]]</f>
        <v>1.1110354860663612</v>
      </c>
      <c r="S1459" s="1">
        <f>Tabulka1[[#This Row],[std2]]</f>
        <v>2.6638051856256702E-3</v>
      </c>
      <c r="T1459" s="1" t="s">
        <v>39</v>
      </c>
      <c r="U1459" s="1" t="s">
        <v>28</v>
      </c>
      <c r="V1459" s="1" t="str">
        <f>Tabulka1[[#This Row],[z2Label]]</f>
        <v>Dynamic viscosity (mPa.s)</v>
      </c>
      <c r="W1459" s="1">
        <f>2*Tabulka1[[#This Row],[x3]]/94.196*1000/(100-Tabulka1[[#This Row],[x2]])</f>
        <v>0.68230416846908692</v>
      </c>
      <c r="X1459" s="1">
        <f>(Tabulka1[[#This Row],[x2]]-Tabulka1[[#This Row],[x3]])/60.08*1000/(100-Tabulka1[[#This Row],[x2]])</f>
        <v>0.34115208423454346</v>
      </c>
      <c r="Y1459" s="1">
        <f>Tabulka1[[#This Row],[z2]]</f>
        <v>1.1110354860663612</v>
      </c>
      <c r="Z1459" s="1">
        <f>Tabulka1[[#This Row],[std2]]</f>
        <v>2.6638051856256702E-3</v>
      </c>
      <c r="AA1459" s="1" t="s">
        <v>40</v>
      </c>
      <c r="AB1459" s="1" t="s">
        <v>37</v>
      </c>
      <c r="AC1459" s="1" t="str">
        <f>Tabulka1[[#This Row],[z2Label]]</f>
        <v>Dynamic viscosity (mPa.s)</v>
      </c>
      <c r="AD1459" s="1">
        <f>Tabulka1[[#This Row],[y2]]</f>
        <v>1</v>
      </c>
      <c r="AE1459" s="1">
        <f>Tabulka1[[#This Row],[x3]]</f>
        <v>3.05284036402292</v>
      </c>
      <c r="AF1459" s="1">
        <f>Tabulka1[[#This Row],[x2]]-Tabulka1[[#This Row],[x3]]</f>
        <v>1.94715963597708</v>
      </c>
      <c r="AG1459" s="1">
        <f>100-Tabulka1[[#This Row],[Na2O_proc]]-Tabulka1[[#This Row],[SiO2_proc]]</f>
        <v>95</v>
      </c>
      <c r="AH1459" s="1">
        <f>Tabulka1[[#This Row],[z2]]</f>
        <v>1.1110354860663612</v>
      </c>
      <c r="AI1459" s="1">
        <f>Tabulka1[[#This Row],[std2]]</f>
        <v>2.6638051856256702E-3</v>
      </c>
      <c r="AJ1459" s="1" t="str">
        <f>Tabulka1[[#This Row],[z2Label]]</f>
        <v>Dynamic viscosity (mPa.s)</v>
      </c>
      <c r="AK1459" s="1">
        <v>20</v>
      </c>
      <c r="AL1459" s="1" t="s">
        <v>83</v>
      </c>
      <c r="AM1459" s="1" t="s">
        <v>79</v>
      </c>
      <c r="AN1459" s="1">
        <f t="shared" si="957"/>
        <v>0.84202414999999986</v>
      </c>
      <c r="AO1459" s="1">
        <f>Tabulka1[[#This Row],[Interpolated_z2]]-Tabulka1[[#This Row],[z2]]</f>
        <v>-0.2690113360663613</v>
      </c>
      <c r="AP1459" s="1">
        <f>Tabulka1[[#This Row],[Interpolated_z2 - measured]]/Tabulka1[[#This Row],[z2]]*100</f>
        <v>-24.21266822167852</v>
      </c>
      <c r="AQ1459" s="1">
        <v>1</v>
      </c>
    </row>
    <row r="1460" spans="1:43" ht="16.5" x14ac:dyDescent="0.35">
      <c r="A1460" s="1">
        <f t="shared" si="961"/>
        <v>1.4193134382535195</v>
      </c>
      <c r="B1460" s="1">
        <f t="shared" si="961"/>
        <v>0.70965671912675976</v>
      </c>
      <c r="C1460" s="1">
        <f>Tabulka1[[#This Row],[z2]]</f>
        <v>1.2914457293314525</v>
      </c>
      <c r="D1460" s="1">
        <f>Tabulka1[[#This Row],[std2]]</f>
        <v>9.387421357569157E-4</v>
      </c>
      <c r="E1460" s="1">
        <f t="shared" si="958"/>
        <v>4</v>
      </c>
      <c r="F1460" s="1" t="s">
        <v>84</v>
      </c>
      <c r="G1460" s="1" t="s">
        <v>27</v>
      </c>
      <c r="H1460" s="1" t="str">
        <f>Tabulka1[[#This Row],[z2Label]]</f>
        <v>Dynamic viscosity (mPa.s)</v>
      </c>
      <c r="I1460" s="1">
        <f t="shared" si="962"/>
        <v>10</v>
      </c>
      <c r="J1460" s="1">
        <f t="shared" si="962"/>
        <v>1</v>
      </c>
      <c r="K1460">
        <v>1.2914457293314525</v>
      </c>
      <c r="L1460">
        <v>9.387421357569157E-4</v>
      </c>
      <c r="M1460" s="1" t="s">
        <v>29</v>
      </c>
      <c r="N1460" s="1" t="s">
        <v>28</v>
      </c>
      <c r="O1460" s="1" t="s">
        <v>81</v>
      </c>
      <c r="P1460" s="1">
        <f t="shared" si="963"/>
        <v>6.1056807280458401</v>
      </c>
      <c r="Q1460" s="1">
        <f t="shared" si="963"/>
        <v>1</v>
      </c>
      <c r="R1460" s="1">
        <f>Tabulka1[[#This Row],[z2]]</f>
        <v>1.2914457293314525</v>
      </c>
      <c r="S1460" s="1">
        <f>Tabulka1[[#This Row],[std2]]</f>
        <v>9.387421357569157E-4</v>
      </c>
      <c r="T1460" s="1" t="s">
        <v>39</v>
      </c>
      <c r="U1460" s="1" t="s">
        <v>28</v>
      </c>
      <c r="V1460" s="1" t="str">
        <f>Tabulka1[[#This Row],[z2Label]]</f>
        <v>Dynamic viscosity (mPa.s)</v>
      </c>
      <c r="W1460" s="1">
        <f>2*Tabulka1[[#This Row],[x3]]/94.196*1000/(100-Tabulka1[[#This Row],[x2]])</f>
        <v>1.4404199112125169</v>
      </c>
      <c r="X1460" s="1">
        <f>(Tabulka1[[#This Row],[x2]]-Tabulka1[[#This Row],[x3]])/60.08*1000/(100-Tabulka1[[#This Row],[x2]])</f>
        <v>0.72020995560625845</v>
      </c>
      <c r="Y1460" s="1">
        <f>Tabulka1[[#This Row],[z2]]</f>
        <v>1.2914457293314525</v>
      </c>
      <c r="Z1460" s="1">
        <f>Tabulka1[[#This Row],[std2]]</f>
        <v>9.387421357569157E-4</v>
      </c>
      <c r="AA1460" s="1" t="s">
        <v>40</v>
      </c>
      <c r="AB1460" s="1" t="s">
        <v>37</v>
      </c>
      <c r="AC1460" s="1" t="str">
        <f>Tabulka1[[#This Row],[z2Label]]</f>
        <v>Dynamic viscosity (mPa.s)</v>
      </c>
      <c r="AD1460" s="1">
        <f>Tabulka1[[#This Row],[y2]]</f>
        <v>1</v>
      </c>
      <c r="AE1460" s="1">
        <f>Tabulka1[[#This Row],[x3]]</f>
        <v>6.1056807280458401</v>
      </c>
      <c r="AF1460" s="1">
        <f>Tabulka1[[#This Row],[x2]]-Tabulka1[[#This Row],[x3]]</f>
        <v>3.8943192719541599</v>
      </c>
      <c r="AG1460" s="1">
        <f>100-Tabulka1[[#This Row],[Na2O_proc]]-Tabulka1[[#This Row],[SiO2_proc]]</f>
        <v>90</v>
      </c>
      <c r="AH1460" s="1">
        <f>Tabulka1[[#This Row],[z2]]</f>
        <v>1.2914457293314525</v>
      </c>
      <c r="AI1460" s="1">
        <f>Tabulka1[[#This Row],[std2]]</f>
        <v>9.387421357569157E-4</v>
      </c>
      <c r="AJ1460" s="1" t="str">
        <f>Tabulka1[[#This Row],[z2Label]]</f>
        <v>Dynamic viscosity (mPa.s)</v>
      </c>
      <c r="AK1460" s="1">
        <v>20</v>
      </c>
      <c r="AL1460" s="1" t="s">
        <v>83</v>
      </c>
      <c r="AM1460" s="1" t="s">
        <v>79</v>
      </c>
      <c r="AN1460" s="1">
        <f t="shared" si="957"/>
        <v>1.3082239000000002</v>
      </c>
      <c r="AO1460" s="1">
        <f>Tabulka1[[#This Row],[Interpolated_z2]]-Tabulka1[[#This Row],[z2]]</f>
        <v>1.6778170668547698E-2</v>
      </c>
      <c r="AP1460" s="1">
        <f>Tabulka1[[#This Row],[Interpolated_z2 - measured]]/Tabulka1[[#This Row],[z2]]*100</f>
        <v>1.2991773705607679</v>
      </c>
      <c r="AQ1460" s="1">
        <v>1</v>
      </c>
    </row>
    <row r="1461" spans="1:43" ht="16.5" x14ac:dyDescent="0.35">
      <c r="A1461" s="1">
        <f t="shared" si="961"/>
        <v>2.2303987658482201</v>
      </c>
      <c r="B1461" s="1">
        <f t="shared" si="961"/>
        <v>1.11519938292411</v>
      </c>
      <c r="C1461" s="1">
        <f>Tabulka1[[#This Row],[z2]]</f>
        <v>1.5520969915021765</v>
      </c>
      <c r="D1461" s="1">
        <f>Tabulka1[[#This Row],[std2]]</f>
        <v>1.4767582170973414E-4</v>
      </c>
      <c r="E1461" s="1">
        <f t="shared" si="958"/>
        <v>4</v>
      </c>
      <c r="F1461" s="1" t="s">
        <v>84</v>
      </c>
      <c r="G1461" s="1" t="s">
        <v>27</v>
      </c>
      <c r="H1461" s="1" t="str">
        <f>Tabulka1[[#This Row],[z2Label]]</f>
        <v>Dynamic viscosity (mPa.s)</v>
      </c>
      <c r="I1461" s="1">
        <f t="shared" si="962"/>
        <v>15</v>
      </c>
      <c r="J1461" s="1">
        <f t="shared" si="962"/>
        <v>1</v>
      </c>
      <c r="K1461">
        <v>1.5520969915021765</v>
      </c>
      <c r="L1461">
        <v>1.4767582170973414E-4</v>
      </c>
      <c r="M1461" s="1" t="s">
        <v>29</v>
      </c>
      <c r="N1461" s="1" t="s">
        <v>28</v>
      </c>
      <c r="O1461" s="1" t="s">
        <v>81</v>
      </c>
      <c r="P1461" s="1">
        <f t="shared" si="963"/>
        <v>9.1585210920687601</v>
      </c>
      <c r="Q1461" s="1">
        <f t="shared" si="963"/>
        <v>1</v>
      </c>
      <c r="R1461" s="1">
        <f>Tabulka1[[#This Row],[z2]]</f>
        <v>1.5520969915021765</v>
      </c>
      <c r="S1461" s="1">
        <f>Tabulka1[[#This Row],[std2]]</f>
        <v>1.4767582170973414E-4</v>
      </c>
      <c r="T1461" s="1" t="s">
        <v>39</v>
      </c>
      <c r="U1461" s="1" t="s">
        <v>28</v>
      </c>
      <c r="V1461" s="1" t="str">
        <f>Tabulka1[[#This Row],[z2Label]]</f>
        <v>Dynamic viscosity (mPa.s)</v>
      </c>
      <c r="W1461" s="1">
        <f>2*Tabulka1[[#This Row],[x3]]/94.196*1000/(100-Tabulka1[[#This Row],[x2]])</f>
        <v>2.2877257413375265</v>
      </c>
      <c r="X1461" s="1">
        <f>(Tabulka1[[#This Row],[x2]]-Tabulka1[[#This Row],[x3]])/60.08*1000/(100-Tabulka1[[#This Row],[x2]])</f>
        <v>1.1438628706687632</v>
      </c>
      <c r="Y1461" s="1">
        <f>Tabulka1[[#This Row],[z2]]</f>
        <v>1.5520969915021765</v>
      </c>
      <c r="Z1461" s="1">
        <f>Tabulka1[[#This Row],[std2]]</f>
        <v>1.4767582170973414E-4</v>
      </c>
      <c r="AA1461" s="1" t="s">
        <v>40</v>
      </c>
      <c r="AB1461" s="1" t="s">
        <v>37</v>
      </c>
      <c r="AC1461" s="1" t="str">
        <f>Tabulka1[[#This Row],[z2Label]]</f>
        <v>Dynamic viscosity (mPa.s)</v>
      </c>
      <c r="AD1461" s="1">
        <f>Tabulka1[[#This Row],[y2]]</f>
        <v>1</v>
      </c>
      <c r="AE1461" s="1">
        <f>Tabulka1[[#This Row],[x3]]</f>
        <v>9.1585210920687601</v>
      </c>
      <c r="AF1461" s="1">
        <f>Tabulka1[[#This Row],[x2]]-Tabulka1[[#This Row],[x3]]</f>
        <v>5.8414789079312399</v>
      </c>
      <c r="AG1461" s="1">
        <f>100-Tabulka1[[#This Row],[Na2O_proc]]-Tabulka1[[#This Row],[SiO2_proc]]</f>
        <v>85</v>
      </c>
      <c r="AH1461" s="1">
        <f>Tabulka1[[#This Row],[z2]]</f>
        <v>1.5520969915021765</v>
      </c>
      <c r="AI1461" s="1">
        <f>Tabulka1[[#This Row],[std2]]</f>
        <v>1.4767582170973414E-4</v>
      </c>
      <c r="AJ1461" s="1" t="str">
        <f>Tabulka1[[#This Row],[z2Label]]</f>
        <v>Dynamic viscosity (mPa.s)</v>
      </c>
      <c r="AK1461" s="1">
        <v>20</v>
      </c>
      <c r="AL1461" s="1" t="s">
        <v>83</v>
      </c>
      <c r="AM1461" s="1" t="s">
        <v>79</v>
      </c>
      <c r="AN1461" s="1">
        <f t="shared" si="957"/>
        <v>1.8195576500000004</v>
      </c>
      <c r="AO1461" s="1">
        <f>Tabulka1[[#This Row],[Interpolated_z2]]-Tabulka1[[#This Row],[z2]]</f>
        <v>0.26746065849782386</v>
      </c>
      <c r="AP1461" s="1">
        <f>Tabulka1[[#This Row],[Interpolated_z2 - measured]]/Tabulka1[[#This Row],[z2]]*100</f>
        <v>17.232212932708901</v>
      </c>
      <c r="AQ1461" s="1">
        <v>1</v>
      </c>
    </row>
    <row r="1462" spans="1:43" ht="16.5" x14ac:dyDescent="0.35">
      <c r="A1462" s="1">
        <f t="shared" si="961"/>
        <v>3.1291840597370948</v>
      </c>
      <c r="B1462" s="1">
        <f t="shared" si="961"/>
        <v>1.5645920298685474</v>
      </c>
      <c r="C1462" s="1">
        <f>Tabulka1[[#This Row],[z2]]</f>
        <v>1.9747981599970723</v>
      </c>
      <c r="D1462" s="1">
        <f>Tabulka1[[#This Row],[std2]]</f>
        <v>4.5032593334614586E-5</v>
      </c>
      <c r="E1462" s="1">
        <f t="shared" si="958"/>
        <v>4</v>
      </c>
      <c r="F1462" s="1" t="s">
        <v>84</v>
      </c>
      <c r="G1462" s="1" t="s">
        <v>27</v>
      </c>
      <c r="H1462" s="1" t="str">
        <f>Tabulka1[[#This Row],[z2Label]]</f>
        <v>Dynamic viscosity (mPa.s)</v>
      </c>
      <c r="I1462" s="1">
        <f t="shared" si="962"/>
        <v>20</v>
      </c>
      <c r="J1462" s="1">
        <f t="shared" si="962"/>
        <v>1</v>
      </c>
      <c r="K1462">
        <v>1.9747981599970723</v>
      </c>
      <c r="L1462">
        <v>4.5032593334614586E-5</v>
      </c>
      <c r="M1462" s="1" t="s">
        <v>29</v>
      </c>
      <c r="N1462" s="1" t="s">
        <v>28</v>
      </c>
      <c r="O1462" s="1" t="s">
        <v>81</v>
      </c>
      <c r="P1462" s="1">
        <f t="shared" si="963"/>
        <v>12.21136145609168</v>
      </c>
      <c r="Q1462" s="1">
        <f t="shared" si="963"/>
        <v>1</v>
      </c>
      <c r="R1462" s="1">
        <f>Tabulka1[[#This Row],[z2]]</f>
        <v>1.9747981599970723</v>
      </c>
      <c r="S1462" s="1">
        <f>Tabulka1[[#This Row],[std2]]</f>
        <v>4.5032593334614586E-5</v>
      </c>
      <c r="T1462" s="1" t="s">
        <v>39</v>
      </c>
      <c r="U1462" s="1" t="s">
        <v>28</v>
      </c>
      <c r="V1462" s="1" t="str">
        <f>Tabulka1[[#This Row],[z2Label]]</f>
        <v>Dynamic viscosity (mPa.s)</v>
      </c>
      <c r="W1462" s="1">
        <f>2*Tabulka1[[#This Row],[x3]]/94.196*1000/(100-Tabulka1[[#This Row],[x2]])</f>
        <v>3.2409448002281627</v>
      </c>
      <c r="X1462" s="1">
        <f>(Tabulka1[[#This Row],[x2]]-Tabulka1[[#This Row],[x3]])/60.08*1000/(100-Tabulka1[[#This Row],[x2]])</f>
        <v>1.6204724001140813</v>
      </c>
      <c r="Y1462" s="1">
        <f>Tabulka1[[#This Row],[z2]]</f>
        <v>1.9747981599970723</v>
      </c>
      <c r="Z1462" s="1">
        <f>Tabulka1[[#This Row],[std2]]</f>
        <v>4.5032593334614586E-5</v>
      </c>
      <c r="AA1462" s="1" t="s">
        <v>40</v>
      </c>
      <c r="AB1462" s="1" t="s">
        <v>37</v>
      </c>
      <c r="AC1462" s="1" t="str">
        <f>Tabulka1[[#This Row],[z2Label]]</f>
        <v>Dynamic viscosity (mPa.s)</v>
      </c>
      <c r="AD1462" s="1">
        <f>Tabulka1[[#This Row],[y2]]</f>
        <v>1</v>
      </c>
      <c r="AE1462" s="1">
        <f>Tabulka1[[#This Row],[x3]]</f>
        <v>12.21136145609168</v>
      </c>
      <c r="AF1462" s="1">
        <f>Tabulka1[[#This Row],[x2]]-Tabulka1[[#This Row],[x3]]</f>
        <v>7.7886385439083199</v>
      </c>
      <c r="AG1462" s="1">
        <f>100-Tabulka1[[#This Row],[Na2O_proc]]-Tabulka1[[#This Row],[SiO2_proc]]</f>
        <v>80</v>
      </c>
      <c r="AH1462" s="1">
        <f>Tabulka1[[#This Row],[z2]]</f>
        <v>1.9747981599970723</v>
      </c>
      <c r="AI1462" s="1">
        <f>Tabulka1[[#This Row],[std2]]</f>
        <v>4.5032593334614586E-5</v>
      </c>
      <c r="AJ1462" s="1" t="str">
        <f>Tabulka1[[#This Row],[z2Label]]</f>
        <v>Dynamic viscosity (mPa.s)</v>
      </c>
      <c r="AK1462" s="1">
        <v>20</v>
      </c>
      <c r="AL1462" s="1" t="s">
        <v>83</v>
      </c>
      <c r="AM1462" s="1" t="s">
        <v>79</v>
      </c>
      <c r="AN1462" s="1">
        <f t="shared" si="957"/>
        <v>2.1844228999999982</v>
      </c>
      <c r="AO1462" s="1">
        <f>Tabulka1[[#This Row],[Interpolated_z2]]-Tabulka1[[#This Row],[z2]]</f>
        <v>0.20962474000292586</v>
      </c>
      <c r="AP1462" s="1">
        <f>Tabulka1[[#This Row],[Interpolated_z2 - measured]]/Tabulka1[[#This Row],[z2]]*100</f>
        <v>10.614995711928181</v>
      </c>
      <c r="AQ1462" s="1">
        <v>1</v>
      </c>
    </row>
    <row r="1463" spans="1:43" ht="16.5" x14ac:dyDescent="0.35">
      <c r="A1463" s="1">
        <f t="shared" si="961"/>
        <v>4.0909798024320052</v>
      </c>
      <c r="B1463" s="1">
        <f t="shared" si="961"/>
        <v>2.0454899012160026</v>
      </c>
      <c r="C1463" s="1">
        <f>Tabulka1[[#This Row],[z2]]</f>
        <v>2.5427539564173651</v>
      </c>
      <c r="D1463" s="1">
        <f>Tabulka1[[#This Row],[std2]]</f>
        <v>1.7862872198881448E-4</v>
      </c>
      <c r="E1463" s="1">
        <f t="shared" si="958"/>
        <v>4</v>
      </c>
      <c r="F1463" s="1" t="s">
        <v>84</v>
      </c>
      <c r="G1463" s="1" t="s">
        <v>27</v>
      </c>
      <c r="H1463" s="1" t="str">
        <f>Tabulka1[[#This Row],[z2Label]]</f>
        <v>Dynamic viscosity (mPa.s)</v>
      </c>
      <c r="I1463" s="1">
        <f t="shared" si="962"/>
        <v>25</v>
      </c>
      <c r="J1463" s="1">
        <f t="shared" si="962"/>
        <v>1</v>
      </c>
      <c r="K1463">
        <v>2.5427539564173651</v>
      </c>
      <c r="L1463">
        <v>1.7862872198881448E-4</v>
      </c>
      <c r="M1463" s="1" t="s">
        <v>29</v>
      </c>
      <c r="N1463" s="1" t="s">
        <v>28</v>
      </c>
      <c r="O1463" s="1" t="s">
        <v>81</v>
      </c>
      <c r="P1463" s="1">
        <f t="shared" si="963"/>
        <v>15.2642018201146</v>
      </c>
      <c r="Q1463" s="1">
        <f t="shared" si="963"/>
        <v>1</v>
      </c>
      <c r="R1463" s="1">
        <f>Tabulka1[[#This Row],[z2]]</f>
        <v>2.5427539564173651</v>
      </c>
      <c r="S1463" s="1">
        <f>Tabulka1[[#This Row],[std2]]</f>
        <v>1.7862872198881448E-4</v>
      </c>
      <c r="T1463" s="1" t="s">
        <v>39</v>
      </c>
      <c r="U1463" s="1" t="s">
        <v>28</v>
      </c>
      <c r="V1463" s="1" t="str">
        <f>Tabulka1[[#This Row],[z2Label]]</f>
        <v>Dynamic viscosity (mPa.s)</v>
      </c>
      <c r="W1463" s="1">
        <f>2*Tabulka1[[#This Row],[x3]]/94.196*1000/(100-Tabulka1[[#This Row],[x2]])</f>
        <v>4.3212597336375502</v>
      </c>
      <c r="X1463" s="1">
        <f>(Tabulka1[[#This Row],[x2]]-Tabulka1[[#This Row],[x3]])/60.08*1000/(100-Tabulka1[[#This Row],[x2]])</f>
        <v>2.1606298668187751</v>
      </c>
      <c r="Y1463" s="1">
        <f>Tabulka1[[#This Row],[z2]]</f>
        <v>2.5427539564173651</v>
      </c>
      <c r="Z1463" s="1">
        <f>Tabulka1[[#This Row],[std2]]</f>
        <v>1.7862872198881448E-4</v>
      </c>
      <c r="AA1463" s="1" t="s">
        <v>40</v>
      </c>
      <c r="AB1463" s="1" t="s">
        <v>37</v>
      </c>
      <c r="AC1463" s="1" t="str">
        <f>Tabulka1[[#This Row],[z2Label]]</f>
        <v>Dynamic viscosity (mPa.s)</v>
      </c>
      <c r="AD1463" s="1">
        <f>Tabulka1[[#This Row],[y2]]</f>
        <v>1</v>
      </c>
      <c r="AE1463" s="1">
        <f>Tabulka1[[#This Row],[x3]]</f>
        <v>15.2642018201146</v>
      </c>
      <c r="AF1463" s="1">
        <f>Tabulka1[[#This Row],[x2]]-Tabulka1[[#This Row],[x3]]</f>
        <v>9.7357981798853999</v>
      </c>
      <c r="AG1463" s="1">
        <f>100-Tabulka1[[#This Row],[Na2O_proc]]-Tabulka1[[#This Row],[SiO2_proc]]</f>
        <v>75</v>
      </c>
      <c r="AH1463" s="1">
        <f>Tabulka1[[#This Row],[z2]]</f>
        <v>2.5427539564173651</v>
      </c>
      <c r="AI1463" s="1">
        <f>Tabulka1[[#This Row],[std2]]</f>
        <v>1.7862872198881448E-4</v>
      </c>
      <c r="AJ1463" s="1" t="str">
        <f>Tabulka1[[#This Row],[z2Label]]</f>
        <v>Dynamic viscosity (mPa.s)</v>
      </c>
      <c r="AK1463" s="1">
        <v>20</v>
      </c>
      <c r="AL1463" s="1" t="s">
        <v>83</v>
      </c>
      <c r="AM1463" s="1" t="s">
        <v>79</v>
      </c>
      <c r="AN1463" s="1">
        <f t="shared" si="957"/>
        <v>2.5210271499999997</v>
      </c>
      <c r="AO1463" s="1">
        <f>Tabulka1[[#This Row],[Interpolated_z2]]-Tabulka1[[#This Row],[z2]]</f>
        <v>-2.1726806417365463E-2</v>
      </c>
      <c r="AP1463" s="1">
        <f>Tabulka1[[#This Row],[Interpolated_z2 - measured]]/Tabulka1[[#This Row],[z2]]*100</f>
        <v>-0.85445964453350531</v>
      </c>
      <c r="AQ1463" s="1">
        <v>1</v>
      </c>
    </row>
    <row r="1464" spans="1:43" ht="16.5" x14ac:dyDescent="0.35">
      <c r="A1464" s="1">
        <f t="shared" si="961"/>
        <v>5.1576330731934972</v>
      </c>
      <c r="B1464" s="1">
        <f t="shared" si="961"/>
        <v>2.5788165365967486</v>
      </c>
      <c r="C1464" s="1">
        <f>Tabulka1[[#This Row],[z2]]</f>
        <v>3.5418091524235549</v>
      </c>
      <c r="D1464" s="1">
        <f>Tabulka1[[#This Row],[std2]]</f>
        <v>1.1056019906975415E-5</v>
      </c>
      <c r="E1464" s="1">
        <f t="shared" ref="E1464:E1495" si="964">E1093</f>
        <v>4</v>
      </c>
      <c r="F1464" s="1" t="s">
        <v>84</v>
      </c>
      <c r="G1464" s="1" t="s">
        <v>27</v>
      </c>
      <c r="H1464" s="1" t="str">
        <f>Tabulka1[[#This Row],[z2Label]]</f>
        <v>Dynamic viscosity (mPa.s)</v>
      </c>
      <c r="I1464" s="1">
        <f t="shared" si="962"/>
        <v>30</v>
      </c>
      <c r="J1464" s="1">
        <f t="shared" si="962"/>
        <v>1</v>
      </c>
      <c r="K1464">
        <v>3.5418091524235549</v>
      </c>
      <c r="L1464">
        <v>1.1056019906975415E-5</v>
      </c>
      <c r="M1464" s="1" t="s">
        <v>29</v>
      </c>
      <c r="N1464" s="1" t="s">
        <v>28</v>
      </c>
      <c r="O1464" s="1" t="s">
        <v>81</v>
      </c>
      <c r="P1464" s="1">
        <f t="shared" si="963"/>
        <v>18.31704218413752</v>
      </c>
      <c r="Q1464" s="1">
        <f t="shared" si="963"/>
        <v>1</v>
      </c>
      <c r="R1464" s="1">
        <f>Tabulka1[[#This Row],[z2]]</f>
        <v>3.5418091524235549</v>
      </c>
      <c r="S1464" s="1">
        <f>Tabulka1[[#This Row],[std2]]</f>
        <v>1.1056019906975415E-5</v>
      </c>
      <c r="T1464" s="1" t="s">
        <v>39</v>
      </c>
      <c r="U1464" s="1" t="s">
        <v>28</v>
      </c>
      <c r="V1464" s="1" t="str">
        <f>Tabulka1[[#This Row],[z2Label]]</f>
        <v>Dynamic viscosity (mPa.s)</v>
      </c>
      <c r="W1464" s="1">
        <f>2*Tabulka1[[#This Row],[x3]]/94.196*1000/(100-Tabulka1[[#This Row],[x2]])</f>
        <v>5.5559053718197076</v>
      </c>
      <c r="X1464" s="1">
        <f>(Tabulka1[[#This Row],[x2]]-Tabulka1[[#This Row],[x3]])/60.08*1000/(100-Tabulka1[[#This Row],[x2]])</f>
        <v>2.7779526859098538</v>
      </c>
      <c r="Y1464" s="1">
        <f>Tabulka1[[#This Row],[z2]]</f>
        <v>3.5418091524235549</v>
      </c>
      <c r="Z1464" s="1">
        <f>Tabulka1[[#This Row],[std2]]</f>
        <v>1.1056019906975415E-5</v>
      </c>
      <c r="AA1464" s="1" t="s">
        <v>40</v>
      </c>
      <c r="AB1464" s="1" t="s">
        <v>37</v>
      </c>
      <c r="AC1464" s="1" t="str">
        <f>Tabulka1[[#This Row],[z2Label]]</f>
        <v>Dynamic viscosity (mPa.s)</v>
      </c>
      <c r="AD1464" s="1">
        <f>Tabulka1[[#This Row],[y2]]</f>
        <v>1</v>
      </c>
      <c r="AE1464" s="1">
        <f>Tabulka1[[#This Row],[x3]]</f>
        <v>18.31704218413752</v>
      </c>
      <c r="AF1464" s="1">
        <f>Tabulka1[[#This Row],[x2]]-Tabulka1[[#This Row],[x3]]</f>
        <v>11.68295781586248</v>
      </c>
      <c r="AG1464" s="1">
        <f>100-Tabulka1[[#This Row],[Na2O_proc]]-Tabulka1[[#This Row],[SiO2_proc]]</f>
        <v>70</v>
      </c>
      <c r="AH1464" s="1">
        <f>Tabulka1[[#This Row],[z2]]</f>
        <v>3.5418091524235549</v>
      </c>
      <c r="AI1464" s="1">
        <f>Tabulka1[[#This Row],[std2]]</f>
        <v>1.1056019906975415E-5</v>
      </c>
      <c r="AJ1464" s="1" t="str">
        <f>Tabulka1[[#This Row],[z2Label]]</f>
        <v>Dynamic viscosity (mPa.s)</v>
      </c>
      <c r="AK1464" s="1">
        <v>20</v>
      </c>
      <c r="AL1464" s="1" t="s">
        <v>83</v>
      </c>
      <c r="AM1464" s="1" t="s">
        <v>79</v>
      </c>
      <c r="AN1464" s="1">
        <f t="shared" si="957"/>
        <v>3.257387899999999</v>
      </c>
      <c r="AO1464" s="1">
        <f>Tabulka1[[#This Row],[Interpolated_z2]]-Tabulka1[[#This Row],[z2]]</f>
        <v>-0.28442125242355587</v>
      </c>
      <c r="AP1464" s="1">
        <f>Tabulka1[[#This Row],[Interpolated_z2 - measured]]/Tabulka1[[#This Row],[z2]]*100</f>
        <v>-8.030394642493226</v>
      </c>
      <c r="AQ1464" s="1">
        <v>1</v>
      </c>
    </row>
    <row r="1465" spans="1:43" ht="16.5" x14ac:dyDescent="0.35">
      <c r="A1465" s="1">
        <f t="shared" si="961"/>
        <v>6.3163388991158698</v>
      </c>
      <c r="B1465" s="1">
        <f t="shared" si="961"/>
        <v>3.1581694495579349</v>
      </c>
      <c r="C1465" s="1">
        <f>Tabulka1[[#This Row],[z2]]</f>
        <v>5.2581917866117909</v>
      </c>
      <c r="D1465" s="1">
        <f>Tabulka1[[#This Row],[std2]]</f>
        <v>1.4337038792657166E-3</v>
      </c>
      <c r="E1465" s="1">
        <f t="shared" si="964"/>
        <v>4</v>
      </c>
      <c r="F1465" s="1" t="s">
        <v>84</v>
      </c>
      <c r="G1465" s="1" t="s">
        <v>27</v>
      </c>
      <c r="H1465" s="1" t="str">
        <f>Tabulka1[[#This Row],[z2Label]]</f>
        <v>Dynamic viscosity (mPa.s)</v>
      </c>
      <c r="I1465" s="1">
        <f t="shared" si="962"/>
        <v>35</v>
      </c>
      <c r="J1465" s="1">
        <f t="shared" si="962"/>
        <v>1</v>
      </c>
      <c r="K1465">
        <v>5.2581917866117909</v>
      </c>
      <c r="L1465">
        <v>1.4337038792657166E-3</v>
      </c>
      <c r="M1465" s="1" t="s">
        <v>29</v>
      </c>
      <c r="N1465" s="1" t="s">
        <v>28</v>
      </c>
      <c r="O1465" s="1" t="s">
        <v>81</v>
      </c>
      <c r="P1465" s="1">
        <f t="shared" si="963"/>
        <v>21.36988254816044</v>
      </c>
      <c r="Q1465" s="1">
        <f t="shared" si="963"/>
        <v>1</v>
      </c>
      <c r="R1465" s="1">
        <f>Tabulka1[[#This Row],[z2]]</f>
        <v>5.2581917866117909</v>
      </c>
      <c r="S1465" s="1">
        <f>Tabulka1[[#This Row],[std2]]</f>
        <v>1.4337038792657166E-3</v>
      </c>
      <c r="T1465" s="1" t="s">
        <v>39</v>
      </c>
      <c r="U1465" s="1" t="s">
        <v>28</v>
      </c>
      <c r="V1465" s="1" t="str">
        <f>Tabulka1[[#This Row],[z2Label]]</f>
        <v>Dynamic viscosity (mPa.s)</v>
      </c>
      <c r="W1465" s="1">
        <f>2*Tabulka1[[#This Row],[x3]]/94.196*1000/(100-Tabulka1[[#This Row],[x2]])</f>
        <v>6.9804964927991193</v>
      </c>
      <c r="X1465" s="1">
        <f>(Tabulka1[[#This Row],[x2]]-Tabulka1[[#This Row],[x3]])/60.08*1000/(100-Tabulka1[[#This Row],[x2]])</f>
        <v>3.4902482463995597</v>
      </c>
      <c r="Y1465" s="1">
        <f>Tabulka1[[#This Row],[z2]]</f>
        <v>5.2581917866117909</v>
      </c>
      <c r="Z1465" s="1">
        <f>Tabulka1[[#This Row],[std2]]</f>
        <v>1.4337038792657166E-3</v>
      </c>
      <c r="AA1465" s="1" t="s">
        <v>40</v>
      </c>
      <c r="AB1465" s="1" t="s">
        <v>37</v>
      </c>
      <c r="AC1465" s="1" t="str">
        <f>Tabulka1[[#This Row],[z2Label]]</f>
        <v>Dynamic viscosity (mPa.s)</v>
      </c>
      <c r="AD1465" s="1">
        <f>Tabulka1[[#This Row],[y2]]</f>
        <v>1</v>
      </c>
      <c r="AE1465" s="1">
        <f>Tabulka1[[#This Row],[x3]]</f>
        <v>21.36988254816044</v>
      </c>
      <c r="AF1465" s="1">
        <f>Tabulka1[[#This Row],[x2]]-Tabulka1[[#This Row],[x3]]</f>
        <v>13.63011745183956</v>
      </c>
      <c r="AG1465" s="1">
        <f>100-Tabulka1[[#This Row],[Na2O_proc]]-Tabulka1[[#This Row],[SiO2_proc]]</f>
        <v>65</v>
      </c>
      <c r="AH1465" s="1">
        <f>Tabulka1[[#This Row],[z2]]</f>
        <v>5.2581917866117909</v>
      </c>
      <c r="AI1465" s="1">
        <f>Tabulka1[[#This Row],[std2]]</f>
        <v>1.4337038792657166E-3</v>
      </c>
      <c r="AJ1465" s="1" t="str">
        <f>Tabulka1[[#This Row],[z2Label]]</f>
        <v>Dynamic viscosity (mPa.s)</v>
      </c>
      <c r="AK1465" s="1">
        <v>20</v>
      </c>
      <c r="AL1465" s="1" t="s">
        <v>83</v>
      </c>
      <c r="AM1465" s="1" t="s">
        <v>79</v>
      </c>
      <c r="AN1465" s="1">
        <f t="shared" si="957"/>
        <v>5.1313326499999974</v>
      </c>
      <c r="AO1465" s="1">
        <f>Tabulka1[[#This Row],[Interpolated_z2]]-Tabulka1[[#This Row],[z2]]</f>
        <v>-0.12685913661179349</v>
      </c>
      <c r="AP1465" s="1">
        <f>Tabulka1[[#This Row],[Interpolated_z2 - measured]]/Tabulka1[[#This Row],[z2]]*100</f>
        <v>-2.412600029820088</v>
      </c>
      <c r="AQ1465" s="1">
        <v>1</v>
      </c>
    </row>
    <row r="1466" spans="1:43" ht="16.5" x14ac:dyDescent="0.35">
      <c r="A1466" s="1">
        <f t="shared" ref="A1466:B1485" si="965">A1095</f>
        <v>7.5903705048095622</v>
      </c>
      <c r="B1466" s="1">
        <f t="shared" si="965"/>
        <v>3.7951852524047811</v>
      </c>
      <c r="C1466" s="1">
        <f>Tabulka1[[#This Row],[z2]]</f>
        <v>8.7176036054904831</v>
      </c>
      <c r="D1466" s="1">
        <f>Tabulka1[[#This Row],[std2]]</f>
        <v>2.68730804085935E-2</v>
      </c>
      <c r="E1466" s="1">
        <f t="shared" si="964"/>
        <v>4</v>
      </c>
      <c r="F1466" s="1" t="s">
        <v>84</v>
      </c>
      <c r="G1466" s="1" t="s">
        <v>27</v>
      </c>
      <c r="H1466" s="1" t="str">
        <f>Tabulka1[[#This Row],[z2Label]]</f>
        <v>Dynamic viscosity (mPa.s)</v>
      </c>
      <c r="I1466" s="1">
        <f t="shared" si="962"/>
        <v>40</v>
      </c>
      <c r="J1466" s="1">
        <f t="shared" si="962"/>
        <v>1</v>
      </c>
      <c r="K1466">
        <v>8.7176036054904831</v>
      </c>
      <c r="L1466">
        <v>2.68730804085935E-2</v>
      </c>
      <c r="M1466" s="1" t="s">
        <v>29</v>
      </c>
      <c r="N1466" s="1" t="s">
        <v>28</v>
      </c>
      <c r="O1466" s="1" t="s">
        <v>81</v>
      </c>
      <c r="P1466" s="1">
        <f t="shared" si="963"/>
        <v>24.42272291218336</v>
      </c>
      <c r="Q1466" s="1">
        <f t="shared" si="963"/>
        <v>1</v>
      </c>
      <c r="R1466" s="1">
        <f>Tabulka1[[#This Row],[z2]]</f>
        <v>8.7176036054904831</v>
      </c>
      <c r="S1466" s="1">
        <f>Tabulka1[[#This Row],[std2]]</f>
        <v>2.68730804085935E-2</v>
      </c>
      <c r="T1466" s="1" t="s">
        <v>39</v>
      </c>
      <c r="U1466" s="1" t="s">
        <v>28</v>
      </c>
      <c r="V1466" s="1" t="str">
        <f>Tabulka1[[#This Row],[z2Label]]</f>
        <v>Dynamic viscosity (mPa.s)</v>
      </c>
      <c r="W1466" s="1">
        <f>2*Tabulka1[[#This Row],[x3]]/94.196*1000/(100-Tabulka1[[#This Row],[x2]])</f>
        <v>8.6425194672751005</v>
      </c>
      <c r="X1466" s="1">
        <f>(Tabulka1[[#This Row],[x2]]-Tabulka1[[#This Row],[x3]])/60.08*1000/(100-Tabulka1[[#This Row],[x2]])</f>
        <v>4.3212597336375502</v>
      </c>
      <c r="Y1466" s="1">
        <f>Tabulka1[[#This Row],[z2]]</f>
        <v>8.7176036054904831</v>
      </c>
      <c r="Z1466" s="1">
        <f>Tabulka1[[#This Row],[std2]]</f>
        <v>2.68730804085935E-2</v>
      </c>
      <c r="AA1466" s="1" t="s">
        <v>40</v>
      </c>
      <c r="AB1466" s="1" t="s">
        <v>37</v>
      </c>
      <c r="AC1466" s="1" t="str">
        <f>Tabulka1[[#This Row],[z2Label]]</f>
        <v>Dynamic viscosity (mPa.s)</v>
      </c>
      <c r="AD1466" s="1">
        <f>Tabulka1[[#This Row],[y2]]</f>
        <v>1</v>
      </c>
      <c r="AE1466" s="1">
        <f>Tabulka1[[#This Row],[x3]]</f>
        <v>24.42272291218336</v>
      </c>
      <c r="AF1466" s="1">
        <f>Tabulka1[[#This Row],[x2]]-Tabulka1[[#This Row],[x3]]</f>
        <v>15.57727708781664</v>
      </c>
      <c r="AG1466" s="1">
        <f>100-Tabulka1[[#This Row],[Na2O_proc]]-Tabulka1[[#This Row],[SiO2_proc]]</f>
        <v>60</v>
      </c>
      <c r="AH1466" s="1">
        <f>Tabulka1[[#This Row],[z2]]</f>
        <v>8.7176036054904831</v>
      </c>
      <c r="AI1466" s="1">
        <f>Tabulka1[[#This Row],[std2]]</f>
        <v>2.68730804085935E-2</v>
      </c>
      <c r="AJ1466" s="1" t="str">
        <f>Tabulka1[[#This Row],[z2Label]]</f>
        <v>Dynamic viscosity (mPa.s)</v>
      </c>
      <c r="AK1466" s="1">
        <v>20</v>
      </c>
      <c r="AL1466" s="1" t="s">
        <v>83</v>
      </c>
      <c r="AM1466" s="1" t="s">
        <v>79</v>
      </c>
      <c r="AN1466" s="1">
        <f t="shared" si="957"/>
        <v>9.1904988999999944</v>
      </c>
      <c r="AO1466" s="1">
        <f>Tabulka1[[#This Row],[Interpolated_z2]]-Tabulka1[[#This Row],[z2]]</f>
        <v>0.47289529450951129</v>
      </c>
      <c r="AP1466" s="1">
        <f>Tabulka1[[#This Row],[Interpolated_z2 - measured]]/Tabulka1[[#This Row],[z2]]*100</f>
        <v>5.4246019423465697</v>
      </c>
      <c r="AQ1466" s="1">
        <v>1</v>
      </c>
    </row>
    <row r="1467" spans="1:43" ht="16.5" x14ac:dyDescent="0.35">
      <c r="A1467" s="1">
        <f t="shared" si="965"/>
        <v>8.9797278902745727</v>
      </c>
      <c r="B1467" s="1">
        <f t="shared" si="965"/>
        <v>4.4898639451372864</v>
      </c>
      <c r="C1467" s="1">
        <f>Tabulka1[[#This Row],[z2]]</f>
        <v>17.278327824836715</v>
      </c>
      <c r="D1467" s="1">
        <f>Tabulka1[[#This Row],[std2]]</f>
        <v>0.23355827568211468</v>
      </c>
      <c r="E1467" s="1">
        <f t="shared" si="964"/>
        <v>4</v>
      </c>
      <c r="F1467" s="1" t="s">
        <v>84</v>
      </c>
      <c r="G1467" s="1" t="s">
        <v>27</v>
      </c>
      <c r="H1467" s="1" t="str">
        <f>Tabulka1[[#This Row],[z2Label]]</f>
        <v>Dynamic viscosity (mPa.s)</v>
      </c>
      <c r="I1467" s="1">
        <f t="shared" si="962"/>
        <v>45</v>
      </c>
      <c r="J1467" s="1">
        <f t="shared" si="962"/>
        <v>1</v>
      </c>
      <c r="K1467">
        <v>17.278327824836715</v>
      </c>
      <c r="L1467">
        <v>0.23355827568211468</v>
      </c>
      <c r="M1467" s="1" t="s">
        <v>29</v>
      </c>
      <c r="N1467" s="1" t="s">
        <v>28</v>
      </c>
      <c r="O1467" s="1" t="s">
        <v>81</v>
      </c>
      <c r="P1467" s="1">
        <f t="shared" si="963"/>
        <v>27.47556327620628</v>
      </c>
      <c r="Q1467" s="1">
        <f t="shared" si="963"/>
        <v>1</v>
      </c>
      <c r="R1467" s="1">
        <f>Tabulka1[[#This Row],[z2]]</f>
        <v>17.278327824836715</v>
      </c>
      <c r="S1467" s="1">
        <f>Tabulka1[[#This Row],[std2]]</f>
        <v>0.23355827568211468</v>
      </c>
      <c r="T1467" s="1" t="s">
        <v>39</v>
      </c>
      <c r="U1467" s="1" t="s">
        <v>28</v>
      </c>
      <c r="V1467" s="1" t="str">
        <f>Tabulka1[[#This Row],[z2Label]]</f>
        <v>Dynamic viscosity (mPa.s)</v>
      </c>
      <c r="W1467" s="1">
        <f>2*Tabulka1[[#This Row],[x3]]/94.196*1000/(100-Tabulka1[[#This Row],[x2]])</f>
        <v>10.606728437110352</v>
      </c>
      <c r="X1467" s="1">
        <f>(Tabulka1[[#This Row],[x2]]-Tabulka1[[#This Row],[x3]])/60.08*1000/(100-Tabulka1[[#This Row],[x2]])</f>
        <v>5.3033642185551759</v>
      </c>
      <c r="Y1467" s="1">
        <f>Tabulka1[[#This Row],[z2]]</f>
        <v>17.278327824836715</v>
      </c>
      <c r="Z1467" s="1">
        <f>Tabulka1[[#This Row],[std2]]</f>
        <v>0.23355827568211468</v>
      </c>
      <c r="AA1467" s="1" t="s">
        <v>40</v>
      </c>
      <c r="AB1467" s="1" t="s">
        <v>37</v>
      </c>
      <c r="AC1467" s="1" t="str">
        <f>Tabulka1[[#This Row],[z2Label]]</f>
        <v>Dynamic viscosity (mPa.s)</v>
      </c>
      <c r="AD1467" s="1">
        <f>Tabulka1[[#This Row],[y2]]</f>
        <v>1</v>
      </c>
      <c r="AE1467" s="1">
        <f>Tabulka1[[#This Row],[x3]]</f>
        <v>27.47556327620628</v>
      </c>
      <c r="AF1467" s="1">
        <f>Tabulka1[[#This Row],[x2]]-Tabulka1[[#This Row],[x3]]</f>
        <v>17.52443672379372</v>
      </c>
      <c r="AG1467" s="1">
        <f>100-Tabulka1[[#This Row],[Na2O_proc]]-Tabulka1[[#This Row],[SiO2_proc]]</f>
        <v>54.999999999999993</v>
      </c>
      <c r="AH1467" s="1">
        <f>Tabulka1[[#This Row],[z2]]</f>
        <v>17.278327824836715</v>
      </c>
      <c r="AI1467" s="1">
        <f>Tabulka1[[#This Row],[std2]]</f>
        <v>0.23355827568211468</v>
      </c>
      <c r="AJ1467" s="1" t="str">
        <f>Tabulka1[[#This Row],[z2Label]]</f>
        <v>Dynamic viscosity (mPa.s)</v>
      </c>
      <c r="AK1467" s="1">
        <v>20</v>
      </c>
      <c r="AL1467" s="1" t="s">
        <v>83</v>
      </c>
      <c r="AM1467" s="1" t="s">
        <v>79</v>
      </c>
      <c r="AN1467" s="1">
        <f t="shared" si="957"/>
        <v>16.792334150000013</v>
      </c>
      <c r="AO1467" s="1">
        <f>Tabulka1[[#This Row],[Interpolated_z2]]-Tabulka1[[#This Row],[z2]]</f>
        <v>-0.48599367483670264</v>
      </c>
      <c r="AP1467" s="1">
        <f>Tabulka1[[#This Row],[Interpolated_z2 - measured]]/Tabulka1[[#This Row],[z2]]*100</f>
        <v>-2.8127355827692511</v>
      </c>
      <c r="AQ1467" s="1">
        <v>1</v>
      </c>
    </row>
    <row r="1468" spans="1:43" ht="16.5" x14ac:dyDescent="0.35">
      <c r="A1468" s="1">
        <f t="shared" si="965"/>
        <v>0</v>
      </c>
      <c r="B1468" s="1">
        <f t="shared" si="965"/>
        <v>0</v>
      </c>
      <c r="C1468" s="1">
        <f>Tabulka1[[#This Row],[z2]]</f>
        <v>0.97254957836955058</v>
      </c>
      <c r="D1468" s="1">
        <f>Tabulka1[[#This Row],[std2]]</f>
        <v>2.0417207929571625E-3</v>
      </c>
      <c r="E1468" s="1">
        <f t="shared" si="964"/>
        <v>5</v>
      </c>
      <c r="F1468" s="1" t="s">
        <v>84</v>
      </c>
      <c r="G1468" s="1" t="s">
        <v>27</v>
      </c>
      <c r="H1468" s="1" t="str">
        <f>Tabulka1[[#This Row],[z2Label]]</f>
        <v>Dynamic viscosity (mPa.s)</v>
      </c>
      <c r="I1468" s="1">
        <f t="shared" si="962"/>
        <v>0</v>
      </c>
      <c r="J1468" s="1">
        <f t="shared" si="962"/>
        <v>1.5</v>
      </c>
      <c r="K1468" s="1">
        <v>0.97254957836955058</v>
      </c>
      <c r="L1468" s="1">
        <v>2.0417207929571625E-3</v>
      </c>
      <c r="M1468" s="1" t="s">
        <v>29</v>
      </c>
      <c r="N1468" s="1" t="s">
        <v>28</v>
      </c>
      <c r="O1468" s="1" t="s">
        <v>81</v>
      </c>
      <c r="P1468" s="1">
        <f t="shared" si="963"/>
        <v>0</v>
      </c>
      <c r="Q1468" s="1">
        <f t="shared" si="963"/>
        <v>1.5</v>
      </c>
      <c r="R1468" s="1">
        <f>Tabulka1[[#This Row],[z2]]</f>
        <v>0.97254957836955058</v>
      </c>
      <c r="S1468" s="1">
        <f>Tabulka1[[#This Row],[std2]]</f>
        <v>2.0417207929571625E-3</v>
      </c>
      <c r="T1468" s="1" t="s">
        <v>39</v>
      </c>
      <c r="U1468" s="1" t="s">
        <v>28</v>
      </c>
      <c r="V1468" s="1" t="str">
        <f>Tabulka1[[#This Row],[z2Label]]</f>
        <v>Dynamic viscosity (mPa.s)</v>
      </c>
      <c r="W1468" s="1">
        <f>2*Tabulka1[[#This Row],[x3]]/94.196*1000/(100-Tabulka1[[#This Row],[x2]])</f>
        <v>0</v>
      </c>
      <c r="X1468" s="1">
        <f>(Tabulka1[[#This Row],[x2]]-Tabulka1[[#This Row],[x3]])/60.08*1000/(100-Tabulka1[[#This Row],[x2]])</f>
        <v>0</v>
      </c>
      <c r="Y1468" s="1">
        <f>Tabulka1[[#This Row],[z2]]</f>
        <v>0.97254957836955058</v>
      </c>
      <c r="Z1468" s="1">
        <f>Tabulka1[[#This Row],[std2]]</f>
        <v>2.0417207929571625E-3</v>
      </c>
      <c r="AA1468" s="1" t="s">
        <v>40</v>
      </c>
      <c r="AB1468" s="1" t="s">
        <v>37</v>
      </c>
      <c r="AC1468" s="1" t="str">
        <f>Tabulka1[[#This Row],[z2Label]]</f>
        <v>Dynamic viscosity (mPa.s)</v>
      </c>
      <c r="AD1468" s="1">
        <f>Tabulka1[[#This Row],[y2]]</f>
        <v>1.5</v>
      </c>
      <c r="AE1468" s="1">
        <f>Tabulka1[[#This Row],[x3]]</f>
        <v>0</v>
      </c>
      <c r="AF1468" s="1">
        <f>Tabulka1[[#This Row],[x2]]-Tabulka1[[#This Row],[x3]]</f>
        <v>0</v>
      </c>
      <c r="AG1468" s="1">
        <f>100-Tabulka1[[#This Row],[Na2O_proc]]-Tabulka1[[#This Row],[SiO2_proc]]</f>
        <v>100</v>
      </c>
      <c r="AH1468" s="1">
        <f>Tabulka1[[#This Row],[z2]]</f>
        <v>0.97254957836955058</v>
      </c>
      <c r="AI1468" s="1">
        <f>Tabulka1[[#This Row],[std2]]</f>
        <v>2.0417207929571625E-3</v>
      </c>
      <c r="AJ1468" s="1" t="str">
        <f>Tabulka1[[#This Row],[z2Label]]</f>
        <v>Dynamic viscosity (mPa.s)</v>
      </c>
      <c r="AK1468" s="1">
        <v>20</v>
      </c>
      <c r="AL1468" s="1" t="s">
        <v>83</v>
      </c>
      <c r="AM1468" s="1" t="s">
        <v>79</v>
      </c>
      <c r="AN1468" s="1">
        <f t="shared" si="957"/>
        <v>0.97504455624999986</v>
      </c>
      <c r="AO1468" s="1">
        <f>Tabulka1[[#This Row],[Interpolated_z2]]-Tabulka1[[#This Row],[z2]]</f>
        <v>2.4949778804492784E-3</v>
      </c>
      <c r="AP1468" s="1">
        <f>Tabulka1[[#This Row],[Interpolated_z2 - measured]]/Tabulka1[[#This Row],[z2]]*100</f>
        <v>0.25653991692968825</v>
      </c>
      <c r="AQ1468" s="1">
        <v>100</v>
      </c>
    </row>
    <row r="1469" spans="1:43" ht="16.5" x14ac:dyDescent="0.35">
      <c r="A1469" s="1">
        <f t="shared" si="965"/>
        <v>0.56613099242605092</v>
      </c>
      <c r="B1469" s="1">
        <f t="shared" si="965"/>
        <v>0.42459824431953819</v>
      </c>
      <c r="C1469" s="1">
        <f>Tabulka1[[#This Row],[z2]]</f>
        <v>1.1058009140783964</v>
      </c>
      <c r="D1469" s="1">
        <f>Tabulka1[[#This Row],[std2]]</f>
        <v>3.2298322809480644E-4</v>
      </c>
      <c r="E1469" s="1">
        <f t="shared" si="964"/>
        <v>5</v>
      </c>
      <c r="F1469" s="1" t="s">
        <v>84</v>
      </c>
      <c r="G1469" s="1" t="s">
        <v>27</v>
      </c>
      <c r="H1469" s="1" t="str">
        <f>Tabulka1[[#This Row],[z2Label]]</f>
        <v>Dynamic viscosity (mPa.s)</v>
      </c>
      <c r="I1469" s="1">
        <f t="shared" si="962"/>
        <v>5</v>
      </c>
      <c r="J1469" s="1">
        <f t="shared" si="962"/>
        <v>1.5</v>
      </c>
      <c r="K1469">
        <v>1.1058009140783964</v>
      </c>
      <c r="L1469">
        <v>3.2298322809480644E-4</v>
      </c>
      <c r="M1469" s="1" t="s">
        <v>29</v>
      </c>
      <c r="N1469" s="1" t="s">
        <v>28</v>
      </c>
      <c r="O1469" s="1" t="s">
        <v>81</v>
      </c>
      <c r="P1469" s="1">
        <f t="shared" si="963"/>
        <v>2.5552854879663189</v>
      </c>
      <c r="Q1469" s="1">
        <f t="shared" si="963"/>
        <v>1.5</v>
      </c>
      <c r="R1469" s="1">
        <f>Tabulka1[[#This Row],[z2]]</f>
        <v>1.1058009140783964</v>
      </c>
      <c r="S1469" s="1">
        <f>Tabulka1[[#This Row],[std2]]</f>
        <v>3.2298322809480644E-4</v>
      </c>
      <c r="T1469" s="1" t="s">
        <v>39</v>
      </c>
      <c r="U1469" s="1" t="s">
        <v>28</v>
      </c>
      <c r="V1469" s="1" t="str">
        <f>Tabulka1[[#This Row],[z2Label]]</f>
        <v>Dynamic viscosity (mPa.s)</v>
      </c>
      <c r="W1469" s="1">
        <f>2*Tabulka1[[#This Row],[x3]]/94.196*1000/(100-Tabulka1[[#This Row],[x2]])</f>
        <v>0.57110157498392367</v>
      </c>
      <c r="X1469" s="1">
        <f>(Tabulka1[[#This Row],[x2]]-Tabulka1[[#This Row],[x3]])/60.08*1000/(100-Tabulka1[[#This Row],[x2]])</f>
        <v>0.42832618123794258</v>
      </c>
      <c r="Y1469" s="1">
        <f>Tabulka1[[#This Row],[z2]]</f>
        <v>1.1058009140783964</v>
      </c>
      <c r="Z1469" s="1">
        <f>Tabulka1[[#This Row],[std2]]</f>
        <v>3.2298322809480644E-4</v>
      </c>
      <c r="AA1469" s="1" t="s">
        <v>40</v>
      </c>
      <c r="AB1469" s="1" t="s">
        <v>37</v>
      </c>
      <c r="AC1469" s="1" t="str">
        <f>Tabulka1[[#This Row],[z2Label]]</f>
        <v>Dynamic viscosity (mPa.s)</v>
      </c>
      <c r="AD1469" s="1">
        <f>Tabulka1[[#This Row],[y2]]</f>
        <v>1.5</v>
      </c>
      <c r="AE1469" s="1">
        <f>Tabulka1[[#This Row],[x3]]</f>
        <v>2.5552854879663189</v>
      </c>
      <c r="AF1469" s="1">
        <f>Tabulka1[[#This Row],[x2]]-Tabulka1[[#This Row],[x3]]</f>
        <v>2.4447145120336811</v>
      </c>
      <c r="AG1469" s="1">
        <f>100-Tabulka1[[#This Row],[Na2O_proc]]-Tabulka1[[#This Row],[SiO2_proc]]</f>
        <v>95</v>
      </c>
      <c r="AH1469" s="1">
        <f>Tabulka1[[#This Row],[z2]]</f>
        <v>1.1058009140783964</v>
      </c>
      <c r="AI1469" s="1">
        <f>Tabulka1[[#This Row],[std2]]</f>
        <v>3.2298322809480644E-4</v>
      </c>
      <c r="AJ1469" s="1" t="str">
        <f>Tabulka1[[#This Row],[z2Label]]</f>
        <v>Dynamic viscosity (mPa.s)</v>
      </c>
      <c r="AK1469" s="1">
        <v>20</v>
      </c>
      <c r="AL1469" s="1" t="s">
        <v>83</v>
      </c>
      <c r="AM1469" s="1" t="s">
        <v>79</v>
      </c>
      <c r="AN1469" s="1">
        <f t="shared" si="957"/>
        <v>0.90982686874999996</v>
      </c>
      <c r="AO1469" s="1">
        <f>Tabulka1[[#This Row],[Interpolated_z2]]-Tabulka1[[#This Row],[z2]]</f>
        <v>-0.19597404532839646</v>
      </c>
      <c r="AP1469" s="1">
        <f>Tabulka1[[#This Row],[Interpolated_z2 - measured]]/Tabulka1[[#This Row],[z2]]*100</f>
        <v>-17.7223623921243</v>
      </c>
      <c r="AQ1469" s="1">
        <v>1</v>
      </c>
    </row>
    <row r="1470" spans="1:43" ht="16.5" x14ac:dyDescent="0.35">
      <c r="A1470" s="1">
        <f t="shared" si="965"/>
        <v>1.1822793463399812</v>
      </c>
      <c r="B1470" s="1">
        <f t="shared" si="965"/>
        <v>0.88670950975498597</v>
      </c>
      <c r="C1470" s="1">
        <f>Tabulka1[[#This Row],[z2]]</f>
        <v>1.2875014269216933</v>
      </c>
      <c r="D1470" s="1">
        <f>Tabulka1[[#This Row],[std2]]</f>
        <v>5.7284945085130898E-5</v>
      </c>
      <c r="E1470" s="1">
        <f t="shared" si="964"/>
        <v>5</v>
      </c>
      <c r="F1470" s="1" t="s">
        <v>84</v>
      </c>
      <c r="G1470" s="1" t="s">
        <v>27</v>
      </c>
      <c r="H1470" s="1" t="str">
        <f>Tabulka1[[#This Row],[z2Label]]</f>
        <v>Dynamic viscosity (mPa.s)</v>
      </c>
      <c r="I1470" s="1">
        <f t="shared" si="962"/>
        <v>10</v>
      </c>
      <c r="J1470" s="1">
        <f t="shared" si="962"/>
        <v>1.5</v>
      </c>
      <c r="K1470">
        <v>1.2875014269216933</v>
      </c>
      <c r="L1470">
        <v>5.7284945085130898E-5</v>
      </c>
      <c r="M1470" s="1" t="s">
        <v>29</v>
      </c>
      <c r="N1470" s="1" t="s">
        <v>28</v>
      </c>
      <c r="O1470" s="1" t="s">
        <v>81</v>
      </c>
      <c r="P1470" s="1">
        <f t="shared" si="963"/>
        <v>5.1105709759326379</v>
      </c>
      <c r="Q1470" s="1">
        <f t="shared" si="963"/>
        <v>1.5</v>
      </c>
      <c r="R1470" s="1">
        <f>Tabulka1[[#This Row],[z2]]</f>
        <v>1.2875014269216933</v>
      </c>
      <c r="S1470" s="1">
        <f>Tabulka1[[#This Row],[std2]]</f>
        <v>5.7284945085130898E-5</v>
      </c>
      <c r="T1470" s="1" t="s">
        <v>39</v>
      </c>
      <c r="U1470" s="1" t="s">
        <v>28</v>
      </c>
      <c r="V1470" s="1" t="str">
        <f>Tabulka1[[#This Row],[z2Label]]</f>
        <v>Dynamic viscosity (mPa.s)</v>
      </c>
      <c r="W1470" s="1">
        <f>2*Tabulka1[[#This Row],[x3]]/94.196*1000/(100-Tabulka1[[#This Row],[x2]])</f>
        <v>1.2056588805216166</v>
      </c>
      <c r="X1470" s="1">
        <f>(Tabulka1[[#This Row],[x2]]-Tabulka1[[#This Row],[x3]])/60.08*1000/(100-Tabulka1[[#This Row],[x2]])</f>
        <v>0.90424416039121214</v>
      </c>
      <c r="Y1470" s="1">
        <f>Tabulka1[[#This Row],[z2]]</f>
        <v>1.2875014269216933</v>
      </c>
      <c r="Z1470" s="1">
        <f>Tabulka1[[#This Row],[std2]]</f>
        <v>5.7284945085130898E-5</v>
      </c>
      <c r="AA1470" s="1" t="s">
        <v>40</v>
      </c>
      <c r="AB1470" s="1" t="s">
        <v>37</v>
      </c>
      <c r="AC1470" s="1" t="str">
        <f>Tabulka1[[#This Row],[z2Label]]</f>
        <v>Dynamic viscosity (mPa.s)</v>
      </c>
      <c r="AD1470" s="1">
        <f>Tabulka1[[#This Row],[y2]]</f>
        <v>1.5</v>
      </c>
      <c r="AE1470" s="1">
        <f>Tabulka1[[#This Row],[x3]]</f>
        <v>5.1105709759326379</v>
      </c>
      <c r="AF1470" s="1">
        <f>Tabulka1[[#This Row],[x2]]-Tabulka1[[#This Row],[x3]]</f>
        <v>4.8894290240673621</v>
      </c>
      <c r="AG1470" s="1">
        <f>100-Tabulka1[[#This Row],[Na2O_proc]]-Tabulka1[[#This Row],[SiO2_proc]]</f>
        <v>90</v>
      </c>
      <c r="AH1470" s="1">
        <f>Tabulka1[[#This Row],[z2]]</f>
        <v>1.2875014269216933</v>
      </c>
      <c r="AI1470" s="1">
        <f>Tabulka1[[#This Row],[std2]]</f>
        <v>5.7284945085130898E-5</v>
      </c>
      <c r="AJ1470" s="1" t="str">
        <f>Tabulka1[[#This Row],[z2Label]]</f>
        <v>Dynamic viscosity (mPa.s)</v>
      </c>
      <c r="AK1470" s="1">
        <v>20</v>
      </c>
      <c r="AL1470" s="1" t="s">
        <v>83</v>
      </c>
      <c r="AM1470" s="1" t="s">
        <v>79</v>
      </c>
      <c r="AN1470" s="1">
        <f t="shared" si="957"/>
        <v>1.3186588062500004</v>
      </c>
      <c r="AO1470" s="1">
        <f>Tabulka1[[#This Row],[Interpolated_z2]]-Tabulka1[[#This Row],[z2]]</f>
        <v>3.1157379328307089E-2</v>
      </c>
      <c r="AP1470" s="1">
        <f>Tabulka1[[#This Row],[Interpolated_z2 - measured]]/Tabulka1[[#This Row],[z2]]*100</f>
        <v>2.419987945396048</v>
      </c>
      <c r="AQ1470" s="1">
        <v>1</v>
      </c>
    </row>
    <row r="1471" spans="1:43" ht="16.5" x14ac:dyDescent="0.35">
      <c r="A1471" s="1">
        <f t="shared" si="965"/>
        <v>1.8539871742008291</v>
      </c>
      <c r="B1471" s="1">
        <f t="shared" si="965"/>
        <v>1.3904903806506219</v>
      </c>
      <c r="C1471" s="1">
        <f>Tabulka1[[#This Row],[z2]]</f>
        <v>1.5484382015493967</v>
      </c>
      <c r="D1471" s="1">
        <f>Tabulka1[[#This Row],[std2]]</f>
        <v>4.5492402882028517E-5</v>
      </c>
      <c r="E1471" s="1">
        <f t="shared" si="964"/>
        <v>5</v>
      </c>
      <c r="F1471" s="1" t="s">
        <v>84</v>
      </c>
      <c r="G1471" s="1" t="s">
        <v>27</v>
      </c>
      <c r="H1471" s="1" t="str">
        <f>Tabulka1[[#This Row],[z2Label]]</f>
        <v>Dynamic viscosity (mPa.s)</v>
      </c>
      <c r="I1471" s="1">
        <f t="shared" si="962"/>
        <v>15</v>
      </c>
      <c r="J1471" s="1">
        <f t="shared" si="962"/>
        <v>1.5</v>
      </c>
      <c r="K1471">
        <v>1.5484382015493967</v>
      </c>
      <c r="L1471">
        <v>4.5492402882028517E-5</v>
      </c>
      <c r="M1471" s="1" t="s">
        <v>29</v>
      </c>
      <c r="N1471" s="1" t="s">
        <v>28</v>
      </c>
      <c r="O1471" s="1" t="s">
        <v>81</v>
      </c>
      <c r="P1471" s="1">
        <f t="shared" si="963"/>
        <v>7.6658564638989564</v>
      </c>
      <c r="Q1471" s="1">
        <f t="shared" si="963"/>
        <v>1.5</v>
      </c>
      <c r="R1471" s="1">
        <f>Tabulka1[[#This Row],[z2]]</f>
        <v>1.5484382015493967</v>
      </c>
      <c r="S1471" s="1">
        <f>Tabulka1[[#This Row],[std2]]</f>
        <v>4.5492402882028517E-5</v>
      </c>
      <c r="T1471" s="1" t="s">
        <v>39</v>
      </c>
      <c r="U1471" s="1" t="s">
        <v>28</v>
      </c>
      <c r="V1471" s="1" t="str">
        <f>Tabulka1[[#This Row],[z2Label]]</f>
        <v>Dynamic viscosity (mPa.s)</v>
      </c>
      <c r="W1471" s="1">
        <f>2*Tabulka1[[#This Row],[x3]]/94.196*1000/(100-Tabulka1[[#This Row],[x2]])</f>
        <v>1.9148699867108023</v>
      </c>
      <c r="X1471" s="1">
        <f>(Tabulka1[[#This Row],[x2]]-Tabulka1[[#This Row],[x3]])/60.08*1000/(100-Tabulka1[[#This Row],[x2]])</f>
        <v>1.4361524900331017</v>
      </c>
      <c r="Y1471" s="1">
        <f>Tabulka1[[#This Row],[z2]]</f>
        <v>1.5484382015493967</v>
      </c>
      <c r="Z1471" s="1">
        <f>Tabulka1[[#This Row],[std2]]</f>
        <v>4.5492402882028517E-5</v>
      </c>
      <c r="AA1471" s="1" t="s">
        <v>40</v>
      </c>
      <c r="AB1471" s="1" t="s">
        <v>37</v>
      </c>
      <c r="AC1471" s="1" t="str">
        <f>Tabulka1[[#This Row],[z2Label]]</f>
        <v>Dynamic viscosity (mPa.s)</v>
      </c>
      <c r="AD1471" s="1">
        <f>Tabulka1[[#This Row],[y2]]</f>
        <v>1.5</v>
      </c>
      <c r="AE1471" s="1">
        <f>Tabulka1[[#This Row],[x3]]</f>
        <v>7.6658564638989564</v>
      </c>
      <c r="AF1471" s="1">
        <f>Tabulka1[[#This Row],[x2]]-Tabulka1[[#This Row],[x3]]</f>
        <v>7.3341435361010436</v>
      </c>
      <c r="AG1471" s="1">
        <f>100-Tabulka1[[#This Row],[Na2O_proc]]-Tabulka1[[#This Row],[SiO2_proc]]</f>
        <v>85</v>
      </c>
      <c r="AH1471" s="1">
        <f>Tabulka1[[#This Row],[z2]]</f>
        <v>1.5484382015493967</v>
      </c>
      <c r="AI1471" s="1">
        <f>Tabulka1[[#This Row],[std2]]</f>
        <v>4.5492402882028517E-5</v>
      </c>
      <c r="AJ1471" s="1" t="str">
        <f>Tabulka1[[#This Row],[z2Label]]</f>
        <v>Dynamic viscosity (mPa.s)</v>
      </c>
      <c r="AK1471" s="1">
        <v>20</v>
      </c>
      <c r="AL1471" s="1" t="s">
        <v>83</v>
      </c>
      <c r="AM1471" s="1" t="s">
        <v>79</v>
      </c>
      <c r="AN1471" s="1">
        <f t="shared" si="957"/>
        <v>1.7515516187500004</v>
      </c>
      <c r="AO1471" s="1">
        <f>Tabulka1[[#This Row],[Interpolated_z2]]-Tabulka1[[#This Row],[z2]]</f>
        <v>0.20311341720060372</v>
      </c>
      <c r="AP1471" s="1">
        <f>Tabulka1[[#This Row],[Interpolated_z2 - measured]]/Tabulka1[[#This Row],[z2]]*100</f>
        <v>13.117308588574254</v>
      </c>
      <c r="AQ1471" s="1">
        <v>1</v>
      </c>
    </row>
    <row r="1472" spans="1:43" ht="16.5" x14ac:dyDescent="0.35">
      <c r="A1472" s="1">
        <f t="shared" si="965"/>
        <v>2.5865253152195145</v>
      </c>
      <c r="B1472" s="1">
        <f t="shared" si="965"/>
        <v>1.9398939864146358</v>
      </c>
      <c r="C1472" s="1">
        <f>Tabulka1[[#This Row],[z2]]</f>
        <v>1.9347666252903188</v>
      </c>
      <c r="D1472" s="1">
        <f>Tabulka1[[#This Row],[std2]]</f>
        <v>0</v>
      </c>
      <c r="E1472" s="1">
        <f t="shared" si="964"/>
        <v>5</v>
      </c>
      <c r="F1472" s="1" t="s">
        <v>84</v>
      </c>
      <c r="G1472" s="1" t="s">
        <v>27</v>
      </c>
      <c r="H1472" s="1" t="str">
        <f>Tabulka1[[#This Row],[z2Label]]</f>
        <v>Dynamic viscosity (mPa.s)</v>
      </c>
      <c r="I1472" s="1">
        <f t="shared" si="962"/>
        <v>20</v>
      </c>
      <c r="J1472" s="1">
        <f t="shared" si="962"/>
        <v>1.5</v>
      </c>
      <c r="K1472">
        <v>1.9347666252903188</v>
      </c>
      <c r="L1472">
        <v>0</v>
      </c>
      <c r="M1472" s="1" t="s">
        <v>29</v>
      </c>
      <c r="N1472" s="1" t="s">
        <v>28</v>
      </c>
      <c r="O1472" s="1" t="s">
        <v>81</v>
      </c>
      <c r="P1472" s="1">
        <f t="shared" si="963"/>
        <v>10.221141951865276</v>
      </c>
      <c r="Q1472" s="1">
        <f t="shared" si="963"/>
        <v>1.5</v>
      </c>
      <c r="R1472" s="1">
        <f>Tabulka1[[#This Row],[z2]]</f>
        <v>1.9347666252903188</v>
      </c>
      <c r="S1472" s="1">
        <f>Tabulka1[[#This Row],[std2]]</f>
        <v>0</v>
      </c>
      <c r="T1472" s="1" t="s">
        <v>39</v>
      </c>
      <c r="U1472" s="1" t="s">
        <v>28</v>
      </c>
      <c r="V1472" s="1" t="str">
        <f>Tabulka1[[#This Row],[z2Label]]</f>
        <v>Dynamic viscosity (mPa.s)</v>
      </c>
      <c r="W1472" s="1">
        <f>2*Tabulka1[[#This Row],[x3]]/94.196*1000/(100-Tabulka1[[#This Row],[x2]])</f>
        <v>2.7127324811736373</v>
      </c>
      <c r="X1472" s="1">
        <f>(Tabulka1[[#This Row],[x2]]-Tabulka1[[#This Row],[x3]])/60.08*1000/(100-Tabulka1[[#This Row],[x2]])</f>
        <v>2.0345493608802272</v>
      </c>
      <c r="Y1472" s="1">
        <f>Tabulka1[[#This Row],[z2]]</f>
        <v>1.9347666252903188</v>
      </c>
      <c r="Z1472" s="1">
        <f>Tabulka1[[#This Row],[std2]]</f>
        <v>0</v>
      </c>
      <c r="AA1472" s="1" t="s">
        <v>40</v>
      </c>
      <c r="AB1472" s="1" t="s">
        <v>37</v>
      </c>
      <c r="AC1472" s="1" t="str">
        <f>Tabulka1[[#This Row],[z2Label]]</f>
        <v>Dynamic viscosity (mPa.s)</v>
      </c>
      <c r="AD1472" s="1">
        <f>Tabulka1[[#This Row],[y2]]</f>
        <v>1.5</v>
      </c>
      <c r="AE1472" s="1">
        <f>Tabulka1[[#This Row],[x3]]</f>
        <v>10.221141951865276</v>
      </c>
      <c r="AF1472" s="1">
        <f>Tabulka1[[#This Row],[x2]]-Tabulka1[[#This Row],[x3]]</f>
        <v>9.7788580481347243</v>
      </c>
      <c r="AG1472" s="1">
        <f>100-Tabulka1[[#This Row],[Na2O_proc]]-Tabulka1[[#This Row],[SiO2_proc]]</f>
        <v>80</v>
      </c>
      <c r="AH1472" s="1">
        <f>Tabulka1[[#This Row],[z2]]</f>
        <v>1.9347666252903188</v>
      </c>
      <c r="AI1472" s="1">
        <f>Tabulka1[[#This Row],[std2]]</f>
        <v>0</v>
      </c>
      <c r="AJ1472" s="1" t="str">
        <f>Tabulka1[[#This Row],[z2Label]]</f>
        <v>Dynamic viscosity (mPa.s)</v>
      </c>
      <c r="AK1472" s="1">
        <v>20</v>
      </c>
      <c r="AL1472" s="1" t="s">
        <v>83</v>
      </c>
      <c r="AM1472" s="1" t="s">
        <v>79</v>
      </c>
      <c r="AN1472" s="1">
        <f t="shared" si="957"/>
        <v>2.0683265562500006</v>
      </c>
      <c r="AO1472" s="1">
        <f>Tabulka1[[#This Row],[Interpolated_z2]]-Tabulka1[[#This Row],[z2]]</f>
        <v>0.13355993095968177</v>
      </c>
      <c r="AP1472" s="1">
        <f>Tabulka1[[#This Row],[Interpolated_z2 - measured]]/Tabulka1[[#This Row],[z2]]*100</f>
        <v>6.9031545827725154</v>
      </c>
      <c r="AQ1472" s="1">
        <v>1</v>
      </c>
    </row>
    <row r="1473" spans="1:43" ht="16.5" x14ac:dyDescent="0.35">
      <c r="A1473" s="1">
        <f t="shared" si="965"/>
        <v>3.3871042123309962</v>
      </c>
      <c r="B1473" s="1">
        <f t="shared" si="965"/>
        <v>2.5403281592482472</v>
      </c>
      <c r="C1473" s="1">
        <f>Tabulka1[[#This Row],[z2]]</f>
        <v>2.5434064322323158</v>
      </c>
      <c r="D1473" s="1">
        <f>Tabulka1[[#This Row],[std2]]</f>
        <v>7.8312351592242738E-5</v>
      </c>
      <c r="E1473" s="1">
        <f t="shared" si="964"/>
        <v>5</v>
      </c>
      <c r="F1473" s="1" t="s">
        <v>84</v>
      </c>
      <c r="G1473" s="1" t="s">
        <v>27</v>
      </c>
      <c r="H1473" s="1" t="str">
        <f>Tabulka1[[#This Row],[z2Label]]</f>
        <v>Dynamic viscosity (mPa.s)</v>
      </c>
      <c r="I1473" s="1">
        <f t="shared" si="962"/>
        <v>25</v>
      </c>
      <c r="J1473" s="1">
        <f t="shared" si="962"/>
        <v>1.5</v>
      </c>
      <c r="K1473">
        <v>2.5434064322323158</v>
      </c>
      <c r="L1473">
        <v>7.8312351592242738E-5</v>
      </c>
      <c r="M1473" s="1" t="s">
        <v>29</v>
      </c>
      <c r="N1473" s="1" t="s">
        <v>28</v>
      </c>
      <c r="O1473" s="1" t="s">
        <v>81</v>
      </c>
      <c r="P1473" s="1">
        <f t="shared" si="963"/>
        <v>12.776427439831593</v>
      </c>
      <c r="Q1473" s="1">
        <f t="shared" si="963"/>
        <v>1.5</v>
      </c>
      <c r="R1473" s="1">
        <f>Tabulka1[[#This Row],[z2]]</f>
        <v>2.5434064322323158</v>
      </c>
      <c r="S1473" s="1">
        <f>Tabulka1[[#This Row],[std2]]</f>
        <v>7.8312351592242738E-5</v>
      </c>
      <c r="T1473" s="1" t="s">
        <v>39</v>
      </c>
      <c r="U1473" s="1" t="s">
        <v>28</v>
      </c>
      <c r="V1473" s="1" t="str">
        <f>Tabulka1[[#This Row],[z2Label]]</f>
        <v>Dynamic viscosity (mPa.s)</v>
      </c>
      <c r="W1473" s="1">
        <f>2*Tabulka1[[#This Row],[x3]]/94.196*1000/(100-Tabulka1[[#This Row],[x2]])</f>
        <v>3.616976641564849</v>
      </c>
      <c r="X1473" s="1">
        <f>(Tabulka1[[#This Row],[x2]]-Tabulka1[[#This Row],[x3]])/60.08*1000/(100-Tabulka1[[#This Row],[x2]])</f>
        <v>2.7127324811736369</v>
      </c>
      <c r="Y1473" s="1">
        <f>Tabulka1[[#This Row],[z2]]</f>
        <v>2.5434064322323158</v>
      </c>
      <c r="Z1473" s="1">
        <f>Tabulka1[[#This Row],[std2]]</f>
        <v>7.8312351592242738E-5</v>
      </c>
      <c r="AA1473" s="1" t="s">
        <v>40</v>
      </c>
      <c r="AB1473" s="1" t="s">
        <v>37</v>
      </c>
      <c r="AC1473" s="1" t="str">
        <f>Tabulka1[[#This Row],[z2Label]]</f>
        <v>Dynamic viscosity (mPa.s)</v>
      </c>
      <c r="AD1473" s="1">
        <f>Tabulka1[[#This Row],[y2]]</f>
        <v>1.5</v>
      </c>
      <c r="AE1473" s="1">
        <f>Tabulka1[[#This Row],[x3]]</f>
        <v>12.776427439831593</v>
      </c>
      <c r="AF1473" s="1">
        <f>Tabulka1[[#This Row],[x2]]-Tabulka1[[#This Row],[x3]]</f>
        <v>12.223572560168407</v>
      </c>
      <c r="AG1473" s="1">
        <f>100-Tabulka1[[#This Row],[Na2O_proc]]-Tabulka1[[#This Row],[SiO2_proc]]</f>
        <v>75</v>
      </c>
      <c r="AH1473" s="1">
        <f>Tabulka1[[#This Row],[z2]]</f>
        <v>2.5434064322323158</v>
      </c>
      <c r="AI1473" s="1">
        <f>Tabulka1[[#This Row],[std2]]</f>
        <v>7.8312351592242738E-5</v>
      </c>
      <c r="AJ1473" s="1" t="str">
        <f>Tabulka1[[#This Row],[z2Label]]</f>
        <v>Dynamic viscosity (mPa.s)</v>
      </c>
      <c r="AK1473" s="1">
        <v>20</v>
      </c>
      <c r="AL1473" s="1" t="s">
        <v>83</v>
      </c>
      <c r="AM1473" s="1" t="s">
        <v>79</v>
      </c>
      <c r="AN1473" s="1">
        <f t="shared" si="957"/>
        <v>2.4386148687499989</v>
      </c>
      <c r="AO1473" s="1">
        <f>Tabulka1[[#This Row],[Interpolated_z2]]-Tabulka1[[#This Row],[z2]]</f>
        <v>-0.10479156348231689</v>
      </c>
      <c r="AP1473" s="1">
        <f>Tabulka1[[#This Row],[Interpolated_z2 - measured]]/Tabulka1[[#This Row],[z2]]*100</f>
        <v>-4.1201265418811825</v>
      </c>
      <c r="AQ1473" s="1">
        <v>1</v>
      </c>
    </row>
    <row r="1474" spans="1:43" ht="16.5" x14ac:dyDescent="0.35">
      <c r="A1474" s="1">
        <f t="shared" si="965"/>
        <v>4.2612578397968699</v>
      </c>
      <c r="B1474" s="1">
        <f t="shared" si="965"/>
        <v>3.1959433798476526</v>
      </c>
      <c r="C1474" s="1">
        <f>Tabulka1[[#This Row],[z2]]</f>
        <v>3.5572362486188953</v>
      </c>
      <c r="D1474" s="1">
        <f>Tabulka1[[#This Row],[std2]]</f>
        <v>4.4340269155330401E-5</v>
      </c>
      <c r="E1474" s="1">
        <f t="shared" si="964"/>
        <v>5</v>
      </c>
      <c r="F1474" s="1" t="s">
        <v>84</v>
      </c>
      <c r="G1474" s="1" t="s">
        <v>27</v>
      </c>
      <c r="H1474" s="1" t="str">
        <f>Tabulka1[[#This Row],[z2Label]]</f>
        <v>Dynamic viscosity (mPa.s)</v>
      </c>
      <c r="I1474" s="1">
        <f t="shared" si="962"/>
        <v>30</v>
      </c>
      <c r="J1474" s="1">
        <f t="shared" si="962"/>
        <v>1.5</v>
      </c>
      <c r="K1474">
        <v>3.5572362486188953</v>
      </c>
      <c r="L1474">
        <v>4.4340269155330401E-5</v>
      </c>
      <c r="M1474" s="1" t="s">
        <v>29</v>
      </c>
      <c r="N1474" s="1" t="s">
        <v>28</v>
      </c>
      <c r="O1474" s="1" t="s">
        <v>81</v>
      </c>
      <c r="P1474" s="1">
        <f t="shared" si="963"/>
        <v>15.331712927797913</v>
      </c>
      <c r="Q1474" s="1">
        <f t="shared" si="963"/>
        <v>1.5</v>
      </c>
      <c r="R1474" s="1">
        <f>Tabulka1[[#This Row],[z2]]</f>
        <v>3.5572362486188953</v>
      </c>
      <c r="S1474" s="1">
        <f>Tabulka1[[#This Row],[std2]]</f>
        <v>4.4340269155330401E-5</v>
      </c>
      <c r="T1474" s="1" t="s">
        <v>39</v>
      </c>
      <c r="U1474" s="1" t="s">
        <v>28</v>
      </c>
      <c r="V1474" s="1" t="str">
        <f>Tabulka1[[#This Row],[z2Label]]</f>
        <v>Dynamic viscosity (mPa.s)</v>
      </c>
      <c r="W1474" s="1">
        <f>2*Tabulka1[[#This Row],[x3]]/94.196*1000/(100-Tabulka1[[#This Row],[x2]])</f>
        <v>4.6503985391548062</v>
      </c>
      <c r="X1474" s="1">
        <f>(Tabulka1[[#This Row],[x2]]-Tabulka1[[#This Row],[x3]])/60.08*1000/(100-Tabulka1[[#This Row],[x2]])</f>
        <v>3.487798904366104</v>
      </c>
      <c r="Y1474" s="1">
        <f>Tabulka1[[#This Row],[z2]]</f>
        <v>3.5572362486188953</v>
      </c>
      <c r="Z1474" s="1">
        <f>Tabulka1[[#This Row],[std2]]</f>
        <v>4.4340269155330401E-5</v>
      </c>
      <c r="AA1474" s="1" t="s">
        <v>40</v>
      </c>
      <c r="AB1474" s="1" t="s">
        <v>37</v>
      </c>
      <c r="AC1474" s="1" t="str">
        <f>Tabulka1[[#This Row],[z2Label]]</f>
        <v>Dynamic viscosity (mPa.s)</v>
      </c>
      <c r="AD1474" s="1">
        <f>Tabulka1[[#This Row],[y2]]</f>
        <v>1.5</v>
      </c>
      <c r="AE1474" s="1">
        <f>Tabulka1[[#This Row],[x3]]</f>
        <v>15.331712927797913</v>
      </c>
      <c r="AF1474" s="1">
        <f>Tabulka1[[#This Row],[x2]]-Tabulka1[[#This Row],[x3]]</f>
        <v>14.668287072202087</v>
      </c>
      <c r="AG1474" s="1">
        <f>100-Tabulka1[[#This Row],[Na2O_proc]]-Tabulka1[[#This Row],[SiO2_proc]]</f>
        <v>70</v>
      </c>
      <c r="AH1474" s="1">
        <f>Tabulka1[[#This Row],[z2]]</f>
        <v>3.5572362486188953</v>
      </c>
      <c r="AI1474" s="1">
        <f>Tabulka1[[#This Row],[std2]]</f>
        <v>4.4340269155330401E-5</v>
      </c>
      <c r="AJ1474" s="1" t="str">
        <f>Tabulka1[[#This Row],[z2Label]]</f>
        <v>Dynamic viscosity (mPa.s)</v>
      </c>
      <c r="AK1474" s="1">
        <v>20</v>
      </c>
      <c r="AL1474" s="1" t="s">
        <v>83</v>
      </c>
      <c r="AM1474" s="1" t="s">
        <v>79</v>
      </c>
      <c r="AN1474" s="1">
        <f t="shared" si="957"/>
        <v>3.3418578062500028</v>
      </c>
      <c r="AO1474" s="1">
        <f>Tabulka1[[#This Row],[Interpolated_z2]]-Tabulka1[[#This Row],[z2]]</f>
        <v>-0.21537844236889248</v>
      </c>
      <c r="AP1474" s="1">
        <f>Tabulka1[[#This Row],[Interpolated_z2 - measured]]/Tabulka1[[#This Row],[z2]]*100</f>
        <v>-6.054656686142609</v>
      </c>
      <c r="AQ1474" s="1">
        <v>1</v>
      </c>
    </row>
    <row r="1475" spans="1:43" ht="16.5" x14ac:dyDescent="0.35">
      <c r="A1475" s="1">
        <f t="shared" si="965"/>
        <v>5.2167500379782554</v>
      </c>
      <c r="B1475" s="1">
        <f t="shared" si="965"/>
        <v>3.9125625284836918</v>
      </c>
      <c r="C1475" s="1">
        <f>Tabulka1[[#This Row],[z2]]</f>
        <v>5.402473210916158</v>
      </c>
      <c r="D1475" s="1">
        <f>Tabulka1[[#This Row],[std2]]</f>
        <v>3.9951205010483508E-3</v>
      </c>
      <c r="E1475" s="1">
        <f t="shared" si="964"/>
        <v>5</v>
      </c>
      <c r="F1475" s="1" t="s">
        <v>84</v>
      </c>
      <c r="G1475" s="1" t="s">
        <v>27</v>
      </c>
      <c r="H1475" s="1" t="str">
        <f>Tabulka1[[#This Row],[z2Label]]</f>
        <v>Dynamic viscosity (mPa.s)</v>
      </c>
      <c r="I1475" s="1">
        <f t="shared" si="962"/>
        <v>35</v>
      </c>
      <c r="J1475" s="1">
        <f t="shared" si="962"/>
        <v>1.5</v>
      </c>
      <c r="K1475">
        <v>5.402473210916158</v>
      </c>
      <c r="L1475">
        <v>3.9951205010483508E-3</v>
      </c>
      <c r="M1475" s="1" t="s">
        <v>29</v>
      </c>
      <c r="N1475" s="1" t="s">
        <v>28</v>
      </c>
      <c r="O1475" s="1" t="s">
        <v>81</v>
      </c>
      <c r="P1475" s="1">
        <f t="shared" si="963"/>
        <v>17.886998415764232</v>
      </c>
      <c r="Q1475" s="1">
        <f t="shared" si="963"/>
        <v>1.5</v>
      </c>
      <c r="R1475" s="1">
        <f>Tabulka1[[#This Row],[z2]]</f>
        <v>5.402473210916158</v>
      </c>
      <c r="S1475" s="1">
        <f>Tabulka1[[#This Row],[std2]]</f>
        <v>3.9951205010483508E-3</v>
      </c>
      <c r="T1475" s="1" t="s">
        <v>39</v>
      </c>
      <c r="U1475" s="1" t="s">
        <v>28</v>
      </c>
      <c r="V1475" s="1" t="str">
        <f>Tabulka1[[#This Row],[z2Label]]</f>
        <v>Dynamic viscosity (mPa.s)</v>
      </c>
      <c r="W1475" s="1">
        <f>2*Tabulka1[[#This Row],[x3]]/94.196*1000/(100-Tabulka1[[#This Row],[x2]])</f>
        <v>5.8428084209893711</v>
      </c>
      <c r="X1475" s="1">
        <f>(Tabulka1[[#This Row],[x2]]-Tabulka1[[#This Row],[x3]])/60.08*1000/(100-Tabulka1[[#This Row],[x2]])</f>
        <v>4.3821063157420284</v>
      </c>
      <c r="Y1475" s="1">
        <f>Tabulka1[[#This Row],[z2]]</f>
        <v>5.402473210916158</v>
      </c>
      <c r="Z1475" s="1">
        <f>Tabulka1[[#This Row],[std2]]</f>
        <v>3.9951205010483508E-3</v>
      </c>
      <c r="AA1475" s="1" t="s">
        <v>40</v>
      </c>
      <c r="AB1475" s="1" t="s">
        <v>37</v>
      </c>
      <c r="AC1475" s="1" t="str">
        <f>Tabulka1[[#This Row],[z2Label]]</f>
        <v>Dynamic viscosity (mPa.s)</v>
      </c>
      <c r="AD1475" s="1">
        <f>Tabulka1[[#This Row],[y2]]</f>
        <v>1.5</v>
      </c>
      <c r="AE1475" s="1">
        <f>Tabulka1[[#This Row],[x3]]</f>
        <v>17.886998415764232</v>
      </c>
      <c r="AF1475" s="1">
        <f>Tabulka1[[#This Row],[x2]]-Tabulka1[[#This Row],[x3]]</f>
        <v>17.113001584235768</v>
      </c>
      <c r="AG1475" s="1">
        <f>100-Tabulka1[[#This Row],[Na2O_proc]]-Tabulka1[[#This Row],[SiO2_proc]]</f>
        <v>65</v>
      </c>
      <c r="AH1475" s="1">
        <f>Tabulka1[[#This Row],[z2]]</f>
        <v>5.402473210916158</v>
      </c>
      <c r="AI1475" s="1">
        <f>Tabulka1[[#This Row],[std2]]</f>
        <v>3.9951205010483508E-3</v>
      </c>
      <c r="AJ1475" s="1" t="str">
        <f>Tabulka1[[#This Row],[z2Label]]</f>
        <v>Dynamic viscosity (mPa.s)</v>
      </c>
      <c r="AK1475" s="1">
        <v>20</v>
      </c>
      <c r="AL1475" s="1" t="s">
        <v>83</v>
      </c>
      <c r="AM1475" s="1" t="s">
        <v>79</v>
      </c>
      <c r="AN1475" s="1">
        <f t="shared" si="957"/>
        <v>5.5673066187499982</v>
      </c>
      <c r="AO1475" s="1">
        <f>Tabulka1[[#This Row],[Interpolated_z2]]-Tabulka1[[#This Row],[z2]]</f>
        <v>0.16483340783384026</v>
      </c>
      <c r="AP1475" s="1">
        <f>Tabulka1[[#This Row],[Interpolated_z2 - measured]]/Tabulka1[[#This Row],[z2]]*100</f>
        <v>3.0510731177857635</v>
      </c>
      <c r="AQ1475" s="1">
        <v>1</v>
      </c>
    </row>
    <row r="1476" spans="1:43" ht="16.5" x14ac:dyDescent="0.35">
      <c r="A1476" s="1">
        <f t="shared" si="965"/>
        <v>6.256624492719026</v>
      </c>
      <c r="B1476" s="1">
        <f t="shared" si="965"/>
        <v>4.6924683695392693</v>
      </c>
      <c r="C1476" s="1">
        <f>Tabulka1[[#This Row],[z2]]</f>
        <v>9.5986127041192333</v>
      </c>
      <c r="D1476" s="1">
        <f>Tabulka1[[#This Row],[std2]]</f>
        <v>4.6470489922534122E-2</v>
      </c>
      <c r="E1476" s="1">
        <f t="shared" si="964"/>
        <v>5</v>
      </c>
      <c r="F1476" s="1" t="s">
        <v>84</v>
      </c>
      <c r="G1476" s="1" t="s">
        <v>27</v>
      </c>
      <c r="H1476" s="1" t="str">
        <f>Tabulka1[[#This Row],[z2Label]]</f>
        <v>Dynamic viscosity (mPa.s)</v>
      </c>
      <c r="I1476" s="1">
        <f t="shared" ref="I1476:J1495" si="966">I1105</f>
        <v>40</v>
      </c>
      <c r="J1476" s="1">
        <f t="shared" si="966"/>
        <v>1.5</v>
      </c>
      <c r="K1476">
        <v>9.5986127041192333</v>
      </c>
      <c r="L1476">
        <v>4.6470489922534122E-2</v>
      </c>
      <c r="M1476" s="1" t="s">
        <v>29</v>
      </c>
      <c r="N1476" s="1" t="s">
        <v>28</v>
      </c>
      <c r="O1476" s="1" t="s">
        <v>81</v>
      </c>
      <c r="P1476" s="1">
        <f t="shared" ref="P1476:Q1495" si="967">P1105</f>
        <v>20.442283903730551</v>
      </c>
      <c r="Q1476" s="1">
        <f t="shared" si="967"/>
        <v>1.5</v>
      </c>
      <c r="R1476" s="1">
        <f>Tabulka1[[#This Row],[z2]]</f>
        <v>9.5986127041192333</v>
      </c>
      <c r="S1476" s="1">
        <f>Tabulka1[[#This Row],[std2]]</f>
        <v>4.6470489922534122E-2</v>
      </c>
      <c r="T1476" s="1" t="s">
        <v>39</v>
      </c>
      <c r="U1476" s="1" t="s">
        <v>28</v>
      </c>
      <c r="V1476" s="1" t="str">
        <f>Tabulka1[[#This Row],[z2Label]]</f>
        <v>Dynamic viscosity (mPa.s)</v>
      </c>
      <c r="W1476" s="1">
        <f>2*Tabulka1[[#This Row],[x3]]/94.196*1000/(100-Tabulka1[[#This Row],[x2]])</f>
        <v>7.2339532831296989</v>
      </c>
      <c r="X1476" s="1">
        <f>(Tabulka1[[#This Row],[x2]]-Tabulka1[[#This Row],[x3]])/60.08*1000/(100-Tabulka1[[#This Row],[x2]])</f>
        <v>5.4254649623472728</v>
      </c>
      <c r="Y1476" s="1">
        <f>Tabulka1[[#This Row],[z2]]</f>
        <v>9.5986127041192333</v>
      </c>
      <c r="Z1476" s="1">
        <f>Tabulka1[[#This Row],[std2]]</f>
        <v>4.6470489922534122E-2</v>
      </c>
      <c r="AA1476" s="1" t="s">
        <v>40</v>
      </c>
      <c r="AB1476" s="1" t="s">
        <v>37</v>
      </c>
      <c r="AC1476" s="1" t="str">
        <f>Tabulka1[[#This Row],[z2Label]]</f>
        <v>Dynamic viscosity (mPa.s)</v>
      </c>
      <c r="AD1476" s="1">
        <f>Tabulka1[[#This Row],[y2]]</f>
        <v>1.5</v>
      </c>
      <c r="AE1476" s="1">
        <f>Tabulka1[[#This Row],[x3]]</f>
        <v>20.442283903730551</v>
      </c>
      <c r="AF1476" s="1">
        <f>Tabulka1[[#This Row],[x2]]-Tabulka1[[#This Row],[x3]]</f>
        <v>19.557716096269449</v>
      </c>
      <c r="AG1476" s="1">
        <f>100-Tabulka1[[#This Row],[Na2O_proc]]-Tabulka1[[#This Row],[SiO2_proc]]</f>
        <v>60</v>
      </c>
      <c r="AH1476" s="1">
        <f>Tabulka1[[#This Row],[z2]]</f>
        <v>9.5986127041192333</v>
      </c>
      <c r="AI1476" s="1">
        <f>Tabulka1[[#This Row],[std2]]</f>
        <v>4.6470489922534122E-2</v>
      </c>
      <c r="AJ1476" s="1" t="str">
        <f>Tabulka1[[#This Row],[z2Label]]</f>
        <v>Dynamic viscosity (mPa.s)</v>
      </c>
      <c r="AK1476" s="1">
        <v>20</v>
      </c>
      <c r="AL1476" s="1" t="s">
        <v>83</v>
      </c>
      <c r="AM1476" s="1" t="s">
        <v>79</v>
      </c>
      <c r="AN1476" s="1">
        <f t="shared" si="957"/>
        <v>10.214022556250017</v>
      </c>
      <c r="AO1476" s="1">
        <f>Tabulka1[[#This Row],[Interpolated_z2]]-Tabulka1[[#This Row],[z2]]</f>
        <v>0.61540985213078336</v>
      </c>
      <c r="AP1476" s="1">
        <f>Tabulka1[[#This Row],[Interpolated_z2 - measured]]/Tabulka1[[#This Row],[z2]]*100</f>
        <v>6.4114458109835066</v>
      </c>
      <c r="AQ1476" s="1">
        <v>1</v>
      </c>
    </row>
    <row r="1477" spans="1:43" ht="16.5" x14ac:dyDescent="0.35">
      <c r="A1477" s="1">
        <f t="shared" si="965"/>
        <v>7.4038716117971326</v>
      </c>
      <c r="B1477" s="1">
        <f t="shared" si="965"/>
        <v>5.5529037088478495</v>
      </c>
      <c r="C1477" s="1">
        <f>Tabulka1[[#This Row],[z2]]</f>
        <v>18.56801106694618</v>
      </c>
      <c r="D1477" s="1">
        <f>Tabulka1[[#This Row],[std2]]</f>
        <v>0.25241954717497805</v>
      </c>
      <c r="E1477" s="1">
        <f t="shared" si="964"/>
        <v>5</v>
      </c>
      <c r="F1477" s="1" t="s">
        <v>84</v>
      </c>
      <c r="G1477" s="1" t="s">
        <v>27</v>
      </c>
      <c r="H1477" s="1" t="str">
        <f>Tabulka1[[#This Row],[z2Label]]</f>
        <v>Dynamic viscosity (mPa.s)</v>
      </c>
      <c r="I1477" s="1">
        <f t="shared" si="966"/>
        <v>45</v>
      </c>
      <c r="J1477" s="1">
        <f t="shared" si="966"/>
        <v>1.5</v>
      </c>
      <c r="K1477">
        <v>18.56801106694618</v>
      </c>
      <c r="L1477">
        <v>0.25241954717497805</v>
      </c>
      <c r="M1477" s="1" t="s">
        <v>29</v>
      </c>
      <c r="N1477" s="1" t="s">
        <v>28</v>
      </c>
      <c r="O1477" s="1" t="s">
        <v>81</v>
      </c>
      <c r="P1477" s="1">
        <f t="shared" si="967"/>
        <v>22.997569391696871</v>
      </c>
      <c r="Q1477" s="1">
        <f t="shared" si="967"/>
        <v>1.5</v>
      </c>
      <c r="R1477" s="1">
        <f>Tabulka1[[#This Row],[z2]]</f>
        <v>18.56801106694618</v>
      </c>
      <c r="S1477" s="1">
        <f>Tabulka1[[#This Row],[std2]]</f>
        <v>0.25241954717497805</v>
      </c>
      <c r="T1477" s="1" t="s">
        <v>39</v>
      </c>
      <c r="U1477" s="1" t="s">
        <v>28</v>
      </c>
      <c r="V1477" s="1" t="str">
        <f>Tabulka1[[#This Row],[z2Label]]</f>
        <v>Dynamic viscosity (mPa.s)</v>
      </c>
      <c r="W1477" s="1">
        <f>2*Tabulka1[[#This Row],[x3]]/94.196*1000/(100-Tabulka1[[#This Row],[x2]])</f>
        <v>8.8780335747500843</v>
      </c>
      <c r="X1477" s="1">
        <f>(Tabulka1[[#This Row],[x2]]-Tabulka1[[#This Row],[x3]])/60.08*1000/(100-Tabulka1[[#This Row],[x2]])</f>
        <v>6.6585251810625623</v>
      </c>
      <c r="Y1477" s="1">
        <f>Tabulka1[[#This Row],[z2]]</f>
        <v>18.56801106694618</v>
      </c>
      <c r="Z1477" s="1">
        <f>Tabulka1[[#This Row],[std2]]</f>
        <v>0.25241954717497805</v>
      </c>
      <c r="AA1477" s="1" t="s">
        <v>40</v>
      </c>
      <c r="AB1477" s="1" t="s">
        <v>37</v>
      </c>
      <c r="AC1477" s="1" t="str">
        <f>Tabulka1[[#This Row],[z2Label]]</f>
        <v>Dynamic viscosity (mPa.s)</v>
      </c>
      <c r="AD1477" s="1">
        <f>Tabulka1[[#This Row],[y2]]</f>
        <v>1.5</v>
      </c>
      <c r="AE1477" s="1">
        <f>Tabulka1[[#This Row],[x3]]</f>
        <v>22.997569391696871</v>
      </c>
      <c r="AF1477" s="1">
        <f>Tabulka1[[#This Row],[x2]]-Tabulka1[[#This Row],[x3]]</f>
        <v>22.002430608303129</v>
      </c>
      <c r="AG1477" s="1">
        <f>100-Tabulka1[[#This Row],[Na2O_proc]]-Tabulka1[[#This Row],[SiO2_proc]]</f>
        <v>55</v>
      </c>
      <c r="AH1477" s="1">
        <f>Tabulka1[[#This Row],[z2]]</f>
        <v>18.56801106694618</v>
      </c>
      <c r="AI1477" s="1">
        <f>Tabulka1[[#This Row],[std2]]</f>
        <v>0.25241954717497805</v>
      </c>
      <c r="AJ1477" s="1" t="str">
        <f>Tabulka1[[#This Row],[z2Label]]</f>
        <v>Dynamic viscosity (mPa.s)</v>
      </c>
      <c r="AK1477" s="1">
        <v>20</v>
      </c>
      <c r="AL1477" s="1" t="s">
        <v>83</v>
      </c>
      <c r="AM1477" s="1" t="s">
        <v>79</v>
      </c>
      <c r="AN1477" s="1">
        <f t="shared" si="957"/>
        <v>18.690876868750006</v>
      </c>
      <c r="AO1477" s="1">
        <f>Tabulka1[[#This Row],[Interpolated_z2]]-Tabulka1[[#This Row],[z2]]</f>
        <v>0.122865801803826</v>
      </c>
      <c r="AP1477" s="1">
        <f>Tabulka1[[#This Row],[Interpolated_z2 - measured]]/Tabulka1[[#This Row],[z2]]*100</f>
        <v>0.6617068535818863</v>
      </c>
      <c r="AQ1477" s="1">
        <v>1</v>
      </c>
    </row>
    <row r="1478" spans="1:43" ht="16.5" x14ac:dyDescent="0.35">
      <c r="A1478" s="1">
        <f t="shared" si="965"/>
        <v>0</v>
      </c>
      <c r="B1478" s="1">
        <f t="shared" si="965"/>
        <v>0</v>
      </c>
      <c r="C1478" s="1">
        <f>Tabulka1[[#This Row],[z2]]</f>
        <v>0.97254957836955058</v>
      </c>
      <c r="D1478" s="1">
        <f>Tabulka1[[#This Row],[std2]]</f>
        <v>2.0417207929571625E-3</v>
      </c>
      <c r="E1478" s="1">
        <f t="shared" si="964"/>
        <v>6</v>
      </c>
      <c r="F1478" s="1" t="s">
        <v>84</v>
      </c>
      <c r="G1478" s="1" t="s">
        <v>27</v>
      </c>
      <c r="H1478" s="1" t="str">
        <f>Tabulka1[[#This Row],[z2Label]]</f>
        <v>Dynamic viscosity (mPa.s)</v>
      </c>
      <c r="I1478" s="1">
        <f t="shared" si="966"/>
        <v>0</v>
      </c>
      <c r="J1478" s="1">
        <f t="shared" si="966"/>
        <v>1.887</v>
      </c>
      <c r="K1478" s="1">
        <v>0.97254957836955058</v>
      </c>
      <c r="L1478" s="1">
        <v>2.0417207929571625E-3</v>
      </c>
      <c r="M1478" s="1" t="s">
        <v>29</v>
      </c>
      <c r="N1478" s="1" t="s">
        <v>28</v>
      </c>
      <c r="O1478" s="1" t="s">
        <v>81</v>
      </c>
      <c r="P1478" s="1">
        <f t="shared" si="967"/>
        <v>0</v>
      </c>
      <c r="Q1478" s="1">
        <f t="shared" si="967"/>
        <v>1.887</v>
      </c>
      <c r="R1478" s="1">
        <f>Tabulka1[[#This Row],[z2]]</f>
        <v>0.97254957836955058</v>
      </c>
      <c r="S1478" s="1">
        <f>Tabulka1[[#This Row],[std2]]</f>
        <v>2.0417207929571625E-3</v>
      </c>
      <c r="T1478" s="1" t="s">
        <v>39</v>
      </c>
      <c r="U1478" s="1" t="s">
        <v>28</v>
      </c>
      <c r="V1478" s="1" t="str">
        <f>Tabulka1[[#This Row],[z2Label]]</f>
        <v>Dynamic viscosity (mPa.s)</v>
      </c>
      <c r="W1478" s="1">
        <f>2*Tabulka1[[#This Row],[x3]]/94.196*1000/(100-Tabulka1[[#This Row],[x2]])</f>
        <v>0</v>
      </c>
      <c r="X1478" s="1">
        <f>(Tabulka1[[#This Row],[x2]]-Tabulka1[[#This Row],[x3]])/60.08*1000/(100-Tabulka1[[#This Row],[x2]])</f>
        <v>0</v>
      </c>
      <c r="Y1478" s="1">
        <f>Tabulka1[[#This Row],[z2]]</f>
        <v>0.97254957836955058</v>
      </c>
      <c r="Z1478" s="1">
        <f>Tabulka1[[#This Row],[std2]]</f>
        <v>2.0417207929571625E-3</v>
      </c>
      <c r="AA1478" s="1" t="s">
        <v>40</v>
      </c>
      <c r="AB1478" s="1" t="s">
        <v>37</v>
      </c>
      <c r="AC1478" s="1" t="str">
        <f>Tabulka1[[#This Row],[z2Label]]</f>
        <v>Dynamic viscosity (mPa.s)</v>
      </c>
      <c r="AD1478" s="1">
        <f>Tabulka1[[#This Row],[y2]]</f>
        <v>1.887</v>
      </c>
      <c r="AE1478" s="1">
        <f>Tabulka1[[#This Row],[x3]]</f>
        <v>0</v>
      </c>
      <c r="AF1478" s="1">
        <f>Tabulka1[[#This Row],[x2]]-Tabulka1[[#This Row],[x3]]</f>
        <v>0</v>
      </c>
      <c r="AG1478" s="1">
        <f>100-Tabulka1[[#This Row],[Na2O_proc]]-Tabulka1[[#This Row],[SiO2_proc]]</f>
        <v>100</v>
      </c>
      <c r="AH1478" s="1">
        <f>Tabulka1[[#This Row],[z2]]</f>
        <v>0.97254957836955058</v>
      </c>
      <c r="AI1478" s="1">
        <f>Tabulka1[[#This Row],[std2]]</f>
        <v>2.0417207929571625E-3</v>
      </c>
      <c r="AJ1478" s="1" t="str">
        <f>Tabulka1[[#This Row],[z2Label]]</f>
        <v>Dynamic viscosity (mPa.s)</v>
      </c>
      <c r="AK1478" s="1">
        <v>20</v>
      </c>
      <c r="AL1478" s="1" t="s">
        <v>83</v>
      </c>
      <c r="AM1478" s="1" t="s">
        <v>79</v>
      </c>
      <c r="AN1478" s="1">
        <f t="shared" si="957"/>
        <v>1.0494989054712913</v>
      </c>
      <c r="AO1478" s="1">
        <f>Tabulka1[[#This Row],[Interpolated_z2]]-Tabulka1[[#This Row],[z2]]</f>
        <v>7.6949327101740739E-2</v>
      </c>
      <c r="AP1478" s="1">
        <f>Tabulka1[[#This Row],[Interpolated_z2 - measured]]/Tabulka1[[#This Row],[z2]]*100</f>
        <v>7.9121238457317427</v>
      </c>
      <c r="AQ1478" s="1">
        <v>100</v>
      </c>
    </row>
    <row r="1479" spans="1:43" ht="16.5" x14ac:dyDescent="0.35">
      <c r="A1479" s="1">
        <f t="shared" si="965"/>
        <v>0.50195850052436086</v>
      </c>
      <c r="B1479" s="1">
        <f t="shared" si="965"/>
        <v>0.47359784524473447</v>
      </c>
      <c r="C1479" s="1">
        <f>Tabulka1[[#This Row],[z2]]</f>
        <v>1.086377822642973</v>
      </c>
      <c r="D1479" s="1">
        <f>Tabulka1[[#This Row],[std2]]</f>
        <v>3.4613327965837435E-4</v>
      </c>
      <c r="E1479" s="1">
        <f t="shared" si="964"/>
        <v>6</v>
      </c>
      <c r="F1479" s="1" t="s">
        <v>84</v>
      </c>
      <c r="G1479" s="1" t="s">
        <v>27</v>
      </c>
      <c r="H1479" s="1" t="str">
        <f>Tabulka1[[#This Row],[z2Label]]</f>
        <v>Dynamic viscosity (mPa.s)</v>
      </c>
      <c r="I1479" s="1">
        <f t="shared" si="966"/>
        <v>5</v>
      </c>
      <c r="J1479" s="1">
        <f t="shared" si="966"/>
        <v>1.887</v>
      </c>
      <c r="K1479">
        <v>1.086377822642973</v>
      </c>
      <c r="L1479">
        <v>3.4613327965837435E-4</v>
      </c>
      <c r="M1479" s="1" t="s">
        <v>29</v>
      </c>
      <c r="N1479" s="1" t="s">
        <v>28</v>
      </c>
      <c r="O1479" s="1" t="s">
        <v>81</v>
      </c>
      <c r="P1479" s="1">
        <f t="shared" si="967"/>
        <v>2.2690509125344418</v>
      </c>
      <c r="Q1479" s="1">
        <f t="shared" si="967"/>
        <v>1.887</v>
      </c>
      <c r="R1479" s="1">
        <f>Tabulka1[[#This Row],[z2]]</f>
        <v>1.086377822642973</v>
      </c>
      <c r="S1479" s="1">
        <f>Tabulka1[[#This Row],[std2]]</f>
        <v>3.4613327965837435E-4</v>
      </c>
      <c r="T1479" s="1" t="s">
        <v>39</v>
      </c>
      <c r="U1479" s="1" t="s">
        <v>28</v>
      </c>
      <c r="V1479" s="1" t="str">
        <f>Tabulka1[[#This Row],[z2Label]]</f>
        <v>Dynamic viscosity (mPa.s)</v>
      </c>
      <c r="W1479" s="1">
        <f>2*Tabulka1[[#This Row],[x3]]/94.196*1000/(100-Tabulka1[[#This Row],[x2]])</f>
        <v>0.5071286773903555</v>
      </c>
      <c r="X1479" s="1">
        <f>(Tabulka1[[#This Row],[x2]]-Tabulka1[[#This Row],[x3]])/60.08*1000/(100-Tabulka1[[#This Row],[x2]])</f>
        <v>0.47847590711780053</v>
      </c>
      <c r="Y1479" s="1">
        <f>Tabulka1[[#This Row],[z2]]</f>
        <v>1.086377822642973</v>
      </c>
      <c r="Z1479" s="1">
        <f>Tabulka1[[#This Row],[std2]]</f>
        <v>3.4613327965837435E-4</v>
      </c>
      <c r="AA1479" s="1" t="s">
        <v>40</v>
      </c>
      <c r="AB1479" s="1" t="s">
        <v>37</v>
      </c>
      <c r="AC1479" s="1" t="str">
        <f>Tabulka1[[#This Row],[z2Label]]</f>
        <v>Dynamic viscosity (mPa.s)</v>
      </c>
      <c r="AD1479" s="1">
        <f>Tabulka1[[#This Row],[y2]]</f>
        <v>1.887</v>
      </c>
      <c r="AE1479" s="1">
        <f>Tabulka1[[#This Row],[x3]]</f>
        <v>2.2690509125344418</v>
      </c>
      <c r="AF1479" s="1">
        <f>Tabulka1[[#This Row],[x2]]-Tabulka1[[#This Row],[x3]]</f>
        <v>2.7309490874655582</v>
      </c>
      <c r="AG1479" s="1">
        <f>100-Tabulka1[[#This Row],[Na2O_proc]]-Tabulka1[[#This Row],[SiO2_proc]]</f>
        <v>95</v>
      </c>
      <c r="AH1479" s="1">
        <f>Tabulka1[[#This Row],[z2]]</f>
        <v>1.086377822642973</v>
      </c>
      <c r="AI1479" s="1">
        <f>Tabulka1[[#This Row],[std2]]</f>
        <v>3.4613327965837435E-4</v>
      </c>
      <c r="AJ1479" s="1" t="str">
        <f>Tabulka1[[#This Row],[z2Label]]</f>
        <v>Dynamic viscosity (mPa.s)</v>
      </c>
      <c r="AK1479" s="1">
        <v>20</v>
      </c>
      <c r="AL1479" s="1" t="s">
        <v>83</v>
      </c>
      <c r="AM1479" s="1" t="s">
        <v>79</v>
      </c>
      <c r="AN1479" s="1">
        <f t="shared" si="957"/>
        <v>0.95960222979019105</v>
      </c>
      <c r="AO1479" s="1">
        <f>Tabulka1[[#This Row],[Interpolated_z2]]-Tabulka1[[#This Row],[z2]]</f>
        <v>-0.12677559285278195</v>
      </c>
      <c r="AP1479" s="1">
        <f>Tabulka1[[#This Row],[Interpolated_z2 - measured]]/Tabulka1[[#This Row],[z2]]*100</f>
        <v>-11.669567457144737</v>
      </c>
      <c r="AQ1479" s="1">
        <v>1</v>
      </c>
    </row>
    <row r="1480" spans="1:43" ht="16.5" x14ac:dyDescent="0.35">
      <c r="A1480" s="1">
        <f t="shared" si="965"/>
        <v>1.0459757179080909</v>
      </c>
      <c r="B1480" s="1">
        <f t="shared" si="965"/>
        <v>0.98687808984628378</v>
      </c>
      <c r="C1480" s="1">
        <f>Tabulka1[[#This Row],[z2]]</f>
        <v>1.2668263035144061</v>
      </c>
      <c r="D1480" s="1">
        <f>Tabulka1[[#This Row],[std2]]</f>
        <v>1.1693077798779414E-3</v>
      </c>
      <c r="E1480" s="1">
        <f t="shared" si="964"/>
        <v>6</v>
      </c>
      <c r="F1480" s="1" t="s">
        <v>84</v>
      </c>
      <c r="G1480" s="1" t="s">
        <v>27</v>
      </c>
      <c r="H1480" s="1" t="str">
        <f>Tabulka1[[#This Row],[z2Label]]</f>
        <v>Dynamic viscosity (mPa.s)</v>
      </c>
      <c r="I1480" s="1">
        <f t="shared" si="966"/>
        <v>10</v>
      </c>
      <c r="J1480" s="1">
        <f t="shared" si="966"/>
        <v>1.887</v>
      </c>
      <c r="K1480">
        <v>1.2668263035144061</v>
      </c>
      <c r="L1480">
        <v>1.1693077798779414E-3</v>
      </c>
      <c r="M1480" s="1" t="s">
        <v>29</v>
      </c>
      <c r="N1480" s="1" t="s">
        <v>28</v>
      </c>
      <c r="O1480" s="1" t="s">
        <v>81</v>
      </c>
      <c r="P1480" s="1">
        <f t="shared" si="967"/>
        <v>4.5381018250688836</v>
      </c>
      <c r="Q1480" s="1">
        <f t="shared" si="967"/>
        <v>1.887</v>
      </c>
      <c r="R1480" s="1">
        <f>Tabulka1[[#This Row],[z2]]</f>
        <v>1.2668263035144061</v>
      </c>
      <c r="S1480" s="1">
        <f>Tabulka1[[#This Row],[std2]]</f>
        <v>1.1693077798779414E-3</v>
      </c>
      <c r="T1480" s="1" t="s">
        <v>39</v>
      </c>
      <c r="U1480" s="1" t="s">
        <v>28</v>
      </c>
      <c r="V1480" s="1" t="str">
        <f>Tabulka1[[#This Row],[z2Label]]</f>
        <v>Dynamic viscosity (mPa.s)</v>
      </c>
      <c r="W1480" s="1">
        <f>2*Tabulka1[[#This Row],[x3]]/94.196*1000/(100-Tabulka1[[#This Row],[x2]])</f>
        <v>1.0706049856018618</v>
      </c>
      <c r="X1480" s="1">
        <f>(Tabulka1[[#This Row],[x2]]-Tabulka1[[#This Row],[x3]])/60.08*1000/(100-Tabulka1[[#This Row],[x2]])</f>
        <v>1.0101158039153566</v>
      </c>
      <c r="Y1480" s="1">
        <f>Tabulka1[[#This Row],[z2]]</f>
        <v>1.2668263035144061</v>
      </c>
      <c r="Z1480" s="1">
        <f>Tabulka1[[#This Row],[std2]]</f>
        <v>1.1693077798779414E-3</v>
      </c>
      <c r="AA1480" s="1" t="s">
        <v>40</v>
      </c>
      <c r="AB1480" s="1" t="s">
        <v>37</v>
      </c>
      <c r="AC1480" s="1" t="str">
        <f>Tabulka1[[#This Row],[z2Label]]</f>
        <v>Dynamic viscosity (mPa.s)</v>
      </c>
      <c r="AD1480" s="1">
        <f>Tabulka1[[#This Row],[y2]]</f>
        <v>1.887</v>
      </c>
      <c r="AE1480" s="1">
        <f>Tabulka1[[#This Row],[x3]]</f>
        <v>4.5381018250688836</v>
      </c>
      <c r="AF1480" s="1">
        <f>Tabulka1[[#This Row],[x2]]-Tabulka1[[#This Row],[x3]]</f>
        <v>5.4618981749311164</v>
      </c>
      <c r="AG1480" s="1">
        <f>100-Tabulka1[[#This Row],[Na2O_proc]]-Tabulka1[[#This Row],[SiO2_proc]]</f>
        <v>90</v>
      </c>
      <c r="AH1480" s="1">
        <f>Tabulka1[[#This Row],[z2]]</f>
        <v>1.2668263035144061</v>
      </c>
      <c r="AI1480" s="1">
        <f>Tabulka1[[#This Row],[std2]]</f>
        <v>1.1693077798779414E-3</v>
      </c>
      <c r="AJ1480" s="1" t="str">
        <f>Tabulka1[[#This Row],[z2Label]]</f>
        <v>Dynamic viscosity (mPa.s)</v>
      </c>
      <c r="AK1480" s="1">
        <v>20</v>
      </c>
      <c r="AL1480" s="1" t="s">
        <v>83</v>
      </c>
      <c r="AM1480" s="1" t="s">
        <v>79</v>
      </c>
      <c r="AN1480" s="1">
        <f t="shared" si="957"/>
        <v>1.3041440535925914</v>
      </c>
      <c r="AO1480" s="1">
        <f>Tabulka1[[#This Row],[Interpolated_z2]]-Tabulka1[[#This Row],[z2]]</f>
        <v>3.7317750078185385E-2</v>
      </c>
      <c r="AP1480" s="1">
        <f>Tabulka1[[#This Row],[Interpolated_z2 - measured]]/Tabulka1[[#This Row],[z2]]*100</f>
        <v>2.945766911743084</v>
      </c>
      <c r="AQ1480" s="1">
        <v>1</v>
      </c>
    </row>
    <row r="1481" spans="1:43" ht="16.5" x14ac:dyDescent="0.35">
      <c r="A1481" s="1">
        <f t="shared" si="965"/>
        <v>1.63950225989724</v>
      </c>
      <c r="B1481" s="1">
        <f t="shared" si="965"/>
        <v>1.5468703822130458</v>
      </c>
      <c r="C1481" s="1">
        <f>Tabulka1[[#This Row],[z2]]</f>
        <v>1.5245289851772461</v>
      </c>
      <c r="D1481" s="1">
        <f>Tabulka1[[#This Row],[std2]]</f>
        <v>7.0562713477903788E-4</v>
      </c>
      <c r="E1481" s="1">
        <f t="shared" si="964"/>
        <v>6</v>
      </c>
      <c r="F1481" s="1" t="s">
        <v>84</v>
      </c>
      <c r="G1481" s="1" t="s">
        <v>27</v>
      </c>
      <c r="H1481" s="1" t="str">
        <f>Tabulka1[[#This Row],[z2Label]]</f>
        <v>Dynamic viscosity (mPa.s)</v>
      </c>
      <c r="I1481" s="1">
        <f t="shared" si="966"/>
        <v>15</v>
      </c>
      <c r="J1481" s="1">
        <f t="shared" si="966"/>
        <v>1.887</v>
      </c>
      <c r="K1481">
        <v>1.5245289851772461</v>
      </c>
      <c r="L1481">
        <v>7.0562713477903788E-4</v>
      </c>
      <c r="M1481" s="1" t="s">
        <v>29</v>
      </c>
      <c r="N1481" s="1" t="s">
        <v>28</v>
      </c>
      <c r="O1481" s="1" t="s">
        <v>81</v>
      </c>
      <c r="P1481" s="1">
        <f t="shared" si="967"/>
        <v>6.8071527376033263</v>
      </c>
      <c r="Q1481" s="1">
        <f t="shared" si="967"/>
        <v>1.887</v>
      </c>
      <c r="R1481" s="1">
        <f>Tabulka1[[#This Row],[z2]]</f>
        <v>1.5245289851772461</v>
      </c>
      <c r="S1481" s="1">
        <f>Tabulka1[[#This Row],[std2]]</f>
        <v>7.0562713477903788E-4</v>
      </c>
      <c r="T1481" s="1" t="s">
        <v>39</v>
      </c>
      <c r="U1481" s="1" t="s">
        <v>28</v>
      </c>
      <c r="V1481" s="1" t="str">
        <f>Tabulka1[[#This Row],[z2Label]]</f>
        <v>Dynamic viscosity (mPa.s)</v>
      </c>
      <c r="W1481" s="1">
        <f>2*Tabulka1[[#This Row],[x3]]/94.196*1000/(100-Tabulka1[[#This Row],[x2]])</f>
        <v>1.7003726241911923</v>
      </c>
      <c r="X1481" s="1">
        <f>(Tabulka1[[#This Row],[x2]]-Tabulka1[[#This Row],[x3]])/60.08*1000/(100-Tabulka1[[#This Row],[x2]])</f>
        <v>1.60430157092439</v>
      </c>
      <c r="Y1481" s="1">
        <f>Tabulka1[[#This Row],[z2]]</f>
        <v>1.5245289851772461</v>
      </c>
      <c r="Z1481" s="1">
        <f>Tabulka1[[#This Row],[std2]]</f>
        <v>7.0562713477903788E-4</v>
      </c>
      <c r="AA1481" s="1" t="s">
        <v>40</v>
      </c>
      <c r="AB1481" s="1" t="s">
        <v>37</v>
      </c>
      <c r="AC1481" s="1" t="str">
        <f>Tabulka1[[#This Row],[z2Label]]</f>
        <v>Dynamic viscosity (mPa.s)</v>
      </c>
      <c r="AD1481" s="1">
        <f>Tabulka1[[#This Row],[y2]]</f>
        <v>1.887</v>
      </c>
      <c r="AE1481" s="1">
        <f>Tabulka1[[#This Row],[x3]]</f>
        <v>6.8071527376033263</v>
      </c>
      <c r="AF1481" s="1">
        <f>Tabulka1[[#This Row],[x2]]-Tabulka1[[#This Row],[x3]]</f>
        <v>8.1928472623966737</v>
      </c>
      <c r="AG1481" s="1">
        <f>100-Tabulka1[[#This Row],[Na2O_proc]]-Tabulka1[[#This Row],[SiO2_proc]]</f>
        <v>85</v>
      </c>
      <c r="AH1481" s="1">
        <f>Tabulka1[[#This Row],[z2]]</f>
        <v>1.5245289851772461</v>
      </c>
      <c r="AI1481" s="1">
        <f>Tabulka1[[#This Row],[std2]]</f>
        <v>7.0562713477903788E-4</v>
      </c>
      <c r="AJ1481" s="1" t="str">
        <f>Tabulka1[[#This Row],[z2Label]]</f>
        <v>Dynamic viscosity (mPa.s)</v>
      </c>
      <c r="AK1481" s="1">
        <v>20</v>
      </c>
      <c r="AL1481" s="1" t="s">
        <v>83</v>
      </c>
      <c r="AM1481" s="1" t="s">
        <v>79</v>
      </c>
      <c r="AN1481" s="1">
        <f t="shared" si="957"/>
        <v>1.6729376093784925</v>
      </c>
      <c r="AO1481" s="1">
        <f>Tabulka1[[#This Row],[Interpolated_z2]]-Tabulka1[[#This Row],[z2]]</f>
        <v>0.14840862420124634</v>
      </c>
      <c r="AP1481" s="1">
        <f>Tabulka1[[#This Row],[Interpolated_z2 - measured]]/Tabulka1[[#This Row],[z2]]*100</f>
        <v>9.7347197491290682</v>
      </c>
      <c r="AQ1481" s="1">
        <v>1</v>
      </c>
    </row>
    <row r="1482" spans="1:43" ht="16.5" x14ac:dyDescent="0.35">
      <c r="A1482" s="1">
        <f t="shared" si="965"/>
        <v>2.2838124140759199</v>
      </c>
      <c r="B1482" s="1">
        <f t="shared" si="965"/>
        <v>2.1547770126806305</v>
      </c>
      <c r="C1482" s="1">
        <f>Tabulka1[[#This Row],[z2]]</f>
        <v>1.9034041428046757</v>
      </c>
      <c r="D1482" s="1">
        <f>Tabulka1[[#This Row],[std2]]</f>
        <v>0</v>
      </c>
      <c r="E1482" s="1">
        <f t="shared" si="964"/>
        <v>6</v>
      </c>
      <c r="F1482" s="1" t="s">
        <v>84</v>
      </c>
      <c r="G1482" s="1" t="s">
        <v>27</v>
      </c>
      <c r="H1482" s="1" t="str">
        <f>Tabulka1[[#This Row],[z2Label]]</f>
        <v>Dynamic viscosity (mPa.s)</v>
      </c>
      <c r="I1482" s="1">
        <f t="shared" si="966"/>
        <v>20</v>
      </c>
      <c r="J1482" s="1">
        <f t="shared" si="966"/>
        <v>1.887</v>
      </c>
      <c r="K1482">
        <v>1.9034041428046757</v>
      </c>
      <c r="L1482">
        <v>0</v>
      </c>
      <c r="M1482" s="1" t="s">
        <v>29</v>
      </c>
      <c r="N1482" s="1" t="s">
        <v>28</v>
      </c>
      <c r="O1482" s="1" t="s">
        <v>81</v>
      </c>
      <c r="P1482" s="1">
        <f t="shared" si="967"/>
        <v>9.0762036501377672</v>
      </c>
      <c r="Q1482" s="1">
        <f t="shared" si="967"/>
        <v>1.887</v>
      </c>
      <c r="R1482" s="1">
        <f>Tabulka1[[#This Row],[z2]]</f>
        <v>1.9034041428046757</v>
      </c>
      <c r="S1482" s="1">
        <f>Tabulka1[[#This Row],[std2]]</f>
        <v>0</v>
      </c>
      <c r="T1482" s="1" t="s">
        <v>39</v>
      </c>
      <c r="U1482" s="1" t="s">
        <v>28</v>
      </c>
      <c r="V1482" s="1" t="str">
        <f>Tabulka1[[#This Row],[z2Label]]</f>
        <v>Dynamic viscosity (mPa.s)</v>
      </c>
      <c r="W1482" s="1">
        <f>2*Tabulka1[[#This Row],[x3]]/94.196*1000/(100-Tabulka1[[#This Row],[x2]])</f>
        <v>2.4088612176041888</v>
      </c>
      <c r="X1482" s="1">
        <f>(Tabulka1[[#This Row],[x2]]-Tabulka1[[#This Row],[x3]])/60.08*1000/(100-Tabulka1[[#This Row],[x2]])</f>
        <v>2.2727605588095523</v>
      </c>
      <c r="Y1482" s="1">
        <f>Tabulka1[[#This Row],[z2]]</f>
        <v>1.9034041428046757</v>
      </c>
      <c r="Z1482" s="1">
        <f>Tabulka1[[#This Row],[std2]]</f>
        <v>0</v>
      </c>
      <c r="AA1482" s="1" t="s">
        <v>40</v>
      </c>
      <c r="AB1482" s="1" t="s">
        <v>37</v>
      </c>
      <c r="AC1482" s="1" t="str">
        <f>Tabulka1[[#This Row],[z2Label]]</f>
        <v>Dynamic viscosity (mPa.s)</v>
      </c>
      <c r="AD1482" s="1">
        <f>Tabulka1[[#This Row],[y2]]</f>
        <v>1.887</v>
      </c>
      <c r="AE1482" s="1">
        <f>Tabulka1[[#This Row],[x3]]</f>
        <v>9.0762036501377672</v>
      </c>
      <c r="AF1482" s="1">
        <f>Tabulka1[[#This Row],[x2]]-Tabulka1[[#This Row],[x3]]</f>
        <v>10.923796349862233</v>
      </c>
      <c r="AG1482" s="1">
        <f>100-Tabulka1[[#This Row],[Na2O_proc]]-Tabulka1[[#This Row],[SiO2_proc]]</f>
        <v>80</v>
      </c>
      <c r="AH1482" s="1">
        <f>Tabulka1[[#This Row],[z2]]</f>
        <v>1.9034041428046757</v>
      </c>
      <c r="AI1482" s="1">
        <f>Tabulka1[[#This Row],[std2]]</f>
        <v>0</v>
      </c>
      <c r="AJ1482" s="1" t="str">
        <f>Tabulka1[[#This Row],[z2Label]]</f>
        <v>Dynamic viscosity (mPa.s)</v>
      </c>
      <c r="AK1482" s="1">
        <v>20</v>
      </c>
      <c r="AL1482" s="1" t="s">
        <v>83</v>
      </c>
      <c r="AM1482" s="1" t="s">
        <v>79</v>
      </c>
      <c r="AN1482" s="1">
        <f t="shared" si="957"/>
        <v>1.9656061296478895</v>
      </c>
      <c r="AO1482" s="1">
        <f>Tabulka1[[#This Row],[Interpolated_z2]]-Tabulka1[[#This Row],[z2]]</f>
        <v>6.2201986843213763E-2</v>
      </c>
      <c r="AP1482" s="1">
        <f>Tabulka1[[#This Row],[Interpolated_z2 - measured]]/Tabulka1[[#This Row],[z2]]*100</f>
        <v>3.267933774251369</v>
      </c>
      <c r="AQ1482" s="1">
        <v>1</v>
      </c>
    </row>
    <row r="1483" spans="1:43" ht="16.5" x14ac:dyDescent="0.35">
      <c r="A1483" s="1">
        <f t="shared" si="965"/>
        <v>2.98671089078917</v>
      </c>
      <c r="B1483" s="1">
        <f t="shared" si="965"/>
        <v>2.8179617254595817</v>
      </c>
      <c r="C1483" s="1">
        <f>Tabulka1[[#This Row],[z2]]</f>
        <v>2.5059840131024642</v>
      </c>
      <c r="D1483" s="1">
        <f>Tabulka1[[#This Row],[std2]]</f>
        <v>1.4898978867126788E-3</v>
      </c>
      <c r="E1483" s="1">
        <f t="shared" si="964"/>
        <v>6</v>
      </c>
      <c r="F1483" s="1" t="s">
        <v>84</v>
      </c>
      <c r="G1483" s="1" t="s">
        <v>27</v>
      </c>
      <c r="H1483" s="1" t="str">
        <f>Tabulka1[[#This Row],[z2Label]]</f>
        <v>Dynamic viscosity (mPa.s)</v>
      </c>
      <c r="I1483" s="1">
        <f t="shared" si="966"/>
        <v>25</v>
      </c>
      <c r="J1483" s="1">
        <f t="shared" si="966"/>
        <v>1.887</v>
      </c>
      <c r="K1483">
        <v>2.5059840131024642</v>
      </c>
      <c r="L1483">
        <v>1.4898978867126788E-3</v>
      </c>
      <c r="M1483" s="1" t="s">
        <v>29</v>
      </c>
      <c r="N1483" s="1" t="s">
        <v>28</v>
      </c>
      <c r="O1483" s="1" t="s">
        <v>81</v>
      </c>
      <c r="P1483" s="1">
        <f t="shared" si="967"/>
        <v>11.34525456267221</v>
      </c>
      <c r="Q1483" s="1">
        <f t="shared" si="967"/>
        <v>1.887</v>
      </c>
      <c r="R1483" s="1">
        <f>Tabulka1[[#This Row],[z2]]</f>
        <v>2.5059840131024642</v>
      </c>
      <c r="S1483" s="1">
        <f>Tabulka1[[#This Row],[std2]]</f>
        <v>1.4898978867126788E-3</v>
      </c>
      <c r="T1483" s="1" t="s">
        <v>39</v>
      </c>
      <c r="U1483" s="1" t="s">
        <v>28</v>
      </c>
      <c r="V1483" s="1" t="str">
        <f>Tabulka1[[#This Row],[z2Label]]</f>
        <v>Dynamic viscosity (mPa.s)</v>
      </c>
      <c r="W1483" s="1">
        <f>2*Tabulka1[[#This Row],[x3]]/94.196*1000/(100-Tabulka1[[#This Row],[x2]])</f>
        <v>3.2118149568055854</v>
      </c>
      <c r="X1483" s="1">
        <f>(Tabulka1[[#This Row],[x2]]-Tabulka1[[#This Row],[x3]])/60.08*1000/(100-Tabulka1[[#This Row],[x2]])</f>
        <v>3.0303474117460696</v>
      </c>
      <c r="Y1483" s="1">
        <f>Tabulka1[[#This Row],[z2]]</f>
        <v>2.5059840131024642</v>
      </c>
      <c r="Z1483" s="1">
        <f>Tabulka1[[#This Row],[std2]]</f>
        <v>1.4898978867126788E-3</v>
      </c>
      <c r="AA1483" s="1" t="s">
        <v>40</v>
      </c>
      <c r="AB1483" s="1" t="s">
        <v>37</v>
      </c>
      <c r="AC1483" s="1" t="str">
        <f>Tabulka1[[#This Row],[z2Label]]</f>
        <v>Dynamic viscosity (mPa.s)</v>
      </c>
      <c r="AD1483" s="1">
        <f>Tabulka1[[#This Row],[y2]]</f>
        <v>1.887</v>
      </c>
      <c r="AE1483" s="1">
        <f>Tabulka1[[#This Row],[x3]]</f>
        <v>11.34525456267221</v>
      </c>
      <c r="AF1483" s="1">
        <f>Tabulka1[[#This Row],[x2]]-Tabulka1[[#This Row],[x3]]</f>
        <v>13.65474543732779</v>
      </c>
      <c r="AG1483" s="1">
        <f>100-Tabulka1[[#This Row],[Na2O_proc]]-Tabulka1[[#This Row],[SiO2_proc]]</f>
        <v>75</v>
      </c>
      <c r="AH1483" s="1">
        <f>Tabulka1[[#This Row],[z2]]</f>
        <v>2.5059840131024642</v>
      </c>
      <c r="AI1483" s="1">
        <f>Tabulka1[[#This Row],[std2]]</f>
        <v>1.4898978867126788E-3</v>
      </c>
      <c r="AJ1483" s="1" t="str">
        <f>Tabulka1[[#This Row],[z2Label]]</f>
        <v>Dynamic viscosity (mPa.s)</v>
      </c>
      <c r="AK1483" s="1">
        <v>20</v>
      </c>
      <c r="AL1483" s="1" t="s">
        <v>83</v>
      </c>
      <c r="AM1483" s="1" t="s">
        <v>79</v>
      </c>
      <c r="AN1483" s="1">
        <f t="shared" si="957"/>
        <v>2.3915828469007931</v>
      </c>
      <c r="AO1483" s="1">
        <f>Tabulka1[[#This Row],[Interpolated_z2]]-Tabulka1[[#This Row],[z2]]</f>
        <v>-0.11440116620167107</v>
      </c>
      <c r="AP1483" s="1">
        <f>Tabulka1[[#This Row],[Interpolated_z2 - measured]]/Tabulka1[[#This Row],[z2]]*100</f>
        <v>-4.565119553976718</v>
      </c>
      <c r="AQ1483" s="1">
        <v>1</v>
      </c>
    </row>
    <row r="1484" spans="1:43" ht="16.5" x14ac:dyDescent="0.35">
      <c r="A1484" s="1">
        <f t="shared" si="965"/>
        <v>3.7528660630767048</v>
      </c>
      <c r="B1484" s="1">
        <f t="shared" si="965"/>
        <v>3.5408291305128712</v>
      </c>
      <c r="C1484" s="1">
        <f>Tabulka1[[#This Row],[z2]]</f>
        <v>3.5187178222438309</v>
      </c>
      <c r="D1484" s="1">
        <f>Tabulka1[[#This Row],[std2]]</f>
        <v>5.3295688833497439E-4</v>
      </c>
      <c r="E1484" s="1">
        <f t="shared" si="964"/>
        <v>6</v>
      </c>
      <c r="F1484" s="1" t="s">
        <v>84</v>
      </c>
      <c r="G1484" s="1" t="s">
        <v>27</v>
      </c>
      <c r="H1484" s="1" t="str">
        <f>Tabulka1[[#This Row],[z2Label]]</f>
        <v>Dynamic viscosity (mPa.s)</v>
      </c>
      <c r="I1484" s="1">
        <f t="shared" si="966"/>
        <v>30</v>
      </c>
      <c r="J1484" s="1">
        <f t="shared" si="966"/>
        <v>1.887</v>
      </c>
      <c r="K1484">
        <v>3.5187178222438309</v>
      </c>
      <c r="L1484">
        <v>5.3295688833497439E-4</v>
      </c>
      <c r="M1484" s="1" t="s">
        <v>29</v>
      </c>
      <c r="N1484" s="1" t="s">
        <v>28</v>
      </c>
      <c r="O1484" s="1" t="s">
        <v>81</v>
      </c>
      <c r="P1484" s="1">
        <f t="shared" si="967"/>
        <v>13.614305475206653</v>
      </c>
      <c r="Q1484" s="1">
        <f t="shared" si="967"/>
        <v>1.887</v>
      </c>
      <c r="R1484" s="1">
        <f>Tabulka1[[#This Row],[z2]]</f>
        <v>3.5187178222438309</v>
      </c>
      <c r="S1484" s="1">
        <f>Tabulka1[[#This Row],[std2]]</f>
        <v>5.3295688833497439E-4</v>
      </c>
      <c r="T1484" s="1" t="s">
        <v>39</v>
      </c>
      <c r="U1484" s="1" t="s">
        <v>28</v>
      </c>
      <c r="V1484" s="1" t="str">
        <f>Tabulka1[[#This Row],[z2Label]]</f>
        <v>Dynamic viscosity (mPa.s)</v>
      </c>
      <c r="W1484" s="1">
        <f>2*Tabulka1[[#This Row],[x3]]/94.196*1000/(100-Tabulka1[[#This Row],[x2]])</f>
        <v>4.1294763730357529</v>
      </c>
      <c r="X1484" s="1">
        <f>(Tabulka1[[#This Row],[x2]]-Tabulka1[[#This Row],[x3]])/60.08*1000/(100-Tabulka1[[#This Row],[x2]])</f>
        <v>3.8961609579592325</v>
      </c>
      <c r="Y1484" s="1">
        <f>Tabulka1[[#This Row],[z2]]</f>
        <v>3.5187178222438309</v>
      </c>
      <c r="Z1484" s="1">
        <f>Tabulka1[[#This Row],[std2]]</f>
        <v>5.3295688833497439E-4</v>
      </c>
      <c r="AA1484" s="1" t="s">
        <v>40</v>
      </c>
      <c r="AB1484" s="1" t="s">
        <v>37</v>
      </c>
      <c r="AC1484" s="1" t="str">
        <f>Tabulka1[[#This Row],[z2Label]]</f>
        <v>Dynamic viscosity (mPa.s)</v>
      </c>
      <c r="AD1484" s="1">
        <f>Tabulka1[[#This Row],[y2]]</f>
        <v>1.887</v>
      </c>
      <c r="AE1484" s="1">
        <f>Tabulka1[[#This Row],[x3]]</f>
        <v>13.614305475206653</v>
      </c>
      <c r="AF1484" s="1">
        <f>Tabulka1[[#This Row],[x2]]-Tabulka1[[#This Row],[x3]]</f>
        <v>16.385694524793347</v>
      </c>
      <c r="AG1484" s="1">
        <f>100-Tabulka1[[#This Row],[Na2O_proc]]-Tabulka1[[#This Row],[SiO2_proc]]</f>
        <v>70</v>
      </c>
      <c r="AH1484" s="1">
        <f>Tabulka1[[#This Row],[z2]]</f>
        <v>3.5187178222438309</v>
      </c>
      <c r="AI1484" s="1">
        <f>Tabulka1[[#This Row],[std2]]</f>
        <v>5.3295688833497439E-4</v>
      </c>
      <c r="AJ1484" s="1" t="str">
        <f>Tabulka1[[#This Row],[z2Label]]</f>
        <v>Dynamic viscosity (mPa.s)</v>
      </c>
      <c r="AK1484" s="1">
        <v>20</v>
      </c>
      <c r="AL1484" s="1" t="s">
        <v>83</v>
      </c>
      <c r="AM1484" s="1" t="s">
        <v>79</v>
      </c>
      <c r="AN1484" s="1">
        <f t="shared" si="957"/>
        <v>3.4701109936371899</v>
      </c>
      <c r="AO1484" s="1">
        <f>Tabulka1[[#This Row],[Interpolated_z2]]-Tabulka1[[#This Row],[z2]]</f>
        <v>-4.8606828606641006E-2</v>
      </c>
      <c r="AP1484" s="1">
        <f>Tabulka1[[#This Row],[Interpolated_z2 - measured]]/Tabulka1[[#This Row],[z2]]*100</f>
        <v>-1.3813789869528441</v>
      </c>
      <c r="AQ1484" s="1">
        <v>1</v>
      </c>
    </row>
    <row r="1485" spans="1:43" ht="16.5" x14ac:dyDescent="0.35">
      <c r="A1485" s="1">
        <f t="shared" si="965"/>
        <v>0</v>
      </c>
      <c r="B1485" s="1">
        <f t="shared" si="965"/>
        <v>0</v>
      </c>
      <c r="C1485" s="1">
        <f>Tabulka1[[#This Row],[z2]]</f>
        <v>0.97254957836955058</v>
      </c>
      <c r="D1485" s="1">
        <f>Tabulka1[[#This Row],[std2]]</f>
        <v>2.0417207929571625E-3</v>
      </c>
      <c r="E1485" s="1">
        <f t="shared" si="964"/>
        <v>7</v>
      </c>
      <c r="F1485" s="1" t="s">
        <v>84</v>
      </c>
      <c r="G1485" s="1" t="s">
        <v>27</v>
      </c>
      <c r="H1485" s="1" t="str">
        <f>Tabulka1[[#This Row],[z2Label]]</f>
        <v>Dynamic viscosity (mPa.s)</v>
      </c>
      <c r="I1485" s="1">
        <f t="shared" si="966"/>
        <v>0</v>
      </c>
      <c r="J1485" s="1">
        <f t="shared" si="966"/>
        <v>2</v>
      </c>
      <c r="K1485" s="1">
        <v>0.97254957836955058</v>
      </c>
      <c r="L1485" s="1">
        <v>2.0417207929571625E-3</v>
      </c>
      <c r="M1485" s="1" t="s">
        <v>29</v>
      </c>
      <c r="N1485" s="1" t="s">
        <v>28</v>
      </c>
      <c r="O1485" s="1" t="s">
        <v>81</v>
      </c>
      <c r="P1485" s="1">
        <f t="shared" si="967"/>
        <v>0</v>
      </c>
      <c r="Q1485" s="1">
        <f t="shared" si="967"/>
        <v>2</v>
      </c>
      <c r="R1485" s="1">
        <f>Tabulka1[[#This Row],[z2]]</f>
        <v>0.97254957836955058</v>
      </c>
      <c r="S1485" s="1">
        <f>Tabulka1[[#This Row],[std2]]</f>
        <v>2.0417207929571625E-3</v>
      </c>
      <c r="T1485" s="1" t="s">
        <v>39</v>
      </c>
      <c r="U1485" s="1" t="s">
        <v>28</v>
      </c>
      <c r="V1485" s="1" t="str">
        <f>Tabulka1[[#This Row],[z2Label]]</f>
        <v>Dynamic viscosity (mPa.s)</v>
      </c>
      <c r="W1485" s="1">
        <f>2*Tabulka1[[#This Row],[x3]]/94.196*1000/(100-Tabulka1[[#This Row],[x2]])</f>
        <v>0</v>
      </c>
      <c r="X1485" s="1">
        <f>(Tabulka1[[#This Row],[x2]]-Tabulka1[[#This Row],[x3]])/60.08*1000/(100-Tabulka1[[#This Row],[x2]])</f>
        <v>0</v>
      </c>
      <c r="Y1485" s="1">
        <f>Tabulka1[[#This Row],[z2]]</f>
        <v>0.97254957836955058</v>
      </c>
      <c r="Z1485" s="1">
        <f>Tabulka1[[#This Row],[std2]]</f>
        <v>2.0417207929571625E-3</v>
      </c>
      <c r="AA1485" s="1" t="s">
        <v>40</v>
      </c>
      <c r="AB1485" s="1" t="s">
        <v>37</v>
      </c>
      <c r="AC1485" s="1" t="str">
        <f>Tabulka1[[#This Row],[z2Label]]</f>
        <v>Dynamic viscosity (mPa.s)</v>
      </c>
      <c r="AD1485" s="1">
        <f>Tabulka1[[#This Row],[y2]]</f>
        <v>2</v>
      </c>
      <c r="AE1485" s="1">
        <f>Tabulka1[[#This Row],[x3]]</f>
        <v>0</v>
      </c>
      <c r="AF1485" s="1">
        <f>Tabulka1[[#This Row],[x2]]-Tabulka1[[#This Row],[x3]]</f>
        <v>0</v>
      </c>
      <c r="AG1485" s="1">
        <f>100-Tabulka1[[#This Row],[Na2O_proc]]-Tabulka1[[#This Row],[SiO2_proc]]</f>
        <v>100</v>
      </c>
      <c r="AH1485" s="1">
        <f>Tabulka1[[#This Row],[z2]]</f>
        <v>0.97254957836955058</v>
      </c>
      <c r="AI1485" s="1">
        <f>Tabulka1[[#This Row],[std2]]</f>
        <v>2.0417207929571625E-3</v>
      </c>
      <c r="AJ1485" s="1" t="str">
        <f>Tabulka1[[#This Row],[z2Label]]</f>
        <v>Dynamic viscosity (mPa.s)</v>
      </c>
      <c r="AK1485" s="1">
        <v>20</v>
      </c>
      <c r="AL1485" s="1" t="s">
        <v>83</v>
      </c>
      <c r="AM1485" s="1" t="s">
        <v>79</v>
      </c>
      <c r="AN1485" s="1">
        <f t="shared" si="957"/>
        <v>1.0720143999999998</v>
      </c>
      <c r="AO1485" s="1">
        <f>Tabulka1[[#This Row],[Interpolated_z2]]-Tabulka1[[#This Row],[z2]]</f>
        <v>9.9464821630449229E-2</v>
      </c>
      <c r="AP1485" s="1">
        <f>Tabulka1[[#This Row],[Interpolated_z2 - measured]]/Tabulka1[[#This Row],[z2]]*100</f>
        <v>10.227223767573776</v>
      </c>
      <c r="AQ1485" s="1">
        <v>100</v>
      </c>
    </row>
    <row r="1486" spans="1:43" ht="16.5" x14ac:dyDescent="0.35">
      <c r="A1486" s="1">
        <f t="shared" ref="A1486:B1505" si="968">A1115</f>
        <v>0.48556840023139075</v>
      </c>
      <c r="B1486" s="1">
        <f t="shared" si="968"/>
        <v>0.48556840023139075</v>
      </c>
      <c r="C1486" s="1">
        <f>Tabulka1[[#This Row],[z2]]</f>
        <v>1.0869125589837365</v>
      </c>
      <c r="D1486" s="1">
        <f>Tabulka1[[#This Row],[std2]]</f>
        <v>1.973263979781936E-3</v>
      </c>
      <c r="E1486" s="1">
        <f t="shared" si="964"/>
        <v>7</v>
      </c>
      <c r="F1486" s="1" t="s">
        <v>84</v>
      </c>
      <c r="G1486" s="1" t="s">
        <v>27</v>
      </c>
      <c r="H1486" s="1" t="str">
        <f>Tabulka1[[#This Row],[z2Label]]</f>
        <v>Dynamic viscosity (mPa.s)</v>
      </c>
      <c r="I1486" s="1">
        <f t="shared" si="966"/>
        <v>5</v>
      </c>
      <c r="J1486" s="1">
        <f t="shared" si="966"/>
        <v>2</v>
      </c>
      <c r="K1486">
        <v>1.0869125589837365</v>
      </c>
      <c r="L1486">
        <v>1.973263979781936E-3</v>
      </c>
      <c r="M1486" s="1" t="s">
        <v>29</v>
      </c>
      <c r="N1486" s="1" t="s">
        <v>28</v>
      </c>
      <c r="O1486" s="1" t="s">
        <v>81</v>
      </c>
      <c r="P1486" s="1">
        <f t="shared" si="967"/>
        <v>2.1971859896620574</v>
      </c>
      <c r="Q1486" s="1">
        <f t="shared" si="967"/>
        <v>2</v>
      </c>
      <c r="R1486" s="1">
        <f>Tabulka1[[#This Row],[z2]]</f>
        <v>1.0869125589837365</v>
      </c>
      <c r="S1486" s="1">
        <f>Tabulka1[[#This Row],[std2]]</f>
        <v>1.973263979781936E-3</v>
      </c>
      <c r="T1486" s="1" t="s">
        <v>39</v>
      </c>
      <c r="U1486" s="1" t="s">
        <v>28</v>
      </c>
      <c r="V1486" s="1" t="str">
        <f>Tabulka1[[#This Row],[z2Label]]</f>
        <v>Dynamic viscosity (mPa.s)</v>
      </c>
      <c r="W1486" s="1">
        <f>2*Tabulka1[[#This Row],[x3]]/94.196*1000/(100-Tabulka1[[#This Row],[x2]])</f>
        <v>0.49106700019937322</v>
      </c>
      <c r="X1486" s="1">
        <f>(Tabulka1[[#This Row],[x2]]-Tabulka1[[#This Row],[x3]])/60.08*1000/(100-Tabulka1[[#This Row],[x2]])</f>
        <v>0.49106700019937327</v>
      </c>
      <c r="Y1486" s="1">
        <f>Tabulka1[[#This Row],[z2]]</f>
        <v>1.0869125589837365</v>
      </c>
      <c r="Z1486" s="1">
        <f>Tabulka1[[#This Row],[std2]]</f>
        <v>1.973263979781936E-3</v>
      </c>
      <c r="AA1486" s="1" t="s">
        <v>40</v>
      </c>
      <c r="AB1486" s="1" t="s">
        <v>37</v>
      </c>
      <c r="AC1486" s="1" t="str">
        <f>Tabulka1[[#This Row],[z2Label]]</f>
        <v>Dynamic viscosity (mPa.s)</v>
      </c>
      <c r="AD1486" s="1">
        <f>Tabulka1[[#This Row],[y2]]</f>
        <v>2</v>
      </c>
      <c r="AE1486" s="1">
        <f>Tabulka1[[#This Row],[x3]]</f>
        <v>2.1971859896620574</v>
      </c>
      <c r="AF1486" s="1">
        <f>Tabulka1[[#This Row],[x2]]-Tabulka1[[#This Row],[x3]]</f>
        <v>2.8028140103379426</v>
      </c>
      <c r="AG1486" s="1">
        <f>100-Tabulka1[[#This Row],[Na2O_proc]]-Tabulka1[[#This Row],[SiO2_proc]]</f>
        <v>95</v>
      </c>
      <c r="AH1486" s="1">
        <f>Tabulka1[[#This Row],[z2]]</f>
        <v>1.0869125589837365</v>
      </c>
      <c r="AI1486" s="1">
        <f>Tabulka1[[#This Row],[std2]]</f>
        <v>1.973263979781936E-3</v>
      </c>
      <c r="AJ1486" s="1" t="str">
        <f>Tabulka1[[#This Row],[z2Label]]</f>
        <v>Dynamic viscosity (mPa.s)</v>
      </c>
      <c r="AK1486" s="1">
        <v>20</v>
      </c>
      <c r="AL1486" s="1" t="s">
        <v>83</v>
      </c>
      <c r="AM1486" s="1" t="s">
        <v>79</v>
      </c>
      <c r="AN1486" s="1">
        <f t="shared" si="957"/>
        <v>0.97197615000000004</v>
      </c>
      <c r="AO1486" s="1">
        <f>Tabulka1[[#This Row],[Interpolated_z2]]-Tabulka1[[#This Row],[z2]]</f>
        <v>-0.11493640898373647</v>
      </c>
      <c r="AP1486" s="1">
        <f>Tabulka1[[#This Row],[Interpolated_z2 - measured]]/Tabulka1[[#This Row],[z2]]*100</f>
        <v>-10.574577323055504</v>
      </c>
      <c r="AQ1486" s="1">
        <v>1</v>
      </c>
    </row>
    <row r="1487" spans="1:43" ht="16.5" x14ac:dyDescent="0.35">
      <c r="A1487" s="1">
        <f t="shared" si="968"/>
        <v>1.0126611804661405</v>
      </c>
      <c r="B1487" s="1">
        <f t="shared" si="968"/>
        <v>1.0126611804661405</v>
      </c>
      <c r="C1487" s="1">
        <f>Tabulka1[[#This Row],[z2]]</f>
        <v>1.2701306266946693</v>
      </c>
      <c r="D1487" s="1">
        <f>Tabulka1[[#This Row],[std2]]</f>
        <v>2.178186734163894E-4</v>
      </c>
      <c r="E1487" s="1">
        <f t="shared" si="964"/>
        <v>7</v>
      </c>
      <c r="F1487" s="1" t="s">
        <v>84</v>
      </c>
      <c r="G1487" s="1" t="s">
        <v>27</v>
      </c>
      <c r="H1487" s="1" t="str">
        <f>Tabulka1[[#This Row],[z2Label]]</f>
        <v>Dynamic viscosity (mPa.s)</v>
      </c>
      <c r="I1487" s="1">
        <f t="shared" si="966"/>
        <v>10</v>
      </c>
      <c r="J1487" s="1">
        <f t="shared" si="966"/>
        <v>2</v>
      </c>
      <c r="K1487">
        <v>1.2701306266946693</v>
      </c>
      <c r="L1487">
        <v>2.178186734163894E-4</v>
      </c>
      <c r="M1487" s="1" t="s">
        <v>29</v>
      </c>
      <c r="N1487" s="1" t="s">
        <v>28</v>
      </c>
      <c r="O1487" s="1" t="s">
        <v>81</v>
      </c>
      <c r="P1487" s="1">
        <f t="shared" si="967"/>
        <v>4.3943719793241147</v>
      </c>
      <c r="Q1487" s="1">
        <f t="shared" si="967"/>
        <v>2</v>
      </c>
      <c r="R1487" s="1">
        <f>Tabulka1[[#This Row],[z2]]</f>
        <v>1.2701306266946693</v>
      </c>
      <c r="S1487" s="1">
        <f>Tabulka1[[#This Row],[std2]]</f>
        <v>2.178186734163894E-4</v>
      </c>
      <c r="T1487" s="1" t="s">
        <v>39</v>
      </c>
      <c r="U1487" s="1" t="s">
        <v>28</v>
      </c>
      <c r="V1487" s="1" t="str">
        <f>Tabulka1[[#This Row],[z2Label]]</f>
        <v>Dynamic viscosity (mPa.s)</v>
      </c>
      <c r="W1487" s="1">
        <f>2*Tabulka1[[#This Row],[x3]]/94.196*1000/(100-Tabulka1[[#This Row],[x2]])</f>
        <v>1.0366970004208989</v>
      </c>
      <c r="X1487" s="1">
        <f>(Tabulka1[[#This Row],[x2]]-Tabulka1[[#This Row],[x3]])/60.08*1000/(100-Tabulka1[[#This Row],[x2]])</f>
        <v>1.0366970004208991</v>
      </c>
      <c r="Y1487" s="1">
        <f>Tabulka1[[#This Row],[z2]]</f>
        <v>1.2701306266946693</v>
      </c>
      <c r="Z1487" s="1">
        <f>Tabulka1[[#This Row],[std2]]</f>
        <v>2.178186734163894E-4</v>
      </c>
      <c r="AA1487" s="1" t="s">
        <v>40</v>
      </c>
      <c r="AB1487" s="1" t="s">
        <v>37</v>
      </c>
      <c r="AC1487" s="1" t="str">
        <f>Tabulka1[[#This Row],[z2Label]]</f>
        <v>Dynamic viscosity (mPa.s)</v>
      </c>
      <c r="AD1487" s="1">
        <f>Tabulka1[[#This Row],[y2]]</f>
        <v>2</v>
      </c>
      <c r="AE1487" s="1">
        <f>Tabulka1[[#This Row],[x3]]</f>
        <v>4.3943719793241147</v>
      </c>
      <c r="AF1487" s="1">
        <f>Tabulka1[[#This Row],[x2]]-Tabulka1[[#This Row],[x3]]</f>
        <v>5.6056280206758853</v>
      </c>
      <c r="AG1487" s="1">
        <f>100-Tabulka1[[#This Row],[Na2O_proc]]-Tabulka1[[#This Row],[SiO2_proc]]</f>
        <v>90</v>
      </c>
      <c r="AH1487" s="1">
        <f>Tabulka1[[#This Row],[z2]]</f>
        <v>1.2701306266946693</v>
      </c>
      <c r="AI1487" s="1">
        <f>Tabulka1[[#This Row],[std2]]</f>
        <v>2.178186734163894E-4</v>
      </c>
      <c r="AJ1487" s="1" t="str">
        <f>Tabulka1[[#This Row],[z2Label]]</f>
        <v>Dynamic viscosity (mPa.s)</v>
      </c>
      <c r="AK1487" s="1">
        <v>20</v>
      </c>
      <c r="AL1487" s="1" t="s">
        <v>83</v>
      </c>
      <c r="AM1487" s="1" t="s">
        <v>79</v>
      </c>
      <c r="AN1487" s="1">
        <f t="shared" si="957"/>
        <v>1.2975263999999993</v>
      </c>
      <c r="AO1487" s="1">
        <f>Tabulka1[[#This Row],[Interpolated_z2]]-Tabulka1[[#This Row],[z2]]</f>
        <v>2.7395773305330051E-2</v>
      </c>
      <c r="AP1487" s="1">
        <f>Tabulka1[[#This Row],[Interpolated_z2 - measured]]/Tabulka1[[#This Row],[z2]]*100</f>
        <v>2.1569256523341682</v>
      </c>
      <c r="AQ1487" s="1">
        <v>1</v>
      </c>
    </row>
    <row r="1488" spans="1:43" ht="16.5" x14ac:dyDescent="0.35">
      <c r="A1488" s="1">
        <f t="shared" si="968"/>
        <v>1.5850081173375132</v>
      </c>
      <c r="B1488" s="1">
        <f t="shared" si="968"/>
        <v>1.5850081173375132</v>
      </c>
      <c r="C1488" s="1">
        <f>Tabulka1[[#This Row],[z2]]</f>
        <v>1.526387609137851</v>
      </c>
      <c r="D1488" s="1">
        <f>Tabulka1[[#This Row],[std2]]</f>
        <v>8.0827827746441771E-4</v>
      </c>
      <c r="E1488" s="1">
        <f t="shared" si="964"/>
        <v>7</v>
      </c>
      <c r="F1488" s="1" t="s">
        <v>84</v>
      </c>
      <c r="G1488" s="1" t="s">
        <v>27</v>
      </c>
      <c r="H1488" s="1" t="str">
        <f>Tabulka1[[#This Row],[z2Label]]</f>
        <v>Dynamic viscosity (mPa.s)</v>
      </c>
      <c r="I1488" s="1">
        <f t="shared" si="966"/>
        <v>15</v>
      </c>
      <c r="J1488" s="1">
        <f t="shared" si="966"/>
        <v>2</v>
      </c>
      <c r="K1488">
        <v>1.526387609137851</v>
      </c>
      <c r="L1488">
        <v>8.0827827746441771E-4</v>
      </c>
      <c r="M1488" s="1" t="s">
        <v>29</v>
      </c>
      <c r="N1488" s="1" t="s">
        <v>28</v>
      </c>
      <c r="O1488" s="1" t="s">
        <v>81</v>
      </c>
      <c r="P1488" s="1">
        <f t="shared" si="967"/>
        <v>6.5915579689861721</v>
      </c>
      <c r="Q1488" s="1">
        <f t="shared" si="967"/>
        <v>2</v>
      </c>
      <c r="R1488" s="1">
        <f>Tabulka1[[#This Row],[z2]]</f>
        <v>1.526387609137851</v>
      </c>
      <c r="S1488" s="1">
        <f>Tabulka1[[#This Row],[std2]]</f>
        <v>8.0827827746441771E-4</v>
      </c>
      <c r="T1488" s="1" t="s">
        <v>39</v>
      </c>
      <c r="U1488" s="1" t="s">
        <v>28</v>
      </c>
      <c r="V1488" s="1" t="str">
        <f>Tabulka1[[#This Row],[z2Label]]</f>
        <v>Dynamic viscosity (mPa.s)</v>
      </c>
      <c r="W1488" s="1">
        <f>2*Tabulka1[[#This Row],[x3]]/94.196*1000/(100-Tabulka1[[#This Row],[x2]])</f>
        <v>1.6465187653743689</v>
      </c>
      <c r="X1488" s="1">
        <f>(Tabulka1[[#This Row],[x2]]-Tabulka1[[#This Row],[x3]])/60.08*1000/(100-Tabulka1[[#This Row],[x2]])</f>
        <v>1.6465187653743689</v>
      </c>
      <c r="Y1488" s="1">
        <f>Tabulka1[[#This Row],[z2]]</f>
        <v>1.526387609137851</v>
      </c>
      <c r="Z1488" s="1">
        <f>Tabulka1[[#This Row],[std2]]</f>
        <v>8.0827827746441771E-4</v>
      </c>
      <c r="AA1488" s="1" t="s">
        <v>40</v>
      </c>
      <c r="AB1488" s="1" t="s">
        <v>37</v>
      </c>
      <c r="AC1488" s="1" t="str">
        <f>Tabulka1[[#This Row],[z2Label]]</f>
        <v>Dynamic viscosity (mPa.s)</v>
      </c>
      <c r="AD1488" s="1">
        <f>Tabulka1[[#This Row],[y2]]</f>
        <v>2</v>
      </c>
      <c r="AE1488" s="1">
        <f>Tabulka1[[#This Row],[x3]]</f>
        <v>6.5915579689861721</v>
      </c>
      <c r="AF1488" s="1">
        <f>Tabulka1[[#This Row],[x2]]-Tabulka1[[#This Row],[x3]]</f>
        <v>8.408442031013827</v>
      </c>
      <c r="AG1488" s="1">
        <f>100-Tabulka1[[#This Row],[Na2O_proc]]-Tabulka1[[#This Row],[SiO2_proc]]</f>
        <v>85</v>
      </c>
      <c r="AH1488" s="1">
        <f>Tabulka1[[#This Row],[z2]]</f>
        <v>1.526387609137851</v>
      </c>
      <c r="AI1488" s="1">
        <f>Tabulka1[[#This Row],[std2]]</f>
        <v>8.0827827746441771E-4</v>
      </c>
      <c r="AJ1488" s="1" t="str">
        <f>Tabulka1[[#This Row],[z2Label]]</f>
        <v>Dynamic viscosity (mPa.s)</v>
      </c>
      <c r="AK1488" s="1">
        <v>20</v>
      </c>
      <c r="AL1488" s="1" t="s">
        <v>83</v>
      </c>
      <c r="AM1488" s="1" t="s">
        <v>79</v>
      </c>
      <c r="AN1488" s="1">
        <f t="shared" si="957"/>
        <v>1.6501001499999985</v>
      </c>
      <c r="AO1488" s="1">
        <f>Tabulka1[[#This Row],[Interpolated_z2]]-Tabulka1[[#This Row],[z2]]</f>
        <v>0.12371254086214756</v>
      </c>
      <c r="AP1488" s="1">
        <f>Tabulka1[[#This Row],[Interpolated_z2 - measured]]/Tabulka1[[#This Row],[z2]]*100</f>
        <v>8.1049230301354491</v>
      </c>
      <c r="AQ1488" s="1">
        <v>1</v>
      </c>
    </row>
    <row r="1489" spans="1:43" ht="16.5" x14ac:dyDescent="0.35">
      <c r="A1489" s="1">
        <f t="shared" si="968"/>
        <v>2.2073653175091899</v>
      </c>
      <c r="B1489" s="1">
        <f t="shared" si="968"/>
        <v>2.2073653175091899</v>
      </c>
      <c r="C1489" s="1">
        <f>Tabulka1[[#This Row],[z2]]</f>
        <v>1.9092894991343263</v>
      </c>
      <c r="D1489" s="1">
        <f>Tabulka1[[#This Row],[std2]]</f>
        <v>3.8415935299732003E-4</v>
      </c>
      <c r="E1489" s="1">
        <f t="shared" si="964"/>
        <v>7</v>
      </c>
      <c r="F1489" s="1" t="s">
        <v>84</v>
      </c>
      <c r="G1489" s="1" t="s">
        <v>27</v>
      </c>
      <c r="H1489" s="1" t="str">
        <f>Tabulka1[[#This Row],[z2Label]]</f>
        <v>Dynamic viscosity (mPa.s)</v>
      </c>
      <c r="I1489" s="1">
        <f t="shared" si="966"/>
        <v>20</v>
      </c>
      <c r="J1489" s="1">
        <f t="shared" si="966"/>
        <v>2</v>
      </c>
      <c r="K1489">
        <v>1.9092894991343263</v>
      </c>
      <c r="L1489">
        <v>3.8415935299732003E-4</v>
      </c>
      <c r="M1489" s="1" t="s">
        <v>29</v>
      </c>
      <c r="N1489" s="1" t="s">
        <v>28</v>
      </c>
      <c r="O1489" s="1" t="s">
        <v>81</v>
      </c>
      <c r="P1489" s="1">
        <f t="shared" si="967"/>
        <v>8.7887439586482294</v>
      </c>
      <c r="Q1489" s="1">
        <f t="shared" si="967"/>
        <v>2</v>
      </c>
      <c r="R1489" s="1">
        <f>Tabulka1[[#This Row],[z2]]</f>
        <v>1.9092894991343263</v>
      </c>
      <c r="S1489" s="1">
        <f>Tabulka1[[#This Row],[std2]]</f>
        <v>3.8415935299732003E-4</v>
      </c>
      <c r="T1489" s="1" t="s">
        <v>39</v>
      </c>
      <c r="U1489" s="1" t="s">
        <v>28</v>
      </c>
      <c r="V1489" s="1" t="str">
        <f>Tabulka1[[#This Row],[z2Label]]</f>
        <v>Dynamic viscosity (mPa.s)</v>
      </c>
      <c r="W1489" s="1">
        <f>2*Tabulka1[[#This Row],[x3]]/94.196*1000/(100-Tabulka1[[#This Row],[x2]])</f>
        <v>2.3325682509470225</v>
      </c>
      <c r="X1489" s="1">
        <f>(Tabulka1[[#This Row],[x2]]-Tabulka1[[#This Row],[x3]])/60.08*1000/(100-Tabulka1[[#This Row],[x2]])</f>
        <v>2.3325682509470229</v>
      </c>
      <c r="Y1489" s="1">
        <f>Tabulka1[[#This Row],[z2]]</f>
        <v>1.9092894991343263</v>
      </c>
      <c r="Z1489" s="1">
        <f>Tabulka1[[#This Row],[std2]]</f>
        <v>3.8415935299732003E-4</v>
      </c>
      <c r="AA1489" s="1" t="s">
        <v>40</v>
      </c>
      <c r="AB1489" s="1" t="s">
        <v>37</v>
      </c>
      <c r="AC1489" s="1" t="str">
        <f>Tabulka1[[#This Row],[z2Label]]</f>
        <v>Dynamic viscosity (mPa.s)</v>
      </c>
      <c r="AD1489" s="1">
        <f>Tabulka1[[#This Row],[y2]]</f>
        <v>2</v>
      </c>
      <c r="AE1489" s="1">
        <f>Tabulka1[[#This Row],[x3]]</f>
        <v>8.7887439586482294</v>
      </c>
      <c r="AF1489" s="1">
        <f>Tabulka1[[#This Row],[x2]]-Tabulka1[[#This Row],[x3]]</f>
        <v>11.211256041351771</v>
      </c>
      <c r="AG1489" s="1">
        <f>100-Tabulka1[[#This Row],[Na2O_proc]]-Tabulka1[[#This Row],[SiO2_proc]]</f>
        <v>80</v>
      </c>
      <c r="AH1489" s="1">
        <f>Tabulka1[[#This Row],[z2]]</f>
        <v>1.9092894991343263</v>
      </c>
      <c r="AI1489" s="1">
        <f>Tabulka1[[#This Row],[std2]]</f>
        <v>3.8415935299732003E-4</v>
      </c>
      <c r="AJ1489" s="1" t="str">
        <f>Tabulka1[[#This Row],[z2Label]]</f>
        <v>Dynamic viscosity (mPa.s)</v>
      </c>
      <c r="AK1489" s="1">
        <v>20</v>
      </c>
      <c r="AL1489" s="1" t="s">
        <v>83</v>
      </c>
      <c r="AM1489" s="1" t="s">
        <v>79</v>
      </c>
      <c r="AN1489" s="1">
        <f t="shared" si="957"/>
        <v>1.9409424000000013</v>
      </c>
      <c r="AO1489" s="1">
        <f>Tabulka1[[#This Row],[Interpolated_z2]]-Tabulka1[[#This Row],[z2]]</f>
        <v>3.165290086567496E-2</v>
      </c>
      <c r="AP1489" s="1">
        <f>Tabulka1[[#This Row],[Interpolated_z2 - measured]]/Tabulka1[[#This Row],[z2]]*100</f>
        <v>1.6578366392328883</v>
      </c>
      <c r="AQ1489" s="1">
        <v>1</v>
      </c>
    </row>
    <row r="1490" spans="1:43" ht="16.5" x14ac:dyDescent="0.35">
      <c r="A1490" s="1">
        <f t="shared" si="968"/>
        <v>2.8869380843083463</v>
      </c>
      <c r="B1490" s="1">
        <f t="shared" si="968"/>
        <v>2.8869380843083463</v>
      </c>
      <c r="C1490" s="1">
        <f>Tabulka1[[#This Row],[z2]]</f>
        <v>2.5301138115682935</v>
      </c>
      <c r="D1490" s="1">
        <f>Tabulka1[[#This Row],[std2]]</f>
        <v>1.2483486242162571E-2</v>
      </c>
      <c r="E1490" s="1">
        <f t="shared" si="964"/>
        <v>7</v>
      </c>
      <c r="F1490" s="1" t="s">
        <v>84</v>
      </c>
      <c r="G1490" s="1" t="s">
        <v>27</v>
      </c>
      <c r="H1490" s="1" t="str">
        <f>Tabulka1[[#This Row],[z2Label]]</f>
        <v>Dynamic viscosity (mPa.s)</v>
      </c>
      <c r="I1490" s="1">
        <f t="shared" si="966"/>
        <v>25</v>
      </c>
      <c r="J1490" s="1">
        <f t="shared" si="966"/>
        <v>2</v>
      </c>
      <c r="K1490">
        <v>2.5301138115682935</v>
      </c>
      <c r="L1490">
        <v>1.2483486242162571E-2</v>
      </c>
      <c r="M1490" s="1" t="s">
        <v>29</v>
      </c>
      <c r="N1490" s="1" t="s">
        <v>28</v>
      </c>
      <c r="O1490" s="1" t="s">
        <v>81</v>
      </c>
      <c r="P1490" s="1">
        <f t="shared" si="967"/>
        <v>10.985929948310288</v>
      </c>
      <c r="Q1490" s="1">
        <f t="shared" si="967"/>
        <v>2</v>
      </c>
      <c r="R1490" s="1">
        <f>Tabulka1[[#This Row],[z2]]</f>
        <v>2.5301138115682935</v>
      </c>
      <c r="S1490" s="1">
        <f>Tabulka1[[#This Row],[std2]]</f>
        <v>1.2483486242162571E-2</v>
      </c>
      <c r="T1490" s="1" t="s">
        <v>39</v>
      </c>
      <c r="U1490" s="1" t="s">
        <v>28</v>
      </c>
      <c r="V1490" s="1" t="str">
        <f>Tabulka1[[#This Row],[z2Label]]</f>
        <v>Dynamic viscosity (mPa.s)</v>
      </c>
      <c r="W1490" s="1">
        <f>2*Tabulka1[[#This Row],[x3]]/94.196*1000/(100-Tabulka1[[#This Row],[x2]])</f>
        <v>3.1100910012626968</v>
      </c>
      <c r="X1490" s="1">
        <f>(Tabulka1[[#This Row],[x2]]-Tabulka1[[#This Row],[x3]])/60.08*1000/(100-Tabulka1[[#This Row],[x2]])</f>
        <v>3.1100910012626968</v>
      </c>
      <c r="Y1490" s="1">
        <f>Tabulka1[[#This Row],[z2]]</f>
        <v>2.5301138115682935</v>
      </c>
      <c r="Z1490" s="1">
        <f>Tabulka1[[#This Row],[std2]]</f>
        <v>1.2483486242162571E-2</v>
      </c>
      <c r="AA1490" s="1" t="s">
        <v>40</v>
      </c>
      <c r="AB1490" s="1" t="s">
        <v>37</v>
      </c>
      <c r="AC1490" s="1" t="str">
        <f>Tabulka1[[#This Row],[z2Label]]</f>
        <v>Dynamic viscosity (mPa.s)</v>
      </c>
      <c r="AD1490" s="1">
        <f>Tabulka1[[#This Row],[y2]]</f>
        <v>2</v>
      </c>
      <c r="AE1490" s="1">
        <f>Tabulka1[[#This Row],[x3]]</f>
        <v>10.985929948310288</v>
      </c>
      <c r="AF1490" s="1">
        <f>Tabulka1[[#This Row],[x2]]-Tabulka1[[#This Row],[x3]]</f>
        <v>14.014070051689712</v>
      </c>
      <c r="AG1490" s="1">
        <f>100-Tabulka1[[#This Row],[Na2O_proc]]-Tabulka1[[#This Row],[SiO2_proc]]</f>
        <v>75</v>
      </c>
      <c r="AH1490" s="1">
        <f>Tabulka1[[#This Row],[z2]]</f>
        <v>2.5301138115682935</v>
      </c>
      <c r="AI1490" s="1">
        <f>Tabulka1[[#This Row],[std2]]</f>
        <v>1.2483486242162571E-2</v>
      </c>
      <c r="AJ1490" s="1" t="str">
        <f>Tabulka1[[#This Row],[z2Label]]</f>
        <v>Dynamic viscosity (mPa.s)</v>
      </c>
      <c r="AK1490" s="1">
        <v>20</v>
      </c>
      <c r="AL1490" s="1" t="s">
        <v>83</v>
      </c>
      <c r="AM1490" s="1" t="s">
        <v>79</v>
      </c>
      <c r="AN1490" s="1">
        <f t="shared" si="957"/>
        <v>2.3911081500000013</v>
      </c>
      <c r="AO1490" s="1">
        <f>Tabulka1[[#This Row],[Interpolated_z2]]-Tabulka1[[#This Row],[z2]]</f>
        <v>-0.13900566156829219</v>
      </c>
      <c r="AP1490" s="1">
        <f>Tabulka1[[#This Row],[Interpolated_z2 - measured]]/Tabulka1[[#This Row],[z2]]*100</f>
        <v>-5.4940477749548116</v>
      </c>
      <c r="AQ1490" s="1">
        <v>1</v>
      </c>
    </row>
    <row r="1491" spans="1:43" ht="16.5" x14ac:dyDescent="0.35">
      <c r="A1491" s="1">
        <f t="shared" si="968"/>
        <v>3.6255248278564629</v>
      </c>
      <c r="B1491" s="1">
        <f t="shared" si="968"/>
        <v>3.6255248278564629</v>
      </c>
      <c r="C1491" s="1">
        <f>Tabulka1[[#This Row],[z2]]</f>
        <v>3.5603969052373516</v>
      </c>
      <c r="D1491" s="1">
        <f>Tabulka1[[#This Row],[std2]]</f>
        <v>2.3327647323903664E-4</v>
      </c>
      <c r="E1491" s="1">
        <f t="shared" si="964"/>
        <v>7</v>
      </c>
      <c r="F1491" s="1" t="s">
        <v>84</v>
      </c>
      <c r="G1491" s="1" t="s">
        <v>27</v>
      </c>
      <c r="H1491" s="1" t="str">
        <f>Tabulka1[[#This Row],[z2Label]]</f>
        <v>Dynamic viscosity (mPa.s)</v>
      </c>
      <c r="I1491" s="1">
        <f t="shared" si="966"/>
        <v>30</v>
      </c>
      <c r="J1491" s="1">
        <f t="shared" si="966"/>
        <v>2</v>
      </c>
      <c r="K1491">
        <v>3.5603969052373516</v>
      </c>
      <c r="L1491">
        <v>2.3327647323903664E-4</v>
      </c>
      <c r="M1491" s="1" t="s">
        <v>29</v>
      </c>
      <c r="N1491" s="1" t="s">
        <v>28</v>
      </c>
      <c r="O1491" s="1" t="s">
        <v>81</v>
      </c>
      <c r="P1491" s="1">
        <f t="shared" si="967"/>
        <v>13.183115937972344</v>
      </c>
      <c r="Q1491" s="1">
        <f t="shared" si="967"/>
        <v>2</v>
      </c>
      <c r="R1491" s="1">
        <f>Tabulka1[[#This Row],[z2]]</f>
        <v>3.5603969052373516</v>
      </c>
      <c r="S1491" s="1">
        <f>Tabulka1[[#This Row],[std2]]</f>
        <v>2.3327647323903664E-4</v>
      </c>
      <c r="T1491" s="1" t="s">
        <v>39</v>
      </c>
      <c r="U1491" s="1" t="s">
        <v>28</v>
      </c>
      <c r="V1491" s="1" t="str">
        <f>Tabulka1[[#This Row],[z2Label]]</f>
        <v>Dynamic viscosity (mPa.s)</v>
      </c>
      <c r="W1491" s="1">
        <f>2*Tabulka1[[#This Row],[x3]]/94.196*1000/(100-Tabulka1[[#This Row],[x2]])</f>
        <v>3.9986884301948962</v>
      </c>
      <c r="X1491" s="1">
        <f>(Tabulka1[[#This Row],[x2]]-Tabulka1[[#This Row],[x3]])/60.08*1000/(100-Tabulka1[[#This Row],[x2]])</f>
        <v>3.9986884301948962</v>
      </c>
      <c r="Y1491" s="1">
        <f>Tabulka1[[#This Row],[z2]]</f>
        <v>3.5603969052373516</v>
      </c>
      <c r="Z1491" s="1">
        <f>Tabulka1[[#This Row],[std2]]</f>
        <v>2.3327647323903664E-4</v>
      </c>
      <c r="AA1491" s="1" t="s">
        <v>40</v>
      </c>
      <c r="AB1491" s="1" t="s">
        <v>37</v>
      </c>
      <c r="AC1491" s="1" t="str">
        <f>Tabulka1[[#This Row],[z2Label]]</f>
        <v>Dynamic viscosity (mPa.s)</v>
      </c>
      <c r="AD1491" s="1">
        <f>Tabulka1[[#This Row],[y2]]</f>
        <v>2</v>
      </c>
      <c r="AE1491" s="1">
        <f>Tabulka1[[#This Row],[x3]]</f>
        <v>13.183115937972344</v>
      </c>
      <c r="AF1491" s="1">
        <f>Tabulka1[[#This Row],[x2]]-Tabulka1[[#This Row],[x3]]</f>
        <v>16.816884062027654</v>
      </c>
      <c r="AG1491" s="1">
        <f>100-Tabulka1[[#This Row],[Na2O_proc]]-Tabulka1[[#This Row],[SiO2_proc]]</f>
        <v>70</v>
      </c>
      <c r="AH1491" s="1">
        <f>Tabulka1[[#This Row],[z2]]</f>
        <v>3.5603969052373516</v>
      </c>
      <c r="AI1491" s="1">
        <f>Tabulka1[[#This Row],[std2]]</f>
        <v>2.3327647323903664E-4</v>
      </c>
      <c r="AJ1491" s="1" t="str">
        <f>Tabulka1[[#This Row],[z2Label]]</f>
        <v>Dynamic viscosity (mPa.s)</v>
      </c>
      <c r="AK1491" s="1">
        <v>20</v>
      </c>
      <c r="AL1491" s="1" t="s">
        <v>83</v>
      </c>
      <c r="AM1491" s="1" t="s">
        <v>79</v>
      </c>
      <c r="AN1491" s="1">
        <f t="shared" si="957"/>
        <v>3.5314623999999961</v>
      </c>
      <c r="AO1491" s="1">
        <f>Tabulka1[[#This Row],[Interpolated_z2]]-Tabulka1[[#This Row],[z2]]</f>
        <v>-2.8934505237355523E-2</v>
      </c>
      <c r="AP1491" s="1">
        <f>Tabulka1[[#This Row],[Interpolated_z2 - measured]]/Tabulka1[[#This Row],[z2]]*100</f>
        <v>-0.81267639556682014</v>
      </c>
      <c r="AQ1491" s="1">
        <v>1</v>
      </c>
    </row>
    <row r="1492" spans="1:43" ht="16.5" x14ac:dyDescent="0.35">
      <c r="A1492" s="1">
        <f t="shared" si="968"/>
        <v>0</v>
      </c>
      <c r="B1492" s="1">
        <f t="shared" si="968"/>
        <v>0</v>
      </c>
      <c r="C1492" s="1">
        <f>Tabulka1[[#This Row],[z2]]</f>
        <v>0.97254957836955058</v>
      </c>
      <c r="D1492" s="1">
        <f>Tabulka1[[#This Row],[std2]]</f>
        <v>2.0417207929571625E-3</v>
      </c>
      <c r="E1492" s="1">
        <f t="shared" si="964"/>
        <v>8</v>
      </c>
      <c r="F1492" s="1" t="s">
        <v>84</v>
      </c>
      <c r="G1492" s="1" t="s">
        <v>27</v>
      </c>
      <c r="H1492" s="1" t="str">
        <f>Tabulka1[[#This Row],[z2Label]]</f>
        <v>Dynamic viscosity (mPa.s)</v>
      </c>
      <c r="I1492" s="1">
        <f t="shared" si="966"/>
        <v>0</v>
      </c>
      <c r="J1492" s="1">
        <f t="shared" si="966"/>
        <v>2.5</v>
      </c>
      <c r="K1492" s="1">
        <v>0.97254957836955058</v>
      </c>
      <c r="L1492" s="1">
        <v>2.0417207929571625E-3</v>
      </c>
      <c r="M1492" s="1" t="s">
        <v>29</v>
      </c>
      <c r="N1492" s="1" t="s">
        <v>28</v>
      </c>
      <c r="O1492" s="1" t="s">
        <v>81</v>
      </c>
      <c r="P1492" s="1">
        <f t="shared" si="967"/>
        <v>0</v>
      </c>
      <c r="Q1492" s="1">
        <f t="shared" si="967"/>
        <v>2.5</v>
      </c>
      <c r="R1492" s="1">
        <f>Tabulka1[[#This Row],[z2]]</f>
        <v>0.97254957836955058</v>
      </c>
      <c r="S1492" s="1">
        <f>Tabulka1[[#This Row],[std2]]</f>
        <v>2.0417207929571625E-3</v>
      </c>
      <c r="T1492" s="1" t="s">
        <v>39</v>
      </c>
      <c r="U1492" s="1" t="s">
        <v>28</v>
      </c>
      <c r="V1492" s="1" t="str">
        <f>Tabulka1[[#This Row],[z2Label]]</f>
        <v>Dynamic viscosity (mPa.s)</v>
      </c>
      <c r="W1492" s="1">
        <f>2*Tabulka1[[#This Row],[x3]]/94.196*1000/(100-Tabulka1[[#This Row],[x2]])</f>
        <v>0</v>
      </c>
      <c r="X1492" s="1">
        <f>(Tabulka1[[#This Row],[x2]]-Tabulka1[[#This Row],[x3]])/60.08*1000/(100-Tabulka1[[#This Row],[x2]])</f>
        <v>0</v>
      </c>
      <c r="Y1492" s="1">
        <f>Tabulka1[[#This Row],[z2]]</f>
        <v>0.97254957836955058</v>
      </c>
      <c r="Z1492" s="1">
        <f>Tabulka1[[#This Row],[std2]]</f>
        <v>2.0417207929571625E-3</v>
      </c>
      <c r="AA1492" s="1" t="s">
        <v>40</v>
      </c>
      <c r="AB1492" s="1" t="s">
        <v>37</v>
      </c>
      <c r="AC1492" s="1" t="str">
        <f>Tabulka1[[#This Row],[z2Label]]</f>
        <v>Dynamic viscosity (mPa.s)</v>
      </c>
      <c r="AD1492" s="1">
        <f>Tabulka1[[#This Row],[y2]]</f>
        <v>2.5</v>
      </c>
      <c r="AE1492" s="1">
        <f>Tabulka1[[#This Row],[x3]]</f>
        <v>0</v>
      </c>
      <c r="AF1492" s="1">
        <f>Tabulka1[[#This Row],[x2]]-Tabulka1[[#This Row],[x3]]</f>
        <v>0</v>
      </c>
      <c r="AG1492" s="1">
        <f>100-Tabulka1[[#This Row],[Na2O_proc]]-Tabulka1[[#This Row],[SiO2_proc]]</f>
        <v>100</v>
      </c>
      <c r="AH1492" s="1">
        <f>Tabulka1[[#This Row],[z2]]</f>
        <v>0.97254957836955058</v>
      </c>
      <c r="AI1492" s="1">
        <f>Tabulka1[[#This Row],[std2]]</f>
        <v>2.0417207929571625E-3</v>
      </c>
      <c r="AJ1492" s="1" t="str">
        <f>Tabulka1[[#This Row],[z2Label]]</f>
        <v>Dynamic viscosity (mPa.s)</v>
      </c>
      <c r="AK1492" s="1">
        <v>20</v>
      </c>
      <c r="AL1492" s="1" t="s">
        <v>83</v>
      </c>
      <c r="AM1492" s="1" t="s">
        <v>79</v>
      </c>
      <c r="AN1492" s="1">
        <f t="shared" si="957"/>
        <v>1.1525351562499999</v>
      </c>
      <c r="AO1492" s="1">
        <f>Tabulka1[[#This Row],[Interpolated_z2]]-Tabulka1[[#This Row],[z2]]</f>
        <v>0.17998557788044933</v>
      </c>
      <c r="AP1492" s="1">
        <f>Tabulka1[[#This Row],[Interpolated_z2 - measured]]/Tabulka1[[#This Row],[z2]]*100</f>
        <v>18.506570963938891</v>
      </c>
      <c r="AQ1492" s="1">
        <v>100</v>
      </c>
    </row>
    <row r="1493" spans="1:43" ht="16.5" x14ac:dyDescent="0.35">
      <c r="A1493" s="1">
        <f t="shared" si="968"/>
        <v>0.42534861454360956</v>
      </c>
      <c r="B1493" s="1">
        <f t="shared" si="968"/>
        <v>0.53168576817951196</v>
      </c>
      <c r="C1493" s="1">
        <f>Tabulka1[[#This Row],[z2]]</f>
        <v>1.1033789134369174</v>
      </c>
      <c r="D1493" s="1">
        <f>Tabulka1[[#This Row],[std2]]</f>
        <v>5.4246344903712495E-4</v>
      </c>
      <c r="E1493" s="1">
        <f t="shared" si="964"/>
        <v>8</v>
      </c>
      <c r="F1493" s="1" t="s">
        <v>84</v>
      </c>
      <c r="G1493" s="1" t="s">
        <v>27</v>
      </c>
      <c r="H1493" s="1" t="str">
        <f>Tabulka1[[#This Row],[z2Label]]</f>
        <v>Dynamic viscosity (mPa.s)</v>
      </c>
      <c r="I1493" s="1">
        <f t="shared" si="966"/>
        <v>5</v>
      </c>
      <c r="J1493" s="1">
        <f t="shared" si="966"/>
        <v>2.5</v>
      </c>
      <c r="K1493">
        <v>1.1033789134369174</v>
      </c>
      <c r="L1493">
        <v>5.4246344903712495E-4</v>
      </c>
      <c r="M1493" s="1" t="s">
        <v>29</v>
      </c>
      <c r="N1493" s="1" t="s">
        <v>28</v>
      </c>
      <c r="O1493" s="1" t="s">
        <v>81</v>
      </c>
      <c r="P1493" s="1">
        <f t="shared" si="967"/>
        <v>1.9271182834416278</v>
      </c>
      <c r="Q1493" s="1">
        <f t="shared" si="967"/>
        <v>2.5</v>
      </c>
      <c r="R1493" s="1">
        <f>Tabulka1[[#This Row],[z2]]</f>
        <v>1.1033789134369174</v>
      </c>
      <c r="S1493" s="1">
        <f>Tabulka1[[#This Row],[std2]]</f>
        <v>5.4246344903712495E-4</v>
      </c>
      <c r="T1493" s="1" t="s">
        <v>39</v>
      </c>
      <c r="U1493" s="1" t="s">
        <v>28</v>
      </c>
      <c r="V1493" s="1" t="str">
        <f>Tabulka1[[#This Row],[z2Label]]</f>
        <v>Dynamic viscosity (mPa.s)</v>
      </c>
      <c r="W1493" s="1">
        <f>2*Tabulka1[[#This Row],[x3]]/94.196*1000/(100-Tabulka1[[#This Row],[x2]])</f>
        <v>0.43070736793866049</v>
      </c>
      <c r="X1493" s="1">
        <f>(Tabulka1[[#This Row],[x2]]-Tabulka1[[#This Row],[x3]])/60.08*1000/(100-Tabulka1[[#This Row],[x2]])</f>
        <v>0.53838420992332547</v>
      </c>
      <c r="Y1493" s="1">
        <f>Tabulka1[[#This Row],[z2]]</f>
        <v>1.1033789134369174</v>
      </c>
      <c r="Z1493" s="1">
        <f>Tabulka1[[#This Row],[std2]]</f>
        <v>5.4246344903712495E-4</v>
      </c>
      <c r="AA1493" s="1" t="s">
        <v>40</v>
      </c>
      <c r="AB1493" s="1" t="s">
        <v>37</v>
      </c>
      <c r="AC1493" s="1" t="str">
        <f>Tabulka1[[#This Row],[z2Label]]</f>
        <v>Dynamic viscosity (mPa.s)</v>
      </c>
      <c r="AD1493" s="1">
        <f>Tabulka1[[#This Row],[y2]]</f>
        <v>2.5</v>
      </c>
      <c r="AE1493" s="1">
        <f>Tabulka1[[#This Row],[x3]]</f>
        <v>1.9271182834416278</v>
      </c>
      <c r="AF1493" s="1">
        <f>Tabulka1[[#This Row],[x2]]-Tabulka1[[#This Row],[x3]]</f>
        <v>3.0728817165583724</v>
      </c>
      <c r="AG1493" s="1">
        <f>100-Tabulka1[[#This Row],[Na2O_proc]]-Tabulka1[[#This Row],[SiO2_proc]]</f>
        <v>95</v>
      </c>
      <c r="AH1493" s="1">
        <f>Tabulka1[[#This Row],[z2]]</f>
        <v>1.1033789134369174</v>
      </c>
      <c r="AI1493" s="1">
        <f>Tabulka1[[#This Row],[std2]]</f>
        <v>5.4246344903712495E-4</v>
      </c>
      <c r="AJ1493" s="1" t="str">
        <f>Tabulka1[[#This Row],[z2Label]]</f>
        <v>Dynamic viscosity (mPa.s)</v>
      </c>
      <c r="AK1493" s="1">
        <v>20</v>
      </c>
      <c r="AL1493" s="1" t="s">
        <v>83</v>
      </c>
      <c r="AM1493" s="1" t="s">
        <v>79</v>
      </c>
      <c r="AN1493" s="1">
        <f t="shared" ref="AN1493:AN1519" si="969">1.2346 + -0.21666*I1493 + -0.74964*J1493 + 0.033038*I1493^2 + 0.15964*I1493*J1493 + 0.55177*J1493^2 + -0.0014253*I1493^3 + -0.0073604*I1493^2*J1493 + -0.073432*I1493*J1493^2 + -0.11992*J1493^3 + 0.000020654*I1493^4 + 0.00013713*I1493^3*J1493 + 0.00096143*I1493^2*J1493^2 + 0.01081*I1493*J1493^3 + 0.0055609*J1493^4</f>
        <v>1.0082642187500006</v>
      </c>
      <c r="AO1493" s="1">
        <f>Tabulka1[[#This Row],[Interpolated_z2]]-Tabulka1[[#This Row],[z2]]</f>
        <v>-9.5114694686916801E-2</v>
      </c>
      <c r="AP1493" s="1">
        <f>Tabulka1[[#This Row],[Interpolated_z2 - measured]]/Tabulka1[[#This Row],[z2]]*100</f>
        <v>-8.6203110761509691</v>
      </c>
      <c r="AQ1493" s="1">
        <v>1</v>
      </c>
    </row>
    <row r="1494" spans="1:43" ht="16.5" x14ac:dyDescent="0.35">
      <c r="A1494" s="1">
        <f t="shared" si="968"/>
        <v>0.88557914204815147</v>
      </c>
      <c r="B1494" s="1">
        <f t="shared" si="968"/>
        <v>1.1069739275601893</v>
      </c>
      <c r="C1494" s="1">
        <f>Tabulka1[[#This Row],[z2]]</f>
        <v>1.2946465442006501</v>
      </c>
      <c r="D1494" s="1">
        <f>Tabulka1[[#This Row],[std2]]</f>
        <v>0</v>
      </c>
      <c r="E1494" s="1">
        <f t="shared" si="964"/>
        <v>8</v>
      </c>
      <c r="F1494" s="1" t="s">
        <v>84</v>
      </c>
      <c r="G1494" s="1" t="s">
        <v>27</v>
      </c>
      <c r="H1494" s="1" t="str">
        <f>Tabulka1[[#This Row],[z2Label]]</f>
        <v>Dynamic viscosity (mPa.s)</v>
      </c>
      <c r="I1494" s="1">
        <f t="shared" si="966"/>
        <v>10</v>
      </c>
      <c r="J1494" s="1">
        <f t="shared" si="966"/>
        <v>2.5</v>
      </c>
      <c r="K1494">
        <v>1.2946465442006501</v>
      </c>
      <c r="L1494"/>
      <c r="M1494" s="1" t="s">
        <v>29</v>
      </c>
      <c r="N1494" s="1" t="s">
        <v>28</v>
      </c>
      <c r="O1494" s="1" t="s">
        <v>81</v>
      </c>
      <c r="P1494" s="1">
        <f t="shared" si="967"/>
        <v>3.8542365668832557</v>
      </c>
      <c r="Q1494" s="1">
        <f t="shared" si="967"/>
        <v>2.5</v>
      </c>
      <c r="R1494" s="1">
        <f>Tabulka1[[#This Row],[z2]]</f>
        <v>1.2946465442006501</v>
      </c>
      <c r="S1494" s="1">
        <f>Tabulka1[[#This Row],[std2]]</f>
        <v>0</v>
      </c>
      <c r="T1494" s="1" t="s">
        <v>39</v>
      </c>
      <c r="U1494" s="1" t="s">
        <v>28</v>
      </c>
      <c r="V1494" s="1" t="str">
        <f>Tabulka1[[#This Row],[z2Label]]</f>
        <v>Dynamic viscosity (mPa.s)</v>
      </c>
      <c r="W1494" s="1">
        <f>2*Tabulka1[[#This Row],[x3]]/94.196*1000/(100-Tabulka1[[#This Row],[x2]])</f>
        <v>0.90927111009272765</v>
      </c>
      <c r="X1494" s="1">
        <f>(Tabulka1[[#This Row],[x2]]-Tabulka1[[#This Row],[x3]])/60.08*1000/(100-Tabulka1[[#This Row],[x2]])</f>
        <v>1.1365888876159094</v>
      </c>
      <c r="Y1494" s="1">
        <f>Tabulka1[[#This Row],[z2]]</f>
        <v>1.2946465442006501</v>
      </c>
      <c r="Z1494" s="1">
        <f>Tabulka1[[#This Row],[std2]]</f>
        <v>0</v>
      </c>
      <c r="AA1494" s="1" t="s">
        <v>40</v>
      </c>
      <c r="AB1494" s="1" t="s">
        <v>37</v>
      </c>
      <c r="AC1494" s="1" t="str">
        <f>Tabulka1[[#This Row],[z2Label]]</f>
        <v>Dynamic viscosity (mPa.s)</v>
      </c>
      <c r="AD1494" s="1">
        <f>Tabulka1[[#This Row],[y2]]</f>
        <v>2.5</v>
      </c>
      <c r="AE1494" s="1">
        <f>Tabulka1[[#This Row],[x3]]</f>
        <v>3.8542365668832557</v>
      </c>
      <c r="AF1494" s="1">
        <f>Tabulka1[[#This Row],[x2]]-Tabulka1[[#This Row],[x3]]</f>
        <v>6.1457634331167448</v>
      </c>
      <c r="AG1494" s="1">
        <f>100-Tabulka1[[#This Row],[Na2O_proc]]-Tabulka1[[#This Row],[SiO2_proc]]</f>
        <v>90</v>
      </c>
      <c r="AH1494" s="1">
        <f>Tabulka1[[#This Row],[z2]]</f>
        <v>1.2946465442006501</v>
      </c>
      <c r="AI1494" s="1">
        <f>Tabulka1[[#This Row],[std2]]</f>
        <v>0</v>
      </c>
      <c r="AJ1494" s="1" t="str">
        <f>Tabulka1[[#This Row],[z2Label]]</f>
        <v>Dynamic viscosity (mPa.s)</v>
      </c>
      <c r="AK1494" s="1">
        <v>20</v>
      </c>
      <c r="AL1494" s="1" t="s">
        <v>83</v>
      </c>
      <c r="AM1494" s="1" t="s">
        <v>79</v>
      </c>
      <c r="AN1494" s="1">
        <f t="shared" si="969"/>
        <v>1.2651564062499994</v>
      </c>
      <c r="AO1494" s="1">
        <f>Tabulka1[[#This Row],[Interpolated_z2]]-Tabulka1[[#This Row],[z2]]</f>
        <v>-2.9490137950650697E-2</v>
      </c>
      <c r="AP1494" s="1">
        <f>Tabulka1[[#This Row],[Interpolated_z2 - measured]]/Tabulka1[[#This Row],[z2]]*100</f>
        <v>-2.27785244418651</v>
      </c>
      <c r="AQ1494" s="1">
        <v>1</v>
      </c>
    </row>
    <row r="1495" spans="1:43" ht="16.5" x14ac:dyDescent="0.35">
      <c r="A1495" s="1">
        <f t="shared" si="968"/>
        <v>1.384619633709226</v>
      </c>
      <c r="B1495" s="1">
        <f t="shared" si="968"/>
        <v>1.7307745421365326</v>
      </c>
      <c r="C1495" s="1">
        <f>Tabulka1[[#This Row],[z2]]</f>
        <v>1.5751605546103558</v>
      </c>
      <c r="D1495" s="1">
        <f>Tabulka1[[#This Row],[std2]]</f>
        <v>6.6072893219033173E-4</v>
      </c>
      <c r="E1495" s="1">
        <f t="shared" si="964"/>
        <v>8</v>
      </c>
      <c r="F1495" s="1" t="s">
        <v>84</v>
      </c>
      <c r="G1495" s="1" t="s">
        <v>27</v>
      </c>
      <c r="H1495" s="1" t="str">
        <f>Tabulka1[[#This Row],[z2Label]]</f>
        <v>Dynamic viscosity (mPa.s)</v>
      </c>
      <c r="I1495" s="1">
        <f t="shared" si="966"/>
        <v>15</v>
      </c>
      <c r="J1495" s="1">
        <f t="shared" si="966"/>
        <v>2.5</v>
      </c>
      <c r="K1495">
        <v>1.5751605546103558</v>
      </c>
      <c r="L1495">
        <v>6.6072893219033173E-4</v>
      </c>
      <c r="M1495" s="1" t="s">
        <v>29</v>
      </c>
      <c r="N1495" s="1" t="s">
        <v>28</v>
      </c>
      <c r="O1495" s="1" t="s">
        <v>81</v>
      </c>
      <c r="P1495" s="1">
        <f t="shared" si="967"/>
        <v>5.7813548503248828</v>
      </c>
      <c r="Q1495" s="1">
        <f t="shared" si="967"/>
        <v>2.5</v>
      </c>
      <c r="R1495" s="1">
        <f>Tabulka1[[#This Row],[z2]]</f>
        <v>1.5751605546103558</v>
      </c>
      <c r="S1495" s="1">
        <f>Tabulka1[[#This Row],[std2]]</f>
        <v>6.6072893219033173E-4</v>
      </c>
      <c r="T1495" s="1" t="s">
        <v>39</v>
      </c>
      <c r="U1495" s="1" t="s">
        <v>28</v>
      </c>
      <c r="V1495" s="1" t="str">
        <f>Tabulka1[[#This Row],[z2Label]]</f>
        <v>Dynamic viscosity (mPa.s)</v>
      </c>
      <c r="W1495" s="1">
        <f>2*Tabulka1[[#This Row],[x3]]/94.196*1000/(100-Tabulka1[[#This Row],[x2]])</f>
        <v>1.4441364689708025</v>
      </c>
      <c r="X1495" s="1">
        <f>(Tabulka1[[#This Row],[x2]]-Tabulka1[[#This Row],[x3]])/60.08*1000/(100-Tabulka1[[#This Row],[x2]])</f>
        <v>1.8051705862135028</v>
      </c>
      <c r="Y1495" s="1">
        <f>Tabulka1[[#This Row],[z2]]</f>
        <v>1.5751605546103558</v>
      </c>
      <c r="Z1495" s="1">
        <f>Tabulka1[[#This Row],[std2]]</f>
        <v>6.6072893219033173E-4</v>
      </c>
      <c r="AA1495" s="1" t="s">
        <v>40</v>
      </c>
      <c r="AB1495" s="1" t="s">
        <v>37</v>
      </c>
      <c r="AC1495" s="1" t="str">
        <f>Tabulka1[[#This Row],[z2Label]]</f>
        <v>Dynamic viscosity (mPa.s)</v>
      </c>
      <c r="AD1495" s="1">
        <f>Tabulka1[[#This Row],[y2]]</f>
        <v>2.5</v>
      </c>
      <c r="AE1495" s="1">
        <f>Tabulka1[[#This Row],[x3]]</f>
        <v>5.7813548503248828</v>
      </c>
      <c r="AF1495" s="1">
        <f>Tabulka1[[#This Row],[x2]]-Tabulka1[[#This Row],[x3]]</f>
        <v>9.2186451496751172</v>
      </c>
      <c r="AG1495" s="1">
        <f>100-Tabulka1[[#This Row],[Na2O_proc]]-Tabulka1[[#This Row],[SiO2_proc]]</f>
        <v>85</v>
      </c>
      <c r="AH1495" s="1">
        <f>Tabulka1[[#This Row],[z2]]</f>
        <v>1.5751605546103558</v>
      </c>
      <c r="AI1495" s="1">
        <f>Tabulka1[[#This Row],[std2]]</f>
        <v>6.6072893219033173E-4</v>
      </c>
      <c r="AJ1495" s="1" t="str">
        <f>Tabulka1[[#This Row],[z2Label]]</f>
        <v>Dynamic viscosity (mPa.s)</v>
      </c>
      <c r="AK1495" s="1">
        <v>20</v>
      </c>
      <c r="AL1495" s="1" t="s">
        <v>83</v>
      </c>
      <c r="AM1495" s="1" t="s">
        <v>79</v>
      </c>
      <c r="AN1495" s="1">
        <f t="shared" si="969"/>
        <v>1.5760704687499989</v>
      </c>
      <c r="AO1495" s="1">
        <f>Tabulka1[[#This Row],[Interpolated_z2]]-Tabulka1[[#This Row],[z2]]</f>
        <v>9.0991413964314205E-4</v>
      </c>
      <c r="AP1495" s="1">
        <f>Tabulka1[[#This Row],[Interpolated_z2 - measured]]/Tabulka1[[#This Row],[z2]]*100</f>
        <v>5.7766437648524391E-2</v>
      </c>
      <c r="AQ1495" s="1">
        <v>1</v>
      </c>
    </row>
    <row r="1496" spans="1:43" ht="16.5" x14ac:dyDescent="0.35">
      <c r="A1496" s="1">
        <f t="shared" si="968"/>
        <v>1.9256452642432775</v>
      </c>
      <c r="B1496" s="1">
        <f t="shared" si="968"/>
        <v>2.4070565803040971</v>
      </c>
      <c r="C1496" s="1">
        <f>Tabulka1[[#This Row],[z2]]</f>
        <v>2.0104346133326851</v>
      </c>
      <c r="D1496" s="1">
        <f>Tabulka1[[#This Row],[std2]]</f>
        <v>1.1309582874970547E-4</v>
      </c>
      <c r="E1496" s="1">
        <f t="shared" ref="E1496:E1519" si="970">E1125</f>
        <v>8</v>
      </c>
      <c r="F1496" s="1" t="s">
        <v>84</v>
      </c>
      <c r="G1496" s="1" t="s">
        <v>27</v>
      </c>
      <c r="H1496" s="1" t="str">
        <f>Tabulka1[[#This Row],[z2Label]]</f>
        <v>Dynamic viscosity (mPa.s)</v>
      </c>
      <c r="I1496" s="1">
        <f t="shared" ref="I1496:J1515" si="971">I1125</f>
        <v>20</v>
      </c>
      <c r="J1496" s="1">
        <f t="shared" si="971"/>
        <v>2.5</v>
      </c>
      <c r="K1496">
        <v>2.0104346133326851</v>
      </c>
      <c r="L1496">
        <v>1.1309582874970547E-4</v>
      </c>
      <c r="M1496" s="1" t="s">
        <v>29</v>
      </c>
      <c r="N1496" s="1" t="s">
        <v>28</v>
      </c>
      <c r="O1496" s="1" t="s">
        <v>81</v>
      </c>
      <c r="P1496" s="1">
        <f t="shared" ref="P1496:Q1515" si="972">P1125</f>
        <v>7.7084731337665113</v>
      </c>
      <c r="Q1496" s="1">
        <f t="shared" si="972"/>
        <v>2.5</v>
      </c>
      <c r="R1496" s="1">
        <f>Tabulka1[[#This Row],[z2]]</f>
        <v>2.0104346133326851</v>
      </c>
      <c r="S1496" s="1">
        <f>Tabulka1[[#This Row],[std2]]</f>
        <v>1.1309582874970547E-4</v>
      </c>
      <c r="T1496" s="1" t="s">
        <v>39</v>
      </c>
      <c r="U1496" s="1" t="s">
        <v>28</v>
      </c>
      <c r="V1496" s="1" t="str">
        <f>Tabulka1[[#This Row],[z2Label]]</f>
        <v>Dynamic viscosity (mPa.s)</v>
      </c>
      <c r="W1496" s="1">
        <f>2*Tabulka1[[#This Row],[x3]]/94.196*1000/(100-Tabulka1[[#This Row],[x2]])</f>
        <v>2.0458599977086371</v>
      </c>
      <c r="X1496" s="1">
        <f>(Tabulka1[[#This Row],[x2]]-Tabulka1[[#This Row],[x3]])/60.08*1000/(100-Tabulka1[[#This Row],[x2]])</f>
        <v>2.5573249971357961</v>
      </c>
      <c r="Y1496" s="1">
        <f>Tabulka1[[#This Row],[z2]]</f>
        <v>2.0104346133326851</v>
      </c>
      <c r="Z1496" s="1">
        <f>Tabulka1[[#This Row],[std2]]</f>
        <v>1.1309582874970547E-4</v>
      </c>
      <c r="AA1496" s="1" t="s">
        <v>40</v>
      </c>
      <c r="AB1496" s="1" t="s">
        <v>37</v>
      </c>
      <c r="AC1496" s="1" t="str">
        <f>Tabulka1[[#This Row],[z2Label]]</f>
        <v>Dynamic viscosity (mPa.s)</v>
      </c>
      <c r="AD1496" s="1">
        <f>Tabulka1[[#This Row],[y2]]</f>
        <v>2.5</v>
      </c>
      <c r="AE1496" s="1">
        <f>Tabulka1[[#This Row],[x3]]</f>
        <v>7.7084731337665113</v>
      </c>
      <c r="AF1496" s="1">
        <f>Tabulka1[[#This Row],[x2]]-Tabulka1[[#This Row],[x3]]</f>
        <v>12.29152686623349</v>
      </c>
      <c r="AG1496" s="1">
        <f>100-Tabulka1[[#This Row],[Na2O_proc]]-Tabulka1[[#This Row],[SiO2_proc]]</f>
        <v>80</v>
      </c>
      <c r="AH1496" s="1">
        <f>Tabulka1[[#This Row],[z2]]</f>
        <v>2.0104346133326851</v>
      </c>
      <c r="AI1496" s="1">
        <f>Tabulka1[[#This Row],[std2]]</f>
        <v>1.1309582874970547E-4</v>
      </c>
      <c r="AJ1496" s="1" t="str">
        <f>Tabulka1[[#This Row],[z2Label]]</f>
        <v>Dynamic viscosity (mPa.s)</v>
      </c>
      <c r="AK1496" s="1">
        <v>20</v>
      </c>
      <c r="AL1496" s="1" t="s">
        <v>83</v>
      </c>
      <c r="AM1496" s="1" t="s">
        <v>79</v>
      </c>
      <c r="AN1496" s="1">
        <f t="shared" si="969"/>
        <v>1.9036751562500009</v>
      </c>
      <c r="AO1496" s="1">
        <f>Tabulka1[[#This Row],[Interpolated_z2]]-Tabulka1[[#This Row],[z2]]</f>
        <v>-0.10675945708268419</v>
      </c>
      <c r="AP1496" s="1">
        <f>Tabulka1[[#This Row],[Interpolated_z2 - measured]]/Tabulka1[[#This Row],[z2]]*100</f>
        <v>-5.3102675597944318</v>
      </c>
      <c r="AQ1496" s="1">
        <v>1</v>
      </c>
    </row>
    <row r="1497" spans="1:43" ht="16.5" x14ac:dyDescent="0.35">
      <c r="A1497" s="1">
        <f t="shared" si="968"/>
        <v>2.5138709307844644</v>
      </c>
      <c r="B1497" s="1">
        <f t="shared" si="968"/>
        <v>3.1423386634805803</v>
      </c>
      <c r="C1497" s="1">
        <f>Tabulka1[[#This Row],[z2]]</f>
        <v>2.7501909586012205</v>
      </c>
      <c r="D1497" s="1">
        <f>Tabulka1[[#This Row],[std2]]</f>
        <v>1.604617572569811E-3</v>
      </c>
      <c r="E1497" s="1">
        <f t="shared" si="970"/>
        <v>8</v>
      </c>
      <c r="F1497" s="1" t="s">
        <v>84</v>
      </c>
      <c r="G1497" s="1" t="s">
        <v>27</v>
      </c>
      <c r="H1497" s="1" t="str">
        <f>Tabulka1[[#This Row],[z2Label]]</f>
        <v>Dynamic viscosity (mPa.s)</v>
      </c>
      <c r="I1497" s="1">
        <f t="shared" si="971"/>
        <v>25</v>
      </c>
      <c r="J1497" s="1">
        <f t="shared" si="971"/>
        <v>2.5</v>
      </c>
      <c r="K1497">
        <v>2.7501909586012205</v>
      </c>
      <c r="L1497">
        <v>1.604617572569811E-3</v>
      </c>
      <c r="M1497" s="1" t="s">
        <v>29</v>
      </c>
      <c r="N1497" s="1" t="s">
        <v>28</v>
      </c>
      <c r="O1497" s="1" t="s">
        <v>81</v>
      </c>
      <c r="P1497" s="1">
        <f t="shared" si="972"/>
        <v>9.6355914172081381</v>
      </c>
      <c r="Q1497" s="1">
        <f t="shared" si="972"/>
        <v>2.5</v>
      </c>
      <c r="R1497" s="1">
        <f>Tabulka1[[#This Row],[z2]]</f>
        <v>2.7501909586012205</v>
      </c>
      <c r="S1497" s="1">
        <f>Tabulka1[[#This Row],[std2]]</f>
        <v>1.604617572569811E-3</v>
      </c>
      <c r="T1497" s="1" t="s">
        <v>39</v>
      </c>
      <c r="U1497" s="1" t="s">
        <v>28</v>
      </c>
      <c r="V1497" s="1" t="str">
        <f>Tabulka1[[#This Row],[z2Label]]</f>
        <v>Dynamic viscosity (mPa.s)</v>
      </c>
      <c r="W1497" s="1">
        <f>2*Tabulka1[[#This Row],[x3]]/94.196*1000/(100-Tabulka1[[#This Row],[x2]])</f>
        <v>2.7278133302781828</v>
      </c>
      <c r="X1497" s="1">
        <f>(Tabulka1[[#This Row],[x2]]-Tabulka1[[#This Row],[x3]])/60.08*1000/(100-Tabulka1[[#This Row],[x2]])</f>
        <v>3.4097666628477277</v>
      </c>
      <c r="Y1497" s="1">
        <f>Tabulka1[[#This Row],[z2]]</f>
        <v>2.7501909586012205</v>
      </c>
      <c r="Z1497" s="1">
        <f>Tabulka1[[#This Row],[std2]]</f>
        <v>1.604617572569811E-3</v>
      </c>
      <c r="AA1497" s="1" t="s">
        <v>40</v>
      </c>
      <c r="AB1497" s="1" t="s">
        <v>37</v>
      </c>
      <c r="AC1497" s="1" t="str">
        <f>Tabulka1[[#This Row],[z2Label]]</f>
        <v>Dynamic viscosity (mPa.s)</v>
      </c>
      <c r="AD1497" s="1">
        <f>Tabulka1[[#This Row],[y2]]</f>
        <v>2.5</v>
      </c>
      <c r="AE1497" s="1">
        <f>Tabulka1[[#This Row],[x3]]</f>
        <v>9.6355914172081381</v>
      </c>
      <c r="AF1497" s="1">
        <f>Tabulka1[[#This Row],[x2]]-Tabulka1[[#This Row],[x3]]</f>
        <v>15.364408582791862</v>
      </c>
      <c r="AG1497" s="1">
        <f>100-Tabulka1[[#This Row],[Na2O_proc]]-Tabulka1[[#This Row],[SiO2_proc]]</f>
        <v>75</v>
      </c>
      <c r="AH1497" s="1">
        <f>Tabulka1[[#This Row],[z2]]</f>
        <v>2.7501909586012205</v>
      </c>
      <c r="AI1497" s="1">
        <f>Tabulka1[[#This Row],[std2]]</f>
        <v>1.604617572569811E-3</v>
      </c>
      <c r="AJ1497" s="1" t="str">
        <f>Tabulka1[[#This Row],[z2Label]]</f>
        <v>Dynamic viscosity (mPa.s)</v>
      </c>
      <c r="AK1497" s="1">
        <v>20</v>
      </c>
      <c r="AL1497" s="1" t="s">
        <v>83</v>
      </c>
      <c r="AM1497" s="1" t="s">
        <v>79</v>
      </c>
      <c r="AN1497" s="1">
        <f t="shared" si="969"/>
        <v>2.5204492187500054</v>
      </c>
      <c r="AO1497" s="1">
        <f>Tabulka1[[#This Row],[Interpolated_z2]]-Tabulka1[[#This Row],[z2]]</f>
        <v>-0.22974173985121515</v>
      </c>
      <c r="AP1497" s="1">
        <f>Tabulka1[[#This Row],[Interpolated_z2 - measured]]/Tabulka1[[#This Row],[z2]]*100</f>
        <v>-8.3536650112494186</v>
      </c>
      <c r="AQ1497" s="1">
        <v>1</v>
      </c>
    </row>
    <row r="1498" spans="1:43" ht="16.5" x14ac:dyDescent="0.35">
      <c r="A1498" s="1">
        <f t="shared" si="968"/>
        <v>3.1544951635869656</v>
      </c>
      <c r="B1498" s="1">
        <f t="shared" si="968"/>
        <v>3.9431189544837069</v>
      </c>
      <c r="C1498" s="1">
        <f>Tabulka1[[#This Row],[z2]]</f>
        <v>4.1454639197508349</v>
      </c>
      <c r="D1498" s="1">
        <f>Tabulka1[[#This Row],[std2]]</f>
        <v>0</v>
      </c>
      <c r="E1498" s="1">
        <f t="shared" si="970"/>
        <v>8</v>
      </c>
      <c r="F1498" s="1" t="s">
        <v>84</v>
      </c>
      <c r="G1498" s="1" t="s">
        <v>27</v>
      </c>
      <c r="H1498" s="1" t="str">
        <f>Tabulka1[[#This Row],[z2Label]]</f>
        <v>Dynamic viscosity (mPa.s)</v>
      </c>
      <c r="I1498" s="1">
        <f t="shared" si="971"/>
        <v>30</v>
      </c>
      <c r="J1498" s="1">
        <f t="shared" si="971"/>
        <v>2.5</v>
      </c>
      <c r="K1498">
        <v>4.1454639197508349</v>
      </c>
      <c r="L1498"/>
      <c r="M1498" s="1" t="s">
        <v>29</v>
      </c>
      <c r="N1498" s="1" t="s">
        <v>28</v>
      </c>
      <c r="O1498" s="1" t="s">
        <v>81</v>
      </c>
      <c r="P1498" s="1">
        <f t="shared" si="972"/>
        <v>11.562709700649766</v>
      </c>
      <c r="Q1498" s="1">
        <f t="shared" si="972"/>
        <v>2.5</v>
      </c>
      <c r="R1498" s="1">
        <f>Tabulka1[[#This Row],[z2]]</f>
        <v>4.1454639197508349</v>
      </c>
      <c r="S1498" s="1">
        <f>Tabulka1[[#This Row],[std2]]</f>
        <v>0</v>
      </c>
      <c r="T1498" s="1" t="s">
        <v>39</v>
      </c>
      <c r="U1498" s="1" t="s">
        <v>28</v>
      </c>
      <c r="V1498" s="1" t="str">
        <f>Tabulka1[[#This Row],[z2Label]]</f>
        <v>Dynamic viscosity (mPa.s)</v>
      </c>
      <c r="W1498" s="1">
        <f>2*Tabulka1[[#This Row],[x3]]/94.196*1000/(100-Tabulka1[[#This Row],[x2]])</f>
        <v>3.5071885675005205</v>
      </c>
      <c r="X1498" s="1">
        <f>(Tabulka1[[#This Row],[x2]]-Tabulka1[[#This Row],[x3]])/60.08*1000/(100-Tabulka1[[#This Row],[x2]])</f>
        <v>4.3839857093756498</v>
      </c>
      <c r="Y1498" s="1">
        <f>Tabulka1[[#This Row],[z2]]</f>
        <v>4.1454639197508349</v>
      </c>
      <c r="Z1498" s="1">
        <f>Tabulka1[[#This Row],[std2]]</f>
        <v>0</v>
      </c>
      <c r="AA1498" s="1" t="s">
        <v>40</v>
      </c>
      <c r="AB1498" s="1" t="s">
        <v>37</v>
      </c>
      <c r="AC1498" s="1" t="str">
        <f>Tabulka1[[#This Row],[z2Label]]</f>
        <v>Dynamic viscosity (mPa.s)</v>
      </c>
      <c r="AD1498" s="1">
        <f>Tabulka1[[#This Row],[y2]]</f>
        <v>2.5</v>
      </c>
      <c r="AE1498" s="1">
        <f>Tabulka1[[#This Row],[x3]]</f>
        <v>11.562709700649766</v>
      </c>
      <c r="AF1498" s="1">
        <f>Tabulka1[[#This Row],[x2]]-Tabulka1[[#This Row],[x3]]</f>
        <v>18.437290299350234</v>
      </c>
      <c r="AG1498" s="1">
        <f>100-Tabulka1[[#This Row],[Na2O_proc]]-Tabulka1[[#This Row],[SiO2_proc]]</f>
        <v>70</v>
      </c>
      <c r="AH1498" s="1">
        <f>Tabulka1[[#This Row],[z2]]</f>
        <v>4.1454639197508349</v>
      </c>
      <c r="AI1498" s="1">
        <f>Tabulka1[[#This Row],[std2]]</f>
        <v>0</v>
      </c>
      <c r="AJ1498" s="1" t="str">
        <f>Tabulka1[[#This Row],[z2Label]]</f>
        <v>Dynamic viscosity (mPa.s)</v>
      </c>
      <c r="AK1498" s="1">
        <v>20</v>
      </c>
      <c r="AL1498" s="1" t="s">
        <v>83</v>
      </c>
      <c r="AM1498" s="1" t="s">
        <v>79</v>
      </c>
      <c r="AN1498" s="1">
        <f t="shared" si="969"/>
        <v>4.0086814062500018</v>
      </c>
      <c r="AO1498" s="1">
        <f>Tabulka1[[#This Row],[Interpolated_z2]]-Tabulka1[[#This Row],[z2]]</f>
        <v>-0.13678251350083315</v>
      </c>
      <c r="AP1498" s="1">
        <f>Tabulka1[[#This Row],[Interpolated_z2 - measured]]/Tabulka1[[#This Row],[z2]]*100</f>
        <v>-3.2995707150927158</v>
      </c>
      <c r="AQ1498" s="1">
        <v>1</v>
      </c>
    </row>
    <row r="1499" spans="1:43" ht="16.5" x14ac:dyDescent="0.35">
      <c r="A1499" s="1">
        <f t="shared" si="968"/>
        <v>3.267755904351954</v>
      </c>
      <c r="B1499" s="1">
        <f t="shared" si="968"/>
        <v>4.0846948804399421</v>
      </c>
      <c r="C1499" s="1">
        <f>Tabulka1[[#This Row],[z2]]</f>
        <v>4.4935662489847363</v>
      </c>
      <c r="D1499" s="1">
        <f>Tabulka1[[#This Row],[std2]]</f>
        <v>0</v>
      </c>
      <c r="E1499" s="1">
        <f t="shared" si="970"/>
        <v>8</v>
      </c>
      <c r="F1499" s="1" t="s">
        <v>84</v>
      </c>
      <c r="G1499" s="1" t="s">
        <v>27</v>
      </c>
      <c r="H1499" s="1" t="str">
        <f>Tabulka1[[#This Row],[z2Label]]</f>
        <v>Dynamic viscosity (mPa.s)</v>
      </c>
      <c r="I1499" s="1">
        <f t="shared" si="971"/>
        <v>30.84</v>
      </c>
      <c r="J1499" s="1">
        <f t="shared" si="971"/>
        <v>2.5</v>
      </c>
      <c r="K1499">
        <v>4.4935662489847363</v>
      </c>
      <c r="L1499"/>
      <c r="M1499" s="1" t="s">
        <v>29</v>
      </c>
      <c r="N1499" s="1" t="s">
        <v>28</v>
      </c>
      <c r="O1499" s="1" t="s">
        <v>81</v>
      </c>
      <c r="P1499" s="1">
        <f t="shared" si="972"/>
        <v>11.88646557226796</v>
      </c>
      <c r="Q1499" s="1">
        <f t="shared" si="972"/>
        <v>2.5</v>
      </c>
      <c r="R1499" s="1">
        <f>Tabulka1[[#This Row],[z2]]</f>
        <v>4.4935662489847363</v>
      </c>
      <c r="S1499" s="1">
        <f>Tabulka1[[#This Row],[std2]]</f>
        <v>0</v>
      </c>
      <c r="T1499" s="1" t="s">
        <v>39</v>
      </c>
      <c r="U1499" s="1" t="s">
        <v>28</v>
      </c>
      <c r="V1499" s="1" t="str">
        <f>Tabulka1[[#This Row],[z2Label]]</f>
        <v>Dynamic viscosity (mPa.s)</v>
      </c>
      <c r="W1499" s="1">
        <f>2*Tabulka1[[#This Row],[x3]]/94.196*1000/(100-Tabulka1[[#This Row],[x2]])</f>
        <v>3.6491800074802994</v>
      </c>
      <c r="X1499" s="1">
        <f>(Tabulka1[[#This Row],[x2]]-Tabulka1[[#This Row],[x3]])/60.08*1000/(100-Tabulka1[[#This Row],[x2]])</f>
        <v>4.5614750093503726</v>
      </c>
      <c r="Y1499" s="1">
        <f>Tabulka1[[#This Row],[z2]]</f>
        <v>4.4935662489847363</v>
      </c>
      <c r="Z1499" s="1">
        <f>Tabulka1[[#This Row],[std2]]</f>
        <v>0</v>
      </c>
      <c r="AA1499" s="1" t="s">
        <v>40</v>
      </c>
      <c r="AB1499" s="1" t="s">
        <v>37</v>
      </c>
      <c r="AC1499" s="1" t="str">
        <f>Tabulka1[[#This Row],[z2Label]]</f>
        <v>Dynamic viscosity (mPa.s)</v>
      </c>
      <c r="AD1499" s="1">
        <f>Tabulka1[[#This Row],[y2]]</f>
        <v>2.5</v>
      </c>
      <c r="AE1499" s="1">
        <f>Tabulka1[[#This Row],[x3]]</f>
        <v>11.88646557226796</v>
      </c>
      <c r="AF1499" s="1">
        <f>Tabulka1[[#This Row],[x2]]-Tabulka1[[#This Row],[x3]]</f>
        <v>18.953534427732038</v>
      </c>
      <c r="AG1499" s="1">
        <f>100-Tabulka1[[#This Row],[Na2O_proc]]-Tabulka1[[#This Row],[SiO2_proc]]</f>
        <v>69.16</v>
      </c>
      <c r="AH1499" s="1">
        <f>Tabulka1[[#This Row],[z2]]</f>
        <v>4.4935662489847363</v>
      </c>
      <c r="AI1499" s="1">
        <f>Tabulka1[[#This Row],[std2]]</f>
        <v>0</v>
      </c>
      <c r="AJ1499" s="1" t="str">
        <f>Tabulka1[[#This Row],[z2Label]]</f>
        <v>Dynamic viscosity (mPa.s)</v>
      </c>
      <c r="AK1499" s="1">
        <v>20</v>
      </c>
      <c r="AL1499" s="1" t="s">
        <v>83</v>
      </c>
      <c r="AM1499" s="1" t="s">
        <v>79</v>
      </c>
      <c r="AN1499" s="1">
        <f t="shared" si="969"/>
        <v>4.4028877650925784</v>
      </c>
      <c r="AO1499" s="1">
        <f>Tabulka1[[#This Row],[Interpolated_z2]]-Tabulka1[[#This Row],[z2]]</f>
        <v>-9.0678483892157935E-2</v>
      </c>
      <c r="AP1499" s="1">
        <f>Tabulka1[[#This Row],[Interpolated_z2 - measured]]/Tabulka1[[#This Row],[z2]]*100</f>
        <v>-2.0179625461768937</v>
      </c>
      <c r="AQ1499" s="1">
        <v>1</v>
      </c>
    </row>
    <row r="1500" spans="1:43" ht="16.5" x14ac:dyDescent="0.35">
      <c r="A1500" s="1">
        <f t="shared" si="968"/>
        <v>0</v>
      </c>
      <c r="B1500" s="1">
        <f t="shared" si="968"/>
        <v>0</v>
      </c>
      <c r="C1500" s="1">
        <f>Tabulka1[[#This Row],[z2]]</f>
        <v>0.97254957836955058</v>
      </c>
      <c r="D1500" s="1">
        <f>Tabulka1[[#This Row],[std2]]</f>
        <v>2.0417207929571625E-3</v>
      </c>
      <c r="E1500" s="1">
        <f t="shared" si="970"/>
        <v>9</v>
      </c>
      <c r="F1500" s="1" t="s">
        <v>84</v>
      </c>
      <c r="G1500" s="1" t="s">
        <v>27</v>
      </c>
      <c r="H1500" s="1" t="str">
        <f>Tabulka1[[#This Row],[z2Label]]</f>
        <v>Dynamic viscosity (mPa.s)</v>
      </c>
      <c r="I1500" s="1">
        <f t="shared" si="971"/>
        <v>0</v>
      </c>
      <c r="J1500" s="1">
        <f t="shared" si="971"/>
        <v>3</v>
      </c>
      <c r="K1500" s="1">
        <v>0.97254957836955058</v>
      </c>
      <c r="L1500" s="1">
        <v>2.0417207929571625E-3</v>
      </c>
      <c r="M1500" s="1" t="s">
        <v>29</v>
      </c>
      <c r="N1500" s="1" t="s">
        <v>28</v>
      </c>
      <c r="O1500" s="1" t="s">
        <v>81</v>
      </c>
      <c r="P1500" s="1">
        <f t="shared" si="972"/>
        <v>0</v>
      </c>
      <c r="Q1500" s="1">
        <f t="shared" si="972"/>
        <v>3</v>
      </c>
      <c r="R1500" s="1">
        <f>Tabulka1[[#This Row],[z2]]</f>
        <v>0.97254957836955058</v>
      </c>
      <c r="S1500" s="1">
        <f>Tabulka1[[#This Row],[std2]]</f>
        <v>2.0417207929571625E-3</v>
      </c>
      <c r="T1500" s="1" t="s">
        <v>39</v>
      </c>
      <c r="U1500" s="1" t="s">
        <v>28</v>
      </c>
      <c r="V1500" s="1" t="str">
        <f>Tabulka1[[#This Row],[z2Label]]</f>
        <v>Dynamic viscosity (mPa.s)</v>
      </c>
      <c r="W1500" s="1">
        <f>2*Tabulka1[[#This Row],[x3]]/94.196*1000/(100-Tabulka1[[#This Row],[x2]])</f>
        <v>0</v>
      </c>
      <c r="X1500" s="1">
        <f>(Tabulka1[[#This Row],[x2]]-Tabulka1[[#This Row],[x3]])/60.08*1000/(100-Tabulka1[[#This Row],[x2]])</f>
        <v>0</v>
      </c>
      <c r="Y1500" s="1">
        <f>Tabulka1[[#This Row],[z2]]</f>
        <v>0.97254957836955058</v>
      </c>
      <c r="Z1500" s="1">
        <f>Tabulka1[[#This Row],[std2]]</f>
        <v>2.0417207929571625E-3</v>
      </c>
      <c r="AA1500" s="1" t="s">
        <v>40</v>
      </c>
      <c r="AB1500" s="1" t="s">
        <v>37</v>
      </c>
      <c r="AC1500" s="1" t="str">
        <f>Tabulka1[[#This Row],[z2Label]]</f>
        <v>Dynamic viscosity (mPa.s)</v>
      </c>
      <c r="AD1500" s="1">
        <f>Tabulka1[[#This Row],[y2]]</f>
        <v>3</v>
      </c>
      <c r="AE1500" s="1">
        <f>Tabulka1[[#This Row],[x3]]</f>
        <v>0</v>
      </c>
      <c r="AF1500" s="1">
        <f>Tabulka1[[#This Row],[x2]]-Tabulka1[[#This Row],[x3]]</f>
        <v>0</v>
      </c>
      <c r="AG1500" s="1">
        <f>100-Tabulka1[[#This Row],[Na2O_proc]]-Tabulka1[[#This Row],[SiO2_proc]]</f>
        <v>100</v>
      </c>
      <c r="AH1500" s="1">
        <f>Tabulka1[[#This Row],[z2]]</f>
        <v>0.97254957836955058</v>
      </c>
      <c r="AI1500" s="1">
        <f>Tabulka1[[#This Row],[std2]]</f>
        <v>2.0417207929571625E-3</v>
      </c>
      <c r="AJ1500" s="1" t="str">
        <f>Tabulka1[[#This Row],[z2Label]]</f>
        <v>Dynamic viscosity (mPa.s)</v>
      </c>
      <c r="AK1500" s="1">
        <v>20</v>
      </c>
      <c r="AL1500" s="1" t="s">
        <v>83</v>
      </c>
      <c r="AM1500" s="1" t="s">
        <v>79</v>
      </c>
      <c r="AN1500" s="1">
        <f t="shared" si="969"/>
        <v>1.1642029000000003</v>
      </c>
      <c r="AO1500" s="1">
        <f>Tabulka1[[#This Row],[Interpolated_z2]]-Tabulka1[[#This Row],[z2]]</f>
        <v>0.19165332163044968</v>
      </c>
      <c r="AP1500" s="1">
        <f>Tabulka1[[#This Row],[Interpolated_z2 - measured]]/Tabulka1[[#This Row],[z2]]*100</f>
        <v>19.70627779734896</v>
      </c>
      <c r="AQ1500" s="1">
        <v>100</v>
      </c>
    </row>
    <row r="1501" spans="1:43" ht="16.5" x14ac:dyDescent="0.35">
      <c r="A1501" s="1">
        <f t="shared" si="968"/>
        <v>0.37902461776151825</v>
      </c>
      <c r="B1501" s="1">
        <f t="shared" si="968"/>
        <v>0.5685369266422774</v>
      </c>
      <c r="C1501" s="1">
        <f>Tabulka1[[#This Row],[z2]]</f>
        <v>1.1211956852443028</v>
      </c>
      <c r="D1501" s="1">
        <f>Tabulka1[[#This Row],[std2]]</f>
        <v>5.7703454475390399E-5</v>
      </c>
      <c r="E1501" s="1">
        <f t="shared" si="970"/>
        <v>9</v>
      </c>
      <c r="F1501" s="1" t="s">
        <v>84</v>
      </c>
      <c r="G1501" s="1" t="s">
        <v>27</v>
      </c>
      <c r="H1501" s="1" t="str">
        <f>Tabulka1[[#This Row],[z2Label]]</f>
        <v>Dynamic viscosity (mPa.s)</v>
      </c>
      <c r="I1501" s="1">
        <f t="shared" si="971"/>
        <v>5</v>
      </c>
      <c r="J1501" s="1">
        <f t="shared" si="971"/>
        <v>3</v>
      </c>
      <c r="K1501">
        <v>1.1211956852443028</v>
      </c>
      <c r="L1501">
        <v>5.7703454475390399E-5</v>
      </c>
      <c r="M1501" s="1" t="s">
        <v>29</v>
      </c>
      <c r="N1501" s="1" t="s">
        <v>28</v>
      </c>
      <c r="O1501" s="1" t="s">
        <v>81</v>
      </c>
      <c r="P1501" s="1">
        <f t="shared" si="972"/>
        <v>1.7161742628518126</v>
      </c>
      <c r="Q1501" s="1">
        <f t="shared" si="972"/>
        <v>3</v>
      </c>
      <c r="R1501" s="1">
        <f>Tabulka1[[#This Row],[z2]]</f>
        <v>1.1211956852443028</v>
      </c>
      <c r="S1501" s="1">
        <f>Tabulka1[[#This Row],[std2]]</f>
        <v>5.7703454475390399E-5</v>
      </c>
      <c r="T1501" s="1" t="s">
        <v>39</v>
      </c>
      <c r="U1501" s="1" t="s">
        <v>28</v>
      </c>
      <c r="V1501" s="1" t="str">
        <f>Tabulka1[[#This Row],[z2Label]]</f>
        <v>Dynamic viscosity (mPa.s)</v>
      </c>
      <c r="W1501" s="1">
        <f>2*Tabulka1[[#This Row],[x3]]/94.196*1000/(100-Tabulka1[[#This Row],[x2]])</f>
        <v>0.38356176993811625</v>
      </c>
      <c r="X1501" s="1">
        <f>(Tabulka1[[#This Row],[x2]]-Tabulka1[[#This Row],[x3]])/60.08*1000/(100-Tabulka1[[#This Row],[x2]])</f>
        <v>0.57534265490717418</v>
      </c>
      <c r="Y1501" s="1">
        <f>Tabulka1[[#This Row],[z2]]</f>
        <v>1.1211956852443028</v>
      </c>
      <c r="Z1501" s="1">
        <f>Tabulka1[[#This Row],[std2]]</f>
        <v>5.7703454475390399E-5</v>
      </c>
      <c r="AA1501" s="1" t="s">
        <v>40</v>
      </c>
      <c r="AB1501" s="1" t="s">
        <v>37</v>
      </c>
      <c r="AC1501" s="1" t="str">
        <f>Tabulka1[[#This Row],[z2Label]]</f>
        <v>Dynamic viscosity (mPa.s)</v>
      </c>
      <c r="AD1501" s="1">
        <f>Tabulka1[[#This Row],[y2]]</f>
        <v>3</v>
      </c>
      <c r="AE1501" s="1">
        <f>Tabulka1[[#This Row],[x3]]</f>
        <v>1.7161742628518126</v>
      </c>
      <c r="AF1501" s="1">
        <f>Tabulka1[[#This Row],[x2]]-Tabulka1[[#This Row],[x3]]</f>
        <v>3.2838257371481872</v>
      </c>
      <c r="AG1501" s="1">
        <f>100-Tabulka1[[#This Row],[Na2O_proc]]-Tabulka1[[#This Row],[SiO2_proc]]</f>
        <v>95</v>
      </c>
      <c r="AH1501" s="1">
        <f>Tabulka1[[#This Row],[z2]]</f>
        <v>1.1211956852443028</v>
      </c>
      <c r="AI1501" s="1">
        <f>Tabulka1[[#This Row],[std2]]</f>
        <v>5.7703454475390399E-5</v>
      </c>
      <c r="AJ1501" s="1" t="str">
        <f>Tabulka1[[#This Row],[z2Label]]</f>
        <v>Dynamic viscosity (mPa.s)</v>
      </c>
      <c r="AK1501" s="1">
        <v>20</v>
      </c>
      <c r="AL1501" s="1" t="s">
        <v>83</v>
      </c>
      <c r="AM1501" s="1" t="s">
        <v>79</v>
      </c>
      <c r="AN1501" s="1">
        <f t="shared" si="969"/>
        <v>1.0068246500000002</v>
      </c>
      <c r="AO1501" s="1">
        <f>Tabulka1[[#This Row],[Interpolated_z2]]-Tabulka1[[#This Row],[z2]]</f>
        <v>-0.11437103524430259</v>
      </c>
      <c r="AP1501" s="1">
        <f>Tabulka1[[#This Row],[Interpolated_z2 - measured]]/Tabulka1[[#This Row],[z2]]*100</f>
        <v>-10.200809434918733</v>
      </c>
      <c r="AQ1501" s="1">
        <v>1</v>
      </c>
    </row>
    <row r="1502" spans="1:43" ht="16.5" x14ac:dyDescent="0.35">
      <c r="A1502" s="1">
        <f t="shared" si="968"/>
        <v>0.79004212275357455</v>
      </c>
      <c r="B1502" s="1">
        <f t="shared" si="968"/>
        <v>1.1850631841303618</v>
      </c>
      <c r="C1502" s="1">
        <f>Tabulka1[[#This Row],[z2]]</f>
        <v>1.3433725552236013</v>
      </c>
      <c r="D1502" s="1">
        <f>Tabulka1[[#This Row],[std2]]</f>
        <v>3.0958991077600196E-4</v>
      </c>
      <c r="E1502" s="1">
        <f t="shared" si="970"/>
        <v>9</v>
      </c>
      <c r="F1502" s="1" t="s">
        <v>84</v>
      </c>
      <c r="G1502" s="1" t="s">
        <v>27</v>
      </c>
      <c r="H1502" s="1" t="str">
        <f>Tabulka1[[#This Row],[z2Label]]</f>
        <v>Dynamic viscosity (mPa.s)</v>
      </c>
      <c r="I1502" s="1">
        <f t="shared" si="971"/>
        <v>10</v>
      </c>
      <c r="J1502" s="1">
        <f t="shared" si="971"/>
        <v>3</v>
      </c>
      <c r="K1502">
        <v>1.3433725552236013</v>
      </c>
      <c r="L1502">
        <v>3.0958991077600196E-4</v>
      </c>
      <c r="M1502" s="1" t="s">
        <v>29</v>
      </c>
      <c r="N1502" s="1" t="s">
        <v>28</v>
      </c>
      <c r="O1502" s="1" t="s">
        <v>81</v>
      </c>
      <c r="P1502" s="1">
        <f t="shared" si="972"/>
        <v>3.4323485257036253</v>
      </c>
      <c r="Q1502" s="1">
        <f t="shared" si="972"/>
        <v>3</v>
      </c>
      <c r="R1502" s="1">
        <f>Tabulka1[[#This Row],[z2]]</f>
        <v>1.3433725552236013</v>
      </c>
      <c r="S1502" s="1">
        <f>Tabulka1[[#This Row],[std2]]</f>
        <v>3.0958991077600196E-4</v>
      </c>
      <c r="T1502" s="1" t="s">
        <v>39</v>
      </c>
      <c r="U1502" s="1" t="s">
        <v>28</v>
      </c>
      <c r="V1502" s="1" t="str">
        <f>Tabulka1[[#This Row],[z2Label]]</f>
        <v>Dynamic viscosity (mPa.s)</v>
      </c>
      <c r="W1502" s="1">
        <f>2*Tabulka1[[#This Row],[x3]]/94.196*1000/(100-Tabulka1[[#This Row],[x2]])</f>
        <v>0.80974151431380093</v>
      </c>
      <c r="X1502" s="1">
        <f>(Tabulka1[[#This Row],[x2]]-Tabulka1[[#This Row],[x3]])/60.08*1000/(100-Tabulka1[[#This Row],[x2]])</f>
        <v>1.2146122714707011</v>
      </c>
      <c r="Y1502" s="1">
        <f>Tabulka1[[#This Row],[z2]]</f>
        <v>1.3433725552236013</v>
      </c>
      <c r="Z1502" s="1">
        <f>Tabulka1[[#This Row],[std2]]</f>
        <v>3.0958991077600196E-4</v>
      </c>
      <c r="AA1502" s="1" t="s">
        <v>40</v>
      </c>
      <c r="AB1502" s="1" t="s">
        <v>37</v>
      </c>
      <c r="AC1502" s="1" t="str">
        <f>Tabulka1[[#This Row],[z2Label]]</f>
        <v>Dynamic viscosity (mPa.s)</v>
      </c>
      <c r="AD1502" s="1">
        <f>Tabulka1[[#This Row],[y2]]</f>
        <v>3</v>
      </c>
      <c r="AE1502" s="1">
        <f>Tabulka1[[#This Row],[x3]]</f>
        <v>3.4323485257036253</v>
      </c>
      <c r="AF1502" s="1">
        <f>Tabulka1[[#This Row],[x2]]-Tabulka1[[#This Row],[x3]]</f>
        <v>6.5676514742963743</v>
      </c>
      <c r="AG1502" s="1">
        <f>100-Tabulka1[[#This Row],[Na2O_proc]]-Tabulka1[[#This Row],[SiO2_proc]]</f>
        <v>90</v>
      </c>
      <c r="AH1502" s="1">
        <f>Tabulka1[[#This Row],[z2]]</f>
        <v>1.3433725552236013</v>
      </c>
      <c r="AI1502" s="1">
        <f>Tabulka1[[#This Row],[std2]]</f>
        <v>3.0958991077600196E-4</v>
      </c>
      <c r="AJ1502" s="1" t="str">
        <f>Tabulka1[[#This Row],[z2Label]]</f>
        <v>Dynamic viscosity (mPa.s)</v>
      </c>
      <c r="AK1502" s="1">
        <v>20</v>
      </c>
      <c r="AL1502" s="1" t="s">
        <v>83</v>
      </c>
      <c r="AM1502" s="1" t="s">
        <v>79</v>
      </c>
      <c r="AN1502" s="1">
        <f t="shared" si="969"/>
        <v>1.2502199000000003</v>
      </c>
      <c r="AO1502" s="1">
        <f>Tabulka1[[#This Row],[Interpolated_z2]]-Tabulka1[[#This Row],[z2]]</f>
        <v>-9.3152655223601055E-2</v>
      </c>
      <c r="AP1502" s="1">
        <f>Tabulka1[[#This Row],[Interpolated_z2 - measured]]/Tabulka1[[#This Row],[z2]]*100</f>
        <v>-6.9342383735162727</v>
      </c>
      <c r="AQ1502" s="1">
        <v>1</v>
      </c>
    </row>
    <row r="1503" spans="1:43" ht="16.5" x14ac:dyDescent="0.35">
      <c r="A1503" s="1">
        <f t="shared" si="968"/>
        <v>1.2361789269629349</v>
      </c>
      <c r="B1503" s="1">
        <f t="shared" si="968"/>
        <v>1.8542683904444024</v>
      </c>
      <c r="C1503" s="1">
        <f>Tabulka1[[#This Row],[z2]]</f>
        <v>1.6856647348224669</v>
      </c>
      <c r="D1503" s="1">
        <f>Tabulka1[[#This Row],[std2]]</f>
        <v>1.935798195529573E-4</v>
      </c>
      <c r="E1503" s="1">
        <f t="shared" si="970"/>
        <v>9</v>
      </c>
      <c r="F1503" s="1" t="s">
        <v>84</v>
      </c>
      <c r="G1503" s="1" t="s">
        <v>27</v>
      </c>
      <c r="H1503" s="1" t="str">
        <f>Tabulka1[[#This Row],[z2Label]]</f>
        <v>Dynamic viscosity (mPa.s)</v>
      </c>
      <c r="I1503" s="1">
        <f t="shared" si="971"/>
        <v>15</v>
      </c>
      <c r="J1503" s="1">
        <f t="shared" si="971"/>
        <v>3</v>
      </c>
      <c r="K1503">
        <v>1.6856647348224669</v>
      </c>
      <c r="L1503">
        <v>1.935798195529573E-4</v>
      </c>
      <c r="M1503" s="1" t="s">
        <v>29</v>
      </c>
      <c r="N1503" s="1" t="s">
        <v>28</v>
      </c>
      <c r="O1503" s="1" t="s">
        <v>81</v>
      </c>
      <c r="P1503" s="1">
        <f t="shared" si="972"/>
        <v>5.1485227885554377</v>
      </c>
      <c r="Q1503" s="1">
        <f t="shared" si="972"/>
        <v>3</v>
      </c>
      <c r="R1503" s="1">
        <f>Tabulka1[[#This Row],[z2]]</f>
        <v>1.6856647348224669</v>
      </c>
      <c r="S1503" s="1">
        <f>Tabulka1[[#This Row],[std2]]</f>
        <v>1.935798195529573E-4</v>
      </c>
      <c r="T1503" s="1" t="s">
        <v>39</v>
      </c>
      <c r="U1503" s="1" t="s">
        <v>28</v>
      </c>
      <c r="V1503" s="1" t="str">
        <f>Tabulka1[[#This Row],[z2Label]]</f>
        <v>Dynamic viscosity (mPa.s)</v>
      </c>
      <c r="W1503" s="1">
        <f>2*Tabulka1[[#This Row],[x3]]/94.196*1000/(100-Tabulka1[[#This Row],[x2]])</f>
        <v>1.2860600521454484</v>
      </c>
      <c r="X1503" s="1">
        <f>(Tabulka1[[#This Row],[x2]]-Tabulka1[[#This Row],[x3]])/60.08*1000/(100-Tabulka1[[#This Row],[x2]])</f>
        <v>1.9290900782181726</v>
      </c>
      <c r="Y1503" s="1">
        <f>Tabulka1[[#This Row],[z2]]</f>
        <v>1.6856647348224669</v>
      </c>
      <c r="Z1503" s="1">
        <f>Tabulka1[[#This Row],[std2]]</f>
        <v>1.935798195529573E-4</v>
      </c>
      <c r="AA1503" s="1" t="s">
        <v>40</v>
      </c>
      <c r="AB1503" s="1" t="s">
        <v>37</v>
      </c>
      <c r="AC1503" s="1" t="str">
        <f>Tabulka1[[#This Row],[z2Label]]</f>
        <v>Dynamic viscosity (mPa.s)</v>
      </c>
      <c r="AD1503" s="1">
        <f>Tabulka1[[#This Row],[y2]]</f>
        <v>3</v>
      </c>
      <c r="AE1503" s="1">
        <f>Tabulka1[[#This Row],[x3]]</f>
        <v>5.1485227885554377</v>
      </c>
      <c r="AF1503" s="1">
        <f>Tabulka1[[#This Row],[x2]]-Tabulka1[[#This Row],[x3]]</f>
        <v>9.8514772114445623</v>
      </c>
      <c r="AG1503" s="1">
        <f>100-Tabulka1[[#This Row],[Na2O_proc]]-Tabulka1[[#This Row],[SiO2_proc]]</f>
        <v>85</v>
      </c>
      <c r="AH1503" s="1">
        <f>Tabulka1[[#This Row],[z2]]</f>
        <v>1.6856647348224669</v>
      </c>
      <c r="AI1503" s="1">
        <f>Tabulka1[[#This Row],[std2]]</f>
        <v>1.935798195529573E-4</v>
      </c>
      <c r="AJ1503" s="1" t="str">
        <f>Tabulka1[[#This Row],[z2Label]]</f>
        <v>Dynamic viscosity (mPa.s)</v>
      </c>
      <c r="AK1503" s="1">
        <v>20</v>
      </c>
      <c r="AL1503" s="1" t="s">
        <v>83</v>
      </c>
      <c r="AM1503" s="1" t="s">
        <v>79</v>
      </c>
      <c r="AN1503" s="1">
        <f t="shared" si="969"/>
        <v>1.5986711499999995</v>
      </c>
      <c r="AO1503" s="1">
        <f>Tabulka1[[#This Row],[Interpolated_z2]]-Tabulka1[[#This Row],[z2]]</f>
        <v>-8.699358482246744E-2</v>
      </c>
      <c r="AP1503" s="1">
        <f>Tabulka1[[#This Row],[Interpolated_z2 - measured]]/Tabulka1[[#This Row],[z2]]*100</f>
        <v>-5.1607880870586964</v>
      </c>
      <c r="AQ1503" s="1">
        <v>1</v>
      </c>
    </row>
    <row r="1504" spans="1:43" ht="16.5" x14ac:dyDescent="0.35">
      <c r="A1504" s="1">
        <f t="shared" si="968"/>
        <v>1.7214213878645661</v>
      </c>
      <c r="B1504" s="1">
        <f t="shared" si="968"/>
        <v>2.5821320817968489</v>
      </c>
      <c r="C1504" s="1">
        <f>Tabulka1[[#This Row],[z2]]</f>
        <v>2.2642376340417529</v>
      </c>
      <c r="D1504" s="1">
        <f>Tabulka1[[#This Row],[std2]]</f>
        <v>6.7811739997192231E-5</v>
      </c>
      <c r="E1504" s="1">
        <f t="shared" si="970"/>
        <v>9</v>
      </c>
      <c r="F1504" s="1" t="s">
        <v>84</v>
      </c>
      <c r="G1504" s="1" t="s">
        <v>27</v>
      </c>
      <c r="H1504" s="1" t="str">
        <f>Tabulka1[[#This Row],[z2Label]]</f>
        <v>Dynamic viscosity (mPa.s)</v>
      </c>
      <c r="I1504" s="1">
        <f t="shared" si="971"/>
        <v>20</v>
      </c>
      <c r="J1504" s="1">
        <f t="shared" si="971"/>
        <v>3</v>
      </c>
      <c r="K1504">
        <v>2.2642376340417529</v>
      </c>
      <c r="L1504">
        <v>6.7811739997192231E-5</v>
      </c>
      <c r="M1504" s="1" t="s">
        <v>29</v>
      </c>
      <c r="N1504" s="1" t="s">
        <v>28</v>
      </c>
      <c r="O1504" s="1" t="s">
        <v>81</v>
      </c>
      <c r="P1504" s="1">
        <f t="shared" si="972"/>
        <v>6.8646970514072505</v>
      </c>
      <c r="Q1504" s="1">
        <f t="shared" si="972"/>
        <v>3</v>
      </c>
      <c r="R1504" s="1">
        <f>Tabulka1[[#This Row],[z2]]</f>
        <v>2.2642376340417529</v>
      </c>
      <c r="S1504" s="1">
        <f>Tabulka1[[#This Row],[std2]]</f>
        <v>6.7811739997192231E-5</v>
      </c>
      <c r="T1504" s="1" t="s">
        <v>39</v>
      </c>
      <c r="U1504" s="1" t="s">
        <v>28</v>
      </c>
      <c r="V1504" s="1" t="str">
        <f>Tabulka1[[#This Row],[z2Label]]</f>
        <v>Dynamic viscosity (mPa.s)</v>
      </c>
      <c r="W1504" s="1">
        <f>2*Tabulka1[[#This Row],[x3]]/94.196*1000/(100-Tabulka1[[#This Row],[x2]])</f>
        <v>1.8219184072060521</v>
      </c>
      <c r="X1504" s="1">
        <f>(Tabulka1[[#This Row],[x2]]-Tabulka1[[#This Row],[x3]])/60.08*1000/(100-Tabulka1[[#This Row],[x2]])</f>
        <v>2.7328776108090773</v>
      </c>
      <c r="Y1504" s="1">
        <f>Tabulka1[[#This Row],[z2]]</f>
        <v>2.2642376340417529</v>
      </c>
      <c r="Z1504" s="1">
        <f>Tabulka1[[#This Row],[std2]]</f>
        <v>6.7811739997192231E-5</v>
      </c>
      <c r="AA1504" s="1" t="s">
        <v>40</v>
      </c>
      <c r="AB1504" s="1" t="s">
        <v>37</v>
      </c>
      <c r="AC1504" s="1" t="str">
        <f>Tabulka1[[#This Row],[z2Label]]</f>
        <v>Dynamic viscosity (mPa.s)</v>
      </c>
      <c r="AD1504" s="1">
        <f>Tabulka1[[#This Row],[y2]]</f>
        <v>3</v>
      </c>
      <c r="AE1504" s="1">
        <f>Tabulka1[[#This Row],[x3]]</f>
        <v>6.8646970514072505</v>
      </c>
      <c r="AF1504" s="1">
        <f>Tabulka1[[#This Row],[x2]]-Tabulka1[[#This Row],[x3]]</f>
        <v>13.135302948592749</v>
      </c>
      <c r="AG1504" s="1">
        <f>100-Tabulka1[[#This Row],[Na2O_proc]]-Tabulka1[[#This Row],[SiO2_proc]]</f>
        <v>80</v>
      </c>
      <c r="AH1504" s="1">
        <f>Tabulka1[[#This Row],[z2]]</f>
        <v>2.2642376340417529</v>
      </c>
      <c r="AI1504" s="1">
        <f>Tabulka1[[#This Row],[std2]]</f>
        <v>6.7811739997192231E-5</v>
      </c>
      <c r="AJ1504" s="1" t="str">
        <f>Tabulka1[[#This Row],[z2Label]]</f>
        <v>Dynamic viscosity (mPa.s)</v>
      </c>
      <c r="AK1504" s="1">
        <v>20</v>
      </c>
      <c r="AL1504" s="1" t="s">
        <v>83</v>
      </c>
      <c r="AM1504" s="1" t="s">
        <v>79</v>
      </c>
      <c r="AN1504" s="1">
        <f t="shared" si="969"/>
        <v>2.0662709000000037</v>
      </c>
      <c r="AO1504" s="1">
        <f>Tabulka1[[#This Row],[Interpolated_z2]]-Tabulka1[[#This Row],[z2]]</f>
        <v>-0.19796673404174925</v>
      </c>
      <c r="AP1504" s="1">
        <f>Tabulka1[[#This Row],[Interpolated_z2 - measured]]/Tabulka1[[#This Row],[z2]]*100</f>
        <v>-8.7431959908011443</v>
      </c>
      <c r="AQ1504" s="1">
        <v>1</v>
      </c>
    </row>
    <row r="1505" spans="1:43" ht="16.5" x14ac:dyDescent="0.35">
      <c r="A1505" s="1">
        <f t="shared" si="968"/>
        <v>2.2502058767800146</v>
      </c>
      <c r="B1505" s="1">
        <f t="shared" si="968"/>
        <v>3.3753088151700217</v>
      </c>
      <c r="C1505" s="1">
        <f>Tabulka1[[#This Row],[z2]]</f>
        <v>3.3592326487628483</v>
      </c>
      <c r="D1505" s="1">
        <f>Tabulka1[[#This Row],[std2]]</f>
        <v>2.2869198291860867E-3</v>
      </c>
      <c r="E1505" s="1">
        <f t="shared" si="970"/>
        <v>9</v>
      </c>
      <c r="F1505" s="1" t="s">
        <v>84</v>
      </c>
      <c r="G1505" s="1" t="s">
        <v>27</v>
      </c>
      <c r="H1505" s="1" t="str">
        <f>Tabulka1[[#This Row],[z2Label]]</f>
        <v>Dynamic viscosity (mPa.s)</v>
      </c>
      <c r="I1505" s="1">
        <f t="shared" si="971"/>
        <v>25</v>
      </c>
      <c r="J1505" s="1">
        <f t="shared" si="971"/>
        <v>3</v>
      </c>
      <c r="K1505">
        <v>3.3592326487628483</v>
      </c>
      <c r="L1505">
        <v>2.2869198291860867E-3</v>
      </c>
      <c r="M1505" s="1" t="s">
        <v>29</v>
      </c>
      <c r="N1505" s="1" t="s">
        <v>28</v>
      </c>
      <c r="O1505" s="1" t="s">
        <v>81</v>
      </c>
      <c r="P1505" s="1">
        <f t="shared" si="972"/>
        <v>8.5808713142590634</v>
      </c>
      <c r="Q1505" s="1">
        <f t="shared" si="972"/>
        <v>3</v>
      </c>
      <c r="R1505" s="1">
        <f>Tabulka1[[#This Row],[z2]]</f>
        <v>3.3592326487628483</v>
      </c>
      <c r="S1505" s="1">
        <f>Tabulka1[[#This Row],[std2]]</f>
        <v>2.2869198291860867E-3</v>
      </c>
      <c r="T1505" s="1" t="s">
        <v>39</v>
      </c>
      <c r="U1505" s="1" t="s">
        <v>28</v>
      </c>
      <c r="V1505" s="1" t="str">
        <f>Tabulka1[[#This Row],[z2Label]]</f>
        <v>Dynamic viscosity (mPa.s)</v>
      </c>
      <c r="W1505" s="1">
        <f>2*Tabulka1[[#This Row],[x3]]/94.196*1000/(100-Tabulka1[[#This Row],[x2]])</f>
        <v>2.4292245429414026</v>
      </c>
      <c r="X1505" s="1">
        <f>(Tabulka1[[#This Row],[x2]]-Tabulka1[[#This Row],[x3]])/60.08*1000/(100-Tabulka1[[#This Row],[x2]])</f>
        <v>3.6438368144121029</v>
      </c>
      <c r="Y1505" s="1">
        <f>Tabulka1[[#This Row],[z2]]</f>
        <v>3.3592326487628483</v>
      </c>
      <c r="Z1505" s="1">
        <f>Tabulka1[[#This Row],[std2]]</f>
        <v>2.2869198291860867E-3</v>
      </c>
      <c r="AA1505" s="1" t="s">
        <v>40</v>
      </c>
      <c r="AB1505" s="1" t="s">
        <v>37</v>
      </c>
      <c r="AC1505" s="1" t="str">
        <f>Tabulka1[[#This Row],[z2Label]]</f>
        <v>Dynamic viscosity (mPa.s)</v>
      </c>
      <c r="AD1505" s="1">
        <f>Tabulka1[[#This Row],[y2]]</f>
        <v>3</v>
      </c>
      <c r="AE1505" s="1">
        <f>Tabulka1[[#This Row],[x3]]</f>
        <v>8.5808713142590634</v>
      </c>
      <c r="AF1505" s="1">
        <f>Tabulka1[[#This Row],[x2]]-Tabulka1[[#This Row],[x3]]</f>
        <v>16.419128685740937</v>
      </c>
      <c r="AG1505" s="1">
        <f>100-Tabulka1[[#This Row],[Na2O_proc]]-Tabulka1[[#This Row],[SiO2_proc]]</f>
        <v>75</v>
      </c>
      <c r="AH1505" s="1">
        <f>Tabulka1[[#This Row],[z2]]</f>
        <v>3.3592326487628483</v>
      </c>
      <c r="AI1505" s="1">
        <f>Tabulka1[[#This Row],[std2]]</f>
        <v>2.2869198291860867E-3</v>
      </c>
      <c r="AJ1505" s="1" t="str">
        <f>Tabulka1[[#This Row],[z2Label]]</f>
        <v>Dynamic viscosity (mPa.s)</v>
      </c>
      <c r="AK1505" s="1">
        <v>20</v>
      </c>
      <c r="AL1505" s="1" t="s">
        <v>83</v>
      </c>
      <c r="AM1505" s="1" t="s">
        <v>79</v>
      </c>
      <c r="AN1505" s="1">
        <f t="shared" si="969"/>
        <v>2.9769216500000084</v>
      </c>
      <c r="AO1505" s="1">
        <f>Tabulka1[[#This Row],[Interpolated_z2]]-Tabulka1[[#This Row],[z2]]</f>
        <v>-0.38231099876283992</v>
      </c>
      <c r="AP1505" s="1">
        <f>Tabulka1[[#This Row],[Interpolated_z2 - measured]]/Tabulka1[[#This Row],[z2]]*100</f>
        <v>-11.3809026863215</v>
      </c>
      <c r="AQ1505" s="1">
        <v>1</v>
      </c>
    </row>
    <row r="1506" spans="1:43" ht="16.5" x14ac:dyDescent="0.35">
      <c r="A1506" s="1">
        <f t="shared" ref="A1506:B1516" si="973">A1135</f>
        <v>2.8698130019385215</v>
      </c>
      <c r="B1506" s="1">
        <f t="shared" si="973"/>
        <v>4.3047195029077825</v>
      </c>
      <c r="C1506" s="1">
        <f>Tabulka1[[#This Row],[z2]]</f>
        <v>5.3417981594967632</v>
      </c>
      <c r="D1506" s="1">
        <f>Tabulka1[[#This Row],[std2]]</f>
        <v>1.4762485694281912E-2</v>
      </c>
      <c r="E1506" s="1">
        <f t="shared" si="970"/>
        <v>9</v>
      </c>
      <c r="F1506" s="1" t="s">
        <v>84</v>
      </c>
      <c r="G1506" s="1" t="s">
        <v>27</v>
      </c>
      <c r="H1506" s="1" t="str">
        <f>Tabulka1[[#This Row],[z2Label]]</f>
        <v>Dynamic viscosity (mPa.s)</v>
      </c>
      <c r="I1506" s="1">
        <f t="shared" si="971"/>
        <v>30.63</v>
      </c>
      <c r="J1506" s="1">
        <f t="shared" si="971"/>
        <v>3</v>
      </c>
      <c r="K1506">
        <v>5.3417981594967632</v>
      </c>
      <c r="L1506">
        <v>1.4762485694281912E-2</v>
      </c>
      <c r="M1506" s="1" t="s">
        <v>29</v>
      </c>
      <c r="N1506" s="1" t="s">
        <v>28</v>
      </c>
      <c r="O1506" s="1" t="s">
        <v>81</v>
      </c>
      <c r="P1506" s="1">
        <f t="shared" si="972"/>
        <v>10.513283534230203</v>
      </c>
      <c r="Q1506" s="1">
        <f t="shared" si="972"/>
        <v>3</v>
      </c>
      <c r="R1506" s="1">
        <f>Tabulka1[[#This Row],[z2]]</f>
        <v>5.3417981594967632</v>
      </c>
      <c r="S1506" s="1">
        <f>Tabulka1[[#This Row],[std2]]</f>
        <v>1.4762485694281912E-2</v>
      </c>
      <c r="T1506" s="1" t="s">
        <v>39</v>
      </c>
      <c r="U1506" s="1" t="s">
        <v>28</v>
      </c>
      <c r="V1506" s="1" t="str">
        <f>Tabulka1[[#This Row],[z2Label]]</f>
        <v>Dynamic viscosity (mPa.s)</v>
      </c>
      <c r="W1506" s="1">
        <f>2*Tabulka1[[#This Row],[x3]]/94.196*1000/(100-Tabulka1[[#This Row],[x2]])</f>
        <v>3.2178383054762207</v>
      </c>
      <c r="X1506" s="1">
        <f>(Tabulka1[[#This Row],[x2]]-Tabulka1[[#This Row],[x3]])/60.08*1000/(100-Tabulka1[[#This Row],[x2]])</f>
        <v>4.8267574582143311</v>
      </c>
      <c r="Y1506" s="1">
        <f>Tabulka1[[#This Row],[z2]]</f>
        <v>5.3417981594967632</v>
      </c>
      <c r="Z1506" s="1">
        <f>Tabulka1[[#This Row],[std2]]</f>
        <v>1.4762485694281912E-2</v>
      </c>
      <c r="AA1506" s="1" t="s">
        <v>40</v>
      </c>
      <c r="AB1506" s="1" t="s">
        <v>37</v>
      </c>
      <c r="AC1506" s="1" t="str">
        <f>Tabulka1[[#This Row],[z2Label]]</f>
        <v>Dynamic viscosity (mPa.s)</v>
      </c>
      <c r="AD1506" s="1">
        <f>Tabulka1[[#This Row],[y2]]</f>
        <v>3</v>
      </c>
      <c r="AE1506" s="1">
        <f>Tabulka1[[#This Row],[x3]]</f>
        <v>10.513283534230203</v>
      </c>
      <c r="AF1506" s="1">
        <f>Tabulka1[[#This Row],[x2]]-Tabulka1[[#This Row],[x3]]</f>
        <v>20.116716465769798</v>
      </c>
      <c r="AG1506" s="1">
        <f>100-Tabulka1[[#This Row],[Na2O_proc]]-Tabulka1[[#This Row],[SiO2_proc]]</f>
        <v>69.37</v>
      </c>
      <c r="AH1506" s="1">
        <f>Tabulka1[[#This Row],[z2]]</f>
        <v>5.3417981594967632</v>
      </c>
      <c r="AI1506" s="1">
        <f>Tabulka1[[#This Row],[std2]]</f>
        <v>1.4762485694281912E-2</v>
      </c>
      <c r="AJ1506" s="1" t="str">
        <f>Tabulka1[[#This Row],[z2Label]]</f>
        <v>Dynamic viscosity (mPa.s)</v>
      </c>
      <c r="AK1506" s="1">
        <v>20</v>
      </c>
      <c r="AL1506" s="1" t="s">
        <v>83</v>
      </c>
      <c r="AM1506" s="1" t="s">
        <v>79</v>
      </c>
      <c r="AN1506" s="1">
        <f t="shared" si="969"/>
        <v>5.3351626919043573</v>
      </c>
      <c r="AO1506" s="1">
        <f>Tabulka1[[#This Row],[Interpolated_z2]]-Tabulka1[[#This Row],[z2]]</f>
        <v>-6.6354675924058526E-3</v>
      </c>
      <c r="AP1506" s="1">
        <f>Tabulka1[[#This Row],[Interpolated_z2 - measured]]/Tabulka1[[#This Row],[z2]]*100</f>
        <v>-0.12421786436481461</v>
      </c>
      <c r="AQ1506" s="1">
        <v>1</v>
      </c>
    </row>
    <row r="1507" spans="1:43" ht="16.5" x14ac:dyDescent="0.35">
      <c r="A1507" s="1">
        <f t="shared" si="973"/>
        <v>0</v>
      </c>
      <c r="B1507" s="1">
        <f t="shared" si="973"/>
        <v>0</v>
      </c>
      <c r="C1507" s="1">
        <f>Tabulka1[[#This Row],[z2]]</f>
        <v>0.97254957836955058</v>
      </c>
      <c r="D1507" s="1">
        <f>Tabulka1[[#This Row],[std2]]</f>
        <v>2.0417207929571625E-3</v>
      </c>
      <c r="E1507" s="1">
        <f t="shared" si="970"/>
        <v>10</v>
      </c>
      <c r="F1507" s="1" t="s">
        <v>84</v>
      </c>
      <c r="G1507" s="1" t="s">
        <v>27</v>
      </c>
      <c r="H1507" s="1" t="str">
        <f>Tabulka1[[#This Row],[z2Label]]</f>
        <v>Dynamic viscosity (mPa.s)</v>
      </c>
      <c r="I1507" s="1">
        <f t="shared" si="971"/>
        <v>0</v>
      </c>
      <c r="J1507" s="1">
        <f t="shared" si="971"/>
        <v>3.5</v>
      </c>
      <c r="K1507" s="1">
        <v>0.97254957836955058</v>
      </c>
      <c r="L1507" s="1">
        <v>2.0417207929571625E-3</v>
      </c>
      <c r="M1507" s="1" t="s">
        <v>29</v>
      </c>
      <c r="N1507" s="1" t="s">
        <v>28</v>
      </c>
      <c r="O1507" s="1" t="s">
        <v>81</v>
      </c>
      <c r="P1507" s="1">
        <f t="shared" si="972"/>
        <v>0</v>
      </c>
      <c r="Q1507" s="1">
        <f t="shared" si="972"/>
        <v>3.5</v>
      </c>
      <c r="R1507" s="1">
        <f>Tabulka1[[#This Row],[z2]]</f>
        <v>0.97254957836955058</v>
      </c>
      <c r="S1507" s="1">
        <f>Tabulka1[[#This Row],[std2]]</f>
        <v>2.0417207929571625E-3</v>
      </c>
      <c r="T1507" s="1" t="s">
        <v>39</v>
      </c>
      <c r="U1507" s="1" t="s">
        <v>28</v>
      </c>
      <c r="V1507" s="1" t="str">
        <f>Tabulka1[[#This Row],[z2Label]]</f>
        <v>Dynamic viscosity (mPa.s)</v>
      </c>
      <c r="W1507" s="1">
        <f>2*Tabulka1[[#This Row],[x3]]/94.196*1000/(100-Tabulka1[[#This Row],[x2]])</f>
        <v>0</v>
      </c>
      <c r="X1507" s="1">
        <f>(Tabulka1[[#This Row],[x2]]-Tabulka1[[#This Row],[x3]])/60.08*1000/(100-Tabulka1[[#This Row],[x2]])</f>
        <v>0</v>
      </c>
      <c r="Y1507" s="1">
        <f>Tabulka1[[#This Row],[z2]]</f>
        <v>0.97254957836955058</v>
      </c>
      <c r="Z1507" s="1">
        <f>Tabulka1[[#This Row],[std2]]</f>
        <v>2.0417207929571625E-3</v>
      </c>
      <c r="AA1507" s="1" t="s">
        <v>40</v>
      </c>
      <c r="AB1507" s="1" t="s">
        <v>37</v>
      </c>
      <c r="AC1507" s="1" t="str">
        <f>Tabulka1[[#This Row],[z2Label]]</f>
        <v>Dynamic viscosity (mPa.s)</v>
      </c>
      <c r="AD1507" s="1">
        <f>Tabulka1[[#This Row],[y2]]</f>
        <v>3.5</v>
      </c>
      <c r="AE1507" s="1">
        <f>Tabulka1[[#This Row],[x3]]</f>
        <v>0</v>
      </c>
      <c r="AF1507" s="1">
        <f>Tabulka1[[#This Row],[x2]]-Tabulka1[[#This Row],[x3]]</f>
        <v>0</v>
      </c>
      <c r="AG1507" s="1">
        <f>100-Tabulka1[[#This Row],[Na2O_proc]]-Tabulka1[[#This Row],[SiO2_proc]]</f>
        <v>100</v>
      </c>
      <c r="AH1507" s="1">
        <f>Tabulka1[[#This Row],[z2]]</f>
        <v>0.97254957836955058</v>
      </c>
      <c r="AI1507" s="1">
        <f>Tabulka1[[#This Row],[std2]]</f>
        <v>2.0417207929571625E-3</v>
      </c>
      <c r="AJ1507" s="1" t="str">
        <f>Tabulka1[[#This Row],[z2Label]]</f>
        <v>Dynamic viscosity (mPa.s)</v>
      </c>
      <c r="AK1507" s="1">
        <v>20</v>
      </c>
      <c r="AL1507" s="1" t="s">
        <v>83</v>
      </c>
      <c r="AM1507" s="1" t="s">
        <v>79</v>
      </c>
      <c r="AN1507" s="1">
        <f t="shared" si="969"/>
        <v>1.0629550562500005</v>
      </c>
      <c r="AO1507" s="1">
        <f>Tabulka1[[#This Row],[Interpolated_z2]]-Tabulka1[[#This Row],[z2]]</f>
        <v>9.0405477880449947E-2</v>
      </c>
      <c r="AP1507" s="1">
        <f>Tabulka1[[#This Row],[Interpolated_z2 - measured]]/Tabulka1[[#This Row],[z2]]*100</f>
        <v>9.2957191994275448</v>
      </c>
      <c r="AQ1507" s="1">
        <v>100</v>
      </c>
    </row>
    <row r="1508" spans="1:43" ht="16.5" x14ac:dyDescent="0.35">
      <c r="A1508" s="1">
        <f t="shared" si="973"/>
        <v>0.34094805501911485</v>
      </c>
      <c r="B1508" s="1">
        <f t="shared" si="973"/>
        <v>0.59665909628345104</v>
      </c>
      <c r="C1508" s="1">
        <f>Tabulka1[[#This Row],[z2]]</f>
        <v>1.0989332028368517</v>
      </c>
      <c r="D1508" s="1">
        <f>Tabulka1[[#This Row],[std2]]</f>
        <v>9.235359160883301E-5</v>
      </c>
      <c r="E1508" s="1">
        <f t="shared" si="970"/>
        <v>10</v>
      </c>
      <c r="F1508" s="1" t="s">
        <v>84</v>
      </c>
      <c r="G1508" s="1" t="s">
        <v>27</v>
      </c>
      <c r="H1508" s="1" t="str">
        <f>Tabulka1[[#This Row],[z2Label]]</f>
        <v>Dynamic viscosity (mPa.s)</v>
      </c>
      <c r="I1508" s="1">
        <f t="shared" si="971"/>
        <v>5</v>
      </c>
      <c r="J1508" s="1">
        <f t="shared" si="971"/>
        <v>3.5</v>
      </c>
      <c r="K1508">
        <v>1.0989332028368517</v>
      </c>
      <c r="L1508">
        <v>9.235359160883301E-5</v>
      </c>
      <c r="M1508" s="1" t="s">
        <v>29</v>
      </c>
      <c r="N1508" s="1" t="s">
        <v>28</v>
      </c>
      <c r="O1508" s="1" t="s">
        <v>81</v>
      </c>
      <c r="P1508" s="1">
        <f t="shared" si="972"/>
        <v>1.5468542676598485</v>
      </c>
      <c r="Q1508" s="1">
        <f t="shared" si="972"/>
        <v>3.5</v>
      </c>
      <c r="R1508" s="1">
        <f>Tabulka1[[#This Row],[z2]]</f>
        <v>1.0989332028368517</v>
      </c>
      <c r="S1508" s="1">
        <f>Tabulka1[[#This Row],[std2]]</f>
        <v>9.235359160883301E-5</v>
      </c>
      <c r="T1508" s="1" t="s">
        <v>39</v>
      </c>
      <c r="U1508" s="1" t="s">
        <v>28</v>
      </c>
      <c r="V1508" s="1" t="str">
        <f>Tabulka1[[#This Row],[z2Label]]</f>
        <v>Dynamic viscosity (mPa.s)</v>
      </c>
      <c r="W1508" s="1">
        <f>2*Tabulka1[[#This Row],[x3]]/94.196*1000/(100-Tabulka1[[#This Row],[x2]])</f>
        <v>0.34571906453952644</v>
      </c>
      <c r="X1508" s="1">
        <f>(Tabulka1[[#This Row],[x2]]-Tabulka1[[#This Row],[x3]])/60.08*1000/(100-Tabulka1[[#This Row],[x2]])</f>
        <v>0.60500836294417115</v>
      </c>
      <c r="Y1508" s="1">
        <f>Tabulka1[[#This Row],[z2]]</f>
        <v>1.0989332028368517</v>
      </c>
      <c r="Z1508" s="1">
        <f>Tabulka1[[#This Row],[std2]]</f>
        <v>9.235359160883301E-5</v>
      </c>
      <c r="AA1508" s="1" t="s">
        <v>40</v>
      </c>
      <c r="AB1508" s="1" t="s">
        <v>37</v>
      </c>
      <c r="AC1508" s="1" t="str">
        <f>Tabulka1[[#This Row],[z2Label]]</f>
        <v>Dynamic viscosity (mPa.s)</v>
      </c>
      <c r="AD1508" s="1">
        <f>Tabulka1[[#This Row],[y2]]</f>
        <v>3.5</v>
      </c>
      <c r="AE1508" s="1">
        <f>Tabulka1[[#This Row],[x3]]</f>
        <v>1.5468542676598485</v>
      </c>
      <c r="AF1508" s="1">
        <f>Tabulka1[[#This Row],[x2]]-Tabulka1[[#This Row],[x3]]</f>
        <v>3.4531457323401513</v>
      </c>
      <c r="AG1508" s="1">
        <f>100-Tabulka1[[#This Row],[Na2O_proc]]-Tabulka1[[#This Row],[SiO2_proc]]</f>
        <v>95</v>
      </c>
      <c r="AH1508" s="1">
        <f>Tabulka1[[#This Row],[z2]]</f>
        <v>1.0989332028368517</v>
      </c>
      <c r="AI1508" s="1">
        <f>Tabulka1[[#This Row],[std2]]</f>
        <v>9.235359160883301E-5</v>
      </c>
      <c r="AJ1508" s="1" t="str">
        <f>Tabulka1[[#This Row],[z2Label]]</f>
        <v>Dynamic viscosity (mPa.s)</v>
      </c>
      <c r="AK1508" s="1">
        <v>20</v>
      </c>
      <c r="AL1508" s="1" t="s">
        <v>83</v>
      </c>
      <c r="AM1508" s="1" t="s">
        <v>79</v>
      </c>
      <c r="AN1508" s="1">
        <f t="shared" si="969"/>
        <v>0.96413236875000075</v>
      </c>
      <c r="AO1508" s="1">
        <f>Tabulka1[[#This Row],[Interpolated_z2]]-Tabulka1[[#This Row],[z2]]</f>
        <v>-0.13480083408685095</v>
      </c>
      <c r="AP1508" s="1">
        <f>Tabulka1[[#This Row],[Interpolated_z2 - measured]]/Tabulka1[[#This Row],[z2]]*100</f>
        <v>-12.266517540726591</v>
      </c>
      <c r="AQ1508" s="1">
        <v>1</v>
      </c>
    </row>
    <row r="1509" spans="1:43" ht="16.5" x14ac:dyDescent="0.35">
      <c r="A1509" s="1">
        <f t="shared" si="973"/>
        <v>0.70899841038374134</v>
      </c>
      <c r="B1509" s="1">
        <f t="shared" si="973"/>
        <v>1.2407472181715473</v>
      </c>
      <c r="C1509" s="1">
        <f>Tabulka1[[#This Row],[z2]]</f>
        <v>1.3081862551704724</v>
      </c>
      <c r="D1509" s="1">
        <f>Tabulka1[[#This Row],[std2]]</f>
        <v>3.5570252779682291E-4</v>
      </c>
      <c r="E1509" s="1">
        <f t="shared" si="970"/>
        <v>10</v>
      </c>
      <c r="F1509" s="1" t="s">
        <v>84</v>
      </c>
      <c r="G1509" s="1" t="s">
        <v>27</v>
      </c>
      <c r="H1509" s="1" t="str">
        <f>Tabulka1[[#This Row],[z2Label]]</f>
        <v>Dynamic viscosity (mPa.s)</v>
      </c>
      <c r="I1509" s="1">
        <f t="shared" si="971"/>
        <v>10</v>
      </c>
      <c r="J1509" s="1">
        <f t="shared" si="971"/>
        <v>3.5</v>
      </c>
      <c r="K1509">
        <v>1.3081862551704724</v>
      </c>
      <c r="L1509">
        <v>3.5570252779682291E-4</v>
      </c>
      <c r="M1509" s="1" t="s">
        <v>29</v>
      </c>
      <c r="N1509" s="1" t="s">
        <v>28</v>
      </c>
      <c r="O1509" s="1" t="s">
        <v>81</v>
      </c>
      <c r="P1509" s="1">
        <f t="shared" si="972"/>
        <v>3.0937085353196969</v>
      </c>
      <c r="Q1509" s="1">
        <f t="shared" si="972"/>
        <v>3.5</v>
      </c>
      <c r="R1509" s="1">
        <f>Tabulka1[[#This Row],[z2]]</f>
        <v>1.3081862551704724</v>
      </c>
      <c r="S1509" s="1">
        <f>Tabulka1[[#This Row],[std2]]</f>
        <v>3.5570252779682291E-4</v>
      </c>
      <c r="T1509" s="1" t="s">
        <v>39</v>
      </c>
      <c r="U1509" s="1" t="s">
        <v>28</v>
      </c>
      <c r="V1509" s="1" t="str">
        <f>Tabulka1[[#This Row],[z2Label]]</f>
        <v>Dynamic viscosity (mPa.s)</v>
      </c>
      <c r="W1509" s="1">
        <f>2*Tabulka1[[#This Row],[x3]]/94.196*1000/(100-Tabulka1[[#This Row],[x2]])</f>
        <v>0.72985135847233362</v>
      </c>
      <c r="X1509" s="1">
        <f>(Tabulka1[[#This Row],[x2]]-Tabulka1[[#This Row],[x3]])/60.08*1000/(100-Tabulka1[[#This Row],[x2]])</f>
        <v>1.2772398773265836</v>
      </c>
      <c r="Y1509" s="1">
        <f>Tabulka1[[#This Row],[z2]]</f>
        <v>1.3081862551704724</v>
      </c>
      <c r="Z1509" s="1">
        <f>Tabulka1[[#This Row],[std2]]</f>
        <v>3.5570252779682291E-4</v>
      </c>
      <c r="AA1509" s="1" t="s">
        <v>40</v>
      </c>
      <c r="AB1509" s="1" t="s">
        <v>37</v>
      </c>
      <c r="AC1509" s="1" t="str">
        <f>Tabulka1[[#This Row],[z2Label]]</f>
        <v>Dynamic viscosity (mPa.s)</v>
      </c>
      <c r="AD1509" s="1">
        <f>Tabulka1[[#This Row],[y2]]</f>
        <v>3.5</v>
      </c>
      <c r="AE1509" s="1">
        <f>Tabulka1[[#This Row],[x3]]</f>
        <v>3.0937085353196969</v>
      </c>
      <c r="AF1509" s="1">
        <f>Tabulka1[[#This Row],[x2]]-Tabulka1[[#This Row],[x3]]</f>
        <v>6.9062914646803026</v>
      </c>
      <c r="AG1509" s="1">
        <f>100-Tabulka1[[#This Row],[Na2O_proc]]-Tabulka1[[#This Row],[SiO2_proc]]</f>
        <v>90</v>
      </c>
      <c r="AH1509" s="1">
        <f>Tabulka1[[#This Row],[z2]]</f>
        <v>1.3081862551704724</v>
      </c>
      <c r="AI1509" s="1">
        <f>Tabulka1[[#This Row],[std2]]</f>
        <v>3.5570252779682291E-4</v>
      </c>
      <c r="AJ1509" s="1" t="str">
        <f>Tabulka1[[#This Row],[z2Label]]</f>
        <v>Dynamic viscosity (mPa.s)</v>
      </c>
      <c r="AK1509" s="1">
        <v>20</v>
      </c>
      <c r="AL1509" s="1" t="s">
        <v>83</v>
      </c>
      <c r="AM1509" s="1" t="s">
        <v>79</v>
      </c>
      <c r="AN1509" s="1">
        <f t="shared" si="969"/>
        <v>1.2897293062500015</v>
      </c>
      <c r="AO1509" s="1">
        <f>Tabulka1[[#This Row],[Interpolated_z2]]-Tabulka1[[#This Row],[z2]]</f>
        <v>-1.8456948920470895E-2</v>
      </c>
      <c r="AP1509" s="1">
        <f>Tabulka1[[#This Row],[Interpolated_z2 - measured]]/Tabulka1[[#This Row],[z2]]*100</f>
        <v>-1.4108808166667164</v>
      </c>
      <c r="AQ1509" s="1">
        <v>1</v>
      </c>
    </row>
    <row r="1510" spans="1:43" ht="16.5" x14ac:dyDescent="0.35">
      <c r="A1510" s="1">
        <f t="shared" si="973"/>
        <v>1.1079149095495211</v>
      </c>
      <c r="B1510" s="1">
        <f t="shared" si="973"/>
        <v>1.9388510917116619</v>
      </c>
      <c r="C1510" s="1">
        <f>Tabulka1[[#This Row],[z2]]</f>
        <v>1.6501171322763075</v>
      </c>
      <c r="D1510" s="1">
        <f>Tabulka1[[#This Row],[std2]]</f>
        <v>6.0929350954693439E-4</v>
      </c>
      <c r="E1510" s="1">
        <f t="shared" si="970"/>
        <v>10</v>
      </c>
      <c r="F1510" s="1" t="s">
        <v>84</v>
      </c>
      <c r="G1510" s="1" t="s">
        <v>27</v>
      </c>
      <c r="H1510" s="1" t="str">
        <f>Tabulka1[[#This Row],[z2Label]]</f>
        <v>Dynamic viscosity (mPa.s)</v>
      </c>
      <c r="I1510" s="1">
        <f t="shared" si="971"/>
        <v>15</v>
      </c>
      <c r="J1510" s="1">
        <f t="shared" si="971"/>
        <v>3.5</v>
      </c>
      <c r="K1510">
        <v>1.6501171322763075</v>
      </c>
      <c r="L1510">
        <v>6.0929350954693439E-4</v>
      </c>
      <c r="M1510" s="1" t="s">
        <v>29</v>
      </c>
      <c r="N1510" s="1" t="s">
        <v>28</v>
      </c>
      <c r="O1510" s="1" t="s">
        <v>81</v>
      </c>
      <c r="P1510" s="1">
        <f t="shared" si="972"/>
        <v>4.6405628029795452</v>
      </c>
      <c r="Q1510" s="1">
        <f t="shared" si="972"/>
        <v>3.5</v>
      </c>
      <c r="R1510" s="1">
        <f>Tabulka1[[#This Row],[z2]]</f>
        <v>1.6501171322763075</v>
      </c>
      <c r="S1510" s="1">
        <f>Tabulka1[[#This Row],[std2]]</f>
        <v>6.0929350954693439E-4</v>
      </c>
      <c r="T1510" s="1" t="s">
        <v>39</v>
      </c>
      <c r="U1510" s="1" t="s">
        <v>28</v>
      </c>
      <c r="V1510" s="1" t="str">
        <f>Tabulka1[[#This Row],[z2Label]]</f>
        <v>Dynamic viscosity (mPa.s)</v>
      </c>
      <c r="W1510" s="1">
        <f>2*Tabulka1[[#This Row],[x3]]/94.196*1000/(100-Tabulka1[[#This Row],[x2]])</f>
        <v>1.1591756869854708</v>
      </c>
      <c r="X1510" s="1">
        <f>(Tabulka1[[#This Row],[x2]]-Tabulka1[[#This Row],[x3]])/60.08*1000/(100-Tabulka1[[#This Row],[x2]])</f>
        <v>2.028557452224574</v>
      </c>
      <c r="Y1510" s="1">
        <f>Tabulka1[[#This Row],[z2]]</f>
        <v>1.6501171322763075</v>
      </c>
      <c r="Z1510" s="1">
        <f>Tabulka1[[#This Row],[std2]]</f>
        <v>6.0929350954693439E-4</v>
      </c>
      <c r="AA1510" s="1" t="s">
        <v>40</v>
      </c>
      <c r="AB1510" s="1" t="s">
        <v>37</v>
      </c>
      <c r="AC1510" s="1" t="str">
        <f>Tabulka1[[#This Row],[z2Label]]</f>
        <v>Dynamic viscosity (mPa.s)</v>
      </c>
      <c r="AD1510" s="1">
        <f>Tabulka1[[#This Row],[y2]]</f>
        <v>3.5</v>
      </c>
      <c r="AE1510" s="1">
        <f>Tabulka1[[#This Row],[x3]]</f>
        <v>4.6405628029795452</v>
      </c>
      <c r="AF1510" s="1">
        <f>Tabulka1[[#This Row],[x2]]-Tabulka1[[#This Row],[x3]]</f>
        <v>10.359437197020455</v>
      </c>
      <c r="AG1510" s="1">
        <f>100-Tabulka1[[#This Row],[Na2O_proc]]-Tabulka1[[#This Row],[SiO2_proc]]</f>
        <v>85</v>
      </c>
      <c r="AH1510" s="1">
        <f>Tabulka1[[#This Row],[z2]]</f>
        <v>1.6501171322763075</v>
      </c>
      <c r="AI1510" s="1">
        <f>Tabulka1[[#This Row],[std2]]</f>
        <v>6.0929350954693439E-4</v>
      </c>
      <c r="AJ1510" s="1" t="str">
        <f>Tabulka1[[#This Row],[z2Label]]</f>
        <v>Dynamic viscosity (mPa.s)</v>
      </c>
      <c r="AK1510" s="1">
        <v>20</v>
      </c>
      <c r="AL1510" s="1" t="s">
        <v>83</v>
      </c>
      <c r="AM1510" s="1" t="s">
        <v>79</v>
      </c>
      <c r="AN1510" s="1">
        <f t="shared" si="969"/>
        <v>1.7954521187499999</v>
      </c>
      <c r="AO1510" s="1">
        <f>Tabulka1[[#This Row],[Interpolated_z2]]-Tabulka1[[#This Row],[z2]]</f>
        <v>0.14533498647369236</v>
      </c>
      <c r="AP1510" s="1">
        <f>Tabulka1[[#This Row],[Interpolated_z2 - measured]]/Tabulka1[[#This Row],[z2]]*100</f>
        <v>8.8075557565544038</v>
      </c>
      <c r="AQ1510" s="1">
        <v>1</v>
      </c>
    </row>
    <row r="1511" spans="1:43" ht="16.5" x14ac:dyDescent="0.35">
      <c r="A1511" s="1">
        <f t="shared" si="973"/>
        <v>1.5391229522195511</v>
      </c>
      <c r="B1511" s="1">
        <f t="shared" si="973"/>
        <v>2.6934651663842146</v>
      </c>
      <c r="C1511" s="1">
        <f>Tabulka1[[#This Row],[z2]]</f>
        <v>2.2358842433813377</v>
      </c>
      <c r="D1511" s="1">
        <f>Tabulka1[[#This Row],[std2]]</f>
        <v>3.3954067637865429E-5</v>
      </c>
      <c r="E1511" s="1">
        <f t="shared" si="970"/>
        <v>10</v>
      </c>
      <c r="F1511" s="1" t="s">
        <v>84</v>
      </c>
      <c r="G1511" s="1" t="s">
        <v>27</v>
      </c>
      <c r="H1511" s="1" t="str">
        <f>Tabulka1[[#This Row],[z2Label]]</f>
        <v>Dynamic viscosity (mPa.s)</v>
      </c>
      <c r="I1511" s="1">
        <f t="shared" si="971"/>
        <v>20</v>
      </c>
      <c r="J1511" s="1">
        <f t="shared" si="971"/>
        <v>3.5</v>
      </c>
      <c r="K1511">
        <v>2.2358842433813377</v>
      </c>
      <c r="L1511">
        <v>3.3954067637865429E-5</v>
      </c>
      <c r="M1511" s="1" t="s">
        <v>29</v>
      </c>
      <c r="N1511" s="1" t="s">
        <v>28</v>
      </c>
      <c r="O1511" s="1" t="s">
        <v>81</v>
      </c>
      <c r="P1511" s="1">
        <f t="shared" si="972"/>
        <v>6.1874170706393938</v>
      </c>
      <c r="Q1511" s="1">
        <f t="shared" si="972"/>
        <v>3.5</v>
      </c>
      <c r="R1511" s="1">
        <f>Tabulka1[[#This Row],[z2]]</f>
        <v>2.2358842433813377</v>
      </c>
      <c r="S1511" s="1">
        <f>Tabulka1[[#This Row],[std2]]</f>
        <v>3.3954067637865429E-5</v>
      </c>
      <c r="T1511" s="1" t="s">
        <v>39</v>
      </c>
      <c r="U1511" s="1" t="s">
        <v>28</v>
      </c>
      <c r="V1511" s="1" t="str">
        <f>Tabulka1[[#This Row],[z2Label]]</f>
        <v>Dynamic viscosity (mPa.s)</v>
      </c>
      <c r="W1511" s="1">
        <f>2*Tabulka1[[#This Row],[x3]]/94.196*1000/(100-Tabulka1[[#This Row],[x2]])</f>
        <v>1.6421655565627507</v>
      </c>
      <c r="X1511" s="1">
        <f>(Tabulka1[[#This Row],[x2]]-Tabulka1[[#This Row],[x3]])/60.08*1000/(100-Tabulka1[[#This Row],[x2]])</f>
        <v>2.8737897239848129</v>
      </c>
      <c r="Y1511" s="1">
        <f>Tabulka1[[#This Row],[z2]]</f>
        <v>2.2358842433813377</v>
      </c>
      <c r="Z1511" s="1">
        <f>Tabulka1[[#This Row],[std2]]</f>
        <v>3.3954067637865429E-5</v>
      </c>
      <c r="AA1511" s="1" t="s">
        <v>40</v>
      </c>
      <c r="AB1511" s="1" t="s">
        <v>37</v>
      </c>
      <c r="AC1511" s="1" t="str">
        <f>Tabulka1[[#This Row],[z2Label]]</f>
        <v>Dynamic viscosity (mPa.s)</v>
      </c>
      <c r="AD1511" s="1">
        <f>Tabulka1[[#This Row],[y2]]</f>
        <v>3.5</v>
      </c>
      <c r="AE1511" s="1">
        <f>Tabulka1[[#This Row],[x3]]</f>
        <v>6.1874170706393938</v>
      </c>
      <c r="AF1511" s="1">
        <f>Tabulka1[[#This Row],[x2]]-Tabulka1[[#This Row],[x3]]</f>
        <v>13.812582929360605</v>
      </c>
      <c r="AG1511" s="1">
        <f>100-Tabulka1[[#This Row],[Na2O_proc]]-Tabulka1[[#This Row],[SiO2_proc]]</f>
        <v>80</v>
      </c>
      <c r="AH1511" s="1">
        <f>Tabulka1[[#This Row],[z2]]</f>
        <v>2.2358842433813377</v>
      </c>
      <c r="AI1511" s="1">
        <f>Tabulka1[[#This Row],[std2]]</f>
        <v>3.3954067637865429E-5</v>
      </c>
      <c r="AJ1511" s="1" t="str">
        <f>Tabulka1[[#This Row],[z2Label]]</f>
        <v>Dynamic viscosity (mPa.s)</v>
      </c>
      <c r="AK1511" s="1">
        <v>20</v>
      </c>
      <c r="AL1511" s="1" t="s">
        <v>83</v>
      </c>
      <c r="AM1511" s="1" t="s">
        <v>79</v>
      </c>
      <c r="AN1511" s="1">
        <f t="shared" si="969"/>
        <v>2.5468170562500019</v>
      </c>
      <c r="AO1511" s="1">
        <f>Tabulka1[[#This Row],[Interpolated_z2]]-Tabulka1[[#This Row],[z2]]</f>
        <v>0.31093281286866414</v>
      </c>
      <c r="AP1511" s="1">
        <f>Tabulka1[[#This Row],[Interpolated_z2 - measured]]/Tabulka1[[#This Row],[z2]]*100</f>
        <v>13.906480793408118</v>
      </c>
      <c r="AQ1511" s="1">
        <v>1</v>
      </c>
    </row>
    <row r="1512" spans="1:43" ht="16.5" x14ac:dyDescent="0.35">
      <c r="A1512" s="1">
        <f t="shared" si="973"/>
        <v>2.0045011757905384</v>
      </c>
      <c r="B1512" s="1">
        <f t="shared" si="973"/>
        <v>3.5078770576334422</v>
      </c>
      <c r="C1512" s="1">
        <f>Tabulka1[[#This Row],[z2]]</f>
        <v>3.3786040487819915</v>
      </c>
      <c r="D1512" s="1">
        <f>Tabulka1[[#This Row],[std2]]</f>
        <v>1.6627572122931535E-3</v>
      </c>
      <c r="E1512" s="1">
        <f t="shared" si="970"/>
        <v>10</v>
      </c>
      <c r="F1512" s="1" t="s">
        <v>84</v>
      </c>
      <c r="G1512" s="1" t="s">
        <v>27</v>
      </c>
      <c r="H1512" s="1" t="str">
        <f>Tabulka1[[#This Row],[z2Label]]</f>
        <v>Dynamic viscosity (mPa.s)</v>
      </c>
      <c r="I1512" s="1">
        <f t="shared" si="971"/>
        <v>25</v>
      </c>
      <c r="J1512" s="1">
        <f t="shared" si="971"/>
        <v>3.5</v>
      </c>
      <c r="K1512">
        <v>3.3786040487819915</v>
      </c>
      <c r="L1512">
        <v>1.6627572122931535E-3</v>
      </c>
      <c r="M1512" s="1" t="s">
        <v>29</v>
      </c>
      <c r="N1512" s="1" t="s">
        <v>28</v>
      </c>
      <c r="O1512" s="1" t="s">
        <v>81</v>
      </c>
      <c r="P1512" s="1">
        <f t="shared" si="972"/>
        <v>7.7342713382992416</v>
      </c>
      <c r="Q1512" s="1">
        <f t="shared" si="972"/>
        <v>3.5</v>
      </c>
      <c r="R1512" s="1">
        <f>Tabulka1[[#This Row],[z2]]</f>
        <v>3.3786040487819915</v>
      </c>
      <c r="S1512" s="1">
        <f>Tabulka1[[#This Row],[std2]]</f>
        <v>1.6627572122931535E-3</v>
      </c>
      <c r="T1512" s="1" t="s">
        <v>39</v>
      </c>
      <c r="U1512" s="1" t="s">
        <v>28</v>
      </c>
      <c r="V1512" s="1" t="str">
        <f>Tabulka1[[#This Row],[z2Label]]</f>
        <v>Dynamic viscosity (mPa.s)</v>
      </c>
      <c r="W1512" s="1">
        <f>2*Tabulka1[[#This Row],[x3]]/94.196*1000/(100-Tabulka1[[#This Row],[x2]])</f>
        <v>2.1895540754170009</v>
      </c>
      <c r="X1512" s="1">
        <f>(Tabulka1[[#This Row],[x2]]-Tabulka1[[#This Row],[x3]])/60.08*1000/(100-Tabulka1[[#This Row],[x2]])</f>
        <v>3.8317196319797517</v>
      </c>
      <c r="Y1512" s="1">
        <f>Tabulka1[[#This Row],[z2]]</f>
        <v>3.3786040487819915</v>
      </c>
      <c r="Z1512" s="1">
        <f>Tabulka1[[#This Row],[std2]]</f>
        <v>1.6627572122931535E-3</v>
      </c>
      <c r="AA1512" s="1" t="s">
        <v>40</v>
      </c>
      <c r="AB1512" s="1" t="s">
        <v>37</v>
      </c>
      <c r="AC1512" s="1" t="str">
        <f>Tabulka1[[#This Row],[z2Label]]</f>
        <v>Dynamic viscosity (mPa.s)</v>
      </c>
      <c r="AD1512" s="1">
        <f>Tabulka1[[#This Row],[y2]]</f>
        <v>3.5</v>
      </c>
      <c r="AE1512" s="1">
        <f>Tabulka1[[#This Row],[x3]]</f>
        <v>7.7342713382992416</v>
      </c>
      <c r="AF1512" s="1">
        <f>Tabulka1[[#This Row],[x2]]-Tabulka1[[#This Row],[x3]]</f>
        <v>17.265728661700759</v>
      </c>
      <c r="AG1512" s="1">
        <f>100-Tabulka1[[#This Row],[Na2O_proc]]-Tabulka1[[#This Row],[SiO2_proc]]</f>
        <v>75</v>
      </c>
      <c r="AH1512" s="1">
        <f>Tabulka1[[#This Row],[z2]]</f>
        <v>3.3786040487819915</v>
      </c>
      <c r="AI1512" s="1">
        <f>Tabulka1[[#This Row],[std2]]</f>
        <v>1.6627572122931535E-3</v>
      </c>
      <c r="AJ1512" s="1" t="str">
        <f>Tabulka1[[#This Row],[z2Label]]</f>
        <v>Dynamic viscosity (mPa.s)</v>
      </c>
      <c r="AK1512" s="1">
        <v>20</v>
      </c>
      <c r="AL1512" s="1" t="s">
        <v>83</v>
      </c>
      <c r="AM1512" s="1" t="s">
        <v>79</v>
      </c>
      <c r="AN1512" s="1">
        <f t="shared" si="969"/>
        <v>3.9191503687500067</v>
      </c>
      <c r="AO1512" s="1">
        <f>Tabulka1[[#This Row],[Interpolated_z2]]-Tabulka1[[#This Row],[z2]]</f>
        <v>0.54054631996801517</v>
      </c>
      <c r="AP1512" s="1">
        <f>Tabulka1[[#This Row],[Interpolated_z2 - measured]]/Tabulka1[[#This Row],[z2]]*100</f>
        <v>15.999102355982956</v>
      </c>
      <c r="AQ1512" s="1">
        <v>1</v>
      </c>
    </row>
    <row r="1513" spans="1:43" ht="16.5" x14ac:dyDescent="0.35">
      <c r="A1513" s="1">
        <f t="shared" si="973"/>
        <v>2.5048577621881525</v>
      </c>
      <c r="B1513" s="1">
        <f t="shared" si="973"/>
        <v>4.383501083829267</v>
      </c>
      <c r="C1513" s="1">
        <f>Tabulka1[[#This Row],[z2]]</f>
        <v>6.4247857800249513</v>
      </c>
      <c r="D1513" s="1">
        <f>Tabulka1[[#This Row],[std2]]</f>
        <v>1.4104089263466169E-2</v>
      </c>
      <c r="E1513" s="1">
        <f t="shared" si="970"/>
        <v>10</v>
      </c>
      <c r="F1513" s="1" t="s">
        <v>84</v>
      </c>
      <c r="G1513" s="1" t="s">
        <v>27</v>
      </c>
      <c r="H1513" s="1" t="str">
        <f>Tabulka1[[#This Row],[z2Label]]</f>
        <v>Dynamic viscosity (mPa.s)</v>
      </c>
      <c r="I1513" s="1">
        <f t="shared" si="971"/>
        <v>29.88</v>
      </c>
      <c r="J1513" s="1">
        <f t="shared" si="971"/>
        <v>3.5</v>
      </c>
      <c r="K1513">
        <v>6.4247857800249513</v>
      </c>
      <c r="L1513">
        <v>1.4104089263466169E-2</v>
      </c>
      <c r="M1513" s="1" t="s">
        <v>29</v>
      </c>
      <c r="N1513" s="1" t="s">
        <v>28</v>
      </c>
      <c r="O1513" s="1" t="s">
        <v>81</v>
      </c>
      <c r="P1513" s="1">
        <f t="shared" si="972"/>
        <v>9.2440011035352541</v>
      </c>
      <c r="Q1513" s="1">
        <f t="shared" si="972"/>
        <v>3.5</v>
      </c>
      <c r="R1513" s="1">
        <f>Tabulka1[[#This Row],[z2]]</f>
        <v>6.4247857800249513</v>
      </c>
      <c r="S1513" s="1">
        <f>Tabulka1[[#This Row],[std2]]</f>
        <v>1.4104089263466169E-2</v>
      </c>
      <c r="T1513" s="1" t="s">
        <v>39</v>
      </c>
      <c r="U1513" s="1" t="s">
        <v>28</v>
      </c>
      <c r="V1513" s="1" t="str">
        <f>Tabulka1[[#This Row],[z2Label]]</f>
        <v>Dynamic viscosity (mPa.s)</v>
      </c>
      <c r="W1513" s="1">
        <f>2*Tabulka1[[#This Row],[x3]]/94.196*1000/(100-Tabulka1[[#This Row],[x2]])</f>
        <v>2.7990819640670268</v>
      </c>
      <c r="X1513" s="1">
        <f>(Tabulka1[[#This Row],[x2]]-Tabulka1[[#This Row],[x3]])/60.08*1000/(100-Tabulka1[[#This Row],[x2]])</f>
        <v>4.8983934371172966</v>
      </c>
      <c r="Y1513" s="1">
        <f>Tabulka1[[#This Row],[z2]]</f>
        <v>6.4247857800249513</v>
      </c>
      <c r="Z1513" s="1">
        <f>Tabulka1[[#This Row],[std2]]</f>
        <v>1.4104089263466169E-2</v>
      </c>
      <c r="AA1513" s="1" t="s">
        <v>40</v>
      </c>
      <c r="AB1513" s="1" t="s">
        <v>37</v>
      </c>
      <c r="AC1513" s="1" t="str">
        <f>Tabulka1[[#This Row],[z2Label]]</f>
        <v>Dynamic viscosity (mPa.s)</v>
      </c>
      <c r="AD1513" s="1">
        <f>Tabulka1[[#This Row],[y2]]</f>
        <v>3.5</v>
      </c>
      <c r="AE1513" s="1">
        <f>Tabulka1[[#This Row],[x3]]</f>
        <v>9.2440011035352541</v>
      </c>
      <c r="AF1513" s="1">
        <f>Tabulka1[[#This Row],[x2]]-Tabulka1[[#This Row],[x3]]</f>
        <v>20.635998896464745</v>
      </c>
      <c r="AG1513" s="1">
        <f>100-Tabulka1[[#This Row],[Na2O_proc]]-Tabulka1[[#This Row],[SiO2_proc]]</f>
        <v>70.12</v>
      </c>
      <c r="AH1513" s="1">
        <f>Tabulka1[[#This Row],[z2]]</f>
        <v>6.4247857800249513</v>
      </c>
      <c r="AI1513" s="1">
        <f>Tabulka1[[#This Row],[std2]]</f>
        <v>1.4104089263466169E-2</v>
      </c>
      <c r="AJ1513" s="1" t="str">
        <f>Tabulka1[[#This Row],[z2Label]]</f>
        <v>Dynamic viscosity (mPa.s)</v>
      </c>
      <c r="AK1513" s="1">
        <v>20</v>
      </c>
      <c r="AL1513" s="1" t="s">
        <v>83</v>
      </c>
      <c r="AM1513" s="1" t="s">
        <v>79</v>
      </c>
      <c r="AN1513" s="1">
        <f t="shared" si="969"/>
        <v>6.5109452124875347</v>
      </c>
      <c r="AO1513" s="1">
        <f>Tabulka1[[#This Row],[Interpolated_z2]]-Tabulka1[[#This Row],[z2]]</f>
        <v>8.6159432462583396E-2</v>
      </c>
      <c r="AP1513" s="1">
        <f>Tabulka1[[#This Row],[Interpolated_z2 - measured]]/Tabulka1[[#This Row],[z2]]*100</f>
        <v>1.3410475525963572</v>
      </c>
      <c r="AQ1513" s="1">
        <v>1</v>
      </c>
    </row>
    <row r="1514" spans="1:43" ht="16.5" x14ac:dyDescent="0.35">
      <c r="A1514" s="1">
        <f t="shared" si="973"/>
        <v>0</v>
      </c>
      <c r="B1514" s="1">
        <f t="shared" si="973"/>
        <v>0</v>
      </c>
      <c r="C1514" s="1">
        <f>Tabulka1[[#This Row],[z2]]</f>
        <v>0.97254957836955058</v>
      </c>
      <c r="D1514" s="1">
        <f>Tabulka1[[#This Row],[std2]]</f>
        <v>2.0417207929571625E-3</v>
      </c>
      <c r="E1514" s="1">
        <f t="shared" si="970"/>
        <v>11</v>
      </c>
      <c r="F1514" s="1" t="s">
        <v>84</v>
      </c>
      <c r="G1514" s="1" t="s">
        <v>27</v>
      </c>
      <c r="H1514" s="1" t="str">
        <f>Tabulka1[[#This Row],[z2Label]]</f>
        <v>Dynamic viscosity (mPa.s)</v>
      </c>
      <c r="I1514" s="1">
        <f t="shared" si="971"/>
        <v>0</v>
      </c>
      <c r="J1514" s="1">
        <f t="shared" si="971"/>
        <v>3.8849999999999998</v>
      </c>
      <c r="K1514" s="1">
        <v>0.97254957836955058</v>
      </c>
      <c r="L1514" s="1">
        <v>2.0417207929571625E-3</v>
      </c>
      <c r="M1514" s="1" t="s">
        <v>29</v>
      </c>
      <c r="N1514" s="1" t="s">
        <v>28</v>
      </c>
      <c r="O1514" s="1" t="s">
        <v>81</v>
      </c>
      <c r="P1514" s="1">
        <f t="shared" si="972"/>
        <v>0</v>
      </c>
      <c r="Q1514" s="1">
        <f t="shared" si="972"/>
        <v>3.8849999999999998</v>
      </c>
      <c r="R1514" s="1">
        <f>Tabulka1[[#This Row],[z2]]</f>
        <v>0.97254957836955058</v>
      </c>
      <c r="S1514" s="1">
        <f>Tabulka1[[#This Row],[std2]]</f>
        <v>2.0417207929571625E-3</v>
      </c>
      <c r="T1514" s="1" t="s">
        <v>39</v>
      </c>
      <c r="U1514" s="1" t="s">
        <v>28</v>
      </c>
      <c r="V1514" s="1" t="str">
        <f>Tabulka1[[#This Row],[z2Label]]</f>
        <v>Dynamic viscosity (mPa.s)</v>
      </c>
      <c r="W1514" s="1">
        <f>2*Tabulka1[[#This Row],[x3]]/94.196*1000/(100-Tabulka1[[#This Row],[x2]])</f>
        <v>0</v>
      </c>
      <c r="X1514" s="1">
        <f>(Tabulka1[[#This Row],[x2]]-Tabulka1[[#This Row],[x3]])/60.08*1000/(100-Tabulka1[[#This Row],[x2]])</f>
        <v>0</v>
      </c>
      <c r="Y1514" s="1">
        <f>Tabulka1[[#This Row],[z2]]</f>
        <v>0.97254957836955058</v>
      </c>
      <c r="Z1514" s="1">
        <f>Tabulka1[[#This Row],[std2]]</f>
        <v>2.0417207929571625E-3</v>
      </c>
      <c r="AA1514" s="1" t="s">
        <v>40</v>
      </c>
      <c r="AB1514" s="1" t="s">
        <v>37</v>
      </c>
      <c r="AC1514" s="1" t="str">
        <f>Tabulka1[[#This Row],[z2Label]]</f>
        <v>Dynamic viscosity (mPa.s)</v>
      </c>
      <c r="AD1514" s="1">
        <f>Tabulka1[[#This Row],[y2]]</f>
        <v>3.8849999999999998</v>
      </c>
      <c r="AE1514" s="1">
        <f>Tabulka1[[#This Row],[x3]]</f>
        <v>0</v>
      </c>
      <c r="AF1514" s="1">
        <f>Tabulka1[[#This Row],[x2]]-Tabulka1[[#This Row],[x3]]</f>
        <v>0</v>
      </c>
      <c r="AG1514" s="1">
        <f>100-Tabulka1[[#This Row],[Na2O_proc]]-Tabulka1[[#This Row],[SiO2_proc]]</f>
        <v>100</v>
      </c>
      <c r="AH1514" s="1">
        <f>Tabulka1[[#This Row],[z2]]</f>
        <v>0.97254957836955058</v>
      </c>
      <c r="AI1514" s="1">
        <f>Tabulka1[[#This Row],[std2]]</f>
        <v>2.0417207929571625E-3</v>
      </c>
      <c r="AJ1514" s="1" t="str">
        <f>Tabulka1[[#This Row],[z2Label]]</f>
        <v>Dynamic viscosity (mPa.s)</v>
      </c>
      <c r="AK1514" s="1">
        <v>20</v>
      </c>
      <c r="AL1514" s="1" t="s">
        <v>83</v>
      </c>
      <c r="AM1514" s="1" t="s">
        <v>79</v>
      </c>
      <c r="AN1514" s="1">
        <f t="shared" si="969"/>
        <v>0.88527011388428578</v>
      </c>
      <c r="AO1514" s="1">
        <f>Tabulka1[[#This Row],[Interpolated_z2]]-Tabulka1[[#This Row],[z2]]</f>
        <v>-8.7279464485264802E-2</v>
      </c>
      <c r="AP1514" s="1">
        <f>Tabulka1[[#This Row],[Interpolated_z2 - measured]]/Tabulka1[[#This Row],[z2]]*100</f>
        <v>-8.9742946196723601</v>
      </c>
      <c r="AQ1514" s="1">
        <v>100</v>
      </c>
    </row>
    <row r="1515" spans="1:43" ht="16.5" x14ac:dyDescent="0.35">
      <c r="A1515" s="1">
        <f t="shared" si="973"/>
        <v>0.31637163819554426</v>
      </c>
      <c r="B1515" s="1">
        <f t="shared" si="973"/>
        <v>0.61455190719484465</v>
      </c>
      <c r="C1515" s="1">
        <f>Tabulka1[[#This Row],[z2]]</f>
        <v>1.1082135046348358</v>
      </c>
      <c r="D1515" s="1">
        <f>Tabulka1[[#This Row],[std2]]</f>
        <v>5.0575839097142536E-3</v>
      </c>
      <c r="E1515" s="1">
        <f t="shared" si="970"/>
        <v>11</v>
      </c>
      <c r="F1515" s="1" t="s">
        <v>84</v>
      </c>
      <c r="G1515" s="1" t="s">
        <v>27</v>
      </c>
      <c r="H1515" s="1" t="str">
        <f>Tabulka1[[#This Row],[z2Label]]</f>
        <v>Dynamic viscosity (mPa.s)</v>
      </c>
      <c r="I1515" s="1">
        <f t="shared" si="971"/>
        <v>5</v>
      </c>
      <c r="J1515" s="1">
        <f t="shared" si="971"/>
        <v>3.8849999999999998</v>
      </c>
      <c r="K1515">
        <v>1.1082135046348358</v>
      </c>
      <c r="L1515">
        <v>5.0575839097142536E-3</v>
      </c>
      <c r="M1515" s="1" t="s">
        <v>29</v>
      </c>
      <c r="N1515" s="1" t="s">
        <v>28</v>
      </c>
      <c r="O1515" s="1" t="s">
        <v>81</v>
      </c>
      <c r="P1515" s="1">
        <f t="shared" si="972"/>
        <v>1.4376380465851137</v>
      </c>
      <c r="Q1515" s="1">
        <f t="shared" si="972"/>
        <v>3.8849999999999998</v>
      </c>
      <c r="R1515" s="1">
        <f>Tabulka1[[#This Row],[z2]]</f>
        <v>1.1082135046348358</v>
      </c>
      <c r="S1515" s="1">
        <f>Tabulka1[[#This Row],[std2]]</f>
        <v>5.0575839097142536E-3</v>
      </c>
      <c r="T1515" s="1" t="s">
        <v>39</v>
      </c>
      <c r="U1515" s="1" t="s">
        <v>28</v>
      </c>
      <c r="V1515" s="1" t="str">
        <f>Tabulka1[[#This Row],[z2Label]]</f>
        <v>Dynamic viscosity (mPa.s)</v>
      </c>
      <c r="W1515" s="1">
        <f>2*Tabulka1[[#This Row],[x3]]/94.196*1000/(100-Tabulka1[[#This Row],[x2]])</f>
        <v>0.32130944136305117</v>
      </c>
      <c r="X1515" s="1">
        <f>(Tabulka1[[#This Row],[x2]]-Tabulka1[[#This Row],[x3]])/60.08*1000/(100-Tabulka1[[#This Row],[x2]])</f>
        <v>0.624143589847727</v>
      </c>
      <c r="Y1515" s="1">
        <f>Tabulka1[[#This Row],[z2]]</f>
        <v>1.1082135046348358</v>
      </c>
      <c r="Z1515" s="1">
        <f>Tabulka1[[#This Row],[std2]]</f>
        <v>5.0575839097142536E-3</v>
      </c>
      <c r="AA1515" s="1" t="s">
        <v>40</v>
      </c>
      <c r="AB1515" s="1" t="s">
        <v>37</v>
      </c>
      <c r="AC1515" s="1" t="str">
        <f>Tabulka1[[#This Row],[z2Label]]</f>
        <v>Dynamic viscosity (mPa.s)</v>
      </c>
      <c r="AD1515" s="1">
        <f>Tabulka1[[#This Row],[y2]]</f>
        <v>3.8849999999999998</v>
      </c>
      <c r="AE1515" s="1">
        <f>Tabulka1[[#This Row],[x3]]</f>
        <v>1.4376380465851137</v>
      </c>
      <c r="AF1515" s="1">
        <f>Tabulka1[[#This Row],[x2]]-Tabulka1[[#This Row],[x3]]</f>
        <v>3.5623619534148863</v>
      </c>
      <c r="AG1515" s="1">
        <f>100-Tabulka1[[#This Row],[Na2O_proc]]-Tabulka1[[#This Row],[SiO2_proc]]</f>
        <v>95</v>
      </c>
      <c r="AH1515" s="1">
        <f>Tabulka1[[#This Row],[z2]]</f>
        <v>1.1082135046348358</v>
      </c>
      <c r="AI1515" s="1">
        <f>Tabulka1[[#This Row],[std2]]</f>
        <v>5.0575839097142536E-3</v>
      </c>
      <c r="AJ1515" s="1" t="str">
        <f>Tabulka1[[#This Row],[z2Label]]</f>
        <v>Dynamic viscosity (mPa.s)</v>
      </c>
      <c r="AK1515" s="1">
        <v>20</v>
      </c>
      <c r="AL1515" s="1" t="s">
        <v>83</v>
      </c>
      <c r="AM1515" s="1" t="s">
        <v>79</v>
      </c>
      <c r="AN1515" s="1">
        <f t="shared" si="969"/>
        <v>0.90587629363428723</v>
      </c>
      <c r="AO1515" s="1">
        <f>Tabulka1[[#This Row],[Interpolated_z2]]-Tabulka1[[#This Row],[z2]]</f>
        <v>-0.20233721100054858</v>
      </c>
      <c r="AP1515" s="1">
        <f>Tabulka1[[#This Row],[Interpolated_z2 - measured]]/Tabulka1[[#This Row],[z2]]*100</f>
        <v>-18.257962942548701</v>
      </c>
      <c r="AQ1515" s="1">
        <v>1</v>
      </c>
    </row>
    <row r="1516" spans="1:43" ht="16.5" x14ac:dyDescent="0.35">
      <c r="A1516" s="1">
        <f t="shared" si="973"/>
        <v>0.64672039774510182</v>
      </c>
      <c r="B1516" s="1">
        <f t="shared" si="973"/>
        <v>1.2562543726198603</v>
      </c>
      <c r="C1516" s="1">
        <f>Tabulka1[[#This Row],[z2]]</f>
        <v>1.2283436602154674</v>
      </c>
      <c r="D1516" s="1">
        <f>Tabulka1[[#This Row],[std2]]</f>
        <v>3.9127891035396772E-4</v>
      </c>
      <c r="E1516" s="1">
        <f t="shared" si="970"/>
        <v>11</v>
      </c>
      <c r="F1516" s="1" t="s">
        <v>84</v>
      </c>
      <c r="G1516" s="1" t="s">
        <v>27</v>
      </c>
      <c r="H1516" s="1" t="str">
        <f>Tabulka1[[#This Row],[z2Label]]</f>
        <v>Dynamic viscosity (mPa.s)</v>
      </c>
      <c r="I1516" s="1">
        <f t="shared" ref="I1516:J1519" si="974">I1145</f>
        <v>10</v>
      </c>
      <c r="J1516" s="1">
        <f t="shared" si="974"/>
        <v>3.8849999999999998</v>
      </c>
      <c r="K1516">
        <v>1.2283436602154674</v>
      </c>
      <c r="L1516">
        <v>3.9127891035396772E-4</v>
      </c>
      <c r="M1516" s="1" t="s">
        <v>29</v>
      </c>
      <c r="N1516" s="1" t="s">
        <v>28</v>
      </c>
      <c r="O1516" s="1" t="s">
        <v>81</v>
      </c>
      <c r="P1516" s="1">
        <f t="shared" ref="P1516:Q1519" si="975">P1145</f>
        <v>2.8752760931702275</v>
      </c>
      <c r="Q1516" s="1">
        <f t="shared" si="975"/>
        <v>3.8849999999999998</v>
      </c>
      <c r="R1516" s="1">
        <f>Tabulka1[[#This Row],[z2]]</f>
        <v>1.2283436602154674</v>
      </c>
      <c r="S1516" s="1">
        <f>Tabulka1[[#This Row],[std2]]</f>
        <v>3.9127891035396772E-4</v>
      </c>
      <c r="T1516" s="1" t="s">
        <v>39</v>
      </c>
      <c r="U1516" s="1" t="s">
        <v>28</v>
      </c>
      <c r="V1516" s="1" t="str">
        <f>Tabulka1[[#This Row],[z2Label]]</f>
        <v>Dynamic viscosity (mPa.s)</v>
      </c>
      <c r="W1516" s="1">
        <f>2*Tabulka1[[#This Row],[x3]]/94.196*1000/(100-Tabulka1[[#This Row],[x2]])</f>
        <v>0.67831993176644145</v>
      </c>
      <c r="X1516" s="1">
        <f>(Tabulka1[[#This Row],[x2]]-Tabulka1[[#This Row],[x3]])/60.08*1000/(100-Tabulka1[[#This Row],[x2]])</f>
        <v>1.3176364674563126</v>
      </c>
      <c r="Y1516" s="1">
        <f>Tabulka1[[#This Row],[z2]]</f>
        <v>1.2283436602154674</v>
      </c>
      <c r="Z1516" s="1">
        <f>Tabulka1[[#This Row],[std2]]</f>
        <v>3.9127891035396772E-4</v>
      </c>
      <c r="AA1516" s="1" t="s">
        <v>40</v>
      </c>
      <c r="AB1516" s="1" t="s">
        <v>37</v>
      </c>
      <c r="AC1516" s="1" t="str">
        <f>Tabulka1[[#This Row],[z2Label]]</f>
        <v>Dynamic viscosity (mPa.s)</v>
      </c>
      <c r="AD1516" s="1">
        <f>Tabulka1[[#This Row],[y2]]</f>
        <v>3.8849999999999998</v>
      </c>
      <c r="AE1516" s="1">
        <f>Tabulka1[[#This Row],[x3]]</f>
        <v>2.8752760931702275</v>
      </c>
      <c r="AF1516" s="1">
        <f>Tabulka1[[#This Row],[x2]]-Tabulka1[[#This Row],[x3]]</f>
        <v>7.1247239068297725</v>
      </c>
      <c r="AG1516" s="1">
        <f>100-Tabulka1[[#This Row],[Na2O_proc]]-Tabulka1[[#This Row],[SiO2_proc]]</f>
        <v>90</v>
      </c>
      <c r="AH1516" s="1">
        <f>Tabulka1[[#This Row],[z2]]</f>
        <v>1.2283436602154674</v>
      </c>
      <c r="AI1516" s="1">
        <f>Tabulka1[[#This Row],[std2]]</f>
        <v>3.9127891035396772E-4</v>
      </c>
      <c r="AJ1516" s="1" t="str">
        <f>Tabulka1[[#This Row],[z2Label]]</f>
        <v>Dynamic viscosity (mPa.s)</v>
      </c>
      <c r="AK1516" s="1">
        <v>20</v>
      </c>
      <c r="AL1516" s="1" t="s">
        <v>83</v>
      </c>
      <c r="AM1516" s="1" t="s">
        <v>79</v>
      </c>
      <c r="AN1516" s="1">
        <f t="shared" si="969"/>
        <v>1.3854887764717865</v>
      </c>
      <c r="AO1516" s="1">
        <f>Tabulka1[[#This Row],[Interpolated_z2]]-Tabulka1[[#This Row],[z2]]</f>
        <v>0.15714511625631911</v>
      </c>
      <c r="AP1516" s="1">
        <f>Tabulka1[[#This Row],[Interpolated_z2 - measured]]/Tabulka1[[#This Row],[z2]]*100</f>
        <v>12.793253333415977</v>
      </c>
      <c r="AQ1516" s="1">
        <v>1</v>
      </c>
    </row>
    <row r="1517" spans="1:43" s="6" customFormat="1" ht="16.5" x14ac:dyDescent="0.35">
      <c r="A1517" s="2"/>
      <c r="B1517" s="2"/>
      <c r="C1517" s="2" t="str">
        <f>Tabulka1[[#This Row],[z2]]</f>
        <v>chyběl vzorek</v>
      </c>
      <c r="D1517" s="2" t="str">
        <f>Tabulka1[[#This Row],[std2]]</f>
        <v>chyběl vzorek</v>
      </c>
      <c r="E1517" s="2">
        <f t="shared" si="970"/>
        <v>11</v>
      </c>
      <c r="F1517" s="2" t="s">
        <v>84</v>
      </c>
      <c r="G1517" s="2" t="s">
        <v>27</v>
      </c>
      <c r="H1517" s="2" t="str">
        <f>Tabulka1[[#This Row],[z2Label]]</f>
        <v>Dynamic viscosity (mPa.s)</v>
      </c>
      <c r="I1517" s="2">
        <f t="shared" si="974"/>
        <v>15</v>
      </c>
      <c r="J1517" s="2">
        <f t="shared" si="974"/>
        <v>3.8849999999999998</v>
      </c>
      <c r="K1517" s="6" t="s">
        <v>48</v>
      </c>
      <c r="L1517" s="6" t="s">
        <v>48</v>
      </c>
      <c r="M1517" s="2" t="s">
        <v>29</v>
      </c>
      <c r="N1517" s="2" t="s">
        <v>28</v>
      </c>
      <c r="O1517" s="2" t="s">
        <v>81</v>
      </c>
      <c r="P1517" s="2">
        <f t="shared" si="975"/>
        <v>4.3129141397553408</v>
      </c>
      <c r="Q1517" s="2">
        <f t="shared" si="975"/>
        <v>3.8849999999999998</v>
      </c>
      <c r="R1517" s="2" t="str">
        <f>Tabulka1[[#This Row],[z2]]</f>
        <v>chyběl vzorek</v>
      </c>
      <c r="S1517" s="2" t="str">
        <f>Tabulka1[[#This Row],[std2]]</f>
        <v>chyběl vzorek</v>
      </c>
      <c r="T1517" s="2" t="s">
        <v>39</v>
      </c>
      <c r="U1517" s="2" t="s">
        <v>28</v>
      </c>
      <c r="V1517" s="2" t="str">
        <f>Tabulka1[[#This Row],[z2Label]]</f>
        <v>Dynamic viscosity (mPa.s)</v>
      </c>
      <c r="W1517" s="2">
        <f>2*Tabulka1[[#This Row],[x3]]/94.196*1000/(100-Tabulka1[[#This Row],[x2]])</f>
        <v>1.0773316563349364</v>
      </c>
      <c r="X1517" s="2">
        <f>(Tabulka1[[#This Row],[x2]]-Tabulka1[[#This Row],[x3]])/60.08*1000/(100-Tabulka1[[#This Row],[x2]])</f>
        <v>2.0927167424306141</v>
      </c>
      <c r="Y1517" s="2" t="str">
        <f>Tabulka1[[#This Row],[z2]]</f>
        <v>chyběl vzorek</v>
      </c>
      <c r="Z1517" s="2" t="str">
        <f>Tabulka1[[#This Row],[std2]]</f>
        <v>chyběl vzorek</v>
      </c>
      <c r="AA1517" s="2" t="s">
        <v>40</v>
      </c>
      <c r="AB1517" s="2" t="s">
        <v>37</v>
      </c>
      <c r="AC1517" s="2" t="str">
        <f>Tabulka1[[#This Row],[z2Label]]</f>
        <v>Dynamic viscosity (mPa.s)</v>
      </c>
      <c r="AD1517" s="2">
        <f>Tabulka1[[#This Row],[y2]]</f>
        <v>3.8849999999999998</v>
      </c>
      <c r="AE1517" s="2">
        <f>Tabulka1[[#This Row],[x3]]</f>
        <v>4.3129141397553408</v>
      </c>
      <c r="AF1517" s="2">
        <f>Tabulka1[[#This Row],[x2]]-Tabulka1[[#This Row],[x3]]</f>
        <v>10.687085860244659</v>
      </c>
      <c r="AG1517" s="2">
        <f>100-Tabulka1[[#This Row],[Na2O_proc]]-Tabulka1[[#This Row],[SiO2_proc]]</f>
        <v>85</v>
      </c>
      <c r="AH1517" s="2" t="str">
        <f>Tabulka1[[#This Row],[z2]]</f>
        <v>chyběl vzorek</v>
      </c>
      <c r="AI1517" s="2" t="str">
        <f>Tabulka1[[#This Row],[std2]]</f>
        <v>chyběl vzorek</v>
      </c>
      <c r="AJ1517" s="2" t="str">
        <f>Tabulka1[[#This Row],[z2Label]]</f>
        <v>Dynamic viscosity (mPa.s)</v>
      </c>
      <c r="AK1517" s="2">
        <v>20</v>
      </c>
      <c r="AL1517" s="2" t="s">
        <v>83</v>
      </c>
      <c r="AM1517" s="2" t="s">
        <v>79</v>
      </c>
      <c r="AN1517" s="2">
        <f t="shared" si="969"/>
        <v>2.1194100998967822</v>
      </c>
      <c r="AO1517" s="2" t="e">
        <f>Tabulka1[[#This Row],[Interpolated_z2]]-Tabulka1[[#This Row],[z2]]</f>
        <v>#VALUE!</v>
      </c>
      <c r="AP1517" s="2" t="e">
        <f>Tabulka1[[#This Row],[Interpolated_z2 - measured]]/Tabulka1[[#This Row],[z2]]*100</f>
        <v>#VALUE!</v>
      </c>
      <c r="AQ1517" s="1">
        <v>1</v>
      </c>
    </row>
    <row r="1518" spans="1:43" ht="16.5" x14ac:dyDescent="0.35">
      <c r="A1518" s="1">
        <f>A1147</f>
        <v>1.421399067418625</v>
      </c>
      <c r="B1518" s="1">
        <f>B1147</f>
        <v>2.7610676884606788</v>
      </c>
      <c r="C1518" s="1">
        <f>Tabulka1[[#This Row],[z2]]</f>
        <v>2.7303657457275419</v>
      </c>
      <c r="D1518" s="1">
        <f>Tabulka1[[#This Row],[std2]]</f>
        <v>2.6173679802125272E-3</v>
      </c>
      <c r="E1518" s="1">
        <f t="shared" si="970"/>
        <v>11</v>
      </c>
      <c r="F1518" s="1" t="s">
        <v>84</v>
      </c>
      <c r="G1518" s="1" t="s">
        <v>27</v>
      </c>
      <c r="H1518" s="1" t="str">
        <f>Tabulka1[[#This Row],[z2Label]]</f>
        <v>Dynamic viscosity (mPa.s)</v>
      </c>
      <c r="I1518" s="1">
        <f t="shared" si="974"/>
        <v>20</v>
      </c>
      <c r="J1518" s="1">
        <f t="shared" si="974"/>
        <v>3.8849999999999998</v>
      </c>
      <c r="K1518">
        <v>2.7303657457275419</v>
      </c>
      <c r="L1518">
        <v>2.6173679802125272E-3</v>
      </c>
      <c r="M1518" s="1" t="s">
        <v>29</v>
      </c>
      <c r="N1518" s="1" t="s">
        <v>28</v>
      </c>
      <c r="O1518" s="1" t="s">
        <v>81</v>
      </c>
      <c r="P1518" s="1">
        <f t="shared" si="975"/>
        <v>5.750552186340455</v>
      </c>
      <c r="Q1518" s="1">
        <f t="shared" si="975"/>
        <v>3.8849999999999998</v>
      </c>
      <c r="R1518" s="1">
        <f>Tabulka1[[#This Row],[z2]]</f>
        <v>2.7303657457275419</v>
      </c>
      <c r="S1518" s="1">
        <f>Tabulka1[[#This Row],[std2]]</f>
        <v>2.6173679802125272E-3</v>
      </c>
      <c r="T1518" s="1" t="s">
        <v>39</v>
      </c>
      <c r="U1518" s="1" t="s">
        <v>28</v>
      </c>
      <c r="V1518" s="1" t="str">
        <f>Tabulka1[[#This Row],[z2Label]]</f>
        <v>Dynamic viscosity (mPa.s)</v>
      </c>
      <c r="W1518" s="1">
        <f>2*Tabulka1[[#This Row],[x3]]/94.196*1000/(100-Tabulka1[[#This Row],[x2]])</f>
        <v>1.5262198464744932</v>
      </c>
      <c r="X1518" s="1">
        <f>(Tabulka1[[#This Row],[x2]]-Tabulka1[[#This Row],[x3]])/60.08*1000/(100-Tabulka1[[#This Row],[x2]])</f>
        <v>2.9646820517767032</v>
      </c>
      <c r="Y1518" s="1">
        <f>Tabulka1[[#This Row],[z2]]</f>
        <v>2.7303657457275419</v>
      </c>
      <c r="Z1518" s="1">
        <f>Tabulka1[[#This Row],[std2]]</f>
        <v>2.6173679802125272E-3</v>
      </c>
      <c r="AA1518" s="1" t="s">
        <v>40</v>
      </c>
      <c r="AB1518" s="1" t="s">
        <v>37</v>
      </c>
      <c r="AC1518" s="1" t="str">
        <f>Tabulka1[[#This Row],[z2Label]]</f>
        <v>Dynamic viscosity (mPa.s)</v>
      </c>
      <c r="AD1518" s="1">
        <f>Tabulka1[[#This Row],[y2]]</f>
        <v>3.8849999999999998</v>
      </c>
      <c r="AE1518" s="1">
        <f>Tabulka1[[#This Row],[x3]]</f>
        <v>5.750552186340455</v>
      </c>
      <c r="AF1518" s="1">
        <f>Tabulka1[[#This Row],[x2]]-Tabulka1[[#This Row],[x3]]</f>
        <v>14.249447813659545</v>
      </c>
      <c r="AG1518" s="1">
        <f>100-Tabulka1[[#This Row],[Na2O_proc]]-Tabulka1[[#This Row],[SiO2_proc]]</f>
        <v>80</v>
      </c>
      <c r="AH1518" s="1">
        <f>Tabulka1[[#This Row],[z2]]</f>
        <v>2.7303657457275419</v>
      </c>
      <c r="AI1518" s="1">
        <f>Tabulka1[[#This Row],[std2]]</f>
        <v>2.6173679802125272E-3</v>
      </c>
      <c r="AJ1518" s="1" t="str">
        <f>Tabulka1[[#This Row],[z2Label]]</f>
        <v>Dynamic viscosity (mPa.s)</v>
      </c>
      <c r="AK1518" s="1">
        <v>20</v>
      </c>
      <c r="AL1518" s="1" t="s">
        <v>83</v>
      </c>
      <c r="AM1518" s="1" t="s">
        <v>79</v>
      </c>
      <c r="AN1518" s="1">
        <f t="shared" si="969"/>
        <v>3.2127528014092888</v>
      </c>
      <c r="AO1518" s="1">
        <f>Tabulka1[[#This Row],[Interpolated_z2]]-Tabulka1[[#This Row],[z2]]</f>
        <v>0.48238705568174689</v>
      </c>
      <c r="AP1518" s="1">
        <f>Tabulka1[[#This Row],[Interpolated_z2 - measured]]/Tabulka1[[#This Row],[z2]]*100</f>
        <v>17.667488556673515</v>
      </c>
      <c r="AQ1518" s="1">
        <v>1</v>
      </c>
    </row>
    <row r="1519" spans="1:43" ht="16.5" x14ac:dyDescent="0.35">
      <c r="A1519" s="1">
        <f>A1148</f>
        <v>1.8526019606430633</v>
      </c>
      <c r="B1519" s="1">
        <f>B1148</f>
        <v>3.59867930854915</v>
      </c>
      <c r="C1519" s="1">
        <f>Tabulka1[[#This Row],[z2]]</f>
        <v>5.8240401554705858</v>
      </c>
      <c r="D1519" s="1">
        <f>Tabulka1[[#This Row],[std2]]</f>
        <v>8.6147194796096192E-3</v>
      </c>
      <c r="E1519" s="1">
        <f t="shared" si="970"/>
        <v>11</v>
      </c>
      <c r="F1519" s="1" t="s">
        <v>84</v>
      </c>
      <c r="G1519" s="1" t="s">
        <v>27</v>
      </c>
      <c r="H1519" s="1" t="str">
        <f>Tabulka1[[#This Row],[z2Label]]</f>
        <v>Dynamic viscosity (mPa.s)</v>
      </c>
      <c r="I1519" s="1">
        <f t="shared" si="974"/>
        <v>25</v>
      </c>
      <c r="J1519" s="1">
        <f t="shared" si="974"/>
        <v>3.8849999999999998</v>
      </c>
      <c r="K1519">
        <v>5.8240401554705858</v>
      </c>
      <c r="L1519">
        <v>8.6147194796096192E-3</v>
      </c>
      <c r="M1519" s="1" t="s">
        <v>29</v>
      </c>
      <c r="N1519" s="1" t="s">
        <v>28</v>
      </c>
      <c r="O1519" s="1" t="s">
        <v>81</v>
      </c>
      <c r="P1519" s="1">
        <f t="shared" si="975"/>
        <v>7.1881902329255682</v>
      </c>
      <c r="Q1519" s="1">
        <f t="shared" si="975"/>
        <v>3.8849999999999998</v>
      </c>
      <c r="R1519" s="1">
        <f>Tabulka1[[#This Row],[z2]]</f>
        <v>5.8240401554705858</v>
      </c>
      <c r="S1519" s="1">
        <f>Tabulka1[[#This Row],[std2]]</f>
        <v>8.6147194796096192E-3</v>
      </c>
      <c r="T1519" s="1" t="s">
        <v>39</v>
      </c>
      <c r="U1519" s="1" t="s">
        <v>28</v>
      </c>
      <c r="V1519" s="1" t="str">
        <f>Tabulka1[[#This Row],[z2Label]]</f>
        <v>Dynamic viscosity (mPa.s)</v>
      </c>
      <c r="W1519" s="1">
        <f>2*Tabulka1[[#This Row],[x3]]/94.196*1000/(100-Tabulka1[[#This Row],[x2]])</f>
        <v>2.0349597952993244</v>
      </c>
      <c r="X1519" s="1">
        <f>(Tabulka1[[#This Row],[x2]]-Tabulka1[[#This Row],[x3]])/60.08*1000/(100-Tabulka1[[#This Row],[x2]])</f>
        <v>3.9529094023689377</v>
      </c>
      <c r="Y1519" s="1">
        <f>Tabulka1[[#This Row],[z2]]</f>
        <v>5.8240401554705858</v>
      </c>
      <c r="Z1519" s="1">
        <f>Tabulka1[[#This Row],[std2]]</f>
        <v>8.6147194796096192E-3</v>
      </c>
      <c r="AA1519" s="1" t="s">
        <v>40</v>
      </c>
      <c r="AB1519" s="1" t="s">
        <v>37</v>
      </c>
      <c r="AC1519" s="1" t="str">
        <f>Tabulka1[[#This Row],[z2Label]]</f>
        <v>Dynamic viscosity (mPa.s)</v>
      </c>
      <c r="AD1519" s="1">
        <f>Tabulka1[[#This Row],[y2]]</f>
        <v>3.8849999999999998</v>
      </c>
      <c r="AE1519" s="1">
        <f>Tabulka1[[#This Row],[x3]]</f>
        <v>7.1881902329255682</v>
      </c>
      <c r="AF1519" s="1">
        <f>Tabulka1[[#This Row],[x2]]-Tabulka1[[#This Row],[x3]]</f>
        <v>17.811809767074433</v>
      </c>
      <c r="AG1519" s="1">
        <f>100-Tabulka1[[#This Row],[Na2O_proc]]-Tabulka1[[#This Row],[SiO2_proc]]</f>
        <v>75</v>
      </c>
      <c r="AH1519" s="1">
        <f>Tabulka1[[#This Row],[z2]]</f>
        <v>5.8240401554705858</v>
      </c>
      <c r="AI1519" s="1">
        <f>Tabulka1[[#This Row],[std2]]</f>
        <v>8.6147194796096192E-3</v>
      </c>
      <c r="AJ1519" s="1" t="str">
        <f>Tabulka1[[#This Row],[z2Label]]</f>
        <v>Dynamic viscosity (mPa.s)</v>
      </c>
      <c r="AK1519" s="1">
        <v>20</v>
      </c>
      <c r="AL1519" s="1" t="s">
        <v>83</v>
      </c>
      <c r="AM1519" s="1" t="s">
        <v>79</v>
      </c>
      <c r="AN1519" s="1">
        <f t="shared" si="969"/>
        <v>5.0804394185092843</v>
      </c>
      <c r="AO1519" s="1">
        <f>Tabulka1[[#This Row],[Interpolated_z2]]-Tabulka1[[#This Row],[z2]]</f>
        <v>-0.74360073696130158</v>
      </c>
      <c r="AP1519" s="1">
        <f>Tabulka1[[#This Row],[Interpolated_z2 - measured]]/Tabulka1[[#This Row],[z2]]*100</f>
        <v>-12.767781765083283</v>
      </c>
      <c r="AQ1519" s="1">
        <v>1</v>
      </c>
    </row>
    <row r="1520" spans="1:43" ht="16.5" x14ac:dyDescent="0.35">
      <c r="A1520" s="1">
        <f t="shared" ref="A1520:B1520" si="976">A1149</f>
        <v>0</v>
      </c>
      <c r="B1520" s="1">
        <f t="shared" si="976"/>
        <v>0</v>
      </c>
      <c r="C1520" s="1">
        <f>Tabulka1[[#This Row],[z2]]</f>
        <v>0.85630634428904007</v>
      </c>
      <c r="D1520" s="1">
        <f>Tabulka1[[#This Row],[std2]]</f>
        <v>1.7616965743173559E-3</v>
      </c>
      <c r="E1520" s="1">
        <f t="shared" ref="E1520:E1528" si="977">E1149</f>
        <v>1</v>
      </c>
      <c r="F1520" s="1" t="s">
        <v>84</v>
      </c>
      <c r="G1520" s="1" t="s">
        <v>27</v>
      </c>
      <c r="H1520" s="1" t="str">
        <f>Tabulka1[[#This Row],[z2Label]]</f>
        <v>Dynamic viscosity (mPa.s)</v>
      </c>
      <c r="I1520" s="1">
        <f t="shared" ref="I1520:J1520" si="978">I1149</f>
        <v>0</v>
      </c>
      <c r="J1520" s="1">
        <f t="shared" si="978"/>
        <v>0</v>
      </c>
      <c r="K1520" s="1">
        <v>0.85630634428904007</v>
      </c>
      <c r="L1520" s="1">
        <v>1.7616965743173559E-3</v>
      </c>
      <c r="M1520" s="1" t="s">
        <v>29</v>
      </c>
      <c r="N1520" s="1" t="s">
        <v>28</v>
      </c>
      <c r="O1520" s="1" t="s">
        <v>81</v>
      </c>
      <c r="P1520" s="1">
        <f t="shared" ref="P1520:Q1520" si="979">P1149</f>
        <v>0</v>
      </c>
      <c r="Q1520" s="1">
        <f t="shared" si="979"/>
        <v>0</v>
      </c>
      <c r="R1520" s="1">
        <f>Tabulka1[[#This Row],[z2]]</f>
        <v>0.85630634428904007</v>
      </c>
      <c r="S1520" s="1">
        <f>Tabulka1[[#This Row],[std2]]</f>
        <v>1.7616965743173559E-3</v>
      </c>
      <c r="T1520" s="1" t="s">
        <v>39</v>
      </c>
      <c r="U1520" s="1" t="s">
        <v>28</v>
      </c>
      <c r="V1520" s="1" t="str">
        <f>Tabulka1[[#This Row],[z2Label]]</f>
        <v>Dynamic viscosity (mPa.s)</v>
      </c>
      <c r="W1520" s="1">
        <f>2*Tabulka1[[#This Row],[x3]]/94.196*1000/(100-Tabulka1[[#This Row],[x2]])</f>
        <v>0</v>
      </c>
      <c r="X1520" s="1">
        <f>(Tabulka1[[#This Row],[x2]]-Tabulka1[[#This Row],[x3]])/60.08*1000/(100-Tabulka1[[#This Row],[x2]])</f>
        <v>0</v>
      </c>
      <c r="Y1520" s="1">
        <f>Tabulka1[[#This Row],[z2]]</f>
        <v>0.85630634428904007</v>
      </c>
      <c r="Z1520" s="1">
        <f>Tabulka1[[#This Row],[std2]]</f>
        <v>1.7616965743173559E-3</v>
      </c>
      <c r="AA1520" s="1" t="s">
        <v>40</v>
      </c>
      <c r="AB1520" s="1" t="s">
        <v>37</v>
      </c>
      <c r="AC1520" s="1" t="str">
        <f>Tabulka1[[#This Row],[z2Label]]</f>
        <v>Dynamic viscosity (mPa.s)</v>
      </c>
      <c r="AD1520" s="1">
        <f>Tabulka1[[#This Row],[y2]]</f>
        <v>0</v>
      </c>
      <c r="AE1520" s="1">
        <f>Tabulka1[[#This Row],[x3]]</f>
        <v>0</v>
      </c>
      <c r="AF1520" s="1">
        <f>Tabulka1[[#This Row],[x2]]-Tabulka1[[#This Row],[x3]]</f>
        <v>0</v>
      </c>
      <c r="AG1520" s="1">
        <f>100-Tabulka1[[#This Row],[Na2O_proc]]-Tabulka1[[#This Row],[SiO2_proc]]</f>
        <v>100</v>
      </c>
      <c r="AH1520" s="1">
        <f>Tabulka1[[#This Row],[z2]]</f>
        <v>0.85630634428904007</v>
      </c>
      <c r="AI1520" s="1">
        <f>Tabulka1[[#This Row],[std2]]</f>
        <v>1.7616965743173559E-3</v>
      </c>
      <c r="AJ1520" s="1" t="str">
        <f>Tabulka1[[#This Row],[z2Label]]</f>
        <v>Dynamic viscosity (mPa.s)</v>
      </c>
      <c r="AK1520" s="1">
        <v>25</v>
      </c>
      <c r="AL1520" s="1" t="s">
        <v>83</v>
      </c>
      <c r="AM1520" s="1" t="s">
        <v>79</v>
      </c>
      <c r="AN1520" s="1">
        <f>1.0635 + -0.17346*I1520 + -0.52352*J1520 + 0.026836*I1520^2 + 0.13261*I1520*J1520 + 0.34042*J1520^2 + -0.0011475*I1520^3 + -0.0064059*I1520^2*J1520 + -0.059085*I1520*J1520^2 + -0.053297*J1520^3 + 0.000016541*I1520^4 + 0.00012228*I1520^3*J1520 + 0.00077966*I1520^2*J1520^2 + 0.0087336*I1520*J1520^3 + -0.0012705*J1520^4</f>
        <v>1.0634999999999999</v>
      </c>
      <c r="AO1520" s="1">
        <f>Tabulka1[[#This Row],[Interpolated_z2]]-Tabulka1[[#This Row],[z2]]</f>
        <v>0.20719365571095982</v>
      </c>
      <c r="AP1520" s="1">
        <f>Tabulka1[[#This Row],[Interpolated_z2 - measured]]/Tabulka1[[#This Row],[z2]]*100</f>
        <v>24.196207010819844</v>
      </c>
      <c r="AQ1520" s="1">
        <v>100</v>
      </c>
    </row>
    <row r="1521" spans="1:43" ht="16.5" x14ac:dyDescent="0.35">
      <c r="A1521" s="1">
        <f t="shared" ref="A1521:B1521" si="980">A1150</f>
        <v>1.1160452673149601</v>
      </c>
      <c r="B1521" s="1">
        <f t="shared" si="980"/>
        <v>0</v>
      </c>
      <c r="C1521" s="1">
        <f>Tabulka1[[#This Row],[z2]]</f>
        <v>0.97718465452519387</v>
      </c>
      <c r="D1521" s="1">
        <f>Tabulka1[[#This Row],[std2]]</f>
        <v>6.3370430899752886E-4</v>
      </c>
      <c r="E1521" s="1">
        <f t="shared" si="977"/>
        <v>1</v>
      </c>
      <c r="F1521" s="1" t="s">
        <v>84</v>
      </c>
      <c r="G1521" s="1" t="s">
        <v>27</v>
      </c>
      <c r="H1521" s="1" t="str">
        <f>Tabulka1[[#This Row],[z2Label]]</f>
        <v>Dynamic viscosity (mPa.s)</v>
      </c>
      <c r="I1521" s="1">
        <f t="shared" ref="I1521:J1521" si="981">I1150</f>
        <v>5</v>
      </c>
      <c r="J1521" s="1">
        <f t="shared" si="981"/>
        <v>0</v>
      </c>
      <c r="K1521" s="1">
        <v>0.97718465452519387</v>
      </c>
      <c r="L1521" s="1">
        <v>6.3370430899752886E-4</v>
      </c>
      <c r="M1521" s="1" t="s">
        <v>29</v>
      </c>
      <c r="N1521" s="1" t="s">
        <v>28</v>
      </c>
      <c r="O1521" s="1" t="s">
        <v>81</v>
      </c>
      <c r="P1521" s="1">
        <f t="shared" ref="P1521:Q1521" si="982">P1150</f>
        <v>5</v>
      </c>
      <c r="Q1521" s="1">
        <f t="shared" si="982"/>
        <v>0</v>
      </c>
      <c r="R1521" s="1">
        <f>Tabulka1[[#This Row],[z2]]</f>
        <v>0.97718465452519387</v>
      </c>
      <c r="S1521" s="1">
        <f>Tabulka1[[#This Row],[std2]]</f>
        <v>6.3370430899752886E-4</v>
      </c>
      <c r="T1521" s="1" t="s">
        <v>39</v>
      </c>
      <c r="U1521" s="1" t="s">
        <v>28</v>
      </c>
      <c r="V1521" s="1" t="str">
        <f>Tabulka1[[#This Row],[z2Label]]</f>
        <v>Dynamic viscosity (mPa.s)</v>
      </c>
      <c r="W1521" s="1">
        <f>2*Tabulka1[[#This Row],[x3]]/94.196*1000/(100-Tabulka1[[#This Row],[x2]])</f>
        <v>1.1174907415892059</v>
      </c>
      <c r="X1521" s="1">
        <f>(Tabulka1[[#This Row],[x2]]-Tabulka1[[#This Row],[x3]])/60.08*1000/(100-Tabulka1[[#This Row],[x2]])</f>
        <v>0</v>
      </c>
      <c r="Y1521" s="1">
        <f>Tabulka1[[#This Row],[z2]]</f>
        <v>0.97718465452519387</v>
      </c>
      <c r="Z1521" s="1">
        <f>Tabulka1[[#This Row],[std2]]</f>
        <v>6.3370430899752886E-4</v>
      </c>
      <c r="AA1521" s="1" t="s">
        <v>40</v>
      </c>
      <c r="AB1521" s="1" t="s">
        <v>37</v>
      </c>
      <c r="AC1521" s="1" t="str">
        <f>Tabulka1[[#This Row],[z2Label]]</f>
        <v>Dynamic viscosity (mPa.s)</v>
      </c>
      <c r="AD1521" s="1">
        <f>Tabulka1[[#This Row],[y2]]</f>
        <v>0</v>
      </c>
      <c r="AE1521" s="1">
        <f>Tabulka1[[#This Row],[x3]]</f>
        <v>5</v>
      </c>
      <c r="AF1521" s="1">
        <f>Tabulka1[[#This Row],[x2]]-Tabulka1[[#This Row],[x3]]</f>
        <v>0</v>
      </c>
      <c r="AG1521" s="1">
        <f>100-Tabulka1[[#This Row],[Na2O_proc]]-Tabulka1[[#This Row],[SiO2_proc]]</f>
        <v>95</v>
      </c>
      <c r="AH1521" s="1">
        <f>Tabulka1[[#This Row],[z2]]</f>
        <v>0.97718465452519387</v>
      </c>
      <c r="AI1521" s="1">
        <f>Tabulka1[[#This Row],[std2]]</f>
        <v>6.3370430899752886E-4</v>
      </c>
      <c r="AJ1521" s="1" t="str">
        <f>Tabulka1[[#This Row],[z2Label]]</f>
        <v>Dynamic viscosity (mPa.s)</v>
      </c>
      <c r="AK1521" s="1">
        <v>25</v>
      </c>
      <c r="AL1521" s="1" t="s">
        <v>83</v>
      </c>
      <c r="AM1521" s="1" t="s">
        <v>79</v>
      </c>
      <c r="AN1521" s="1">
        <f t="shared" ref="AN1521:AN1584" si="983">1.0635 + -0.17346*I1521 + -0.52352*J1521 + 0.026836*I1521^2 + 0.13261*I1521*J1521 + 0.34042*J1521^2 + -0.0011475*I1521^3 + -0.0064059*I1521^2*J1521 + -0.059085*I1521*J1521^2 + -0.053297*J1521^3 + 0.000016541*I1521^4 + 0.00012228*I1521^3*J1521 + 0.00077966*I1521^2*J1521^2 + 0.0087336*I1521*J1521^3 + -0.0012705*J1521^4</f>
        <v>0.73400062499999985</v>
      </c>
      <c r="AO1521" s="1">
        <f>Tabulka1[[#This Row],[Interpolated_z2]]-Tabulka1[[#This Row],[z2]]</f>
        <v>-0.24318402952519402</v>
      </c>
      <c r="AP1521" s="1">
        <f>Tabulka1[[#This Row],[Interpolated_z2 - measured]]/Tabulka1[[#This Row],[z2]]*100</f>
        <v>-24.886189974335522</v>
      </c>
      <c r="AQ1521" s="1">
        <v>1</v>
      </c>
    </row>
    <row r="1522" spans="1:43" ht="16.5" x14ac:dyDescent="0.35">
      <c r="A1522" s="1">
        <f t="shared" ref="A1522:B1522" si="984">A1151</f>
        <v>2.3497706908998257</v>
      </c>
      <c r="B1522" s="1">
        <f t="shared" si="984"/>
        <v>0</v>
      </c>
      <c r="C1522" s="1">
        <f>Tabulka1[[#This Row],[z2]]</f>
        <v>1.1294677617723352</v>
      </c>
      <c r="D1522" s="1">
        <f>Tabulka1[[#This Row],[std2]]</f>
        <v>1.8284733731641545E-4</v>
      </c>
      <c r="E1522" s="1">
        <f t="shared" si="977"/>
        <v>1</v>
      </c>
      <c r="F1522" s="1" t="s">
        <v>84</v>
      </c>
      <c r="G1522" s="1" t="s">
        <v>27</v>
      </c>
      <c r="H1522" s="1" t="str">
        <f>Tabulka1[[#This Row],[z2Label]]</f>
        <v>Dynamic viscosity (mPa.s)</v>
      </c>
      <c r="I1522" s="1">
        <f t="shared" ref="I1522:J1522" si="985">I1151</f>
        <v>10</v>
      </c>
      <c r="J1522" s="1">
        <f t="shared" si="985"/>
        <v>0</v>
      </c>
      <c r="K1522" s="1">
        <v>1.1294677617723352</v>
      </c>
      <c r="L1522" s="1">
        <v>1.8284733731641545E-4</v>
      </c>
      <c r="M1522" s="1" t="s">
        <v>29</v>
      </c>
      <c r="N1522" s="1" t="s">
        <v>28</v>
      </c>
      <c r="O1522" s="1" t="s">
        <v>81</v>
      </c>
      <c r="P1522" s="1">
        <f t="shared" ref="P1522:Q1522" si="986">P1151</f>
        <v>10</v>
      </c>
      <c r="Q1522" s="1">
        <f t="shared" si="986"/>
        <v>0</v>
      </c>
      <c r="R1522" s="1">
        <f>Tabulka1[[#This Row],[z2]]</f>
        <v>1.1294677617723352</v>
      </c>
      <c r="S1522" s="1">
        <f>Tabulka1[[#This Row],[std2]]</f>
        <v>1.8284733731641545E-4</v>
      </c>
      <c r="T1522" s="1" t="s">
        <v>39</v>
      </c>
      <c r="U1522" s="1" t="s">
        <v>28</v>
      </c>
      <c r="V1522" s="1" t="str">
        <f>Tabulka1[[#This Row],[z2Label]]</f>
        <v>Dynamic viscosity (mPa.s)</v>
      </c>
      <c r="W1522" s="1">
        <f>2*Tabulka1[[#This Row],[x3]]/94.196*1000/(100-Tabulka1[[#This Row],[x2]])</f>
        <v>2.3591471211327684</v>
      </c>
      <c r="X1522" s="1">
        <f>(Tabulka1[[#This Row],[x2]]-Tabulka1[[#This Row],[x3]])/60.08*1000/(100-Tabulka1[[#This Row],[x2]])</f>
        <v>0</v>
      </c>
      <c r="Y1522" s="1">
        <f>Tabulka1[[#This Row],[z2]]</f>
        <v>1.1294677617723352</v>
      </c>
      <c r="Z1522" s="1">
        <f>Tabulka1[[#This Row],[std2]]</f>
        <v>1.8284733731641545E-4</v>
      </c>
      <c r="AA1522" s="1" t="s">
        <v>40</v>
      </c>
      <c r="AB1522" s="1" t="s">
        <v>37</v>
      </c>
      <c r="AC1522" s="1" t="str">
        <f>Tabulka1[[#This Row],[z2Label]]</f>
        <v>Dynamic viscosity (mPa.s)</v>
      </c>
      <c r="AD1522" s="1">
        <f>Tabulka1[[#This Row],[y2]]</f>
        <v>0</v>
      </c>
      <c r="AE1522" s="1">
        <f>Tabulka1[[#This Row],[x3]]</f>
        <v>10</v>
      </c>
      <c r="AF1522" s="1">
        <f>Tabulka1[[#This Row],[x2]]-Tabulka1[[#This Row],[x3]]</f>
        <v>0</v>
      </c>
      <c r="AG1522" s="1">
        <f>100-Tabulka1[[#This Row],[Na2O_proc]]-Tabulka1[[#This Row],[SiO2_proc]]</f>
        <v>90</v>
      </c>
      <c r="AH1522" s="1">
        <f>Tabulka1[[#This Row],[z2]]</f>
        <v>1.1294677617723352</v>
      </c>
      <c r="AI1522" s="1">
        <f>Tabulka1[[#This Row],[std2]]</f>
        <v>1.8284733731641545E-4</v>
      </c>
      <c r="AJ1522" s="1" t="str">
        <f>Tabulka1[[#This Row],[z2Label]]</f>
        <v>Dynamic viscosity (mPa.s)</v>
      </c>
      <c r="AK1522" s="1">
        <v>25</v>
      </c>
      <c r="AL1522" s="1" t="s">
        <v>83</v>
      </c>
      <c r="AM1522" s="1" t="s">
        <v>79</v>
      </c>
      <c r="AN1522" s="1">
        <f t="shared" si="983"/>
        <v>1.0304099999999996</v>
      </c>
      <c r="AO1522" s="1">
        <f>Tabulka1[[#This Row],[Interpolated_z2]]-Tabulka1[[#This Row],[z2]]</f>
        <v>-9.9057761772335606E-2</v>
      </c>
      <c r="AP1522" s="1">
        <f>Tabulka1[[#This Row],[Interpolated_z2 - measured]]/Tabulka1[[#This Row],[z2]]*100</f>
        <v>-8.770304485441569</v>
      </c>
      <c r="AQ1522" s="1">
        <v>1</v>
      </c>
    </row>
    <row r="1523" spans="1:43" ht="16.5" x14ac:dyDescent="0.35">
      <c r="A1523" s="1">
        <f t="shared" ref="A1523:B1523" si="987">A1152</f>
        <v>3.7079281498152783</v>
      </c>
      <c r="B1523" s="1">
        <f t="shared" si="987"/>
        <v>0</v>
      </c>
      <c r="C1523" s="1">
        <f>Tabulka1[[#This Row],[z2]]</f>
        <v>1.3399712826714811</v>
      </c>
      <c r="D1523" s="1">
        <f>Tabulka1[[#This Row],[std2]]</f>
        <v>2.3793934064787064E-4</v>
      </c>
      <c r="E1523" s="1">
        <f t="shared" si="977"/>
        <v>1</v>
      </c>
      <c r="F1523" s="1" t="s">
        <v>84</v>
      </c>
      <c r="G1523" s="1" t="s">
        <v>27</v>
      </c>
      <c r="H1523" s="1" t="str">
        <f>Tabulka1[[#This Row],[z2Label]]</f>
        <v>Dynamic viscosity (mPa.s)</v>
      </c>
      <c r="I1523" s="1">
        <f t="shared" ref="I1523:J1523" si="988">I1152</f>
        <v>15</v>
      </c>
      <c r="J1523" s="1">
        <f t="shared" si="988"/>
        <v>0</v>
      </c>
      <c r="K1523" s="1">
        <v>1.3399712826714811</v>
      </c>
      <c r="L1523" s="1">
        <v>2.3793934064787064E-4</v>
      </c>
      <c r="M1523" s="1" t="s">
        <v>29</v>
      </c>
      <c r="N1523" s="1" t="s">
        <v>28</v>
      </c>
      <c r="O1523" s="1" t="s">
        <v>81</v>
      </c>
      <c r="P1523" s="1">
        <f t="shared" ref="P1523:Q1523" si="989">P1152</f>
        <v>15</v>
      </c>
      <c r="Q1523" s="1">
        <f t="shared" si="989"/>
        <v>0</v>
      </c>
      <c r="R1523" s="1">
        <f>Tabulka1[[#This Row],[z2]]</f>
        <v>1.3399712826714811</v>
      </c>
      <c r="S1523" s="1">
        <f>Tabulka1[[#This Row],[std2]]</f>
        <v>2.3793934064787064E-4</v>
      </c>
      <c r="T1523" s="1" t="s">
        <v>39</v>
      </c>
      <c r="U1523" s="1" t="s">
        <v>28</v>
      </c>
      <c r="V1523" s="1" t="str">
        <f>Tabulka1[[#This Row],[z2Label]]</f>
        <v>Dynamic viscosity (mPa.s)</v>
      </c>
      <c r="W1523" s="1">
        <f>2*Tabulka1[[#This Row],[x3]]/94.196*1000/(100-Tabulka1[[#This Row],[x2]])</f>
        <v>3.7468807217991023</v>
      </c>
      <c r="X1523" s="1">
        <f>(Tabulka1[[#This Row],[x2]]-Tabulka1[[#This Row],[x3]])/60.08*1000/(100-Tabulka1[[#This Row],[x2]])</f>
        <v>0</v>
      </c>
      <c r="Y1523" s="1">
        <f>Tabulka1[[#This Row],[z2]]</f>
        <v>1.3399712826714811</v>
      </c>
      <c r="Z1523" s="1">
        <f>Tabulka1[[#This Row],[std2]]</f>
        <v>2.3793934064787064E-4</v>
      </c>
      <c r="AA1523" s="1" t="s">
        <v>40</v>
      </c>
      <c r="AB1523" s="1" t="s">
        <v>37</v>
      </c>
      <c r="AC1523" s="1" t="str">
        <f>Tabulka1[[#This Row],[z2Label]]</f>
        <v>Dynamic viscosity (mPa.s)</v>
      </c>
      <c r="AD1523" s="1">
        <f>Tabulka1[[#This Row],[y2]]</f>
        <v>0</v>
      </c>
      <c r="AE1523" s="1">
        <f>Tabulka1[[#This Row],[x3]]</f>
        <v>15</v>
      </c>
      <c r="AF1523" s="1">
        <f>Tabulka1[[#This Row],[x2]]-Tabulka1[[#This Row],[x3]]</f>
        <v>0</v>
      </c>
      <c r="AG1523" s="1">
        <f>100-Tabulka1[[#This Row],[Na2O_proc]]-Tabulka1[[#This Row],[SiO2_proc]]</f>
        <v>85</v>
      </c>
      <c r="AH1523" s="1">
        <f>Tabulka1[[#This Row],[z2]]</f>
        <v>1.3399712826714811</v>
      </c>
      <c r="AI1523" s="1">
        <f>Tabulka1[[#This Row],[std2]]</f>
        <v>2.3793934064787064E-4</v>
      </c>
      <c r="AJ1523" s="1" t="str">
        <f>Tabulka1[[#This Row],[z2Label]]</f>
        <v>Dynamic viscosity (mPa.s)</v>
      </c>
      <c r="AK1523" s="1">
        <v>25</v>
      </c>
      <c r="AL1523" s="1" t="s">
        <v>83</v>
      </c>
      <c r="AM1523" s="1" t="s">
        <v>79</v>
      </c>
      <c r="AN1523" s="1">
        <f t="shared" si="983"/>
        <v>1.4642756249999995</v>
      </c>
      <c r="AO1523" s="1">
        <f>Tabulka1[[#This Row],[Interpolated_z2]]-Tabulka1[[#This Row],[z2]]</f>
        <v>0.12430434232851839</v>
      </c>
      <c r="AP1523" s="1">
        <f>Tabulka1[[#This Row],[Interpolated_z2 - measured]]/Tabulka1[[#This Row],[z2]]*100</f>
        <v>9.276642263608414</v>
      </c>
      <c r="AQ1523" s="1">
        <v>1</v>
      </c>
    </row>
    <row r="1524" spans="1:43" ht="16.5" x14ac:dyDescent="0.35">
      <c r="A1524" s="1">
        <f t="shared" ref="A1524:B1524" si="990">A1153</f>
        <v>5.1978640281965269</v>
      </c>
      <c r="B1524" s="1">
        <f t="shared" si="990"/>
        <v>0</v>
      </c>
      <c r="C1524" s="1">
        <f>Tabulka1[[#This Row],[z2]]</f>
        <v>1.6195388498515999</v>
      </c>
      <c r="D1524" s="1">
        <f>Tabulka1[[#This Row],[std2]]</f>
        <v>3.3687252013785856E-4</v>
      </c>
      <c r="E1524" s="1">
        <f t="shared" si="977"/>
        <v>1</v>
      </c>
      <c r="F1524" s="1" t="s">
        <v>84</v>
      </c>
      <c r="G1524" s="1" t="s">
        <v>27</v>
      </c>
      <c r="H1524" s="1" t="str">
        <f>Tabulka1[[#This Row],[z2Label]]</f>
        <v>Dynamic viscosity (mPa.s)</v>
      </c>
      <c r="I1524" s="1">
        <f t="shared" ref="I1524:J1524" si="991">I1153</f>
        <v>20</v>
      </c>
      <c r="J1524" s="1">
        <f t="shared" si="991"/>
        <v>0</v>
      </c>
      <c r="K1524" s="1">
        <v>1.6195388498515999</v>
      </c>
      <c r="L1524" s="1">
        <v>3.3687252013785856E-4</v>
      </c>
      <c r="M1524" s="1" t="s">
        <v>29</v>
      </c>
      <c r="N1524" s="1" t="s">
        <v>28</v>
      </c>
      <c r="O1524" s="1" t="s">
        <v>81</v>
      </c>
      <c r="P1524" s="1">
        <f t="shared" ref="P1524:Q1524" si="992">P1153</f>
        <v>20</v>
      </c>
      <c r="Q1524" s="1">
        <f t="shared" si="992"/>
        <v>0</v>
      </c>
      <c r="R1524" s="1">
        <f>Tabulka1[[#This Row],[z2]]</f>
        <v>1.6195388498515999</v>
      </c>
      <c r="S1524" s="1">
        <f>Tabulka1[[#This Row],[std2]]</f>
        <v>3.3687252013785856E-4</v>
      </c>
      <c r="T1524" s="1" t="s">
        <v>39</v>
      </c>
      <c r="U1524" s="1" t="s">
        <v>28</v>
      </c>
      <c r="V1524" s="1" t="str">
        <f>Tabulka1[[#This Row],[z2Label]]</f>
        <v>Dynamic viscosity (mPa.s)</v>
      </c>
      <c r="W1524" s="1">
        <f>2*Tabulka1[[#This Row],[x3]]/94.196*1000/(100-Tabulka1[[#This Row],[x2]])</f>
        <v>5.3080810225487287</v>
      </c>
      <c r="X1524" s="1">
        <f>(Tabulka1[[#This Row],[x2]]-Tabulka1[[#This Row],[x3]])/60.08*1000/(100-Tabulka1[[#This Row],[x2]])</f>
        <v>0</v>
      </c>
      <c r="Y1524" s="1">
        <f>Tabulka1[[#This Row],[z2]]</f>
        <v>1.6195388498515999</v>
      </c>
      <c r="Z1524" s="1">
        <f>Tabulka1[[#This Row],[std2]]</f>
        <v>3.3687252013785856E-4</v>
      </c>
      <c r="AA1524" s="1" t="s">
        <v>40</v>
      </c>
      <c r="AB1524" s="1" t="s">
        <v>37</v>
      </c>
      <c r="AC1524" s="1" t="str">
        <f>Tabulka1[[#This Row],[z2Label]]</f>
        <v>Dynamic viscosity (mPa.s)</v>
      </c>
      <c r="AD1524" s="1">
        <f>Tabulka1[[#This Row],[y2]]</f>
        <v>0</v>
      </c>
      <c r="AE1524" s="1">
        <f>Tabulka1[[#This Row],[x3]]</f>
        <v>20</v>
      </c>
      <c r="AF1524" s="1">
        <f>Tabulka1[[#This Row],[x2]]-Tabulka1[[#This Row],[x3]]</f>
        <v>0</v>
      </c>
      <c r="AG1524" s="1">
        <f>100-Tabulka1[[#This Row],[Na2O_proc]]-Tabulka1[[#This Row],[SiO2_proc]]</f>
        <v>80</v>
      </c>
      <c r="AH1524" s="1">
        <f>Tabulka1[[#This Row],[z2]]</f>
        <v>1.6195388498515999</v>
      </c>
      <c r="AI1524" s="1">
        <f>Tabulka1[[#This Row],[std2]]</f>
        <v>3.3687252013785856E-4</v>
      </c>
      <c r="AJ1524" s="1" t="str">
        <f>Tabulka1[[#This Row],[z2Label]]</f>
        <v>Dynamic viscosity (mPa.s)</v>
      </c>
      <c r="AK1524" s="1">
        <v>25</v>
      </c>
      <c r="AL1524" s="1" t="s">
        <v>83</v>
      </c>
      <c r="AM1524" s="1" t="s">
        <v>79</v>
      </c>
      <c r="AN1524" s="1">
        <f t="shared" si="983"/>
        <v>1.7952599999999981</v>
      </c>
      <c r="AO1524" s="1">
        <f>Tabulka1[[#This Row],[Interpolated_z2]]-Tabulka1[[#This Row],[z2]]</f>
        <v>0.17572115014839818</v>
      </c>
      <c r="AP1524" s="1">
        <f>Tabulka1[[#This Row],[Interpolated_z2 - measured]]/Tabulka1[[#This Row],[z2]]*100</f>
        <v>10.850073165240815</v>
      </c>
      <c r="AQ1524" s="1">
        <v>1</v>
      </c>
    </row>
    <row r="1525" spans="1:43" ht="16.5" x14ac:dyDescent="0.35">
      <c r="A1525" s="1">
        <f t="shared" ref="A1525:B1525" si="993">A1154</f>
        <v>6.8237239373221783</v>
      </c>
      <c r="B1525" s="1">
        <f t="shared" si="993"/>
        <v>0</v>
      </c>
      <c r="C1525" s="1">
        <f>Tabulka1[[#This Row],[z2]]</f>
        <v>2.0663028076473031</v>
      </c>
      <c r="D1525" s="1">
        <f>Tabulka1[[#This Row],[std2]]</f>
        <v>1.7799801757589092E-4</v>
      </c>
      <c r="E1525" s="1">
        <f t="shared" si="977"/>
        <v>1</v>
      </c>
      <c r="F1525" s="1" t="s">
        <v>84</v>
      </c>
      <c r="G1525" s="1" t="s">
        <v>27</v>
      </c>
      <c r="H1525" s="1" t="str">
        <f>Tabulka1[[#This Row],[z2Label]]</f>
        <v>Dynamic viscosity (mPa.s)</v>
      </c>
      <c r="I1525" s="1">
        <f t="shared" ref="I1525:J1525" si="994">I1154</f>
        <v>25</v>
      </c>
      <c r="J1525" s="1">
        <f t="shared" si="994"/>
        <v>0</v>
      </c>
      <c r="K1525" s="1">
        <v>2.0663028076473031</v>
      </c>
      <c r="L1525" s="1">
        <v>1.7799801757589092E-4</v>
      </c>
      <c r="M1525" s="1" t="s">
        <v>29</v>
      </c>
      <c r="N1525" s="1" t="s">
        <v>28</v>
      </c>
      <c r="O1525" s="1" t="s">
        <v>81</v>
      </c>
      <c r="P1525" s="1">
        <f t="shared" ref="P1525:Q1525" si="995">P1154</f>
        <v>25</v>
      </c>
      <c r="Q1525" s="1">
        <f t="shared" si="995"/>
        <v>0</v>
      </c>
      <c r="R1525" s="1">
        <f>Tabulka1[[#This Row],[z2]]</f>
        <v>2.0663028076473031</v>
      </c>
      <c r="S1525" s="1">
        <f>Tabulka1[[#This Row],[std2]]</f>
        <v>1.7799801757589092E-4</v>
      </c>
      <c r="T1525" s="1" t="s">
        <v>39</v>
      </c>
      <c r="U1525" s="1" t="s">
        <v>28</v>
      </c>
      <c r="V1525" s="1" t="str">
        <f>Tabulka1[[#This Row],[z2Label]]</f>
        <v>Dynamic viscosity (mPa.s)</v>
      </c>
      <c r="W1525" s="1">
        <f>2*Tabulka1[[#This Row],[x3]]/94.196*1000/(100-Tabulka1[[#This Row],[x2]])</f>
        <v>7.0774413633983055</v>
      </c>
      <c r="X1525" s="1">
        <f>(Tabulka1[[#This Row],[x2]]-Tabulka1[[#This Row],[x3]])/60.08*1000/(100-Tabulka1[[#This Row],[x2]])</f>
        <v>0</v>
      </c>
      <c r="Y1525" s="1">
        <f>Tabulka1[[#This Row],[z2]]</f>
        <v>2.0663028076473031</v>
      </c>
      <c r="Z1525" s="1">
        <f>Tabulka1[[#This Row],[std2]]</f>
        <v>1.7799801757589092E-4</v>
      </c>
      <c r="AA1525" s="1" t="s">
        <v>40</v>
      </c>
      <c r="AB1525" s="1" t="s">
        <v>37</v>
      </c>
      <c r="AC1525" s="1" t="str">
        <f>Tabulka1[[#This Row],[z2Label]]</f>
        <v>Dynamic viscosity (mPa.s)</v>
      </c>
      <c r="AD1525" s="1">
        <f>Tabulka1[[#This Row],[y2]]</f>
        <v>0</v>
      </c>
      <c r="AE1525" s="1">
        <f>Tabulka1[[#This Row],[x3]]</f>
        <v>25</v>
      </c>
      <c r="AF1525" s="1">
        <f>Tabulka1[[#This Row],[x2]]-Tabulka1[[#This Row],[x3]]</f>
        <v>0</v>
      </c>
      <c r="AG1525" s="1">
        <f>100-Tabulka1[[#This Row],[Na2O_proc]]-Tabulka1[[#This Row],[SiO2_proc]]</f>
        <v>75</v>
      </c>
      <c r="AH1525" s="1">
        <f>Tabulka1[[#This Row],[z2]]</f>
        <v>2.0663028076473031</v>
      </c>
      <c r="AI1525" s="1">
        <f>Tabulka1[[#This Row],[std2]]</f>
        <v>1.7799801757589092E-4</v>
      </c>
      <c r="AJ1525" s="1" t="str">
        <f>Tabulka1[[#This Row],[z2Label]]</f>
        <v>Dynamic viscosity (mPa.s)</v>
      </c>
      <c r="AK1525" s="1">
        <v>25</v>
      </c>
      <c r="AL1525" s="1" t="s">
        <v>83</v>
      </c>
      <c r="AM1525" s="1" t="s">
        <v>79</v>
      </c>
      <c r="AN1525" s="1">
        <f t="shared" si="983"/>
        <v>2.0311406250000008</v>
      </c>
      <c r="AO1525" s="1">
        <f>Tabulka1[[#This Row],[Interpolated_z2]]-Tabulka1[[#This Row],[z2]]</f>
        <v>-3.5162182647302309E-2</v>
      </c>
      <c r="AP1525" s="1">
        <f>Tabulka1[[#This Row],[Interpolated_z2 - measured]]/Tabulka1[[#This Row],[z2]]*100</f>
        <v>-1.7016955364513124</v>
      </c>
      <c r="AQ1525" s="1">
        <v>1</v>
      </c>
    </row>
    <row r="1526" spans="1:43" ht="16.5" x14ac:dyDescent="0.35">
      <c r="A1526" s="1">
        <f t="shared" ref="A1526:B1526" si="996">A1155</f>
        <v>8.6117988024969225</v>
      </c>
      <c r="B1526" s="1">
        <f t="shared" si="996"/>
        <v>0</v>
      </c>
      <c r="C1526" s="1">
        <f>Tabulka1[[#This Row],[z2]]</f>
        <v>2.7681803561896219</v>
      </c>
      <c r="D1526" s="1">
        <f>Tabulka1[[#This Row],[std2]]</f>
        <v>3.6340410046008058E-4</v>
      </c>
      <c r="E1526" s="1">
        <f t="shared" si="977"/>
        <v>1</v>
      </c>
      <c r="F1526" s="1" t="s">
        <v>84</v>
      </c>
      <c r="G1526" s="1" t="s">
        <v>27</v>
      </c>
      <c r="H1526" s="1" t="str">
        <f>Tabulka1[[#This Row],[z2Label]]</f>
        <v>Dynamic viscosity (mPa.s)</v>
      </c>
      <c r="I1526" s="1">
        <f t="shared" ref="I1526:J1526" si="997">I1155</f>
        <v>30</v>
      </c>
      <c r="J1526" s="1">
        <f t="shared" si="997"/>
        <v>0</v>
      </c>
      <c r="K1526" s="1">
        <v>2.7681803561896219</v>
      </c>
      <c r="L1526" s="1">
        <v>3.6340410046008058E-4</v>
      </c>
      <c r="M1526" s="1" t="s">
        <v>29</v>
      </c>
      <c r="N1526" s="1" t="s">
        <v>28</v>
      </c>
      <c r="O1526" s="1" t="s">
        <v>81</v>
      </c>
      <c r="P1526" s="1">
        <f t="shared" ref="P1526:Q1526" si="998">P1155</f>
        <v>30</v>
      </c>
      <c r="Q1526" s="1">
        <f t="shared" si="998"/>
        <v>0</v>
      </c>
      <c r="R1526" s="1">
        <f>Tabulka1[[#This Row],[z2]]</f>
        <v>2.7681803561896219</v>
      </c>
      <c r="S1526" s="1">
        <f>Tabulka1[[#This Row],[std2]]</f>
        <v>3.6340410046008058E-4</v>
      </c>
      <c r="T1526" s="1" t="s">
        <v>39</v>
      </c>
      <c r="U1526" s="1" t="s">
        <v>28</v>
      </c>
      <c r="V1526" s="1" t="str">
        <f>Tabulka1[[#This Row],[z2Label]]</f>
        <v>Dynamic viscosity (mPa.s)</v>
      </c>
      <c r="W1526" s="1">
        <f>2*Tabulka1[[#This Row],[x3]]/94.196*1000/(100-Tabulka1[[#This Row],[x2]])</f>
        <v>9.0995674672263913</v>
      </c>
      <c r="X1526" s="1">
        <f>(Tabulka1[[#This Row],[x2]]-Tabulka1[[#This Row],[x3]])/60.08*1000/(100-Tabulka1[[#This Row],[x2]])</f>
        <v>0</v>
      </c>
      <c r="Y1526" s="1">
        <f>Tabulka1[[#This Row],[z2]]</f>
        <v>2.7681803561896219</v>
      </c>
      <c r="Z1526" s="1">
        <f>Tabulka1[[#This Row],[std2]]</f>
        <v>3.6340410046008058E-4</v>
      </c>
      <c r="AA1526" s="1" t="s">
        <v>40</v>
      </c>
      <c r="AB1526" s="1" t="s">
        <v>37</v>
      </c>
      <c r="AC1526" s="1" t="str">
        <f>Tabulka1[[#This Row],[z2Label]]</f>
        <v>Dynamic viscosity (mPa.s)</v>
      </c>
      <c r="AD1526" s="1">
        <f>Tabulka1[[#This Row],[y2]]</f>
        <v>0</v>
      </c>
      <c r="AE1526" s="1">
        <f>Tabulka1[[#This Row],[x3]]</f>
        <v>30</v>
      </c>
      <c r="AF1526" s="1">
        <f>Tabulka1[[#This Row],[x2]]-Tabulka1[[#This Row],[x3]]</f>
        <v>0</v>
      </c>
      <c r="AG1526" s="1">
        <f>100-Tabulka1[[#This Row],[Na2O_proc]]-Tabulka1[[#This Row],[SiO2_proc]]</f>
        <v>70</v>
      </c>
      <c r="AH1526" s="1">
        <f>Tabulka1[[#This Row],[z2]]</f>
        <v>2.7681803561896219</v>
      </c>
      <c r="AI1526" s="1">
        <f>Tabulka1[[#This Row],[std2]]</f>
        <v>3.6340410046008058E-4</v>
      </c>
      <c r="AJ1526" s="1" t="str">
        <f>Tabulka1[[#This Row],[z2Label]]</f>
        <v>Dynamic viscosity (mPa.s)</v>
      </c>
      <c r="AK1526" s="1">
        <v>25</v>
      </c>
      <c r="AL1526" s="1" t="s">
        <v>83</v>
      </c>
      <c r="AM1526" s="1" t="s">
        <v>79</v>
      </c>
      <c r="AN1526" s="1">
        <f t="shared" si="983"/>
        <v>2.4278099999999991</v>
      </c>
      <c r="AO1526" s="1">
        <f>Tabulka1[[#This Row],[Interpolated_z2]]-Tabulka1[[#This Row],[z2]]</f>
        <v>-0.34037035618962275</v>
      </c>
      <c r="AP1526" s="1">
        <f>Tabulka1[[#This Row],[Interpolated_z2 - measured]]/Tabulka1[[#This Row],[z2]]*100</f>
        <v>-12.295815748730325</v>
      </c>
      <c r="AQ1526" s="1">
        <v>1</v>
      </c>
    </row>
    <row r="1527" spans="1:43" ht="16.5" x14ac:dyDescent="0.35">
      <c r="A1527" s="1">
        <f t="shared" ref="A1527:B1527" si="999">A1156</f>
        <v>10.517946621937236</v>
      </c>
      <c r="B1527" s="1">
        <f t="shared" si="999"/>
        <v>0</v>
      </c>
      <c r="C1527" s="1">
        <f>Tabulka1[[#This Row],[z2]]</f>
        <v>3.8445422815060697</v>
      </c>
      <c r="D1527" s="1">
        <f>Tabulka1[[#This Row],[std2]]</f>
        <v>3.1624118501981732E-4</v>
      </c>
      <c r="E1527" s="1">
        <f t="shared" si="977"/>
        <v>1</v>
      </c>
      <c r="F1527" s="1" t="s">
        <v>84</v>
      </c>
      <c r="G1527" s="1" t="s">
        <v>27</v>
      </c>
      <c r="H1527" s="1" t="str">
        <f>Tabulka1[[#This Row],[z2Label]]</f>
        <v>Dynamic viscosity (mPa.s)</v>
      </c>
      <c r="I1527" s="1">
        <f t="shared" ref="I1527:J1527" si="1000">I1156</f>
        <v>35</v>
      </c>
      <c r="J1527" s="1">
        <f t="shared" si="1000"/>
        <v>0</v>
      </c>
      <c r="K1527" s="1">
        <v>3.8445422815060697</v>
      </c>
      <c r="L1527" s="1">
        <v>3.1624118501981732E-4</v>
      </c>
      <c r="M1527" s="1" t="s">
        <v>29</v>
      </c>
      <c r="N1527" s="1" t="s">
        <v>28</v>
      </c>
      <c r="O1527" s="1" t="s">
        <v>81</v>
      </c>
      <c r="P1527" s="1">
        <f t="shared" ref="P1527:Q1527" si="1001">P1156</f>
        <v>35</v>
      </c>
      <c r="Q1527" s="1">
        <f t="shared" si="1001"/>
        <v>0</v>
      </c>
      <c r="R1527" s="1">
        <f>Tabulka1[[#This Row],[z2]]</f>
        <v>3.8445422815060697</v>
      </c>
      <c r="S1527" s="1">
        <f>Tabulka1[[#This Row],[std2]]</f>
        <v>3.1624118501981732E-4</v>
      </c>
      <c r="T1527" s="1" t="s">
        <v>39</v>
      </c>
      <c r="U1527" s="1" t="s">
        <v>28</v>
      </c>
      <c r="V1527" s="1" t="str">
        <f>Tabulka1[[#This Row],[z2Label]]</f>
        <v>Dynamic viscosity (mPa.s)</v>
      </c>
      <c r="W1527" s="1">
        <f>2*Tabulka1[[#This Row],[x3]]/94.196*1000/(100-Tabulka1[[#This Row],[x2]])</f>
        <v>11.432789894720337</v>
      </c>
      <c r="X1527" s="1">
        <f>(Tabulka1[[#This Row],[x2]]-Tabulka1[[#This Row],[x3]])/60.08*1000/(100-Tabulka1[[#This Row],[x2]])</f>
        <v>0</v>
      </c>
      <c r="Y1527" s="1">
        <f>Tabulka1[[#This Row],[z2]]</f>
        <v>3.8445422815060697</v>
      </c>
      <c r="Z1527" s="1">
        <f>Tabulka1[[#This Row],[std2]]</f>
        <v>3.1624118501981732E-4</v>
      </c>
      <c r="AA1527" s="1" t="s">
        <v>40</v>
      </c>
      <c r="AB1527" s="1" t="s">
        <v>37</v>
      </c>
      <c r="AC1527" s="1" t="str">
        <f>Tabulka1[[#This Row],[z2Label]]</f>
        <v>Dynamic viscosity (mPa.s)</v>
      </c>
      <c r="AD1527" s="1">
        <f>Tabulka1[[#This Row],[y2]]</f>
        <v>0</v>
      </c>
      <c r="AE1527" s="1">
        <f>Tabulka1[[#This Row],[x3]]</f>
        <v>35</v>
      </c>
      <c r="AF1527" s="1">
        <f>Tabulka1[[#This Row],[x2]]-Tabulka1[[#This Row],[x3]]</f>
        <v>0</v>
      </c>
      <c r="AG1527" s="1">
        <f>100-Tabulka1[[#This Row],[Na2O_proc]]-Tabulka1[[#This Row],[SiO2_proc]]</f>
        <v>65</v>
      </c>
      <c r="AH1527" s="1">
        <f>Tabulka1[[#This Row],[z2]]</f>
        <v>3.8445422815060697</v>
      </c>
      <c r="AI1527" s="1">
        <f>Tabulka1[[#This Row],[std2]]</f>
        <v>3.1624118501981732E-4</v>
      </c>
      <c r="AJ1527" s="1" t="str">
        <f>Tabulka1[[#This Row],[z2Label]]</f>
        <v>Dynamic viscosity (mPa.s)</v>
      </c>
      <c r="AK1527" s="1">
        <v>25</v>
      </c>
      <c r="AL1527" s="1" t="s">
        <v>83</v>
      </c>
      <c r="AM1527" s="1" t="s">
        <v>79</v>
      </c>
      <c r="AN1527" s="1">
        <f t="shared" si="983"/>
        <v>3.4892756249999941</v>
      </c>
      <c r="AO1527" s="1">
        <f>Tabulka1[[#This Row],[Interpolated_z2]]-Tabulka1[[#This Row],[z2]]</f>
        <v>-0.35526665650607558</v>
      </c>
      <c r="AP1527" s="1">
        <f>Tabulka1[[#This Row],[Interpolated_z2 - measured]]/Tabulka1[[#This Row],[z2]]*100</f>
        <v>-9.2408050293805744</v>
      </c>
      <c r="AQ1527" s="1">
        <v>1</v>
      </c>
    </row>
    <row r="1528" spans="1:43" ht="16.5" x14ac:dyDescent="0.35">
      <c r="A1528" s="1">
        <f t="shared" ref="A1528:B1528" si="1002">A1157</f>
        <v>12.604441802199668</v>
      </c>
      <c r="B1528" s="1">
        <f t="shared" si="1002"/>
        <v>0</v>
      </c>
      <c r="C1528" s="1">
        <f>Tabulka1[[#This Row],[z2]]</f>
        <v>5.8991271506013572</v>
      </c>
      <c r="D1528" s="1">
        <f>Tabulka1[[#This Row],[std2]]</f>
        <v>1.3269679019024792E-3</v>
      </c>
      <c r="E1528" s="1">
        <f t="shared" si="977"/>
        <v>1</v>
      </c>
      <c r="F1528" s="1" t="s">
        <v>84</v>
      </c>
      <c r="G1528" s="1" t="s">
        <v>27</v>
      </c>
      <c r="H1528" s="1" t="str">
        <f>Tabulka1[[#This Row],[z2Label]]</f>
        <v>Dynamic viscosity (mPa.s)</v>
      </c>
      <c r="I1528" s="1">
        <f t="shared" ref="I1528:J1528" si="1003">I1157</f>
        <v>40</v>
      </c>
      <c r="J1528" s="1">
        <f t="shared" si="1003"/>
        <v>0</v>
      </c>
      <c r="K1528" s="1">
        <v>5.8991271506013572</v>
      </c>
      <c r="L1528" s="1">
        <v>1.3269679019024792E-3</v>
      </c>
      <c r="M1528" s="1" t="s">
        <v>29</v>
      </c>
      <c r="N1528" s="1" t="s">
        <v>28</v>
      </c>
      <c r="O1528" s="1" t="s">
        <v>81</v>
      </c>
      <c r="P1528" s="1">
        <f t="shared" ref="P1528:Q1528" si="1004">P1157</f>
        <v>40</v>
      </c>
      <c r="Q1528" s="1">
        <f t="shared" si="1004"/>
        <v>0</v>
      </c>
      <c r="R1528" s="1">
        <f>Tabulka1[[#This Row],[z2]]</f>
        <v>5.8991271506013572</v>
      </c>
      <c r="S1528" s="1">
        <f>Tabulka1[[#This Row],[std2]]</f>
        <v>1.3269679019024792E-3</v>
      </c>
      <c r="T1528" s="1" t="s">
        <v>39</v>
      </c>
      <c r="U1528" s="1" t="s">
        <v>28</v>
      </c>
      <c r="V1528" s="1" t="str">
        <f>Tabulka1[[#This Row],[z2Label]]</f>
        <v>Dynamic viscosity (mPa.s)</v>
      </c>
      <c r="W1528" s="1">
        <f>2*Tabulka1[[#This Row],[x3]]/94.196*1000/(100-Tabulka1[[#This Row],[x2]])</f>
        <v>14.154882726796609</v>
      </c>
      <c r="X1528" s="1">
        <f>(Tabulka1[[#This Row],[x2]]-Tabulka1[[#This Row],[x3]])/60.08*1000/(100-Tabulka1[[#This Row],[x2]])</f>
        <v>0</v>
      </c>
      <c r="Y1528" s="1">
        <f>Tabulka1[[#This Row],[z2]]</f>
        <v>5.8991271506013572</v>
      </c>
      <c r="Z1528" s="1">
        <f>Tabulka1[[#This Row],[std2]]</f>
        <v>1.3269679019024792E-3</v>
      </c>
      <c r="AA1528" s="1" t="s">
        <v>40</v>
      </c>
      <c r="AB1528" s="1" t="s">
        <v>37</v>
      </c>
      <c r="AC1528" s="1" t="str">
        <f>Tabulka1[[#This Row],[z2Label]]</f>
        <v>Dynamic viscosity (mPa.s)</v>
      </c>
      <c r="AD1528" s="1">
        <f>Tabulka1[[#This Row],[y2]]</f>
        <v>0</v>
      </c>
      <c r="AE1528" s="1">
        <f>Tabulka1[[#This Row],[x3]]</f>
        <v>40</v>
      </c>
      <c r="AF1528" s="1">
        <f>Tabulka1[[#This Row],[x2]]-Tabulka1[[#This Row],[x3]]</f>
        <v>0</v>
      </c>
      <c r="AG1528" s="1">
        <f>100-Tabulka1[[#This Row],[Na2O_proc]]-Tabulka1[[#This Row],[SiO2_proc]]</f>
        <v>60</v>
      </c>
      <c r="AH1528" s="1">
        <f>Tabulka1[[#This Row],[z2]]</f>
        <v>5.8991271506013572</v>
      </c>
      <c r="AI1528" s="1">
        <f>Tabulka1[[#This Row],[std2]]</f>
        <v>1.3269679019024792E-3</v>
      </c>
      <c r="AJ1528" s="1" t="str">
        <f>Tabulka1[[#This Row],[z2Label]]</f>
        <v>Dynamic viscosity (mPa.s)</v>
      </c>
      <c r="AK1528" s="1">
        <v>25</v>
      </c>
      <c r="AL1528" s="1" t="s">
        <v>83</v>
      </c>
      <c r="AM1528" s="1" t="s">
        <v>79</v>
      </c>
      <c r="AN1528" s="1">
        <f t="shared" si="983"/>
        <v>5.9676599999999809</v>
      </c>
      <c r="AO1528" s="1">
        <f>Tabulka1[[#This Row],[Interpolated_z2]]-Tabulka1[[#This Row],[z2]]</f>
        <v>6.8532849398623696E-2</v>
      </c>
      <c r="AP1528" s="1">
        <f>Tabulka1[[#This Row],[Interpolated_z2 - measured]]/Tabulka1[[#This Row],[z2]]*100</f>
        <v>1.1617455879322325</v>
      </c>
      <c r="AQ1528" s="1">
        <v>1</v>
      </c>
    </row>
    <row r="1529" spans="1:43" ht="16.5" x14ac:dyDescent="0.35">
      <c r="A1529" s="1">
        <f t="shared" ref="A1529:B1529" si="1005">A1158</f>
        <v>13.343466866958256</v>
      </c>
      <c r="B1529" s="1">
        <f t="shared" si="1005"/>
        <v>0</v>
      </c>
      <c r="C1529" s="1">
        <f>Tabulka1[[#This Row],[z2]]</f>
        <v>7.0655550295026233</v>
      </c>
      <c r="D1529" s="1">
        <f>Tabulka1[[#This Row],[std2]]</f>
        <v>2.4458719767218161E-2</v>
      </c>
      <c r="E1529" s="1">
        <f t="shared" ref="E1529:E1592" si="1006">E1158</f>
        <v>1</v>
      </c>
      <c r="F1529" s="1" t="s">
        <v>84</v>
      </c>
      <c r="G1529" s="1" t="s">
        <v>27</v>
      </c>
      <c r="H1529" s="1" t="str">
        <f>Tabulka1[[#This Row],[z2Label]]</f>
        <v>Dynamic viscosity (mPa.s)</v>
      </c>
      <c r="I1529" s="1">
        <f t="shared" ref="I1529:J1529" si="1007">I1158</f>
        <v>41.65</v>
      </c>
      <c r="J1529" s="1">
        <f t="shared" si="1007"/>
        <v>0</v>
      </c>
      <c r="K1529" s="1">
        <v>7.0655550295026233</v>
      </c>
      <c r="L1529" s="1">
        <v>2.4458719767218161E-2</v>
      </c>
      <c r="M1529" s="1" t="s">
        <v>29</v>
      </c>
      <c r="N1529" s="1" t="s">
        <v>28</v>
      </c>
      <c r="O1529" s="1" t="s">
        <v>81</v>
      </c>
      <c r="P1529" s="1">
        <f t="shared" ref="P1529:Q1529" si="1008">P1158</f>
        <v>41.65</v>
      </c>
      <c r="Q1529" s="1">
        <f t="shared" si="1008"/>
        <v>0</v>
      </c>
      <c r="R1529" s="1">
        <f>Tabulka1[[#This Row],[z2]]</f>
        <v>7.0655550295026233</v>
      </c>
      <c r="S1529" s="1">
        <f>Tabulka1[[#This Row],[std2]]</f>
        <v>2.4458719767218161E-2</v>
      </c>
      <c r="T1529" s="1" t="s">
        <v>39</v>
      </c>
      <c r="U1529" s="1" t="s">
        <v>28</v>
      </c>
      <c r="V1529" s="1" t="str">
        <f>Tabulka1[[#This Row],[z2Label]]</f>
        <v>Dynamic viscosity (mPa.s)</v>
      </c>
      <c r="W1529" s="1">
        <f>2*Tabulka1[[#This Row],[x3]]/94.196*1000/(100-Tabulka1[[#This Row],[x2]])</f>
        <v>15.155549243472462</v>
      </c>
      <c r="X1529" s="1">
        <f>(Tabulka1[[#This Row],[x2]]-Tabulka1[[#This Row],[x3]])/60.08*1000/(100-Tabulka1[[#This Row],[x2]])</f>
        <v>0</v>
      </c>
      <c r="Y1529" s="1">
        <f>Tabulka1[[#This Row],[z2]]</f>
        <v>7.0655550295026233</v>
      </c>
      <c r="Z1529" s="1">
        <f>Tabulka1[[#This Row],[std2]]</f>
        <v>2.4458719767218161E-2</v>
      </c>
      <c r="AA1529" s="1" t="s">
        <v>40</v>
      </c>
      <c r="AB1529" s="1" t="s">
        <v>37</v>
      </c>
      <c r="AC1529" s="1" t="str">
        <f>Tabulka1[[#This Row],[z2Label]]</f>
        <v>Dynamic viscosity (mPa.s)</v>
      </c>
      <c r="AD1529" s="1">
        <f>Tabulka1[[#This Row],[y2]]</f>
        <v>0</v>
      </c>
      <c r="AE1529" s="1">
        <f>Tabulka1[[#This Row],[x3]]</f>
        <v>41.65</v>
      </c>
      <c r="AF1529" s="1">
        <f>Tabulka1[[#This Row],[x2]]-Tabulka1[[#This Row],[x3]]</f>
        <v>0</v>
      </c>
      <c r="AG1529" s="1">
        <f>100-Tabulka1[[#This Row],[Na2O_proc]]-Tabulka1[[#This Row],[SiO2_proc]]</f>
        <v>58.35</v>
      </c>
      <c r="AH1529" s="1">
        <f>Tabulka1[[#This Row],[z2]]</f>
        <v>7.0655550295026233</v>
      </c>
      <c r="AI1529" s="1">
        <f>Tabulka1[[#This Row],[std2]]</f>
        <v>2.4458719767218161E-2</v>
      </c>
      <c r="AJ1529" s="1" t="str">
        <f>Tabulka1[[#This Row],[z2Label]]</f>
        <v>Dynamic viscosity (mPa.s)</v>
      </c>
      <c r="AK1529" s="1">
        <v>25</v>
      </c>
      <c r="AL1529" s="1" t="s">
        <v>83</v>
      </c>
      <c r="AM1529" s="1" t="s">
        <v>79</v>
      </c>
      <c r="AN1529" s="1">
        <f t="shared" si="983"/>
        <v>7.2598663028978763</v>
      </c>
      <c r="AO1529" s="1">
        <f>Tabulka1[[#This Row],[Interpolated_z2]]-Tabulka1[[#This Row],[z2]]</f>
        <v>0.194311273395253</v>
      </c>
      <c r="AP1529" s="1">
        <f>Tabulka1[[#This Row],[Interpolated_z2 - measured]]/Tabulka1[[#This Row],[z2]]*100</f>
        <v>2.7501204446628091</v>
      </c>
      <c r="AQ1529" s="1">
        <v>1</v>
      </c>
    </row>
    <row r="1530" spans="1:43" ht="16.5" x14ac:dyDescent="0.35">
      <c r="A1530" s="1">
        <f t="shared" ref="A1530:B1530" si="1009">A1159</f>
        <v>0</v>
      </c>
      <c r="B1530" s="1">
        <f t="shared" si="1009"/>
        <v>0</v>
      </c>
      <c r="C1530" s="1">
        <f>Tabulka1[[#This Row],[z2]]</f>
        <v>0.85630634428904007</v>
      </c>
      <c r="D1530" s="1">
        <f>Tabulka1[[#This Row],[std2]]</f>
        <v>1.7616965743173559E-3</v>
      </c>
      <c r="E1530" s="1">
        <f t="shared" si="1006"/>
        <v>2</v>
      </c>
      <c r="F1530" s="1" t="s">
        <v>84</v>
      </c>
      <c r="G1530" s="1" t="s">
        <v>27</v>
      </c>
      <c r="H1530" s="1" t="str">
        <f>Tabulka1[[#This Row],[z2Label]]</f>
        <v>Dynamic viscosity (mPa.s)</v>
      </c>
      <c r="I1530" s="1">
        <f t="shared" ref="I1530:J1530" si="1010">I1159</f>
        <v>0</v>
      </c>
      <c r="J1530" s="1">
        <f t="shared" si="1010"/>
        <v>0.1</v>
      </c>
      <c r="K1530" s="1">
        <v>0.85630634428904007</v>
      </c>
      <c r="L1530" s="1">
        <v>1.7616965743173559E-3</v>
      </c>
      <c r="M1530" s="1" t="s">
        <v>29</v>
      </c>
      <c r="N1530" s="1" t="s">
        <v>28</v>
      </c>
      <c r="O1530" s="1" t="s">
        <v>81</v>
      </c>
      <c r="P1530" s="1">
        <f t="shared" ref="P1530:Q1530" si="1011">P1159</f>
        <v>0</v>
      </c>
      <c r="Q1530" s="1">
        <f t="shared" si="1011"/>
        <v>0.1</v>
      </c>
      <c r="R1530" s="1">
        <f>Tabulka1[[#This Row],[z2]]</f>
        <v>0.85630634428904007</v>
      </c>
      <c r="S1530" s="1">
        <f>Tabulka1[[#This Row],[std2]]</f>
        <v>1.7616965743173559E-3</v>
      </c>
      <c r="T1530" s="1" t="s">
        <v>39</v>
      </c>
      <c r="U1530" s="1" t="s">
        <v>28</v>
      </c>
      <c r="V1530" s="1" t="str">
        <f>Tabulka1[[#This Row],[z2Label]]</f>
        <v>Dynamic viscosity (mPa.s)</v>
      </c>
      <c r="W1530" s="1">
        <f>2*Tabulka1[[#This Row],[x3]]/94.196*1000/(100-Tabulka1[[#This Row],[x2]])</f>
        <v>0</v>
      </c>
      <c r="X1530" s="1">
        <f>(Tabulka1[[#This Row],[x2]]-Tabulka1[[#This Row],[x3]])/60.08*1000/(100-Tabulka1[[#This Row],[x2]])</f>
        <v>0</v>
      </c>
      <c r="Y1530" s="1">
        <f>Tabulka1[[#This Row],[z2]]</f>
        <v>0.85630634428904007</v>
      </c>
      <c r="Z1530" s="1">
        <f>Tabulka1[[#This Row],[std2]]</f>
        <v>1.7616965743173559E-3</v>
      </c>
      <c r="AA1530" s="1" t="s">
        <v>40</v>
      </c>
      <c r="AB1530" s="1" t="s">
        <v>37</v>
      </c>
      <c r="AC1530" s="1" t="str">
        <f>Tabulka1[[#This Row],[z2Label]]</f>
        <v>Dynamic viscosity (mPa.s)</v>
      </c>
      <c r="AD1530" s="1">
        <f>Tabulka1[[#This Row],[y2]]</f>
        <v>0.1</v>
      </c>
      <c r="AE1530" s="1">
        <f>Tabulka1[[#This Row],[x3]]</f>
        <v>0</v>
      </c>
      <c r="AF1530" s="1">
        <f>Tabulka1[[#This Row],[x2]]-Tabulka1[[#This Row],[x3]]</f>
        <v>0</v>
      </c>
      <c r="AG1530" s="1">
        <f>100-Tabulka1[[#This Row],[Na2O_proc]]-Tabulka1[[#This Row],[SiO2_proc]]</f>
        <v>100</v>
      </c>
      <c r="AH1530" s="1">
        <f>Tabulka1[[#This Row],[z2]]</f>
        <v>0.85630634428904007</v>
      </c>
      <c r="AI1530" s="1">
        <f>Tabulka1[[#This Row],[std2]]</f>
        <v>1.7616965743173559E-3</v>
      </c>
      <c r="AJ1530" s="1" t="str">
        <f>Tabulka1[[#This Row],[z2Label]]</f>
        <v>Dynamic viscosity (mPa.s)</v>
      </c>
      <c r="AK1530" s="1">
        <v>25</v>
      </c>
      <c r="AL1530" s="1" t="s">
        <v>83</v>
      </c>
      <c r="AM1530" s="1" t="s">
        <v>79</v>
      </c>
      <c r="AN1530" s="1">
        <f t="shared" si="983"/>
        <v>1.0144987759499999</v>
      </c>
      <c r="AO1530" s="1">
        <f>Tabulka1[[#This Row],[Interpolated_z2]]-Tabulka1[[#This Row],[z2]]</f>
        <v>0.15819243166095986</v>
      </c>
      <c r="AP1530" s="1">
        <f>Tabulka1[[#This Row],[Interpolated_z2 - measured]]/Tabulka1[[#This Row],[z2]]*100</f>
        <v>18.473812872693507</v>
      </c>
      <c r="AQ1530" s="1">
        <v>100</v>
      </c>
    </row>
    <row r="1531" spans="1:43" ht="16.5" x14ac:dyDescent="0.35">
      <c r="A1531" s="1">
        <f t="shared" ref="A1531:B1531" si="1012">A1160</f>
        <v>1.0483513632190329</v>
      </c>
      <c r="B1531" s="1">
        <f t="shared" si="1012"/>
        <v>5.2417568160951646E-2</v>
      </c>
      <c r="C1531" s="1">
        <f>Tabulka1[[#This Row],[z2]]</f>
        <v>0.96226343515355472</v>
      </c>
      <c r="D1531" s="1">
        <f>Tabulka1[[#This Row],[std2]]</f>
        <v>1.6132505764763713E-4</v>
      </c>
      <c r="E1531" s="1">
        <f t="shared" si="1006"/>
        <v>2</v>
      </c>
      <c r="F1531" s="1" t="s">
        <v>84</v>
      </c>
      <c r="G1531" s="1" t="s">
        <v>27</v>
      </c>
      <c r="H1531" s="1" t="str">
        <f>Tabulka1[[#This Row],[z2Label]]</f>
        <v>Dynamic viscosity (mPa.s)</v>
      </c>
      <c r="I1531" s="1">
        <f t="shared" ref="I1531:J1531" si="1013">I1160</f>
        <v>5</v>
      </c>
      <c r="J1531" s="1">
        <f t="shared" si="1013"/>
        <v>0.1</v>
      </c>
      <c r="K1531" s="1">
        <v>0.96226343515355472</v>
      </c>
      <c r="L1531" s="1">
        <v>1.6132505764763713E-4</v>
      </c>
      <c r="M1531" s="1" t="s">
        <v>29</v>
      </c>
      <c r="N1531" s="1" t="s">
        <v>28</v>
      </c>
      <c r="O1531" s="1" t="s">
        <v>81</v>
      </c>
      <c r="P1531" s="1">
        <f t="shared" ref="P1531:Q1531" si="1014">P1160</f>
        <v>4.7002115684004622</v>
      </c>
      <c r="Q1531" s="1">
        <f t="shared" si="1014"/>
        <v>0.1</v>
      </c>
      <c r="R1531" s="1">
        <f>Tabulka1[[#This Row],[z2]]</f>
        <v>0.96226343515355472</v>
      </c>
      <c r="S1531" s="1">
        <f>Tabulka1[[#This Row],[std2]]</f>
        <v>1.6132505764763713E-4</v>
      </c>
      <c r="T1531" s="1" t="s">
        <v>39</v>
      </c>
      <c r="U1531" s="1" t="s">
        <v>28</v>
      </c>
      <c r="V1531" s="1" t="str">
        <f>Tabulka1[[#This Row],[z2Label]]</f>
        <v>Dynamic viscosity (mPa.s)</v>
      </c>
      <c r="W1531" s="1">
        <f>2*Tabulka1[[#This Row],[x3]]/94.196*1000/(100-Tabulka1[[#This Row],[x2]])</f>
        <v>1.0504885822395995</v>
      </c>
      <c r="X1531" s="1">
        <f>(Tabulka1[[#This Row],[x2]]-Tabulka1[[#This Row],[x3]])/60.08*1000/(100-Tabulka1[[#This Row],[x2]])</f>
        <v>5.2524429111980145E-2</v>
      </c>
      <c r="Y1531" s="1">
        <f>Tabulka1[[#This Row],[z2]]</f>
        <v>0.96226343515355472</v>
      </c>
      <c r="Z1531" s="1">
        <f>Tabulka1[[#This Row],[std2]]</f>
        <v>1.6132505764763713E-4</v>
      </c>
      <c r="AA1531" s="1" t="s">
        <v>40</v>
      </c>
      <c r="AB1531" s="1" t="s">
        <v>37</v>
      </c>
      <c r="AC1531" s="1" t="str">
        <f>Tabulka1[[#This Row],[z2Label]]</f>
        <v>Dynamic viscosity (mPa.s)</v>
      </c>
      <c r="AD1531" s="1">
        <f>Tabulka1[[#This Row],[y2]]</f>
        <v>0.1</v>
      </c>
      <c r="AE1531" s="1">
        <f>Tabulka1[[#This Row],[x3]]</f>
        <v>4.7002115684004622</v>
      </c>
      <c r="AF1531" s="1">
        <f>Tabulka1[[#This Row],[x2]]-Tabulka1[[#This Row],[x3]]</f>
        <v>0.29978843159953783</v>
      </c>
      <c r="AG1531" s="1">
        <f>100-Tabulka1[[#This Row],[Na2O_proc]]-Tabulka1[[#This Row],[SiO2_proc]]</f>
        <v>95</v>
      </c>
      <c r="AH1531" s="1">
        <f>Tabulka1[[#This Row],[z2]]</f>
        <v>0.96226343515355472</v>
      </c>
      <c r="AI1531" s="1">
        <f>Tabulka1[[#This Row],[std2]]</f>
        <v>1.6132505764763713E-4</v>
      </c>
      <c r="AJ1531" s="1" t="str">
        <f>Tabulka1[[#This Row],[z2Label]]</f>
        <v>Dynamic viscosity (mPa.s)</v>
      </c>
      <c r="AK1531" s="1">
        <v>25</v>
      </c>
      <c r="AL1531" s="1" t="s">
        <v>83</v>
      </c>
      <c r="AM1531" s="1" t="s">
        <v>79</v>
      </c>
      <c r="AN1531" s="1">
        <f t="shared" si="983"/>
        <v>0.73410248394999988</v>
      </c>
      <c r="AO1531" s="1">
        <f>Tabulka1[[#This Row],[Interpolated_z2]]-Tabulka1[[#This Row],[z2]]</f>
        <v>-0.22816095120355484</v>
      </c>
      <c r="AP1531" s="1">
        <f>Tabulka1[[#This Row],[Interpolated_z2 - measured]]/Tabulka1[[#This Row],[z2]]*100</f>
        <v>-23.710861586166963</v>
      </c>
      <c r="AQ1531" s="1">
        <v>1</v>
      </c>
    </row>
    <row r="1532" spans="1:43" ht="16.5" x14ac:dyDescent="0.35">
      <c r="A1532" s="1">
        <f t="shared" ref="A1532:B1532" si="1015">A1161</f>
        <v>2.2061195161869782</v>
      </c>
      <c r="B1532" s="1">
        <f t="shared" si="1015"/>
        <v>0.11030597580934892</v>
      </c>
      <c r="C1532" s="1">
        <f>Tabulka1[[#This Row],[z2]]</f>
        <v>1.1161301414675742</v>
      </c>
      <c r="D1532" s="1">
        <f>Tabulka1[[#This Row],[std2]]</f>
        <v>1.143031423328516E-5</v>
      </c>
      <c r="E1532" s="1">
        <f t="shared" si="1006"/>
        <v>2</v>
      </c>
      <c r="F1532" s="1" t="s">
        <v>84</v>
      </c>
      <c r="G1532" s="1" t="s">
        <v>27</v>
      </c>
      <c r="H1532" s="1" t="str">
        <f>Tabulka1[[#This Row],[z2Label]]</f>
        <v>Dynamic viscosity (mPa.s)</v>
      </c>
      <c r="I1532" s="1">
        <f t="shared" ref="I1532:J1532" si="1016">I1161</f>
        <v>10</v>
      </c>
      <c r="J1532" s="1">
        <f t="shared" si="1016"/>
        <v>0.1</v>
      </c>
      <c r="K1532" s="1">
        <v>1.1161301414675742</v>
      </c>
      <c r="L1532" s="1">
        <v>1.143031423328516E-5</v>
      </c>
      <c r="M1532" s="1" t="s">
        <v>29</v>
      </c>
      <c r="N1532" s="1" t="s">
        <v>28</v>
      </c>
      <c r="O1532" s="1" t="s">
        <v>81</v>
      </c>
      <c r="P1532" s="1">
        <f t="shared" ref="P1532:Q1532" si="1017">P1161</f>
        <v>9.4004231368009243</v>
      </c>
      <c r="Q1532" s="1">
        <f t="shared" si="1017"/>
        <v>0.1</v>
      </c>
      <c r="R1532" s="1">
        <f>Tabulka1[[#This Row],[z2]]</f>
        <v>1.1161301414675742</v>
      </c>
      <c r="S1532" s="1">
        <f>Tabulka1[[#This Row],[std2]]</f>
        <v>1.143031423328516E-5</v>
      </c>
      <c r="T1532" s="1" t="s">
        <v>39</v>
      </c>
      <c r="U1532" s="1" t="s">
        <v>28</v>
      </c>
      <c r="V1532" s="1" t="str">
        <f>Tabulka1[[#This Row],[z2Label]]</f>
        <v>Dynamic viscosity (mPa.s)</v>
      </c>
      <c r="W1532" s="1">
        <f>2*Tabulka1[[#This Row],[x3]]/94.196*1000/(100-Tabulka1[[#This Row],[x2]])</f>
        <v>2.2176981180613766</v>
      </c>
      <c r="X1532" s="1">
        <f>(Tabulka1[[#This Row],[x2]]-Tabulka1[[#This Row],[x3]])/60.08*1000/(100-Tabulka1[[#This Row],[x2]])</f>
        <v>0.11088490590306919</v>
      </c>
      <c r="Y1532" s="1">
        <f>Tabulka1[[#This Row],[z2]]</f>
        <v>1.1161301414675742</v>
      </c>
      <c r="Z1532" s="1">
        <f>Tabulka1[[#This Row],[std2]]</f>
        <v>1.143031423328516E-5</v>
      </c>
      <c r="AA1532" s="1" t="s">
        <v>40</v>
      </c>
      <c r="AB1532" s="1" t="s">
        <v>37</v>
      </c>
      <c r="AC1532" s="1" t="str">
        <f>Tabulka1[[#This Row],[z2Label]]</f>
        <v>Dynamic viscosity (mPa.s)</v>
      </c>
      <c r="AD1532" s="1">
        <f>Tabulka1[[#This Row],[y2]]</f>
        <v>0.1</v>
      </c>
      <c r="AE1532" s="1">
        <f>Tabulka1[[#This Row],[x3]]</f>
        <v>9.4004231368009243</v>
      </c>
      <c r="AF1532" s="1">
        <f>Tabulka1[[#This Row],[x2]]-Tabulka1[[#This Row],[x3]]</f>
        <v>0.59957686319907566</v>
      </c>
      <c r="AG1532" s="1">
        <f>100-Tabulka1[[#This Row],[Na2O_proc]]-Tabulka1[[#This Row],[SiO2_proc]]</f>
        <v>90</v>
      </c>
      <c r="AH1532" s="1">
        <f>Tabulka1[[#This Row],[z2]]</f>
        <v>1.1161301414675742</v>
      </c>
      <c r="AI1532" s="1">
        <f>Tabulka1[[#This Row],[std2]]</f>
        <v>1.143031423328516E-5</v>
      </c>
      <c r="AJ1532" s="1" t="str">
        <f>Tabulka1[[#This Row],[z2Label]]</f>
        <v>Dynamic viscosity (mPa.s)</v>
      </c>
      <c r="AK1532" s="1">
        <v>25</v>
      </c>
      <c r="AL1532" s="1" t="s">
        <v>83</v>
      </c>
      <c r="AM1532" s="1" t="s">
        <v>79</v>
      </c>
      <c r="AN1532" s="1">
        <f t="shared" si="983"/>
        <v>1.0571462719499995</v>
      </c>
      <c r="AO1532" s="1">
        <f>Tabulka1[[#This Row],[Interpolated_z2]]-Tabulka1[[#This Row],[z2]]</f>
        <v>-5.8983869517574616E-2</v>
      </c>
      <c r="AP1532" s="1">
        <f>Tabulka1[[#This Row],[Interpolated_z2 - measured]]/Tabulka1[[#This Row],[z2]]*100</f>
        <v>-5.2846766990826053</v>
      </c>
      <c r="AQ1532" s="1">
        <v>1</v>
      </c>
    </row>
    <row r="1533" spans="1:43" ht="16.5" x14ac:dyDescent="0.35">
      <c r="A1533" s="1">
        <f t="shared" ref="A1533:B1533" si="1018">A1162</f>
        <v>3.4787683126422095</v>
      </c>
      <c r="B1533" s="1">
        <f t="shared" si="1018"/>
        <v>0.17393841563211049</v>
      </c>
      <c r="C1533" s="1">
        <f>Tabulka1[[#This Row],[z2]]</f>
        <v>1.3269717868430968</v>
      </c>
      <c r="D1533" s="1">
        <f>Tabulka1[[#This Row],[std2]]</f>
        <v>2.9469202720217139E-4</v>
      </c>
      <c r="E1533" s="1">
        <f t="shared" si="1006"/>
        <v>2</v>
      </c>
      <c r="F1533" s="1" t="s">
        <v>84</v>
      </c>
      <c r="G1533" s="1" t="s">
        <v>27</v>
      </c>
      <c r="H1533" s="1" t="str">
        <f>Tabulka1[[#This Row],[z2Label]]</f>
        <v>Dynamic viscosity (mPa.s)</v>
      </c>
      <c r="I1533" s="1">
        <f t="shared" ref="I1533:J1533" si="1019">I1162</f>
        <v>15</v>
      </c>
      <c r="J1533" s="1">
        <f t="shared" si="1019"/>
        <v>0.1</v>
      </c>
      <c r="K1533" s="1">
        <v>1.3269717868430968</v>
      </c>
      <c r="L1533" s="1">
        <v>2.9469202720217139E-4</v>
      </c>
      <c r="M1533" s="1" t="s">
        <v>29</v>
      </c>
      <c r="N1533" s="1" t="s">
        <v>28</v>
      </c>
      <c r="O1533" s="1" t="s">
        <v>81</v>
      </c>
      <c r="P1533" s="1">
        <f t="shared" ref="P1533:Q1533" si="1020">P1162</f>
        <v>14.100634705201388</v>
      </c>
      <c r="Q1533" s="1">
        <f t="shared" si="1020"/>
        <v>0.1</v>
      </c>
      <c r="R1533" s="1">
        <f>Tabulka1[[#This Row],[z2]]</f>
        <v>1.3269717868430968</v>
      </c>
      <c r="S1533" s="1">
        <f>Tabulka1[[#This Row],[std2]]</f>
        <v>2.9469202720217139E-4</v>
      </c>
      <c r="T1533" s="1" t="s">
        <v>39</v>
      </c>
      <c r="U1533" s="1" t="s">
        <v>28</v>
      </c>
      <c r="V1533" s="1" t="str">
        <f>Tabulka1[[#This Row],[z2Label]]</f>
        <v>Dynamic viscosity (mPa.s)</v>
      </c>
      <c r="W1533" s="1">
        <f>2*Tabulka1[[#This Row],[x3]]/94.196*1000/(100-Tabulka1[[#This Row],[x2]])</f>
        <v>3.5222264228033628</v>
      </c>
      <c r="X1533" s="1">
        <f>(Tabulka1[[#This Row],[x2]]-Tabulka1[[#This Row],[x3]])/60.08*1000/(100-Tabulka1[[#This Row],[x2]])</f>
        <v>0.17611132114016836</v>
      </c>
      <c r="Y1533" s="1">
        <f>Tabulka1[[#This Row],[z2]]</f>
        <v>1.3269717868430968</v>
      </c>
      <c r="Z1533" s="1">
        <f>Tabulka1[[#This Row],[std2]]</f>
        <v>2.9469202720217139E-4</v>
      </c>
      <c r="AA1533" s="1" t="s">
        <v>40</v>
      </c>
      <c r="AB1533" s="1" t="s">
        <v>37</v>
      </c>
      <c r="AC1533" s="1" t="str">
        <f>Tabulka1[[#This Row],[z2Label]]</f>
        <v>Dynamic viscosity (mPa.s)</v>
      </c>
      <c r="AD1533" s="1">
        <f>Tabulka1[[#This Row],[y2]]</f>
        <v>0.1</v>
      </c>
      <c r="AE1533" s="1">
        <f>Tabulka1[[#This Row],[x3]]</f>
        <v>14.100634705201388</v>
      </c>
      <c r="AF1533" s="1">
        <f>Tabulka1[[#This Row],[x2]]-Tabulka1[[#This Row],[x3]]</f>
        <v>0.89936529479861171</v>
      </c>
      <c r="AG1533" s="1">
        <f>100-Tabulka1[[#This Row],[Na2O_proc]]-Tabulka1[[#This Row],[SiO2_proc]]</f>
        <v>85</v>
      </c>
      <c r="AH1533" s="1">
        <f>Tabulka1[[#This Row],[z2]]</f>
        <v>1.3269717868430968</v>
      </c>
      <c r="AI1533" s="1">
        <f>Tabulka1[[#This Row],[std2]]</f>
        <v>2.9469202720217139E-4</v>
      </c>
      <c r="AJ1533" s="1" t="str">
        <f>Tabulka1[[#This Row],[z2Label]]</f>
        <v>Dynamic viscosity (mPa.s)</v>
      </c>
      <c r="AK1533" s="1">
        <v>25</v>
      </c>
      <c r="AL1533" s="1" t="s">
        <v>83</v>
      </c>
      <c r="AM1533" s="1" t="s">
        <v>79</v>
      </c>
      <c r="AN1533" s="1">
        <f t="shared" si="983"/>
        <v>1.5043486399500003</v>
      </c>
      <c r="AO1533" s="1">
        <f>Tabulka1[[#This Row],[Interpolated_z2]]-Tabulka1[[#This Row],[z2]]</f>
        <v>0.17737685310690354</v>
      </c>
      <c r="AP1533" s="1">
        <f>Tabulka1[[#This Row],[Interpolated_z2 - measured]]/Tabulka1[[#This Row],[z2]]*100</f>
        <v>13.36704026909932</v>
      </c>
      <c r="AQ1533" s="1">
        <v>1</v>
      </c>
    </row>
    <row r="1534" spans="1:43" ht="16.5" x14ac:dyDescent="0.35">
      <c r="A1534" s="1">
        <f t="shared" ref="A1534:B1534" si="1021">A1163</f>
        <v>4.8764719971258623</v>
      </c>
      <c r="B1534" s="1">
        <f t="shared" si="1021"/>
        <v>0.24382359985629312</v>
      </c>
      <c r="C1534" s="1">
        <f>Tabulka1[[#This Row],[z2]]</f>
        <v>1.6271251587000539</v>
      </c>
      <c r="D1534" s="1">
        <f>Tabulka1[[#This Row],[std2]]</f>
        <v>2.695972585070987E-4</v>
      </c>
      <c r="E1534" s="1">
        <f t="shared" si="1006"/>
        <v>2</v>
      </c>
      <c r="F1534" s="1" t="s">
        <v>84</v>
      </c>
      <c r="G1534" s="1" t="s">
        <v>27</v>
      </c>
      <c r="H1534" s="1" t="str">
        <f>Tabulka1[[#This Row],[z2Label]]</f>
        <v>Dynamic viscosity (mPa.s)</v>
      </c>
      <c r="I1534" s="1">
        <f t="shared" ref="I1534:J1534" si="1022">I1163</f>
        <v>20</v>
      </c>
      <c r="J1534" s="1">
        <f t="shared" si="1022"/>
        <v>0.1</v>
      </c>
      <c r="K1534" s="1">
        <v>1.6271251587000539</v>
      </c>
      <c r="L1534" s="1">
        <v>2.695972585070987E-4</v>
      </c>
      <c r="M1534" s="1" t="s">
        <v>29</v>
      </c>
      <c r="N1534" s="1" t="s">
        <v>28</v>
      </c>
      <c r="O1534" s="1" t="s">
        <v>81</v>
      </c>
      <c r="P1534" s="1">
        <f t="shared" ref="P1534:Q1534" si="1023">P1163</f>
        <v>18.800846273601849</v>
      </c>
      <c r="Q1534" s="1">
        <f t="shared" si="1023"/>
        <v>0.1</v>
      </c>
      <c r="R1534" s="1">
        <f>Tabulka1[[#This Row],[z2]]</f>
        <v>1.6271251587000539</v>
      </c>
      <c r="S1534" s="1">
        <f>Tabulka1[[#This Row],[std2]]</f>
        <v>2.695972585070987E-4</v>
      </c>
      <c r="T1534" s="1" t="s">
        <v>39</v>
      </c>
      <c r="U1534" s="1" t="s">
        <v>28</v>
      </c>
      <c r="V1534" s="1" t="str">
        <f>Tabulka1[[#This Row],[z2Label]]</f>
        <v>Dynamic viscosity (mPa.s)</v>
      </c>
      <c r="W1534" s="1">
        <f>2*Tabulka1[[#This Row],[x3]]/94.196*1000/(100-Tabulka1[[#This Row],[x2]])</f>
        <v>4.9898207656380977</v>
      </c>
      <c r="X1534" s="1">
        <f>(Tabulka1[[#This Row],[x2]]-Tabulka1[[#This Row],[x3]])/60.08*1000/(100-Tabulka1[[#This Row],[x2]])</f>
        <v>0.24949103828190569</v>
      </c>
      <c r="Y1534" s="1">
        <f>Tabulka1[[#This Row],[z2]]</f>
        <v>1.6271251587000539</v>
      </c>
      <c r="Z1534" s="1">
        <f>Tabulka1[[#This Row],[std2]]</f>
        <v>2.695972585070987E-4</v>
      </c>
      <c r="AA1534" s="1" t="s">
        <v>40</v>
      </c>
      <c r="AB1534" s="1" t="s">
        <v>37</v>
      </c>
      <c r="AC1534" s="1" t="str">
        <f>Tabulka1[[#This Row],[z2Label]]</f>
        <v>Dynamic viscosity (mPa.s)</v>
      </c>
      <c r="AD1534" s="1">
        <f>Tabulka1[[#This Row],[y2]]</f>
        <v>0.1</v>
      </c>
      <c r="AE1534" s="1">
        <f>Tabulka1[[#This Row],[x3]]</f>
        <v>18.800846273601849</v>
      </c>
      <c r="AF1534" s="1">
        <f>Tabulka1[[#This Row],[x2]]-Tabulka1[[#This Row],[x3]]</f>
        <v>1.1991537263981513</v>
      </c>
      <c r="AG1534" s="1">
        <f>100-Tabulka1[[#This Row],[Na2O_proc]]-Tabulka1[[#This Row],[SiO2_proc]]</f>
        <v>80</v>
      </c>
      <c r="AH1534" s="1">
        <f>Tabulka1[[#This Row],[z2]]</f>
        <v>1.6271251587000539</v>
      </c>
      <c r="AI1534" s="1">
        <f>Tabulka1[[#This Row],[std2]]</f>
        <v>2.695972585070987E-4</v>
      </c>
      <c r="AJ1534" s="1" t="str">
        <f>Tabulka1[[#This Row],[z2Label]]</f>
        <v>Dynamic viscosity (mPa.s)</v>
      </c>
      <c r="AK1534" s="1">
        <v>25</v>
      </c>
      <c r="AL1534" s="1" t="s">
        <v>83</v>
      </c>
      <c r="AM1534" s="1" t="s">
        <v>79</v>
      </c>
      <c r="AN1534" s="1">
        <f t="shared" si="983"/>
        <v>1.8445430879499967</v>
      </c>
      <c r="AO1534" s="1">
        <f>Tabulka1[[#This Row],[Interpolated_z2]]-Tabulka1[[#This Row],[z2]]</f>
        <v>0.21741792924994274</v>
      </c>
      <c r="AP1534" s="1">
        <f>Tabulka1[[#This Row],[Interpolated_z2 - measured]]/Tabulka1[[#This Row],[z2]]*100</f>
        <v>13.362090069558183</v>
      </c>
      <c r="AQ1534" s="1">
        <v>1</v>
      </c>
    </row>
    <row r="1535" spans="1:43" ht="16.5" x14ac:dyDescent="0.35">
      <c r="A1535" s="1">
        <f t="shared" ref="A1535:B1535" si="1024">A1164</f>
        <v>6.3994201828270327</v>
      </c>
      <c r="B1535" s="1">
        <f t="shared" si="1024"/>
        <v>0.31997100914135168</v>
      </c>
      <c r="C1535" s="1">
        <f>Tabulka1[[#This Row],[z2]]</f>
        <v>2.0580201931537081</v>
      </c>
      <c r="D1535" s="1">
        <f>Tabulka1[[#This Row],[std2]]</f>
        <v>1.1130028026179929E-4</v>
      </c>
      <c r="E1535" s="1">
        <f t="shared" si="1006"/>
        <v>2</v>
      </c>
      <c r="F1535" s="1" t="s">
        <v>84</v>
      </c>
      <c r="G1535" s="1" t="s">
        <v>27</v>
      </c>
      <c r="H1535" s="1" t="str">
        <f>Tabulka1[[#This Row],[z2Label]]</f>
        <v>Dynamic viscosity (mPa.s)</v>
      </c>
      <c r="I1535" s="1">
        <f t="shared" ref="I1535:J1535" si="1025">I1164</f>
        <v>25</v>
      </c>
      <c r="J1535" s="1">
        <f t="shared" si="1025"/>
        <v>0.1</v>
      </c>
      <c r="K1535" s="1">
        <v>2.0580201931537081</v>
      </c>
      <c r="L1535" s="1">
        <v>1.1130028026179929E-4</v>
      </c>
      <c r="M1535" s="1" t="s">
        <v>29</v>
      </c>
      <c r="N1535" s="1" t="s">
        <v>28</v>
      </c>
      <c r="O1535" s="1" t="s">
        <v>81</v>
      </c>
      <c r="P1535" s="1">
        <f t="shared" ref="P1535:Q1535" si="1026">P1164</f>
        <v>23.501057842002314</v>
      </c>
      <c r="Q1535" s="1">
        <f t="shared" si="1026"/>
        <v>0.1</v>
      </c>
      <c r="R1535" s="1">
        <f>Tabulka1[[#This Row],[z2]]</f>
        <v>2.0580201931537081</v>
      </c>
      <c r="S1535" s="1">
        <f>Tabulka1[[#This Row],[std2]]</f>
        <v>1.1130028026179929E-4</v>
      </c>
      <c r="T1535" s="1" t="s">
        <v>39</v>
      </c>
      <c r="U1535" s="1" t="s">
        <v>28</v>
      </c>
      <c r="V1535" s="1" t="str">
        <f>Tabulka1[[#This Row],[z2Label]]</f>
        <v>Dynamic viscosity (mPa.s)</v>
      </c>
      <c r="W1535" s="1">
        <f>2*Tabulka1[[#This Row],[x3]]/94.196*1000/(100-Tabulka1[[#This Row],[x2]])</f>
        <v>6.6530943541841312</v>
      </c>
      <c r="X1535" s="1">
        <f>(Tabulka1[[#This Row],[x2]]-Tabulka1[[#This Row],[x3]])/60.08*1000/(100-Tabulka1[[#This Row],[x2]])</f>
        <v>0.33265471770920674</v>
      </c>
      <c r="Y1535" s="1">
        <f>Tabulka1[[#This Row],[z2]]</f>
        <v>2.0580201931537081</v>
      </c>
      <c r="Z1535" s="1">
        <f>Tabulka1[[#This Row],[std2]]</f>
        <v>1.1130028026179929E-4</v>
      </c>
      <c r="AA1535" s="1" t="s">
        <v>40</v>
      </c>
      <c r="AB1535" s="1" t="s">
        <v>37</v>
      </c>
      <c r="AC1535" s="1" t="str">
        <f>Tabulka1[[#This Row],[z2Label]]</f>
        <v>Dynamic viscosity (mPa.s)</v>
      </c>
      <c r="AD1535" s="1">
        <f>Tabulka1[[#This Row],[y2]]</f>
        <v>0.1</v>
      </c>
      <c r="AE1535" s="1">
        <f>Tabulka1[[#This Row],[x3]]</f>
        <v>23.501057842002314</v>
      </c>
      <c r="AF1535" s="1">
        <f>Tabulka1[[#This Row],[x2]]-Tabulka1[[#This Row],[x3]]</f>
        <v>1.4989421579976856</v>
      </c>
      <c r="AG1535" s="1">
        <f>100-Tabulka1[[#This Row],[Na2O_proc]]-Tabulka1[[#This Row],[SiO2_proc]]</f>
        <v>75</v>
      </c>
      <c r="AH1535" s="1">
        <f>Tabulka1[[#This Row],[z2]]</f>
        <v>2.0580201931537081</v>
      </c>
      <c r="AI1535" s="1">
        <f>Tabulka1[[#This Row],[std2]]</f>
        <v>1.1130028026179929E-4</v>
      </c>
      <c r="AJ1535" s="1" t="str">
        <f>Tabulka1[[#This Row],[z2Label]]</f>
        <v>Dynamic viscosity (mPa.s)</v>
      </c>
      <c r="AK1535" s="1">
        <v>25</v>
      </c>
      <c r="AL1535" s="1" t="s">
        <v>83</v>
      </c>
      <c r="AM1535" s="1" t="s">
        <v>79</v>
      </c>
      <c r="AN1535" s="1">
        <f t="shared" si="983"/>
        <v>2.0946781159500016</v>
      </c>
      <c r="AO1535" s="1">
        <f>Tabulka1[[#This Row],[Interpolated_z2]]-Tabulka1[[#This Row],[z2]]</f>
        <v>3.6657922796293541E-2</v>
      </c>
      <c r="AP1535" s="1">
        <f>Tabulka1[[#This Row],[Interpolated_z2 - measured]]/Tabulka1[[#This Row],[z2]]*100</f>
        <v>1.7812226973399605</v>
      </c>
      <c r="AQ1535" s="1">
        <v>1</v>
      </c>
    </row>
    <row r="1536" spans="1:43" ht="16.5" x14ac:dyDescent="0.35">
      <c r="A1536" s="1">
        <f t="shared" ref="A1536:B1536" si="1027">A1165</f>
        <v>8.0625523931180378</v>
      </c>
      <c r="B1536" s="1">
        <f t="shared" si="1027"/>
        <v>0.40312761965590194</v>
      </c>
      <c r="C1536" s="1">
        <f>Tabulka1[[#This Row],[z2]]</f>
        <v>2.7312861463851856</v>
      </c>
      <c r="D1536" s="1">
        <f>Tabulka1[[#This Row],[std2]]</f>
        <v>2.795724073711061E-3</v>
      </c>
      <c r="E1536" s="1">
        <f t="shared" si="1006"/>
        <v>2</v>
      </c>
      <c r="F1536" s="1" t="s">
        <v>84</v>
      </c>
      <c r="G1536" s="1" t="s">
        <v>27</v>
      </c>
      <c r="H1536" s="1" t="str">
        <f>Tabulka1[[#This Row],[z2Label]]</f>
        <v>Dynamic viscosity (mPa.s)</v>
      </c>
      <c r="I1536" s="1">
        <f t="shared" ref="I1536:J1536" si="1028">I1165</f>
        <v>30</v>
      </c>
      <c r="J1536" s="1">
        <f t="shared" si="1028"/>
        <v>0.1</v>
      </c>
      <c r="K1536" s="1">
        <v>2.7312861463851856</v>
      </c>
      <c r="L1536" s="1">
        <v>2.795724073711061E-3</v>
      </c>
      <c r="M1536" s="1" t="s">
        <v>29</v>
      </c>
      <c r="N1536" s="1" t="s">
        <v>28</v>
      </c>
      <c r="O1536" s="1" t="s">
        <v>81</v>
      </c>
      <c r="P1536" s="1">
        <f t="shared" ref="P1536:Q1536" si="1029">P1165</f>
        <v>28.201269410402777</v>
      </c>
      <c r="Q1536" s="1">
        <f t="shared" si="1029"/>
        <v>0.1</v>
      </c>
      <c r="R1536" s="1">
        <f>Tabulka1[[#This Row],[z2]]</f>
        <v>2.7312861463851856</v>
      </c>
      <c r="S1536" s="1">
        <f>Tabulka1[[#This Row],[std2]]</f>
        <v>2.795724073711061E-3</v>
      </c>
      <c r="T1536" s="1" t="s">
        <v>39</v>
      </c>
      <c r="U1536" s="1" t="s">
        <v>28</v>
      </c>
      <c r="V1536" s="1" t="str">
        <f>Tabulka1[[#This Row],[z2Label]]</f>
        <v>Dynamic viscosity (mPa.s)</v>
      </c>
      <c r="W1536" s="1">
        <f>2*Tabulka1[[#This Row],[x3]]/94.196*1000/(100-Tabulka1[[#This Row],[x2]])</f>
        <v>8.5539784553795961</v>
      </c>
      <c r="X1536" s="1">
        <f>(Tabulka1[[#This Row],[x2]]-Tabulka1[[#This Row],[x3]])/60.08*1000/(100-Tabulka1[[#This Row],[x2]])</f>
        <v>0.42769892276898031</v>
      </c>
      <c r="Y1536" s="1">
        <f>Tabulka1[[#This Row],[z2]]</f>
        <v>2.7312861463851856</v>
      </c>
      <c r="Z1536" s="1">
        <f>Tabulka1[[#This Row],[std2]]</f>
        <v>2.795724073711061E-3</v>
      </c>
      <c r="AA1536" s="1" t="s">
        <v>40</v>
      </c>
      <c r="AB1536" s="1" t="s">
        <v>37</v>
      </c>
      <c r="AC1536" s="1" t="str">
        <f>Tabulka1[[#This Row],[z2Label]]</f>
        <v>Dynamic viscosity (mPa.s)</v>
      </c>
      <c r="AD1536" s="1">
        <f>Tabulka1[[#This Row],[y2]]</f>
        <v>0.1</v>
      </c>
      <c r="AE1536" s="1">
        <f>Tabulka1[[#This Row],[x3]]</f>
        <v>28.201269410402777</v>
      </c>
      <c r="AF1536" s="1">
        <f>Tabulka1[[#This Row],[x2]]-Tabulka1[[#This Row],[x3]]</f>
        <v>1.7987305895972234</v>
      </c>
      <c r="AG1536" s="1">
        <f>100-Tabulka1[[#This Row],[Na2O_proc]]-Tabulka1[[#This Row],[SiO2_proc]]</f>
        <v>70</v>
      </c>
      <c r="AH1536" s="1">
        <f>Tabulka1[[#This Row],[z2]]</f>
        <v>2.7312861463851856</v>
      </c>
      <c r="AI1536" s="1">
        <f>Tabulka1[[#This Row],[std2]]</f>
        <v>2.795724073711061E-3</v>
      </c>
      <c r="AJ1536" s="1" t="str">
        <f>Tabulka1[[#This Row],[z2Label]]</f>
        <v>Dynamic viscosity (mPa.s)</v>
      </c>
      <c r="AK1536" s="1">
        <v>25</v>
      </c>
      <c r="AL1536" s="1" t="s">
        <v>83</v>
      </c>
      <c r="AM1536" s="1" t="s">
        <v>79</v>
      </c>
      <c r="AN1536" s="1">
        <f t="shared" si="983"/>
        <v>2.5198172239500005</v>
      </c>
      <c r="AO1536" s="1">
        <f>Tabulka1[[#This Row],[Interpolated_z2]]-Tabulka1[[#This Row],[z2]]</f>
        <v>-0.21146892243518511</v>
      </c>
      <c r="AP1536" s="1">
        <f>Tabulka1[[#This Row],[Interpolated_z2 - measured]]/Tabulka1[[#This Row],[z2]]*100</f>
        <v>-7.7424667757737833</v>
      </c>
      <c r="AQ1536" s="1">
        <v>1</v>
      </c>
    </row>
    <row r="1537" spans="1:43" ht="16.5" x14ac:dyDescent="0.35">
      <c r="A1537" s="1">
        <f t="shared" ref="A1537:B1537" si="1030">A1166</f>
        <v>9.8733433795058065</v>
      </c>
      <c r="B1537" s="1">
        <f t="shared" si="1030"/>
        <v>0.49366716897529034</v>
      </c>
      <c r="C1537" s="1">
        <f>Tabulka1[[#This Row],[z2]]</f>
        <v>3.8742687415126578</v>
      </c>
      <c r="D1537" s="1">
        <f>Tabulka1[[#This Row],[std2]]</f>
        <v>1.985302933264094E-3</v>
      </c>
      <c r="E1537" s="1">
        <f t="shared" si="1006"/>
        <v>2</v>
      </c>
      <c r="F1537" s="1" t="s">
        <v>84</v>
      </c>
      <c r="G1537" s="1" t="s">
        <v>27</v>
      </c>
      <c r="H1537" s="1" t="str">
        <f>Tabulka1[[#This Row],[z2Label]]</f>
        <v>Dynamic viscosity (mPa.s)</v>
      </c>
      <c r="I1537" s="1">
        <f t="shared" ref="I1537:J1537" si="1031">I1166</f>
        <v>35</v>
      </c>
      <c r="J1537" s="1">
        <f t="shared" si="1031"/>
        <v>0.1</v>
      </c>
      <c r="K1537" s="1">
        <v>3.8742687415126578</v>
      </c>
      <c r="L1537" s="1">
        <v>1.985302933264094E-3</v>
      </c>
      <c r="M1537" s="1" t="s">
        <v>29</v>
      </c>
      <c r="N1537" s="1" t="s">
        <v>28</v>
      </c>
      <c r="O1537" s="1" t="s">
        <v>81</v>
      </c>
      <c r="P1537" s="1">
        <f t="shared" ref="P1537:Q1537" si="1032">P1166</f>
        <v>32.901480978803235</v>
      </c>
      <c r="Q1537" s="1">
        <f t="shared" si="1032"/>
        <v>0.1</v>
      </c>
      <c r="R1537" s="1">
        <f>Tabulka1[[#This Row],[z2]]</f>
        <v>3.8742687415126578</v>
      </c>
      <c r="S1537" s="1">
        <f>Tabulka1[[#This Row],[std2]]</f>
        <v>1.985302933264094E-3</v>
      </c>
      <c r="T1537" s="1" t="s">
        <v>39</v>
      </c>
      <c r="U1537" s="1" t="s">
        <v>28</v>
      </c>
      <c r="V1537" s="1" t="str">
        <f>Tabulka1[[#This Row],[z2Label]]</f>
        <v>Dynamic viscosity (mPa.s)</v>
      </c>
      <c r="W1537" s="1">
        <f>2*Tabulka1[[#This Row],[x3]]/94.196*1000/(100-Tabulka1[[#This Row],[x2]])</f>
        <v>10.747306264451288</v>
      </c>
      <c r="X1537" s="1">
        <f>(Tabulka1[[#This Row],[x2]]-Tabulka1[[#This Row],[x3]])/60.08*1000/(100-Tabulka1[[#This Row],[x2]])</f>
        <v>0.53736531322256609</v>
      </c>
      <c r="Y1537" s="1">
        <f>Tabulka1[[#This Row],[z2]]</f>
        <v>3.8742687415126578</v>
      </c>
      <c r="Z1537" s="1">
        <f>Tabulka1[[#This Row],[std2]]</f>
        <v>1.985302933264094E-3</v>
      </c>
      <c r="AA1537" s="1" t="s">
        <v>40</v>
      </c>
      <c r="AB1537" s="1" t="s">
        <v>37</v>
      </c>
      <c r="AC1537" s="1" t="str">
        <f>Tabulka1[[#This Row],[z2Label]]</f>
        <v>Dynamic viscosity (mPa.s)</v>
      </c>
      <c r="AD1537" s="1">
        <f>Tabulka1[[#This Row],[y2]]</f>
        <v>0.1</v>
      </c>
      <c r="AE1537" s="1">
        <f>Tabulka1[[#This Row],[x3]]</f>
        <v>32.901480978803235</v>
      </c>
      <c r="AF1537" s="1">
        <f>Tabulka1[[#This Row],[x2]]-Tabulka1[[#This Row],[x3]]</f>
        <v>2.0985190211967648</v>
      </c>
      <c r="AG1537" s="1">
        <f>100-Tabulka1[[#This Row],[Na2O_proc]]-Tabulka1[[#This Row],[SiO2_proc]]</f>
        <v>65</v>
      </c>
      <c r="AH1537" s="1">
        <f>Tabulka1[[#This Row],[z2]]</f>
        <v>3.8742687415126578</v>
      </c>
      <c r="AI1537" s="1">
        <f>Tabulka1[[#This Row],[std2]]</f>
        <v>1.985302933264094E-3</v>
      </c>
      <c r="AJ1537" s="1" t="str">
        <f>Tabulka1[[#This Row],[z2Label]]</f>
        <v>Dynamic viscosity (mPa.s)</v>
      </c>
      <c r="AK1537" s="1">
        <v>25</v>
      </c>
      <c r="AL1537" s="1" t="s">
        <v>83</v>
      </c>
      <c r="AM1537" s="1" t="s">
        <v>79</v>
      </c>
      <c r="AN1537" s="1">
        <f t="shared" si="983"/>
        <v>3.6331389119499922</v>
      </c>
      <c r="AO1537" s="1">
        <f>Tabulka1[[#This Row],[Interpolated_z2]]-Tabulka1[[#This Row],[z2]]</f>
        <v>-0.2411298295626656</v>
      </c>
      <c r="AP1537" s="1">
        <f>Tabulka1[[#This Row],[Interpolated_z2 - measured]]/Tabulka1[[#This Row],[z2]]*100</f>
        <v>-6.2238797990177526</v>
      </c>
      <c r="AQ1537" s="1">
        <v>1</v>
      </c>
    </row>
    <row r="1538" spans="1:43" ht="16.5" x14ac:dyDescent="0.35">
      <c r="A1538" s="1">
        <f t="shared" ref="A1538:B1538" si="1033">A1167</f>
        <v>11.841922478144582</v>
      </c>
      <c r="B1538" s="1">
        <f t="shared" si="1033"/>
        <v>0.5920961239072291</v>
      </c>
      <c r="C1538" s="1">
        <f>Tabulka1[[#This Row],[z2]]</f>
        <v>5.9978018109885589</v>
      </c>
      <c r="D1538" s="1">
        <f>Tabulka1[[#This Row],[std2]]</f>
        <v>8.3081440227498603E-4</v>
      </c>
      <c r="E1538" s="1">
        <f t="shared" si="1006"/>
        <v>2</v>
      </c>
      <c r="F1538" s="1" t="s">
        <v>84</v>
      </c>
      <c r="G1538" s="1" t="s">
        <v>27</v>
      </c>
      <c r="H1538" s="1" t="str">
        <f>Tabulka1[[#This Row],[z2Label]]</f>
        <v>Dynamic viscosity (mPa.s)</v>
      </c>
      <c r="I1538" s="1">
        <f t="shared" ref="I1538:J1538" si="1034">I1167</f>
        <v>40</v>
      </c>
      <c r="J1538" s="1">
        <f t="shared" si="1034"/>
        <v>0.1</v>
      </c>
      <c r="K1538" s="1">
        <v>5.9978018109885589</v>
      </c>
      <c r="L1538" s="1">
        <v>8.3081440227498603E-4</v>
      </c>
      <c r="M1538" s="1" t="s">
        <v>29</v>
      </c>
      <c r="N1538" s="1" t="s">
        <v>28</v>
      </c>
      <c r="O1538" s="1" t="s">
        <v>81</v>
      </c>
      <c r="P1538" s="1">
        <f t="shared" ref="P1538:Q1538" si="1035">P1167</f>
        <v>37.601692547203697</v>
      </c>
      <c r="Q1538" s="1">
        <f t="shared" si="1035"/>
        <v>0.1</v>
      </c>
      <c r="R1538" s="1">
        <f>Tabulka1[[#This Row],[z2]]</f>
        <v>5.9978018109885589</v>
      </c>
      <c r="S1538" s="1">
        <f>Tabulka1[[#This Row],[std2]]</f>
        <v>8.3081440227498603E-4</v>
      </c>
      <c r="T1538" s="1" t="s">
        <v>39</v>
      </c>
      <c r="U1538" s="1" t="s">
        <v>28</v>
      </c>
      <c r="V1538" s="1" t="str">
        <f>Tabulka1[[#This Row],[z2Label]]</f>
        <v>Dynamic viscosity (mPa.s)</v>
      </c>
      <c r="W1538" s="1">
        <f>2*Tabulka1[[#This Row],[x3]]/94.196*1000/(100-Tabulka1[[#This Row],[x2]])</f>
        <v>13.306188708368261</v>
      </c>
      <c r="X1538" s="1">
        <f>(Tabulka1[[#This Row],[x2]]-Tabulka1[[#This Row],[x3]])/60.08*1000/(100-Tabulka1[[#This Row],[x2]])</f>
        <v>0.66530943541841514</v>
      </c>
      <c r="Y1538" s="1">
        <f>Tabulka1[[#This Row],[z2]]</f>
        <v>5.9978018109885589</v>
      </c>
      <c r="Z1538" s="1">
        <f>Tabulka1[[#This Row],[std2]]</f>
        <v>8.3081440227498603E-4</v>
      </c>
      <c r="AA1538" s="1" t="s">
        <v>40</v>
      </c>
      <c r="AB1538" s="1" t="s">
        <v>37</v>
      </c>
      <c r="AC1538" s="1" t="str">
        <f>Tabulka1[[#This Row],[z2Label]]</f>
        <v>Dynamic viscosity (mPa.s)</v>
      </c>
      <c r="AD1538" s="1">
        <f>Tabulka1[[#This Row],[y2]]</f>
        <v>0.1</v>
      </c>
      <c r="AE1538" s="1">
        <f>Tabulka1[[#This Row],[x3]]</f>
        <v>37.601692547203697</v>
      </c>
      <c r="AF1538" s="1">
        <f>Tabulka1[[#This Row],[x2]]-Tabulka1[[#This Row],[x3]]</f>
        <v>2.3983074527963026</v>
      </c>
      <c r="AG1538" s="1">
        <f>100-Tabulka1[[#This Row],[Na2O_proc]]-Tabulka1[[#This Row],[SiO2_proc]]</f>
        <v>60</v>
      </c>
      <c r="AH1538" s="1">
        <f>Tabulka1[[#This Row],[z2]]</f>
        <v>5.9978018109885589</v>
      </c>
      <c r="AI1538" s="1">
        <f>Tabulka1[[#This Row],[std2]]</f>
        <v>8.3081440227498603E-4</v>
      </c>
      <c r="AJ1538" s="1" t="str">
        <f>Tabulka1[[#This Row],[z2Label]]</f>
        <v>Dynamic viscosity (mPa.s)</v>
      </c>
      <c r="AK1538" s="1">
        <v>25</v>
      </c>
      <c r="AL1538" s="1" t="s">
        <v>83</v>
      </c>
      <c r="AM1538" s="1" t="s">
        <v>79</v>
      </c>
      <c r="AN1538" s="1">
        <f t="shared" si="983"/>
        <v>6.1959366799499795</v>
      </c>
      <c r="AO1538" s="1">
        <f>Tabulka1[[#This Row],[Interpolated_z2]]-Tabulka1[[#This Row],[z2]]</f>
        <v>0.19813486896142063</v>
      </c>
      <c r="AP1538" s="1">
        <f>Tabulka1[[#This Row],[Interpolated_z2 - measured]]/Tabulka1[[#This Row],[z2]]*100</f>
        <v>3.3034580869014079</v>
      </c>
      <c r="AQ1538" s="1">
        <v>1</v>
      </c>
    </row>
    <row r="1539" spans="1:43" ht="16.5" x14ac:dyDescent="0.35">
      <c r="A1539" s="1">
        <f t="shared" ref="A1539:B1539" si="1036">A1168</f>
        <v>12.987738383697257</v>
      </c>
      <c r="B1539" s="1">
        <f t="shared" si="1036"/>
        <v>0.64938691918486291</v>
      </c>
      <c r="C1539" s="1">
        <f>Tabulka1[[#This Row],[z2]]</f>
        <v>8.008445398568643</v>
      </c>
      <c r="D1539" s="1">
        <f>Tabulka1[[#This Row],[std2]]</f>
        <v>1.9193639698275714E-3</v>
      </c>
      <c r="E1539" s="1">
        <f t="shared" si="1006"/>
        <v>2</v>
      </c>
      <c r="F1539" s="1" t="s">
        <v>84</v>
      </c>
      <c r="G1539" s="1" t="s">
        <v>27</v>
      </c>
      <c r="H1539" s="1" t="str">
        <f>Tabulka1[[#This Row],[z2Label]]</f>
        <v>Dynamic viscosity (mPa.s)</v>
      </c>
      <c r="I1539" s="1">
        <f t="shared" ref="I1539:J1539" si="1037">I1168</f>
        <v>42.73</v>
      </c>
      <c r="J1539" s="1">
        <f t="shared" si="1037"/>
        <v>0.1</v>
      </c>
      <c r="K1539" s="1">
        <v>8.008445398568643</v>
      </c>
      <c r="L1539" s="1">
        <v>1.9193639698275714E-3</v>
      </c>
      <c r="M1539" s="1" t="s">
        <v>29</v>
      </c>
      <c r="N1539" s="1" t="s">
        <v>28</v>
      </c>
      <c r="O1539" s="1" t="s">
        <v>81</v>
      </c>
      <c r="P1539" s="1">
        <f t="shared" ref="P1539:Q1539" si="1038">P1168</f>
        <v>40.168008063550353</v>
      </c>
      <c r="Q1539" s="1">
        <f t="shared" si="1038"/>
        <v>0.1</v>
      </c>
      <c r="R1539" s="1">
        <f>Tabulka1[[#This Row],[z2]]</f>
        <v>8.008445398568643</v>
      </c>
      <c r="S1539" s="1">
        <f>Tabulka1[[#This Row],[std2]]</f>
        <v>1.9193639698275714E-3</v>
      </c>
      <c r="T1539" s="1" t="s">
        <v>39</v>
      </c>
      <c r="U1539" s="1" t="s">
        <v>28</v>
      </c>
      <c r="V1539" s="1" t="str">
        <f>Tabulka1[[#This Row],[z2Label]]</f>
        <v>Dynamic viscosity (mPa.s)</v>
      </c>
      <c r="W1539" s="1">
        <f>2*Tabulka1[[#This Row],[x3]]/94.196*1000/(100-Tabulka1[[#This Row],[x2]])</f>
        <v>14.891918373718591</v>
      </c>
      <c r="X1539" s="1">
        <f>(Tabulka1[[#This Row],[x2]]-Tabulka1[[#This Row],[x3]])/60.08*1000/(100-Tabulka1[[#This Row],[x2]])</f>
        <v>0.74459591868592989</v>
      </c>
      <c r="Y1539" s="1">
        <f>Tabulka1[[#This Row],[z2]]</f>
        <v>8.008445398568643</v>
      </c>
      <c r="Z1539" s="1">
        <f>Tabulka1[[#This Row],[std2]]</f>
        <v>1.9193639698275714E-3</v>
      </c>
      <c r="AA1539" s="1" t="s">
        <v>40</v>
      </c>
      <c r="AB1539" s="1" t="s">
        <v>37</v>
      </c>
      <c r="AC1539" s="1" t="str">
        <f>Tabulka1[[#This Row],[z2Label]]</f>
        <v>Dynamic viscosity (mPa.s)</v>
      </c>
      <c r="AD1539" s="1">
        <f>Tabulka1[[#This Row],[y2]]</f>
        <v>0.1</v>
      </c>
      <c r="AE1539" s="1">
        <f>Tabulka1[[#This Row],[x3]]</f>
        <v>40.168008063550353</v>
      </c>
      <c r="AF1539" s="1">
        <f>Tabulka1[[#This Row],[x2]]-Tabulka1[[#This Row],[x3]]</f>
        <v>2.561991936449644</v>
      </c>
      <c r="AG1539" s="1">
        <f>100-Tabulka1[[#This Row],[Na2O_proc]]-Tabulka1[[#This Row],[SiO2_proc]]</f>
        <v>57.27</v>
      </c>
      <c r="AH1539" s="1">
        <f>Tabulka1[[#This Row],[z2]]</f>
        <v>8.008445398568643</v>
      </c>
      <c r="AI1539" s="1">
        <f>Tabulka1[[#This Row],[std2]]</f>
        <v>1.9193639698275714E-3</v>
      </c>
      <c r="AJ1539" s="1" t="str">
        <f>Tabulka1[[#This Row],[z2Label]]</f>
        <v>Dynamic viscosity (mPa.s)</v>
      </c>
      <c r="AK1539" s="1">
        <v>25</v>
      </c>
      <c r="AL1539" s="1" t="s">
        <v>83</v>
      </c>
      <c r="AM1539" s="1" t="s">
        <v>79</v>
      </c>
      <c r="AN1539" s="1">
        <f t="shared" si="983"/>
        <v>8.5584568804544521</v>
      </c>
      <c r="AO1539" s="1">
        <f>Tabulka1[[#This Row],[Interpolated_z2]]-Tabulka1[[#This Row],[z2]]</f>
        <v>0.55001148188580906</v>
      </c>
      <c r="AP1539" s="1">
        <f>Tabulka1[[#This Row],[Interpolated_z2 - measured]]/Tabulka1[[#This Row],[z2]]*100</f>
        <v>6.867893261582493</v>
      </c>
      <c r="AQ1539" s="1">
        <v>1</v>
      </c>
    </row>
    <row r="1540" spans="1:43" ht="16.5" x14ac:dyDescent="0.35">
      <c r="A1540" s="1">
        <f t="shared" ref="A1540:B1540" si="1039">A1169</f>
        <v>0</v>
      </c>
      <c r="B1540" s="1">
        <f t="shared" si="1039"/>
        <v>0</v>
      </c>
      <c r="C1540" s="1">
        <f>Tabulka1[[#This Row],[z2]]</f>
        <v>0.85630634428904007</v>
      </c>
      <c r="D1540" s="1">
        <f>Tabulka1[[#This Row],[std2]]</f>
        <v>1.7616965743173559E-3</v>
      </c>
      <c r="E1540" s="1">
        <f t="shared" si="1006"/>
        <v>3</v>
      </c>
      <c r="F1540" s="1" t="s">
        <v>84</v>
      </c>
      <c r="G1540" s="1" t="s">
        <v>27</v>
      </c>
      <c r="H1540" s="1" t="str">
        <f>Tabulka1[[#This Row],[z2Label]]</f>
        <v>Dynamic viscosity (mPa.s)</v>
      </c>
      <c r="I1540" s="1">
        <f t="shared" ref="I1540:J1540" si="1040">I1169</f>
        <v>0</v>
      </c>
      <c r="J1540" s="1">
        <f t="shared" si="1040"/>
        <v>0.5</v>
      </c>
      <c r="K1540" s="1">
        <v>0.85630634428904007</v>
      </c>
      <c r="L1540" s="1">
        <v>1.7616965743173559E-3</v>
      </c>
      <c r="M1540" s="1" t="s">
        <v>29</v>
      </c>
      <c r="N1540" s="1" t="s">
        <v>28</v>
      </c>
      <c r="O1540" s="1" t="s">
        <v>81</v>
      </c>
      <c r="P1540" s="1">
        <f t="shared" ref="P1540:Q1540" si="1041">P1169</f>
        <v>0</v>
      </c>
      <c r="Q1540" s="1">
        <f t="shared" si="1041"/>
        <v>0.5</v>
      </c>
      <c r="R1540" s="1">
        <f>Tabulka1[[#This Row],[z2]]</f>
        <v>0.85630634428904007</v>
      </c>
      <c r="S1540" s="1">
        <f>Tabulka1[[#This Row],[std2]]</f>
        <v>1.7616965743173559E-3</v>
      </c>
      <c r="T1540" s="1" t="s">
        <v>39</v>
      </c>
      <c r="U1540" s="1" t="s">
        <v>28</v>
      </c>
      <c r="V1540" s="1" t="str">
        <f>Tabulka1[[#This Row],[z2Label]]</f>
        <v>Dynamic viscosity (mPa.s)</v>
      </c>
      <c r="W1540" s="1">
        <f>2*Tabulka1[[#This Row],[x3]]/94.196*1000/(100-Tabulka1[[#This Row],[x2]])</f>
        <v>0</v>
      </c>
      <c r="X1540" s="1">
        <f>(Tabulka1[[#This Row],[x2]]-Tabulka1[[#This Row],[x3]])/60.08*1000/(100-Tabulka1[[#This Row],[x2]])</f>
        <v>0</v>
      </c>
      <c r="Y1540" s="1">
        <f>Tabulka1[[#This Row],[z2]]</f>
        <v>0.85630634428904007</v>
      </c>
      <c r="Z1540" s="1">
        <f>Tabulka1[[#This Row],[std2]]</f>
        <v>1.7616965743173559E-3</v>
      </c>
      <c r="AA1540" s="1" t="s">
        <v>40</v>
      </c>
      <c r="AB1540" s="1" t="s">
        <v>37</v>
      </c>
      <c r="AC1540" s="1" t="str">
        <f>Tabulka1[[#This Row],[z2Label]]</f>
        <v>Dynamic viscosity (mPa.s)</v>
      </c>
      <c r="AD1540" s="1">
        <f>Tabulka1[[#This Row],[y2]]</f>
        <v>0.5</v>
      </c>
      <c r="AE1540" s="1">
        <f>Tabulka1[[#This Row],[x3]]</f>
        <v>0</v>
      </c>
      <c r="AF1540" s="1">
        <f>Tabulka1[[#This Row],[x2]]-Tabulka1[[#This Row],[x3]]</f>
        <v>0</v>
      </c>
      <c r="AG1540" s="1">
        <f>100-Tabulka1[[#This Row],[Na2O_proc]]-Tabulka1[[#This Row],[SiO2_proc]]</f>
        <v>100</v>
      </c>
      <c r="AH1540" s="1">
        <f>Tabulka1[[#This Row],[z2]]</f>
        <v>0.85630634428904007</v>
      </c>
      <c r="AI1540" s="1">
        <f>Tabulka1[[#This Row],[std2]]</f>
        <v>1.7616965743173559E-3</v>
      </c>
      <c r="AJ1540" s="1" t="str">
        <f>Tabulka1[[#This Row],[z2Label]]</f>
        <v>Dynamic viscosity (mPa.s)</v>
      </c>
      <c r="AK1540" s="1">
        <v>25</v>
      </c>
      <c r="AL1540" s="1" t="s">
        <v>83</v>
      </c>
      <c r="AM1540" s="1" t="s">
        <v>79</v>
      </c>
      <c r="AN1540" s="1">
        <f t="shared" si="983"/>
        <v>0.8801034687499999</v>
      </c>
      <c r="AO1540" s="1">
        <f>Tabulka1[[#This Row],[Interpolated_z2]]-Tabulka1[[#This Row],[z2]]</f>
        <v>2.3797124460959829E-2</v>
      </c>
      <c r="AP1540" s="1">
        <f>Tabulka1[[#This Row],[Interpolated_z2 - measured]]/Tabulka1[[#This Row],[z2]]*100</f>
        <v>2.7790433435031612</v>
      </c>
      <c r="AQ1540" s="1">
        <v>100</v>
      </c>
    </row>
    <row r="1541" spans="1:43" ht="16.5" x14ac:dyDescent="0.35">
      <c r="A1541" s="1">
        <f t="shared" ref="A1541:B1541" si="1042">A1170</f>
        <v>0.84293602498470643</v>
      </c>
      <c r="B1541" s="1">
        <f t="shared" si="1042"/>
        <v>0.21073400624617661</v>
      </c>
      <c r="C1541" s="1">
        <f>Tabulka1[[#This Row],[z2]]</f>
        <v>0.99609113958025941</v>
      </c>
      <c r="D1541" s="1">
        <f>Tabulka1[[#This Row],[std2]]</f>
        <v>4.3924511470060292E-3</v>
      </c>
      <c r="E1541" s="1">
        <f t="shared" si="1006"/>
        <v>3</v>
      </c>
      <c r="F1541" s="1" t="s">
        <v>84</v>
      </c>
      <c r="G1541" s="1" t="s">
        <v>27</v>
      </c>
      <c r="H1541" s="1" t="str">
        <f>Tabulka1[[#This Row],[z2Label]]</f>
        <v>Dynamic viscosity (mPa.s)</v>
      </c>
      <c r="I1541" s="1">
        <f t="shared" ref="I1541:J1541" si="1043">I1170</f>
        <v>5</v>
      </c>
      <c r="J1541" s="1">
        <f t="shared" si="1043"/>
        <v>0.5</v>
      </c>
      <c r="K1541" s="1">
        <v>0.99609113958025941</v>
      </c>
      <c r="L1541" s="1">
        <v>4.3924511470060292E-3</v>
      </c>
      <c r="M1541" s="1" t="s">
        <v>29</v>
      </c>
      <c r="N1541" s="1" t="s">
        <v>28</v>
      </c>
      <c r="O1541" s="1" t="s">
        <v>81</v>
      </c>
      <c r="P1541" s="1">
        <f t="shared" ref="P1541:Q1541" si="1044">P1170</f>
        <v>3.7910106571364173</v>
      </c>
      <c r="Q1541" s="1">
        <f t="shared" si="1044"/>
        <v>0.5</v>
      </c>
      <c r="R1541" s="1">
        <f>Tabulka1[[#This Row],[z2]]</f>
        <v>0.99609113958025941</v>
      </c>
      <c r="S1541" s="1">
        <f>Tabulka1[[#This Row],[std2]]</f>
        <v>4.3924511470060292E-3</v>
      </c>
      <c r="T1541" s="1" t="s">
        <v>39</v>
      </c>
      <c r="U1541" s="1" t="s">
        <v>28</v>
      </c>
      <c r="V1541" s="1" t="str">
        <f>Tabulka1[[#This Row],[z2Label]]</f>
        <v>Dynamic viscosity (mPa.s)</v>
      </c>
      <c r="W1541" s="1">
        <f>2*Tabulka1[[#This Row],[x3]]/94.196*1000/(100-Tabulka1[[#This Row],[x2]])</f>
        <v>0.84728386212319151</v>
      </c>
      <c r="X1541" s="1">
        <f>(Tabulka1[[#This Row],[x2]]-Tabulka1[[#This Row],[x3]])/60.08*1000/(100-Tabulka1[[#This Row],[x2]])</f>
        <v>0.21182096553079802</v>
      </c>
      <c r="Y1541" s="1">
        <f>Tabulka1[[#This Row],[z2]]</f>
        <v>0.99609113958025941</v>
      </c>
      <c r="Z1541" s="1">
        <f>Tabulka1[[#This Row],[std2]]</f>
        <v>4.3924511470060292E-3</v>
      </c>
      <c r="AA1541" s="1" t="s">
        <v>40</v>
      </c>
      <c r="AB1541" s="1" t="s">
        <v>37</v>
      </c>
      <c r="AC1541" s="1" t="str">
        <f>Tabulka1[[#This Row],[z2Label]]</f>
        <v>Dynamic viscosity (mPa.s)</v>
      </c>
      <c r="AD1541" s="1">
        <f>Tabulka1[[#This Row],[y2]]</f>
        <v>0.5</v>
      </c>
      <c r="AE1541" s="1">
        <f>Tabulka1[[#This Row],[x3]]</f>
        <v>3.7910106571364173</v>
      </c>
      <c r="AF1541" s="1">
        <f>Tabulka1[[#This Row],[x2]]-Tabulka1[[#This Row],[x3]]</f>
        <v>1.2089893428635827</v>
      </c>
      <c r="AG1541" s="1">
        <f>100-Tabulka1[[#This Row],[Na2O_proc]]-Tabulka1[[#This Row],[SiO2_proc]]</f>
        <v>95</v>
      </c>
      <c r="AH1541" s="1">
        <f>Tabulka1[[#This Row],[z2]]</f>
        <v>0.99609113958025941</v>
      </c>
      <c r="AI1541" s="1">
        <f>Tabulka1[[#This Row],[std2]]</f>
        <v>4.3924511470060292E-3</v>
      </c>
      <c r="AJ1541" s="1" t="str">
        <f>Tabulka1[[#This Row],[z2Label]]</f>
        <v>Dynamic viscosity (mPa.s)</v>
      </c>
      <c r="AK1541" s="1">
        <v>25</v>
      </c>
      <c r="AL1541" s="1" t="s">
        <v>83</v>
      </c>
      <c r="AM1541" s="1" t="s">
        <v>79</v>
      </c>
      <c r="AN1541" s="1">
        <f t="shared" si="983"/>
        <v>0.74617296874999983</v>
      </c>
      <c r="AO1541" s="1">
        <f>Tabulka1[[#This Row],[Interpolated_z2]]-Tabulka1[[#This Row],[z2]]</f>
        <v>-0.24991817083025958</v>
      </c>
      <c r="AP1541" s="1">
        <f>Tabulka1[[#This Row],[Interpolated_z2 - measured]]/Tabulka1[[#This Row],[z2]]*100</f>
        <v>-25.089889960829492</v>
      </c>
      <c r="AQ1541" s="1">
        <v>1</v>
      </c>
    </row>
    <row r="1542" spans="1:43" ht="16.5" x14ac:dyDescent="0.35">
      <c r="A1542" s="1">
        <f t="shared" ref="A1542:B1542" si="1045">A1171</f>
        <v>1.7701551885121862</v>
      </c>
      <c r="B1542" s="1">
        <f t="shared" si="1045"/>
        <v>0.44253879712804656</v>
      </c>
      <c r="C1542" s="1">
        <f>Tabulka1[[#This Row],[z2]]</f>
        <v>1.1556465199089514</v>
      </c>
      <c r="D1542" s="1">
        <f>Tabulka1[[#This Row],[std2]]</f>
        <v>6.7496047153613431E-4</v>
      </c>
      <c r="E1542" s="1">
        <f t="shared" si="1006"/>
        <v>3</v>
      </c>
      <c r="F1542" s="1" t="s">
        <v>84</v>
      </c>
      <c r="G1542" s="1" t="s">
        <v>27</v>
      </c>
      <c r="H1542" s="1" t="str">
        <f>Tabulka1[[#This Row],[z2Label]]</f>
        <v>Dynamic viscosity (mPa.s)</v>
      </c>
      <c r="I1542" s="1">
        <f t="shared" ref="I1542:J1542" si="1046">I1171</f>
        <v>10</v>
      </c>
      <c r="J1542" s="1">
        <f t="shared" si="1046"/>
        <v>0.5</v>
      </c>
      <c r="K1542" s="1">
        <v>1.1556465199089514</v>
      </c>
      <c r="L1542" s="1">
        <v>6.7496047153613431E-4</v>
      </c>
      <c r="M1542" s="1" t="s">
        <v>29</v>
      </c>
      <c r="N1542" s="1" t="s">
        <v>28</v>
      </c>
      <c r="O1542" s="1" t="s">
        <v>81</v>
      </c>
      <c r="P1542" s="1">
        <f t="shared" ref="P1542:Q1542" si="1047">P1171</f>
        <v>7.5820213142728345</v>
      </c>
      <c r="Q1542" s="1">
        <f t="shared" si="1047"/>
        <v>0.5</v>
      </c>
      <c r="R1542" s="1">
        <f>Tabulka1[[#This Row],[z2]]</f>
        <v>1.1556465199089514</v>
      </c>
      <c r="S1542" s="1">
        <f>Tabulka1[[#This Row],[std2]]</f>
        <v>6.7496047153613431E-4</v>
      </c>
      <c r="T1542" s="1" t="s">
        <v>39</v>
      </c>
      <c r="U1542" s="1" t="s">
        <v>28</v>
      </c>
      <c r="V1542" s="1" t="str">
        <f>Tabulka1[[#This Row],[z2Label]]</f>
        <v>Dynamic viscosity (mPa.s)</v>
      </c>
      <c r="W1542" s="1">
        <f>2*Tabulka1[[#This Row],[x3]]/94.196*1000/(100-Tabulka1[[#This Row],[x2]])</f>
        <v>1.7887103755934044</v>
      </c>
      <c r="X1542" s="1">
        <f>(Tabulka1[[#This Row],[x2]]-Tabulka1[[#This Row],[x3]])/60.08*1000/(100-Tabulka1[[#This Row],[x2]])</f>
        <v>0.44717759389835138</v>
      </c>
      <c r="Y1542" s="1">
        <f>Tabulka1[[#This Row],[z2]]</f>
        <v>1.1556465199089514</v>
      </c>
      <c r="Z1542" s="1">
        <f>Tabulka1[[#This Row],[std2]]</f>
        <v>6.7496047153613431E-4</v>
      </c>
      <c r="AA1542" s="1" t="s">
        <v>40</v>
      </c>
      <c r="AB1542" s="1" t="s">
        <v>37</v>
      </c>
      <c r="AC1542" s="1" t="str">
        <f>Tabulka1[[#This Row],[z2Label]]</f>
        <v>Dynamic viscosity (mPa.s)</v>
      </c>
      <c r="AD1542" s="1">
        <f>Tabulka1[[#This Row],[y2]]</f>
        <v>0.5</v>
      </c>
      <c r="AE1542" s="1">
        <f>Tabulka1[[#This Row],[x3]]</f>
        <v>7.5820213142728345</v>
      </c>
      <c r="AF1542" s="1">
        <f>Tabulka1[[#This Row],[x2]]-Tabulka1[[#This Row],[x3]]</f>
        <v>2.4179786857271655</v>
      </c>
      <c r="AG1542" s="1">
        <f>100-Tabulka1[[#This Row],[Na2O_proc]]-Tabulka1[[#This Row],[SiO2_proc]]</f>
        <v>90</v>
      </c>
      <c r="AH1542" s="1">
        <f>Tabulka1[[#This Row],[z2]]</f>
        <v>1.1556465199089514</v>
      </c>
      <c r="AI1542" s="1">
        <f>Tabulka1[[#This Row],[std2]]</f>
        <v>6.7496047153613431E-4</v>
      </c>
      <c r="AJ1542" s="1" t="str">
        <f>Tabulka1[[#This Row],[z2Label]]</f>
        <v>Dynamic viscosity (mPa.s)</v>
      </c>
      <c r="AK1542" s="1">
        <v>25</v>
      </c>
      <c r="AL1542" s="1" t="s">
        <v>83</v>
      </c>
      <c r="AM1542" s="1" t="s">
        <v>79</v>
      </c>
      <c r="AN1542" s="1">
        <f t="shared" si="983"/>
        <v>1.1336044687499995</v>
      </c>
      <c r="AO1542" s="1">
        <f>Tabulka1[[#This Row],[Interpolated_z2]]-Tabulka1[[#This Row],[z2]]</f>
        <v>-2.2042051158951859E-2</v>
      </c>
      <c r="AP1542" s="1">
        <f>Tabulka1[[#This Row],[Interpolated_z2 - measured]]/Tabulka1[[#This Row],[z2]]*100</f>
        <v>-1.907335052649876</v>
      </c>
      <c r="AQ1542" s="1">
        <v>1</v>
      </c>
    </row>
    <row r="1543" spans="1:43" ht="16.5" x14ac:dyDescent="0.35">
      <c r="A1543" s="1">
        <f t="shared" ref="A1543:B1543" si="1048">A1172</f>
        <v>2.7875374287646086</v>
      </c>
      <c r="B1543" s="1">
        <f t="shared" si="1048"/>
        <v>0.69688435719115216</v>
      </c>
      <c r="C1543" s="1">
        <f>Tabulka1[[#This Row],[z2]]</f>
        <v>1.3843444071341606</v>
      </c>
      <c r="D1543" s="1">
        <f>Tabulka1[[#This Row],[std2]]</f>
        <v>3.4041463990512578E-5</v>
      </c>
      <c r="E1543" s="1">
        <f t="shared" si="1006"/>
        <v>3</v>
      </c>
      <c r="F1543" s="1" t="s">
        <v>84</v>
      </c>
      <c r="G1543" s="1" t="s">
        <v>27</v>
      </c>
      <c r="H1543" s="1" t="str">
        <f>Tabulka1[[#This Row],[z2Label]]</f>
        <v>Dynamic viscosity (mPa.s)</v>
      </c>
      <c r="I1543" s="1">
        <f t="shared" ref="I1543:J1543" si="1049">I1172</f>
        <v>15</v>
      </c>
      <c r="J1543" s="1">
        <f t="shared" si="1049"/>
        <v>0.5</v>
      </c>
      <c r="K1543" s="1">
        <v>1.3843444071341606</v>
      </c>
      <c r="L1543" s="1">
        <v>3.4041463990512578E-5</v>
      </c>
      <c r="M1543" s="1" t="s">
        <v>29</v>
      </c>
      <c r="N1543" s="1" t="s">
        <v>28</v>
      </c>
      <c r="O1543" s="1" t="s">
        <v>81</v>
      </c>
      <c r="P1543" s="1">
        <f t="shared" ref="P1543:Q1543" si="1050">P1172</f>
        <v>11.373031971409253</v>
      </c>
      <c r="Q1543" s="1">
        <f t="shared" si="1050"/>
        <v>0.5</v>
      </c>
      <c r="R1543" s="1">
        <f>Tabulka1[[#This Row],[z2]]</f>
        <v>1.3843444071341606</v>
      </c>
      <c r="S1543" s="1">
        <f>Tabulka1[[#This Row],[std2]]</f>
        <v>3.4041463990512578E-5</v>
      </c>
      <c r="T1543" s="1" t="s">
        <v>39</v>
      </c>
      <c r="U1543" s="1" t="s">
        <v>28</v>
      </c>
      <c r="V1543" s="1" t="str">
        <f>Tabulka1[[#This Row],[z2Label]]</f>
        <v>Dynamic viscosity (mPa.s)</v>
      </c>
      <c r="W1543" s="1">
        <f>2*Tabulka1[[#This Row],[x3]]/94.196*1000/(100-Tabulka1[[#This Row],[x2]])</f>
        <v>2.8408929494718782</v>
      </c>
      <c r="X1543" s="1">
        <f>(Tabulka1[[#This Row],[x2]]-Tabulka1[[#This Row],[x3]])/60.08*1000/(100-Tabulka1[[#This Row],[x2]])</f>
        <v>0.71022323736796966</v>
      </c>
      <c r="Y1543" s="1">
        <f>Tabulka1[[#This Row],[z2]]</f>
        <v>1.3843444071341606</v>
      </c>
      <c r="Z1543" s="1">
        <f>Tabulka1[[#This Row],[std2]]</f>
        <v>3.4041463990512578E-5</v>
      </c>
      <c r="AA1543" s="1" t="s">
        <v>40</v>
      </c>
      <c r="AB1543" s="1" t="s">
        <v>37</v>
      </c>
      <c r="AC1543" s="1" t="str">
        <f>Tabulka1[[#This Row],[z2Label]]</f>
        <v>Dynamic viscosity (mPa.s)</v>
      </c>
      <c r="AD1543" s="1">
        <f>Tabulka1[[#This Row],[y2]]</f>
        <v>0.5</v>
      </c>
      <c r="AE1543" s="1">
        <f>Tabulka1[[#This Row],[x3]]</f>
        <v>11.373031971409253</v>
      </c>
      <c r="AF1543" s="1">
        <f>Tabulka1[[#This Row],[x2]]-Tabulka1[[#This Row],[x3]]</f>
        <v>3.6269680285907473</v>
      </c>
      <c r="AG1543" s="1">
        <f>100-Tabulka1[[#This Row],[Na2O_proc]]-Tabulka1[[#This Row],[SiO2_proc]]</f>
        <v>85</v>
      </c>
      <c r="AH1543" s="1">
        <f>Tabulka1[[#This Row],[z2]]</f>
        <v>1.3843444071341606</v>
      </c>
      <c r="AI1543" s="1">
        <f>Tabulka1[[#This Row],[std2]]</f>
        <v>3.4041463990512578E-5</v>
      </c>
      <c r="AJ1543" s="1" t="str">
        <f>Tabulka1[[#This Row],[z2Label]]</f>
        <v>Dynamic viscosity (mPa.s)</v>
      </c>
      <c r="AK1543" s="1">
        <v>25</v>
      </c>
      <c r="AL1543" s="1" t="s">
        <v>83</v>
      </c>
      <c r="AM1543" s="1" t="s">
        <v>79</v>
      </c>
      <c r="AN1543" s="1">
        <f t="shared" si="983"/>
        <v>1.5998004687500005</v>
      </c>
      <c r="AO1543" s="1">
        <f>Tabulka1[[#This Row],[Interpolated_z2]]-Tabulka1[[#This Row],[z2]]</f>
        <v>0.21545606161583986</v>
      </c>
      <c r="AP1543" s="1">
        <f>Tabulka1[[#This Row],[Interpolated_z2 - measured]]/Tabulka1[[#This Row],[z2]]*100</f>
        <v>15.563761482005209</v>
      </c>
      <c r="AQ1543" s="1">
        <v>1</v>
      </c>
    </row>
    <row r="1544" spans="1:43" ht="16.5" x14ac:dyDescent="0.35">
      <c r="A1544" s="1">
        <f t="shared" ref="A1544:B1544" si="1051">A1173</f>
        <v>3.9022666537879509</v>
      </c>
      <c r="B1544" s="1">
        <f t="shared" si="1051"/>
        <v>0.97556666344698773</v>
      </c>
      <c r="C1544" s="1">
        <f>Tabulka1[[#This Row],[z2]]</f>
        <v>1.7127822105066723</v>
      </c>
      <c r="D1544" s="1">
        <f>Tabulka1[[#This Row],[std2]]</f>
        <v>8.9995906798741789E-5</v>
      </c>
      <c r="E1544" s="1">
        <f t="shared" si="1006"/>
        <v>3</v>
      </c>
      <c r="F1544" s="1" t="s">
        <v>84</v>
      </c>
      <c r="G1544" s="1" t="s">
        <v>27</v>
      </c>
      <c r="H1544" s="1" t="str">
        <f>Tabulka1[[#This Row],[z2Label]]</f>
        <v>Dynamic viscosity (mPa.s)</v>
      </c>
      <c r="I1544" s="1">
        <f t="shared" ref="I1544:J1544" si="1052">I1173</f>
        <v>20</v>
      </c>
      <c r="J1544" s="1">
        <f t="shared" si="1052"/>
        <v>0.5</v>
      </c>
      <c r="K1544" s="1">
        <v>1.7127822105066723</v>
      </c>
      <c r="L1544" s="1">
        <v>8.9995906798741789E-5</v>
      </c>
      <c r="M1544" s="1" t="s">
        <v>29</v>
      </c>
      <c r="N1544" s="1" t="s">
        <v>28</v>
      </c>
      <c r="O1544" s="1" t="s">
        <v>81</v>
      </c>
      <c r="P1544" s="1">
        <f t="shared" ref="P1544:Q1544" si="1053">P1173</f>
        <v>15.164042628545669</v>
      </c>
      <c r="Q1544" s="1">
        <f t="shared" si="1053"/>
        <v>0.5</v>
      </c>
      <c r="R1544" s="1">
        <f>Tabulka1[[#This Row],[z2]]</f>
        <v>1.7127822105066723</v>
      </c>
      <c r="S1544" s="1">
        <f>Tabulka1[[#This Row],[std2]]</f>
        <v>8.9995906798741789E-5</v>
      </c>
      <c r="T1544" s="1" t="s">
        <v>39</v>
      </c>
      <c r="U1544" s="1" t="s">
        <v>28</v>
      </c>
      <c r="V1544" s="1" t="str">
        <f>Tabulka1[[#This Row],[z2Label]]</f>
        <v>Dynamic viscosity (mPa.s)</v>
      </c>
      <c r="W1544" s="1">
        <f>2*Tabulka1[[#This Row],[x3]]/94.196*1000/(100-Tabulka1[[#This Row],[x2]])</f>
        <v>4.0245983450851597</v>
      </c>
      <c r="X1544" s="1">
        <f>(Tabulka1[[#This Row],[x2]]-Tabulka1[[#This Row],[x3]])/60.08*1000/(100-Tabulka1[[#This Row],[x2]])</f>
        <v>1.0061495862712906</v>
      </c>
      <c r="Y1544" s="1">
        <f>Tabulka1[[#This Row],[z2]]</f>
        <v>1.7127822105066723</v>
      </c>
      <c r="Z1544" s="1">
        <f>Tabulka1[[#This Row],[std2]]</f>
        <v>8.9995906798741789E-5</v>
      </c>
      <c r="AA1544" s="1" t="s">
        <v>40</v>
      </c>
      <c r="AB1544" s="1" t="s">
        <v>37</v>
      </c>
      <c r="AC1544" s="1" t="str">
        <f>Tabulka1[[#This Row],[z2Label]]</f>
        <v>Dynamic viscosity (mPa.s)</v>
      </c>
      <c r="AD1544" s="1">
        <f>Tabulka1[[#This Row],[y2]]</f>
        <v>0.5</v>
      </c>
      <c r="AE1544" s="1">
        <f>Tabulka1[[#This Row],[x3]]</f>
        <v>15.164042628545669</v>
      </c>
      <c r="AF1544" s="1">
        <f>Tabulka1[[#This Row],[x2]]-Tabulka1[[#This Row],[x3]]</f>
        <v>4.8359573714543309</v>
      </c>
      <c r="AG1544" s="1">
        <f>100-Tabulka1[[#This Row],[Na2O_proc]]-Tabulka1[[#This Row],[SiO2_proc]]</f>
        <v>80</v>
      </c>
      <c r="AH1544" s="1">
        <f>Tabulka1[[#This Row],[z2]]</f>
        <v>1.7127822105066723</v>
      </c>
      <c r="AI1544" s="1">
        <f>Tabulka1[[#This Row],[std2]]</f>
        <v>8.9995906798741789E-5</v>
      </c>
      <c r="AJ1544" s="1" t="str">
        <f>Tabulka1[[#This Row],[z2Label]]</f>
        <v>Dynamic viscosity (mPa.s)</v>
      </c>
      <c r="AK1544" s="1">
        <v>25</v>
      </c>
      <c r="AL1544" s="1" t="s">
        <v>83</v>
      </c>
      <c r="AM1544" s="1" t="s">
        <v>79</v>
      </c>
      <c r="AN1544" s="1">
        <f t="shared" si="983"/>
        <v>1.9502784687499979</v>
      </c>
      <c r="AO1544" s="1">
        <f>Tabulka1[[#This Row],[Interpolated_z2]]-Tabulka1[[#This Row],[z2]]</f>
        <v>0.23749625824332554</v>
      </c>
      <c r="AP1544" s="1">
        <f>Tabulka1[[#This Row],[Interpolated_z2 - measured]]/Tabulka1[[#This Row],[z2]]*100</f>
        <v>13.866109583954039</v>
      </c>
      <c r="AQ1544" s="1">
        <v>1</v>
      </c>
    </row>
    <row r="1545" spans="1:43" ht="16.5" x14ac:dyDescent="0.35">
      <c r="A1545" s="1">
        <f t="shared" ref="A1545:B1545" si="1054">A1174</f>
        <v>5.1219453298560795</v>
      </c>
      <c r="B1545" s="1">
        <f t="shared" si="1054"/>
        <v>1.2804863324640199</v>
      </c>
      <c r="C1545" s="1">
        <f>Tabulka1[[#This Row],[z2]]</f>
        <v>2.2033248819219153</v>
      </c>
      <c r="D1545" s="1">
        <f>Tabulka1[[#This Row],[std2]]</f>
        <v>1.7834726404339807E-4</v>
      </c>
      <c r="E1545" s="1">
        <f t="shared" si="1006"/>
        <v>3</v>
      </c>
      <c r="F1545" s="1" t="s">
        <v>84</v>
      </c>
      <c r="G1545" s="1" t="s">
        <v>27</v>
      </c>
      <c r="H1545" s="1" t="str">
        <f>Tabulka1[[#This Row],[z2Label]]</f>
        <v>Dynamic viscosity (mPa.s)</v>
      </c>
      <c r="I1545" s="1">
        <f t="shared" ref="I1545:J1545" si="1055">I1174</f>
        <v>25</v>
      </c>
      <c r="J1545" s="1">
        <f t="shared" si="1055"/>
        <v>0.5</v>
      </c>
      <c r="K1545" s="1">
        <v>2.2033248819219153</v>
      </c>
      <c r="L1545" s="1">
        <v>1.7834726404339807E-4</v>
      </c>
      <c r="M1545" s="1" t="s">
        <v>29</v>
      </c>
      <c r="N1545" s="1" t="s">
        <v>28</v>
      </c>
      <c r="O1545" s="1" t="s">
        <v>81</v>
      </c>
      <c r="P1545" s="1">
        <f t="shared" ref="P1545:Q1545" si="1056">P1174</f>
        <v>18.955053285682087</v>
      </c>
      <c r="Q1545" s="1">
        <f t="shared" si="1056"/>
        <v>0.5</v>
      </c>
      <c r="R1545" s="1">
        <f>Tabulka1[[#This Row],[z2]]</f>
        <v>2.2033248819219153</v>
      </c>
      <c r="S1545" s="1">
        <f>Tabulka1[[#This Row],[std2]]</f>
        <v>1.7834726404339807E-4</v>
      </c>
      <c r="T1545" s="1" t="s">
        <v>39</v>
      </c>
      <c r="U1545" s="1" t="s">
        <v>28</v>
      </c>
      <c r="V1545" s="1" t="str">
        <f>Tabulka1[[#This Row],[z2Label]]</f>
        <v>Dynamic viscosity (mPa.s)</v>
      </c>
      <c r="W1545" s="1">
        <f>2*Tabulka1[[#This Row],[x3]]/94.196*1000/(100-Tabulka1[[#This Row],[x2]])</f>
        <v>5.3661311267802132</v>
      </c>
      <c r="X1545" s="1">
        <f>(Tabulka1[[#This Row],[x2]]-Tabulka1[[#This Row],[x3]])/60.08*1000/(100-Tabulka1[[#This Row],[x2]])</f>
        <v>1.341532781695054</v>
      </c>
      <c r="Y1545" s="1">
        <f>Tabulka1[[#This Row],[z2]]</f>
        <v>2.2033248819219153</v>
      </c>
      <c r="Z1545" s="1">
        <f>Tabulka1[[#This Row],[std2]]</f>
        <v>1.7834726404339807E-4</v>
      </c>
      <c r="AA1545" s="1" t="s">
        <v>40</v>
      </c>
      <c r="AB1545" s="1" t="s">
        <v>37</v>
      </c>
      <c r="AC1545" s="1" t="str">
        <f>Tabulka1[[#This Row],[z2Label]]</f>
        <v>Dynamic viscosity (mPa.s)</v>
      </c>
      <c r="AD1545" s="1">
        <f>Tabulka1[[#This Row],[y2]]</f>
        <v>0.5</v>
      </c>
      <c r="AE1545" s="1">
        <f>Tabulka1[[#This Row],[x3]]</f>
        <v>18.955053285682087</v>
      </c>
      <c r="AF1545" s="1">
        <f>Tabulka1[[#This Row],[x2]]-Tabulka1[[#This Row],[x3]]</f>
        <v>6.0449467143179128</v>
      </c>
      <c r="AG1545" s="1">
        <f>100-Tabulka1[[#This Row],[Na2O_proc]]-Tabulka1[[#This Row],[SiO2_proc]]</f>
        <v>75</v>
      </c>
      <c r="AH1545" s="1">
        <f>Tabulka1[[#This Row],[z2]]</f>
        <v>2.2033248819219153</v>
      </c>
      <c r="AI1545" s="1">
        <f>Tabulka1[[#This Row],[std2]]</f>
        <v>1.7834726404339807E-4</v>
      </c>
      <c r="AJ1545" s="1" t="str">
        <f>Tabulka1[[#This Row],[z2Label]]</f>
        <v>Dynamic viscosity (mPa.s)</v>
      </c>
      <c r="AK1545" s="1">
        <v>25</v>
      </c>
      <c r="AL1545" s="1" t="s">
        <v>83</v>
      </c>
      <c r="AM1545" s="1" t="s">
        <v>79</v>
      </c>
      <c r="AN1545" s="1">
        <f t="shared" si="983"/>
        <v>2.2386709687500002</v>
      </c>
      <c r="AO1545" s="1">
        <f>Tabulka1[[#This Row],[Interpolated_z2]]-Tabulka1[[#This Row],[z2]]</f>
        <v>3.5346086828084822E-2</v>
      </c>
      <c r="AP1545" s="1">
        <f>Tabulka1[[#This Row],[Interpolated_z2 - measured]]/Tabulka1[[#This Row],[z2]]*100</f>
        <v>1.6042158429787783</v>
      </c>
      <c r="AQ1545" s="1">
        <v>1</v>
      </c>
    </row>
    <row r="1546" spans="1:43" ht="16.5" x14ac:dyDescent="0.35">
      <c r="A1546" s="1">
        <f t="shared" ref="A1546:B1546" si="1057">A1175</f>
        <v>6.4548440065681438</v>
      </c>
      <c r="B1546" s="1">
        <f t="shared" si="1057"/>
        <v>1.613711001642036</v>
      </c>
      <c r="C1546" s="1">
        <f>Tabulka1[[#This Row],[z2]]</f>
        <v>2.9749972889195053</v>
      </c>
      <c r="D1546" s="1">
        <f>Tabulka1[[#This Row],[std2]]</f>
        <v>4.8569161222572612E-4</v>
      </c>
      <c r="E1546" s="1">
        <f t="shared" si="1006"/>
        <v>3</v>
      </c>
      <c r="F1546" s="1" t="s">
        <v>84</v>
      </c>
      <c r="G1546" s="1" t="s">
        <v>27</v>
      </c>
      <c r="H1546" s="1" t="str">
        <f>Tabulka1[[#This Row],[z2Label]]</f>
        <v>Dynamic viscosity (mPa.s)</v>
      </c>
      <c r="I1546" s="1">
        <f t="shared" ref="I1546:J1546" si="1058">I1175</f>
        <v>30</v>
      </c>
      <c r="J1546" s="1">
        <f t="shared" si="1058"/>
        <v>0.5</v>
      </c>
      <c r="K1546" s="1">
        <v>2.9749972889195053</v>
      </c>
      <c r="L1546" s="1">
        <v>4.8569161222572612E-4</v>
      </c>
      <c r="M1546" s="1" t="s">
        <v>29</v>
      </c>
      <c r="N1546" s="1" t="s">
        <v>28</v>
      </c>
      <c r="O1546" s="1" t="s">
        <v>81</v>
      </c>
      <c r="P1546" s="1">
        <f t="shared" ref="P1546:Q1546" si="1059">P1175</f>
        <v>22.746063942818505</v>
      </c>
      <c r="Q1546" s="1">
        <f t="shared" si="1059"/>
        <v>0.5</v>
      </c>
      <c r="R1546" s="1">
        <f>Tabulka1[[#This Row],[z2]]</f>
        <v>2.9749972889195053</v>
      </c>
      <c r="S1546" s="1">
        <f>Tabulka1[[#This Row],[std2]]</f>
        <v>4.8569161222572612E-4</v>
      </c>
      <c r="T1546" s="1" t="s">
        <v>39</v>
      </c>
      <c r="U1546" s="1" t="s">
        <v>28</v>
      </c>
      <c r="V1546" s="1" t="str">
        <f>Tabulka1[[#This Row],[z2Label]]</f>
        <v>Dynamic viscosity (mPa.s)</v>
      </c>
      <c r="W1546" s="1">
        <f>2*Tabulka1[[#This Row],[x3]]/94.196*1000/(100-Tabulka1[[#This Row],[x2]])</f>
        <v>6.8993114487174179</v>
      </c>
      <c r="X1546" s="1">
        <f>(Tabulka1[[#This Row],[x2]]-Tabulka1[[#This Row],[x3]])/60.08*1000/(100-Tabulka1[[#This Row],[x2]])</f>
        <v>1.7248278621793549</v>
      </c>
      <c r="Y1546" s="1">
        <f>Tabulka1[[#This Row],[z2]]</f>
        <v>2.9749972889195053</v>
      </c>
      <c r="Z1546" s="1">
        <f>Tabulka1[[#This Row],[std2]]</f>
        <v>4.8569161222572612E-4</v>
      </c>
      <c r="AA1546" s="1" t="s">
        <v>40</v>
      </c>
      <c r="AB1546" s="1" t="s">
        <v>37</v>
      </c>
      <c r="AC1546" s="1" t="str">
        <f>Tabulka1[[#This Row],[z2Label]]</f>
        <v>Dynamic viscosity (mPa.s)</v>
      </c>
      <c r="AD1546" s="1">
        <f>Tabulka1[[#This Row],[y2]]</f>
        <v>0.5</v>
      </c>
      <c r="AE1546" s="1">
        <f>Tabulka1[[#This Row],[x3]]</f>
        <v>22.746063942818505</v>
      </c>
      <c r="AF1546" s="1">
        <f>Tabulka1[[#This Row],[x2]]-Tabulka1[[#This Row],[x3]]</f>
        <v>7.2539360571814946</v>
      </c>
      <c r="AG1546" s="1">
        <f>100-Tabulka1[[#This Row],[Na2O_proc]]-Tabulka1[[#This Row],[SiO2_proc]]</f>
        <v>70</v>
      </c>
      <c r="AH1546" s="1">
        <f>Tabulka1[[#This Row],[z2]]</f>
        <v>2.9749972889195053</v>
      </c>
      <c r="AI1546" s="1">
        <f>Tabulka1[[#This Row],[std2]]</f>
        <v>4.8569161222572612E-4</v>
      </c>
      <c r="AJ1546" s="1" t="str">
        <f>Tabulka1[[#This Row],[z2Label]]</f>
        <v>Dynamic viscosity (mPa.s)</v>
      </c>
      <c r="AK1546" s="1">
        <v>25</v>
      </c>
      <c r="AL1546" s="1" t="s">
        <v>83</v>
      </c>
      <c r="AM1546" s="1" t="s">
        <v>79</v>
      </c>
      <c r="AN1546" s="1">
        <f t="shared" si="983"/>
        <v>2.7667254687499976</v>
      </c>
      <c r="AO1546" s="1">
        <f>Tabulka1[[#This Row],[Interpolated_z2]]-Tabulka1[[#This Row],[z2]]</f>
        <v>-0.20827182016950774</v>
      </c>
      <c r="AP1546" s="1">
        <f>Tabulka1[[#This Row],[Interpolated_z2 - measured]]/Tabulka1[[#This Row],[z2]]*100</f>
        <v>-7.0007398307630169</v>
      </c>
      <c r="AQ1546" s="1">
        <v>1</v>
      </c>
    </row>
    <row r="1547" spans="1:43" ht="16.5" x14ac:dyDescent="0.35">
      <c r="A1547" s="1">
        <f t="shared" ref="A1547:B1547" si="1060">A1176</f>
        <v>7.9106096461573125</v>
      </c>
      <c r="B1547" s="1">
        <f t="shared" si="1060"/>
        <v>1.9776524115393281</v>
      </c>
      <c r="C1547" s="1">
        <f>Tabulka1[[#This Row],[z2]]</f>
        <v>4.2971713140100363</v>
      </c>
      <c r="D1547" s="1">
        <f>Tabulka1[[#This Row],[std2]]</f>
        <v>2.5234796395090736E-3</v>
      </c>
      <c r="E1547" s="1">
        <f t="shared" si="1006"/>
        <v>3</v>
      </c>
      <c r="F1547" s="1" t="s">
        <v>84</v>
      </c>
      <c r="G1547" s="1" t="s">
        <v>27</v>
      </c>
      <c r="H1547" s="1" t="str">
        <f>Tabulka1[[#This Row],[z2Label]]</f>
        <v>Dynamic viscosity (mPa.s)</v>
      </c>
      <c r="I1547" s="1">
        <f t="shared" ref="I1547:J1547" si="1061">I1176</f>
        <v>35</v>
      </c>
      <c r="J1547" s="1">
        <f t="shared" si="1061"/>
        <v>0.5</v>
      </c>
      <c r="K1547" s="1">
        <v>4.2971713140100363</v>
      </c>
      <c r="L1547" s="1">
        <v>2.5234796395090736E-3</v>
      </c>
      <c r="M1547" s="1" t="s">
        <v>29</v>
      </c>
      <c r="N1547" s="1" t="s">
        <v>28</v>
      </c>
      <c r="O1547" s="1" t="s">
        <v>81</v>
      </c>
      <c r="P1547" s="1">
        <f t="shared" ref="P1547:Q1547" si="1062">P1176</f>
        <v>26.537074599954924</v>
      </c>
      <c r="Q1547" s="1">
        <f t="shared" si="1062"/>
        <v>0.5</v>
      </c>
      <c r="R1547" s="1">
        <f>Tabulka1[[#This Row],[z2]]</f>
        <v>4.2971713140100363</v>
      </c>
      <c r="S1547" s="1">
        <f>Tabulka1[[#This Row],[std2]]</f>
        <v>2.5234796395090736E-3</v>
      </c>
      <c r="T1547" s="1" t="s">
        <v>39</v>
      </c>
      <c r="U1547" s="1" t="s">
        <v>28</v>
      </c>
      <c r="V1547" s="1" t="str">
        <f>Tabulka1[[#This Row],[z2Label]]</f>
        <v>Dynamic viscosity (mPa.s)</v>
      </c>
      <c r="W1547" s="1">
        <f>2*Tabulka1[[#This Row],[x3]]/94.196*1000/(100-Tabulka1[[#This Row],[x2]])</f>
        <v>8.6683656663372677</v>
      </c>
      <c r="X1547" s="1">
        <f>(Tabulka1[[#This Row],[x2]]-Tabulka1[[#This Row],[x3]])/60.08*1000/(100-Tabulka1[[#This Row],[x2]])</f>
        <v>2.1670914165843174</v>
      </c>
      <c r="Y1547" s="1">
        <f>Tabulka1[[#This Row],[z2]]</f>
        <v>4.2971713140100363</v>
      </c>
      <c r="Z1547" s="1">
        <f>Tabulka1[[#This Row],[std2]]</f>
        <v>2.5234796395090736E-3</v>
      </c>
      <c r="AA1547" s="1" t="s">
        <v>40</v>
      </c>
      <c r="AB1547" s="1" t="s">
        <v>37</v>
      </c>
      <c r="AC1547" s="1" t="str">
        <f>Tabulka1[[#This Row],[z2Label]]</f>
        <v>Dynamic viscosity (mPa.s)</v>
      </c>
      <c r="AD1547" s="1">
        <f>Tabulka1[[#This Row],[y2]]</f>
        <v>0.5</v>
      </c>
      <c r="AE1547" s="1">
        <f>Tabulka1[[#This Row],[x3]]</f>
        <v>26.537074599954924</v>
      </c>
      <c r="AF1547" s="1">
        <f>Tabulka1[[#This Row],[x2]]-Tabulka1[[#This Row],[x3]]</f>
        <v>8.4629254000450764</v>
      </c>
      <c r="AG1547" s="1">
        <f>100-Tabulka1[[#This Row],[Na2O_proc]]-Tabulka1[[#This Row],[SiO2_proc]]</f>
        <v>65</v>
      </c>
      <c r="AH1547" s="1">
        <f>Tabulka1[[#This Row],[z2]]</f>
        <v>4.2971713140100363</v>
      </c>
      <c r="AI1547" s="1">
        <f>Tabulka1[[#This Row],[std2]]</f>
        <v>2.5234796395090736E-3</v>
      </c>
      <c r="AJ1547" s="1" t="str">
        <f>Tabulka1[[#This Row],[z2Label]]</f>
        <v>Dynamic viscosity (mPa.s)</v>
      </c>
      <c r="AK1547" s="1">
        <v>25</v>
      </c>
      <c r="AL1547" s="1" t="s">
        <v>83</v>
      </c>
      <c r="AM1547" s="1" t="s">
        <v>79</v>
      </c>
      <c r="AN1547" s="1">
        <f t="shared" si="983"/>
        <v>4.0843044687499939</v>
      </c>
      <c r="AO1547" s="1">
        <f>Tabulka1[[#This Row],[Interpolated_z2]]-Tabulka1[[#This Row],[z2]]</f>
        <v>-0.2128668452600424</v>
      </c>
      <c r="AP1547" s="1">
        <f>Tabulka1[[#This Row],[Interpolated_z2 - measured]]/Tabulka1[[#This Row],[z2]]*100</f>
        <v>-4.9536504296683308</v>
      </c>
      <c r="AQ1547" s="1">
        <v>1</v>
      </c>
    </row>
    <row r="1548" spans="1:43" ht="16.5" x14ac:dyDescent="0.35">
      <c r="A1548" s="1">
        <f t="shared" ref="A1548:B1548" si="1063">A1177</f>
        <v>9.4972471747319585</v>
      </c>
      <c r="B1548" s="1">
        <f t="shared" si="1063"/>
        <v>2.3743117936829896</v>
      </c>
      <c r="C1548" s="1">
        <f>Tabulka1[[#This Row],[z2]]</f>
        <v>6.8053922737769499</v>
      </c>
      <c r="D1548" s="1">
        <f>Tabulka1[[#This Row],[std2]]</f>
        <v>7.1198354250765431E-3</v>
      </c>
      <c r="E1548" s="1">
        <f t="shared" si="1006"/>
        <v>3</v>
      </c>
      <c r="F1548" s="1" t="s">
        <v>84</v>
      </c>
      <c r="G1548" s="1" t="s">
        <v>27</v>
      </c>
      <c r="H1548" s="1" t="str">
        <f>Tabulka1[[#This Row],[z2Label]]</f>
        <v>Dynamic viscosity (mPa.s)</v>
      </c>
      <c r="I1548" s="1">
        <f t="shared" ref="I1548:J1548" si="1064">I1177</f>
        <v>40</v>
      </c>
      <c r="J1548" s="1">
        <f t="shared" si="1064"/>
        <v>0.5</v>
      </c>
      <c r="K1548" s="1">
        <v>6.8053922737769499</v>
      </c>
      <c r="L1548" s="1">
        <v>7.1198354250765431E-3</v>
      </c>
      <c r="M1548" s="1" t="s">
        <v>29</v>
      </c>
      <c r="N1548" s="1" t="s">
        <v>28</v>
      </c>
      <c r="O1548" s="1" t="s">
        <v>81</v>
      </c>
      <c r="P1548" s="1">
        <f t="shared" ref="P1548:Q1548" si="1065">P1177</f>
        <v>30.328085257091338</v>
      </c>
      <c r="Q1548" s="1">
        <f t="shared" si="1065"/>
        <v>0.5</v>
      </c>
      <c r="R1548" s="1">
        <f>Tabulka1[[#This Row],[z2]]</f>
        <v>6.8053922737769499</v>
      </c>
      <c r="S1548" s="1">
        <f>Tabulka1[[#This Row],[std2]]</f>
        <v>7.1198354250765431E-3</v>
      </c>
      <c r="T1548" s="1" t="s">
        <v>39</v>
      </c>
      <c r="U1548" s="1" t="s">
        <v>28</v>
      </c>
      <c r="V1548" s="1" t="str">
        <f>Tabulka1[[#This Row],[z2Label]]</f>
        <v>Dynamic viscosity (mPa.s)</v>
      </c>
      <c r="W1548" s="1">
        <f>2*Tabulka1[[#This Row],[x3]]/94.196*1000/(100-Tabulka1[[#This Row],[x2]])</f>
        <v>10.732262253560426</v>
      </c>
      <c r="X1548" s="1">
        <f>(Tabulka1[[#This Row],[x2]]-Tabulka1[[#This Row],[x3]])/60.08*1000/(100-Tabulka1[[#This Row],[x2]])</f>
        <v>2.6830655633901084</v>
      </c>
      <c r="Y1548" s="1">
        <f>Tabulka1[[#This Row],[z2]]</f>
        <v>6.8053922737769499</v>
      </c>
      <c r="Z1548" s="1">
        <f>Tabulka1[[#This Row],[std2]]</f>
        <v>7.1198354250765431E-3</v>
      </c>
      <c r="AA1548" s="1" t="s">
        <v>40</v>
      </c>
      <c r="AB1548" s="1" t="s">
        <v>37</v>
      </c>
      <c r="AC1548" s="1" t="str">
        <f>Tabulka1[[#This Row],[z2Label]]</f>
        <v>Dynamic viscosity (mPa.s)</v>
      </c>
      <c r="AD1548" s="1">
        <f>Tabulka1[[#This Row],[y2]]</f>
        <v>0.5</v>
      </c>
      <c r="AE1548" s="1">
        <f>Tabulka1[[#This Row],[x3]]</f>
        <v>30.328085257091338</v>
      </c>
      <c r="AF1548" s="1">
        <f>Tabulka1[[#This Row],[x2]]-Tabulka1[[#This Row],[x3]]</f>
        <v>9.6719147429086618</v>
      </c>
      <c r="AG1548" s="1">
        <f>100-Tabulka1[[#This Row],[Na2O_proc]]-Tabulka1[[#This Row],[SiO2_proc]]</f>
        <v>59.999999999999993</v>
      </c>
      <c r="AH1548" s="1">
        <f>Tabulka1[[#This Row],[z2]]</f>
        <v>6.8053922737769499</v>
      </c>
      <c r="AI1548" s="1">
        <f>Tabulka1[[#This Row],[std2]]</f>
        <v>7.1198354250765431E-3</v>
      </c>
      <c r="AJ1548" s="1" t="str">
        <f>Tabulka1[[#This Row],[z2Label]]</f>
        <v>Dynamic viscosity (mPa.s)</v>
      </c>
      <c r="AK1548" s="1">
        <v>25</v>
      </c>
      <c r="AL1548" s="1" t="s">
        <v>83</v>
      </c>
      <c r="AM1548" s="1" t="s">
        <v>79</v>
      </c>
      <c r="AN1548" s="1">
        <f t="shared" si="983"/>
        <v>6.9893854687499797</v>
      </c>
      <c r="AO1548" s="1">
        <f>Tabulka1[[#This Row],[Interpolated_z2]]-Tabulka1[[#This Row],[z2]]</f>
        <v>0.18399319497302979</v>
      </c>
      <c r="AP1548" s="1">
        <f>Tabulka1[[#This Row],[Interpolated_z2 - measured]]/Tabulka1[[#This Row],[z2]]*100</f>
        <v>2.7036383439938683</v>
      </c>
      <c r="AQ1548" s="1">
        <v>1</v>
      </c>
    </row>
    <row r="1549" spans="1:43" ht="16.5" x14ac:dyDescent="0.35">
      <c r="A1549" s="1">
        <f t="shared" ref="A1549:B1549" si="1066">A1178</f>
        <v>11.226492321066354</v>
      </c>
      <c r="B1549" s="1">
        <f t="shared" si="1066"/>
        <v>2.8066230802665886</v>
      </c>
      <c r="C1549" s="1">
        <f>Tabulka1[[#This Row],[z2]]</f>
        <v>12.3371327030308</v>
      </c>
      <c r="D1549" s="1">
        <f>Tabulka1[[#This Row],[std2]]</f>
        <v>3.7081859161145043E-2</v>
      </c>
      <c r="E1549" s="1">
        <f t="shared" si="1006"/>
        <v>3</v>
      </c>
      <c r="F1549" s="1" t="s">
        <v>84</v>
      </c>
      <c r="G1549" s="1" t="s">
        <v>27</v>
      </c>
      <c r="H1549" s="1" t="str">
        <f>Tabulka1[[#This Row],[z2Label]]</f>
        <v>Dynamic viscosity (mPa.s)</v>
      </c>
      <c r="I1549" s="1">
        <f t="shared" ref="I1549:J1549" si="1067">I1178</f>
        <v>45</v>
      </c>
      <c r="J1549" s="1">
        <f t="shared" si="1067"/>
        <v>0.5</v>
      </c>
      <c r="K1549" s="1">
        <v>12.3371327030308</v>
      </c>
      <c r="L1549" s="1">
        <v>3.7081859161145043E-2</v>
      </c>
      <c r="M1549" s="1" t="s">
        <v>29</v>
      </c>
      <c r="N1549" s="1" t="s">
        <v>28</v>
      </c>
      <c r="O1549" s="1" t="s">
        <v>81</v>
      </c>
      <c r="P1549" s="1">
        <f t="shared" ref="P1549:Q1549" si="1068">P1178</f>
        <v>34.119095914227756</v>
      </c>
      <c r="Q1549" s="1">
        <f t="shared" si="1068"/>
        <v>0.5</v>
      </c>
      <c r="R1549" s="1">
        <f>Tabulka1[[#This Row],[z2]]</f>
        <v>12.3371327030308</v>
      </c>
      <c r="S1549" s="1">
        <f>Tabulka1[[#This Row],[std2]]</f>
        <v>3.7081859161145043E-2</v>
      </c>
      <c r="T1549" s="1" t="s">
        <v>39</v>
      </c>
      <c r="U1549" s="1" t="s">
        <v>28</v>
      </c>
      <c r="V1549" s="1" t="str">
        <f>Tabulka1[[#This Row],[z2Label]]</f>
        <v>Dynamic viscosity (mPa.s)</v>
      </c>
      <c r="W1549" s="1">
        <f>2*Tabulka1[[#This Row],[x3]]/94.196*1000/(100-Tabulka1[[#This Row],[x2]])</f>
        <v>13.171412765733251</v>
      </c>
      <c r="X1549" s="1">
        <f>(Tabulka1[[#This Row],[x2]]-Tabulka1[[#This Row],[x3]])/60.08*1000/(100-Tabulka1[[#This Row],[x2]])</f>
        <v>3.2928531914333141</v>
      </c>
      <c r="Y1549" s="1">
        <f>Tabulka1[[#This Row],[z2]]</f>
        <v>12.3371327030308</v>
      </c>
      <c r="Z1549" s="1">
        <f>Tabulka1[[#This Row],[std2]]</f>
        <v>3.7081859161145043E-2</v>
      </c>
      <c r="AA1549" s="1" t="s">
        <v>40</v>
      </c>
      <c r="AB1549" s="1" t="s">
        <v>37</v>
      </c>
      <c r="AC1549" s="1" t="str">
        <f>Tabulka1[[#This Row],[z2Label]]</f>
        <v>Dynamic viscosity (mPa.s)</v>
      </c>
      <c r="AD1549" s="1">
        <f>Tabulka1[[#This Row],[y2]]</f>
        <v>0.5</v>
      </c>
      <c r="AE1549" s="1">
        <f>Tabulka1[[#This Row],[x3]]</f>
        <v>34.119095914227756</v>
      </c>
      <c r="AF1549" s="1">
        <f>Tabulka1[[#This Row],[x2]]-Tabulka1[[#This Row],[x3]]</f>
        <v>10.880904085772244</v>
      </c>
      <c r="AG1549" s="1">
        <f>100-Tabulka1[[#This Row],[Na2O_proc]]-Tabulka1[[#This Row],[SiO2_proc]]</f>
        <v>55</v>
      </c>
      <c r="AH1549" s="1">
        <f>Tabulka1[[#This Row],[z2]]</f>
        <v>12.3371327030308</v>
      </c>
      <c r="AI1549" s="1">
        <f>Tabulka1[[#This Row],[std2]]</f>
        <v>3.7081859161145043E-2</v>
      </c>
      <c r="AJ1549" s="1" t="str">
        <f>Tabulka1[[#This Row],[z2Label]]</f>
        <v>Dynamic viscosity (mPa.s)</v>
      </c>
      <c r="AK1549" s="1">
        <v>25</v>
      </c>
      <c r="AL1549" s="1" t="s">
        <v>83</v>
      </c>
      <c r="AM1549" s="1" t="s">
        <v>79</v>
      </c>
      <c r="AN1549" s="1">
        <f t="shared" si="983"/>
        <v>12.528060968750001</v>
      </c>
      <c r="AO1549" s="1">
        <f>Tabulka1[[#This Row],[Interpolated_z2]]-Tabulka1[[#This Row],[z2]]</f>
        <v>0.19092826571920085</v>
      </c>
      <c r="AP1549" s="1">
        <f>Tabulka1[[#This Row],[Interpolated_z2 - measured]]/Tabulka1[[#This Row],[z2]]*100</f>
        <v>1.5475902733241775</v>
      </c>
      <c r="AQ1549" s="1">
        <v>1</v>
      </c>
    </row>
    <row r="1550" spans="1:43" ht="16.5" x14ac:dyDescent="0.35">
      <c r="A1550" s="1">
        <f t="shared" ref="A1550:B1550" si="1069">A1179</f>
        <v>11.737180205415498</v>
      </c>
      <c r="B1550" s="1">
        <f t="shared" si="1069"/>
        <v>2.9342950513538746</v>
      </c>
      <c r="C1550" s="1">
        <f>Tabulka1[[#This Row],[z2]]</f>
        <v>15.438492764818658</v>
      </c>
      <c r="D1550" s="1">
        <f>Tabulka1[[#This Row],[std2]]</f>
        <v>1.0251470625112248E-3</v>
      </c>
      <c r="E1550" s="1">
        <f t="shared" si="1006"/>
        <v>3</v>
      </c>
      <c r="F1550" s="1" t="s">
        <v>84</v>
      </c>
      <c r="G1550" s="1" t="s">
        <v>27</v>
      </c>
      <c r="H1550" s="1" t="str">
        <f>Tabulka1[[#This Row],[z2Label]]</f>
        <v>Dynamic viscosity (mPa.s)</v>
      </c>
      <c r="I1550" s="1">
        <f t="shared" ref="I1550:J1550" si="1070">I1179</f>
        <v>46.4</v>
      </c>
      <c r="J1550" s="1">
        <f t="shared" si="1070"/>
        <v>0.5</v>
      </c>
      <c r="K1550" s="1">
        <v>15.438492764818658</v>
      </c>
      <c r="L1550" s="1">
        <v>1.0251470625112248E-3</v>
      </c>
      <c r="M1550" s="1" t="s">
        <v>29</v>
      </c>
      <c r="N1550" s="1" t="s">
        <v>28</v>
      </c>
      <c r="O1550" s="1" t="s">
        <v>81</v>
      </c>
      <c r="P1550" s="1">
        <f t="shared" ref="P1550:Q1550" si="1071">P1179</f>
        <v>35.180578898225953</v>
      </c>
      <c r="Q1550" s="1">
        <f t="shared" si="1071"/>
        <v>0.5</v>
      </c>
      <c r="R1550" s="1">
        <f>Tabulka1[[#This Row],[z2]]</f>
        <v>15.438492764818658</v>
      </c>
      <c r="S1550" s="1">
        <f>Tabulka1[[#This Row],[std2]]</f>
        <v>1.0251470625112248E-3</v>
      </c>
      <c r="T1550" s="1" t="s">
        <v>39</v>
      </c>
      <c r="U1550" s="1" t="s">
        <v>28</v>
      </c>
      <c r="V1550" s="1" t="str">
        <f>Tabulka1[[#This Row],[z2Label]]</f>
        <v>Dynamic viscosity (mPa.s)</v>
      </c>
      <c r="W1550" s="1">
        <f>2*Tabulka1[[#This Row],[x3]]/94.196*1000/(100-Tabulka1[[#This Row],[x2]])</f>
        <v>13.935922627757568</v>
      </c>
      <c r="X1550" s="1">
        <f>(Tabulka1[[#This Row],[x2]]-Tabulka1[[#This Row],[x3]])/60.08*1000/(100-Tabulka1[[#This Row],[x2]])</f>
        <v>3.4839806569393934</v>
      </c>
      <c r="Y1550" s="1">
        <f>Tabulka1[[#This Row],[z2]]</f>
        <v>15.438492764818658</v>
      </c>
      <c r="Z1550" s="1">
        <f>Tabulka1[[#This Row],[std2]]</f>
        <v>1.0251470625112248E-3</v>
      </c>
      <c r="AA1550" s="1" t="s">
        <v>40</v>
      </c>
      <c r="AB1550" s="1" t="s">
        <v>37</v>
      </c>
      <c r="AC1550" s="1" t="str">
        <f>Tabulka1[[#This Row],[z2Label]]</f>
        <v>Dynamic viscosity (mPa.s)</v>
      </c>
      <c r="AD1550" s="1">
        <f>Tabulka1[[#This Row],[y2]]</f>
        <v>0.5</v>
      </c>
      <c r="AE1550" s="1">
        <f>Tabulka1[[#This Row],[x3]]</f>
        <v>35.180578898225953</v>
      </c>
      <c r="AF1550" s="1">
        <f>Tabulka1[[#This Row],[x2]]-Tabulka1[[#This Row],[x3]]</f>
        <v>11.219421101774046</v>
      </c>
      <c r="AG1550" s="1">
        <f>100-Tabulka1[[#This Row],[Na2O_proc]]-Tabulka1[[#This Row],[SiO2_proc]]</f>
        <v>53.600000000000009</v>
      </c>
      <c r="AH1550" s="1">
        <f>Tabulka1[[#This Row],[z2]]</f>
        <v>15.438492764818658</v>
      </c>
      <c r="AI1550" s="1">
        <f>Tabulka1[[#This Row],[std2]]</f>
        <v>1.0251470625112248E-3</v>
      </c>
      <c r="AJ1550" s="1" t="str">
        <f>Tabulka1[[#This Row],[z2Label]]</f>
        <v>Dynamic viscosity (mPa.s)</v>
      </c>
      <c r="AK1550" s="1">
        <v>25</v>
      </c>
      <c r="AL1550" s="1" t="s">
        <v>83</v>
      </c>
      <c r="AM1550" s="1" t="s">
        <v>79</v>
      </c>
      <c r="AN1550" s="1">
        <f t="shared" si="983"/>
        <v>14.721008520935575</v>
      </c>
      <c r="AO1550" s="1">
        <f>Tabulka1[[#This Row],[Interpolated_z2]]-Tabulka1[[#This Row],[z2]]</f>
        <v>-0.71748424388308329</v>
      </c>
      <c r="AP1550" s="1">
        <f>Tabulka1[[#This Row],[Interpolated_z2 - measured]]/Tabulka1[[#This Row],[z2]]*100</f>
        <v>-4.6473723491848329</v>
      </c>
      <c r="AQ1550" s="1">
        <v>1</v>
      </c>
    </row>
    <row r="1551" spans="1:43" ht="16.5" x14ac:dyDescent="0.35">
      <c r="A1551" s="1">
        <f t="shared" ref="A1551:B1551" si="1072">A1180</f>
        <v>0</v>
      </c>
      <c r="B1551" s="1">
        <f t="shared" si="1072"/>
        <v>0</v>
      </c>
      <c r="C1551" s="1">
        <f>Tabulka1[[#This Row],[z2]]</f>
        <v>0.85630634428904007</v>
      </c>
      <c r="D1551" s="1">
        <f>Tabulka1[[#This Row],[std2]]</f>
        <v>1.7616965743173559E-3</v>
      </c>
      <c r="E1551" s="1">
        <f t="shared" si="1006"/>
        <v>4</v>
      </c>
      <c r="F1551" s="1" t="s">
        <v>84</v>
      </c>
      <c r="G1551" s="1" t="s">
        <v>27</v>
      </c>
      <c r="H1551" s="1" t="str">
        <f>Tabulka1[[#This Row],[z2Label]]</f>
        <v>Dynamic viscosity (mPa.s)</v>
      </c>
      <c r="I1551" s="1">
        <f t="shared" ref="I1551:J1551" si="1073">I1180</f>
        <v>0</v>
      </c>
      <c r="J1551" s="1">
        <f t="shared" si="1073"/>
        <v>1</v>
      </c>
      <c r="K1551" s="1">
        <v>0.85630634428904007</v>
      </c>
      <c r="L1551" s="1">
        <v>1.7616965743173559E-3</v>
      </c>
      <c r="M1551" s="1" t="s">
        <v>29</v>
      </c>
      <c r="N1551" s="1" t="s">
        <v>28</v>
      </c>
      <c r="O1551" s="1" t="s">
        <v>81</v>
      </c>
      <c r="P1551" s="1">
        <f t="shared" ref="P1551:Q1551" si="1074">P1180</f>
        <v>0</v>
      </c>
      <c r="Q1551" s="1">
        <f t="shared" si="1074"/>
        <v>1</v>
      </c>
      <c r="R1551" s="1">
        <f>Tabulka1[[#This Row],[z2]]</f>
        <v>0.85630634428904007</v>
      </c>
      <c r="S1551" s="1">
        <f>Tabulka1[[#This Row],[std2]]</f>
        <v>1.7616965743173559E-3</v>
      </c>
      <c r="T1551" s="1" t="s">
        <v>39</v>
      </c>
      <c r="U1551" s="1" t="s">
        <v>28</v>
      </c>
      <c r="V1551" s="1" t="str">
        <f>Tabulka1[[#This Row],[z2Label]]</f>
        <v>Dynamic viscosity (mPa.s)</v>
      </c>
      <c r="W1551" s="1">
        <f>2*Tabulka1[[#This Row],[x3]]/94.196*1000/(100-Tabulka1[[#This Row],[x2]])</f>
        <v>0</v>
      </c>
      <c r="X1551" s="1">
        <f>(Tabulka1[[#This Row],[x2]]-Tabulka1[[#This Row],[x3]])/60.08*1000/(100-Tabulka1[[#This Row],[x2]])</f>
        <v>0</v>
      </c>
      <c r="Y1551" s="1">
        <f>Tabulka1[[#This Row],[z2]]</f>
        <v>0.85630634428904007</v>
      </c>
      <c r="Z1551" s="1">
        <f>Tabulka1[[#This Row],[std2]]</f>
        <v>1.7616965743173559E-3</v>
      </c>
      <c r="AA1551" s="1" t="s">
        <v>40</v>
      </c>
      <c r="AB1551" s="1" t="s">
        <v>37</v>
      </c>
      <c r="AC1551" s="1" t="str">
        <f>Tabulka1[[#This Row],[z2Label]]</f>
        <v>Dynamic viscosity (mPa.s)</v>
      </c>
      <c r="AD1551" s="1">
        <f>Tabulka1[[#This Row],[y2]]</f>
        <v>1</v>
      </c>
      <c r="AE1551" s="1">
        <f>Tabulka1[[#This Row],[x3]]</f>
        <v>0</v>
      </c>
      <c r="AF1551" s="1">
        <f>Tabulka1[[#This Row],[x2]]-Tabulka1[[#This Row],[x3]]</f>
        <v>0</v>
      </c>
      <c r="AG1551" s="1">
        <f>100-Tabulka1[[#This Row],[Na2O_proc]]-Tabulka1[[#This Row],[SiO2_proc]]</f>
        <v>100</v>
      </c>
      <c r="AH1551" s="1">
        <f>Tabulka1[[#This Row],[z2]]</f>
        <v>0.85630634428904007</v>
      </c>
      <c r="AI1551" s="1">
        <f>Tabulka1[[#This Row],[std2]]</f>
        <v>1.7616965743173559E-3</v>
      </c>
      <c r="AJ1551" s="1" t="str">
        <f>Tabulka1[[#This Row],[z2Label]]</f>
        <v>Dynamic viscosity (mPa.s)</v>
      </c>
      <c r="AK1551" s="1">
        <v>25</v>
      </c>
      <c r="AL1551" s="1" t="s">
        <v>83</v>
      </c>
      <c r="AM1551" s="1" t="s">
        <v>79</v>
      </c>
      <c r="AN1551" s="1">
        <f t="shared" si="983"/>
        <v>0.82583249999999986</v>
      </c>
      <c r="AO1551" s="1">
        <f>Tabulka1[[#This Row],[Interpolated_z2]]-Tabulka1[[#This Row],[z2]]</f>
        <v>-3.0473844289040208E-2</v>
      </c>
      <c r="AP1551" s="1">
        <f>Tabulka1[[#This Row],[Interpolated_z2 - measured]]/Tabulka1[[#This Row],[z2]]*100</f>
        <v>-3.5587549353428569</v>
      </c>
      <c r="AQ1551" s="1">
        <v>100</v>
      </c>
    </row>
    <row r="1552" spans="1:43" ht="16.5" x14ac:dyDescent="0.35">
      <c r="A1552" s="1">
        <f t="shared" ref="A1552:B1552" si="1075">A1181</f>
        <v>0.67668982861883897</v>
      </c>
      <c r="B1552" s="1">
        <f t="shared" si="1075"/>
        <v>0.33834491430941949</v>
      </c>
      <c r="C1552" s="1">
        <f>Tabulka1[[#This Row],[z2]]</f>
        <v>1.0017638288723894</v>
      </c>
      <c r="D1552" s="1">
        <f>Tabulka1[[#This Row],[std2]]</f>
        <v>8.9044548439460025E-3</v>
      </c>
      <c r="E1552" s="1">
        <f t="shared" si="1006"/>
        <v>4</v>
      </c>
      <c r="F1552" s="1" t="s">
        <v>84</v>
      </c>
      <c r="G1552" s="1" t="s">
        <v>27</v>
      </c>
      <c r="H1552" s="1" t="str">
        <f>Tabulka1[[#This Row],[z2Label]]</f>
        <v>Dynamic viscosity (mPa.s)</v>
      </c>
      <c r="I1552" s="1">
        <f t="shared" ref="I1552:J1552" si="1076">I1181</f>
        <v>5</v>
      </c>
      <c r="J1552" s="1">
        <f t="shared" si="1076"/>
        <v>1</v>
      </c>
      <c r="K1552" s="1">
        <v>1.0017638288723894</v>
      </c>
      <c r="L1552" s="1">
        <v>8.9044548439460025E-3</v>
      </c>
      <c r="M1552" s="1" t="s">
        <v>29</v>
      </c>
      <c r="N1552" s="1" t="s">
        <v>28</v>
      </c>
      <c r="O1552" s="1" t="s">
        <v>81</v>
      </c>
      <c r="P1552" s="1">
        <f t="shared" ref="P1552:Q1552" si="1077">P1181</f>
        <v>3.05284036402292</v>
      </c>
      <c r="Q1552" s="1">
        <f t="shared" si="1077"/>
        <v>1</v>
      </c>
      <c r="R1552" s="1">
        <f>Tabulka1[[#This Row],[z2]]</f>
        <v>1.0017638288723894</v>
      </c>
      <c r="S1552" s="1">
        <f>Tabulka1[[#This Row],[std2]]</f>
        <v>8.9044548439460025E-3</v>
      </c>
      <c r="T1552" s="1" t="s">
        <v>39</v>
      </c>
      <c r="U1552" s="1" t="s">
        <v>28</v>
      </c>
      <c r="V1552" s="1" t="str">
        <f>Tabulka1[[#This Row],[z2Label]]</f>
        <v>Dynamic viscosity (mPa.s)</v>
      </c>
      <c r="W1552" s="1">
        <f>2*Tabulka1[[#This Row],[x3]]/94.196*1000/(100-Tabulka1[[#This Row],[x2]])</f>
        <v>0.68230416846908692</v>
      </c>
      <c r="X1552" s="1">
        <f>(Tabulka1[[#This Row],[x2]]-Tabulka1[[#This Row],[x3]])/60.08*1000/(100-Tabulka1[[#This Row],[x2]])</f>
        <v>0.34115208423454346</v>
      </c>
      <c r="Y1552" s="1">
        <f>Tabulka1[[#This Row],[z2]]</f>
        <v>1.0017638288723894</v>
      </c>
      <c r="Z1552" s="1">
        <f>Tabulka1[[#This Row],[std2]]</f>
        <v>8.9044548439460025E-3</v>
      </c>
      <c r="AA1552" s="1" t="s">
        <v>40</v>
      </c>
      <c r="AB1552" s="1" t="s">
        <v>37</v>
      </c>
      <c r="AC1552" s="1" t="str">
        <f>Tabulka1[[#This Row],[z2Label]]</f>
        <v>Dynamic viscosity (mPa.s)</v>
      </c>
      <c r="AD1552" s="1">
        <f>Tabulka1[[#This Row],[y2]]</f>
        <v>1</v>
      </c>
      <c r="AE1552" s="1">
        <f>Tabulka1[[#This Row],[x3]]</f>
        <v>3.05284036402292</v>
      </c>
      <c r="AF1552" s="1">
        <f>Tabulka1[[#This Row],[x2]]-Tabulka1[[#This Row],[x3]]</f>
        <v>1.94715963597708</v>
      </c>
      <c r="AG1552" s="1">
        <f>100-Tabulka1[[#This Row],[Na2O_proc]]-Tabulka1[[#This Row],[SiO2_proc]]</f>
        <v>95</v>
      </c>
      <c r="AH1552" s="1">
        <f>Tabulka1[[#This Row],[z2]]</f>
        <v>1.0017638288723894</v>
      </c>
      <c r="AI1552" s="1">
        <f>Tabulka1[[#This Row],[std2]]</f>
        <v>8.9044548439460025E-3</v>
      </c>
      <c r="AJ1552" s="1" t="str">
        <f>Tabulka1[[#This Row],[z2Label]]</f>
        <v>Dynamic viscosity (mPa.s)</v>
      </c>
      <c r="AK1552" s="1">
        <v>25</v>
      </c>
      <c r="AL1552" s="1" t="s">
        <v>83</v>
      </c>
      <c r="AM1552" s="1" t="s">
        <v>79</v>
      </c>
      <c r="AN1552" s="1">
        <f t="shared" si="983"/>
        <v>0.78225512499999983</v>
      </c>
      <c r="AO1552" s="1">
        <f>Tabulka1[[#This Row],[Interpolated_z2]]-Tabulka1[[#This Row],[z2]]</f>
        <v>-0.21950870387238952</v>
      </c>
      <c r="AP1552" s="1">
        <f>Tabulka1[[#This Row],[Interpolated_z2 - measured]]/Tabulka1[[#This Row],[z2]]*100</f>
        <v>-21.912220979217633</v>
      </c>
      <c r="AQ1552" s="1">
        <v>1</v>
      </c>
    </row>
    <row r="1553" spans="1:43" ht="16.5" x14ac:dyDescent="0.35">
      <c r="A1553" s="1">
        <f t="shared" ref="A1553:B1553" si="1078">A1182</f>
        <v>1.4168762477637482</v>
      </c>
      <c r="B1553" s="1">
        <f t="shared" si="1078"/>
        <v>0.7084381238818741</v>
      </c>
      <c r="C1553" s="1">
        <f>Tabulka1[[#This Row],[z2]]</f>
        <v>1.1554472160267135</v>
      </c>
      <c r="D1553" s="1">
        <f>Tabulka1[[#This Row],[std2]]</f>
        <v>4.3514791370061461E-4</v>
      </c>
      <c r="E1553" s="1">
        <f t="shared" si="1006"/>
        <v>4</v>
      </c>
      <c r="F1553" s="1" t="s">
        <v>84</v>
      </c>
      <c r="G1553" s="1" t="s">
        <v>27</v>
      </c>
      <c r="H1553" s="1" t="str">
        <f>Tabulka1[[#This Row],[z2Label]]</f>
        <v>Dynamic viscosity (mPa.s)</v>
      </c>
      <c r="I1553" s="1">
        <f t="shared" ref="I1553:J1553" si="1079">I1182</f>
        <v>10</v>
      </c>
      <c r="J1553" s="1">
        <f t="shared" si="1079"/>
        <v>1</v>
      </c>
      <c r="K1553" s="1">
        <v>1.1554472160267135</v>
      </c>
      <c r="L1553" s="1">
        <v>4.3514791370061461E-4</v>
      </c>
      <c r="M1553" s="1" t="s">
        <v>29</v>
      </c>
      <c r="N1553" s="1" t="s">
        <v>28</v>
      </c>
      <c r="O1553" s="1" t="s">
        <v>81</v>
      </c>
      <c r="P1553" s="1">
        <f t="shared" ref="P1553:Q1553" si="1080">P1182</f>
        <v>6.1056807280458401</v>
      </c>
      <c r="Q1553" s="1">
        <f t="shared" si="1080"/>
        <v>1</v>
      </c>
      <c r="R1553" s="1">
        <f>Tabulka1[[#This Row],[z2]]</f>
        <v>1.1554472160267135</v>
      </c>
      <c r="S1553" s="1">
        <f>Tabulka1[[#This Row],[std2]]</f>
        <v>4.3514791370061461E-4</v>
      </c>
      <c r="T1553" s="1" t="s">
        <v>39</v>
      </c>
      <c r="U1553" s="1" t="s">
        <v>28</v>
      </c>
      <c r="V1553" s="1" t="str">
        <f>Tabulka1[[#This Row],[z2Label]]</f>
        <v>Dynamic viscosity (mPa.s)</v>
      </c>
      <c r="W1553" s="1">
        <f>2*Tabulka1[[#This Row],[x3]]/94.196*1000/(100-Tabulka1[[#This Row],[x2]])</f>
        <v>1.4404199112125169</v>
      </c>
      <c r="X1553" s="1">
        <f>(Tabulka1[[#This Row],[x2]]-Tabulka1[[#This Row],[x3]])/60.08*1000/(100-Tabulka1[[#This Row],[x2]])</f>
        <v>0.72020995560625845</v>
      </c>
      <c r="Y1553" s="1">
        <f>Tabulka1[[#This Row],[z2]]</f>
        <v>1.1554472160267135</v>
      </c>
      <c r="Z1553" s="1">
        <f>Tabulka1[[#This Row],[std2]]</f>
        <v>4.3514791370061461E-4</v>
      </c>
      <c r="AA1553" s="1" t="s">
        <v>40</v>
      </c>
      <c r="AB1553" s="1" t="s">
        <v>37</v>
      </c>
      <c r="AC1553" s="1" t="str">
        <f>Tabulka1[[#This Row],[z2Label]]</f>
        <v>Dynamic viscosity (mPa.s)</v>
      </c>
      <c r="AD1553" s="1">
        <f>Tabulka1[[#This Row],[y2]]</f>
        <v>1</v>
      </c>
      <c r="AE1553" s="1">
        <f>Tabulka1[[#This Row],[x3]]</f>
        <v>6.1056807280458401</v>
      </c>
      <c r="AF1553" s="1">
        <f>Tabulka1[[#This Row],[x2]]-Tabulka1[[#This Row],[x3]]</f>
        <v>3.8943192719541599</v>
      </c>
      <c r="AG1553" s="1">
        <f>100-Tabulka1[[#This Row],[Na2O_proc]]-Tabulka1[[#This Row],[SiO2_proc]]</f>
        <v>90</v>
      </c>
      <c r="AH1553" s="1">
        <f>Tabulka1[[#This Row],[z2]]</f>
        <v>1.1554472160267135</v>
      </c>
      <c r="AI1553" s="1">
        <f>Tabulka1[[#This Row],[std2]]</f>
        <v>4.3514791370061461E-4</v>
      </c>
      <c r="AJ1553" s="1" t="str">
        <f>Tabulka1[[#This Row],[z2Label]]</f>
        <v>Dynamic viscosity (mPa.s)</v>
      </c>
      <c r="AK1553" s="1">
        <v>25</v>
      </c>
      <c r="AL1553" s="1" t="s">
        <v>83</v>
      </c>
      <c r="AM1553" s="1" t="s">
        <v>79</v>
      </c>
      <c r="AN1553" s="1">
        <f t="shared" si="983"/>
        <v>1.1749845000000001</v>
      </c>
      <c r="AO1553" s="1">
        <f>Tabulka1[[#This Row],[Interpolated_z2]]-Tabulka1[[#This Row],[z2]]</f>
        <v>1.9537283973286579E-2</v>
      </c>
      <c r="AP1553" s="1">
        <f>Tabulka1[[#This Row],[Interpolated_z2 - measured]]/Tabulka1[[#This Row],[z2]]*100</f>
        <v>1.6908850272252405</v>
      </c>
      <c r="AQ1553" s="1">
        <v>1</v>
      </c>
    </row>
    <row r="1554" spans="1:43" ht="16.5" x14ac:dyDescent="0.35">
      <c r="A1554" s="1">
        <f t="shared" ref="A1554:B1554" si="1081">A1183</f>
        <v>2.2262082242215251</v>
      </c>
      <c r="B1554" s="1">
        <f t="shared" si="1081"/>
        <v>1.1131041121107625</v>
      </c>
      <c r="C1554" s="1">
        <f>Tabulka1[[#This Row],[z2]]</f>
        <v>1.385320487521597</v>
      </c>
      <c r="D1554" s="1">
        <f>Tabulka1[[#This Row],[std2]]</f>
        <v>1.488595211624048E-3</v>
      </c>
      <c r="E1554" s="1">
        <f t="shared" si="1006"/>
        <v>4</v>
      </c>
      <c r="F1554" s="1" t="s">
        <v>84</v>
      </c>
      <c r="G1554" s="1" t="s">
        <v>27</v>
      </c>
      <c r="H1554" s="1" t="str">
        <f>Tabulka1[[#This Row],[z2Label]]</f>
        <v>Dynamic viscosity (mPa.s)</v>
      </c>
      <c r="I1554" s="1">
        <f t="shared" ref="I1554:J1554" si="1082">I1183</f>
        <v>15</v>
      </c>
      <c r="J1554" s="1">
        <f t="shared" si="1082"/>
        <v>1</v>
      </c>
      <c r="K1554" s="1">
        <v>1.385320487521597</v>
      </c>
      <c r="L1554" s="1">
        <v>1.488595211624048E-3</v>
      </c>
      <c r="M1554" s="1" t="s">
        <v>29</v>
      </c>
      <c r="N1554" s="1" t="s">
        <v>28</v>
      </c>
      <c r="O1554" s="1" t="s">
        <v>81</v>
      </c>
      <c r="P1554" s="1">
        <f t="shared" ref="P1554:Q1554" si="1083">P1183</f>
        <v>9.1585210920687601</v>
      </c>
      <c r="Q1554" s="1">
        <f t="shared" si="1083"/>
        <v>1</v>
      </c>
      <c r="R1554" s="1">
        <f>Tabulka1[[#This Row],[z2]]</f>
        <v>1.385320487521597</v>
      </c>
      <c r="S1554" s="1">
        <f>Tabulka1[[#This Row],[std2]]</f>
        <v>1.488595211624048E-3</v>
      </c>
      <c r="T1554" s="1" t="s">
        <v>39</v>
      </c>
      <c r="U1554" s="1" t="s">
        <v>28</v>
      </c>
      <c r="V1554" s="1" t="str">
        <f>Tabulka1[[#This Row],[z2Label]]</f>
        <v>Dynamic viscosity (mPa.s)</v>
      </c>
      <c r="W1554" s="1">
        <f>2*Tabulka1[[#This Row],[x3]]/94.196*1000/(100-Tabulka1[[#This Row],[x2]])</f>
        <v>2.2877257413375265</v>
      </c>
      <c r="X1554" s="1">
        <f>(Tabulka1[[#This Row],[x2]]-Tabulka1[[#This Row],[x3]])/60.08*1000/(100-Tabulka1[[#This Row],[x2]])</f>
        <v>1.1438628706687632</v>
      </c>
      <c r="Y1554" s="1">
        <f>Tabulka1[[#This Row],[z2]]</f>
        <v>1.385320487521597</v>
      </c>
      <c r="Z1554" s="1">
        <f>Tabulka1[[#This Row],[std2]]</f>
        <v>1.488595211624048E-3</v>
      </c>
      <c r="AA1554" s="1" t="s">
        <v>40</v>
      </c>
      <c r="AB1554" s="1" t="s">
        <v>37</v>
      </c>
      <c r="AC1554" s="1" t="str">
        <f>Tabulka1[[#This Row],[z2Label]]</f>
        <v>Dynamic viscosity (mPa.s)</v>
      </c>
      <c r="AD1554" s="1">
        <f>Tabulka1[[#This Row],[y2]]</f>
        <v>1</v>
      </c>
      <c r="AE1554" s="1">
        <f>Tabulka1[[#This Row],[x3]]</f>
        <v>9.1585210920687601</v>
      </c>
      <c r="AF1554" s="1">
        <f>Tabulka1[[#This Row],[x2]]-Tabulka1[[#This Row],[x3]]</f>
        <v>5.8414789079312399</v>
      </c>
      <c r="AG1554" s="1">
        <f>100-Tabulka1[[#This Row],[Na2O_proc]]-Tabulka1[[#This Row],[SiO2_proc]]</f>
        <v>85</v>
      </c>
      <c r="AH1554" s="1">
        <f>Tabulka1[[#This Row],[z2]]</f>
        <v>1.385320487521597</v>
      </c>
      <c r="AI1554" s="1">
        <f>Tabulka1[[#This Row],[std2]]</f>
        <v>1.488595211624048E-3</v>
      </c>
      <c r="AJ1554" s="1" t="str">
        <f>Tabulka1[[#This Row],[z2Label]]</f>
        <v>Dynamic viscosity (mPa.s)</v>
      </c>
      <c r="AK1554" s="1">
        <v>25</v>
      </c>
      <c r="AL1554" s="1" t="s">
        <v>83</v>
      </c>
      <c r="AM1554" s="1" t="s">
        <v>79</v>
      </c>
      <c r="AN1554" s="1">
        <f t="shared" si="983"/>
        <v>1.6072781249999994</v>
      </c>
      <c r="AO1554" s="1">
        <f>Tabulka1[[#This Row],[Interpolated_z2]]-Tabulka1[[#This Row],[z2]]</f>
        <v>0.22195763747840247</v>
      </c>
      <c r="AP1554" s="1">
        <f>Tabulka1[[#This Row],[Interpolated_z2 - measured]]/Tabulka1[[#This Row],[z2]]*100</f>
        <v>16.022114700367641</v>
      </c>
      <c r="AQ1554" s="1">
        <v>1</v>
      </c>
    </row>
    <row r="1555" spans="1:43" ht="16.5" x14ac:dyDescent="0.35">
      <c r="A1555" s="1">
        <f t="shared" ref="A1555:B1555" si="1084">A1184</f>
        <v>3.12287069926625</v>
      </c>
      <c r="B1555" s="1">
        <f t="shared" si="1084"/>
        <v>1.561435349633125</v>
      </c>
      <c r="C1555" s="1">
        <f>Tabulka1[[#This Row],[z2]]</f>
        <v>1.7553767193203518</v>
      </c>
      <c r="D1555" s="1">
        <f>Tabulka1[[#This Row],[std2]]</f>
        <v>6.3068787227393082E-4</v>
      </c>
      <c r="E1555" s="1">
        <f t="shared" si="1006"/>
        <v>4</v>
      </c>
      <c r="F1555" s="1" t="s">
        <v>84</v>
      </c>
      <c r="G1555" s="1" t="s">
        <v>27</v>
      </c>
      <c r="H1555" s="1" t="str">
        <f>Tabulka1[[#This Row],[z2Label]]</f>
        <v>Dynamic viscosity (mPa.s)</v>
      </c>
      <c r="I1555" s="1">
        <f t="shared" ref="I1555:J1555" si="1085">I1184</f>
        <v>20</v>
      </c>
      <c r="J1555" s="1">
        <f t="shared" si="1085"/>
        <v>1</v>
      </c>
      <c r="K1555" s="1">
        <v>1.7553767193203518</v>
      </c>
      <c r="L1555" s="1">
        <v>6.3068787227393082E-4</v>
      </c>
      <c r="M1555" s="1" t="s">
        <v>29</v>
      </c>
      <c r="N1555" s="1" t="s">
        <v>28</v>
      </c>
      <c r="O1555" s="1" t="s">
        <v>81</v>
      </c>
      <c r="P1555" s="1">
        <f t="shared" ref="P1555:Q1555" si="1086">P1184</f>
        <v>12.21136145609168</v>
      </c>
      <c r="Q1555" s="1">
        <f t="shared" si="1086"/>
        <v>1</v>
      </c>
      <c r="R1555" s="1">
        <f>Tabulka1[[#This Row],[z2]]</f>
        <v>1.7553767193203518</v>
      </c>
      <c r="S1555" s="1">
        <f>Tabulka1[[#This Row],[std2]]</f>
        <v>6.3068787227393082E-4</v>
      </c>
      <c r="T1555" s="1" t="s">
        <v>39</v>
      </c>
      <c r="U1555" s="1" t="s">
        <v>28</v>
      </c>
      <c r="V1555" s="1" t="str">
        <f>Tabulka1[[#This Row],[z2Label]]</f>
        <v>Dynamic viscosity (mPa.s)</v>
      </c>
      <c r="W1555" s="1">
        <f>2*Tabulka1[[#This Row],[x3]]/94.196*1000/(100-Tabulka1[[#This Row],[x2]])</f>
        <v>3.2409448002281627</v>
      </c>
      <c r="X1555" s="1">
        <f>(Tabulka1[[#This Row],[x2]]-Tabulka1[[#This Row],[x3]])/60.08*1000/(100-Tabulka1[[#This Row],[x2]])</f>
        <v>1.6204724001140813</v>
      </c>
      <c r="Y1555" s="1">
        <f>Tabulka1[[#This Row],[z2]]</f>
        <v>1.7553767193203518</v>
      </c>
      <c r="Z1555" s="1">
        <f>Tabulka1[[#This Row],[std2]]</f>
        <v>6.3068787227393082E-4</v>
      </c>
      <c r="AA1555" s="1" t="s">
        <v>40</v>
      </c>
      <c r="AB1555" s="1" t="s">
        <v>37</v>
      </c>
      <c r="AC1555" s="1" t="str">
        <f>Tabulka1[[#This Row],[z2Label]]</f>
        <v>Dynamic viscosity (mPa.s)</v>
      </c>
      <c r="AD1555" s="1">
        <f>Tabulka1[[#This Row],[y2]]</f>
        <v>1</v>
      </c>
      <c r="AE1555" s="1">
        <f>Tabulka1[[#This Row],[x3]]</f>
        <v>12.21136145609168</v>
      </c>
      <c r="AF1555" s="1">
        <f>Tabulka1[[#This Row],[x2]]-Tabulka1[[#This Row],[x3]]</f>
        <v>7.7886385439083199</v>
      </c>
      <c r="AG1555" s="1">
        <f>100-Tabulka1[[#This Row],[Na2O_proc]]-Tabulka1[[#This Row],[SiO2_proc]]</f>
        <v>80</v>
      </c>
      <c r="AH1555" s="1">
        <f>Tabulka1[[#This Row],[z2]]</f>
        <v>1.7553767193203518</v>
      </c>
      <c r="AI1555" s="1">
        <f>Tabulka1[[#This Row],[std2]]</f>
        <v>6.3068787227393082E-4</v>
      </c>
      <c r="AJ1555" s="1" t="str">
        <f>Tabulka1[[#This Row],[z2Label]]</f>
        <v>Dynamic viscosity (mPa.s)</v>
      </c>
      <c r="AK1555" s="1">
        <v>25</v>
      </c>
      <c r="AL1555" s="1" t="s">
        <v>83</v>
      </c>
      <c r="AM1555" s="1" t="s">
        <v>79</v>
      </c>
      <c r="AN1555" s="1">
        <f t="shared" si="983"/>
        <v>1.9305084999999969</v>
      </c>
      <c r="AO1555" s="1">
        <f>Tabulka1[[#This Row],[Interpolated_z2]]-Tabulka1[[#This Row],[z2]]</f>
        <v>0.17513178067964508</v>
      </c>
      <c r="AP1555" s="1">
        <f>Tabulka1[[#This Row],[Interpolated_z2 - measured]]/Tabulka1[[#This Row],[z2]]*100</f>
        <v>9.9768772567208668</v>
      </c>
      <c r="AQ1555" s="1">
        <v>1</v>
      </c>
    </row>
    <row r="1556" spans="1:43" ht="16.5" x14ac:dyDescent="0.35">
      <c r="A1556" s="1">
        <f t="shared" ref="A1556:B1556" si="1087">A1185</f>
        <v>4.0824723223314061</v>
      </c>
      <c r="B1556" s="1">
        <f t="shared" si="1087"/>
        <v>2.0412361611657031</v>
      </c>
      <c r="C1556" s="1">
        <f>Tabulka1[[#This Row],[z2]]</f>
        <v>2.2504209233447301</v>
      </c>
      <c r="D1556" s="1">
        <f>Tabulka1[[#This Row],[std2]]</f>
        <v>1.4966105265162503E-3</v>
      </c>
      <c r="E1556" s="1">
        <f t="shared" si="1006"/>
        <v>4</v>
      </c>
      <c r="F1556" s="1" t="s">
        <v>84</v>
      </c>
      <c r="G1556" s="1" t="s">
        <v>27</v>
      </c>
      <c r="H1556" s="1" t="str">
        <f>Tabulka1[[#This Row],[z2Label]]</f>
        <v>Dynamic viscosity (mPa.s)</v>
      </c>
      <c r="I1556" s="1">
        <f t="shared" ref="I1556:J1556" si="1088">I1185</f>
        <v>25</v>
      </c>
      <c r="J1556" s="1">
        <f t="shared" si="1088"/>
        <v>1</v>
      </c>
      <c r="K1556" s="1">
        <v>2.2504209233447301</v>
      </c>
      <c r="L1556" s="1">
        <v>1.4966105265162503E-3</v>
      </c>
      <c r="M1556" s="1" t="s">
        <v>29</v>
      </c>
      <c r="N1556" s="1" t="s">
        <v>28</v>
      </c>
      <c r="O1556" s="1" t="s">
        <v>81</v>
      </c>
      <c r="P1556" s="1">
        <f t="shared" ref="P1556:Q1556" si="1089">P1185</f>
        <v>15.2642018201146</v>
      </c>
      <c r="Q1556" s="1">
        <f t="shared" si="1089"/>
        <v>1</v>
      </c>
      <c r="R1556" s="1">
        <f>Tabulka1[[#This Row],[z2]]</f>
        <v>2.2504209233447301</v>
      </c>
      <c r="S1556" s="1">
        <f>Tabulka1[[#This Row],[std2]]</f>
        <v>1.4966105265162503E-3</v>
      </c>
      <c r="T1556" s="1" t="s">
        <v>39</v>
      </c>
      <c r="U1556" s="1" t="s">
        <v>28</v>
      </c>
      <c r="V1556" s="1" t="str">
        <f>Tabulka1[[#This Row],[z2Label]]</f>
        <v>Dynamic viscosity (mPa.s)</v>
      </c>
      <c r="W1556" s="1">
        <f>2*Tabulka1[[#This Row],[x3]]/94.196*1000/(100-Tabulka1[[#This Row],[x2]])</f>
        <v>4.3212597336375502</v>
      </c>
      <c r="X1556" s="1">
        <f>(Tabulka1[[#This Row],[x2]]-Tabulka1[[#This Row],[x3]])/60.08*1000/(100-Tabulka1[[#This Row],[x2]])</f>
        <v>2.1606298668187751</v>
      </c>
      <c r="Y1556" s="1">
        <f>Tabulka1[[#This Row],[z2]]</f>
        <v>2.2504209233447301</v>
      </c>
      <c r="Z1556" s="1">
        <f>Tabulka1[[#This Row],[std2]]</f>
        <v>1.4966105265162503E-3</v>
      </c>
      <c r="AA1556" s="1" t="s">
        <v>40</v>
      </c>
      <c r="AB1556" s="1" t="s">
        <v>37</v>
      </c>
      <c r="AC1556" s="1" t="str">
        <f>Tabulka1[[#This Row],[z2Label]]</f>
        <v>Dynamic viscosity (mPa.s)</v>
      </c>
      <c r="AD1556" s="1">
        <f>Tabulka1[[#This Row],[y2]]</f>
        <v>1</v>
      </c>
      <c r="AE1556" s="1">
        <f>Tabulka1[[#This Row],[x3]]</f>
        <v>15.2642018201146</v>
      </c>
      <c r="AF1556" s="1">
        <f>Tabulka1[[#This Row],[x2]]-Tabulka1[[#This Row],[x3]]</f>
        <v>9.7357981798853999</v>
      </c>
      <c r="AG1556" s="1">
        <f>100-Tabulka1[[#This Row],[Na2O_proc]]-Tabulka1[[#This Row],[SiO2_proc]]</f>
        <v>75</v>
      </c>
      <c r="AH1556" s="1">
        <f>Tabulka1[[#This Row],[z2]]</f>
        <v>2.2504209233447301</v>
      </c>
      <c r="AI1556" s="1">
        <f>Tabulka1[[#This Row],[std2]]</f>
        <v>1.4966105265162503E-3</v>
      </c>
      <c r="AJ1556" s="1" t="str">
        <f>Tabulka1[[#This Row],[z2Label]]</f>
        <v>Dynamic viscosity (mPa.s)</v>
      </c>
      <c r="AK1556" s="1">
        <v>25</v>
      </c>
      <c r="AL1556" s="1" t="s">
        <v>83</v>
      </c>
      <c r="AM1556" s="1" t="s">
        <v>79</v>
      </c>
      <c r="AN1556" s="1">
        <f t="shared" si="983"/>
        <v>2.2441631250000005</v>
      </c>
      <c r="AO1556" s="1">
        <f>Tabulka1[[#This Row],[Interpolated_z2]]-Tabulka1[[#This Row],[z2]]</f>
        <v>-6.2577983447296148E-3</v>
      </c>
      <c r="AP1556" s="1">
        <f>Tabulka1[[#This Row],[Interpolated_z2 - measured]]/Tabulka1[[#This Row],[z2]]*100</f>
        <v>-0.27807234992415752</v>
      </c>
      <c r="AQ1556" s="1">
        <v>1</v>
      </c>
    </row>
    <row r="1557" spans="1:43" ht="16.5" x14ac:dyDescent="0.35">
      <c r="A1557" s="1">
        <f t="shared" ref="A1557:B1557" si="1090">A1186</f>
        <v>5.1465684876455171</v>
      </c>
      <c r="B1557" s="1">
        <f t="shared" si="1090"/>
        <v>2.5732842438227586</v>
      </c>
      <c r="C1557" s="1">
        <f>Tabulka1[[#This Row],[z2]]</f>
        <v>3.1163031593550112</v>
      </c>
      <c r="D1557" s="1">
        <f>Tabulka1[[#This Row],[std2]]</f>
        <v>2.0241355205487749E-3</v>
      </c>
      <c r="E1557" s="1">
        <f t="shared" si="1006"/>
        <v>4</v>
      </c>
      <c r="F1557" s="1" t="s">
        <v>84</v>
      </c>
      <c r="G1557" s="1" t="s">
        <v>27</v>
      </c>
      <c r="H1557" s="1" t="str">
        <f>Tabulka1[[#This Row],[z2Label]]</f>
        <v>Dynamic viscosity (mPa.s)</v>
      </c>
      <c r="I1557" s="1">
        <f t="shared" ref="I1557:J1557" si="1091">I1186</f>
        <v>30</v>
      </c>
      <c r="J1557" s="1">
        <f t="shared" si="1091"/>
        <v>1</v>
      </c>
      <c r="K1557" s="1">
        <v>3.1163031593550112</v>
      </c>
      <c r="L1557" s="1">
        <v>2.0241355205487749E-3</v>
      </c>
      <c r="M1557" s="1" t="s">
        <v>29</v>
      </c>
      <c r="N1557" s="1" t="s">
        <v>28</v>
      </c>
      <c r="O1557" s="1" t="s">
        <v>81</v>
      </c>
      <c r="P1557" s="1">
        <f t="shared" ref="P1557:Q1557" si="1092">P1186</f>
        <v>18.31704218413752</v>
      </c>
      <c r="Q1557" s="1">
        <f t="shared" si="1092"/>
        <v>1</v>
      </c>
      <c r="R1557" s="1">
        <f>Tabulka1[[#This Row],[z2]]</f>
        <v>3.1163031593550112</v>
      </c>
      <c r="S1557" s="1">
        <f>Tabulka1[[#This Row],[std2]]</f>
        <v>2.0241355205487749E-3</v>
      </c>
      <c r="T1557" s="1" t="s">
        <v>39</v>
      </c>
      <c r="U1557" s="1" t="s">
        <v>28</v>
      </c>
      <c r="V1557" s="1" t="str">
        <f>Tabulka1[[#This Row],[z2Label]]</f>
        <v>Dynamic viscosity (mPa.s)</v>
      </c>
      <c r="W1557" s="1">
        <f>2*Tabulka1[[#This Row],[x3]]/94.196*1000/(100-Tabulka1[[#This Row],[x2]])</f>
        <v>5.5559053718197076</v>
      </c>
      <c r="X1557" s="1">
        <f>(Tabulka1[[#This Row],[x2]]-Tabulka1[[#This Row],[x3]])/60.08*1000/(100-Tabulka1[[#This Row],[x2]])</f>
        <v>2.7779526859098538</v>
      </c>
      <c r="Y1557" s="1">
        <f>Tabulka1[[#This Row],[z2]]</f>
        <v>3.1163031593550112</v>
      </c>
      <c r="Z1557" s="1">
        <f>Tabulka1[[#This Row],[std2]]</f>
        <v>2.0241355205487749E-3</v>
      </c>
      <c r="AA1557" s="1" t="s">
        <v>40</v>
      </c>
      <c r="AB1557" s="1" t="s">
        <v>37</v>
      </c>
      <c r="AC1557" s="1" t="str">
        <f>Tabulka1[[#This Row],[z2Label]]</f>
        <v>Dynamic viscosity (mPa.s)</v>
      </c>
      <c r="AD1557" s="1">
        <f>Tabulka1[[#This Row],[y2]]</f>
        <v>1</v>
      </c>
      <c r="AE1557" s="1">
        <f>Tabulka1[[#This Row],[x3]]</f>
        <v>18.31704218413752</v>
      </c>
      <c r="AF1557" s="1">
        <f>Tabulka1[[#This Row],[x2]]-Tabulka1[[#This Row],[x3]]</f>
        <v>11.68295781586248</v>
      </c>
      <c r="AG1557" s="1">
        <f>100-Tabulka1[[#This Row],[Na2O_proc]]-Tabulka1[[#This Row],[SiO2_proc]]</f>
        <v>70</v>
      </c>
      <c r="AH1557" s="1">
        <f>Tabulka1[[#This Row],[z2]]</f>
        <v>3.1163031593550112</v>
      </c>
      <c r="AI1557" s="1">
        <f>Tabulka1[[#This Row],[std2]]</f>
        <v>2.0241355205487749E-3</v>
      </c>
      <c r="AJ1557" s="1" t="str">
        <f>Tabulka1[[#This Row],[z2Label]]</f>
        <v>Dynamic viscosity (mPa.s)</v>
      </c>
      <c r="AK1557" s="1">
        <v>25</v>
      </c>
      <c r="AL1557" s="1" t="s">
        <v>83</v>
      </c>
      <c r="AM1557" s="1" t="s">
        <v>79</v>
      </c>
      <c r="AN1557" s="1">
        <f t="shared" si="983"/>
        <v>2.8958445000000013</v>
      </c>
      <c r="AO1557" s="1">
        <f>Tabulka1[[#This Row],[Interpolated_z2]]-Tabulka1[[#This Row],[z2]]</f>
        <v>-0.22045865935500997</v>
      </c>
      <c r="AP1557" s="1">
        <f>Tabulka1[[#This Row],[Interpolated_z2 - measured]]/Tabulka1[[#This Row],[z2]]*100</f>
        <v>-7.0743649793250167</v>
      </c>
      <c r="AQ1557" s="1">
        <v>1</v>
      </c>
    </row>
    <row r="1558" spans="1:43" ht="16.5" x14ac:dyDescent="0.35">
      <c r="A1558" s="1">
        <f t="shared" ref="A1558:B1558" si="1093">A1187</f>
        <v>6.3028176774093181</v>
      </c>
      <c r="B1558" s="1">
        <f t="shared" si="1093"/>
        <v>3.151408838704659</v>
      </c>
      <c r="C1558" s="1">
        <f>Tabulka1[[#This Row],[z2]]</f>
        <v>4.573196999253188</v>
      </c>
      <c r="D1558" s="1">
        <f>Tabulka1[[#This Row],[std2]]</f>
        <v>3.3724012373738651E-3</v>
      </c>
      <c r="E1558" s="1">
        <f t="shared" si="1006"/>
        <v>4</v>
      </c>
      <c r="F1558" s="1" t="s">
        <v>84</v>
      </c>
      <c r="G1558" s="1" t="s">
        <v>27</v>
      </c>
      <c r="H1558" s="1" t="str">
        <f>Tabulka1[[#This Row],[z2Label]]</f>
        <v>Dynamic viscosity (mPa.s)</v>
      </c>
      <c r="I1558" s="1">
        <f t="shared" ref="I1558:J1558" si="1094">I1187</f>
        <v>35</v>
      </c>
      <c r="J1558" s="1">
        <f t="shared" si="1094"/>
        <v>1</v>
      </c>
      <c r="K1558" s="1">
        <v>4.573196999253188</v>
      </c>
      <c r="L1558" s="1">
        <v>3.3724012373738651E-3</v>
      </c>
      <c r="M1558" s="1" t="s">
        <v>29</v>
      </c>
      <c r="N1558" s="1" t="s">
        <v>28</v>
      </c>
      <c r="O1558" s="1" t="s">
        <v>81</v>
      </c>
      <c r="P1558" s="1">
        <f t="shared" ref="P1558:Q1558" si="1095">P1187</f>
        <v>21.36988254816044</v>
      </c>
      <c r="Q1558" s="1">
        <f t="shared" si="1095"/>
        <v>1</v>
      </c>
      <c r="R1558" s="1">
        <f>Tabulka1[[#This Row],[z2]]</f>
        <v>4.573196999253188</v>
      </c>
      <c r="S1558" s="1">
        <f>Tabulka1[[#This Row],[std2]]</f>
        <v>3.3724012373738651E-3</v>
      </c>
      <c r="T1558" s="1" t="s">
        <v>39</v>
      </c>
      <c r="U1558" s="1" t="s">
        <v>28</v>
      </c>
      <c r="V1558" s="1" t="str">
        <f>Tabulka1[[#This Row],[z2Label]]</f>
        <v>Dynamic viscosity (mPa.s)</v>
      </c>
      <c r="W1558" s="1">
        <f>2*Tabulka1[[#This Row],[x3]]/94.196*1000/(100-Tabulka1[[#This Row],[x2]])</f>
        <v>6.9804964927991193</v>
      </c>
      <c r="X1558" s="1">
        <f>(Tabulka1[[#This Row],[x2]]-Tabulka1[[#This Row],[x3]])/60.08*1000/(100-Tabulka1[[#This Row],[x2]])</f>
        <v>3.4902482463995597</v>
      </c>
      <c r="Y1558" s="1">
        <f>Tabulka1[[#This Row],[z2]]</f>
        <v>4.573196999253188</v>
      </c>
      <c r="Z1558" s="1">
        <f>Tabulka1[[#This Row],[std2]]</f>
        <v>3.3724012373738651E-3</v>
      </c>
      <c r="AA1558" s="1" t="s">
        <v>40</v>
      </c>
      <c r="AB1558" s="1" t="s">
        <v>37</v>
      </c>
      <c r="AC1558" s="1" t="str">
        <f>Tabulka1[[#This Row],[z2Label]]</f>
        <v>Dynamic viscosity (mPa.s)</v>
      </c>
      <c r="AD1558" s="1">
        <f>Tabulka1[[#This Row],[y2]]</f>
        <v>1</v>
      </c>
      <c r="AE1558" s="1">
        <f>Tabulka1[[#This Row],[x3]]</f>
        <v>21.36988254816044</v>
      </c>
      <c r="AF1558" s="1">
        <f>Tabulka1[[#This Row],[x2]]-Tabulka1[[#This Row],[x3]]</f>
        <v>13.63011745183956</v>
      </c>
      <c r="AG1558" s="1">
        <f>100-Tabulka1[[#This Row],[Na2O_proc]]-Tabulka1[[#This Row],[SiO2_proc]]</f>
        <v>65</v>
      </c>
      <c r="AH1558" s="1">
        <f>Tabulka1[[#This Row],[z2]]</f>
        <v>4.573196999253188</v>
      </c>
      <c r="AI1558" s="1">
        <f>Tabulka1[[#This Row],[std2]]</f>
        <v>3.3724012373738651E-3</v>
      </c>
      <c r="AJ1558" s="1" t="str">
        <f>Tabulka1[[#This Row],[z2Label]]</f>
        <v>Dynamic viscosity (mPa.s)</v>
      </c>
      <c r="AK1558" s="1">
        <v>25</v>
      </c>
      <c r="AL1558" s="1" t="s">
        <v>83</v>
      </c>
      <c r="AM1558" s="1" t="s">
        <v>79</v>
      </c>
      <c r="AN1558" s="1">
        <f t="shared" si="983"/>
        <v>4.4812701249999893</v>
      </c>
      <c r="AO1558" s="1">
        <f>Tabulka1[[#This Row],[Interpolated_z2]]-Tabulka1[[#This Row],[z2]]</f>
        <v>-9.1926874253198676E-2</v>
      </c>
      <c r="AP1558" s="1">
        <f>Tabulka1[[#This Row],[Interpolated_z2 - measured]]/Tabulka1[[#This Row],[z2]]*100</f>
        <v>-2.0101227711863392</v>
      </c>
      <c r="AQ1558" s="1">
        <v>1</v>
      </c>
    </row>
    <row r="1559" spans="1:43" ht="16.5" x14ac:dyDescent="0.35">
      <c r="A1559" s="1">
        <f t="shared" ref="A1559:B1559" si="1096">A1188</f>
        <v>7.5741398532500188</v>
      </c>
      <c r="B1559" s="1">
        <f t="shared" si="1096"/>
        <v>3.7870699266250094</v>
      </c>
      <c r="C1559" s="1">
        <f>Tabulka1[[#This Row],[z2]]</f>
        <v>7.4566155903008378</v>
      </c>
      <c r="D1559" s="1">
        <f>Tabulka1[[#This Row],[std2]]</f>
        <v>5.035081306328691E-3</v>
      </c>
      <c r="E1559" s="1">
        <f t="shared" si="1006"/>
        <v>4</v>
      </c>
      <c r="F1559" s="1" t="s">
        <v>84</v>
      </c>
      <c r="G1559" s="1" t="s">
        <v>27</v>
      </c>
      <c r="H1559" s="1" t="str">
        <f>Tabulka1[[#This Row],[z2Label]]</f>
        <v>Dynamic viscosity (mPa.s)</v>
      </c>
      <c r="I1559" s="1">
        <f t="shared" ref="I1559:J1559" si="1097">I1188</f>
        <v>40</v>
      </c>
      <c r="J1559" s="1">
        <f t="shared" si="1097"/>
        <v>1</v>
      </c>
      <c r="K1559" s="1">
        <v>7.4566155903008378</v>
      </c>
      <c r="L1559" s="1">
        <v>5.035081306328691E-3</v>
      </c>
      <c r="M1559" s="1" t="s">
        <v>29</v>
      </c>
      <c r="N1559" s="1" t="s">
        <v>28</v>
      </c>
      <c r="O1559" s="1" t="s">
        <v>81</v>
      </c>
      <c r="P1559" s="1">
        <f t="shared" ref="P1559:Q1559" si="1098">P1188</f>
        <v>24.42272291218336</v>
      </c>
      <c r="Q1559" s="1">
        <f t="shared" si="1098"/>
        <v>1</v>
      </c>
      <c r="R1559" s="1">
        <f>Tabulka1[[#This Row],[z2]]</f>
        <v>7.4566155903008378</v>
      </c>
      <c r="S1559" s="1">
        <f>Tabulka1[[#This Row],[std2]]</f>
        <v>5.035081306328691E-3</v>
      </c>
      <c r="T1559" s="1" t="s">
        <v>39</v>
      </c>
      <c r="U1559" s="1" t="s">
        <v>28</v>
      </c>
      <c r="V1559" s="1" t="str">
        <f>Tabulka1[[#This Row],[z2Label]]</f>
        <v>Dynamic viscosity (mPa.s)</v>
      </c>
      <c r="W1559" s="1">
        <f>2*Tabulka1[[#This Row],[x3]]/94.196*1000/(100-Tabulka1[[#This Row],[x2]])</f>
        <v>8.6425194672751005</v>
      </c>
      <c r="X1559" s="1">
        <f>(Tabulka1[[#This Row],[x2]]-Tabulka1[[#This Row],[x3]])/60.08*1000/(100-Tabulka1[[#This Row],[x2]])</f>
        <v>4.3212597336375502</v>
      </c>
      <c r="Y1559" s="1">
        <f>Tabulka1[[#This Row],[z2]]</f>
        <v>7.4566155903008378</v>
      </c>
      <c r="Z1559" s="1">
        <f>Tabulka1[[#This Row],[std2]]</f>
        <v>5.035081306328691E-3</v>
      </c>
      <c r="AA1559" s="1" t="s">
        <v>40</v>
      </c>
      <c r="AB1559" s="1" t="s">
        <v>37</v>
      </c>
      <c r="AC1559" s="1" t="str">
        <f>Tabulka1[[#This Row],[z2Label]]</f>
        <v>Dynamic viscosity (mPa.s)</v>
      </c>
      <c r="AD1559" s="1">
        <f>Tabulka1[[#This Row],[y2]]</f>
        <v>1</v>
      </c>
      <c r="AE1559" s="1">
        <f>Tabulka1[[#This Row],[x3]]</f>
        <v>24.42272291218336</v>
      </c>
      <c r="AF1559" s="1">
        <f>Tabulka1[[#This Row],[x2]]-Tabulka1[[#This Row],[x3]]</f>
        <v>15.57727708781664</v>
      </c>
      <c r="AG1559" s="1">
        <f>100-Tabulka1[[#This Row],[Na2O_proc]]-Tabulka1[[#This Row],[SiO2_proc]]</f>
        <v>60</v>
      </c>
      <c r="AH1559" s="1">
        <f>Tabulka1[[#This Row],[z2]]</f>
        <v>7.4566155903008378</v>
      </c>
      <c r="AI1559" s="1">
        <f>Tabulka1[[#This Row],[std2]]</f>
        <v>5.035081306328691E-3</v>
      </c>
      <c r="AJ1559" s="1" t="str">
        <f>Tabulka1[[#This Row],[z2Label]]</f>
        <v>Dynamic viscosity (mPa.s)</v>
      </c>
      <c r="AK1559" s="1">
        <v>25</v>
      </c>
      <c r="AL1559" s="1" t="s">
        <v>83</v>
      </c>
      <c r="AM1559" s="1" t="s">
        <v>79</v>
      </c>
      <c r="AN1559" s="1">
        <f t="shared" si="983"/>
        <v>7.8442724999999864</v>
      </c>
      <c r="AO1559" s="1">
        <f>Tabulka1[[#This Row],[Interpolated_z2]]-Tabulka1[[#This Row],[z2]]</f>
        <v>0.38765690969914868</v>
      </c>
      <c r="AP1559" s="1">
        <f>Tabulka1[[#This Row],[Interpolated_z2 - measured]]/Tabulka1[[#This Row],[z2]]*100</f>
        <v>5.1988318963819431</v>
      </c>
      <c r="AQ1559" s="1">
        <v>1</v>
      </c>
    </row>
    <row r="1560" spans="1:43" ht="16.5" x14ac:dyDescent="0.35">
      <c r="A1560" s="1">
        <f t="shared" ref="A1560:B1560" si="1099">A1189</f>
        <v>8.96469256397625</v>
      </c>
      <c r="B1560" s="1">
        <f t="shared" si="1099"/>
        <v>4.482346281988125</v>
      </c>
      <c r="C1560" s="1">
        <f>Tabulka1[[#This Row],[z2]]</f>
        <v>14.471532735052355</v>
      </c>
      <c r="D1560" s="1">
        <f>Tabulka1[[#This Row],[std2]]</f>
        <v>0.21125643657746715</v>
      </c>
      <c r="E1560" s="1">
        <f t="shared" si="1006"/>
        <v>4</v>
      </c>
      <c r="F1560" s="1" t="s">
        <v>84</v>
      </c>
      <c r="G1560" s="1" t="s">
        <v>27</v>
      </c>
      <c r="H1560" s="1" t="str">
        <f>Tabulka1[[#This Row],[z2Label]]</f>
        <v>Dynamic viscosity (mPa.s)</v>
      </c>
      <c r="I1560" s="1">
        <f t="shared" ref="I1560:J1560" si="1100">I1189</f>
        <v>45.02</v>
      </c>
      <c r="J1560" s="1">
        <f t="shared" si="1100"/>
        <v>1</v>
      </c>
      <c r="K1560" s="1">
        <v>14.471532735052355</v>
      </c>
      <c r="L1560" s="1">
        <v>0.21125643657746715</v>
      </c>
      <c r="M1560" s="1" t="s">
        <v>29</v>
      </c>
      <c r="N1560" s="1" t="s">
        <v>28</v>
      </c>
      <c r="O1560" s="1" t="s">
        <v>81</v>
      </c>
      <c r="P1560" s="1">
        <f t="shared" ref="P1560:Q1560" si="1101">P1189</f>
        <v>27.487774637662373</v>
      </c>
      <c r="Q1560" s="1">
        <f t="shared" si="1101"/>
        <v>1</v>
      </c>
      <c r="R1560" s="1">
        <f>Tabulka1[[#This Row],[z2]]</f>
        <v>14.471532735052355</v>
      </c>
      <c r="S1560" s="1">
        <f>Tabulka1[[#This Row],[std2]]</f>
        <v>0.21125643657746715</v>
      </c>
      <c r="T1560" s="1" t="s">
        <v>39</v>
      </c>
      <c r="U1560" s="1" t="s">
        <v>28</v>
      </c>
      <c r="V1560" s="1" t="str">
        <f>Tabulka1[[#This Row],[z2Label]]</f>
        <v>Dynamic viscosity (mPa.s)</v>
      </c>
      <c r="W1560" s="1">
        <f>2*Tabulka1[[#This Row],[x3]]/94.196*1000/(100-Tabulka1[[#This Row],[x2]])</f>
        <v>10.615302648692026</v>
      </c>
      <c r="X1560" s="1">
        <f>(Tabulka1[[#This Row],[x2]]-Tabulka1[[#This Row],[x3]])/60.08*1000/(100-Tabulka1[[#This Row],[x2]])</f>
        <v>5.3076513243460131</v>
      </c>
      <c r="Y1560" s="1">
        <f>Tabulka1[[#This Row],[z2]]</f>
        <v>14.471532735052355</v>
      </c>
      <c r="Z1560" s="1">
        <f>Tabulka1[[#This Row],[std2]]</f>
        <v>0.21125643657746715</v>
      </c>
      <c r="AA1560" s="1" t="s">
        <v>40</v>
      </c>
      <c r="AB1560" s="1" t="s">
        <v>37</v>
      </c>
      <c r="AC1560" s="1" t="str">
        <f>Tabulka1[[#This Row],[z2Label]]</f>
        <v>Dynamic viscosity (mPa.s)</v>
      </c>
      <c r="AD1560" s="1">
        <f>Tabulka1[[#This Row],[y2]]</f>
        <v>1</v>
      </c>
      <c r="AE1560" s="1">
        <f>Tabulka1[[#This Row],[x3]]</f>
        <v>27.487774637662373</v>
      </c>
      <c r="AF1560" s="1">
        <f>Tabulka1[[#This Row],[x2]]-Tabulka1[[#This Row],[x3]]</f>
        <v>17.532225362337631</v>
      </c>
      <c r="AG1560" s="1">
        <f>100-Tabulka1[[#This Row],[Na2O_proc]]-Tabulka1[[#This Row],[SiO2_proc]]</f>
        <v>54.980000000000004</v>
      </c>
      <c r="AH1560" s="1">
        <f>Tabulka1[[#This Row],[z2]]</f>
        <v>14.471532735052355</v>
      </c>
      <c r="AI1560" s="1">
        <f>Tabulka1[[#This Row],[std2]]</f>
        <v>0.21125643657746715</v>
      </c>
      <c r="AJ1560" s="1" t="str">
        <f>Tabulka1[[#This Row],[z2Label]]</f>
        <v>Dynamic viscosity (mPa.s)</v>
      </c>
      <c r="AK1560" s="1">
        <v>25</v>
      </c>
      <c r="AL1560" s="1" t="s">
        <v>83</v>
      </c>
      <c r="AM1560" s="1" t="s">
        <v>79</v>
      </c>
      <c r="AN1560" s="1">
        <f t="shared" si="983"/>
        <v>14.109205851903919</v>
      </c>
      <c r="AO1560" s="1">
        <f>Tabulka1[[#This Row],[Interpolated_z2]]-Tabulka1[[#This Row],[z2]]</f>
        <v>-0.36232688314843564</v>
      </c>
      <c r="AP1560" s="1">
        <f>Tabulka1[[#This Row],[Interpolated_z2 - measured]]/Tabulka1[[#This Row],[z2]]*100</f>
        <v>-2.5037215461692059</v>
      </c>
      <c r="AQ1560" s="1">
        <v>1</v>
      </c>
    </row>
    <row r="1561" spans="1:43" ht="16.5" x14ac:dyDescent="0.35">
      <c r="A1561" s="1">
        <f t="shared" ref="A1561:B1561" si="1102">A1190</f>
        <v>0</v>
      </c>
      <c r="B1561" s="1">
        <f t="shared" si="1102"/>
        <v>0</v>
      </c>
      <c r="C1561" s="1">
        <f>Tabulka1[[#This Row],[z2]]</f>
        <v>0.85630634428904007</v>
      </c>
      <c r="D1561" s="1">
        <f>Tabulka1[[#This Row],[std2]]</f>
        <v>1.76169657431736E-3</v>
      </c>
      <c r="E1561" s="1">
        <f t="shared" si="1006"/>
        <v>5</v>
      </c>
      <c r="F1561" s="1" t="s">
        <v>84</v>
      </c>
      <c r="G1561" s="1" t="s">
        <v>27</v>
      </c>
      <c r="H1561" s="1" t="str">
        <f>Tabulka1[[#This Row],[z2Label]]</f>
        <v>Dynamic viscosity (mPa.s)</v>
      </c>
      <c r="I1561" s="1">
        <f t="shared" ref="I1561:J1561" si="1103">I1190</f>
        <v>0</v>
      </c>
      <c r="J1561" s="1">
        <f t="shared" si="1103"/>
        <v>1.5</v>
      </c>
      <c r="K1561" s="1">
        <v>0.85630634428904007</v>
      </c>
      <c r="L1561" s="1">
        <v>1.76169657431736E-3</v>
      </c>
      <c r="M1561" s="1" t="s">
        <v>29</v>
      </c>
      <c r="N1561" s="1" t="s">
        <v>28</v>
      </c>
      <c r="O1561" s="1" t="s">
        <v>81</v>
      </c>
      <c r="P1561" s="1">
        <f t="shared" ref="P1561:Q1561" si="1104">P1190</f>
        <v>0</v>
      </c>
      <c r="Q1561" s="1">
        <f t="shared" si="1104"/>
        <v>1.5</v>
      </c>
      <c r="R1561" s="1">
        <f>Tabulka1[[#This Row],[z2]]</f>
        <v>0.85630634428904007</v>
      </c>
      <c r="S1561" s="1">
        <f>Tabulka1[[#This Row],[std2]]</f>
        <v>1.76169657431736E-3</v>
      </c>
      <c r="T1561" s="1" t="s">
        <v>39</v>
      </c>
      <c r="U1561" s="1" t="s">
        <v>28</v>
      </c>
      <c r="V1561" s="1" t="str">
        <f>Tabulka1[[#This Row],[z2Label]]</f>
        <v>Dynamic viscosity (mPa.s)</v>
      </c>
      <c r="W1561" s="1">
        <f>2*Tabulka1[[#This Row],[x3]]/94.196*1000/(100-Tabulka1[[#This Row],[x2]])</f>
        <v>0</v>
      </c>
      <c r="X1561" s="1">
        <f>(Tabulka1[[#This Row],[x2]]-Tabulka1[[#This Row],[x3]])/60.08*1000/(100-Tabulka1[[#This Row],[x2]])</f>
        <v>0</v>
      </c>
      <c r="Y1561" s="1">
        <f>Tabulka1[[#This Row],[z2]]</f>
        <v>0.85630634428904007</v>
      </c>
      <c r="Z1561" s="1">
        <f>Tabulka1[[#This Row],[std2]]</f>
        <v>1.76169657431736E-3</v>
      </c>
      <c r="AA1561" s="1" t="s">
        <v>40</v>
      </c>
      <c r="AB1561" s="1" t="s">
        <v>37</v>
      </c>
      <c r="AC1561" s="1" t="str">
        <f>Tabulka1[[#This Row],[z2Label]]</f>
        <v>Dynamic viscosity (mPa.s)</v>
      </c>
      <c r="AD1561" s="1">
        <f>Tabulka1[[#This Row],[y2]]</f>
        <v>1.5</v>
      </c>
      <c r="AE1561" s="1">
        <f>Tabulka1[[#This Row],[x3]]</f>
        <v>0</v>
      </c>
      <c r="AF1561" s="1">
        <f>Tabulka1[[#This Row],[x2]]-Tabulka1[[#This Row],[x3]]</f>
        <v>0</v>
      </c>
      <c r="AG1561" s="1">
        <f>100-Tabulka1[[#This Row],[Na2O_proc]]-Tabulka1[[#This Row],[SiO2_proc]]</f>
        <v>100</v>
      </c>
      <c r="AH1561" s="1">
        <f>Tabulka1[[#This Row],[z2]]</f>
        <v>0.85630634428904007</v>
      </c>
      <c r="AI1561" s="1">
        <f>Tabulka1[[#This Row],[std2]]</f>
        <v>1.76169657431736E-3</v>
      </c>
      <c r="AJ1561" s="1" t="str">
        <f>Tabulka1[[#This Row],[z2Label]]</f>
        <v>Dynamic viscosity (mPa.s)</v>
      </c>
      <c r="AK1561" s="1">
        <v>25</v>
      </c>
      <c r="AL1561" s="1" t="s">
        <v>83</v>
      </c>
      <c r="AM1561" s="1" t="s">
        <v>79</v>
      </c>
      <c r="AN1561" s="1">
        <f t="shared" si="983"/>
        <v>0.85785571875</v>
      </c>
      <c r="AO1561" s="1">
        <f>Tabulka1[[#This Row],[Interpolated_z2]]-Tabulka1[[#This Row],[z2]]</f>
        <v>1.5493744609599291E-3</v>
      </c>
      <c r="AP1561" s="1">
        <f>Tabulka1[[#This Row],[Interpolated_z2 - measured]]/Tabulka1[[#This Row],[z2]]*100</f>
        <v>0.18093693586333501</v>
      </c>
      <c r="AQ1561" s="1">
        <v>100</v>
      </c>
    </row>
    <row r="1562" spans="1:43" ht="16.5" x14ac:dyDescent="0.35">
      <c r="A1562" s="1">
        <f t="shared" ref="A1562:B1562" si="1105">A1191</f>
        <v>0.565349725471473</v>
      </c>
      <c r="B1562" s="1">
        <f t="shared" si="1105"/>
        <v>0.42401229410360475</v>
      </c>
      <c r="C1562" s="1">
        <f>Tabulka1[[#This Row],[z2]]</f>
        <v>0.99185151816865125</v>
      </c>
      <c r="D1562" s="1">
        <f>Tabulka1[[#This Row],[std2]]</f>
        <v>6.9225334055447003E-5</v>
      </c>
      <c r="E1562" s="1">
        <f t="shared" si="1006"/>
        <v>5</v>
      </c>
      <c r="F1562" s="1" t="s">
        <v>84</v>
      </c>
      <c r="G1562" s="1" t="s">
        <v>27</v>
      </c>
      <c r="H1562" s="1" t="str">
        <f>Tabulka1[[#This Row],[z2Label]]</f>
        <v>Dynamic viscosity (mPa.s)</v>
      </c>
      <c r="I1562" s="1">
        <f t="shared" ref="I1562:J1562" si="1106">I1191</f>
        <v>5</v>
      </c>
      <c r="J1562" s="1">
        <f t="shared" si="1106"/>
        <v>1.5</v>
      </c>
      <c r="K1562" s="1">
        <v>0.99185151816865125</v>
      </c>
      <c r="L1562" s="1">
        <v>6.9225334055447003E-5</v>
      </c>
      <c r="M1562" s="1" t="s">
        <v>29</v>
      </c>
      <c r="N1562" s="1" t="s">
        <v>28</v>
      </c>
      <c r="O1562" s="1" t="s">
        <v>81</v>
      </c>
      <c r="P1562" s="1">
        <f t="shared" ref="P1562:Q1562" si="1107">P1191</f>
        <v>2.5552854879663189</v>
      </c>
      <c r="Q1562" s="1">
        <f t="shared" si="1107"/>
        <v>1.5</v>
      </c>
      <c r="R1562" s="1">
        <f>Tabulka1[[#This Row],[z2]]</f>
        <v>0.99185151816865125</v>
      </c>
      <c r="S1562" s="1">
        <f>Tabulka1[[#This Row],[std2]]</f>
        <v>6.9225334055447003E-5</v>
      </c>
      <c r="T1562" s="1" t="s">
        <v>39</v>
      </c>
      <c r="U1562" s="1" t="s">
        <v>28</v>
      </c>
      <c r="V1562" s="1" t="str">
        <f>Tabulka1[[#This Row],[z2Label]]</f>
        <v>Dynamic viscosity (mPa.s)</v>
      </c>
      <c r="W1562" s="1">
        <f>2*Tabulka1[[#This Row],[x3]]/94.196*1000/(100-Tabulka1[[#This Row],[x2]])</f>
        <v>0.57110157498392367</v>
      </c>
      <c r="X1562" s="1">
        <f>(Tabulka1[[#This Row],[x2]]-Tabulka1[[#This Row],[x3]])/60.08*1000/(100-Tabulka1[[#This Row],[x2]])</f>
        <v>0.42832618123794258</v>
      </c>
      <c r="Y1562" s="1">
        <f>Tabulka1[[#This Row],[z2]]</f>
        <v>0.99185151816865125</v>
      </c>
      <c r="Z1562" s="1">
        <f>Tabulka1[[#This Row],[std2]]</f>
        <v>6.9225334055447003E-5</v>
      </c>
      <c r="AA1562" s="1" t="s">
        <v>40</v>
      </c>
      <c r="AB1562" s="1" t="s">
        <v>37</v>
      </c>
      <c r="AC1562" s="1" t="str">
        <f>Tabulka1[[#This Row],[z2Label]]</f>
        <v>Dynamic viscosity (mPa.s)</v>
      </c>
      <c r="AD1562" s="1">
        <f>Tabulka1[[#This Row],[y2]]</f>
        <v>1.5</v>
      </c>
      <c r="AE1562" s="1">
        <f>Tabulka1[[#This Row],[x3]]</f>
        <v>2.5552854879663189</v>
      </c>
      <c r="AF1562" s="1">
        <f>Tabulka1[[#This Row],[x2]]-Tabulka1[[#This Row],[x3]]</f>
        <v>2.4447145120336811</v>
      </c>
      <c r="AG1562" s="1">
        <f>100-Tabulka1[[#This Row],[Na2O_proc]]-Tabulka1[[#This Row],[SiO2_proc]]</f>
        <v>95</v>
      </c>
      <c r="AH1562" s="1">
        <f>Tabulka1[[#This Row],[z2]]</f>
        <v>0.99185151816865125</v>
      </c>
      <c r="AI1562" s="1">
        <f>Tabulka1[[#This Row],[std2]]</f>
        <v>6.9225334055447003E-5</v>
      </c>
      <c r="AJ1562" s="1" t="str">
        <f>Tabulka1[[#This Row],[z2Label]]</f>
        <v>Dynamic viscosity (mPa.s)</v>
      </c>
      <c r="AK1562" s="1">
        <v>25</v>
      </c>
      <c r="AL1562" s="1" t="s">
        <v>83</v>
      </c>
      <c r="AM1562" s="1" t="s">
        <v>79</v>
      </c>
      <c r="AN1562" s="1">
        <f t="shared" si="983"/>
        <v>0.83216671874999948</v>
      </c>
      <c r="AO1562" s="1">
        <f>Tabulka1[[#This Row],[Interpolated_z2]]-Tabulka1[[#This Row],[z2]]</f>
        <v>-0.15968479941865177</v>
      </c>
      <c r="AP1562" s="1">
        <f>Tabulka1[[#This Row],[Interpolated_z2 - measured]]/Tabulka1[[#This Row],[z2]]*100</f>
        <v>-16.099667792361988</v>
      </c>
      <c r="AQ1562" s="1">
        <v>1</v>
      </c>
    </row>
    <row r="1563" spans="1:43" ht="16.5" x14ac:dyDescent="0.35">
      <c r="A1563" s="1">
        <f t="shared" ref="A1563:B1563" si="1108">A1192</f>
        <v>1.1804401137177456</v>
      </c>
      <c r="B1563" s="1">
        <f t="shared" si="1108"/>
        <v>0.88533008528830925</v>
      </c>
      <c r="C1563" s="1">
        <f>Tabulka1[[#This Row],[z2]]</f>
        <v>1.1541928115871687</v>
      </c>
      <c r="D1563" s="1">
        <f>Tabulka1[[#This Row],[std2]]</f>
        <v>3.8963558099315424E-4</v>
      </c>
      <c r="E1563" s="1">
        <f t="shared" si="1006"/>
        <v>5</v>
      </c>
      <c r="F1563" s="1" t="s">
        <v>84</v>
      </c>
      <c r="G1563" s="1" t="s">
        <v>27</v>
      </c>
      <c r="H1563" s="1" t="str">
        <f>Tabulka1[[#This Row],[z2Label]]</f>
        <v>Dynamic viscosity (mPa.s)</v>
      </c>
      <c r="I1563" s="1">
        <f t="shared" ref="I1563:J1563" si="1109">I1192</f>
        <v>10</v>
      </c>
      <c r="J1563" s="1">
        <f t="shared" si="1109"/>
        <v>1.5</v>
      </c>
      <c r="K1563" s="1">
        <v>1.1541928115871687</v>
      </c>
      <c r="L1563" s="1">
        <v>3.8963558099315424E-4</v>
      </c>
      <c r="M1563" s="1" t="s">
        <v>29</v>
      </c>
      <c r="N1563" s="1" t="s">
        <v>28</v>
      </c>
      <c r="O1563" s="1" t="s">
        <v>81</v>
      </c>
      <c r="P1563" s="1">
        <f t="shared" ref="P1563:Q1563" si="1110">P1192</f>
        <v>5.1105709759326379</v>
      </c>
      <c r="Q1563" s="1">
        <f t="shared" si="1110"/>
        <v>1.5</v>
      </c>
      <c r="R1563" s="1">
        <f>Tabulka1[[#This Row],[z2]]</f>
        <v>1.1541928115871687</v>
      </c>
      <c r="S1563" s="1">
        <f>Tabulka1[[#This Row],[std2]]</f>
        <v>3.8963558099315424E-4</v>
      </c>
      <c r="T1563" s="1" t="s">
        <v>39</v>
      </c>
      <c r="U1563" s="1" t="s">
        <v>28</v>
      </c>
      <c r="V1563" s="1" t="str">
        <f>Tabulka1[[#This Row],[z2Label]]</f>
        <v>Dynamic viscosity (mPa.s)</v>
      </c>
      <c r="W1563" s="1">
        <f>2*Tabulka1[[#This Row],[x3]]/94.196*1000/(100-Tabulka1[[#This Row],[x2]])</f>
        <v>1.2056588805216166</v>
      </c>
      <c r="X1563" s="1">
        <f>(Tabulka1[[#This Row],[x2]]-Tabulka1[[#This Row],[x3]])/60.08*1000/(100-Tabulka1[[#This Row],[x2]])</f>
        <v>0.90424416039121214</v>
      </c>
      <c r="Y1563" s="1">
        <f>Tabulka1[[#This Row],[z2]]</f>
        <v>1.1541928115871687</v>
      </c>
      <c r="Z1563" s="1">
        <f>Tabulka1[[#This Row],[std2]]</f>
        <v>3.8963558099315424E-4</v>
      </c>
      <c r="AA1563" s="1" t="s">
        <v>40</v>
      </c>
      <c r="AB1563" s="1" t="s">
        <v>37</v>
      </c>
      <c r="AC1563" s="1" t="str">
        <f>Tabulka1[[#This Row],[z2Label]]</f>
        <v>Dynamic viscosity (mPa.s)</v>
      </c>
      <c r="AD1563" s="1">
        <f>Tabulka1[[#This Row],[y2]]</f>
        <v>1.5</v>
      </c>
      <c r="AE1563" s="1">
        <f>Tabulka1[[#This Row],[x3]]</f>
        <v>5.1105709759326379</v>
      </c>
      <c r="AF1563" s="1">
        <f>Tabulka1[[#This Row],[x2]]-Tabulka1[[#This Row],[x3]]</f>
        <v>4.8894290240673621</v>
      </c>
      <c r="AG1563" s="1">
        <f>100-Tabulka1[[#This Row],[Na2O_proc]]-Tabulka1[[#This Row],[SiO2_proc]]</f>
        <v>90</v>
      </c>
      <c r="AH1563" s="1">
        <f>Tabulka1[[#This Row],[z2]]</f>
        <v>1.1541928115871687</v>
      </c>
      <c r="AI1563" s="1">
        <f>Tabulka1[[#This Row],[std2]]</f>
        <v>3.8963558099315424E-4</v>
      </c>
      <c r="AJ1563" s="1" t="str">
        <f>Tabulka1[[#This Row],[z2Label]]</f>
        <v>Dynamic viscosity (mPa.s)</v>
      </c>
      <c r="AK1563" s="1">
        <v>25</v>
      </c>
      <c r="AL1563" s="1" t="s">
        <v>83</v>
      </c>
      <c r="AM1563" s="1" t="s">
        <v>79</v>
      </c>
      <c r="AN1563" s="1">
        <f t="shared" si="983"/>
        <v>1.1772207187499992</v>
      </c>
      <c r="AO1563" s="1">
        <f>Tabulka1[[#This Row],[Interpolated_z2]]-Tabulka1[[#This Row],[z2]]</f>
        <v>2.3027907162830541E-2</v>
      </c>
      <c r="AP1563" s="1">
        <f>Tabulka1[[#This Row],[Interpolated_z2 - measured]]/Tabulka1[[#This Row],[z2]]*100</f>
        <v>1.9951525370500365</v>
      </c>
      <c r="AQ1563" s="1">
        <v>1</v>
      </c>
    </row>
    <row r="1564" spans="1:43" ht="16.5" x14ac:dyDescent="0.35">
      <c r="A1564" s="1">
        <f t="shared" ref="A1564:B1564" si="1111">A1193</f>
        <v>1.8508458299876298</v>
      </c>
      <c r="B1564" s="1">
        <f t="shared" si="1111"/>
        <v>1.3881343724907222</v>
      </c>
      <c r="C1564" s="1">
        <f>Tabulka1[[#This Row],[z2]]</f>
        <v>1.3843532566582657</v>
      </c>
      <c r="D1564" s="1">
        <f>Tabulka1[[#This Row],[std2]]</f>
        <v>3.9817300308466575E-4</v>
      </c>
      <c r="E1564" s="1">
        <f t="shared" si="1006"/>
        <v>5</v>
      </c>
      <c r="F1564" s="1" t="s">
        <v>84</v>
      </c>
      <c r="G1564" s="1" t="s">
        <v>27</v>
      </c>
      <c r="H1564" s="1" t="str">
        <f>Tabulka1[[#This Row],[z2Label]]</f>
        <v>Dynamic viscosity (mPa.s)</v>
      </c>
      <c r="I1564" s="1">
        <f t="shared" ref="I1564:J1564" si="1112">I1193</f>
        <v>15</v>
      </c>
      <c r="J1564" s="1">
        <f t="shared" si="1112"/>
        <v>1.5</v>
      </c>
      <c r="K1564" s="1">
        <v>1.3843532566582657</v>
      </c>
      <c r="L1564" s="1">
        <v>3.9817300308466575E-4</v>
      </c>
      <c r="M1564" s="1" t="s">
        <v>29</v>
      </c>
      <c r="N1564" s="1" t="s">
        <v>28</v>
      </c>
      <c r="O1564" s="1" t="s">
        <v>81</v>
      </c>
      <c r="P1564" s="1">
        <f t="shared" ref="P1564:Q1564" si="1113">P1193</f>
        <v>7.6658564638989564</v>
      </c>
      <c r="Q1564" s="1">
        <f t="shared" si="1113"/>
        <v>1.5</v>
      </c>
      <c r="R1564" s="1">
        <f>Tabulka1[[#This Row],[z2]]</f>
        <v>1.3843532566582657</v>
      </c>
      <c r="S1564" s="1">
        <f>Tabulka1[[#This Row],[std2]]</f>
        <v>3.9817300308466575E-4</v>
      </c>
      <c r="T1564" s="1" t="s">
        <v>39</v>
      </c>
      <c r="U1564" s="1" t="s">
        <v>28</v>
      </c>
      <c r="V1564" s="1" t="str">
        <f>Tabulka1[[#This Row],[z2Label]]</f>
        <v>Dynamic viscosity (mPa.s)</v>
      </c>
      <c r="W1564" s="1">
        <f>2*Tabulka1[[#This Row],[x3]]/94.196*1000/(100-Tabulka1[[#This Row],[x2]])</f>
        <v>1.9148699867108023</v>
      </c>
      <c r="X1564" s="1">
        <f>(Tabulka1[[#This Row],[x2]]-Tabulka1[[#This Row],[x3]])/60.08*1000/(100-Tabulka1[[#This Row],[x2]])</f>
        <v>1.4361524900331017</v>
      </c>
      <c r="Y1564" s="1">
        <f>Tabulka1[[#This Row],[z2]]</f>
        <v>1.3843532566582657</v>
      </c>
      <c r="Z1564" s="1">
        <f>Tabulka1[[#This Row],[std2]]</f>
        <v>3.9817300308466575E-4</v>
      </c>
      <c r="AA1564" s="1" t="s">
        <v>40</v>
      </c>
      <c r="AB1564" s="1" t="s">
        <v>37</v>
      </c>
      <c r="AC1564" s="1" t="str">
        <f>Tabulka1[[#This Row],[z2Label]]</f>
        <v>Dynamic viscosity (mPa.s)</v>
      </c>
      <c r="AD1564" s="1">
        <f>Tabulka1[[#This Row],[y2]]</f>
        <v>1.5</v>
      </c>
      <c r="AE1564" s="1">
        <f>Tabulka1[[#This Row],[x3]]</f>
        <v>7.6658564638989564</v>
      </c>
      <c r="AF1564" s="1">
        <f>Tabulka1[[#This Row],[x2]]-Tabulka1[[#This Row],[x3]]</f>
        <v>7.3341435361010436</v>
      </c>
      <c r="AG1564" s="1">
        <f>100-Tabulka1[[#This Row],[Na2O_proc]]-Tabulka1[[#This Row],[SiO2_proc]]</f>
        <v>85</v>
      </c>
      <c r="AH1564" s="1">
        <f>Tabulka1[[#This Row],[z2]]</f>
        <v>1.3843532566582657</v>
      </c>
      <c r="AI1564" s="1">
        <f>Tabulka1[[#This Row],[std2]]</f>
        <v>3.9817300308466575E-4</v>
      </c>
      <c r="AJ1564" s="1" t="str">
        <f>Tabulka1[[#This Row],[z2Label]]</f>
        <v>Dynamic viscosity (mPa.s)</v>
      </c>
      <c r="AK1564" s="1">
        <v>25</v>
      </c>
      <c r="AL1564" s="1" t="s">
        <v>83</v>
      </c>
      <c r="AM1564" s="1" t="s">
        <v>79</v>
      </c>
      <c r="AN1564" s="1">
        <f t="shared" si="983"/>
        <v>1.5421302187499994</v>
      </c>
      <c r="AO1564" s="1">
        <f>Tabulka1[[#This Row],[Interpolated_z2]]-Tabulka1[[#This Row],[z2]]</f>
        <v>0.15777696209173375</v>
      </c>
      <c r="AP1564" s="1">
        <f>Tabulka1[[#This Row],[Interpolated_z2 - measured]]/Tabulka1[[#This Row],[z2]]*100</f>
        <v>11.397160467018121</v>
      </c>
      <c r="AQ1564" s="1">
        <v>1</v>
      </c>
    </row>
    <row r="1565" spans="1:43" ht="16.5" x14ac:dyDescent="0.35">
      <c r="A1565" s="1">
        <f t="shared" ref="A1565:B1565" si="1114">A1194</f>
        <v>2.5818485644219709</v>
      </c>
      <c r="B1565" s="1">
        <f t="shared" si="1114"/>
        <v>1.936386423316478</v>
      </c>
      <c r="C1565" s="1">
        <f>Tabulka1[[#This Row],[z2]]</f>
        <v>1.7242400526798818</v>
      </c>
      <c r="D1565" s="1">
        <f>Tabulka1[[#This Row],[std2]]</f>
        <v>6.7723886072185827E-5</v>
      </c>
      <c r="E1565" s="1">
        <f t="shared" si="1006"/>
        <v>5</v>
      </c>
      <c r="F1565" s="1" t="s">
        <v>84</v>
      </c>
      <c r="G1565" s="1" t="s">
        <v>27</v>
      </c>
      <c r="H1565" s="1" t="str">
        <f>Tabulka1[[#This Row],[z2Label]]</f>
        <v>Dynamic viscosity (mPa.s)</v>
      </c>
      <c r="I1565" s="1">
        <f t="shared" ref="I1565:J1565" si="1115">I1194</f>
        <v>20</v>
      </c>
      <c r="J1565" s="1">
        <f t="shared" si="1115"/>
        <v>1.5</v>
      </c>
      <c r="K1565" s="1">
        <v>1.7242400526798818</v>
      </c>
      <c r="L1565" s="1">
        <v>6.7723886072185827E-5</v>
      </c>
      <c r="M1565" s="1" t="s">
        <v>29</v>
      </c>
      <c r="N1565" s="1" t="s">
        <v>28</v>
      </c>
      <c r="O1565" s="1" t="s">
        <v>81</v>
      </c>
      <c r="P1565" s="1">
        <f t="shared" ref="P1565:Q1565" si="1116">P1194</f>
        <v>10.221141951865276</v>
      </c>
      <c r="Q1565" s="1">
        <f t="shared" si="1116"/>
        <v>1.5</v>
      </c>
      <c r="R1565" s="1">
        <f>Tabulka1[[#This Row],[z2]]</f>
        <v>1.7242400526798818</v>
      </c>
      <c r="S1565" s="1">
        <f>Tabulka1[[#This Row],[std2]]</f>
        <v>6.7723886072185827E-5</v>
      </c>
      <c r="T1565" s="1" t="s">
        <v>39</v>
      </c>
      <c r="U1565" s="1" t="s">
        <v>28</v>
      </c>
      <c r="V1565" s="1" t="str">
        <f>Tabulka1[[#This Row],[z2Label]]</f>
        <v>Dynamic viscosity (mPa.s)</v>
      </c>
      <c r="W1565" s="1">
        <f>2*Tabulka1[[#This Row],[x3]]/94.196*1000/(100-Tabulka1[[#This Row],[x2]])</f>
        <v>2.7127324811736373</v>
      </c>
      <c r="X1565" s="1">
        <f>(Tabulka1[[#This Row],[x2]]-Tabulka1[[#This Row],[x3]])/60.08*1000/(100-Tabulka1[[#This Row],[x2]])</f>
        <v>2.0345493608802272</v>
      </c>
      <c r="Y1565" s="1">
        <f>Tabulka1[[#This Row],[z2]]</f>
        <v>1.7242400526798818</v>
      </c>
      <c r="Z1565" s="1">
        <f>Tabulka1[[#This Row],[std2]]</f>
        <v>6.7723886072185827E-5</v>
      </c>
      <c r="AA1565" s="1" t="s">
        <v>40</v>
      </c>
      <c r="AB1565" s="1" t="s">
        <v>37</v>
      </c>
      <c r="AC1565" s="1" t="str">
        <f>Tabulka1[[#This Row],[z2Label]]</f>
        <v>Dynamic viscosity (mPa.s)</v>
      </c>
      <c r="AD1565" s="1">
        <f>Tabulka1[[#This Row],[y2]]</f>
        <v>1.5</v>
      </c>
      <c r="AE1565" s="1">
        <f>Tabulka1[[#This Row],[x3]]</f>
        <v>10.221141951865276</v>
      </c>
      <c r="AF1565" s="1">
        <f>Tabulka1[[#This Row],[x2]]-Tabulka1[[#This Row],[x3]]</f>
        <v>9.7788580481347243</v>
      </c>
      <c r="AG1565" s="1">
        <f>100-Tabulka1[[#This Row],[Na2O_proc]]-Tabulka1[[#This Row],[SiO2_proc]]</f>
        <v>80</v>
      </c>
      <c r="AH1565" s="1">
        <f>Tabulka1[[#This Row],[z2]]</f>
        <v>1.7242400526798818</v>
      </c>
      <c r="AI1565" s="1">
        <f>Tabulka1[[#This Row],[std2]]</f>
        <v>6.7723886072185827E-5</v>
      </c>
      <c r="AJ1565" s="1" t="str">
        <f>Tabulka1[[#This Row],[z2Label]]</f>
        <v>Dynamic viscosity (mPa.s)</v>
      </c>
      <c r="AK1565" s="1">
        <v>25</v>
      </c>
      <c r="AL1565" s="1" t="s">
        <v>83</v>
      </c>
      <c r="AM1565" s="1" t="s">
        <v>79</v>
      </c>
      <c r="AN1565" s="1">
        <f t="shared" si="983"/>
        <v>1.8241227187499978</v>
      </c>
      <c r="AO1565" s="1">
        <f>Tabulka1[[#This Row],[Interpolated_z2]]-Tabulka1[[#This Row],[z2]]</f>
        <v>9.9882666070115977E-2</v>
      </c>
      <c r="AP1565" s="1">
        <f>Tabulka1[[#This Row],[Interpolated_z2 - measured]]/Tabulka1[[#This Row],[z2]]*100</f>
        <v>5.7928515182601403</v>
      </c>
      <c r="AQ1565" s="1">
        <v>1</v>
      </c>
    </row>
    <row r="1566" spans="1:43" ht="16.5" x14ac:dyDescent="0.35">
      <c r="A1566" s="1">
        <f t="shared" ref="A1566:B1566" si="1117">A1195</f>
        <v>3.3806750363506151</v>
      </c>
      <c r="B1566" s="1">
        <f t="shared" si="1117"/>
        <v>2.5355062772629613</v>
      </c>
      <c r="C1566" s="1">
        <f>Tabulka1[[#This Row],[z2]]</f>
        <v>2.2548407159286334</v>
      </c>
      <c r="D1566" s="1">
        <f>Tabulka1[[#This Row],[std2]]</f>
        <v>5.5957476344459319E-5</v>
      </c>
      <c r="E1566" s="1">
        <f t="shared" si="1006"/>
        <v>5</v>
      </c>
      <c r="F1566" s="1" t="s">
        <v>84</v>
      </c>
      <c r="G1566" s="1" t="s">
        <v>27</v>
      </c>
      <c r="H1566" s="1" t="str">
        <f>Tabulka1[[#This Row],[z2Label]]</f>
        <v>Dynamic viscosity (mPa.s)</v>
      </c>
      <c r="I1566" s="1">
        <f t="shared" ref="I1566:J1566" si="1118">I1195</f>
        <v>25</v>
      </c>
      <c r="J1566" s="1">
        <f t="shared" si="1118"/>
        <v>1.5</v>
      </c>
      <c r="K1566" s="1">
        <v>2.2548407159286334</v>
      </c>
      <c r="L1566" s="1">
        <v>5.5957476344459319E-5</v>
      </c>
      <c r="M1566" s="1" t="s">
        <v>29</v>
      </c>
      <c r="N1566" s="1" t="s">
        <v>28</v>
      </c>
      <c r="O1566" s="1" t="s">
        <v>81</v>
      </c>
      <c r="P1566" s="1">
        <f t="shared" ref="P1566:Q1566" si="1119">P1195</f>
        <v>12.776427439831593</v>
      </c>
      <c r="Q1566" s="1">
        <f t="shared" si="1119"/>
        <v>1.5</v>
      </c>
      <c r="R1566" s="1">
        <f>Tabulka1[[#This Row],[z2]]</f>
        <v>2.2548407159286334</v>
      </c>
      <c r="S1566" s="1">
        <f>Tabulka1[[#This Row],[std2]]</f>
        <v>5.5957476344459319E-5</v>
      </c>
      <c r="T1566" s="1" t="s">
        <v>39</v>
      </c>
      <c r="U1566" s="1" t="s">
        <v>28</v>
      </c>
      <c r="V1566" s="1" t="str">
        <f>Tabulka1[[#This Row],[z2Label]]</f>
        <v>Dynamic viscosity (mPa.s)</v>
      </c>
      <c r="W1566" s="1">
        <f>2*Tabulka1[[#This Row],[x3]]/94.196*1000/(100-Tabulka1[[#This Row],[x2]])</f>
        <v>3.616976641564849</v>
      </c>
      <c r="X1566" s="1">
        <f>(Tabulka1[[#This Row],[x2]]-Tabulka1[[#This Row],[x3]])/60.08*1000/(100-Tabulka1[[#This Row],[x2]])</f>
        <v>2.7127324811736369</v>
      </c>
      <c r="Y1566" s="1">
        <f>Tabulka1[[#This Row],[z2]]</f>
        <v>2.2548407159286334</v>
      </c>
      <c r="Z1566" s="1">
        <f>Tabulka1[[#This Row],[std2]]</f>
        <v>5.5957476344459319E-5</v>
      </c>
      <c r="AA1566" s="1" t="s">
        <v>40</v>
      </c>
      <c r="AB1566" s="1" t="s">
        <v>37</v>
      </c>
      <c r="AC1566" s="1" t="str">
        <f>Tabulka1[[#This Row],[z2Label]]</f>
        <v>Dynamic viscosity (mPa.s)</v>
      </c>
      <c r="AD1566" s="1">
        <f>Tabulka1[[#This Row],[y2]]</f>
        <v>1.5</v>
      </c>
      <c r="AE1566" s="1">
        <f>Tabulka1[[#This Row],[x3]]</f>
        <v>12.776427439831593</v>
      </c>
      <c r="AF1566" s="1">
        <f>Tabulka1[[#This Row],[x2]]-Tabulka1[[#This Row],[x3]]</f>
        <v>12.223572560168407</v>
      </c>
      <c r="AG1566" s="1">
        <f>100-Tabulka1[[#This Row],[Na2O_proc]]-Tabulka1[[#This Row],[SiO2_proc]]</f>
        <v>75</v>
      </c>
      <c r="AH1566" s="1">
        <f>Tabulka1[[#This Row],[z2]]</f>
        <v>2.2548407159286334</v>
      </c>
      <c r="AI1566" s="1">
        <f>Tabulka1[[#This Row],[std2]]</f>
        <v>5.5957476344459319E-5</v>
      </c>
      <c r="AJ1566" s="1" t="str">
        <f>Tabulka1[[#This Row],[z2Label]]</f>
        <v>Dynamic viscosity (mPa.s)</v>
      </c>
      <c r="AK1566" s="1">
        <v>25</v>
      </c>
      <c r="AL1566" s="1" t="s">
        <v>83</v>
      </c>
      <c r="AM1566" s="1" t="s">
        <v>79</v>
      </c>
      <c r="AN1566" s="1">
        <f t="shared" si="983"/>
        <v>2.1685407187499988</v>
      </c>
      <c r="AO1566" s="1">
        <f>Tabulka1[[#This Row],[Interpolated_z2]]-Tabulka1[[#This Row],[z2]]</f>
        <v>-8.629999717863468E-2</v>
      </c>
      <c r="AP1566" s="1">
        <f>Tabulka1[[#This Row],[Interpolated_z2 - measured]]/Tabulka1[[#This Row],[z2]]*100</f>
        <v>-3.8273212191439825</v>
      </c>
      <c r="AQ1566" s="1">
        <v>1</v>
      </c>
    </row>
    <row r="1567" spans="1:43" ht="16.5" x14ac:dyDescent="0.35">
      <c r="A1567" s="1">
        <f t="shared" ref="A1567:B1567" si="1120">A1196</f>
        <v>4.2529406020095921</v>
      </c>
      <c r="B1567" s="1">
        <f t="shared" si="1120"/>
        <v>3.1897054515071943</v>
      </c>
      <c r="C1567" s="1">
        <f>Tabulka1[[#This Row],[z2]]</f>
        <v>3.130122876598997</v>
      </c>
      <c r="D1567" s="1">
        <f>Tabulka1[[#This Row],[std2]]</f>
        <v>7.5407843887650061E-4</v>
      </c>
      <c r="E1567" s="1">
        <f t="shared" si="1006"/>
        <v>5</v>
      </c>
      <c r="F1567" s="1" t="s">
        <v>84</v>
      </c>
      <c r="G1567" s="1" t="s">
        <v>27</v>
      </c>
      <c r="H1567" s="1" t="str">
        <f>Tabulka1[[#This Row],[z2Label]]</f>
        <v>Dynamic viscosity (mPa.s)</v>
      </c>
      <c r="I1567" s="1">
        <f t="shared" ref="I1567:J1567" si="1121">I1196</f>
        <v>30</v>
      </c>
      <c r="J1567" s="1">
        <f t="shared" si="1121"/>
        <v>1.5</v>
      </c>
      <c r="K1567" s="1">
        <v>3.130122876598997</v>
      </c>
      <c r="L1567" s="1">
        <v>7.5407843887650061E-4</v>
      </c>
      <c r="M1567" s="1" t="s">
        <v>29</v>
      </c>
      <c r="N1567" s="1" t="s">
        <v>28</v>
      </c>
      <c r="O1567" s="1" t="s">
        <v>81</v>
      </c>
      <c r="P1567" s="1">
        <f t="shared" ref="P1567:Q1567" si="1122">P1196</f>
        <v>15.331712927797913</v>
      </c>
      <c r="Q1567" s="1">
        <f t="shared" si="1122"/>
        <v>1.5</v>
      </c>
      <c r="R1567" s="1">
        <f>Tabulka1[[#This Row],[z2]]</f>
        <v>3.130122876598997</v>
      </c>
      <c r="S1567" s="1">
        <f>Tabulka1[[#This Row],[std2]]</f>
        <v>7.5407843887650061E-4</v>
      </c>
      <c r="T1567" s="1" t="s">
        <v>39</v>
      </c>
      <c r="U1567" s="1" t="s">
        <v>28</v>
      </c>
      <c r="V1567" s="1" t="str">
        <f>Tabulka1[[#This Row],[z2Label]]</f>
        <v>Dynamic viscosity (mPa.s)</v>
      </c>
      <c r="W1567" s="1">
        <f>2*Tabulka1[[#This Row],[x3]]/94.196*1000/(100-Tabulka1[[#This Row],[x2]])</f>
        <v>4.6503985391548062</v>
      </c>
      <c r="X1567" s="1">
        <f>(Tabulka1[[#This Row],[x2]]-Tabulka1[[#This Row],[x3]])/60.08*1000/(100-Tabulka1[[#This Row],[x2]])</f>
        <v>3.487798904366104</v>
      </c>
      <c r="Y1567" s="1">
        <f>Tabulka1[[#This Row],[z2]]</f>
        <v>3.130122876598997</v>
      </c>
      <c r="Z1567" s="1">
        <f>Tabulka1[[#This Row],[std2]]</f>
        <v>7.5407843887650061E-4</v>
      </c>
      <c r="AA1567" s="1" t="s">
        <v>40</v>
      </c>
      <c r="AB1567" s="1" t="s">
        <v>37</v>
      </c>
      <c r="AC1567" s="1" t="str">
        <f>Tabulka1[[#This Row],[z2Label]]</f>
        <v>Dynamic viscosity (mPa.s)</v>
      </c>
      <c r="AD1567" s="1">
        <f>Tabulka1[[#This Row],[y2]]</f>
        <v>1.5</v>
      </c>
      <c r="AE1567" s="1">
        <f>Tabulka1[[#This Row],[x3]]</f>
        <v>15.331712927797913</v>
      </c>
      <c r="AF1567" s="1">
        <f>Tabulka1[[#This Row],[x2]]-Tabulka1[[#This Row],[x3]]</f>
        <v>14.668287072202087</v>
      </c>
      <c r="AG1567" s="1">
        <f>100-Tabulka1[[#This Row],[Na2O_proc]]-Tabulka1[[#This Row],[SiO2_proc]]</f>
        <v>70</v>
      </c>
      <c r="AH1567" s="1">
        <f>Tabulka1[[#This Row],[z2]]</f>
        <v>3.130122876598997</v>
      </c>
      <c r="AI1567" s="1">
        <f>Tabulka1[[#This Row],[std2]]</f>
        <v>7.5407843887650061E-4</v>
      </c>
      <c r="AJ1567" s="1" t="str">
        <f>Tabulka1[[#This Row],[z2Label]]</f>
        <v>Dynamic viscosity (mPa.s)</v>
      </c>
      <c r="AK1567" s="1">
        <v>25</v>
      </c>
      <c r="AL1567" s="1" t="s">
        <v>83</v>
      </c>
      <c r="AM1567" s="1" t="s">
        <v>79</v>
      </c>
      <c r="AN1567" s="1">
        <f t="shared" si="983"/>
        <v>2.9688417187499967</v>
      </c>
      <c r="AO1567" s="1">
        <f>Tabulka1[[#This Row],[Interpolated_z2]]-Tabulka1[[#This Row],[z2]]</f>
        <v>-0.16128115784900032</v>
      </c>
      <c r="AP1567" s="1">
        <f>Tabulka1[[#This Row],[Interpolated_z2 - measured]]/Tabulka1[[#This Row],[z2]]*100</f>
        <v>-5.1525503696595676</v>
      </c>
      <c r="AQ1567" s="1">
        <v>1</v>
      </c>
    </row>
    <row r="1568" spans="1:43" ht="16.5" x14ac:dyDescent="0.35">
      <c r="A1568" s="1">
        <f t="shared" ref="A1568:B1569" si="1123">A1197</f>
        <v>5.206362985307841</v>
      </c>
      <c r="B1568" s="1">
        <f t="shared" si="1123"/>
        <v>3.9047722389808808</v>
      </c>
      <c r="C1568" s="1">
        <f>Tabulka1[[#This Row],[z2]]</f>
        <v>4.6959331951627483</v>
      </c>
      <c r="D1568" s="1">
        <f>Tabulka1[[#This Row],[std2]]</f>
        <v>3.9968107400668905E-3</v>
      </c>
      <c r="E1568" s="1">
        <f t="shared" si="1006"/>
        <v>5</v>
      </c>
      <c r="F1568" s="1" t="s">
        <v>84</v>
      </c>
      <c r="G1568" s="1" t="s">
        <v>27</v>
      </c>
      <c r="H1568" s="1" t="str">
        <f>Tabulka1[[#This Row],[z2Label]]</f>
        <v>Dynamic viscosity (mPa.s)</v>
      </c>
      <c r="I1568" s="1">
        <f t="shared" ref="I1568:J1568" si="1124">I1197</f>
        <v>35</v>
      </c>
      <c r="J1568" s="1">
        <f t="shared" si="1124"/>
        <v>1.5</v>
      </c>
      <c r="K1568" s="1">
        <v>4.6959331951627483</v>
      </c>
      <c r="L1568" s="1">
        <v>3.9968107400668905E-3</v>
      </c>
      <c r="M1568" s="1" t="s">
        <v>29</v>
      </c>
      <c r="N1568" s="1" t="s">
        <v>28</v>
      </c>
      <c r="O1568" s="1" t="s">
        <v>81</v>
      </c>
      <c r="P1568" s="1">
        <f t="shared" ref="P1568:Q1568" si="1125">P1197</f>
        <v>17.886998415764232</v>
      </c>
      <c r="Q1568" s="1">
        <f t="shared" si="1125"/>
        <v>1.5</v>
      </c>
      <c r="R1568" s="1">
        <f>Tabulka1[[#This Row],[z2]]</f>
        <v>4.6959331951627483</v>
      </c>
      <c r="S1568" s="1">
        <f>Tabulka1[[#This Row],[std2]]</f>
        <v>3.9968107400668905E-3</v>
      </c>
      <c r="T1568" s="1" t="s">
        <v>39</v>
      </c>
      <c r="U1568" s="1" t="s">
        <v>28</v>
      </c>
      <c r="V1568" s="1" t="str">
        <f>Tabulka1[[#This Row],[z2Label]]</f>
        <v>Dynamic viscosity (mPa.s)</v>
      </c>
      <c r="W1568" s="1">
        <f>2*Tabulka1[[#This Row],[x3]]/94.196*1000/(100-Tabulka1[[#This Row],[x2]])</f>
        <v>5.8428084209893711</v>
      </c>
      <c r="X1568" s="1">
        <f>(Tabulka1[[#This Row],[x2]]-Tabulka1[[#This Row],[x3]])/60.08*1000/(100-Tabulka1[[#This Row],[x2]])</f>
        <v>4.3821063157420284</v>
      </c>
      <c r="Y1568" s="1">
        <f>Tabulka1[[#This Row],[z2]]</f>
        <v>4.6959331951627483</v>
      </c>
      <c r="Z1568" s="1">
        <f>Tabulka1[[#This Row],[std2]]</f>
        <v>3.9968107400668905E-3</v>
      </c>
      <c r="AA1568" s="1" t="s">
        <v>40</v>
      </c>
      <c r="AB1568" s="1" t="s">
        <v>37</v>
      </c>
      <c r="AC1568" s="1" t="str">
        <f>Tabulka1[[#This Row],[z2Label]]</f>
        <v>Dynamic viscosity (mPa.s)</v>
      </c>
      <c r="AD1568" s="1">
        <f>Tabulka1[[#This Row],[y2]]</f>
        <v>1.5</v>
      </c>
      <c r="AE1568" s="1">
        <f>Tabulka1[[#This Row],[x3]]</f>
        <v>17.886998415764232</v>
      </c>
      <c r="AF1568" s="1">
        <f>Tabulka1[[#This Row],[x2]]-Tabulka1[[#This Row],[x3]]</f>
        <v>17.113001584235768</v>
      </c>
      <c r="AG1568" s="1">
        <f>100-Tabulka1[[#This Row],[Na2O_proc]]-Tabulka1[[#This Row],[SiO2_proc]]</f>
        <v>65</v>
      </c>
      <c r="AH1568" s="1">
        <f>Tabulka1[[#This Row],[z2]]</f>
        <v>4.6959331951627483</v>
      </c>
      <c r="AI1568" s="1">
        <f>Tabulka1[[#This Row],[std2]]</f>
        <v>3.9968107400668905E-3</v>
      </c>
      <c r="AJ1568" s="1" t="str">
        <f>Tabulka1[[#This Row],[z2Label]]</f>
        <v>Dynamic viscosity (mPa.s)</v>
      </c>
      <c r="AK1568" s="1">
        <v>25</v>
      </c>
      <c r="AL1568" s="1" t="s">
        <v>83</v>
      </c>
      <c r="AM1568" s="1" t="s">
        <v>79</v>
      </c>
      <c r="AN1568" s="1">
        <f t="shared" si="983"/>
        <v>4.8665982187499948</v>
      </c>
      <c r="AO1568" s="1">
        <f>Tabulka1[[#This Row],[Interpolated_z2]]-Tabulka1[[#This Row],[z2]]</f>
        <v>0.17066502358724644</v>
      </c>
      <c r="AP1568" s="1">
        <f>Tabulka1[[#This Row],[Interpolated_z2 - measured]]/Tabulka1[[#This Row],[z2]]*100</f>
        <v>3.6343154064254453</v>
      </c>
      <c r="AQ1568" s="1">
        <v>1</v>
      </c>
    </row>
    <row r="1569" spans="1:43" ht="16.5" x14ac:dyDescent="0.35">
      <c r="A1569" s="1">
        <f t="shared" si="1123"/>
        <v>6.2447535753814103</v>
      </c>
      <c r="B1569" s="1">
        <f t="shared" si="1123"/>
        <v>4.6835651815360579</v>
      </c>
      <c r="C1569" s="1">
        <f>Tabulka1[[#This Row],[z2]]</f>
        <v>8.3169920051765018</v>
      </c>
      <c r="D1569" s="1">
        <f>Tabulka1[[#This Row],[std2]]</f>
        <v>1.1131687459597559E-2</v>
      </c>
      <c r="E1569" s="1">
        <f t="shared" si="1006"/>
        <v>5</v>
      </c>
      <c r="F1569" s="1" t="s">
        <v>84</v>
      </c>
      <c r="G1569" s="1" t="s">
        <v>27</v>
      </c>
      <c r="H1569" s="1" t="str">
        <f>Tabulka1[[#This Row],[z2Label]]</f>
        <v>Dynamic viscosity (mPa.s)</v>
      </c>
      <c r="I1569" s="1">
        <f t="shared" ref="I1569:J1569" si="1126">I1198</f>
        <v>40</v>
      </c>
      <c r="J1569" s="1">
        <f t="shared" si="1126"/>
        <v>1.5</v>
      </c>
      <c r="K1569" s="1">
        <v>8.3169920051765018</v>
      </c>
      <c r="L1569" s="1">
        <v>1.1131687459597559E-2</v>
      </c>
      <c r="M1569" s="1" t="s">
        <v>29</v>
      </c>
      <c r="N1569" s="1" t="s">
        <v>28</v>
      </c>
      <c r="O1569" s="1" t="s">
        <v>81</v>
      </c>
      <c r="P1569" s="1">
        <f t="shared" ref="P1569:Q1569" si="1127">P1198</f>
        <v>20.442283903730551</v>
      </c>
      <c r="Q1569" s="1">
        <f t="shared" si="1127"/>
        <v>1.5</v>
      </c>
      <c r="R1569" s="1">
        <f>Tabulka1[[#This Row],[z2]]</f>
        <v>8.3169920051765018</v>
      </c>
      <c r="S1569" s="1">
        <f>Tabulka1[[#This Row],[std2]]</f>
        <v>1.1131687459597559E-2</v>
      </c>
      <c r="T1569" s="1" t="s">
        <v>39</v>
      </c>
      <c r="U1569" s="1" t="s">
        <v>28</v>
      </c>
      <c r="V1569" s="1" t="str">
        <f>Tabulka1[[#This Row],[z2Label]]</f>
        <v>Dynamic viscosity (mPa.s)</v>
      </c>
      <c r="W1569" s="1">
        <f>2*Tabulka1[[#This Row],[x3]]/94.196*1000/(100-Tabulka1[[#This Row],[x2]])</f>
        <v>7.2339532831296989</v>
      </c>
      <c r="X1569" s="1">
        <f>(Tabulka1[[#This Row],[x2]]-Tabulka1[[#This Row],[x3]])/60.08*1000/(100-Tabulka1[[#This Row],[x2]])</f>
        <v>5.4254649623472728</v>
      </c>
      <c r="Y1569" s="1">
        <f>Tabulka1[[#This Row],[z2]]</f>
        <v>8.3169920051765018</v>
      </c>
      <c r="Z1569" s="1">
        <f>Tabulka1[[#This Row],[std2]]</f>
        <v>1.1131687459597559E-2</v>
      </c>
      <c r="AA1569" s="1" t="s">
        <v>40</v>
      </c>
      <c r="AB1569" s="1" t="s">
        <v>37</v>
      </c>
      <c r="AC1569" s="1" t="str">
        <f>Tabulka1[[#This Row],[z2Label]]</f>
        <v>Dynamic viscosity (mPa.s)</v>
      </c>
      <c r="AD1569" s="1">
        <f>Tabulka1[[#This Row],[y2]]</f>
        <v>1.5</v>
      </c>
      <c r="AE1569" s="1">
        <f>Tabulka1[[#This Row],[x3]]</f>
        <v>20.442283903730551</v>
      </c>
      <c r="AF1569" s="1">
        <f>Tabulka1[[#This Row],[x2]]-Tabulka1[[#This Row],[x3]]</f>
        <v>19.557716096269449</v>
      </c>
      <c r="AG1569" s="1">
        <f>100-Tabulka1[[#This Row],[Na2O_proc]]-Tabulka1[[#This Row],[SiO2_proc]]</f>
        <v>60</v>
      </c>
      <c r="AH1569" s="1">
        <f>Tabulka1[[#This Row],[z2]]</f>
        <v>8.3169920051765018</v>
      </c>
      <c r="AI1569" s="1">
        <f>Tabulka1[[#This Row],[std2]]</f>
        <v>1.1131687459597559E-2</v>
      </c>
      <c r="AJ1569" s="1" t="str">
        <f>Tabulka1[[#This Row],[z2Label]]</f>
        <v>Dynamic viscosity (mPa.s)</v>
      </c>
      <c r="AK1569" s="1">
        <v>25</v>
      </c>
      <c r="AL1569" s="1" t="s">
        <v>83</v>
      </c>
      <c r="AM1569" s="1" t="s">
        <v>79</v>
      </c>
      <c r="AN1569" s="1">
        <f t="shared" si="983"/>
        <v>8.7514977187499916</v>
      </c>
      <c r="AO1569" s="1">
        <f>Tabulka1[[#This Row],[Interpolated_z2]]-Tabulka1[[#This Row],[z2]]</f>
        <v>0.43450571357348977</v>
      </c>
      <c r="AP1569" s="1">
        <f>Tabulka1[[#This Row],[Interpolated_z2 - measured]]/Tabulka1[[#This Row],[z2]]*100</f>
        <v>5.2243132289059924</v>
      </c>
      <c r="AQ1569" s="1">
        <v>1</v>
      </c>
    </row>
    <row r="1570" spans="1:43" ht="16.5" x14ac:dyDescent="0.35">
      <c r="A1570" s="1">
        <f t="shared" ref="A1570:B1570" si="1128">A1199</f>
        <v>7.3896623190607444</v>
      </c>
      <c r="B1570" s="1">
        <f t="shared" si="1128"/>
        <v>5.5422467392955586</v>
      </c>
      <c r="C1570" s="1">
        <f>Tabulka1[[#This Row],[z2]]</f>
        <v>15.703624605880755</v>
      </c>
      <c r="D1570" s="1">
        <f>Tabulka1[[#This Row],[std2]]</f>
        <v>9.729011015991762E-2</v>
      </c>
      <c r="E1570" s="1">
        <f t="shared" si="1006"/>
        <v>5</v>
      </c>
      <c r="F1570" s="1" t="s">
        <v>84</v>
      </c>
      <c r="G1570" s="1" t="s">
        <v>27</v>
      </c>
      <c r="H1570" s="1" t="str">
        <f>Tabulka1[[#This Row],[z2Label]]</f>
        <v>Dynamic viscosity (mPa.s)</v>
      </c>
      <c r="I1570" s="1">
        <f t="shared" ref="I1570:J1570" si="1129">I1199</f>
        <v>45</v>
      </c>
      <c r="J1570" s="1">
        <f t="shared" si="1129"/>
        <v>1.5</v>
      </c>
      <c r="K1570" s="1">
        <v>15.703624605880755</v>
      </c>
      <c r="L1570" s="1">
        <v>9.729011015991762E-2</v>
      </c>
      <c r="M1570" s="1" t="s">
        <v>29</v>
      </c>
      <c r="N1570" s="1" t="s">
        <v>28</v>
      </c>
      <c r="O1570" s="1" t="s">
        <v>81</v>
      </c>
      <c r="P1570" s="1">
        <f t="shared" ref="P1570:Q1570" si="1130">P1199</f>
        <v>22.997569391696871</v>
      </c>
      <c r="Q1570" s="1">
        <f t="shared" si="1130"/>
        <v>1.5</v>
      </c>
      <c r="R1570" s="1">
        <f>Tabulka1[[#This Row],[z2]]</f>
        <v>15.703624605880755</v>
      </c>
      <c r="S1570" s="1">
        <f>Tabulka1[[#This Row],[std2]]</f>
        <v>9.729011015991762E-2</v>
      </c>
      <c r="T1570" s="1" t="s">
        <v>39</v>
      </c>
      <c r="U1570" s="1" t="s">
        <v>28</v>
      </c>
      <c r="V1570" s="1" t="str">
        <f>Tabulka1[[#This Row],[z2Label]]</f>
        <v>Dynamic viscosity (mPa.s)</v>
      </c>
      <c r="W1570" s="1">
        <f>2*Tabulka1[[#This Row],[x3]]/94.196*1000/(100-Tabulka1[[#This Row],[x2]])</f>
        <v>8.8780335747500843</v>
      </c>
      <c r="X1570" s="1">
        <f>(Tabulka1[[#This Row],[x2]]-Tabulka1[[#This Row],[x3]])/60.08*1000/(100-Tabulka1[[#This Row],[x2]])</f>
        <v>6.6585251810625623</v>
      </c>
      <c r="Y1570" s="1">
        <f>Tabulka1[[#This Row],[z2]]</f>
        <v>15.703624605880755</v>
      </c>
      <c r="Z1570" s="1">
        <f>Tabulka1[[#This Row],[std2]]</f>
        <v>9.729011015991762E-2</v>
      </c>
      <c r="AA1570" s="1" t="s">
        <v>40</v>
      </c>
      <c r="AB1570" s="1" t="s">
        <v>37</v>
      </c>
      <c r="AC1570" s="1" t="str">
        <f>Tabulka1[[#This Row],[z2Label]]</f>
        <v>Dynamic viscosity (mPa.s)</v>
      </c>
      <c r="AD1570" s="1">
        <f>Tabulka1[[#This Row],[y2]]</f>
        <v>1.5</v>
      </c>
      <c r="AE1570" s="1">
        <f>Tabulka1[[#This Row],[x3]]</f>
        <v>22.997569391696871</v>
      </c>
      <c r="AF1570" s="1">
        <f>Tabulka1[[#This Row],[x2]]-Tabulka1[[#This Row],[x3]]</f>
        <v>22.002430608303129</v>
      </c>
      <c r="AG1570" s="1">
        <f>100-Tabulka1[[#This Row],[Na2O_proc]]-Tabulka1[[#This Row],[SiO2_proc]]</f>
        <v>55</v>
      </c>
      <c r="AH1570" s="1">
        <f>Tabulka1[[#This Row],[z2]]</f>
        <v>15.703624605880755</v>
      </c>
      <c r="AI1570" s="1">
        <f>Tabulka1[[#This Row],[std2]]</f>
        <v>9.729011015991762E-2</v>
      </c>
      <c r="AJ1570" s="1" t="str">
        <f>Tabulka1[[#This Row],[z2Label]]</f>
        <v>Dynamic viscosity (mPa.s)</v>
      </c>
      <c r="AK1570" s="1">
        <v>25</v>
      </c>
      <c r="AL1570" s="1" t="s">
        <v>83</v>
      </c>
      <c r="AM1570" s="1" t="s">
        <v>79</v>
      </c>
      <c r="AN1570" s="1">
        <f t="shared" si="983"/>
        <v>15.761342718750004</v>
      </c>
      <c r="AO1570" s="1">
        <f>Tabulka1[[#This Row],[Interpolated_z2]]-Tabulka1[[#This Row],[z2]]</f>
        <v>5.7718112869249438E-2</v>
      </c>
      <c r="AP1570" s="1">
        <f>Tabulka1[[#This Row],[Interpolated_z2 - measured]]/Tabulka1[[#This Row],[z2]]*100</f>
        <v>0.36754643795824649</v>
      </c>
      <c r="AQ1570" s="1">
        <v>1</v>
      </c>
    </row>
    <row r="1571" spans="1:43" ht="16.5" x14ac:dyDescent="0.35">
      <c r="A1571" s="1">
        <f t="shared" ref="A1571:B1571" si="1131">A1200</f>
        <v>0</v>
      </c>
      <c r="B1571" s="1">
        <f t="shared" si="1131"/>
        <v>0</v>
      </c>
      <c r="C1571" s="1">
        <f>Tabulka1[[#This Row],[z2]]</f>
        <v>0.85630634428904007</v>
      </c>
      <c r="D1571" s="1">
        <f>Tabulka1[[#This Row],[std2]]</f>
        <v>1.7616965743173559E-3</v>
      </c>
      <c r="E1571" s="1">
        <f t="shared" si="1006"/>
        <v>6</v>
      </c>
      <c r="F1571" s="1" t="s">
        <v>84</v>
      </c>
      <c r="G1571" s="1" t="s">
        <v>27</v>
      </c>
      <c r="H1571" s="1" t="str">
        <f>Tabulka1[[#This Row],[z2Label]]</f>
        <v>Dynamic viscosity (mPa.s)</v>
      </c>
      <c r="I1571" s="1">
        <f t="shared" ref="I1571:J1571" si="1132">I1200</f>
        <v>0</v>
      </c>
      <c r="J1571" s="1">
        <f t="shared" si="1132"/>
        <v>1.887</v>
      </c>
      <c r="K1571" s="1">
        <v>0.85630634428904007</v>
      </c>
      <c r="L1571" s="1">
        <v>1.7616965743173559E-3</v>
      </c>
      <c r="M1571" s="1" t="s">
        <v>29</v>
      </c>
      <c r="N1571" s="1" t="s">
        <v>28</v>
      </c>
      <c r="O1571" s="1" t="s">
        <v>81</v>
      </c>
      <c r="P1571" s="1">
        <f t="shared" ref="P1571:Q1571" si="1133">P1200</f>
        <v>0</v>
      </c>
      <c r="Q1571" s="1">
        <f t="shared" si="1133"/>
        <v>1.887</v>
      </c>
      <c r="R1571" s="1">
        <f>Tabulka1[[#This Row],[z2]]</f>
        <v>0.85630634428904007</v>
      </c>
      <c r="S1571" s="1">
        <f>Tabulka1[[#This Row],[std2]]</f>
        <v>1.7616965743173559E-3</v>
      </c>
      <c r="T1571" s="1" t="s">
        <v>39</v>
      </c>
      <c r="U1571" s="1" t="s">
        <v>28</v>
      </c>
      <c r="V1571" s="1" t="str">
        <f>Tabulka1[[#This Row],[z2Label]]</f>
        <v>Dynamic viscosity (mPa.s)</v>
      </c>
      <c r="W1571" s="1">
        <f>2*Tabulka1[[#This Row],[x3]]/94.196*1000/(100-Tabulka1[[#This Row],[x2]])</f>
        <v>0</v>
      </c>
      <c r="X1571" s="1">
        <f>(Tabulka1[[#This Row],[x2]]-Tabulka1[[#This Row],[x3]])/60.08*1000/(100-Tabulka1[[#This Row],[x2]])</f>
        <v>0</v>
      </c>
      <c r="Y1571" s="1">
        <f>Tabulka1[[#This Row],[z2]]</f>
        <v>0.85630634428904007</v>
      </c>
      <c r="Z1571" s="1">
        <f>Tabulka1[[#This Row],[std2]]</f>
        <v>1.7616965743173559E-3</v>
      </c>
      <c r="AA1571" s="1" t="s">
        <v>40</v>
      </c>
      <c r="AB1571" s="1" t="s">
        <v>37</v>
      </c>
      <c r="AC1571" s="1" t="str">
        <f>Tabulka1[[#This Row],[z2Label]]</f>
        <v>Dynamic viscosity (mPa.s)</v>
      </c>
      <c r="AD1571" s="1">
        <f>Tabulka1[[#This Row],[y2]]</f>
        <v>1.887</v>
      </c>
      <c r="AE1571" s="1">
        <f>Tabulka1[[#This Row],[x3]]</f>
        <v>0</v>
      </c>
      <c r="AF1571" s="1">
        <f>Tabulka1[[#This Row],[x2]]-Tabulka1[[#This Row],[x3]]</f>
        <v>0</v>
      </c>
      <c r="AG1571" s="1">
        <f>100-Tabulka1[[#This Row],[Na2O_proc]]-Tabulka1[[#This Row],[SiO2_proc]]</f>
        <v>100</v>
      </c>
      <c r="AH1571" s="1">
        <f>Tabulka1[[#This Row],[z2]]</f>
        <v>0.85630634428904007</v>
      </c>
      <c r="AI1571" s="1">
        <f>Tabulka1[[#This Row],[std2]]</f>
        <v>1.7616965743173559E-3</v>
      </c>
      <c r="AJ1571" s="1" t="str">
        <f>Tabulka1[[#This Row],[z2Label]]</f>
        <v>Dynamic viscosity (mPa.s)</v>
      </c>
      <c r="AK1571" s="1">
        <v>25</v>
      </c>
      <c r="AL1571" s="1" t="s">
        <v>83</v>
      </c>
      <c r="AM1571" s="1" t="s">
        <v>79</v>
      </c>
      <c r="AN1571" s="1">
        <f t="shared" si="983"/>
        <v>0.91355431480884486</v>
      </c>
      <c r="AO1571" s="1">
        <f>Tabulka1[[#This Row],[Interpolated_z2]]-Tabulka1[[#This Row],[z2]]</f>
        <v>5.7247970519804792E-2</v>
      </c>
      <c r="AP1571" s="1">
        <f>Tabulka1[[#This Row],[Interpolated_z2 - measured]]/Tabulka1[[#This Row],[z2]]*100</f>
        <v>6.6854544406459686</v>
      </c>
      <c r="AQ1571" s="1">
        <v>100</v>
      </c>
    </row>
    <row r="1572" spans="1:43" ht="16.5" x14ac:dyDescent="0.35">
      <c r="A1572" s="1">
        <f t="shared" ref="A1572:B1572" si="1134">A1201</f>
        <v>0.50127197507734367</v>
      </c>
      <c r="B1572" s="1">
        <f t="shared" si="1134"/>
        <v>0.47295010848547375</v>
      </c>
      <c r="C1572" s="1">
        <f>Tabulka1[[#This Row],[z2]]</f>
        <v>0.97770732848814024</v>
      </c>
      <c r="D1572" s="1">
        <f>Tabulka1[[#This Row],[std2]]</f>
        <v>7.7319222623736263E-4</v>
      </c>
      <c r="E1572" s="1">
        <f t="shared" si="1006"/>
        <v>6</v>
      </c>
      <c r="F1572" s="1" t="s">
        <v>84</v>
      </c>
      <c r="G1572" s="1" t="s">
        <v>27</v>
      </c>
      <c r="H1572" s="1" t="str">
        <f>Tabulka1[[#This Row],[z2Label]]</f>
        <v>Dynamic viscosity (mPa.s)</v>
      </c>
      <c r="I1572" s="1">
        <f t="shared" ref="I1572:J1572" si="1135">I1201</f>
        <v>5</v>
      </c>
      <c r="J1572" s="1">
        <f t="shared" si="1135"/>
        <v>1.887</v>
      </c>
      <c r="K1572" s="1">
        <v>0.97770732848814024</v>
      </c>
      <c r="L1572" s="1">
        <v>7.7319222623736263E-4</v>
      </c>
      <c r="M1572" s="1" t="s">
        <v>29</v>
      </c>
      <c r="N1572" s="1" t="s">
        <v>28</v>
      </c>
      <c r="O1572" s="1" t="s">
        <v>81</v>
      </c>
      <c r="P1572" s="1">
        <f t="shared" ref="P1572:Q1572" si="1136">P1201</f>
        <v>2.2690509125344418</v>
      </c>
      <c r="Q1572" s="1">
        <f t="shared" si="1136"/>
        <v>1.887</v>
      </c>
      <c r="R1572" s="1">
        <f>Tabulka1[[#This Row],[z2]]</f>
        <v>0.97770732848814024</v>
      </c>
      <c r="S1572" s="1">
        <f>Tabulka1[[#This Row],[std2]]</f>
        <v>7.7319222623736263E-4</v>
      </c>
      <c r="T1572" s="1" t="s">
        <v>39</v>
      </c>
      <c r="U1572" s="1" t="s">
        <v>28</v>
      </c>
      <c r="V1572" s="1" t="str">
        <f>Tabulka1[[#This Row],[z2Label]]</f>
        <v>Dynamic viscosity (mPa.s)</v>
      </c>
      <c r="W1572" s="1">
        <f>2*Tabulka1[[#This Row],[x3]]/94.196*1000/(100-Tabulka1[[#This Row],[x2]])</f>
        <v>0.5071286773903555</v>
      </c>
      <c r="X1572" s="1">
        <f>(Tabulka1[[#This Row],[x2]]-Tabulka1[[#This Row],[x3]])/60.08*1000/(100-Tabulka1[[#This Row],[x2]])</f>
        <v>0.47847590711780053</v>
      </c>
      <c r="Y1572" s="1">
        <f>Tabulka1[[#This Row],[z2]]</f>
        <v>0.97770732848814024</v>
      </c>
      <c r="Z1572" s="1">
        <f>Tabulka1[[#This Row],[std2]]</f>
        <v>7.7319222623736263E-4</v>
      </c>
      <c r="AA1572" s="1" t="s">
        <v>40</v>
      </c>
      <c r="AB1572" s="1" t="s">
        <v>37</v>
      </c>
      <c r="AC1572" s="1" t="str">
        <f>Tabulka1[[#This Row],[z2Label]]</f>
        <v>Dynamic viscosity (mPa.s)</v>
      </c>
      <c r="AD1572" s="1">
        <f>Tabulka1[[#This Row],[y2]]</f>
        <v>1.887</v>
      </c>
      <c r="AE1572" s="1">
        <f>Tabulka1[[#This Row],[x3]]</f>
        <v>2.2690509125344418</v>
      </c>
      <c r="AF1572" s="1">
        <f>Tabulka1[[#This Row],[x2]]-Tabulka1[[#This Row],[x3]]</f>
        <v>2.7309490874655582</v>
      </c>
      <c r="AG1572" s="1">
        <f>100-Tabulka1[[#This Row],[Na2O_proc]]-Tabulka1[[#This Row],[SiO2_proc]]</f>
        <v>95</v>
      </c>
      <c r="AH1572" s="1">
        <f>Tabulka1[[#This Row],[z2]]</f>
        <v>0.97770732848814024</v>
      </c>
      <c r="AI1572" s="1">
        <f>Tabulka1[[#This Row],[std2]]</f>
        <v>7.7319222623736263E-4</v>
      </c>
      <c r="AJ1572" s="1" t="str">
        <f>Tabulka1[[#This Row],[z2Label]]</f>
        <v>Dynamic viscosity (mPa.s)</v>
      </c>
      <c r="AK1572" s="1">
        <v>25</v>
      </c>
      <c r="AL1572" s="1" t="s">
        <v>83</v>
      </c>
      <c r="AM1572" s="1" t="s">
        <v>79</v>
      </c>
      <c r="AN1572" s="1">
        <f t="shared" si="983"/>
        <v>0.87275206317314857</v>
      </c>
      <c r="AO1572" s="1">
        <f>Tabulka1[[#This Row],[Interpolated_z2]]-Tabulka1[[#This Row],[z2]]</f>
        <v>-0.10495526531499166</v>
      </c>
      <c r="AP1572" s="1">
        <f>Tabulka1[[#This Row],[Interpolated_z2 - measured]]/Tabulka1[[#This Row],[z2]]*100</f>
        <v>-10.734834674634925</v>
      </c>
      <c r="AQ1572" s="1">
        <v>1</v>
      </c>
    </row>
    <row r="1573" spans="1:43" ht="16.5" x14ac:dyDescent="0.35">
      <c r="A1573" s="1">
        <f t="shared" ref="A1573:B1573" si="1137">A1202</f>
        <v>1.0443136036679441</v>
      </c>
      <c r="B1573" s="1">
        <f t="shared" si="1137"/>
        <v>0.98530988506070527</v>
      </c>
      <c r="C1573" s="1">
        <f>Tabulka1[[#This Row],[z2]]</f>
        <v>1.1333713418472899</v>
      </c>
      <c r="D1573" s="1">
        <f>Tabulka1[[#This Row],[std2]]</f>
        <v>3.5546821676910154E-4</v>
      </c>
      <c r="E1573" s="1">
        <f t="shared" si="1006"/>
        <v>6</v>
      </c>
      <c r="F1573" s="1" t="s">
        <v>84</v>
      </c>
      <c r="G1573" s="1" t="s">
        <v>27</v>
      </c>
      <c r="H1573" s="1" t="str">
        <f>Tabulka1[[#This Row],[z2Label]]</f>
        <v>Dynamic viscosity (mPa.s)</v>
      </c>
      <c r="I1573" s="1">
        <f t="shared" ref="I1573:J1573" si="1138">I1202</f>
        <v>10</v>
      </c>
      <c r="J1573" s="1">
        <f t="shared" si="1138"/>
        <v>1.887</v>
      </c>
      <c r="K1573" s="1">
        <v>1.1333713418472899</v>
      </c>
      <c r="L1573" s="1">
        <v>3.5546821676910154E-4</v>
      </c>
      <c r="M1573" s="1" t="s">
        <v>29</v>
      </c>
      <c r="N1573" s="1" t="s">
        <v>28</v>
      </c>
      <c r="O1573" s="1" t="s">
        <v>81</v>
      </c>
      <c r="P1573" s="1">
        <f t="shared" ref="P1573:Q1573" si="1139">P1202</f>
        <v>4.5381018250688836</v>
      </c>
      <c r="Q1573" s="1">
        <f t="shared" si="1139"/>
        <v>1.887</v>
      </c>
      <c r="R1573" s="1">
        <f>Tabulka1[[#This Row],[z2]]</f>
        <v>1.1333713418472899</v>
      </c>
      <c r="S1573" s="1">
        <f>Tabulka1[[#This Row],[std2]]</f>
        <v>3.5546821676910154E-4</v>
      </c>
      <c r="T1573" s="1" t="s">
        <v>39</v>
      </c>
      <c r="U1573" s="1" t="s">
        <v>28</v>
      </c>
      <c r="V1573" s="1" t="str">
        <f>Tabulka1[[#This Row],[z2Label]]</f>
        <v>Dynamic viscosity (mPa.s)</v>
      </c>
      <c r="W1573" s="1">
        <f>2*Tabulka1[[#This Row],[x3]]/94.196*1000/(100-Tabulka1[[#This Row],[x2]])</f>
        <v>1.0706049856018618</v>
      </c>
      <c r="X1573" s="1">
        <f>(Tabulka1[[#This Row],[x2]]-Tabulka1[[#This Row],[x3]])/60.08*1000/(100-Tabulka1[[#This Row],[x2]])</f>
        <v>1.0101158039153566</v>
      </c>
      <c r="Y1573" s="1">
        <f>Tabulka1[[#This Row],[z2]]</f>
        <v>1.1333713418472899</v>
      </c>
      <c r="Z1573" s="1">
        <f>Tabulka1[[#This Row],[std2]]</f>
        <v>3.5546821676910154E-4</v>
      </c>
      <c r="AA1573" s="1" t="s">
        <v>40</v>
      </c>
      <c r="AB1573" s="1" t="s">
        <v>37</v>
      </c>
      <c r="AC1573" s="1" t="str">
        <f>Tabulka1[[#This Row],[z2Label]]</f>
        <v>Dynamic viscosity (mPa.s)</v>
      </c>
      <c r="AD1573" s="1">
        <f>Tabulka1[[#This Row],[y2]]</f>
        <v>1.887</v>
      </c>
      <c r="AE1573" s="1">
        <f>Tabulka1[[#This Row],[x3]]</f>
        <v>4.5381018250688836</v>
      </c>
      <c r="AF1573" s="1">
        <f>Tabulka1[[#This Row],[x2]]-Tabulka1[[#This Row],[x3]]</f>
        <v>5.4618981749311164</v>
      </c>
      <c r="AG1573" s="1">
        <f>100-Tabulka1[[#This Row],[Na2O_proc]]-Tabulka1[[#This Row],[SiO2_proc]]</f>
        <v>90</v>
      </c>
      <c r="AH1573" s="1">
        <f>Tabulka1[[#This Row],[z2]]</f>
        <v>1.1333713418472899</v>
      </c>
      <c r="AI1573" s="1">
        <f>Tabulka1[[#This Row],[std2]]</f>
        <v>3.5546821676910154E-4</v>
      </c>
      <c r="AJ1573" s="1" t="str">
        <f>Tabulka1[[#This Row],[z2Label]]</f>
        <v>Dynamic viscosity (mPa.s)</v>
      </c>
      <c r="AK1573" s="1">
        <v>25</v>
      </c>
      <c r="AL1573" s="1" t="s">
        <v>83</v>
      </c>
      <c r="AM1573" s="1" t="s">
        <v>79</v>
      </c>
      <c r="AN1573" s="1">
        <f t="shared" si="983"/>
        <v>1.1653281244644527</v>
      </c>
      <c r="AO1573" s="1">
        <f>Tabulka1[[#This Row],[Interpolated_z2]]-Tabulka1[[#This Row],[z2]]</f>
        <v>3.1956782617162727E-2</v>
      </c>
      <c r="AP1573" s="1">
        <f>Tabulka1[[#This Row],[Interpolated_z2 - measured]]/Tabulka1[[#This Row],[z2]]*100</f>
        <v>2.8196215518451471</v>
      </c>
      <c r="AQ1573" s="1">
        <v>1</v>
      </c>
    </row>
    <row r="1574" spans="1:43" ht="16.5" x14ac:dyDescent="0.35">
      <c r="A1574" s="1">
        <f t="shared" ref="A1574:B1574" si="1140">A1203</f>
        <v>1.6366188530197676</v>
      </c>
      <c r="B1574" s="1">
        <f t="shared" si="1140"/>
        <v>1.5441498878241509</v>
      </c>
      <c r="C1574" s="1">
        <f>Tabulka1[[#This Row],[z2]]</f>
        <v>1.364272059472186</v>
      </c>
      <c r="D1574" s="1">
        <f>Tabulka1[[#This Row],[std2]]</f>
        <v>1.3661366694155662E-4</v>
      </c>
      <c r="E1574" s="1">
        <f t="shared" si="1006"/>
        <v>6</v>
      </c>
      <c r="F1574" s="1" t="s">
        <v>84</v>
      </c>
      <c r="G1574" s="1" t="s">
        <v>27</v>
      </c>
      <c r="H1574" s="1" t="str">
        <f>Tabulka1[[#This Row],[z2Label]]</f>
        <v>Dynamic viscosity (mPa.s)</v>
      </c>
      <c r="I1574" s="1">
        <f t="shared" ref="I1574:J1574" si="1141">I1203</f>
        <v>15</v>
      </c>
      <c r="J1574" s="1">
        <f t="shared" si="1141"/>
        <v>1.887</v>
      </c>
      <c r="K1574" s="1">
        <v>1.364272059472186</v>
      </c>
      <c r="L1574" s="1">
        <v>1.3661366694155662E-4</v>
      </c>
      <c r="M1574" s="1" t="s">
        <v>29</v>
      </c>
      <c r="N1574" s="1" t="s">
        <v>28</v>
      </c>
      <c r="O1574" s="1" t="s">
        <v>81</v>
      </c>
      <c r="P1574" s="1">
        <f t="shared" ref="P1574:Q1574" si="1142">P1203</f>
        <v>6.8071527376033263</v>
      </c>
      <c r="Q1574" s="1">
        <f t="shared" si="1142"/>
        <v>1.887</v>
      </c>
      <c r="R1574" s="1">
        <f>Tabulka1[[#This Row],[z2]]</f>
        <v>1.364272059472186</v>
      </c>
      <c r="S1574" s="1">
        <f>Tabulka1[[#This Row],[std2]]</f>
        <v>1.3661366694155662E-4</v>
      </c>
      <c r="T1574" s="1" t="s">
        <v>39</v>
      </c>
      <c r="U1574" s="1" t="s">
        <v>28</v>
      </c>
      <c r="V1574" s="1" t="str">
        <f>Tabulka1[[#This Row],[z2Label]]</f>
        <v>Dynamic viscosity (mPa.s)</v>
      </c>
      <c r="W1574" s="1">
        <f>2*Tabulka1[[#This Row],[x3]]/94.196*1000/(100-Tabulka1[[#This Row],[x2]])</f>
        <v>1.7003726241911923</v>
      </c>
      <c r="X1574" s="1">
        <f>(Tabulka1[[#This Row],[x2]]-Tabulka1[[#This Row],[x3]])/60.08*1000/(100-Tabulka1[[#This Row],[x2]])</f>
        <v>1.60430157092439</v>
      </c>
      <c r="Y1574" s="1">
        <f>Tabulka1[[#This Row],[z2]]</f>
        <v>1.364272059472186</v>
      </c>
      <c r="Z1574" s="1">
        <f>Tabulka1[[#This Row],[std2]]</f>
        <v>1.3661366694155662E-4</v>
      </c>
      <c r="AA1574" s="1" t="s">
        <v>40</v>
      </c>
      <c r="AB1574" s="1" t="s">
        <v>37</v>
      </c>
      <c r="AC1574" s="1" t="str">
        <f>Tabulka1[[#This Row],[z2Label]]</f>
        <v>Dynamic viscosity (mPa.s)</v>
      </c>
      <c r="AD1574" s="1">
        <f>Tabulka1[[#This Row],[y2]]</f>
        <v>1.887</v>
      </c>
      <c r="AE1574" s="1">
        <f>Tabulka1[[#This Row],[x3]]</f>
        <v>6.8071527376033263</v>
      </c>
      <c r="AF1574" s="1">
        <f>Tabulka1[[#This Row],[x2]]-Tabulka1[[#This Row],[x3]]</f>
        <v>8.1928472623966737</v>
      </c>
      <c r="AG1574" s="1">
        <f>100-Tabulka1[[#This Row],[Na2O_proc]]-Tabulka1[[#This Row],[SiO2_proc]]</f>
        <v>85</v>
      </c>
      <c r="AH1574" s="1">
        <f>Tabulka1[[#This Row],[z2]]</f>
        <v>1.364272059472186</v>
      </c>
      <c r="AI1574" s="1">
        <f>Tabulka1[[#This Row],[std2]]</f>
        <v>1.3661366694155662E-4</v>
      </c>
      <c r="AJ1574" s="1" t="str">
        <f>Tabulka1[[#This Row],[z2Label]]</f>
        <v>Dynamic viscosity (mPa.s)</v>
      </c>
      <c r="AK1574" s="1">
        <v>25</v>
      </c>
      <c r="AL1574" s="1" t="s">
        <v>83</v>
      </c>
      <c r="AM1574" s="1" t="s">
        <v>79</v>
      </c>
      <c r="AN1574" s="1">
        <f t="shared" si="983"/>
        <v>1.4758867686827557</v>
      </c>
      <c r="AO1574" s="1">
        <f>Tabulka1[[#This Row],[Interpolated_z2]]-Tabulka1[[#This Row],[z2]]</f>
        <v>0.11161470921056971</v>
      </c>
      <c r="AP1574" s="1">
        <f>Tabulka1[[#This Row],[Interpolated_z2 - measured]]/Tabulka1[[#This Row],[z2]]*100</f>
        <v>8.1812647584200739</v>
      </c>
      <c r="AQ1574" s="1">
        <v>1</v>
      </c>
    </row>
    <row r="1575" spans="1:43" ht="16.5" x14ac:dyDescent="0.35">
      <c r="A1575" s="1">
        <f t="shared" ref="A1575:B1575" si="1143">A1204</f>
        <v>2.2794668284393622</v>
      </c>
      <c r="B1575" s="1">
        <f t="shared" si="1143"/>
        <v>2.1506769526325384</v>
      </c>
      <c r="C1575" s="1">
        <f>Tabulka1[[#This Row],[z2]]</f>
        <v>1.6977333070428842</v>
      </c>
      <c r="D1575" s="1">
        <f>Tabulka1[[#This Row],[std2]]</f>
        <v>3.2766778783133751E-4</v>
      </c>
      <c r="E1575" s="1">
        <f t="shared" si="1006"/>
        <v>6</v>
      </c>
      <c r="F1575" s="1" t="s">
        <v>84</v>
      </c>
      <c r="G1575" s="1" t="s">
        <v>27</v>
      </c>
      <c r="H1575" s="1" t="str">
        <f>Tabulka1[[#This Row],[z2Label]]</f>
        <v>Dynamic viscosity (mPa.s)</v>
      </c>
      <c r="I1575" s="1">
        <f t="shared" ref="I1575:J1575" si="1144">I1204</f>
        <v>20</v>
      </c>
      <c r="J1575" s="1">
        <f t="shared" si="1144"/>
        <v>1.887</v>
      </c>
      <c r="K1575" s="1">
        <v>1.6977333070428842</v>
      </c>
      <c r="L1575" s="1">
        <v>3.2766778783133751E-4</v>
      </c>
      <c r="M1575" s="1" t="s">
        <v>29</v>
      </c>
      <c r="N1575" s="1" t="s">
        <v>28</v>
      </c>
      <c r="O1575" s="1" t="s">
        <v>81</v>
      </c>
      <c r="P1575" s="1">
        <f t="shared" ref="P1575:Q1575" si="1145">P1204</f>
        <v>9.0762036501377672</v>
      </c>
      <c r="Q1575" s="1">
        <f t="shared" si="1145"/>
        <v>1.887</v>
      </c>
      <c r="R1575" s="1">
        <f>Tabulka1[[#This Row],[z2]]</f>
        <v>1.6977333070428842</v>
      </c>
      <c r="S1575" s="1">
        <f>Tabulka1[[#This Row],[std2]]</f>
        <v>3.2766778783133751E-4</v>
      </c>
      <c r="T1575" s="1" t="s">
        <v>39</v>
      </c>
      <c r="U1575" s="1" t="s">
        <v>28</v>
      </c>
      <c r="V1575" s="1" t="str">
        <f>Tabulka1[[#This Row],[z2Label]]</f>
        <v>Dynamic viscosity (mPa.s)</v>
      </c>
      <c r="W1575" s="1">
        <f>2*Tabulka1[[#This Row],[x3]]/94.196*1000/(100-Tabulka1[[#This Row],[x2]])</f>
        <v>2.4088612176041888</v>
      </c>
      <c r="X1575" s="1">
        <f>(Tabulka1[[#This Row],[x2]]-Tabulka1[[#This Row],[x3]])/60.08*1000/(100-Tabulka1[[#This Row],[x2]])</f>
        <v>2.2727605588095523</v>
      </c>
      <c r="Y1575" s="1">
        <f>Tabulka1[[#This Row],[z2]]</f>
        <v>1.6977333070428842</v>
      </c>
      <c r="Z1575" s="1">
        <f>Tabulka1[[#This Row],[std2]]</f>
        <v>3.2766778783133751E-4</v>
      </c>
      <c r="AA1575" s="1" t="s">
        <v>40</v>
      </c>
      <c r="AB1575" s="1" t="s">
        <v>37</v>
      </c>
      <c r="AC1575" s="1" t="str">
        <f>Tabulka1[[#This Row],[z2Label]]</f>
        <v>Dynamic viscosity (mPa.s)</v>
      </c>
      <c r="AD1575" s="1">
        <f>Tabulka1[[#This Row],[y2]]</f>
        <v>1.887</v>
      </c>
      <c r="AE1575" s="1">
        <f>Tabulka1[[#This Row],[x3]]</f>
        <v>9.0762036501377672</v>
      </c>
      <c r="AF1575" s="1">
        <f>Tabulka1[[#This Row],[x2]]-Tabulka1[[#This Row],[x3]]</f>
        <v>10.923796349862233</v>
      </c>
      <c r="AG1575" s="1">
        <f>100-Tabulka1[[#This Row],[Na2O_proc]]-Tabulka1[[#This Row],[SiO2_proc]]</f>
        <v>80</v>
      </c>
      <c r="AH1575" s="1">
        <f>Tabulka1[[#This Row],[z2]]</f>
        <v>1.6977333070428842</v>
      </c>
      <c r="AI1575" s="1">
        <f>Tabulka1[[#This Row],[std2]]</f>
        <v>3.2766778783133751E-4</v>
      </c>
      <c r="AJ1575" s="1" t="str">
        <f>Tabulka1[[#This Row],[z2Label]]</f>
        <v>Dynamic viscosity (mPa.s)</v>
      </c>
      <c r="AK1575" s="1">
        <v>25</v>
      </c>
      <c r="AL1575" s="1" t="s">
        <v>83</v>
      </c>
      <c r="AM1575" s="1" t="s">
        <v>79</v>
      </c>
      <c r="AN1575" s="1">
        <f t="shared" si="983"/>
        <v>1.7371472658280578</v>
      </c>
      <c r="AO1575" s="1">
        <f>Tabulka1[[#This Row],[Interpolated_z2]]-Tabulka1[[#This Row],[z2]]</f>
        <v>3.941395878517362E-2</v>
      </c>
      <c r="AP1575" s="1">
        <f>Tabulka1[[#This Row],[Interpolated_z2 - measured]]/Tabulka1[[#This Row],[z2]]*100</f>
        <v>2.3215636178938457</v>
      </c>
      <c r="AQ1575" s="1">
        <v>1</v>
      </c>
    </row>
    <row r="1576" spans="1:43" ht="16.5" x14ac:dyDescent="0.35">
      <c r="A1576" s="1">
        <f t="shared" ref="A1576:B1576" si="1146">A1205</f>
        <v>2.9807128263573359</v>
      </c>
      <c r="B1576" s="1">
        <f t="shared" si="1146"/>
        <v>2.8123025516681466</v>
      </c>
      <c r="C1576" s="1">
        <f>Tabulka1[[#This Row],[z2]]</f>
        <v>2.2309531619926708</v>
      </c>
      <c r="D1576" s="1">
        <f>Tabulka1[[#This Row],[std2]]</f>
        <v>9.3013614557488546E-3</v>
      </c>
      <c r="E1576" s="1">
        <f t="shared" si="1006"/>
        <v>6</v>
      </c>
      <c r="F1576" s="1" t="s">
        <v>84</v>
      </c>
      <c r="G1576" s="1" t="s">
        <v>27</v>
      </c>
      <c r="H1576" s="1" t="str">
        <f>Tabulka1[[#This Row],[z2Label]]</f>
        <v>Dynamic viscosity (mPa.s)</v>
      </c>
      <c r="I1576" s="1">
        <f t="shared" ref="I1576:J1576" si="1147">I1205</f>
        <v>25</v>
      </c>
      <c r="J1576" s="1">
        <f t="shared" si="1147"/>
        <v>1.887</v>
      </c>
      <c r="K1576" s="1">
        <v>2.2309531619926708</v>
      </c>
      <c r="L1576" s="1">
        <v>9.3013614557488546E-3</v>
      </c>
      <c r="M1576" s="1" t="s">
        <v>29</v>
      </c>
      <c r="N1576" s="1" t="s">
        <v>28</v>
      </c>
      <c r="O1576" s="1" t="s">
        <v>81</v>
      </c>
      <c r="P1576" s="1">
        <f t="shared" ref="P1576:Q1576" si="1148">P1205</f>
        <v>11.34525456267221</v>
      </c>
      <c r="Q1576" s="1">
        <f t="shared" si="1148"/>
        <v>1.887</v>
      </c>
      <c r="R1576" s="1">
        <f>Tabulka1[[#This Row],[z2]]</f>
        <v>2.2309531619926708</v>
      </c>
      <c r="S1576" s="1">
        <f>Tabulka1[[#This Row],[std2]]</f>
        <v>9.3013614557488546E-3</v>
      </c>
      <c r="T1576" s="1" t="s">
        <v>39</v>
      </c>
      <c r="U1576" s="1" t="s">
        <v>28</v>
      </c>
      <c r="V1576" s="1" t="str">
        <f>Tabulka1[[#This Row],[z2Label]]</f>
        <v>Dynamic viscosity (mPa.s)</v>
      </c>
      <c r="W1576" s="1">
        <f>2*Tabulka1[[#This Row],[x3]]/94.196*1000/(100-Tabulka1[[#This Row],[x2]])</f>
        <v>3.2118149568055854</v>
      </c>
      <c r="X1576" s="1">
        <f>(Tabulka1[[#This Row],[x2]]-Tabulka1[[#This Row],[x3]])/60.08*1000/(100-Tabulka1[[#This Row],[x2]])</f>
        <v>3.0303474117460696</v>
      </c>
      <c r="Y1576" s="1">
        <f>Tabulka1[[#This Row],[z2]]</f>
        <v>2.2309531619926708</v>
      </c>
      <c r="Z1576" s="1">
        <f>Tabulka1[[#This Row],[std2]]</f>
        <v>9.3013614557488546E-3</v>
      </c>
      <c r="AA1576" s="1" t="s">
        <v>40</v>
      </c>
      <c r="AB1576" s="1" t="s">
        <v>37</v>
      </c>
      <c r="AC1576" s="1" t="str">
        <f>Tabulka1[[#This Row],[z2Label]]</f>
        <v>Dynamic viscosity (mPa.s)</v>
      </c>
      <c r="AD1576" s="1">
        <f>Tabulka1[[#This Row],[y2]]</f>
        <v>1.887</v>
      </c>
      <c r="AE1576" s="1">
        <f>Tabulka1[[#This Row],[x3]]</f>
        <v>11.34525456267221</v>
      </c>
      <c r="AF1576" s="1">
        <f>Tabulka1[[#This Row],[x2]]-Tabulka1[[#This Row],[x3]]</f>
        <v>13.65474543732779</v>
      </c>
      <c r="AG1576" s="1">
        <f>100-Tabulka1[[#This Row],[Na2O_proc]]-Tabulka1[[#This Row],[SiO2_proc]]</f>
        <v>75</v>
      </c>
      <c r="AH1576" s="1">
        <f>Tabulka1[[#This Row],[z2]]</f>
        <v>2.2309531619926708</v>
      </c>
      <c r="AI1576" s="1">
        <f>Tabulka1[[#This Row],[std2]]</f>
        <v>9.3013614557488546E-3</v>
      </c>
      <c r="AJ1576" s="1" t="str">
        <f>Tabulka1[[#This Row],[z2Label]]</f>
        <v>Dynamic viscosity (mPa.s)</v>
      </c>
      <c r="AK1576" s="1">
        <v>25</v>
      </c>
      <c r="AL1576" s="1" t="s">
        <v>83</v>
      </c>
      <c r="AM1576" s="1" t="s">
        <v>79</v>
      </c>
      <c r="AN1576" s="1">
        <f t="shared" si="983"/>
        <v>2.1299438859003641</v>
      </c>
      <c r="AO1576" s="1">
        <f>Tabulka1[[#This Row],[Interpolated_z2]]-Tabulka1[[#This Row],[z2]]</f>
        <v>-0.1010092760923067</v>
      </c>
      <c r="AP1576" s="1">
        <f>Tabulka1[[#This Row],[Interpolated_z2 - measured]]/Tabulka1[[#This Row],[z2]]*100</f>
        <v>-4.5276287200079972</v>
      </c>
      <c r="AQ1576" s="1">
        <v>1</v>
      </c>
    </row>
    <row r="1577" spans="1:43" ht="16.5" x14ac:dyDescent="0.35">
      <c r="A1577" s="1">
        <f t="shared" ref="A1577:B1577" si="1149">A1206</f>
        <v>3.7451914312374184</v>
      </c>
      <c r="B1577" s="1">
        <f t="shared" si="1149"/>
        <v>3.5335881153725044</v>
      </c>
      <c r="C1577" s="1">
        <f>Tabulka1[[#This Row],[z2]]</f>
        <v>3.1059062101102213</v>
      </c>
      <c r="D1577" s="1">
        <f>Tabulka1[[#This Row],[std2]]</f>
        <v>4.4431105774931974E-5</v>
      </c>
      <c r="E1577" s="1">
        <f t="shared" si="1006"/>
        <v>6</v>
      </c>
      <c r="F1577" s="1" t="s">
        <v>84</v>
      </c>
      <c r="G1577" s="1" t="s">
        <v>27</v>
      </c>
      <c r="H1577" s="1" t="str">
        <f>Tabulka1[[#This Row],[z2Label]]</f>
        <v>Dynamic viscosity (mPa.s)</v>
      </c>
      <c r="I1577" s="1">
        <f t="shared" ref="I1577:J1577" si="1150">I1206</f>
        <v>30</v>
      </c>
      <c r="J1577" s="1">
        <f t="shared" si="1150"/>
        <v>1.887</v>
      </c>
      <c r="K1577" s="1">
        <v>3.1059062101102213</v>
      </c>
      <c r="L1577" s="1">
        <v>4.4431105774931974E-5</v>
      </c>
      <c r="M1577" s="1" t="s">
        <v>29</v>
      </c>
      <c r="N1577" s="1" t="s">
        <v>28</v>
      </c>
      <c r="O1577" s="1" t="s">
        <v>81</v>
      </c>
      <c r="P1577" s="1">
        <f t="shared" ref="P1577:Q1577" si="1151">P1206</f>
        <v>13.614305475206653</v>
      </c>
      <c r="Q1577" s="1">
        <f t="shared" si="1151"/>
        <v>1.887</v>
      </c>
      <c r="R1577" s="1">
        <f>Tabulka1[[#This Row],[z2]]</f>
        <v>3.1059062101102213</v>
      </c>
      <c r="S1577" s="1">
        <f>Tabulka1[[#This Row],[std2]]</f>
        <v>4.4431105774931974E-5</v>
      </c>
      <c r="T1577" s="1" t="s">
        <v>39</v>
      </c>
      <c r="U1577" s="1" t="s">
        <v>28</v>
      </c>
      <c r="V1577" s="1" t="str">
        <f>Tabulka1[[#This Row],[z2Label]]</f>
        <v>Dynamic viscosity (mPa.s)</v>
      </c>
      <c r="W1577" s="1">
        <f>2*Tabulka1[[#This Row],[x3]]/94.196*1000/(100-Tabulka1[[#This Row],[x2]])</f>
        <v>4.1294763730357529</v>
      </c>
      <c r="X1577" s="1">
        <f>(Tabulka1[[#This Row],[x2]]-Tabulka1[[#This Row],[x3]])/60.08*1000/(100-Tabulka1[[#This Row],[x2]])</f>
        <v>3.8961609579592325</v>
      </c>
      <c r="Y1577" s="1">
        <f>Tabulka1[[#This Row],[z2]]</f>
        <v>3.1059062101102213</v>
      </c>
      <c r="Z1577" s="1">
        <f>Tabulka1[[#This Row],[std2]]</f>
        <v>4.4431105774931974E-5</v>
      </c>
      <c r="AA1577" s="1" t="s">
        <v>40</v>
      </c>
      <c r="AB1577" s="1" t="s">
        <v>37</v>
      </c>
      <c r="AC1577" s="1" t="str">
        <f>Tabulka1[[#This Row],[z2Label]]</f>
        <v>Dynamic viscosity (mPa.s)</v>
      </c>
      <c r="AD1577" s="1">
        <f>Tabulka1[[#This Row],[y2]]</f>
        <v>1.887</v>
      </c>
      <c r="AE1577" s="1">
        <f>Tabulka1[[#This Row],[x3]]</f>
        <v>13.614305475206653</v>
      </c>
      <c r="AF1577" s="1">
        <f>Tabulka1[[#This Row],[x2]]-Tabulka1[[#This Row],[x3]]</f>
        <v>16.385694524793347</v>
      </c>
      <c r="AG1577" s="1">
        <f>100-Tabulka1[[#This Row],[Na2O_proc]]-Tabulka1[[#This Row],[SiO2_proc]]</f>
        <v>70</v>
      </c>
      <c r="AH1577" s="1">
        <f>Tabulka1[[#This Row],[z2]]</f>
        <v>3.1059062101102213</v>
      </c>
      <c r="AI1577" s="1">
        <f>Tabulka1[[#This Row],[std2]]</f>
        <v>4.4431105774931974E-5</v>
      </c>
      <c r="AJ1577" s="1" t="str">
        <f>Tabulka1[[#This Row],[z2Label]]</f>
        <v>Dynamic viscosity (mPa.s)</v>
      </c>
      <c r="AK1577" s="1">
        <v>25</v>
      </c>
      <c r="AL1577" s="1" t="s">
        <v>83</v>
      </c>
      <c r="AM1577" s="1" t="s">
        <v>79</v>
      </c>
      <c r="AN1577" s="1">
        <f t="shared" si="983"/>
        <v>3.0832258988996641</v>
      </c>
      <c r="AO1577" s="1">
        <f>Tabulka1[[#This Row],[Interpolated_z2]]-Tabulka1[[#This Row],[z2]]</f>
        <v>-2.2680311210557136E-2</v>
      </c>
      <c r="AP1577" s="1">
        <f>Tabulka1[[#This Row],[Interpolated_z2 - measured]]/Tabulka1[[#This Row],[z2]]*100</f>
        <v>-0.73023168364611579</v>
      </c>
      <c r="AQ1577" s="1">
        <v>1</v>
      </c>
    </row>
    <row r="1578" spans="1:43" ht="16.5" x14ac:dyDescent="0.35">
      <c r="A1578" s="1">
        <f t="shared" ref="A1578:B1578" si="1152">A1207</f>
        <v>4.0309182155001935</v>
      </c>
      <c r="B1578" s="1">
        <f t="shared" si="1152"/>
        <v>3.8031713363244326</v>
      </c>
      <c r="C1578" s="1">
        <f>Tabulka1[[#This Row],[z2]]</f>
        <v>3.5652404538102545</v>
      </c>
      <c r="D1578" s="1">
        <f>Tabulka1[[#This Row],[std2]]</f>
        <v>6.2441689164092849E-3</v>
      </c>
      <c r="E1578" s="1">
        <f t="shared" si="1006"/>
        <v>6</v>
      </c>
      <c r="F1578" s="1" t="s">
        <v>84</v>
      </c>
      <c r="G1578" s="1" t="s">
        <v>27</v>
      </c>
      <c r="H1578" s="1" t="str">
        <f>Tabulka1[[#This Row],[z2Label]]</f>
        <v>Dynamic viscosity (mPa.s)</v>
      </c>
      <c r="I1578" s="1">
        <f t="shared" ref="I1578:J1578" si="1153">I1207</f>
        <v>31.76</v>
      </c>
      <c r="J1578" s="1">
        <f t="shared" si="1153"/>
        <v>1.887</v>
      </c>
      <c r="K1578" s="1">
        <v>3.5652404538102545</v>
      </c>
      <c r="L1578" s="1">
        <v>6.2441689164092849E-3</v>
      </c>
      <c r="M1578" s="1" t="s">
        <v>29</v>
      </c>
      <c r="N1578" s="1" t="s">
        <v>28</v>
      </c>
      <c r="O1578" s="1" t="s">
        <v>81</v>
      </c>
      <c r="P1578" s="1">
        <f t="shared" ref="P1578:Q1578" si="1154">P1207</f>
        <v>14.413011396418776</v>
      </c>
      <c r="Q1578" s="1">
        <f t="shared" si="1154"/>
        <v>1.887</v>
      </c>
      <c r="R1578" s="1">
        <f>Tabulka1[[#This Row],[z2]]</f>
        <v>3.5652404538102545</v>
      </c>
      <c r="S1578" s="1">
        <f>Tabulka1[[#This Row],[std2]]</f>
        <v>6.2441689164092849E-3</v>
      </c>
      <c r="T1578" s="1" t="s">
        <v>39</v>
      </c>
      <c r="U1578" s="1" t="s">
        <v>28</v>
      </c>
      <c r="V1578" s="1" t="str">
        <f>Tabulka1[[#This Row],[z2Label]]</f>
        <v>Dynamic viscosity (mPa.s)</v>
      </c>
      <c r="W1578" s="1">
        <f>2*Tabulka1[[#This Row],[x3]]/94.196*1000/(100-Tabulka1[[#This Row],[x2]])</f>
        <v>4.4844919267941998</v>
      </c>
      <c r="X1578" s="1">
        <f>(Tabulka1[[#This Row],[x2]]-Tabulka1[[#This Row],[x3]])/60.08*1000/(100-Tabulka1[[#This Row],[x2]])</f>
        <v>4.2311181329303267</v>
      </c>
      <c r="Y1578" s="1">
        <f>Tabulka1[[#This Row],[z2]]</f>
        <v>3.5652404538102545</v>
      </c>
      <c r="Z1578" s="1">
        <f>Tabulka1[[#This Row],[std2]]</f>
        <v>6.2441689164092849E-3</v>
      </c>
      <c r="AA1578" s="1" t="s">
        <v>40</v>
      </c>
      <c r="AB1578" s="1" t="s">
        <v>37</v>
      </c>
      <c r="AC1578" s="1" t="str">
        <f>Tabulka1[[#This Row],[z2Label]]</f>
        <v>Dynamic viscosity (mPa.s)</v>
      </c>
      <c r="AD1578" s="1">
        <f>Tabulka1[[#This Row],[y2]]</f>
        <v>1.887</v>
      </c>
      <c r="AE1578" s="1">
        <f>Tabulka1[[#This Row],[x3]]</f>
        <v>14.413011396418776</v>
      </c>
      <c r="AF1578" s="1">
        <f>Tabulka1[[#This Row],[x2]]-Tabulka1[[#This Row],[x3]]</f>
        <v>17.346988603581224</v>
      </c>
      <c r="AG1578" s="1">
        <f>100-Tabulka1[[#This Row],[Na2O_proc]]-Tabulka1[[#This Row],[SiO2_proc]]</f>
        <v>68.239999999999995</v>
      </c>
      <c r="AH1578" s="1">
        <f>Tabulka1[[#This Row],[z2]]</f>
        <v>3.5652404538102545</v>
      </c>
      <c r="AI1578" s="1">
        <f>Tabulka1[[#This Row],[std2]]</f>
        <v>6.2441689164092849E-3</v>
      </c>
      <c r="AJ1578" s="1" t="str">
        <f>Tabulka1[[#This Row],[z2Label]]</f>
        <v>Dynamic viscosity (mPa.s)</v>
      </c>
      <c r="AK1578" s="1">
        <v>25</v>
      </c>
      <c r="AL1578" s="1" t="s">
        <v>83</v>
      </c>
      <c r="AM1578" s="1" t="s">
        <v>79</v>
      </c>
      <c r="AN1578" s="1">
        <f t="shared" si="983"/>
        <v>3.670960600881775</v>
      </c>
      <c r="AO1578" s="1">
        <f>Tabulka1[[#This Row],[Interpolated_z2]]-Tabulka1[[#This Row],[z2]]</f>
        <v>0.10572014707152055</v>
      </c>
      <c r="AP1578" s="1">
        <f>Tabulka1[[#This Row],[Interpolated_z2 - measured]]/Tabulka1[[#This Row],[z2]]*100</f>
        <v>2.9653020165451958</v>
      </c>
      <c r="AQ1578" s="1">
        <v>1</v>
      </c>
    </row>
    <row r="1579" spans="1:43" ht="16.5" x14ac:dyDescent="0.35">
      <c r="A1579" s="1">
        <f t="shared" ref="A1579:B1579" si="1155">A1208</f>
        <v>0</v>
      </c>
      <c r="B1579" s="1">
        <f t="shared" si="1155"/>
        <v>0</v>
      </c>
      <c r="C1579" s="1">
        <f>Tabulka1[[#This Row],[z2]]</f>
        <v>0.85630634428904007</v>
      </c>
      <c r="D1579" s="1">
        <f>Tabulka1[[#This Row],[std2]]</f>
        <v>1.7616965743173559E-3</v>
      </c>
      <c r="E1579" s="1">
        <f t="shared" si="1006"/>
        <v>7</v>
      </c>
      <c r="F1579" s="1" t="s">
        <v>84</v>
      </c>
      <c r="G1579" s="1" t="s">
        <v>27</v>
      </c>
      <c r="H1579" s="1" t="str">
        <f>Tabulka1[[#This Row],[z2Label]]</f>
        <v>Dynamic viscosity (mPa.s)</v>
      </c>
      <c r="I1579" s="1">
        <f t="shared" ref="I1579:J1579" si="1156">I1208</f>
        <v>0</v>
      </c>
      <c r="J1579" s="1">
        <f t="shared" si="1156"/>
        <v>2</v>
      </c>
      <c r="K1579" s="1">
        <v>0.85630634428904007</v>
      </c>
      <c r="L1579" s="1">
        <v>1.7616965743173559E-3</v>
      </c>
      <c r="M1579" s="1" t="s">
        <v>29</v>
      </c>
      <c r="N1579" s="1" t="s">
        <v>28</v>
      </c>
      <c r="O1579" s="1" t="s">
        <v>81</v>
      </c>
      <c r="P1579" s="1">
        <f t="shared" ref="P1579:Q1579" si="1157">P1208</f>
        <v>0</v>
      </c>
      <c r="Q1579" s="1">
        <f t="shared" si="1157"/>
        <v>2</v>
      </c>
      <c r="R1579" s="1">
        <f>Tabulka1[[#This Row],[z2]]</f>
        <v>0.85630634428904007</v>
      </c>
      <c r="S1579" s="1">
        <f>Tabulka1[[#This Row],[std2]]</f>
        <v>1.7616965743173559E-3</v>
      </c>
      <c r="T1579" s="1" t="s">
        <v>39</v>
      </c>
      <c r="U1579" s="1" t="s">
        <v>28</v>
      </c>
      <c r="V1579" s="1" t="str">
        <f>Tabulka1[[#This Row],[z2Label]]</f>
        <v>Dynamic viscosity (mPa.s)</v>
      </c>
      <c r="W1579" s="1">
        <f>2*Tabulka1[[#This Row],[x3]]/94.196*1000/(100-Tabulka1[[#This Row],[x2]])</f>
        <v>0</v>
      </c>
      <c r="X1579" s="1">
        <f>(Tabulka1[[#This Row],[x2]]-Tabulka1[[#This Row],[x3]])/60.08*1000/(100-Tabulka1[[#This Row],[x2]])</f>
        <v>0</v>
      </c>
      <c r="Y1579" s="1">
        <f>Tabulka1[[#This Row],[z2]]</f>
        <v>0.85630634428904007</v>
      </c>
      <c r="Z1579" s="1">
        <f>Tabulka1[[#This Row],[std2]]</f>
        <v>1.7616965743173559E-3</v>
      </c>
      <c r="AA1579" s="1" t="s">
        <v>40</v>
      </c>
      <c r="AB1579" s="1" t="s">
        <v>37</v>
      </c>
      <c r="AC1579" s="1" t="str">
        <f>Tabulka1[[#This Row],[z2Label]]</f>
        <v>Dynamic viscosity (mPa.s)</v>
      </c>
      <c r="AD1579" s="1">
        <f>Tabulka1[[#This Row],[y2]]</f>
        <v>2</v>
      </c>
      <c r="AE1579" s="1">
        <f>Tabulka1[[#This Row],[x3]]</f>
        <v>0</v>
      </c>
      <c r="AF1579" s="1">
        <f>Tabulka1[[#This Row],[x2]]-Tabulka1[[#This Row],[x3]]</f>
        <v>0</v>
      </c>
      <c r="AG1579" s="1">
        <f>100-Tabulka1[[#This Row],[Na2O_proc]]-Tabulka1[[#This Row],[SiO2_proc]]</f>
        <v>100</v>
      </c>
      <c r="AH1579" s="1">
        <f>Tabulka1[[#This Row],[z2]]</f>
        <v>0.85630634428904007</v>
      </c>
      <c r="AI1579" s="1">
        <f>Tabulka1[[#This Row],[std2]]</f>
        <v>1.7616965743173559E-3</v>
      </c>
      <c r="AJ1579" s="1" t="str">
        <f>Tabulka1[[#This Row],[z2Label]]</f>
        <v>Dynamic viscosity (mPa.s)</v>
      </c>
      <c r="AK1579" s="1">
        <v>25</v>
      </c>
      <c r="AL1579" s="1" t="s">
        <v>83</v>
      </c>
      <c r="AM1579" s="1" t="s">
        <v>79</v>
      </c>
      <c r="AN1579" s="1">
        <f t="shared" si="983"/>
        <v>0.93143599999999993</v>
      </c>
      <c r="AO1579" s="1">
        <f>Tabulka1[[#This Row],[Interpolated_z2]]-Tabulka1[[#This Row],[z2]]</f>
        <v>7.5129655710959864E-2</v>
      </c>
      <c r="AP1579" s="1">
        <f>Tabulka1[[#This Row],[Interpolated_z2 - measured]]/Tabulka1[[#This Row],[z2]]*100</f>
        <v>8.7736890205265592</v>
      </c>
      <c r="AQ1579" s="1">
        <v>100</v>
      </c>
    </row>
    <row r="1580" spans="1:43" ht="16.5" x14ac:dyDescent="0.35">
      <c r="A1580" s="1">
        <f t="shared" ref="A1580:B1580" si="1158">A1209</f>
        <v>0.48495026964488974</v>
      </c>
      <c r="B1580" s="1">
        <f t="shared" si="1158"/>
        <v>0.48495026964488974</v>
      </c>
      <c r="C1580" s="1">
        <f>Tabulka1[[#This Row],[z2]]</f>
        <v>0.99011974750090948</v>
      </c>
      <c r="D1580" s="1">
        <f>Tabulka1[[#This Row],[std2]]</f>
        <v>9.1180294304976065E-4</v>
      </c>
      <c r="E1580" s="1">
        <f t="shared" si="1006"/>
        <v>7</v>
      </c>
      <c r="F1580" s="1" t="s">
        <v>84</v>
      </c>
      <c r="G1580" s="1" t="s">
        <v>27</v>
      </c>
      <c r="H1580" s="1" t="str">
        <f>Tabulka1[[#This Row],[z2Label]]</f>
        <v>Dynamic viscosity (mPa.s)</v>
      </c>
      <c r="I1580" s="1">
        <f t="shared" ref="I1580:J1580" si="1159">I1209</f>
        <v>5</v>
      </c>
      <c r="J1580" s="1">
        <f t="shared" si="1159"/>
        <v>2</v>
      </c>
      <c r="K1580" s="1">
        <v>0.99011974750090948</v>
      </c>
      <c r="L1580" s="1">
        <v>9.1180294304976065E-4</v>
      </c>
      <c r="M1580" s="1" t="s">
        <v>29</v>
      </c>
      <c r="N1580" s="1" t="s">
        <v>28</v>
      </c>
      <c r="O1580" s="1" t="s">
        <v>81</v>
      </c>
      <c r="P1580" s="1">
        <f t="shared" ref="P1580:Q1580" si="1160">P1209</f>
        <v>2.1971859896620574</v>
      </c>
      <c r="Q1580" s="1">
        <f t="shared" si="1160"/>
        <v>2</v>
      </c>
      <c r="R1580" s="1">
        <f>Tabulka1[[#This Row],[z2]]</f>
        <v>0.99011974750090948</v>
      </c>
      <c r="S1580" s="1">
        <f>Tabulka1[[#This Row],[std2]]</f>
        <v>9.1180294304976065E-4</v>
      </c>
      <c r="T1580" s="1" t="s">
        <v>39</v>
      </c>
      <c r="U1580" s="1" t="s">
        <v>28</v>
      </c>
      <c r="V1580" s="1" t="str">
        <f>Tabulka1[[#This Row],[z2Label]]</f>
        <v>Dynamic viscosity (mPa.s)</v>
      </c>
      <c r="W1580" s="1">
        <f>2*Tabulka1[[#This Row],[x3]]/94.196*1000/(100-Tabulka1[[#This Row],[x2]])</f>
        <v>0.49106700019937322</v>
      </c>
      <c r="X1580" s="1">
        <f>(Tabulka1[[#This Row],[x2]]-Tabulka1[[#This Row],[x3]])/60.08*1000/(100-Tabulka1[[#This Row],[x2]])</f>
        <v>0.49106700019937327</v>
      </c>
      <c r="Y1580" s="1">
        <f>Tabulka1[[#This Row],[z2]]</f>
        <v>0.99011974750090948</v>
      </c>
      <c r="Z1580" s="1">
        <f>Tabulka1[[#This Row],[std2]]</f>
        <v>9.1180294304976065E-4</v>
      </c>
      <c r="AA1580" s="1" t="s">
        <v>40</v>
      </c>
      <c r="AB1580" s="1" t="s">
        <v>37</v>
      </c>
      <c r="AC1580" s="1" t="str">
        <f>Tabulka1[[#This Row],[z2Label]]</f>
        <v>Dynamic viscosity (mPa.s)</v>
      </c>
      <c r="AD1580" s="1">
        <f>Tabulka1[[#This Row],[y2]]</f>
        <v>2</v>
      </c>
      <c r="AE1580" s="1">
        <f>Tabulka1[[#This Row],[x3]]</f>
        <v>2.1971859896620574</v>
      </c>
      <c r="AF1580" s="1">
        <f>Tabulka1[[#This Row],[x2]]-Tabulka1[[#This Row],[x3]]</f>
        <v>2.8028140103379426</v>
      </c>
      <c r="AG1580" s="1">
        <f>100-Tabulka1[[#This Row],[Na2O_proc]]-Tabulka1[[#This Row],[SiO2_proc]]</f>
        <v>95</v>
      </c>
      <c r="AH1580" s="1">
        <f>Tabulka1[[#This Row],[z2]]</f>
        <v>0.99011974750090948</v>
      </c>
      <c r="AI1580" s="1">
        <f>Tabulka1[[#This Row],[std2]]</f>
        <v>9.1180294304976065E-4</v>
      </c>
      <c r="AJ1580" s="1" t="str">
        <f>Tabulka1[[#This Row],[z2Label]]</f>
        <v>Dynamic viscosity (mPa.s)</v>
      </c>
      <c r="AK1580" s="1">
        <v>25</v>
      </c>
      <c r="AL1580" s="1" t="s">
        <v>83</v>
      </c>
      <c r="AM1580" s="1" t="s">
        <v>79</v>
      </c>
      <c r="AN1580" s="1">
        <f t="shared" si="983"/>
        <v>0.88392162499999993</v>
      </c>
      <c r="AO1580" s="1">
        <f>Tabulka1[[#This Row],[Interpolated_z2]]-Tabulka1[[#This Row],[z2]]</f>
        <v>-0.10619812250090954</v>
      </c>
      <c r="AP1580" s="1">
        <f>Tabulka1[[#This Row],[Interpolated_z2 - measured]]/Tabulka1[[#This Row],[z2]]*100</f>
        <v>-10.725785721268224</v>
      </c>
      <c r="AQ1580" s="1">
        <v>1</v>
      </c>
    </row>
    <row r="1581" spans="1:43" ht="16.5" x14ac:dyDescent="0.35">
      <c r="A1581" s="1">
        <f t="shared" ref="A1581:B1581" si="1161">A1210</f>
        <v>1.0112243184235568</v>
      </c>
      <c r="B1581" s="1">
        <f t="shared" si="1161"/>
        <v>1.0112243184235568</v>
      </c>
      <c r="C1581" s="1">
        <f>Tabulka1[[#This Row],[z2]]</f>
        <v>1.1533127977642126</v>
      </c>
      <c r="D1581" s="1">
        <f>Tabulka1[[#This Row],[std2]]</f>
        <v>1.1008080541665018E-3</v>
      </c>
      <c r="E1581" s="1">
        <f t="shared" si="1006"/>
        <v>7</v>
      </c>
      <c r="F1581" s="1" t="s">
        <v>84</v>
      </c>
      <c r="G1581" s="1" t="s">
        <v>27</v>
      </c>
      <c r="H1581" s="1" t="str">
        <f>Tabulka1[[#This Row],[z2Label]]</f>
        <v>Dynamic viscosity (mPa.s)</v>
      </c>
      <c r="I1581" s="1">
        <f t="shared" ref="I1581:J1581" si="1162">I1210</f>
        <v>10</v>
      </c>
      <c r="J1581" s="1">
        <f t="shared" si="1162"/>
        <v>2</v>
      </c>
      <c r="K1581" s="1">
        <v>1.1533127977642126</v>
      </c>
      <c r="L1581" s="1">
        <v>1.1008080541665018E-3</v>
      </c>
      <c r="M1581" s="1" t="s">
        <v>29</v>
      </c>
      <c r="N1581" s="1" t="s">
        <v>28</v>
      </c>
      <c r="O1581" s="1" t="s">
        <v>81</v>
      </c>
      <c r="P1581" s="1">
        <f t="shared" ref="P1581:Q1581" si="1163">P1210</f>
        <v>4.3943719793241147</v>
      </c>
      <c r="Q1581" s="1">
        <f t="shared" si="1163"/>
        <v>2</v>
      </c>
      <c r="R1581" s="1">
        <f>Tabulka1[[#This Row],[z2]]</f>
        <v>1.1533127977642126</v>
      </c>
      <c r="S1581" s="1">
        <f>Tabulka1[[#This Row],[std2]]</f>
        <v>1.1008080541665018E-3</v>
      </c>
      <c r="T1581" s="1" t="s">
        <v>39</v>
      </c>
      <c r="U1581" s="1" t="s">
        <v>28</v>
      </c>
      <c r="V1581" s="1" t="str">
        <f>Tabulka1[[#This Row],[z2Label]]</f>
        <v>Dynamic viscosity (mPa.s)</v>
      </c>
      <c r="W1581" s="1">
        <f>2*Tabulka1[[#This Row],[x3]]/94.196*1000/(100-Tabulka1[[#This Row],[x2]])</f>
        <v>1.0366970004208989</v>
      </c>
      <c r="X1581" s="1">
        <f>(Tabulka1[[#This Row],[x2]]-Tabulka1[[#This Row],[x3]])/60.08*1000/(100-Tabulka1[[#This Row],[x2]])</f>
        <v>1.0366970004208991</v>
      </c>
      <c r="Y1581" s="1">
        <f>Tabulka1[[#This Row],[z2]]</f>
        <v>1.1533127977642126</v>
      </c>
      <c r="Z1581" s="1">
        <f>Tabulka1[[#This Row],[std2]]</f>
        <v>1.1008080541665018E-3</v>
      </c>
      <c r="AA1581" s="1" t="s">
        <v>40</v>
      </c>
      <c r="AB1581" s="1" t="s">
        <v>37</v>
      </c>
      <c r="AC1581" s="1" t="str">
        <f>Tabulka1[[#This Row],[z2Label]]</f>
        <v>Dynamic viscosity (mPa.s)</v>
      </c>
      <c r="AD1581" s="1">
        <f>Tabulka1[[#This Row],[y2]]</f>
        <v>2</v>
      </c>
      <c r="AE1581" s="1">
        <f>Tabulka1[[#This Row],[x3]]</f>
        <v>4.3943719793241147</v>
      </c>
      <c r="AF1581" s="1">
        <f>Tabulka1[[#This Row],[x2]]-Tabulka1[[#This Row],[x3]]</f>
        <v>5.6056280206758853</v>
      </c>
      <c r="AG1581" s="1">
        <f>100-Tabulka1[[#This Row],[Na2O_proc]]-Tabulka1[[#This Row],[SiO2_proc]]</f>
        <v>90</v>
      </c>
      <c r="AH1581" s="1">
        <f>Tabulka1[[#This Row],[z2]]</f>
        <v>1.1533127977642126</v>
      </c>
      <c r="AI1581" s="1">
        <f>Tabulka1[[#This Row],[std2]]</f>
        <v>1.1008080541665018E-3</v>
      </c>
      <c r="AJ1581" s="1" t="str">
        <f>Tabulka1[[#This Row],[z2Label]]</f>
        <v>Dynamic viscosity (mPa.s)</v>
      </c>
      <c r="AK1581" s="1">
        <v>25</v>
      </c>
      <c r="AL1581" s="1" t="s">
        <v>83</v>
      </c>
      <c r="AM1581" s="1" t="s">
        <v>79</v>
      </c>
      <c r="AN1581" s="1">
        <f t="shared" si="983"/>
        <v>1.1610779999999998</v>
      </c>
      <c r="AO1581" s="1">
        <f>Tabulka1[[#This Row],[Interpolated_z2]]-Tabulka1[[#This Row],[z2]]</f>
        <v>7.7652022357872497E-3</v>
      </c>
      <c r="AP1581" s="1">
        <f>Tabulka1[[#This Row],[Interpolated_z2 - measured]]/Tabulka1[[#This Row],[z2]]*100</f>
        <v>0.67329541914740776</v>
      </c>
      <c r="AQ1581" s="1">
        <v>1</v>
      </c>
    </row>
    <row r="1582" spans="1:43" ht="16.5" x14ac:dyDescent="0.35">
      <c r="A1582" s="1">
        <f t="shared" ref="A1582:B1582" si="1164">A1211</f>
        <v>1.5825309298550074</v>
      </c>
      <c r="B1582" s="1">
        <f t="shared" si="1164"/>
        <v>1.5825309298550074</v>
      </c>
      <c r="C1582" s="1">
        <f>Tabulka1[[#This Row],[z2]]</f>
        <v>1.3814598497479849</v>
      </c>
      <c r="D1582" s="1">
        <f>Tabulka1[[#This Row],[std2]]</f>
        <v>1.1387200733164805E-3</v>
      </c>
      <c r="E1582" s="1">
        <f t="shared" si="1006"/>
        <v>7</v>
      </c>
      <c r="F1582" s="1" t="s">
        <v>84</v>
      </c>
      <c r="G1582" s="1" t="s">
        <v>27</v>
      </c>
      <c r="H1582" s="1" t="str">
        <f>Tabulka1[[#This Row],[z2Label]]</f>
        <v>Dynamic viscosity (mPa.s)</v>
      </c>
      <c r="I1582" s="1">
        <f t="shared" ref="I1582:J1582" si="1165">I1211</f>
        <v>15</v>
      </c>
      <c r="J1582" s="1">
        <f t="shared" si="1165"/>
        <v>2</v>
      </c>
      <c r="K1582" s="1">
        <v>1.3814598497479849</v>
      </c>
      <c r="L1582" s="1">
        <v>1.1387200733164805E-3</v>
      </c>
      <c r="M1582" s="1" t="s">
        <v>29</v>
      </c>
      <c r="N1582" s="1" t="s">
        <v>28</v>
      </c>
      <c r="O1582" s="1" t="s">
        <v>81</v>
      </c>
      <c r="P1582" s="1">
        <f t="shared" ref="P1582:Q1582" si="1166">P1211</f>
        <v>6.5915579689861721</v>
      </c>
      <c r="Q1582" s="1">
        <f t="shared" si="1166"/>
        <v>2</v>
      </c>
      <c r="R1582" s="1">
        <f>Tabulka1[[#This Row],[z2]]</f>
        <v>1.3814598497479849</v>
      </c>
      <c r="S1582" s="1">
        <f>Tabulka1[[#This Row],[std2]]</f>
        <v>1.1387200733164805E-3</v>
      </c>
      <c r="T1582" s="1" t="s">
        <v>39</v>
      </c>
      <c r="U1582" s="1" t="s">
        <v>28</v>
      </c>
      <c r="V1582" s="1" t="str">
        <f>Tabulka1[[#This Row],[z2Label]]</f>
        <v>Dynamic viscosity (mPa.s)</v>
      </c>
      <c r="W1582" s="1">
        <f>2*Tabulka1[[#This Row],[x3]]/94.196*1000/(100-Tabulka1[[#This Row],[x2]])</f>
        <v>1.6465187653743689</v>
      </c>
      <c r="X1582" s="1">
        <f>(Tabulka1[[#This Row],[x2]]-Tabulka1[[#This Row],[x3]])/60.08*1000/(100-Tabulka1[[#This Row],[x2]])</f>
        <v>1.6465187653743689</v>
      </c>
      <c r="Y1582" s="1">
        <f>Tabulka1[[#This Row],[z2]]</f>
        <v>1.3814598497479849</v>
      </c>
      <c r="Z1582" s="1">
        <f>Tabulka1[[#This Row],[std2]]</f>
        <v>1.1387200733164805E-3</v>
      </c>
      <c r="AA1582" s="1" t="s">
        <v>40</v>
      </c>
      <c r="AB1582" s="1" t="s">
        <v>37</v>
      </c>
      <c r="AC1582" s="1" t="str">
        <f>Tabulka1[[#This Row],[z2Label]]</f>
        <v>Dynamic viscosity (mPa.s)</v>
      </c>
      <c r="AD1582" s="1">
        <f>Tabulka1[[#This Row],[y2]]</f>
        <v>2</v>
      </c>
      <c r="AE1582" s="1">
        <f>Tabulka1[[#This Row],[x3]]</f>
        <v>6.5915579689861721</v>
      </c>
      <c r="AF1582" s="1">
        <f>Tabulka1[[#This Row],[x2]]-Tabulka1[[#This Row],[x3]]</f>
        <v>8.408442031013827</v>
      </c>
      <c r="AG1582" s="1">
        <f>100-Tabulka1[[#This Row],[Na2O_proc]]-Tabulka1[[#This Row],[SiO2_proc]]</f>
        <v>85</v>
      </c>
      <c r="AH1582" s="1">
        <f>Tabulka1[[#This Row],[z2]]</f>
        <v>1.3814598497479849</v>
      </c>
      <c r="AI1582" s="1">
        <f>Tabulka1[[#This Row],[std2]]</f>
        <v>1.1387200733164805E-3</v>
      </c>
      <c r="AJ1582" s="1" t="str">
        <f>Tabulka1[[#This Row],[z2Label]]</f>
        <v>Dynamic viscosity (mPa.s)</v>
      </c>
      <c r="AK1582" s="1">
        <v>25</v>
      </c>
      <c r="AL1582" s="1" t="s">
        <v>83</v>
      </c>
      <c r="AM1582" s="1" t="s">
        <v>79</v>
      </c>
      <c r="AN1582" s="1">
        <f t="shared" si="983"/>
        <v>1.4578726250000005</v>
      </c>
      <c r="AO1582" s="1">
        <f>Tabulka1[[#This Row],[Interpolated_z2]]-Tabulka1[[#This Row],[z2]]</f>
        <v>7.6412775252015619E-2</v>
      </c>
      <c r="AP1582" s="1">
        <f>Tabulka1[[#This Row],[Interpolated_z2 - measured]]/Tabulka1[[#This Row],[z2]]*100</f>
        <v>5.5313062674934308</v>
      </c>
      <c r="AQ1582" s="1">
        <v>1</v>
      </c>
    </row>
    <row r="1583" spans="1:43" ht="16.5" x14ac:dyDescent="0.35">
      <c r="A1583" s="1">
        <f t="shared" ref="A1583:B1583" si="1167">A1212</f>
        <v>2.203530575304633</v>
      </c>
      <c r="B1583" s="1">
        <f t="shared" si="1167"/>
        <v>2.203530575304633</v>
      </c>
      <c r="C1583" s="1">
        <f>Tabulka1[[#This Row],[z2]]</f>
        <v>1.7191760016192321</v>
      </c>
      <c r="D1583" s="1">
        <f>Tabulka1[[#This Row],[std2]]</f>
        <v>1.491903020364379E-3</v>
      </c>
      <c r="E1583" s="1">
        <f t="shared" si="1006"/>
        <v>7</v>
      </c>
      <c r="F1583" s="1" t="s">
        <v>84</v>
      </c>
      <c r="G1583" s="1" t="s">
        <v>27</v>
      </c>
      <c r="H1583" s="1" t="str">
        <f>Tabulka1[[#This Row],[z2Label]]</f>
        <v>Dynamic viscosity (mPa.s)</v>
      </c>
      <c r="I1583" s="1">
        <f t="shared" ref="I1583:J1583" si="1168">I1212</f>
        <v>20</v>
      </c>
      <c r="J1583" s="1">
        <f t="shared" si="1168"/>
        <v>2</v>
      </c>
      <c r="K1583" s="1">
        <v>1.7191760016192321</v>
      </c>
      <c r="L1583" s="1">
        <v>1.491903020364379E-3</v>
      </c>
      <c r="M1583" s="1" t="s">
        <v>29</v>
      </c>
      <c r="N1583" s="1" t="s">
        <v>28</v>
      </c>
      <c r="O1583" s="1" t="s">
        <v>81</v>
      </c>
      <c r="P1583" s="1">
        <f t="shared" ref="P1583:Q1583" si="1169">P1212</f>
        <v>8.7887439586482294</v>
      </c>
      <c r="Q1583" s="1">
        <f t="shared" si="1169"/>
        <v>2</v>
      </c>
      <c r="R1583" s="1">
        <f>Tabulka1[[#This Row],[z2]]</f>
        <v>1.7191760016192321</v>
      </c>
      <c r="S1583" s="1">
        <f>Tabulka1[[#This Row],[std2]]</f>
        <v>1.491903020364379E-3</v>
      </c>
      <c r="T1583" s="1" t="s">
        <v>39</v>
      </c>
      <c r="U1583" s="1" t="s">
        <v>28</v>
      </c>
      <c r="V1583" s="1" t="str">
        <f>Tabulka1[[#This Row],[z2Label]]</f>
        <v>Dynamic viscosity (mPa.s)</v>
      </c>
      <c r="W1583" s="1">
        <f>2*Tabulka1[[#This Row],[x3]]/94.196*1000/(100-Tabulka1[[#This Row],[x2]])</f>
        <v>2.3325682509470225</v>
      </c>
      <c r="X1583" s="1">
        <f>(Tabulka1[[#This Row],[x2]]-Tabulka1[[#This Row],[x3]])/60.08*1000/(100-Tabulka1[[#This Row],[x2]])</f>
        <v>2.3325682509470229</v>
      </c>
      <c r="Y1583" s="1">
        <f>Tabulka1[[#This Row],[z2]]</f>
        <v>1.7191760016192321</v>
      </c>
      <c r="Z1583" s="1">
        <f>Tabulka1[[#This Row],[std2]]</f>
        <v>1.491903020364379E-3</v>
      </c>
      <c r="AA1583" s="1" t="s">
        <v>40</v>
      </c>
      <c r="AB1583" s="1" t="s">
        <v>37</v>
      </c>
      <c r="AC1583" s="1" t="str">
        <f>Tabulka1[[#This Row],[z2Label]]</f>
        <v>Dynamic viscosity (mPa.s)</v>
      </c>
      <c r="AD1583" s="1">
        <f>Tabulka1[[#This Row],[y2]]</f>
        <v>2</v>
      </c>
      <c r="AE1583" s="1">
        <f>Tabulka1[[#This Row],[x3]]</f>
        <v>8.7887439586482294</v>
      </c>
      <c r="AF1583" s="1">
        <f>Tabulka1[[#This Row],[x2]]-Tabulka1[[#This Row],[x3]]</f>
        <v>11.211256041351771</v>
      </c>
      <c r="AG1583" s="1">
        <f>100-Tabulka1[[#This Row],[Na2O_proc]]-Tabulka1[[#This Row],[SiO2_proc]]</f>
        <v>80</v>
      </c>
      <c r="AH1583" s="1">
        <f>Tabulka1[[#This Row],[z2]]</f>
        <v>1.7191760016192321</v>
      </c>
      <c r="AI1583" s="1">
        <f>Tabulka1[[#This Row],[std2]]</f>
        <v>1.491903020364379E-3</v>
      </c>
      <c r="AJ1583" s="1" t="str">
        <f>Tabulka1[[#This Row],[z2Label]]</f>
        <v>Dynamic viscosity (mPa.s)</v>
      </c>
      <c r="AK1583" s="1">
        <v>25</v>
      </c>
      <c r="AL1583" s="1" t="s">
        <v>83</v>
      </c>
      <c r="AM1583" s="1" t="s">
        <v>79</v>
      </c>
      <c r="AN1583" s="1">
        <f t="shared" si="983"/>
        <v>1.7173879999999981</v>
      </c>
      <c r="AO1583" s="1">
        <f>Tabulka1[[#This Row],[Interpolated_z2]]-Tabulka1[[#This Row],[z2]]</f>
        <v>-1.7880016192339809E-3</v>
      </c>
      <c r="AP1583" s="1">
        <f>Tabulka1[[#This Row],[Interpolated_z2 - measured]]/Tabulka1[[#This Row],[z2]]*100</f>
        <v>-0.10400340730384348</v>
      </c>
      <c r="AQ1583" s="1">
        <v>1</v>
      </c>
    </row>
    <row r="1584" spans="1:43" ht="16.5" x14ac:dyDescent="0.35">
      <c r="A1584" s="1">
        <f t="shared" ref="A1584:B1584" si="1170">A1213</f>
        <v>2.8812699434585451</v>
      </c>
      <c r="B1584" s="1">
        <f t="shared" si="1170"/>
        <v>2.8812699434585451</v>
      </c>
      <c r="C1584" s="1">
        <f>Tabulka1[[#This Row],[z2]]</f>
        <v>2.25504996574701</v>
      </c>
      <c r="D1584" s="1">
        <f>Tabulka1[[#This Row],[std2]]</f>
        <v>2.6455883590462133E-3</v>
      </c>
      <c r="E1584" s="1">
        <f t="shared" si="1006"/>
        <v>7</v>
      </c>
      <c r="F1584" s="1" t="s">
        <v>84</v>
      </c>
      <c r="G1584" s="1" t="s">
        <v>27</v>
      </c>
      <c r="H1584" s="1" t="str">
        <f>Tabulka1[[#This Row],[z2Label]]</f>
        <v>Dynamic viscosity (mPa.s)</v>
      </c>
      <c r="I1584" s="1">
        <f t="shared" ref="I1584:J1584" si="1171">I1213</f>
        <v>25</v>
      </c>
      <c r="J1584" s="1">
        <f t="shared" si="1171"/>
        <v>2</v>
      </c>
      <c r="K1584" s="1">
        <v>2.25504996574701</v>
      </c>
      <c r="L1584" s="1">
        <v>2.6455883590462133E-3</v>
      </c>
      <c r="M1584" s="1" t="s">
        <v>29</v>
      </c>
      <c r="N1584" s="1" t="s">
        <v>28</v>
      </c>
      <c r="O1584" s="1" t="s">
        <v>81</v>
      </c>
      <c r="P1584" s="1">
        <f t="shared" ref="P1584:Q1584" si="1172">P1213</f>
        <v>10.985929948310288</v>
      </c>
      <c r="Q1584" s="1">
        <f t="shared" si="1172"/>
        <v>2</v>
      </c>
      <c r="R1584" s="1">
        <f>Tabulka1[[#This Row],[z2]]</f>
        <v>2.25504996574701</v>
      </c>
      <c r="S1584" s="1">
        <f>Tabulka1[[#This Row],[std2]]</f>
        <v>2.6455883590462133E-3</v>
      </c>
      <c r="T1584" s="1" t="s">
        <v>39</v>
      </c>
      <c r="U1584" s="1" t="s">
        <v>28</v>
      </c>
      <c r="V1584" s="1" t="str">
        <f>Tabulka1[[#This Row],[z2Label]]</f>
        <v>Dynamic viscosity (mPa.s)</v>
      </c>
      <c r="W1584" s="1">
        <f>2*Tabulka1[[#This Row],[x3]]/94.196*1000/(100-Tabulka1[[#This Row],[x2]])</f>
        <v>3.1100910012626968</v>
      </c>
      <c r="X1584" s="1">
        <f>(Tabulka1[[#This Row],[x2]]-Tabulka1[[#This Row],[x3]])/60.08*1000/(100-Tabulka1[[#This Row],[x2]])</f>
        <v>3.1100910012626968</v>
      </c>
      <c r="Y1584" s="1">
        <f>Tabulka1[[#This Row],[z2]]</f>
        <v>2.25504996574701</v>
      </c>
      <c r="Z1584" s="1">
        <f>Tabulka1[[#This Row],[std2]]</f>
        <v>2.6455883590462133E-3</v>
      </c>
      <c r="AA1584" s="1" t="s">
        <v>40</v>
      </c>
      <c r="AB1584" s="1" t="s">
        <v>37</v>
      </c>
      <c r="AC1584" s="1" t="str">
        <f>Tabulka1[[#This Row],[z2Label]]</f>
        <v>Dynamic viscosity (mPa.s)</v>
      </c>
      <c r="AD1584" s="1">
        <f>Tabulka1[[#This Row],[y2]]</f>
        <v>2</v>
      </c>
      <c r="AE1584" s="1">
        <f>Tabulka1[[#This Row],[x3]]</f>
        <v>10.985929948310288</v>
      </c>
      <c r="AF1584" s="1">
        <f>Tabulka1[[#This Row],[x2]]-Tabulka1[[#This Row],[x3]]</f>
        <v>14.014070051689712</v>
      </c>
      <c r="AG1584" s="1">
        <f>100-Tabulka1[[#This Row],[Na2O_proc]]-Tabulka1[[#This Row],[SiO2_proc]]</f>
        <v>75</v>
      </c>
      <c r="AH1584" s="1">
        <f>Tabulka1[[#This Row],[z2]]</f>
        <v>2.25504996574701</v>
      </c>
      <c r="AI1584" s="1">
        <f>Tabulka1[[#This Row],[std2]]</f>
        <v>2.6455883590462133E-3</v>
      </c>
      <c r="AJ1584" s="1" t="str">
        <f>Tabulka1[[#This Row],[z2Label]]</f>
        <v>Dynamic viscosity (mPa.s)</v>
      </c>
      <c r="AK1584" s="1">
        <v>25</v>
      </c>
      <c r="AL1584" s="1" t="s">
        <v>83</v>
      </c>
      <c r="AM1584" s="1" t="s">
        <v>79</v>
      </c>
      <c r="AN1584" s="1">
        <f t="shared" si="983"/>
        <v>2.1308216250000003</v>
      </c>
      <c r="AO1584" s="1">
        <f>Tabulka1[[#This Row],[Interpolated_z2]]-Tabulka1[[#This Row],[z2]]</f>
        <v>-0.12422834074700972</v>
      </c>
      <c r="AP1584" s="1">
        <f>Tabulka1[[#This Row],[Interpolated_z2 - measured]]/Tabulka1[[#This Row],[z2]]*100</f>
        <v>-5.5088952632523034</v>
      </c>
      <c r="AQ1584" s="1">
        <v>1</v>
      </c>
    </row>
    <row r="1585" spans="1:43" ht="16.5" x14ac:dyDescent="0.35">
      <c r="A1585" s="1">
        <f t="shared" ref="A1585:B1585" si="1173">A1214</f>
        <v>3.6186950680176904</v>
      </c>
      <c r="B1585" s="1">
        <f t="shared" si="1173"/>
        <v>3.6186950680176904</v>
      </c>
      <c r="C1585" s="1">
        <f>Tabulka1[[#This Row],[z2]]</f>
        <v>3.2325767716367584</v>
      </c>
      <c r="D1585" s="1">
        <f>Tabulka1[[#This Row],[std2]]</f>
        <v>0.10815833807131112</v>
      </c>
      <c r="E1585" s="1">
        <f t="shared" si="1006"/>
        <v>7</v>
      </c>
      <c r="F1585" s="1" t="s">
        <v>84</v>
      </c>
      <c r="G1585" s="1" t="s">
        <v>27</v>
      </c>
      <c r="H1585" s="1" t="str">
        <f>Tabulka1[[#This Row],[z2Label]]</f>
        <v>Dynamic viscosity (mPa.s)</v>
      </c>
      <c r="I1585" s="1">
        <f t="shared" ref="I1585:J1585" si="1174">I1214</f>
        <v>30</v>
      </c>
      <c r="J1585" s="1">
        <f t="shared" si="1174"/>
        <v>2</v>
      </c>
      <c r="K1585" s="1">
        <v>3.2325767716367584</v>
      </c>
      <c r="L1585" s="1">
        <v>0.10815833807131112</v>
      </c>
      <c r="M1585" s="1" t="s">
        <v>29</v>
      </c>
      <c r="N1585" s="1" t="s">
        <v>28</v>
      </c>
      <c r="O1585" s="1" t="s">
        <v>81</v>
      </c>
      <c r="P1585" s="1">
        <f t="shared" ref="P1585:Q1585" si="1175">P1214</f>
        <v>13.183115937972344</v>
      </c>
      <c r="Q1585" s="1">
        <f t="shared" si="1175"/>
        <v>2</v>
      </c>
      <c r="R1585" s="1">
        <f>Tabulka1[[#This Row],[z2]]</f>
        <v>3.2325767716367584</v>
      </c>
      <c r="S1585" s="1">
        <f>Tabulka1[[#This Row],[std2]]</f>
        <v>0.10815833807131112</v>
      </c>
      <c r="T1585" s="1" t="s">
        <v>39</v>
      </c>
      <c r="U1585" s="1" t="s">
        <v>28</v>
      </c>
      <c r="V1585" s="1" t="str">
        <f>Tabulka1[[#This Row],[z2Label]]</f>
        <v>Dynamic viscosity (mPa.s)</v>
      </c>
      <c r="W1585" s="1">
        <f>2*Tabulka1[[#This Row],[x3]]/94.196*1000/(100-Tabulka1[[#This Row],[x2]])</f>
        <v>3.9986884301948962</v>
      </c>
      <c r="X1585" s="1">
        <f>(Tabulka1[[#This Row],[x2]]-Tabulka1[[#This Row],[x3]])/60.08*1000/(100-Tabulka1[[#This Row],[x2]])</f>
        <v>3.9986884301948962</v>
      </c>
      <c r="Y1585" s="1">
        <f>Tabulka1[[#This Row],[z2]]</f>
        <v>3.2325767716367584</v>
      </c>
      <c r="Z1585" s="1">
        <f>Tabulka1[[#This Row],[std2]]</f>
        <v>0.10815833807131112</v>
      </c>
      <c r="AA1585" s="1" t="s">
        <v>40</v>
      </c>
      <c r="AB1585" s="1" t="s">
        <v>37</v>
      </c>
      <c r="AC1585" s="1" t="str">
        <f>Tabulka1[[#This Row],[z2Label]]</f>
        <v>Dynamic viscosity (mPa.s)</v>
      </c>
      <c r="AD1585" s="1">
        <f>Tabulka1[[#This Row],[y2]]</f>
        <v>2</v>
      </c>
      <c r="AE1585" s="1">
        <f>Tabulka1[[#This Row],[x3]]</f>
        <v>13.183115937972344</v>
      </c>
      <c r="AF1585" s="1">
        <f>Tabulka1[[#This Row],[x2]]-Tabulka1[[#This Row],[x3]]</f>
        <v>16.816884062027654</v>
      </c>
      <c r="AG1585" s="1">
        <f>100-Tabulka1[[#This Row],[Na2O_proc]]-Tabulka1[[#This Row],[SiO2_proc]]</f>
        <v>70</v>
      </c>
      <c r="AH1585" s="1">
        <f>Tabulka1[[#This Row],[z2]]</f>
        <v>3.2325767716367584</v>
      </c>
      <c r="AI1585" s="1">
        <f>Tabulka1[[#This Row],[std2]]</f>
        <v>0.10815833807131112</v>
      </c>
      <c r="AJ1585" s="1" t="str">
        <f>Tabulka1[[#This Row],[z2Label]]</f>
        <v>Dynamic viscosity (mPa.s)</v>
      </c>
      <c r="AK1585" s="1">
        <v>25</v>
      </c>
      <c r="AL1585" s="1" t="s">
        <v>83</v>
      </c>
      <c r="AM1585" s="1" t="s">
        <v>79</v>
      </c>
      <c r="AN1585" s="1">
        <f t="shared" ref="AN1585:AN1614" si="1176">1.0635 + -0.17346*I1585 + -0.52352*J1585 + 0.026836*I1585^2 + 0.13261*I1585*J1585 + 0.34042*J1585^2 + -0.0011475*I1585^3 + -0.0064059*I1585^2*J1585 + -0.059085*I1585*J1585^2 + -0.053297*J1585^3 + 0.000016541*I1585^4 + 0.00012228*I1585^3*J1585 + 0.00077966*I1585^2*J1585^2 + 0.0087336*I1585*J1585^3 + -0.0012705*J1585^4</f>
        <v>3.1374859999999978</v>
      </c>
      <c r="AO1585" s="1">
        <f>Tabulka1[[#This Row],[Interpolated_z2]]-Tabulka1[[#This Row],[z2]]</f>
        <v>-9.5090771636760607E-2</v>
      </c>
      <c r="AP1585" s="1">
        <f>Tabulka1[[#This Row],[Interpolated_z2 - measured]]/Tabulka1[[#This Row],[z2]]*100</f>
        <v>-2.9416400090202055</v>
      </c>
      <c r="AQ1585" s="1">
        <v>1</v>
      </c>
    </row>
    <row r="1586" spans="1:43" ht="16.5" x14ac:dyDescent="0.35">
      <c r="A1586" s="1">
        <f t="shared" ref="A1586:B1586" si="1177">A1215</f>
        <v>3.8638606057213236</v>
      </c>
      <c r="B1586" s="1">
        <f t="shared" si="1177"/>
        <v>3.8638606057213236</v>
      </c>
      <c r="C1586" s="1">
        <f>Tabulka1[[#This Row],[z2]]</f>
        <v>3.5721143641884927</v>
      </c>
      <c r="D1586" s="1">
        <f>Tabulka1[[#This Row],[std2]]</f>
        <v>1.2520112855353401E-3</v>
      </c>
      <c r="E1586" s="1">
        <f t="shared" si="1006"/>
        <v>7</v>
      </c>
      <c r="F1586" s="1" t="s">
        <v>84</v>
      </c>
      <c r="G1586" s="1" t="s">
        <v>27</v>
      </c>
      <c r="H1586" s="1" t="str">
        <f>Tabulka1[[#This Row],[z2Label]]</f>
        <v>Dynamic viscosity (mPa.s)</v>
      </c>
      <c r="I1586" s="1">
        <f t="shared" ref="I1586:J1586" si="1178">I1215</f>
        <v>31.56</v>
      </c>
      <c r="J1586" s="1">
        <f t="shared" si="1178"/>
        <v>2</v>
      </c>
      <c r="K1586" s="1">
        <v>3.5721143641884927</v>
      </c>
      <c r="L1586" s="1">
        <v>1.2520112855353401E-3</v>
      </c>
      <c r="M1586" s="1" t="s">
        <v>29</v>
      </c>
      <c r="N1586" s="1" t="s">
        <v>28</v>
      </c>
      <c r="O1586" s="1" t="s">
        <v>81</v>
      </c>
      <c r="P1586" s="1">
        <f t="shared" ref="P1586:Q1586" si="1179">P1215</f>
        <v>13.868637966746906</v>
      </c>
      <c r="Q1586" s="1">
        <f t="shared" si="1179"/>
        <v>2</v>
      </c>
      <c r="R1586" s="1">
        <f>Tabulka1[[#This Row],[z2]]</f>
        <v>3.5721143641884927</v>
      </c>
      <c r="S1586" s="1">
        <f>Tabulka1[[#This Row],[std2]]</f>
        <v>1.2520112855353401E-3</v>
      </c>
      <c r="T1586" s="1" t="s">
        <v>39</v>
      </c>
      <c r="U1586" s="1" t="s">
        <v>28</v>
      </c>
      <c r="V1586" s="1" t="str">
        <f>Tabulka1[[#This Row],[z2Label]]</f>
        <v>Dynamic viscosity (mPa.s)</v>
      </c>
      <c r="W1586" s="1">
        <f>2*Tabulka1[[#This Row],[x3]]/94.196*1000/(100-Tabulka1[[#This Row],[x2]])</f>
        <v>4.3025046171763899</v>
      </c>
      <c r="X1586" s="1">
        <f>(Tabulka1[[#This Row],[x2]]-Tabulka1[[#This Row],[x3]])/60.08*1000/(100-Tabulka1[[#This Row],[x2]])</f>
        <v>4.3025046171763908</v>
      </c>
      <c r="Y1586" s="1">
        <f>Tabulka1[[#This Row],[z2]]</f>
        <v>3.5721143641884927</v>
      </c>
      <c r="Z1586" s="1">
        <f>Tabulka1[[#This Row],[std2]]</f>
        <v>1.2520112855353401E-3</v>
      </c>
      <c r="AA1586" s="1" t="s">
        <v>40</v>
      </c>
      <c r="AB1586" s="1" t="s">
        <v>37</v>
      </c>
      <c r="AC1586" s="1" t="str">
        <f>Tabulka1[[#This Row],[z2Label]]</f>
        <v>Dynamic viscosity (mPa.s)</v>
      </c>
      <c r="AD1586" s="1">
        <f>Tabulka1[[#This Row],[y2]]</f>
        <v>2</v>
      </c>
      <c r="AE1586" s="1">
        <f>Tabulka1[[#This Row],[x3]]</f>
        <v>13.868637966746906</v>
      </c>
      <c r="AF1586" s="1">
        <f>Tabulka1[[#This Row],[x2]]-Tabulka1[[#This Row],[x3]]</f>
        <v>17.691362033253093</v>
      </c>
      <c r="AG1586" s="1">
        <f>100-Tabulka1[[#This Row],[Na2O_proc]]-Tabulka1[[#This Row],[SiO2_proc]]</f>
        <v>68.44</v>
      </c>
      <c r="AH1586" s="1">
        <f>Tabulka1[[#This Row],[z2]]</f>
        <v>3.5721143641884927</v>
      </c>
      <c r="AI1586" s="1">
        <f>Tabulka1[[#This Row],[std2]]</f>
        <v>1.2520112855353401E-3</v>
      </c>
      <c r="AJ1586" s="1" t="str">
        <f>Tabulka1[[#This Row],[z2Label]]</f>
        <v>Dynamic viscosity (mPa.s)</v>
      </c>
      <c r="AK1586" s="1">
        <v>25</v>
      </c>
      <c r="AL1586" s="1" t="s">
        <v>83</v>
      </c>
      <c r="AM1586" s="1" t="s">
        <v>79</v>
      </c>
      <c r="AN1586" s="1">
        <f t="shared" si="1176"/>
        <v>3.6746822046542817</v>
      </c>
      <c r="AO1586" s="1">
        <f>Tabulka1[[#This Row],[Interpolated_z2]]-Tabulka1[[#This Row],[z2]]</f>
        <v>0.10256784046578904</v>
      </c>
      <c r="AP1586" s="1">
        <f>Tabulka1[[#This Row],[Interpolated_z2 - measured]]/Tabulka1[[#This Row],[z2]]*100</f>
        <v>2.8713481711017459</v>
      </c>
      <c r="AQ1586" s="1">
        <v>1</v>
      </c>
    </row>
    <row r="1587" spans="1:43" ht="16.5" x14ac:dyDescent="0.35">
      <c r="A1587" s="1">
        <f t="shared" ref="A1587:B1587" si="1180">A1216</f>
        <v>0</v>
      </c>
      <c r="B1587" s="1">
        <f t="shared" si="1180"/>
        <v>0</v>
      </c>
      <c r="C1587" s="1">
        <f>Tabulka1[[#This Row],[z2]]</f>
        <v>0.85630634428904007</v>
      </c>
      <c r="D1587" s="1">
        <f>Tabulka1[[#This Row],[std2]]</f>
        <v>1.7616965743173559E-3</v>
      </c>
      <c r="E1587" s="1">
        <f t="shared" si="1006"/>
        <v>8</v>
      </c>
      <c r="F1587" s="1" t="s">
        <v>84</v>
      </c>
      <c r="G1587" s="1" t="s">
        <v>27</v>
      </c>
      <c r="H1587" s="1" t="str">
        <f>Tabulka1[[#This Row],[z2Label]]</f>
        <v>Dynamic viscosity (mPa.s)</v>
      </c>
      <c r="I1587" s="1">
        <f t="shared" ref="I1587:J1587" si="1181">I1216</f>
        <v>0</v>
      </c>
      <c r="J1587" s="1">
        <f t="shared" si="1181"/>
        <v>2.5</v>
      </c>
      <c r="K1587" s="1">
        <v>0.85630634428904007</v>
      </c>
      <c r="L1587" s="1">
        <v>1.7616965743173559E-3</v>
      </c>
      <c r="M1587" s="1" t="s">
        <v>29</v>
      </c>
      <c r="N1587" s="1" t="s">
        <v>28</v>
      </c>
      <c r="O1587" s="1" t="s">
        <v>81</v>
      </c>
      <c r="P1587" s="1">
        <f t="shared" ref="P1587:Q1587" si="1182">P1216</f>
        <v>0</v>
      </c>
      <c r="Q1587" s="1">
        <f t="shared" si="1182"/>
        <v>2.5</v>
      </c>
      <c r="R1587" s="1">
        <f>Tabulka1[[#This Row],[z2]]</f>
        <v>0.85630634428904007</v>
      </c>
      <c r="S1587" s="1">
        <f>Tabulka1[[#This Row],[std2]]</f>
        <v>1.7616965743173559E-3</v>
      </c>
      <c r="T1587" s="1" t="s">
        <v>39</v>
      </c>
      <c r="U1587" s="1" t="s">
        <v>28</v>
      </c>
      <c r="V1587" s="1" t="str">
        <f>Tabulka1[[#This Row],[z2Label]]</f>
        <v>Dynamic viscosity (mPa.s)</v>
      </c>
      <c r="W1587" s="1">
        <f>2*Tabulka1[[#This Row],[x3]]/94.196*1000/(100-Tabulka1[[#This Row],[x2]])</f>
        <v>0</v>
      </c>
      <c r="X1587" s="1">
        <f>(Tabulka1[[#This Row],[x2]]-Tabulka1[[#This Row],[x3]])/60.08*1000/(100-Tabulka1[[#This Row],[x2]])</f>
        <v>0</v>
      </c>
      <c r="Y1587" s="1">
        <f>Tabulka1[[#This Row],[z2]]</f>
        <v>0.85630634428904007</v>
      </c>
      <c r="Z1587" s="1">
        <f>Tabulka1[[#This Row],[std2]]</f>
        <v>1.7616965743173559E-3</v>
      </c>
      <c r="AA1587" s="1" t="s">
        <v>40</v>
      </c>
      <c r="AB1587" s="1" t="s">
        <v>37</v>
      </c>
      <c r="AC1587" s="1" t="str">
        <f>Tabulka1[[#This Row],[z2Label]]</f>
        <v>Dynamic viscosity (mPa.s)</v>
      </c>
      <c r="AD1587" s="1">
        <f>Tabulka1[[#This Row],[y2]]</f>
        <v>2.5</v>
      </c>
      <c r="AE1587" s="1">
        <f>Tabulka1[[#This Row],[x3]]</f>
        <v>0</v>
      </c>
      <c r="AF1587" s="1">
        <f>Tabulka1[[#This Row],[x2]]-Tabulka1[[#This Row],[x3]]</f>
        <v>0</v>
      </c>
      <c r="AG1587" s="1">
        <f>100-Tabulka1[[#This Row],[Na2O_proc]]-Tabulka1[[#This Row],[SiO2_proc]]</f>
        <v>100</v>
      </c>
      <c r="AH1587" s="1">
        <f>Tabulka1[[#This Row],[z2]]</f>
        <v>0.85630634428904007</v>
      </c>
      <c r="AI1587" s="1">
        <f>Tabulka1[[#This Row],[std2]]</f>
        <v>1.7616965743173559E-3</v>
      </c>
      <c r="AJ1587" s="1" t="str">
        <f>Tabulka1[[#This Row],[z2Label]]</f>
        <v>Dynamic viscosity (mPa.s)</v>
      </c>
      <c r="AK1587" s="1">
        <v>25</v>
      </c>
      <c r="AL1587" s="1" t="s">
        <v>83</v>
      </c>
      <c r="AM1587" s="1" t="s">
        <v>79</v>
      </c>
      <c r="AN1587" s="1">
        <f t="shared" si="1176"/>
        <v>0.99993046875000002</v>
      </c>
      <c r="AO1587" s="1">
        <f>Tabulka1[[#This Row],[Interpolated_z2]]-Tabulka1[[#This Row],[z2]]</f>
        <v>0.14362412446095996</v>
      </c>
      <c r="AP1587" s="1">
        <f>Tabulka1[[#This Row],[Interpolated_z2 - measured]]/Tabulka1[[#This Row],[z2]]*100</f>
        <v>16.772516683875072</v>
      </c>
      <c r="AQ1587" s="1">
        <v>100</v>
      </c>
    </row>
    <row r="1588" spans="1:43" ht="16.5" x14ac:dyDescent="0.35">
      <c r="A1588" s="1">
        <f t="shared" ref="A1588:B1588" si="1183">A1217</f>
        <v>0.42479418648423067</v>
      </c>
      <c r="B1588" s="1">
        <f t="shared" si="1183"/>
        <v>0.53099273310528838</v>
      </c>
      <c r="C1588" s="1">
        <f>Tabulka1[[#This Row],[z2]]</f>
        <v>0.98319651249392548</v>
      </c>
      <c r="D1588" s="1">
        <f>Tabulka1[[#This Row],[std2]]</f>
        <v>1.2813929156525422E-3</v>
      </c>
      <c r="E1588" s="1">
        <f t="shared" si="1006"/>
        <v>8</v>
      </c>
      <c r="F1588" s="1" t="s">
        <v>84</v>
      </c>
      <c r="G1588" s="1" t="s">
        <v>27</v>
      </c>
      <c r="H1588" s="1" t="str">
        <f>Tabulka1[[#This Row],[z2Label]]</f>
        <v>Dynamic viscosity (mPa.s)</v>
      </c>
      <c r="I1588" s="1">
        <f t="shared" ref="I1588:J1588" si="1184">I1217</f>
        <v>5</v>
      </c>
      <c r="J1588" s="1">
        <f t="shared" si="1184"/>
        <v>2.5</v>
      </c>
      <c r="K1588" s="1">
        <v>0.98319651249392548</v>
      </c>
      <c r="L1588" s="1">
        <v>1.2813929156525422E-3</v>
      </c>
      <c r="M1588" s="1" t="s">
        <v>29</v>
      </c>
      <c r="N1588" s="1" t="s">
        <v>28</v>
      </c>
      <c r="O1588" s="1" t="s">
        <v>81</v>
      </c>
      <c r="P1588" s="1">
        <f t="shared" ref="P1588:Q1588" si="1185">P1217</f>
        <v>1.9271182834416278</v>
      </c>
      <c r="Q1588" s="1">
        <f t="shared" si="1185"/>
        <v>2.5</v>
      </c>
      <c r="R1588" s="1">
        <f>Tabulka1[[#This Row],[z2]]</f>
        <v>0.98319651249392548</v>
      </c>
      <c r="S1588" s="1">
        <f>Tabulka1[[#This Row],[std2]]</f>
        <v>1.2813929156525422E-3</v>
      </c>
      <c r="T1588" s="1" t="s">
        <v>39</v>
      </c>
      <c r="U1588" s="1" t="s">
        <v>28</v>
      </c>
      <c r="V1588" s="1" t="str">
        <f>Tabulka1[[#This Row],[z2Label]]</f>
        <v>Dynamic viscosity (mPa.s)</v>
      </c>
      <c r="W1588" s="1">
        <f>2*Tabulka1[[#This Row],[x3]]/94.196*1000/(100-Tabulka1[[#This Row],[x2]])</f>
        <v>0.43070736793866049</v>
      </c>
      <c r="X1588" s="1">
        <f>(Tabulka1[[#This Row],[x2]]-Tabulka1[[#This Row],[x3]])/60.08*1000/(100-Tabulka1[[#This Row],[x2]])</f>
        <v>0.53838420992332547</v>
      </c>
      <c r="Y1588" s="1">
        <f>Tabulka1[[#This Row],[z2]]</f>
        <v>0.98319651249392548</v>
      </c>
      <c r="Z1588" s="1">
        <f>Tabulka1[[#This Row],[std2]]</f>
        <v>1.2813929156525422E-3</v>
      </c>
      <c r="AA1588" s="1" t="s">
        <v>40</v>
      </c>
      <c r="AB1588" s="1" t="s">
        <v>37</v>
      </c>
      <c r="AC1588" s="1" t="str">
        <f>Tabulka1[[#This Row],[z2Label]]</f>
        <v>Dynamic viscosity (mPa.s)</v>
      </c>
      <c r="AD1588" s="1">
        <f>Tabulka1[[#This Row],[y2]]</f>
        <v>2.5</v>
      </c>
      <c r="AE1588" s="1">
        <f>Tabulka1[[#This Row],[x3]]</f>
        <v>1.9271182834416278</v>
      </c>
      <c r="AF1588" s="1">
        <f>Tabulka1[[#This Row],[x2]]-Tabulka1[[#This Row],[x3]]</f>
        <v>3.0728817165583724</v>
      </c>
      <c r="AG1588" s="1">
        <f>100-Tabulka1[[#This Row],[Na2O_proc]]-Tabulka1[[#This Row],[SiO2_proc]]</f>
        <v>95</v>
      </c>
      <c r="AH1588" s="1">
        <f>Tabulka1[[#This Row],[z2]]</f>
        <v>0.98319651249392548</v>
      </c>
      <c r="AI1588" s="1">
        <f>Tabulka1[[#This Row],[std2]]</f>
        <v>1.2813929156525422E-3</v>
      </c>
      <c r="AJ1588" s="1" t="str">
        <f>Tabulka1[[#This Row],[z2Label]]</f>
        <v>Dynamic viscosity (mPa.s)</v>
      </c>
      <c r="AK1588" s="1">
        <v>25</v>
      </c>
      <c r="AL1588" s="1" t="s">
        <v>83</v>
      </c>
      <c r="AM1588" s="1" t="s">
        <v>79</v>
      </c>
      <c r="AN1588" s="1">
        <f t="shared" si="1176"/>
        <v>0.92362796874999975</v>
      </c>
      <c r="AO1588" s="1">
        <f>Tabulka1[[#This Row],[Interpolated_z2]]-Tabulka1[[#This Row],[z2]]</f>
        <v>-5.9568543743925728E-2</v>
      </c>
      <c r="AP1588" s="1">
        <f>Tabulka1[[#This Row],[Interpolated_z2 - measured]]/Tabulka1[[#This Row],[z2]]*100</f>
        <v>-6.0586610089601765</v>
      </c>
      <c r="AQ1588" s="1">
        <v>1</v>
      </c>
    </row>
    <row r="1589" spans="1:43" ht="16.5" x14ac:dyDescent="0.35">
      <c r="A1589" s="1">
        <f t="shared" ref="A1589:B1589" si="1186">A1218</f>
        <v>0.88431889228956295</v>
      </c>
      <c r="B1589" s="1">
        <f t="shared" si="1186"/>
        <v>1.1053986153619537</v>
      </c>
      <c r="C1589" s="1">
        <f>Tabulka1[[#This Row],[z2]]</f>
        <v>1.1506522849522778</v>
      </c>
      <c r="D1589" s="1">
        <f>Tabulka1[[#This Row],[std2]]</f>
        <v>9.7513331940625241E-4</v>
      </c>
      <c r="E1589" s="1">
        <f t="shared" si="1006"/>
        <v>8</v>
      </c>
      <c r="F1589" s="1" t="s">
        <v>84</v>
      </c>
      <c r="G1589" s="1" t="s">
        <v>27</v>
      </c>
      <c r="H1589" s="1" t="str">
        <f>Tabulka1[[#This Row],[z2Label]]</f>
        <v>Dynamic viscosity (mPa.s)</v>
      </c>
      <c r="I1589" s="1">
        <f t="shared" ref="I1589:J1589" si="1187">I1218</f>
        <v>10</v>
      </c>
      <c r="J1589" s="1">
        <f t="shared" si="1187"/>
        <v>2.5</v>
      </c>
      <c r="K1589" s="1">
        <v>1.1506522849522778</v>
      </c>
      <c r="L1589" s="1">
        <v>9.7513331940625241E-4</v>
      </c>
      <c r="M1589" s="1" t="s">
        <v>29</v>
      </c>
      <c r="N1589" s="1" t="s">
        <v>28</v>
      </c>
      <c r="O1589" s="1" t="s">
        <v>81</v>
      </c>
      <c r="P1589" s="1">
        <f t="shared" ref="P1589:Q1589" si="1188">P1218</f>
        <v>3.8542365668832557</v>
      </c>
      <c r="Q1589" s="1">
        <f t="shared" si="1188"/>
        <v>2.5</v>
      </c>
      <c r="R1589" s="1">
        <f>Tabulka1[[#This Row],[z2]]</f>
        <v>1.1506522849522778</v>
      </c>
      <c r="S1589" s="1">
        <f>Tabulka1[[#This Row],[std2]]</f>
        <v>9.7513331940625241E-4</v>
      </c>
      <c r="T1589" s="1" t="s">
        <v>39</v>
      </c>
      <c r="U1589" s="1" t="s">
        <v>28</v>
      </c>
      <c r="V1589" s="1" t="str">
        <f>Tabulka1[[#This Row],[z2Label]]</f>
        <v>Dynamic viscosity (mPa.s)</v>
      </c>
      <c r="W1589" s="1">
        <f>2*Tabulka1[[#This Row],[x3]]/94.196*1000/(100-Tabulka1[[#This Row],[x2]])</f>
        <v>0.90927111009272765</v>
      </c>
      <c r="X1589" s="1">
        <f>(Tabulka1[[#This Row],[x2]]-Tabulka1[[#This Row],[x3]])/60.08*1000/(100-Tabulka1[[#This Row],[x2]])</f>
        <v>1.1365888876159094</v>
      </c>
      <c r="Y1589" s="1">
        <f>Tabulka1[[#This Row],[z2]]</f>
        <v>1.1506522849522778</v>
      </c>
      <c r="Z1589" s="1">
        <f>Tabulka1[[#This Row],[std2]]</f>
        <v>9.7513331940625241E-4</v>
      </c>
      <c r="AA1589" s="1" t="s">
        <v>40</v>
      </c>
      <c r="AB1589" s="1" t="s">
        <v>37</v>
      </c>
      <c r="AC1589" s="1" t="str">
        <f>Tabulka1[[#This Row],[z2Label]]</f>
        <v>Dynamic viscosity (mPa.s)</v>
      </c>
      <c r="AD1589" s="1">
        <f>Tabulka1[[#This Row],[y2]]</f>
        <v>2.5</v>
      </c>
      <c r="AE1589" s="1">
        <f>Tabulka1[[#This Row],[x3]]</f>
        <v>3.8542365668832557</v>
      </c>
      <c r="AF1589" s="1">
        <f>Tabulka1[[#This Row],[x2]]-Tabulka1[[#This Row],[x3]]</f>
        <v>6.1457634331167448</v>
      </c>
      <c r="AG1589" s="1">
        <f>100-Tabulka1[[#This Row],[Na2O_proc]]-Tabulka1[[#This Row],[SiO2_proc]]</f>
        <v>90</v>
      </c>
      <c r="AH1589" s="1">
        <f>Tabulka1[[#This Row],[z2]]</f>
        <v>1.1506522849522778</v>
      </c>
      <c r="AI1589" s="1">
        <f>Tabulka1[[#This Row],[std2]]</f>
        <v>9.7513331940625241E-4</v>
      </c>
      <c r="AJ1589" s="1" t="str">
        <f>Tabulka1[[#This Row],[z2Label]]</f>
        <v>Dynamic viscosity (mPa.s)</v>
      </c>
      <c r="AK1589" s="1">
        <v>25</v>
      </c>
      <c r="AL1589" s="1" t="s">
        <v>83</v>
      </c>
      <c r="AM1589" s="1" t="s">
        <v>79</v>
      </c>
      <c r="AN1589" s="1">
        <f t="shared" si="1176"/>
        <v>1.1454154687500007</v>
      </c>
      <c r="AO1589" s="1">
        <f>Tabulka1[[#This Row],[Interpolated_z2]]-Tabulka1[[#This Row],[z2]]</f>
        <v>-5.236816202277117E-3</v>
      </c>
      <c r="AP1589" s="1">
        <f>Tabulka1[[#This Row],[Interpolated_z2 - measured]]/Tabulka1[[#This Row],[z2]]*100</f>
        <v>-0.45511717751417047</v>
      </c>
      <c r="AQ1589" s="1">
        <v>1</v>
      </c>
    </row>
    <row r="1590" spans="1:43" ht="16.5" x14ac:dyDescent="0.35">
      <c r="A1590" s="1">
        <f t="shared" ref="A1590:B1590" si="1189">A1219</f>
        <v>1.3825144437715839</v>
      </c>
      <c r="B1590" s="1">
        <f t="shared" si="1189"/>
        <v>1.7281430547144798</v>
      </c>
      <c r="C1590" s="1">
        <f>Tabulka1[[#This Row],[z2]]</f>
        <v>1.3977543217883235</v>
      </c>
      <c r="D1590" s="1">
        <f>Tabulka1[[#This Row],[std2]]</f>
        <v>2.9626461923941384E-4</v>
      </c>
      <c r="E1590" s="1">
        <f t="shared" si="1006"/>
        <v>8</v>
      </c>
      <c r="F1590" s="1" t="s">
        <v>84</v>
      </c>
      <c r="G1590" s="1" t="s">
        <v>27</v>
      </c>
      <c r="H1590" s="1" t="str">
        <f>Tabulka1[[#This Row],[z2Label]]</f>
        <v>Dynamic viscosity (mPa.s)</v>
      </c>
      <c r="I1590" s="1">
        <f t="shared" ref="I1590:J1590" si="1190">I1219</f>
        <v>15</v>
      </c>
      <c r="J1590" s="1">
        <f t="shared" si="1190"/>
        <v>2.5</v>
      </c>
      <c r="K1590" s="1">
        <v>1.3977543217883235</v>
      </c>
      <c r="L1590" s="1">
        <v>2.9626461923941384E-4</v>
      </c>
      <c r="M1590" s="1" t="s">
        <v>29</v>
      </c>
      <c r="N1590" s="1" t="s">
        <v>28</v>
      </c>
      <c r="O1590" s="1" t="s">
        <v>81</v>
      </c>
      <c r="P1590" s="1">
        <f t="shared" ref="P1590:Q1590" si="1191">P1219</f>
        <v>5.7813548503248828</v>
      </c>
      <c r="Q1590" s="1">
        <f t="shared" si="1191"/>
        <v>2.5</v>
      </c>
      <c r="R1590" s="1">
        <f>Tabulka1[[#This Row],[z2]]</f>
        <v>1.3977543217883235</v>
      </c>
      <c r="S1590" s="1">
        <f>Tabulka1[[#This Row],[std2]]</f>
        <v>2.9626461923941384E-4</v>
      </c>
      <c r="T1590" s="1" t="s">
        <v>39</v>
      </c>
      <c r="U1590" s="1" t="s">
        <v>28</v>
      </c>
      <c r="V1590" s="1" t="str">
        <f>Tabulka1[[#This Row],[z2Label]]</f>
        <v>Dynamic viscosity (mPa.s)</v>
      </c>
      <c r="W1590" s="1">
        <f>2*Tabulka1[[#This Row],[x3]]/94.196*1000/(100-Tabulka1[[#This Row],[x2]])</f>
        <v>1.4441364689708025</v>
      </c>
      <c r="X1590" s="1">
        <f>(Tabulka1[[#This Row],[x2]]-Tabulka1[[#This Row],[x3]])/60.08*1000/(100-Tabulka1[[#This Row],[x2]])</f>
        <v>1.8051705862135028</v>
      </c>
      <c r="Y1590" s="1">
        <f>Tabulka1[[#This Row],[z2]]</f>
        <v>1.3977543217883235</v>
      </c>
      <c r="Z1590" s="1">
        <f>Tabulka1[[#This Row],[std2]]</f>
        <v>2.9626461923941384E-4</v>
      </c>
      <c r="AA1590" s="1" t="s">
        <v>40</v>
      </c>
      <c r="AB1590" s="1" t="s">
        <v>37</v>
      </c>
      <c r="AC1590" s="1" t="str">
        <f>Tabulka1[[#This Row],[z2Label]]</f>
        <v>Dynamic viscosity (mPa.s)</v>
      </c>
      <c r="AD1590" s="1">
        <f>Tabulka1[[#This Row],[y2]]</f>
        <v>2.5</v>
      </c>
      <c r="AE1590" s="1">
        <f>Tabulka1[[#This Row],[x3]]</f>
        <v>5.7813548503248828</v>
      </c>
      <c r="AF1590" s="1">
        <f>Tabulka1[[#This Row],[x2]]-Tabulka1[[#This Row],[x3]]</f>
        <v>9.2186451496751172</v>
      </c>
      <c r="AG1590" s="1">
        <f>100-Tabulka1[[#This Row],[Na2O_proc]]-Tabulka1[[#This Row],[SiO2_proc]]</f>
        <v>85</v>
      </c>
      <c r="AH1590" s="1">
        <f>Tabulka1[[#This Row],[z2]]</f>
        <v>1.3977543217883235</v>
      </c>
      <c r="AI1590" s="1">
        <f>Tabulka1[[#This Row],[std2]]</f>
        <v>2.9626461923941384E-4</v>
      </c>
      <c r="AJ1590" s="1" t="str">
        <f>Tabulka1[[#This Row],[z2Label]]</f>
        <v>Dynamic viscosity (mPa.s)</v>
      </c>
      <c r="AK1590" s="1">
        <v>25</v>
      </c>
      <c r="AL1590" s="1" t="s">
        <v>83</v>
      </c>
      <c r="AM1590" s="1" t="s">
        <v>79</v>
      </c>
      <c r="AN1590" s="1">
        <f t="shared" si="1176"/>
        <v>1.406115468750001</v>
      </c>
      <c r="AO1590" s="1">
        <f>Tabulka1[[#This Row],[Interpolated_z2]]-Tabulka1[[#This Row],[z2]]</f>
        <v>8.3611469616775569E-3</v>
      </c>
      <c r="AP1590" s="1">
        <f>Tabulka1[[#This Row],[Interpolated_z2 - measured]]/Tabulka1[[#This Row],[z2]]*100</f>
        <v>0.59818430401846923</v>
      </c>
      <c r="AQ1590" s="1">
        <v>1</v>
      </c>
    </row>
    <row r="1591" spans="1:43" ht="16.5" x14ac:dyDescent="0.35">
      <c r="A1591" s="1">
        <f t="shared" ref="A1591:B1591" si="1192">A1220</f>
        <v>1.9225601073667331</v>
      </c>
      <c r="B1591" s="1">
        <f t="shared" si="1192"/>
        <v>2.4032001342084164</v>
      </c>
      <c r="C1591" s="1">
        <f>Tabulka1[[#This Row],[z2]]</f>
        <v>1.7802441447459403</v>
      </c>
      <c r="D1591" s="1">
        <f>Tabulka1[[#This Row],[std2]]</f>
        <v>3.0544476125933453E-4</v>
      </c>
      <c r="E1591" s="1">
        <f t="shared" si="1006"/>
        <v>8</v>
      </c>
      <c r="F1591" s="1" t="s">
        <v>84</v>
      </c>
      <c r="G1591" s="1" t="s">
        <v>27</v>
      </c>
      <c r="H1591" s="1" t="str">
        <f>Tabulka1[[#This Row],[z2Label]]</f>
        <v>Dynamic viscosity (mPa.s)</v>
      </c>
      <c r="I1591" s="1">
        <f t="shared" ref="I1591:J1591" si="1193">I1220</f>
        <v>20</v>
      </c>
      <c r="J1591" s="1">
        <f t="shared" si="1193"/>
        <v>2.5</v>
      </c>
      <c r="K1591" s="1">
        <v>1.7802441447459403</v>
      </c>
      <c r="L1591" s="1">
        <v>3.0544476125933453E-4</v>
      </c>
      <c r="M1591" s="1" t="s">
        <v>29</v>
      </c>
      <c r="N1591" s="1" t="s">
        <v>28</v>
      </c>
      <c r="O1591" s="1" t="s">
        <v>81</v>
      </c>
      <c r="P1591" s="1">
        <f t="shared" ref="P1591:Q1591" si="1194">P1220</f>
        <v>7.7084731337665113</v>
      </c>
      <c r="Q1591" s="1">
        <f t="shared" si="1194"/>
        <v>2.5</v>
      </c>
      <c r="R1591" s="1">
        <f>Tabulka1[[#This Row],[z2]]</f>
        <v>1.7802441447459403</v>
      </c>
      <c r="S1591" s="1">
        <f>Tabulka1[[#This Row],[std2]]</f>
        <v>3.0544476125933453E-4</v>
      </c>
      <c r="T1591" s="1" t="s">
        <v>39</v>
      </c>
      <c r="U1591" s="1" t="s">
        <v>28</v>
      </c>
      <c r="V1591" s="1" t="str">
        <f>Tabulka1[[#This Row],[z2Label]]</f>
        <v>Dynamic viscosity (mPa.s)</v>
      </c>
      <c r="W1591" s="1">
        <f>2*Tabulka1[[#This Row],[x3]]/94.196*1000/(100-Tabulka1[[#This Row],[x2]])</f>
        <v>2.0458599977086371</v>
      </c>
      <c r="X1591" s="1">
        <f>(Tabulka1[[#This Row],[x2]]-Tabulka1[[#This Row],[x3]])/60.08*1000/(100-Tabulka1[[#This Row],[x2]])</f>
        <v>2.5573249971357961</v>
      </c>
      <c r="Y1591" s="1">
        <f>Tabulka1[[#This Row],[z2]]</f>
        <v>1.7802441447459403</v>
      </c>
      <c r="Z1591" s="1">
        <f>Tabulka1[[#This Row],[std2]]</f>
        <v>3.0544476125933453E-4</v>
      </c>
      <c r="AA1591" s="1" t="s">
        <v>40</v>
      </c>
      <c r="AB1591" s="1" t="s">
        <v>37</v>
      </c>
      <c r="AC1591" s="1" t="str">
        <f>Tabulka1[[#This Row],[z2Label]]</f>
        <v>Dynamic viscosity (mPa.s)</v>
      </c>
      <c r="AD1591" s="1">
        <f>Tabulka1[[#This Row],[y2]]</f>
        <v>2.5</v>
      </c>
      <c r="AE1591" s="1">
        <f>Tabulka1[[#This Row],[x3]]</f>
        <v>7.7084731337665113</v>
      </c>
      <c r="AF1591" s="1">
        <f>Tabulka1[[#This Row],[x2]]-Tabulka1[[#This Row],[x3]]</f>
        <v>12.29152686623349</v>
      </c>
      <c r="AG1591" s="1">
        <f>100-Tabulka1[[#This Row],[Na2O_proc]]-Tabulka1[[#This Row],[SiO2_proc]]</f>
        <v>80</v>
      </c>
      <c r="AH1591" s="1">
        <f>Tabulka1[[#This Row],[z2]]</f>
        <v>1.7802441447459403</v>
      </c>
      <c r="AI1591" s="1">
        <f>Tabulka1[[#This Row],[std2]]</f>
        <v>3.0544476125933453E-4</v>
      </c>
      <c r="AJ1591" s="1" t="str">
        <f>Tabulka1[[#This Row],[z2Label]]</f>
        <v>Dynamic viscosity (mPa.s)</v>
      </c>
      <c r="AK1591" s="1">
        <v>25</v>
      </c>
      <c r="AL1591" s="1" t="s">
        <v>83</v>
      </c>
      <c r="AM1591" s="1" t="s">
        <v>79</v>
      </c>
      <c r="AN1591" s="1">
        <f t="shared" si="1176"/>
        <v>1.6946654687499976</v>
      </c>
      <c r="AO1591" s="1">
        <f>Tabulka1[[#This Row],[Interpolated_z2]]-Tabulka1[[#This Row],[z2]]</f>
        <v>-8.557867599594271E-2</v>
      </c>
      <c r="AP1591" s="1">
        <f>Tabulka1[[#This Row],[Interpolated_z2 - measured]]/Tabulka1[[#This Row],[z2]]*100</f>
        <v>-4.8071314402865619</v>
      </c>
      <c r="AQ1591" s="1">
        <v>1</v>
      </c>
    </row>
    <row r="1592" spans="1:43" ht="16.5" x14ac:dyDescent="0.35">
      <c r="A1592" s="1">
        <f t="shared" ref="A1592:B1592" si="1195">A1221</f>
        <v>2.5096155419892305</v>
      </c>
      <c r="B1592" s="1">
        <f t="shared" si="1195"/>
        <v>3.1370194274865382</v>
      </c>
      <c r="C1592" s="1">
        <f>Tabulka1[[#This Row],[z2]]</f>
        <v>2.4250501644297278</v>
      </c>
      <c r="D1592" s="1">
        <f>Tabulka1[[#This Row],[std2]]</f>
        <v>5.051082109164631E-4</v>
      </c>
      <c r="E1592" s="1">
        <f t="shared" si="1006"/>
        <v>8</v>
      </c>
      <c r="F1592" s="1" t="s">
        <v>84</v>
      </c>
      <c r="G1592" s="1" t="s">
        <v>27</v>
      </c>
      <c r="H1592" s="1" t="str">
        <f>Tabulka1[[#This Row],[z2Label]]</f>
        <v>Dynamic viscosity (mPa.s)</v>
      </c>
      <c r="I1592" s="1">
        <f t="shared" ref="I1592:J1592" si="1196">I1221</f>
        <v>25</v>
      </c>
      <c r="J1592" s="1">
        <f t="shared" si="1196"/>
        <v>2.5</v>
      </c>
      <c r="K1592" s="1">
        <v>2.4250501644297278</v>
      </c>
      <c r="L1592" s="1">
        <v>5.051082109164631E-4</v>
      </c>
      <c r="M1592" s="1" t="s">
        <v>29</v>
      </c>
      <c r="N1592" s="1" t="s">
        <v>28</v>
      </c>
      <c r="O1592" s="1" t="s">
        <v>81</v>
      </c>
      <c r="P1592" s="1">
        <f t="shared" ref="P1592:Q1592" si="1197">P1221</f>
        <v>9.6355914172081381</v>
      </c>
      <c r="Q1592" s="1">
        <f t="shared" si="1197"/>
        <v>2.5</v>
      </c>
      <c r="R1592" s="1">
        <f>Tabulka1[[#This Row],[z2]]</f>
        <v>2.4250501644297278</v>
      </c>
      <c r="S1592" s="1">
        <f>Tabulka1[[#This Row],[std2]]</f>
        <v>5.051082109164631E-4</v>
      </c>
      <c r="T1592" s="1" t="s">
        <v>39</v>
      </c>
      <c r="U1592" s="1" t="s">
        <v>28</v>
      </c>
      <c r="V1592" s="1" t="str">
        <f>Tabulka1[[#This Row],[z2Label]]</f>
        <v>Dynamic viscosity (mPa.s)</v>
      </c>
      <c r="W1592" s="1">
        <f>2*Tabulka1[[#This Row],[x3]]/94.196*1000/(100-Tabulka1[[#This Row],[x2]])</f>
        <v>2.7278133302781828</v>
      </c>
      <c r="X1592" s="1">
        <f>(Tabulka1[[#This Row],[x2]]-Tabulka1[[#This Row],[x3]])/60.08*1000/(100-Tabulka1[[#This Row],[x2]])</f>
        <v>3.4097666628477277</v>
      </c>
      <c r="Y1592" s="1">
        <f>Tabulka1[[#This Row],[z2]]</f>
        <v>2.4250501644297278</v>
      </c>
      <c r="Z1592" s="1">
        <f>Tabulka1[[#This Row],[std2]]</f>
        <v>5.051082109164631E-4</v>
      </c>
      <c r="AA1592" s="1" t="s">
        <v>40</v>
      </c>
      <c r="AB1592" s="1" t="s">
        <v>37</v>
      </c>
      <c r="AC1592" s="1" t="str">
        <f>Tabulka1[[#This Row],[z2Label]]</f>
        <v>Dynamic viscosity (mPa.s)</v>
      </c>
      <c r="AD1592" s="1">
        <f>Tabulka1[[#This Row],[y2]]</f>
        <v>2.5</v>
      </c>
      <c r="AE1592" s="1">
        <f>Tabulka1[[#This Row],[x3]]</f>
        <v>9.6355914172081381</v>
      </c>
      <c r="AF1592" s="1">
        <f>Tabulka1[[#This Row],[x2]]-Tabulka1[[#This Row],[x3]]</f>
        <v>15.364408582791862</v>
      </c>
      <c r="AG1592" s="1">
        <f>100-Tabulka1[[#This Row],[Na2O_proc]]-Tabulka1[[#This Row],[SiO2_proc]]</f>
        <v>75</v>
      </c>
      <c r="AH1592" s="1">
        <f>Tabulka1[[#This Row],[z2]]</f>
        <v>2.4250501644297278</v>
      </c>
      <c r="AI1592" s="1">
        <f>Tabulka1[[#This Row],[std2]]</f>
        <v>5.051082109164631E-4</v>
      </c>
      <c r="AJ1592" s="1" t="str">
        <f>Tabulka1[[#This Row],[z2Label]]</f>
        <v>Dynamic viscosity (mPa.s)</v>
      </c>
      <c r="AK1592" s="1">
        <v>25</v>
      </c>
      <c r="AL1592" s="1" t="s">
        <v>83</v>
      </c>
      <c r="AM1592" s="1" t="s">
        <v>79</v>
      </c>
      <c r="AN1592" s="1">
        <f t="shared" si="1176"/>
        <v>2.2481179687500021</v>
      </c>
      <c r="AO1592" s="1">
        <f>Tabulka1[[#This Row],[Interpolated_z2]]-Tabulka1[[#This Row],[z2]]</f>
        <v>-0.17693219567972562</v>
      </c>
      <c r="AP1592" s="1">
        <f>Tabulka1[[#This Row],[Interpolated_z2 - measured]]/Tabulka1[[#This Row],[z2]]*100</f>
        <v>-7.29602208956089</v>
      </c>
      <c r="AQ1592" s="1">
        <v>1</v>
      </c>
    </row>
    <row r="1593" spans="1:43" ht="16.5" x14ac:dyDescent="0.35">
      <c r="A1593" s="1">
        <f t="shared" ref="A1593:B1593" si="1198">A1222</f>
        <v>3.1490449925530699</v>
      </c>
      <c r="B1593" s="1">
        <f t="shared" si="1198"/>
        <v>3.9363062406913372</v>
      </c>
      <c r="C1593" s="1">
        <f>Tabulka1[[#This Row],[z2]]</f>
        <v>3.6210940660629247</v>
      </c>
      <c r="D1593" s="1">
        <f>Tabulka1[[#This Row],[std2]]</f>
        <v>9.7941413070342103E-4</v>
      </c>
      <c r="E1593" s="1">
        <f t="shared" ref="E1593:E1656" si="1199">E1222</f>
        <v>8</v>
      </c>
      <c r="F1593" s="1" t="s">
        <v>84</v>
      </c>
      <c r="G1593" s="1" t="s">
        <v>27</v>
      </c>
      <c r="H1593" s="1" t="str">
        <f>Tabulka1[[#This Row],[z2Label]]</f>
        <v>Dynamic viscosity (mPa.s)</v>
      </c>
      <c r="I1593" s="1">
        <f t="shared" ref="I1593:J1593" si="1200">I1222</f>
        <v>30</v>
      </c>
      <c r="J1593" s="1">
        <f t="shared" si="1200"/>
        <v>2.5</v>
      </c>
      <c r="K1593" s="1">
        <v>3.6210940660629247</v>
      </c>
      <c r="L1593" s="1">
        <v>9.7941413070342103E-4</v>
      </c>
      <c r="M1593" s="1" t="s">
        <v>29</v>
      </c>
      <c r="N1593" s="1" t="s">
        <v>28</v>
      </c>
      <c r="O1593" s="1" t="s">
        <v>81</v>
      </c>
      <c r="P1593" s="1">
        <f t="shared" ref="P1593:Q1593" si="1201">P1222</f>
        <v>11.562709700649766</v>
      </c>
      <c r="Q1593" s="1">
        <f t="shared" si="1201"/>
        <v>2.5</v>
      </c>
      <c r="R1593" s="1">
        <f>Tabulka1[[#This Row],[z2]]</f>
        <v>3.6210940660629247</v>
      </c>
      <c r="S1593" s="1">
        <f>Tabulka1[[#This Row],[std2]]</f>
        <v>9.7941413070342103E-4</v>
      </c>
      <c r="T1593" s="1" t="s">
        <v>39</v>
      </c>
      <c r="U1593" s="1" t="s">
        <v>28</v>
      </c>
      <c r="V1593" s="1" t="str">
        <f>Tabulka1[[#This Row],[z2Label]]</f>
        <v>Dynamic viscosity (mPa.s)</v>
      </c>
      <c r="W1593" s="1">
        <f>2*Tabulka1[[#This Row],[x3]]/94.196*1000/(100-Tabulka1[[#This Row],[x2]])</f>
        <v>3.5071885675005205</v>
      </c>
      <c r="X1593" s="1">
        <f>(Tabulka1[[#This Row],[x2]]-Tabulka1[[#This Row],[x3]])/60.08*1000/(100-Tabulka1[[#This Row],[x2]])</f>
        <v>4.3839857093756498</v>
      </c>
      <c r="Y1593" s="1">
        <f>Tabulka1[[#This Row],[z2]]</f>
        <v>3.6210940660629247</v>
      </c>
      <c r="Z1593" s="1">
        <f>Tabulka1[[#This Row],[std2]]</f>
        <v>9.7941413070342103E-4</v>
      </c>
      <c r="AA1593" s="1" t="s">
        <v>40</v>
      </c>
      <c r="AB1593" s="1" t="s">
        <v>37</v>
      </c>
      <c r="AC1593" s="1" t="str">
        <f>Tabulka1[[#This Row],[z2Label]]</f>
        <v>Dynamic viscosity (mPa.s)</v>
      </c>
      <c r="AD1593" s="1">
        <f>Tabulka1[[#This Row],[y2]]</f>
        <v>2.5</v>
      </c>
      <c r="AE1593" s="1">
        <f>Tabulka1[[#This Row],[x3]]</f>
        <v>11.562709700649766</v>
      </c>
      <c r="AF1593" s="1">
        <f>Tabulka1[[#This Row],[x2]]-Tabulka1[[#This Row],[x3]]</f>
        <v>18.437290299350234</v>
      </c>
      <c r="AG1593" s="1">
        <f>100-Tabulka1[[#This Row],[Na2O_proc]]-Tabulka1[[#This Row],[SiO2_proc]]</f>
        <v>70</v>
      </c>
      <c r="AH1593" s="1">
        <f>Tabulka1[[#This Row],[z2]]</f>
        <v>3.6210940660629247</v>
      </c>
      <c r="AI1593" s="1">
        <f>Tabulka1[[#This Row],[std2]]</f>
        <v>9.7941413070342103E-4</v>
      </c>
      <c r="AJ1593" s="1" t="str">
        <f>Tabulka1[[#This Row],[z2Label]]</f>
        <v>Dynamic viscosity (mPa.s)</v>
      </c>
      <c r="AK1593" s="1">
        <v>25</v>
      </c>
      <c r="AL1593" s="1" t="s">
        <v>83</v>
      </c>
      <c r="AM1593" s="1" t="s">
        <v>79</v>
      </c>
      <c r="AN1593" s="1">
        <f t="shared" si="1176"/>
        <v>3.5516404687499974</v>
      </c>
      <c r="AO1593" s="1">
        <f>Tabulka1[[#This Row],[Interpolated_z2]]-Tabulka1[[#This Row],[z2]]</f>
        <v>-6.9453597312927329E-2</v>
      </c>
      <c r="AP1593" s="1">
        <f>Tabulka1[[#This Row],[Interpolated_z2 - measured]]/Tabulka1[[#This Row],[z2]]*100</f>
        <v>-1.9180279784457941</v>
      </c>
      <c r="AQ1593" s="1">
        <v>1</v>
      </c>
    </row>
    <row r="1594" spans="1:43" ht="16.5" x14ac:dyDescent="0.35">
      <c r="A1594" s="1">
        <f t="shared" ref="A1594:B1594" si="1202">A1223</f>
        <v>3.2619133701042577</v>
      </c>
      <c r="B1594" s="1">
        <f t="shared" si="1202"/>
        <v>4.0773917126303223</v>
      </c>
      <c r="C1594" s="1">
        <f>Tabulka1[[#This Row],[z2]]</f>
        <v>3.8963423243282618</v>
      </c>
      <c r="D1594" s="1">
        <f>Tabulka1[[#This Row],[std2]]</f>
        <v>9.3572426530585413E-3</v>
      </c>
      <c r="E1594" s="1">
        <f t="shared" si="1199"/>
        <v>8</v>
      </c>
      <c r="F1594" s="1" t="s">
        <v>84</v>
      </c>
      <c r="G1594" s="1" t="s">
        <v>27</v>
      </c>
      <c r="H1594" s="1" t="str">
        <f>Tabulka1[[#This Row],[z2Label]]</f>
        <v>Dynamic viscosity (mPa.s)</v>
      </c>
      <c r="I1594" s="1">
        <f t="shared" ref="I1594:J1594" si="1203">I1223</f>
        <v>30.84</v>
      </c>
      <c r="J1594" s="1">
        <f t="shared" si="1203"/>
        <v>2.5</v>
      </c>
      <c r="K1594" s="1">
        <v>3.8963423243282618</v>
      </c>
      <c r="L1594" s="1">
        <v>9.3572426530585413E-3</v>
      </c>
      <c r="M1594" s="1" t="s">
        <v>29</v>
      </c>
      <c r="N1594" s="1" t="s">
        <v>28</v>
      </c>
      <c r="O1594" s="1" t="s">
        <v>81</v>
      </c>
      <c r="P1594" s="1">
        <f t="shared" ref="P1594:Q1594" si="1204">P1223</f>
        <v>11.88646557226796</v>
      </c>
      <c r="Q1594" s="1">
        <f t="shared" si="1204"/>
        <v>2.5</v>
      </c>
      <c r="R1594" s="1">
        <f>Tabulka1[[#This Row],[z2]]</f>
        <v>3.8963423243282618</v>
      </c>
      <c r="S1594" s="1">
        <f>Tabulka1[[#This Row],[std2]]</f>
        <v>9.3572426530585413E-3</v>
      </c>
      <c r="T1594" s="1" t="s">
        <v>39</v>
      </c>
      <c r="U1594" s="1" t="s">
        <v>28</v>
      </c>
      <c r="V1594" s="1" t="str">
        <f>Tabulka1[[#This Row],[z2Label]]</f>
        <v>Dynamic viscosity (mPa.s)</v>
      </c>
      <c r="W1594" s="1">
        <f>2*Tabulka1[[#This Row],[x3]]/94.196*1000/(100-Tabulka1[[#This Row],[x2]])</f>
        <v>3.6491800074802994</v>
      </c>
      <c r="X1594" s="1">
        <f>(Tabulka1[[#This Row],[x2]]-Tabulka1[[#This Row],[x3]])/60.08*1000/(100-Tabulka1[[#This Row],[x2]])</f>
        <v>4.5614750093503726</v>
      </c>
      <c r="Y1594" s="1">
        <f>Tabulka1[[#This Row],[z2]]</f>
        <v>3.8963423243282618</v>
      </c>
      <c r="Z1594" s="1">
        <f>Tabulka1[[#This Row],[std2]]</f>
        <v>9.3572426530585413E-3</v>
      </c>
      <c r="AA1594" s="1" t="s">
        <v>40</v>
      </c>
      <c r="AB1594" s="1" t="s">
        <v>37</v>
      </c>
      <c r="AC1594" s="1" t="str">
        <f>Tabulka1[[#This Row],[z2Label]]</f>
        <v>Dynamic viscosity (mPa.s)</v>
      </c>
      <c r="AD1594" s="1">
        <f>Tabulka1[[#This Row],[y2]]</f>
        <v>2.5</v>
      </c>
      <c r="AE1594" s="1">
        <f>Tabulka1[[#This Row],[x3]]</f>
        <v>11.88646557226796</v>
      </c>
      <c r="AF1594" s="1">
        <f>Tabulka1[[#This Row],[x2]]-Tabulka1[[#This Row],[x3]]</f>
        <v>18.953534427732038</v>
      </c>
      <c r="AG1594" s="1">
        <f>100-Tabulka1[[#This Row],[Na2O_proc]]-Tabulka1[[#This Row],[SiO2_proc]]</f>
        <v>69.16</v>
      </c>
      <c r="AH1594" s="1">
        <f>Tabulka1[[#This Row],[z2]]</f>
        <v>3.8963423243282618</v>
      </c>
      <c r="AI1594" s="1">
        <f>Tabulka1[[#This Row],[std2]]</f>
        <v>9.3572426530585413E-3</v>
      </c>
      <c r="AJ1594" s="1" t="str">
        <f>Tabulka1[[#This Row],[z2Label]]</f>
        <v>Dynamic viscosity (mPa.s)</v>
      </c>
      <c r="AK1594" s="1">
        <v>25</v>
      </c>
      <c r="AL1594" s="1" t="s">
        <v>83</v>
      </c>
      <c r="AM1594" s="1" t="s">
        <v>79</v>
      </c>
      <c r="AN1594" s="1">
        <f t="shared" si="1176"/>
        <v>3.8925553930766452</v>
      </c>
      <c r="AO1594" s="1">
        <f>Tabulka1[[#This Row],[Interpolated_z2]]-Tabulka1[[#This Row],[z2]]</f>
        <v>-3.7869312516165543E-3</v>
      </c>
      <c r="AP1594" s="1">
        <f>Tabulka1[[#This Row],[Interpolated_z2 - measured]]/Tabulka1[[#This Row],[z2]]*100</f>
        <v>-9.7191954309852127E-2</v>
      </c>
      <c r="AQ1594" s="1">
        <v>1</v>
      </c>
    </row>
    <row r="1595" spans="1:43" ht="16.5" x14ac:dyDescent="0.35">
      <c r="A1595" s="1">
        <f t="shared" ref="A1595:B1595" si="1205">A1224</f>
        <v>0</v>
      </c>
      <c r="B1595" s="1">
        <f t="shared" si="1205"/>
        <v>0</v>
      </c>
      <c r="C1595" s="1">
        <f>Tabulka1[[#This Row],[z2]]</f>
        <v>0.85630634428904007</v>
      </c>
      <c r="D1595" s="1">
        <f>Tabulka1[[#This Row],[std2]]</f>
        <v>1.7616965743173559E-3</v>
      </c>
      <c r="E1595" s="1">
        <f t="shared" si="1199"/>
        <v>9</v>
      </c>
      <c r="F1595" s="1" t="s">
        <v>84</v>
      </c>
      <c r="G1595" s="1" t="s">
        <v>27</v>
      </c>
      <c r="H1595" s="1" t="str">
        <f>Tabulka1[[#This Row],[z2Label]]</f>
        <v>Dynamic viscosity (mPa.s)</v>
      </c>
      <c r="I1595" s="1">
        <f t="shared" ref="I1595:J1595" si="1206">I1224</f>
        <v>0</v>
      </c>
      <c r="J1595" s="1">
        <f t="shared" si="1206"/>
        <v>3</v>
      </c>
      <c r="K1595" s="1">
        <v>0.85630634428904007</v>
      </c>
      <c r="L1595" s="1">
        <v>1.7616965743173559E-3</v>
      </c>
      <c r="M1595" s="1" t="s">
        <v>29</v>
      </c>
      <c r="N1595" s="1" t="s">
        <v>28</v>
      </c>
      <c r="O1595" s="1" t="s">
        <v>81</v>
      </c>
      <c r="P1595" s="1">
        <f t="shared" ref="P1595:Q1595" si="1207">P1224</f>
        <v>0</v>
      </c>
      <c r="Q1595" s="1">
        <f t="shared" si="1207"/>
        <v>3</v>
      </c>
      <c r="R1595" s="1">
        <f>Tabulka1[[#This Row],[z2]]</f>
        <v>0.85630634428904007</v>
      </c>
      <c r="S1595" s="1">
        <f>Tabulka1[[#This Row],[std2]]</f>
        <v>1.7616965743173559E-3</v>
      </c>
      <c r="T1595" s="1" t="s">
        <v>39</v>
      </c>
      <c r="U1595" s="1" t="s">
        <v>28</v>
      </c>
      <c r="V1595" s="1" t="str">
        <f>Tabulka1[[#This Row],[z2Label]]</f>
        <v>Dynamic viscosity (mPa.s)</v>
      </c>
      <c r="W1595" s="1">
        <f>2*Tabulka1[[#This Row],[x3]]/94.196*1000/(100-Tabulka1[[#This Row],[x2]])</f>
        <v>0</v>
      </c>
      <c r="X1595" s="1">
        <f>(Tabulka1[[#This Row],[x2]]-Tabulka1[[#This Row],[x3]])/60.08*1000/(100-Tabulka1[[#This Row],[x2]])</f>
        <v>0</v>
      </c>
      <c r="Y1595" s="1">
        <f>Tabulka1[[#This Row],[z2]]</f>
        <v>0.85630634428904007</v>
      </c>
      <c r="Z1595" s="1">
        <f>Tabulka1[[#This Row],[std2]]</f>
        <v>1.7616965743173559E-3</v>
      </c>
      <c r="AA1595" s="1" t="s">
        <v>40</v>
      </c>
      <c r="AB1595" s="1" t="s">
        <v>37</v>
      </c>
      <c r="AC1595" s="1" t="str">
        <f>Tabulka1[[#This Row],[z2Label]]</f>
        <v>Dynamic viscosity (mPa.s)</v>
      </c>
      <c r="AD1595" s="1">
        <f>Tabulka1[[#This Row],[y2]]</f>
        <v>3</v>
      </c>
      <c r="AE1595" s="1">
        <f>Tabulka1[[#This Row],[x3]]</f>
        <v>0</v>
      </c>
      <c r="AF1595" s="1">
        <f>Tabulka1[[#This Row],[x2]]-Tabulka1[[#This Row],[x3]]</f>
        <v>0</v>
      </c>
      <c r="AG1595" s="1">
        <f>100-Tabulka1[[#This Row],[Na2O_proc]]-Tabulka1[[#This Row],[SiO2_proc]]</f>
        <v>100</v>
      </c>
      <c r="AH1595" s="1">
        <f>Tabulka1[[#This Row],[z2]]</f>
        <v>0.85630634428904007</v>
      </c>
      <c r="AI1595" s="1">
        <f>Tabulka1[[#This Row],[std2]]</f>
        <v>1.7616965743173559E-3</v>
      </c>
      <c r="AJ1595" s="1" t="str">
        <f>Tabulka1[[#This Row],[z2Label]]</f>
        <v>Dynamic viscosity (mPa.s)</v>
      </c>
      <c r="AK1595" s="1">
        <v>25</v>
      </c>
      <c r="AL1595" s="1" t="s">
        <v>83</v>
      </c>
      <c r="AM1595" s="1" t="s">
        <v>79</v>
      </c>
      <c r="AN1595" s="1">
        <f t="shared" si="1176"/>
        <v>1.0147905000000002</v>
      </c>
      <c r="AO1595" s="1">
        <f>Tabulka1[[#This Row],[Interpolated_z2]]-Tabulka1[[#This Row],[z2]]</f>
        <v>0.15848415571096008</v>
      </c>
      <c r="AP1595" s="1">
        <f>Tabulka1[[#This Row],[Interpolated_z2 - measured]]/Tabulka1[[#This Row],[z2]]*100</f>
        <v>18.507880592960422</v>
      </c>
      <c r="AQ1595" s="1">
        <v>100</v>
      </c>
    </row>
    <row r="1596" spans="1:43" ht="16.5" x14ac:dyDescent="0.35">
      <c r="A1596" s="1">
        <f t="shared" ref="A1596:B1596" si="1208">A1225</f>
        <v>0.37854363130201579</v>
      </c>
      <c r="B1596" s="1">
        <f t="shared" si="1208"/>
        <v>0.56781544695302366</v>
      </c>
      <c r="C1596" s="1">
        <f>Tabulka1[[#This Row],[z2]]</f>
        <v>1.0086048715874734</v>
      </c>
      <c r="D1596" s="1">
        <f>Tabulka1[[#This Row],[std2]]</f>
        <v>4.3863126081973163E-4</v>
      </c>
      <c r="E1596" s="1">
        <f t="shared" si="1199"/>
        <v>9</v>
      </c>
      <c r="F1596" s="1" t="s">
        <v>84</v>
      </c>
      <c r="G1596" s="1" t="s">
        <v>27</v>
      </c>
      <c r="H1596" s="1" t="str">
        <f>Tabulka1[[#This Row],[z2Label]]</f>
        <v>Dynamic viscosity (mPa.s)</v>
      </c>
      <c r="I1596" s="1">
        <f t="shared" ref="I1596:J1596" si="1209">I1225</f>
        <v>5</v>
      </c>
      <c r="J1596" s="1">
        <f t="shared" si="1209"/>
        <v>3</v>
      </c>
      <c r="K1596" s="1">
        <v>1.0086048715874734</v>
      </c>
      <c r="L1596" s="1">
        <v>4.3863126081973163E-4</v>
      </c>
      <c r="M1596" s="1" t="s">
        <v>29</v>
      </c>
      <c r="N1596" s="1" t="s">
        <v>28</v>
      </c>
      <c r="O1596" s="1" t="s">
        <v>81</v>
      </c>
      <c r="P1596" s="1">
        <f t="shared" ref="P1596:Q1596" si="1210">P1225</f>
        <v>1.7161742628518126</v>
      </c>
      <c r="Q1596" s="1">
        <f t="shared" si="1210"/>
        <v>3</v>
      </c>
      <c r="R1596" s="1">
        <f>Tabulka1[[#This Row],[z2]]</f>
        <v>1.0086048715874734</v>
      </c>
      <c r="S1596" s="1">
        <f>Tabulka1[[#This Row],[std2]]</f>
        <v>4.3863126081973163E-4</v>
      </c>
      <c r="T1596" s="1" t="s">
        <v>39</v>
      </c>
      <c r="U1596" s="1" t="s">
        <v>28</v>
      </c>
      <c r="V1596" s="1" t="str">
        <f>Tabulka1[[#This Row],[z2Label]]</f>
        <v>Dynamic viscosity (mPa.s)</v>
      </c>
      <c r="W1596" s="1">
        <f>2*Tabulka1[[#This Row],[x3]]/94.196*1000/(100-Tabulka1[[#This Row],[x2]])</f>
        <v>0.38356176993811625</v>
      </c>
      <c r="X1596" s="1">
        <f>(Tabulka1[[#This Row],[x2]]-Tabulka1[[#This Row],[x3]])/60.08*1000/(100-Tabulka1[[#This Row],[x2]])</f>
        <v>0.57534265490717418</v>
      </c>
      <c r="Y1596" s="1">
        <f>Tabulka1[[#This Row],[z2]]</f>
        <v>1.0086048715874734</v>
      </c>
      <c r="Z1596" s="1">
        <f>Tabulka1[[#This Row],[std2]]</f>
        <v>4.3863126081973163E-4</v>
      </c>
      <c r="AA1596" s="1" t="s">
        <v>40</v>
      </c>
      <c r="AB1596" s="1" t="s">
        <v>37</v>
      </c>
      <c r="AC1596" s="1" t="str">
        <f>Tabulka1[[#This Row],[z2Label]]</f>
        <v>Dynamic viscosity (mPa.s)</v>
      </c>
      <c r="AD1596" s="1">
        <f>Tabulka1[[#This Row],[y2]]</f>
        <v>3</v>
      </c>
      <c r="AE1596" s="1">
        <f>Tabulka1[[#This Row],[x3]]</f>
        <v>1.7161742628518126</v>
      </c>
      <c r="AF1596" s="1">
        <f>Tabulka1[[#This Row],[x2]]-Tabulka1[[#This Row],[x3]]</f>
        <v>3.2838257371481872</v>
      </c>
      <c r="AG1596" s="1">
        <f>100-Tabulka1[[#This Row],[Na2O_proc]]-Tabulka1[[#This Row],[SiO2_proc]]</f>
        <v>95</v>
      </c>
      <c r="AH1596" s="1">
        <f>Tabulka1[[#This Row],[z2]]</f>
        <v>1.0086048715874734</v>
      </c>
      <c r="AI1596" s="1">
        <f>Tabulka1[[#This Row],[std2]]</f>
        <v>4.3863126081973163E-4</v>
      </c>
      <c r="AJ1596" s="1" t="str">
        <f>Tabulka1[[#This Row],[z2Label]]</f>
        <v>Dynamic viscosity (mPa.s)</v>
      </c>
      <c r="AK1596" s="1">
        <v>25</v>
      </c>
      <c r="AL1596" s="1" t="s">
        <v>83</v>
      </c>
      <c r="AM1596" s="1" t="s">
        <v>79</v>
      </c>
      <c r="AN1596" s="1">
        <f t="shared" si="1176"/>
        <v>0.93548812500000034</v>
      </c>
      <c r="AO1596" s="1">
        <f>Tabulka1[[#This Row],[Interpolated_z2]]-Tabulka1[[#This Row],[z2]]</f>
        <v>-7.3116746587473025E-2</v>
      </c>
      <c r="AP1596" s="1">
        <f>Tabulka1[[#This Row],[Interpolated_z2 - measured]]/Tabulka1[[#This Row],[z2]]*100</f>
        <v>-7.2492954027073448</v>
      </c>
      <c r="AQ1596" s="1">
        <v>1</v>
      </c>
    </row>
    <row r="1597" spans="1:43" ht="16.5" x14ac:dyDescent="0.35">
      <c r="A1597" s="1">
        <f t="shared" ref="A1597:B1597" si="1211">A1226</f>
        <v>0.78896354705650873</v>
      </c>
      <c r="B1597" s="1">
        <f t="shared" si="1211"/>
        <v>1.183445320584763</v>
      </c>
      <c r="C1597" s="1">
        <f>Tabulka1[[#This Row],[z2]]</f>
        <v>1.2079916788322136</v>
      </c>
      <c r="D1597" s="1">
        <f>Tabulka1[[#This Row],[std2]]</f>
        <v>5.160960525167884E-4</v>
      </c>
      <c r="E1597" s="1">
        <f t="shared" si="1199"/>
        <v>9</v>
      </c>
      <c r="F1597" s="1" t="s">
        <v>84</v>
      </c>
      <c r="G1597" s="1" t="s">
        <v>27</v>
      </c>
      <c r="H1597" s="1" t="str">
        <f>Tabulka1[[#This Row],[z2Label]]</f>
        <v>Dynamic viscosity (mPa.s)</v>
      </c>
      <c r="I1597" s="1">
        <f t="shared" ref="I1597:J1597" si="1212">I1226</f>
        <v>10</v>
      </c>
      <c r="J1597" s="1">
        <f t="shared" si="1212"/>
        <v>3</v>
      </c>
      <c r="K1597" s="1">
        <v>1.2079916788322136</v>
      </c>
      <c r="L1597" s="1">
        <v>5.160960525167884E-4</v>
      </c>
      <c r="M1597" s="1" t="s">
        <v>29</v>
      </c>
      <c r="N1597" s="1" t="s">
        <v>28</v>
      </c>
      <c r="O1597" s="1" t="s">
        <v>81</v>
      </c>
      <c r="P1597" s="1">
        <f t="shared" ref="P1597:Q1597" si="1213">P1226</f>
        <v>3.4323485257036253</v>
      </c>
      <c r="Q1597" s="1">
        <f t="shared" si="1213"/>
        <v>3</v>
      </c>
      <c r="R1597" s="1">
        <f>Tabulka1[[#This Row],[z2]]</f>
        <v>1.2079916788322136</v>
      </c>
      <c r="S1597" s="1">
        <f>Tabulka1[[#This Row],[std2]]</f>
        <v>5.160960525167884E-4</v>
      </c>
      <c r="T1597" s="1" t="s">
        <v>39</v>
      </c>
      <c r="U1597" s="1" t="s">
        <v>28</v>
      </c>
      <c r="V1597" s="1" t="str">
        <f>Tabulka1[[#This Row],[z2Label]]</f>
        <v>Dynamic viscosity (mPa.s)</v>
      </c>
      <c r="W1597" s="1">
        <f>2*Tabulka1[[#This Row],[x3]]/94.196*1000/(100-Tabulka1[[#This Row],[x2]])</f>
        <v>0.80974151431380093</v>
      </c>
      <c r="X1597" s="1">
        <f>(Tabulka1[[#This Row],[x2]]-Tabulka1[[#This Row],[x3]])/60.08*1000/(100-Tabulka1[[#This Row],[x2]])</f>
        <v>1.2146122714707011</v>
      </c>
      <c r="Y1597" s="1">
        <f>Tabulka1[[#This Row],[z2]]</f>
        <v>1.2079916788322136</v>
      </c>
      <c r="Z1597" s="1">
        <f>Tabulka1[[#This Row],[std2]]</f>
        <v>5.160960525167884E-4</v>
      </c>
      <c r="AA1597" s="1" t="s">
        <v>40</v>
      </c>
      <c r="AB1597" s="1" t="s">
        <v>37</v>
      </c>
      <c r="AC1597" s="1" t="str">
        <f>Tabulka1[[#This Row],[z2Label]]</f>
        <v>Dynamic viscosity (mPa.s)</v>
      </c>
      <c r="AD1597" s="1">
        <f>Tabulka1[[#This Row],[y2]]</f>
        <v>3</v>
      </c>
      <c r="AE1597" s="1">
        <f>Tabulka1[[#This Row],[x3]]</f>
        <v>3.4323485257036253</v>
      </c>
      <c r="AF1597" s="1">
        <f>Tabulka1[[#This Row],[x2]]-Tabulka1[[#This Row],[x3]]</f>
        <v>6.5676514742963743</v>
      </c>
      <c r="AG1597" s="1">
        <f>100-Tabulka1[[#This Row],[Na2O_proc]]-Tabulka1[[#This Row],[SiO2_proc]]</f>
        <v>90</v>
      </c>
      <c r="AH1597" s="1">
        <f>Tabulka1[[#This Row],[z2]]</f>
        <v>1.2079916788322136</v>
      </c>
      <c r="AI1597" s="1">
        <f>Tabulka1[[#This Row],[std2]]</f>
        <v>5.160960525167884E-4</v>
      </c>
      <c r="AJ1597" s="1" t="str">
        <f>Tabulka1[[#This Row],[z2Label]]</f>
        <v>Dynamic viscosity (mPa.s)</v>
      </c>
      <c r="AK1597" s="1">
        <v>25</v>
      </c>
      <c r="AL1597" s="1" t="s">
        <v>83</v>
      </c>
      <c r="AM1597" s="1" t="s">
        <v>79</v>
      </c>
      <c r="AN1597" s="1">
        <f t="shared" si="1176"/>
        <v>1.1471865000000003</v>
      </c>
      <c r="AO1597" s="1">
        <f>Tabulka1[[#This Row],[Interpolated_z2]]-Tabulka1[[#This Row],[z2]]</f>
        <v>-6.0805178832213258E-2</v>
      </c>
      <c r="AP1597" s="1">
        <f>Tabulka1[[#This Row],[Interpolated_z2 - measured]]/Tabulka1[[#This Row],[z2]]*100</f>
        <v>-5.0335759672611875</v>
      </c>
      <c r="AQ1597" s="1">
        <v>1</v>
      </c>
    </row>
    <row r="1598" spans="1:43" ht="16.5" x14ac:dyDescent="0.35">
      <c r="A1598" s="1">
        <f t="shared" ref="A1598:B1598" si="1214">A1227</f>
        <v>1.2343970907606874</v>
      </c>
      <c r="B1598" s="1">
        <f t="shared" si="1214"/>
        <v>1.8515956361410311</v>
      </c>
      <c r="C1598" s="1">
        <f>Tabulka1[[#This Row],[z2]]</f>
        <v>1.5125059500485576</v>
      </c>
      <c r="D1598" s="1">
        <f>Tabulka1[[#This Row],[std2]]</f>
        <v>2.9613638863146903E-4</v>
      </c>
      <c r="E1598" s="1">
        <f t="shared" si="1199"/>
        <v>9</v>
      </c>
      <c r="F1598" s="1" t="s">
        <v>84</v>
      </c>
      <c r="G1598" s="1" t="s">
        <v>27</v>
      </c>
      <c r="H1598" s="1" t="str">
        <f>Tabulka1[[#This Row],[z2Label]]</f>
        <v>Dynamic viscosity (mPa.s)</v>
      </c>
      <c r="I1598" s="1">
        <f t="shared" ref="I1598:J1598" si="1215">I1227</f>
        <v>15</v>
      </c>
      <c r="J1598" s="1">
        <f t="shared" si="1215"/>
        <v>3</v>
      </c>
      <c r="K1598" s="1">
        <v>1.5125059500485576</v>
      </c>
      <c r="L1598" s="1">
        <v>2.9613638863146903E-4</v>
      </c>
      <c r="M1598" s="1" t="s">
        <v>29</v>
      </c>
      <c r="N1598" s="1" t="s">
        <v>28</v>
      </c>
      <c r="O1598" s="1" t="s">
        <v>81</v>
      </c>
      <c r="P1598" s="1">
        <f t="shared" ref="P1598:Q1598" si="1216">P1227</f>
        <v>5.1485227885554377</v>
      </c>
      <c r="Q1598" s="1">
        <f t="shared" si="1216"/>
        <v>3</v>
      </c>
      <c r="R1598" s="1">
        <f>Tabulka1[[#This Row],[z2]]</f>
        <v>1.5125059500485576</v>
      </c>
      <c r="S1598" s="1">
        <f>Tabulka1[[#This Row],[std2]]</f>
        <v>2.9613638863146903E-4</v>
      </c>
      <c r="T1598" s="1" t="s">
        <v>39</v>
      </c>
      <c r="U1598" s="1" t="s">
        <v>28</v>
      </c>
      <c r="V1598" s="1" t="str">
        <f>Tabulka1[[#This Row],[z2Label]]</f>
        <v>Dynamic viscosity (mPa.s)</v>
      </c>
      <c r="W1598" s="1">
        <f>2*Tabulka1[[#This Row],[x3]]/94.196*1000/(100-Tabulka1[[#This Row],[x2]])</f>
        <v>1.2860600521454484</v>
      </c>
      <c r="X1598" s="1">
        <f>(Tabulka1[[#This Row],[x2]]-Tabulka1[[#This Row],[x3]])/60.08*1000/(100-Tabulka1[[#This Row],[x2]])</f>
        <v>1.9290900782181726</v>
      </c>
      <c r="Y1598" s="1">
        <f>Tabulka1[[#This Row],[z2]]</f>
        <v>1.5125059500485576</v>
      </c>
      <c r="Z1598" s="1">
        <f>Tabulka1[[#This Row],[std2]]</f>
        <v>2.9613638863146903E-4</v>
      </c>
      <c r="AA1598" s="1" t="s">
        <v>40</v>
      </c>
      <c r="AB1598" s="1" t="s">
        <v>37</v>
      </c>
      <c r="AC1598" s="1" t="str">
        <f>Tabulka1[[#This Row],[z2Label]]</f>
        <v>Dynamic viscosity (mPa.s)</v>
      </c>
      <c r="AD1598" s="1">
        <f>Tabulka1[[#This Row],[y2]]</f>
        <v>3</v>
      </c>
      <c r="AE1598" s="1">
        <f>Tabulka1[[#This Row],[x3]]</f>
        <v>5.1485227885554377</v>
      </c>
      <c r="AF1598" s="1">
        <f>Tabulka1[[#This Row],[x2]]-Tabulka1[[#This Row],[x3]]</f>
        <v>9.8514772114445623</v>
      </c>
      <c r="AG1598" s="1">
        <f>100-Tabulka1[[#This Row],[Na2O_proc]]-Tabulka1[[#This Row],[SiO2_proc]]</f>
        <v>85</v>
      </c>
      <c r="AH1598" s="1">
        <f>Tabulka1[[#This Row],[z2]]</f>
        <v>1.5125059500485576</v>
      </c>
      <c r="AI1598" s="1">
        <f>Tabulka1[[#This Row],[std2]]</f>
        <v>2.9613638863146903E-4</v>
      </c>
      <c r="AJ1598" s="1" t="str">
        <f>Tabulka1[[#This Row],[z2Label]]</f>
        <v>Dynamic viscosity (mPa.s)</v>
      </c>
      <c r="AK1598" s="1">
        <v>25</v>
      </c>
      <c r="AL1598" s="1" t="s">
        <v>83</v>
      </c>
      <c r="AM1598" s="1" t="s">
        <v>79</v>
      </c>
      <c r="AN1598" s="1">
        <f t="shared" si="1176"/>
        <v>1.4365631249999995</v>
      </c>
      <c r="AO1598" s="1">
        <f>Tabulka1[[#This Row],[Interpolated_z2]]-Tabulka1[[#This Row],[z2]]</f>
        <v>-7.5942825048558094E-2</v>
      </c>
      <c r="AP1598" s="1">
        <f>Tabulka1[[#This Row],[Interpolated_z2 - measured]]/Tabulka1[[#This Row],[z2]]*100</f>
        <v>-5.0209934741823679</v>
      </c>
      <c r="AQ1598" s="1">
        <v>1</v>
      </c>
    </row>
    <row r="1599" spans="1:43" ht="16.5" x14ac:dyDescent="0.35">
      <c r="A1599" s="1">
        <f t="shared" ref="A1599:B1599" si="1217">A1228</f>
        <v>1.7188051130318178</v>
      </c>
      <c r="B1599" s="1">
        <f t="shared" si="1217"/>
        <v>2.5782076695477265</v>
      </c>
      <c r="C1599" s="1">
        <f>Tabulka1[[#This Row],[z2]]</f>
        <v>2.0224403140750606</v>
      </c>
      <c r="D1599" s="1">
        <f>Tabulka1[[#This Row],[std2]]</f>
        <v>8.817892358020077E-4</v>
      </c>
      <c r="E1599" s="1">
        <f t="shared" si="1199"/>
        <v>9</v>
      </c>
      <c r="F1599" s="1" t="s">
        <v>84</v>
      </c>
      <c r="G1599" s="1" t="s">
        <v>27</v>
      </c>
      <c r="H1599" s="1" t="str">
        <f>Tabulka1[[#This Row],[z2Label]]</f>
        <v>Dynamic viscosity (mPa.s)</v>
      </c>
      <c r="I1599" s="1">
        <f t="shared" ref="I1599:J1599" si="1218">I1228</f>
        <v>20</v>
      </c>
      <c r="J1599" s="1">
        <f t="shared" si="1218"/>
        <v>3</v>
      </c>
      <c r="K1599" s="1">
        <v>2.0224403140750606</v>
      </c>
      <c r="L1599" s="1">
        <v>8.817892358020077E-4</v>
      </c>
      <c r="M1599" s="1" t="s">
        <v>29</v>
      </c>
      <c r="N1599" s="1" t="s">
        <v>28</v>
      </c>
      <c r="O1599" s="1" t="s">
        <v>81</v>
      </c>
      <c r="P1599" s="1">
        <f t="shared" ref="P1599:Q1599" si="1219">P1228</f>
        <v>6.8646970514072505</v>
      </c>
      <c r="Q1599" s="1">
        <f t="shared" si="1219"/>
        <v>3</v>
      </c>
      <c r="R1599" s="1">
        <f>Tabulka1[[#This Row],[z2]]</f>
        <v>2.0224403140750606</v>
      </c>
      <c r="S1599" s="1">
        <f>Tabulka1[[#This Row],[std2]]</f>
        <v>8.817892358020077E-4</v>
      </c>
      <c r="T1599" s="1" t="s">
        <v>39</v>
      </c>
      <c r="U1599" s="1" t="s">
        <v>28</v>
      </c>
      <c r="V1599" s="1" t="str">
        <f>Tabulka1[[#This Row],[z2Label]]</f>
        <v>Dynamic viscosity (mPa.s)</v>
      </c>
      <c r="W1599" s="1">
        <f>2*Tabulka1[[#This Row],[x3]]/94.196*1000/(100-Tabulka1[[#This Row],[x2]])</f>
        <v>1.8219184072060521</v>
      </c>
      <c r="X1599" s="1">
        <f>(Tabulka1[[#This Row],[x2]]-Tabulka1[[#This Row],[x3]])/60.08*1000/(100-Tabulka1[[#This Row],[x2]])</f>
        <v>2.7328776108090773</v>
      </c>
      <c r="Y1599" s="1">
        <f>Tabulka1[[#This Row],[z2]]</f>
        <v>2.0224403140750606</v>
      </c>
      <c r="Z1599" s="1">
        <f>Tabulka1[[#This Row],[std2]]</f>
        <v>8.817892358020077E-4</v>
      </c>
      <c r="AA1599" s="1" t="s">
        <v>40</v>
      </c>
      <c r="AB1599" s="1" t="s">
        <v>37</v>
      </c>
      <c r="AC1599" s="1" t="str">
        <f>Tabulka1[[#This Row],[z2Label]]</f>
        <v>Dynamic viscosity (mPa.s)</v>
      </c>
      <c r="AD1599" s="1">
        <f>Tabulka1[[#This Row],[y2]]</f>
        <v>3</v>
      </c>
      <c r="AE1599" s="1">
        <f>Tabulka1[[#This Row],[x3]]</f>
        <v>6.8646970514072505</v>
      </c>
      <c r="AF1599" s="1">
        <f>Tabulka1[[#This Row],[x2]]-Tabulka1[[#This Row],[x3]]</f>
        <v>13.135302948592749</v>
      </c>
      <c r="AG1599" s="1">
        <f>100-Tabulka1[[#This Row],[Na2O_proc]]-Tabulka1[[#This Row],[SiO2_proc]]</f>
        <v>80</v>
      </c>
      <c r="AH1599" s="1">
        <f>Tabulka1[[#This Row],[z2]]</f>
        <v>2.0224403140750606</v>
      </c>
      <c r="AI1599" s="1">
        <f>Tabulka1[[#This Row],[std2]]</f>
        <v>8.817892358020077E-4</v>
      </c>
      <c r="AJ1599" s="1" t="str">
        <f>Tabulka1[[#This Row],[z2Label]]</f>
        <v>Dynamic viscosity (mPa.s)</v>
      </c>
      <c r="AK1599" s="1">
        <v>25</v>
      </c>
      <c r="AL1599" s="1" t="s">
        <v>83</v>
      </c>
      <c r="AM1599" s="1" t="s">
        <v>79</v>
      </c>
      <c r="AN1599" s="1">
        <f t="shared" si="1176"/>
        <v>1.8384105000000013</v>
      </c>
      <c r="AO1599" s="1">
        <f>Tabulka1[[#This Row],[Interpolated_z2]]-Tabulka1[[#This Row],[z2]]</f>
        <v>-0.18402981407505936</v>
      </c>
      <c r="AP1599" s="1">
        <f>Tabulka1[[#This Row],[Interpolated_z2 - measured]]/Tabulka1[[#This Row],[z2]]*100</f>
        <v>-9.0993940733041239</v>
      </c>
      <c r="AQ1599" s="1">
        <v>1</v>
      </c>
    </row>
    <row r="1600" spans="1:43" ht="16.5" x14ac:dyDescent="0.35">
      <c r="A1600" s="1">
        <f t="shared" ref="A1600:B1600" si="1220">A1229</f>
        <v>2.2466349167018906</v>
      </c>
      <c r="B1600" s="1">
        <f t="shared" si="1220"/>
        <v>3.369952375052836</v>
      </c>
      <c r="C1600" s="1">
        <f>Tabulka1[[#This Row],[z2]]</f>
        <v>2.980200788577978</v>
      </c>
      <c r="D1600" s="1">
        <f>Tabulka1[[#This Row],[std2]]</f>
        <v>5.7189936081418415E-4</v>
      </c>
      <c r="E1600" s="1">
        <f t="shared" si="1199"/>
        <v>9</v>
      </c>
      <c r="F1600" s="1" t="s">
        <v>84</v>
      </c>
      <c r="G1600" s="1" t="s">
        <v>27</v>
      </c>
      <c r="H1600" s="1" t="str">
        <f>Tabulka1[[#This Row],[z2Label]]</f>
        <v>Dynamic viscosity (mPa.s)</v>
      </c>
      <c r="I1600" s="1">
        <f t="shared" ref="I1600:J1600" si="1221">I1229</f>
        <v>25</v>
      </c>
      <c r="J1600" s="1">
        <f t="shared" si="1221"/>
        <v>3</v>
      </c>
      <c r="K1600" s="1">
        <v>2.980200788577978</v>
      </c>
      <c r="L1600" s="1">
        <v>5.7189936081418415E-4</v>
      </c>
      <c r="M1600" s="1" t="s">
        <v>29</v>
      </c>
      <c r="N1600" s="1" t="s">
        <v>28</v>
      </c>
      <c r="O1600" s="1" t="s">
        <v>81</v>
      </c>
      <c r="P1600" s="1">
        <f t="shared" ref="P1600:Q1600" si="1222">P1229</f>
        <v>8.5808713142590634</v>
      </c>
      <c r="Q1600" s="1">
        <f t="shared" si="1222"/>
        <v>3</v>
      </c>
      <c r="R1600" s="1">
        <f>Tabulka1[[#This Row],[z2]]</f>
        <v>2.980200788577978</v>
      </c>
      <c r="S1600" s="1">
        <f>Tabulka1[[#This Row],[std2]]</f>
        <v>5.7189936081418415E-4</v>
      </c>
      <c r="T1600" s="1" t="s">
        <v>39</v>
      </c>
      <c r="U1600" s="1" t="s">
        <v>28</v>
      </c>
      <c r="V1600" s="1" t="str">
        <f>Tabulka1[[#This Row],[z2Label]]</f>
        <v>Dynamic viscosity (mPa.s)</v>
      </c>
      <c r="W1600" s="1">
        <f>2*Tabulka1[[#This Row],[x3]]/94.196*1000/(100-Tabulka1[[#This Row],[x2]])</f>
        <v>2.4292245429414026</v>
      </c>
      <c r="X1600" s="1">
        <f>(Tabulka1[[#This Row],[x2]]-Tabulka1[[#This Row],[x3]])/60.08*1000/(100-Tabulka1[[#This Row],[x2]])</f>
        <v>3.6438368144121029</v>
      </c>
      <c r="Y1600" s="1">
        <f>Tabulka1[[#This Row],[z2]]</f>
        <v>2.980200788577978</v>
      </c>
      <c r="Z1600" s="1">
        <f>Tabulka1[[#This Row],[std2]]</f>
        <v>5.7189936081418415E-4</v>
      </c>
      <c r="AA1600" s="1" t="s">
        <v>40</v>
      </c>
      <c r="AB1600" s="1" t="s">
        <v>37</v>
      </c>
      <c r="AC1600" s="1" t="str">
        <f>Tabulka1[[#This Row],[z2Label]]</f>
        <v>Dynamic viscosity (mPa.s)</v>
      </c>
      <c r="AD1600" s="1">
        <f>Tabulka1[[#This Row],[y2]]</f>
        <v>3</v>
      </c>
      <c r="AE1600" s="1">
        <f>Tabulka1[[#This Row],[x3]]</f>
        <v>8.5808713142590634</v>
      </c>
      <c r="AF1600" s="1">
        <f>Tabulka1[[#This Row],[x2]]-Tabulka1[[#This Row],[x3]]</f>
        <v>16.419128685740937</v>
      </c>
      <c r="AG1600" s="1">
        <f>100-Tabulka1[[#This Row],[Na2O_proc]]-Tabulka1[[#This Row],[SiO2_proc]]</f>
        <v>75</v>
      </c>
      <c r="AH1600" s="1">
        <f>Tabulka1[[#This Row],[z2]]</f>
        <v>2.980200788577978</v>
      </c>
      <c r="AI1600" s="1">
        <f>Tabulka1[[#This Row],[std2]]</f>
        <v>5.7189936081418415E-4</v>
      </c>
      <c r="AJ1600" s="1" t="str">
        <f>Tabulka1[[#This Row],[z2Label]]</f>
        <v>Dynamic viscosity (mPa.s)</v>
      </c>
      <c r="AK1600" s="1">
        <v>25</v>
      </c>
      <c r="AL1600" s="1" t="s">
        <v>83</v>
      </c>
      <c r="AM1600" s="1" t="s">
        <v>79</v>
      </c>
      <c r="AN1600" s="1">
        <f t="shared" si="1176"/>
        <v>2.6356361250000022</v>
      </c>
      <c r="AO1600" s="1">
        <f>Tabulka1[[#This Row],[Interpolated_z2]]-Tabulka1[[#This Row],[z2]]</f>
        <v>-0.34456466357797577</v>
      </c>
      <c r="AP1600" s="1">
        <f>Tabulka1[[#This Row],[Interpolated_z2 - measured]]/Tabulka1[[#This Row],[z2]]*100</f>
        <v>-11.561793584464725</v>
      </c>
      <c r="AQ1600" s="1">
        <v>1</v>
      </c>
    </row>
    <row r="1601" spans="1:43" ht="16.5" x14ac:dyDescent="0.35">
      <c r="A1601" s="1">
        <f t="shared" ref="A1601:B1601" si="1223">A1230</f>
        <v>2.8650918684137645</v>
      </c>
      <c r="B1601" s="1">
        <f t="shared" si="1223"/>
        <v>4.2976378026206472</v>
      </c>
      <c r="C1601" s="1">
        <f>Tabulka1[[#This Row],[z2]]</f>
        <v>4.6947407208787748</v>
      </c>
      <c r="D1601" s="1">
        <f>Tabulka1[[#This Row],[std2]]</f>
        <v>5.3860969187382876E-3</v>
      </c>
      <c r="E1601" s="1">
        <f t="shared" si="1199"/>
        <v>9</v>
      </c>
      <c r="F1601" s="1" t="s">
        <v>84</v>
      </c>
      <c r="G1601" s="1" t="s">
        <v>27</v>
      </c>
      <c r="H1601" s="1" t="str">
        <f>Tabulka1[[#This Row],[z2Label]]</f>
        <v>Dynamic viscosity (mPa.s)</v>
      </c>
      <c r="I1601" s="1">
        <f t="shared" ref="I1601:J1601" si="1224">I1230</f>
        <v>30.63</v>
      </c>
      <c r="J1601" s="1">
        <f t="shared" si="1224"/>
        <v>3</v>
      </c>
      <c r="K1601" s="1">
        <v>4.6947407208787748</v>
      </c>
      <c r="L1601" s="1">
        <v>5.3860969187382876E-3</v>
      </c>
      <c r="M1601" s="1" t="s">
        <v>29</v>
      </c>
      <c r="N1601" s="1" t="s">
        <v>28</v>
      </c>
      <c r="O1601" s="1" t="s">
        <v>81</v>
      </c>
      <c r="P1601" s="1">
        <f t="shared" ref="P1601:Q1601" si="1225">P1230</f>
        <v>10.513283534230203</v>
      </c>
      <c r="Q1601" s="1">
        <f t="shared" si="1225"/>
        <v>3</v>
      </c>
      <c r="R1601" s="1">
        <f>Tabulka1[[#This Row],[z2]]</f>
        <v>4.6947407208787748</v>
      </c>
      <c r="S1601" s="1">
        <f>Tabulka1[[#This Row],[std2]]</f>
        <v>5.3860969187382876E-3</v>
      </c>
      <c r="T1601" s="1" t="s">
        <v>39</v>
      </c>
      <c r="U1601" s="1" t="s">
        <v>28</v>
      </c>
      <c r="V1601" s="1" t="str">
        <f>Tabulka1[[#This Row],[z2Label]]</f>
        <v>Dynamic viscosity (mPa.s)</v>
      </c>
      <c r="W1601" s="1">
        <f>2*Tabulka1[[#This Row],[x3]]/94.196*1000/(100-Tabulka1[[#This Row],[x2]])</f>
        <v>3.2178383054762207</v>
      </c>
      <c r="X1601" s="1">
        <f>(Tabulka1[[#This Row],[x2]]-Tabulka1[[#This Row],[x3]])/60.08*1000/(100-Tabulka1[[#This Row],[x2]])</f>
        <v>4.8267574582143311</v>
      </c>
      <c r="Y1601" s="1">
        <f>Tabulka1[[#This Row],[z2]]</f>
        <v>4.6947407208787748</v>
      </c>
      <c r="Z1601" s="1">
        <f>Tabulka1[[#This Row],[std2]]</f>
        <v>5.3860969187382876E-3</v>
      </c>
      <c r="AA1601" s="1" t="s">
        <v>40</v>
      </c>
      <c r="AB1601" s="1" t="s">
        <v>37</v>
      </c>
      <c r="AC1601" s="1" t="str">
        <f>Tabulka1[[#This Row],[z2Label]]</f>
        <v>Dynamic viscosity (mPa.s)</v>
      </c>
      <c r="AD1601" s="1">
        <f>Tabulka1[[#This Row],[y2]]</f>
        <v>3</v>
      </c>
      <c r="AE1601" s="1">
        <f>Tabulka1[[#This Row],[x3]]</f>
        <v>10.513283534230203</v>
      </c>
      <c r="AF1601" s="1">
        <f>Tabulka1[[#This Row],[x2]]-Tabulka1[[#This Row],[x3]]</f>
        <v>20.116716465769798</v>
      </c>
      <c r="AG1601" s="1">
        <f>100-Tabulka1[[#This Row],[Na2O_proc]]-Tabulka1[[#This Row],[SiO2_proc]]</f>
        <v>69.37</v>
      </c>
      <c r="AH1601" s="1">
        <f>Tabulka1[[#This Row],[z2]]</f>
        <v>4.6947407208787748</v>
      </c>
      <c r="AI1601" s="1">
        <f>Tabulka1[[#This Row],[std2]]</f>
        <v>5.3860969187382876E-3</v>
      </c>
      <c r="AJ1601" s="1" t="str">
        <f>Tabulka1[[#This Row],[z2Label]]</f>
        <v>Dynamic viscosity (mPa.s)</v>
      </c>
      <c r="AK1601" s="1">
        <v>25</v>
      </c>
      <c r="AL1601" s="1" t="s">
        <v>83</v>
      </c>
      <c r="AM1601" s="1" t="s">
        <v>79</v>
      </c>
      <c r="AN1601" s="1">
        <f t="shared" si="1176"/>
        <v>4.6785993998534909</v>
      </c>
      <c r="AO1601" s="1">
        <f>Tabulka1[[#This Row],[Interpolated_z2]]-Tabulka1[[#This Row],[z2]]</f>
        <v>-1.6141321025283872E-2</v>
      </c>
      <c r="AP1601" s="1">
        <f>Tabulka1[[#This Row],[Interpolated_z2 - measured]]/Tabulka1[[#This Row],[z2]]*100</f>
        <v>-0.34381709203873767</v>
      </c>
      <c r="AQ1601" s="1">
        <v>1</v>
      </c>
    </row>
    <row r="1602" spans="1:43" ht="16.5" x14ac:dyDescent="0.35">
      <c r="A1602" s="1">
        <f t="shared" ref="A1602:B1602" si="1226">A1231</f>
        <v>0</v>
      </c>
      <c r="B1602" s="1">
        <f t="shared" si="1226"/>
        <v>0</v>
      </c>
      <c r="C1602" s="1">
        <f>Tabulka1[[#This Row],[z2]]</f>
        <v>0.85630634428904007</v>
      </c>
      <c r="D1602" s="1">
        <f>Tabulka1[[#This Row],[std2]]</f>
        <v>1.7616965743173559E-3</v>
      </c>
      <c r="E1602" s="1">
        <f t="shared" si="1199"/>
        <v>10</v>
      </c>
      <c r="F1602" s="1" t="s">
        <v>84</v>
      </c>
      <c r="G1602" s="1" t="s">
        <v>27</v>
      </c>
      <c r="H1602" s="1" t="str">
        <f>Tabulka1[[#This Row],[z2Label]]</f>
        <v>Dynamic viscosity (mPa.s)</v>
      </c>
      <c r="I1602" s="1">
        <f t="shared" ref="I1602:J1602" si="1227">I1231</f>
        <v>0</v>
      </c>
      <c r="J1602" s="1">
        <f t="shared" si="1227"/>
        <v>3.5</v>
      </c>
      <c r="K1602" s="1">
        <v>0.85630634428904007</v>
      </c>
      <c r="L1602" s="1">
        <v>1.7616965743173559E-3</v>
      </c>
      <c r="M1602" s="1" t="s">
        <v>29</v>
      </c>
      <c r="N1602" s="1" t="s">
        <v>28</v>
      </c>
      <c r="O1602" s="1" t="s">
        <v>81</v>
      </c>
      <c r="P1602" s="1">
        <f t="shared" ref="P1602:Q1602" si="1228">P1231</f>
        <v>0</v>
      </c>
      <c r="Q1602" s="1">
        <f t="shared" si="1228"/>
        <v>3.5</v>
      </c>
      <c r="R1602" s="1">
        <f>Tabulka1[[#This Row],[z2]]</f>
        <v>0.85630634428904007</v>
      </c>
      <c r="S1602" s="1">
        <f>Tabulka1[[#This Row],[std2]]</f>
        <v>1.7616965743173559E-3</v>
      </c>
      <c r="T1602" s="1" t="s">
        <v>39</v>
      </c>
      <c r="U1602" s="1" t="s">
        <v>28</v>
      </c>
      <c r="V1602" s="1" t="str">
        <f>Tabulka1[[#This Row],[z2Label]]</f>
        <v>Dynamic viscosity (mPa.s)</v>
      </c>
      <c r="W1602" s="1">
        <f>2*Tabulka1[[#This Row],[x3]]/94.196*1000/(100-Tabulka1[[#This Row],[x2]])</f>
        <v>0</v>
      </c>
      <c r="X1602" s="1">
        <f>(Tabulka1[[#This Row],[x2]]-Tabulka1[[#This Row],[x3]])/60.08*1000/(100-Tabulka1[[#This Row],[x2]])</f>
        <v>0</v>
      </c>
      <c r="Y1602" s="1">
        <f>Tabulka1[[#This Row],[z2]]</f>
        <v>0.85630634428904007</v>
      </c>
      <c r="Z1602" s="1">
        <f>Tabulka1[[#This Row],[std2]]</f>
        <v>1.7616965743173559E-3</v>
      </c>
      <c r="AA1602" s="1" t="s">
        <v>40</v>
      </c>
      <c r="AB1602" s="1" t="s">
        <v>37</v>
      </c>
      <c r="AC1602" s="1" t="str">
        <f>Tabulka1[[#This Row],[z2Label]]</f>
        <v>Dynamic viscosity (mPa.s)</v>
      </c>
      <c r="AD1602" s="1">
        <f>Tabulka1[[#This Row],[y2]]</f>
        <v>3.5</v>
      </c>
      <c r="AE1602" s="1">
        <f>Tabulka1[[#This Row],[x3]]</f>
        <v>0</v>
      </c>
      <c r="AF1602" s="1">
        <f>Tabulka1[[#This Row],[x2]]-Tabulka1[[#This Row],[x3]]</f>
        <v>0</v>
      </c>
      <c r="AG1602" s="1">
        <f>100-Tabulka1[[#This Row],[Na2O_proc]]-Tabulka1[[#This Row],[SiO2_proc]]</f>
        <v>100</v>
      </c>
      <c r="AH1602" s="1">
        <f>Tabulka1[[#This Row],[z2]]</f>
        <v>0.85630634428904007</v>
      </c>
      <c r="AI1602" s="1">
        <f>Tabulka1[[#This Row],[std2]]</f>
        <v>1.7616965743173559E-3</v>
      </c>
      <c r="AJ1602" s="1" t="str">
        <f>Tabulka1[[#This Row],[z2Label]]</f>
        <v>Dynamic viscosity (mPa.s)</v>
      </c>
      <c r="AK1602" s="1">
        <v>25</v>
      </c>
      <c r="AL1602" s="1" t="s">
        <v>83</v>
      </c>
      <c r="AM1602" s="1" t="s">
        <v>79</v>
      </c>
      <c r="AN1602" s="1">
        <f t="shared" si="1176"/>
        <v>0.92556171875000026</v>
      </c>
      <c r="AO1602" s="1">
        <f>Tabulka1[[#This Row],[Interpolated_z2]]-Tabulka1[[#This Row],[z2]]</f>
        <v>6.9255374460960195E-2</v>
      </c>
      <c r="AP1602" s="1">
        <f>Tabulka1[[#This Row],[Interpolated_z2 - measured]]/Tabulka1[[#This Row],[z2]]*100</f>
        <v>8.0876867166575082</v>
      </c>
      <c r="AQ1602" s="1">
        <v>100</v>
      </c>
    </row>
    <row r="1603" spans="1:43" ht="16.5" x14ac:dyDescent="0.35">
      <c r="A1603" s="1">
        <f t="shared" ref="A1603:B1603" si="1229">A1232</f>
        <v>0.34050959681551257</v>
      </c>
      <c r="B1603" s="1">
        <f t="shared" si="1229"/>
        <v>0.59589179442714701</v>
      </c>
      <c r="C1603" s="1">
        <f>Tabulka1[[#This Row],[z2]]</f>
        <v>0.98847840062768744</v>
      </c>
      <c r="D1603" s="1">
        <f>Tabulka1[[#This Row],[std2]]</f>
        <v>3.036721574918222E-3</v>
      </c>
      <c r="E1603" s="1">
        <f t="shared" si="1199"/>
        <v>10</v>
      </c>
      <c r="F1603" s="1" t="s">
        <v>84</v>
      </c>
      <c r="G1603" s="1" t="s">
        <v>27</v>
      </c>
      <c r="H1603" s="1" t="str">
        <f>Tabulka1[[#This Row],[z2Label]]</f>
        <v>Dynamic viscosity (mPa.s)</v>
      </c>
      <c r="I1603" s="1">
        <f t="shared" ref="I1603:J1603" si="1230">I1232</f>
        <v>5</v>
      </c>
      <c r="J1603" s="1">
        <f t="shared" si="1230"/>
        <v>3.5</v>
      </c>
      <c r="K1603" s="1">
        <v>0.98847840062768744</v>
      </c>
      <c r="L1603" s="1">
        <v>3.036721574918222E-3</v>
      </c>
      <c r="M1603" s="1" t="s">
        <v>29</v>
      </c>
      <c r="N1603" s="1" t="s">
        <v>28</v>
      </c>
      <c r="O1603" s="1" t="s">
        <v>81</v>
      </c>
      <c r="P1603" s="1">
        <f t="shared" ref="P1603:Q1603" si="1231">P1232</f>
        <v>1.5468542676598485</v>
      </c>
      <c r="Q1603" s="1">
        <f t="shared" si="1231"/>
        <v>3.5</v>
      </c>
      <c r="R1603" s="1">
        <f>Tabulka1[[#This Row],[z2]]</f>
        <v>0.98847840062768744</v>
      </c>
      <c r="S1603" s="1">
        <f>Tabulka1[[#This Row],[std2]]</f>
        <v>3.036721574918222E-3</v>
      </c>
      <c r="T1603" s="1" t="s">
        <v>39</v>
      </c>
      <c r="U1603" s="1" t="s">
        <v>28</v>
      </c>
      <c r="V1603" s="1" t="str">
        <f>Tabulka1[[#This Row],[z2Label]]</f>
        <v>Dynamic viscosity (mPa.s)</v>
      </c>
      <c r="W1603" s="1">
        <f>2*Tabulka1[[#This Row],[x3]]/94.196*1000/(100-Tabulka1[[#This Row],[x2]])</f>
        <v>0.34571906453952644</v>
      </c>
      <c r="X1603" s="1">
        <f>(Tabulka1[[#This Row],[x2]]-Tabulka1[[#This Row],[x3]])/60.08*1000/(100-Tabulka1[[#This Row],[x2]])</f>
        <v>0.60500836294417115</v>
      </c>
      <c r="Y1603" s="1">
        <f>Tabulka1[[#This Row],[z2]]</f>
        <v>0.98847840062768744</v>
      </c>
      <c r="Z1603" s="1">
        <f>Tabulka1[[#This Row],[std2]]</f>
        <v>3.036721574918222E-3</v>
      </c>
      <c r="AA1603" s="1" t="s">
        <v>40</v>
      </c>
      <c r="AB1603" s="1" t="s">
        <v>37</v>
      </c>
      <c r="AC1603" s="1" t="str">
        <f>Tabulka1[[#This Row],[z2Label]]</f>
        <v>Dynamic viscosity (mPa.s)</v>
      </c>
      <c r="AD1603" s="1">
        <f>Tabulka1[[#This Row],[y2]]</f>
        <v>3.5</v>
      </c>
      <c r="AE1603" s="1">
        <f>Tabulka1[[#This Row],[x3]]</f>
        <v>1.5468542676598485</v>
      </c>
      <c r="AF1603" s="1">
        <f>Tabulka1[[#This Row],[x2]]-Tabulka1[[#This Row],[x3]]</f>
        <v>3.4531457323401513</v>
      </c>
      <c r="AG1603" s="1">
        <f>100-Tabulka1[[#This Row],[Na2O_proc]]-Tabulka1[[#This Row],[SiO2_proc]]</f>
        <v>95</v>
      </c>
      <c r="AH1603" s="1">
        <f>Tabulka1[[#This Row],[z2]]</f>
        <v>0.98847840062768744</v>
      </c>
      <c r="AI1603" s="1">
        <f>Tabulka1[[#This Row],[std2]]</f>
        <v>3.036721574918222E-3</v>
      </c>
      <c r="AJ1603" s="1" t="str">
        <f>Tabulka1[[#This Row],[z2Label]]</f>
        <v>Dynamic viscosity (mPa.s)</v>
      </c>
      <c r="AK1603" s="1">
        <v>25</v>
      </c>
      <c r="AL1603" s="1" t="s">
        <v>83</v>
      </c>
      <c r="AM1603" s="1" t="s">
        <v>79</v>
      </c>
      <c r="AN1603" s="1">
        <f t="shared" si="1176"/>
        <v>0.90179871875000006</v>
      </c>
      <c r="AO1603" s="1">
        <f>Tabulka1[[#This Row],[Interpolated_z2]]-Tabulka1[[#This Row],[z2]]</f>
        <v>-8.6679681877687376E-2</v>
      </c>
      <c r="AP1603" s="1">
        <f>Tabulka1[[#This Row],[Interpolated_z2 - measured]]/Tabulka1[[#This Row],[z2]]*100</f>
        <v>-8.7690011054005286</v>
      </c>
      <c r="AQ1603" s="1">
        <v>1</v>
      </c>
    </row>
    <row r="1604" spans="1:43" ht="16.5" x14ac:dyDescent="0.35">
      <c r="A1604" s="1">
        <f t="shared" ref="A1604:B1604" si="1232">A1233</f>
        <v>0.7080098267186905</v>
      </c>
      <c r="B1604" s="1">
        <f t="shared" si="1232"/>
        <v>1.2390171967577084</v>
      </c>
      <c r="C1604" s="1">
        <f>Tabulka1[[#This Row],[z2]]</f>
        <v>1.1695919572086848</v>
      </c>
      <c r="D1604" s="1">
        <f>Tabulka1[[#This Row],[std2]]</f>
        <v>8.0337838748776379E-5</v>
      </c>
      <c r="E1604" s="1">
        <f t="shared" si="1199"/>
        <v>10</v>
      </c>
      <c r="F1604" s="1" t="s">
        <v>84</v>
      </c>
      <c r="G1604" s="1" t="s">
        <v>27</v>
      </c>
      <c r="H1604" s="1" t="str">
        <f>Tabulka1[[#This Row],[z2Label]]</f>
        <v>Dynamic viscosity (mPa.s)</v>
      </c>
      <c r="I1604" s="1">
        <f t="shared" ref="I1604:J1604" si="1233">I1233</f>
        <v>10</v>
      </c>
      <c r="J1604" s="1">
        <f t="shared" si="1233"/>
        <v>3.5</v>
      </c>
      <c r="K1604" s="1">
        <v>1.1695919572086848</v>
      </c>
      <c r="L1604" s="1">
        <v>8.0337838748776379E-5</v>
      </c>
      <c r="M1604" s="1" t="s">
        <v>29</v>
      </c>
      <c r="N1604" s="1" t="s">
        <v>28</v>
      </c>
      <c r="O1604" s="1" t="s">
        <v>81</v>
      </c>
      <c r="P1604" s="1">
        <f t="shared" ref="P1604:Q1604" si="1234">P1233</f>
        <v>3.0937085353196969</v>
      </c>
      <c r="Q1604" s="1">
        <f t="shared" si="1234"/>
        <v>3.5</v>
      </c>
      <c r="R1604" s="1">
        <f>Tabulka1[[#This Row],[z2]]</f>
        <v>1.1695919572086848</v>
      </c>
      <c r="S1604" s="1">
        <f>Tabulka1[[#This Row],[std2]]</f>
        <v>8.0337838748776379E-5</v>
      </c>
      <c r="T1604" s="1" t="s">
        <v>39</v>
      </c>
      <c r="U1604" s="1" t="s">
        <v>28</v>
      </c>
      <c r="V1604" s="1" t="str">
        <f>Tabulka1[[#This Row],[z2Label]]</f>
        <v>Dynamic viscosity (mPa.s)</v>
      </c>
      <c r="W1604" s="1">
        <f>2*Tabulka1[[#This Row],[x3]]/94.196*1000/(100-Tabulka1[[#This Row],[x2]])</f>
        <v>0.72985135847233362</v>
      </c>
      <c r="X1604" s="1">
        <f>(Tabulka1[[#This Row],[x2]]-Tabulka1[[#This Row],[x3]])/60.08*1000/(100-Tabulka1[[#This Row],[x2]])</f>
        <v>1.2772398773265836</v>
      </c>
      <c r="Y1604" s="1">
        <f>Tabulka1[[#This Row],[z2]]</f>
        <v>1.1695919572086848</v>
      </c>
      <c r="Z1604" s="1">
        <f>Tabulka1[[#This Row],[std2]]</f>
        <v>8.0337838748776379E-5</v>
      </c>
      <c r="AA1604" s="1" t="s">
        <v>40</v>
      </c>
      <c r="AB1604" s="1" t="s">
        <v>37</v>
      </c>
      <c r="AC1604" s="1" t="str">
        <f>Tabulka1[[#This Row],[z2Label]]</f>
        <v>Dynamic viscosity (mPa.s)</v>
      </c>
      <c r="AD1604" s="1">
        <f>Tabulka1[[#This Row],[y2]]</f>
        <v>3.5</v>
      </c>
      <c r="AE1604" s="1">
        <f>Tabulka1[[#This Row],[x3]]</f>
        <v>3.0937085353196969</v>
      </c>
      <c r="AF1604" s="1">
        <f>Tabulka1[[#This Row],[x2]]-Tabulka1[[#This Row],[x3]]</f>
        <v>6.9062914646803026</v>
      </c>
      <c r="AG1604" s="1">
        <f>100-Tabulka1[[#This Row],[Na2O_proc]]-Tabulka1[[#This Row],[SiO2_proc]]</f>
        <v>90</v>
      </c>
      <c r="AH1604" s="1">
        <f>Tabulka1[[#This Row],[z2]]</f>
        <v>1.1695919572086848</v>
      </c>
      <c r="AI1604" s="1">
        <f>Tabulka1[[#This Row],[std2]]</f>
        <v>8.0337838748776379E-5</v>
      </c>
      <c r="AJ1604" s="1" t="str">
        <f>Tabulka1[[#This Row],[z2Label]]</f>
        <v>Dynamic viscosity (mPa.s)</v>
      </c>
      <c r="AK1604" s="1">
        <v>25</v>
      </c>
      <c r="AL1604" s="1" t="s">
        <v>83</v>
      </c>
      <c r="AM1604" s="1" t="s">
        <v>79</v>
      </c>
      <c r="AN1604" s="1">
        <f t="shared" si="1176"/>
        <v>1.1814387187499993</v>
      </c>
      <c r="AO1604" s="1">
        <f>Tabulka1[[#This Row],[Interpolated_z2]]-Tabulka1[[#This Row],[z2]]</f>
        <v>1.1846761541314477E-2</v>
      </c>
      <c r="AP1604" s="1">
        <f>Tabulka1[[#This Row],[Interpolated_z2 - measured]]/Tabulka1[[#This Row],[z2]]*100</f>
        <v>1.0128969738803286</v>
      </c>
      <c r="AQ1604" s="1">
        <v>1</v>
      </c>
    </row>
    <row r="1605" spans="1:43" ht="16.5" x14ac:dyDescent="0.35">
      <c r="A1605" s="1">
        <f t="shared" ref="A1605:B1605" si="1235">A1234</f>
        <v>1.1062201946951484</v>
      </c>
      <c r="B1605" s="1">
        <f t="shared" si="1235"/>
        <v>1.9358853407165098</v>
      </c>
      <c r="C1605" s="1">
        <f>Tabulka1[[#This Row],[z2]]</f>
        <v>1.4692144503351097</v>
      </c>
      <c r="D1605" s="1">
        <f>Tabulka1[[#This Row],[std2]]</f>
        <v>7.4105150157421668E-4</v>
      </c>
      <c r="E1605" s="1">
        <f t="shared" si="1199"/>
        <v>10</v>
      </c>
      <c r="F1605" s="1" t="s">
        <v>84</v>
      </c>
      <c r="G1605" s="1" t="s">
        <v>27</v>
      </c>
      <c r="H1605" s="1" t="str">
        <f>Tabulka1[[#This Row],[z2Label]]</f>
        <v>Dynamic viscosity (mPa.s)</v>
      </c>
      <c r="I1605" s="1">
        <f t="shared" ref="I1605:J1605" si="1236">I1234</f>
        <v>15</v>
      </c>
      <c r="J1605" s="1">
        <f t="shared" si="1236"/>
        <v>3.5</v>
      </c>
      <c r="K1605" s="1">
        <v>1.4692144503351097</v>
      </c>
      <c r="L1605" s="1">
        <v>7.4105150157421668E-4</v>
      </c>
      <c r="M1605" s="1" t="s">
        <v>29</v>
      </c>
      <c r="N1605" s="1" t="s">
        <v>28</v>
      </c>
      <c r="O1605" s="1" t="s">
        <v>81</v>
      </c>
      <c r="P1605" s="1">
        <f t="shared" ref="P1605:Q1605" si="1237">P1234</f>
        <v>4.6405628029795452</v>
      </c>
      <c r="Q1605" s="1">
        <f t="shared" si="1237"/>
        <v>3.5</v>
      </c>
      <c r="R1605" s="1">
        <f>Tabulka1[[#This Row],[z2]]</f>
        <v>1.4692144503351097</v>
      </c>
      <c r="S1605" s="1">
        <f>Tabulka1[[#This Row],[std2]]</f>
        <v>7.4105150157421668E-4</v>
      </c>
      <c r="T1605" s="1" t="s">
        <v>39</v>
      </c>
      <c r="U1605" s="1" t="s">
        <v>28</v>
      </c>
      <c r="V1605" s="1" t="str">
        <f>Tabulka1[[#This Row],[z2Label]]</f>
        <v>Dynamic viscosity (mPa.s)</v>
      </c>
      <c r="W1605" s="1">
        <f>2*Tabulka1[[#This Row],[x3]]/94.196*1000/(100-Tabulka1[[#This Row],[x2]])</f>
        <v>1.1591756869854708</v>
      </c>
      <c r="X1605" s="1">
        <f>(Tabulka1[[#This Row],[x2]]-Tabulka1[[#This Row],[x3]])/60.08*1000/(100-Tabulka1[[#This Row],[x2]])</f>
        <v>2.028557452224574</v>
      </c>
      <c r="Y1605" s="1">
        <f>Tabulka1[[#This Row],[z2]]</f>
        <v>1.4692144503351097</v>
      </c>
      <c r="Z1605" s="1">
        <f>Tabulka1[[#This Row],[std2]]</f>
        <v>7.4105150157421668E-4</v>
      </c>
      <c r="AA1605" s="1" t="s">
        <v>40</v>
      </c>
      <c r="AB1605" s="1" t="s">
        <v>37</v>
      </c>
      <c r="AC1605" s="1" t="str">
        <f>Tabulka1[[#This Row],[z2Label]]</f>
        <v>Dynamic viscosity (mPa.s)</v>
      </c>
      <c r="AD1605" s="1">
        <f>Tabulka1[[#This Row],[y2]]</f>
        <v>3.5</v>
      </c>
      <c r="AE1605" s="1">
        <f>Tabulka1[[#This Row],[x3]]</f>
        <v>4.6405628029795452</v>
      </c>
      <c r="AF1605" s="1">
        <f>Tabulka1[[#This Row],[x2]]-Tabulka1[[#This Row],[x3]]</f>
        <v>10.359437197020455</v>
      </c>
      <c r="AG1605" s="1">
        <f>100-Tabulka1[[#This Row],[Na2O_proc]]-Tabulka1[[#This Row],[SiO2_proc]]</f>
        <v>85</v>
      </c>
      <c r="AH1605" s="1">
        <f>Tabulka1[[#This Row],[z2]]</f>
        <v>1.4692144503351097</v>
      </c>
      <c r="AI1605" s="1">
        <f>Tabulka1[[#This Row],[std2]]</f>
        <v>7.4105150157421668E-4</v>
      </c>
      <c r="AJ1605" s="1" t="str">
        <f>Tabulka1[[#This Row],[z2Label]]</f>
        <v>Dynamic viscosity (mPa.s)</v>
      </c>
      <c r="AK1605" s="1">
        <v>25</v>
      </c>
      <c r="AL1605" s="1" t="s">
        <v>83</v>
      </c>
      <c r="AM1605" s="1" t="s">
        <v>79</v>
      </c>
      <c r="AN1605" s="1">
        <f t="shared" si="1176"/>
        <v>1.5970142187499989</v>
      </c>
      <c r="AO1605" s="1">
        <f>Tabulka1[[#This Row],[Interpolated_z2]]-Tabulka1[[#This Row],[z2]]</f>
        <v>0.12779976841488927</v>
      </c>
      <c r="AP1605" s="1">
        <f>Tabulka1[[#This Row],[Interpolated_z2 - measured]]/Tabulka1[[#This Row],[z2]]*100</f>
        <v>8.6985101722719733</v>
      </c>
      <c r="AQ1605" s="1">
        <v>1</v>
      </c>
    </row>
    <row r="1606" spans="1:43" ht="16.5" x14ac:dyDescent="0.35">
      <c r="A1606" s="1">
        <f t="shared" ref="A1606:B1606" si="1238">A1235</f>
        <v>1.5367450964936478</v>
      </c>
      <c r="B1606" s="1">
        <f t="shared" si="1238"/>
        <v>2.6893039188638834</v>
      </c>
      <c r="C1606" s="1">
        <f>Tabulka1[[#This Row],[z2]]</f>
        <v>1.9833251502497662</v>
      </c>
      <c r="D1606" s="1">
        <f>Tabulka1[[#This Row],[std2]]</f>
        <v>1.335888617246349E-3</v>
      </c>
      <c r="E1606" s="1">
        <f t="shared" si="1199"/>
        <v>10</v>
      </c>
      <c r="F1606" s="1" t="s">
        <v>84</v>
      </c>
      <c r="G1606" s="1" t="s">
        <v>27</v>
      </c>
      <c r="H1606" s="1" t="str">
        <f>Tabulka1[[#This Row],[z2Label]]</f>
        <v>Dynamic viscosity (mPa.s)</v>
      </c>
      <c r="I1606" s="1">
        <f t="shared" ref="I1606:J1606" si="1239">I1235</f>
        <v>20</v>
      </c>
      <c r="J1606" s="1">
        <f t="shared" si="1239"/>
        <v>3.5</v>
      </c>
      <c r="K1606" s="1">
        <v>1.9833251502497662</v>
      </c>
      <c r="L1606" s="1">
        <v>1.335888617246349E-3</v>
      </c>
      <c r="M1606" s="1" t="s">
        <v>29</v>
      </c>
      <c r="N1606" s="1" t="s">
        <v>28</v>
      </c>
      <c r="O1606" s="1" t="s">
        <v>81</v>
      </c>
      <c r="P1606" s="1">
        <f t="shared" ref="P1606:Q1606" si="1240">P1235</f>
        <v>6.1874170706393938</v>
      </c>
      <c r="Q1606" s="1">
        <f t="shared" si="1240"/>
        <v>3.5</v>
      </c>
      <c r="R1606" s="1">
        <f>Tabulka1[[#This Row],[z2]]</f>
        <v>1.9833251502497662</v>
      </c>
      <c r="S1606" s="1">
        <f>Tabulka1[[#This Row],[std2]]</f>
        <v>1.335888617246349E-3</v>
      </c>
      <c r="T1606" s="1" t="s">
        <v>39</v>
      </c>
      <c r="U1606" s="1" t="s">
        <v>28</v>
      </c>
      <c r="V1606" s="1" t="str">
        <f>Tabulka1[[#This Row],[z2Label]]</f>
        <v>Dynamic viscosity (mPa.s)</v>
      </c>
      <c r="W1606" s="1">
        <f>2*Tabulka1[[#This Row],[x3]]/94.196*1000/(100-Tabulka1[[#This Row],[x2]])</f>
        <v>1.6421655565627507</v>
      </c>
      <c r="X1606" s="1">
        <f>(Tabulka1[[#This Row],[x2]]-Tabulka1[[#This Row],[x3]])/60.08*1000/(100-Tabulka1[[#This Row],[x2]])</f>
        <v>2.8737897239848129</v>
      </c>
      <c r="Y1606" s="1">
        <f>Tabulka1[[#This Row],[z2]]</f>
        <v>1.9833251502497662</v>
      </c>
      <c r="Z1606" s="1">
        <f>Tabulka1[[#This Row],[std2]]</f>
        <v>1.335888617246349E-3</v>
      </c>
      <c r="AA1606" s="1" t="s">
        <v>40</v>
      </c>
      <c r="AB1606" s="1" t="s">
        <v>37</v>
      </c>
      <c r="AC1606" s="1" t="str">
        <f>Tabulka1[[#This Row],[z2Label]]</f>
        <v>Dynamic viscosity (mPa.s)</v>
      </c>
      <c r="AD1606" s="1">
        <f>Tabulka1[[#This Row],[y2]]</f>
        <v>3.5</v>
      </c>
      <c r="AE1606" s="1">
        <f>Tabulka1[[#This Row],[x3]]</f>
        <v>6.1874170706393938</v>
      </c>
      <c r="AF1606" s="1">
        <f>Tabulka1[[#This Row],[x2]]-Tabulka1[[#This Row],[x3]]</f>
        <v>13.812582929360605</v>
      </c>
      <c r="AG1606" s="1">
        <f>100-Tabulka1[[#This Row],[Na2O_proc]]-Tabulka1[[#This Row],[SiO2_proc]]</f>
        <v>80</v>
      </c>
      <c r="AH1606" s="1">
        <f>Tabulka1[[#This Row],[z2]]</f>
        <v>1.9833251502497662</v>
      </c>
      <c r="AI1606" s="1">
        <f>Tabulka1[[#This Row],[std2]]</f>
        <v>1.335888617246349E-3</v>
      </c>
      <c r="AJ1606" s="1" t="str">
        <f>Tabulka1[[#This Row],[z2Label]]</f>
        <v>Dynamic viscosity (mPa.s)</v>
      </c>
      <c r="AK1606" s="1">
        <v>25</v>
      </c>
      <c r="AL1606" s="1" t="s">
        <v>83</v>
      </c>
      <c r="AM1606" s="1" t="s">
        <v>79</v>
      </c>
      <c r="AN1606" s="1">
        <f t="shared" si="1176"/>
        <v>2.2291727187499966</v>
      </c>
      <c r="AO1606" s="1">
        <f>Tabulka1[[#This Row],[Interpolated_z2]]-Tabulka1[[#This Row],[z2]]</f>
        <v>0.24584756850023037</v>
      </c>
      <c r="AP1606" s="1">
        <f>Tabulka1[[#This Row],[Interpolated_z2 - measured]]/Tabulka1[[#This Row],[z2]]*100</f>
        <v>12.395726866533712</v>
      </c>
      <c r="AQ1606" s="1">
        <v>1</v>
      </c>
    </row>
    <row r="1607" spans="1:43" ht="16.5" x14ac:dyDescent="0.35">
      <c r="A1607" s="1">
        <f t="shared" ref="A1607:B1607" si="1241">A1236</f>
        <v>2.0012496879885444</v>
      </c>
      <c r="B1607" s="1">
        <f t="shared" si="1241"/>
        <v>3.5021869539799528</v>
      </c>
      <c r="C1607" s="1">
        <f>Tabulka1[[#This Row],[z2]]</f>
        <v>2.9732712619102299</v>
      </c>
      <c r="D1607" s="1">
        <f>Tabulka1[[#This Row],[std2]]</f>
        <v>2.7196447777301192E-3</v>
      </c>
      <c r="E1607" s="1">
        <f t="shared" si="1199"/>
        <v>10</v>
      </c>
      <c r="F1607" s="1" t="s">
        <v>84</v>
      </c>
      <c r="G1607" s="1" t="s">
        <v>27</v>
      </c>
      <c r="H1607" s="1" t="str">
        <f>Tabulka1[[#This Row],[z2Label]]</f>
        <v>Dynamic viscosity (mPa.s)</v>
      </c>
      <c r="I1607" s="1">
        <f t="shared" ref="I1607:J1607" si="1242">I1236</f>
        <v>25</v>
      </c>
      <c r="J1607" s="1">
        <f t="shared" si="1242"/>
        <v>3.5</v>
      </c>
      <c r="K1607" s="1">
        <v>2.9732712619102299</v>
      </c>
      <c r="L1607" s="1">
        <v>2.7196447777301192E-3</v>
      </c>
      <c r="M1607" s="1" t="s">
        <v>29</v>
      </c>
      <c r="N1607" s="1" t="s">
        <v>28</v>
      </c>
      <c r="O1607" s="1" t="s">
        <v>81</v>
      </c>
      <c r="P1607" s="1">
        <f t="shared" ref="P1607:Q1607" si="1243">P1236</f>
        <v>7.7342713382992416</v>
      </c>
      <c r="Q1607" s="1">
        <f t="shared" si="1243"/>
        <v>3.5</v>
      </c>
      <c r="R1607" s="1">
        <f>Tabulka1[[#This Row],[z2]]</f>
        <v>2.9732712619102299</v>
      </c>
      <c r="S1607" s="1">
        <f>Tabulka1[[#This Row],[std2]]</f>
        <v>2.7196447777301192E-3</v>
      </c>
      <c r="T1607" s="1" t="s">
        <v>39</v>
      </c>
      <c r="U1607" s="1" t="s">
        <v>28</v>
      </c>
      <c r="V1607" s="1" t="str">
        <f>Tabulka1[[#This Row],[z2Label]]</f>
        <v>Dynamic viscosity (mPa.s)</v>
      </c>
      <c r="W1607" s="1">
        <f>2*Tabulka1[[#This Row],[x3]]/94.196*1000/(100-Tabulka1[[#This Row],[x2]])</f>
        <v>2.1895540754170009</v>
      </c>
      <c r="X1607" s="1">
        <f>(Tabulka1[[#This Row],[x2]]-Tabulka1[[#This Row],[x3]])/60.08*1000/(100-Tabulka1[[#This Row],[x2]])</f>
        <v>3.8317196319797517</v>
      </c>
      <c r="Y1607" s="1">
        <f>Tabulka1[[#This Row],[z2]]</f>
        <v>2.9732712619102299</v>
      </c>
      <c r="Z1607" s="1">
        <f>Tabulka1[[#This Row],[std2]]</f>
        <v>2.7196447777301192E-3</v>
      </c>
      <c r="AA1607" s="1" t="s">
        <v>40</v>
      </c>
      <c r="AB1607" s="1" t="s">
        <v>37</v>
      </c>
      <c r="AC1607" s="1" t="str">
        <f>Tabulka1[[#This Row],[z2Label]]</f>
        <v>Dynamic viscosity (mPa.s)</v>
      </c>
      <c r="AD1607" s="1">
        <f>Tabulka1[[#This Row],[y2]]</f>
        <v>3.5</v>
      </c>
      <c r="AE1607" s="1">
        <f>Tabulka1[[#This Row],[x3]]</f>
        <v>7.7342713382992416</v>
      </c>
      <c r="AF1607" s="1">
        <f>Tabulka1[[#This Row],[x2]]-Tabulka1[[#This Row],[x3]]</f>
        <v>17.265728661700759</v>
      </c>
      <c r="AG1607" s="1">
        <f>100-Tabulka1[[#This Row],[Na2O_proc]]-Tabulka1[[#This Row],[SiO2_proc]]</f>
        <v>75</v>
      </c>
      <c r="AH1607" s="1">
        <f>Tabulka1[[#This Row],[z2]]</f>
        <v>2.9732712619102299</v>
      </c>
      <c r="AI1607" s="1">
        <f>Tabulka1[[#This Row],[std2]]</f>
        <v>2.7196447777301192E-3</v>
      </c>
      <c r="AJ1607" s="1" t="str">
        <f>Tabulka1[[#This Row],[z2Label]]</f>
        <v>Dynamic viscosity (mPa.s)</v>
      </c>
      <c r="AK1607" s="1">
        <v>25</v>
      </c>
      <c r="AL1607" s="1" t="s">
        <v>83</v>
      </c>
      <c r="AM1607" s="1" t="s">
        <v>79</v>
      </c>
      <c r="AN1607" s="1">
        <f t="shared" si="1176"/>
        <v>3.4066767187499982</v>
      </c>
      <c r="AO1607" s="1">
        <f>Tabulka1[[#This Row],[Interpolated_z2]]-Tabulka1[[#This Row],[z2]]</f>
        <v>0.43340545683976828</v>
      </c>
      <c r="AP1607" s="1">
        <f>Tabulka1[[#This Row],[Interpolated_z2 - measured]]/Tabulka1[[#This Row],[z2]]*100</f>
        <v>14.576721014056396</v>
      </c>
      <c r="AQ1607" s="1">
        <v>1</v>
      </c>
    </row>
    <row r="1608" spans="1:43" ht="16.5" x14ac:dyDescent="0.35">
      <c r="A1608" s="1">
        <f t="shared" ref="A1608:B1608" si="1244">A1237</f>
        <v>2.5004514641548101</v>
      </c>
      <c r="B1608" s="1">
        <f t="shared" si="1244"/>
        <v>4.3757900622709176</v>
      </c>
      <c r="C1608" s="1">
        <f>Tabulka1[[#This Row],[z2]]</f>
        <v>5.5304537150757298</v>
      </c>
      <c r="D1608" s="1">
        <f>Tabulka1[[#This Row],[std2]]</f>
        <v>3.2463832317048191E-2</v>
      </c>
      <c r="E1608" s="1">
        <f t="shared" si="1199"/>
        <v>10</v>
      </c>
      <c r="F1608" s="1" t="s">
        <v>84</v>
      </c>
      <c r="G1608" s="1" t="s">
        <v>27</v>
      </c>
      <c r="H1608" s="1" t="str">
        <f>Tabulka1[[#This Row],[z2Label]]</f>
        <v>Dynamic viscosity (mPa.s)</v>
      </c>
      <c r="I1608" s="1">
        <f t="shared" ref="I1608:J1608" si="1245">I1237</f>
        <v>29.88</v>
      </c>
      <c r="J1608" s="1">
        <f t="shared" si="1245"/>
        <v>3.5</v>
      </c>
      <c r="K1608" s="1">
        <v>5.5304537150757298</v>
      </c>
      <c r="L1608" s="1">
        <v>3.2463832317048191E-2</v>
      </c>
      <c r="M1608" s="1" t="s">
        <v>29</v>
      </c>
      <c r="N1608" s="1" t="s">
        <v>28</v>
      </c>
      <c r="O1608" s="1" t="s">
        <v>81</v>
      </c>
      <c r="P1608" s="1">
        <f t="shared" ref="P1608:Q1608" si="1246">P1237</f>
        <v>9.2440011035352541</v>
      </c>
      <c r="Q1608" s="1">
        <f t="shared" si="1246"/>
        <v>3.5</v>
      </c>
      <c r="R1608" s="1">
        <f>Tabulka1[[#This Row],[z2]]</f>
        <v>5.5304537150757298</v>
      </c>
      <c r="S1608" s="1">
        <f>Tabulka1[[#This Row],[std2]]</f>
        <v>3.2463832317048191E-2</v>
      </c>
      <c r="T1608" s="1" t="s">
        <v>39</v>
      </c>
      <c r="U1608" s="1" t="s">
        <v>28</v>
      </c>
      <c r="V1608" s="1" t="str">
        <f>Tabulka1[[#This Row],[z2Label]]</f>
        <v>Dynamic viscosity (mPa.s)</v>
      </c>
      <c r="W1608" s="1">
        <f>2*Tabulka1[[#This Row],[x3]]/94.196*1000/(100-Tabulka1[[#This Row],[x2]])</f>
        <v>2.7990819640670268</v>
      </c>
      <c r="X1608" s="1">
        <f>(Tabulka1[[#This Row],[x2]]-Tabulka1[[#This Row],[x3]])/60.08*1000/(100-Tabulka1[[#This Row],[x2]])</f>
        <v>4.8983934371172966</v>
      </c>
      <c r="Y1608" s="1">
        <f>Tabulka1[[#This Row],[z2]]</f>
        <v>5.5304537150757298</v>
      </c>
      <c r="Z1608" s="1">
        <f>Tabulka1[[#This Row],[std2]]</f>
        <v>3.2463832317048191E-2</v>
      </c>
      <c r="AA1608" s="1" t="s">
        <v>40</v>
      </c>
      <c r="AB1608" s="1" t="s">
        <v>37</v>
      </c>
      <c r="AC1608" s="1" t="str">
        <f>Tabulka1[[#This Row],[z2Label]]</f>
        <v>Dynamic viscosity (mPa.s)</v>
      </c>
      <c r="AD1608" s="1">
        <f>Tabulka1[[#This Row],[y2]]</f>
        <v>3.5</v>
      </c>
      <c r="AE1608" s="1">
        <f>Tabulka1[[#This Row],[x3]]</f>
        <v>9.2440011035352541</v>
      </c>
      <c r="AF1608" s="1">
        <f>Tabulka1[[#This Row],[x2]]-Tabulka1[[#This Row],[x3]]</f>
        <v>20.635998896464745</v>
      </c>
      <c r="AG1608" s="1">
        <f>100-Tabulka1[[#This Row],[Na2O_proc]]-Tabulka1[[#This Row],[SiO2_proc]]</f>
        <v>70.12</v>
      </c>
      <c r="AH1608" s="1">
        <f>Tabulka1[[#This Row],[z2]]</f>
        <v>5.5304537150757298</v>
      </c>
      <c r="AI1608" s="1">
        <f>Tabulka1[[#This Row],[std2]]</f>
        <v>3.2463832317048191E-2</v>
      </c>
      <c r="AJ1608" s="1" t="str">
        <f>Tabulka1[[#This Row],[z2Label]]</f>
        <v>Dynamic viscosity (mPa.s)</v>
      </c>
      <c r="AK1608" s="1">
        <v>25</v>
      </c>
      <c r="AL1608" s="1" t="s">
        <v>83</v>
      </c>
      <c r="AM1608" s="1" t="s">
        <v>79</v>
      </c>
      <c r="AN1608" s="1">
        <f t="shared" si="1176"/>
        <v>5.6321925448727379</v>
      </c>
      <c r="AO1608" s="1">
        <f>Tabulka1[[#This Row],[Interpolated_z2]]-Tabulka1[[#This Row],[z2]]</f>
        <v>0.1017388297970081</v>
      </c>
      <c r="AP1608" s="1">
        <f>Tabulka1[[#This Row],[Interpolated_z2 - measured]]/Tabulka1[[#This Row],[z2]]*100</f>
        <v>1.8396109078659013</v>
      </c>
      <c r="AQ1608" s="1">
        <v>1</v>
      </c>
    </row>
    <row r="1609" spans="1:43" ht="16.5" x14ac:dyDescent="0.35">
      <c r="A1609" s="1">
        <f t="shared" ref="A1609:B1609" si="1247">A1238</f>
        <v>0</v>
      </c>
      <c r="B1609" s="1">
        <f t="shared" si="1247"/>
        <v>0</v>
      </c>
      <c r="C1609" s="1">
        <f>Tabulka1[[#This Row],[z2]]</f>
        <v>0.85630634428904007</v>
      </c>
      <c r="D1609" s="1">
        <f>Tabulka1[[#This Row],[std2]]</f>
        <v>1.7616965743173559E-3</v>
      </c>
      <c r="E1609" s="1">
        <f t="shared" si="1199"/>
        <v>11</v>
      </c>
      <c r="F1609" s="1" t="s">
        <v>84</v>
      </c>
      <c r="G1609" s="1" t="s">
        <v>27</v>
      </c>
      <c r="H1609" s="1" t="str">
        <f>Tabulka1[[#This Row],[z2Label]]</f>
        <v>Dynamic viscosity (mPa.s)</v>
      </c>
      <c r="I1609" s="1">
        <f t="shared" ref="I1609:J1609" si="1248">I1238</f>
        <v>0</v>
      </c>
      <c r="J1609" s="1">
        <f t="shared" si="1248"/>
        <v>3.8849999999999998</v>
      </c>
      <c r="K1609" s="1">
        <v>0.85630634428904007</v>
      </c>
      <c r="L1609" s="1">
        <v>1.7616965743173559E-3</v>
      </c>
      <c r="M1609" s="1" t="s">
        <v>29</v>
      </c>
      <c r="N1609" s="1" t="s">
        <v>28</v>
      </c>
      <c r="O1609" s="1" t="s">
        <v>81</v>
      </c>
      <c r="P1609" s="1">
        <f t="shared" ref="P1609:Q1609" si="1249">P1238</f>
        <v>0</v>
      </c>
      <c r="Q1609" s="1">
        <f t="shared" si="1249"/>
        <v>3.8849999999999998</v>
      </c>
      <c r="R1609" s="1">
        <f>Tabulka1[[#This Row],[z2]]</f>
        <v>0.85630634428904007</v>
      </c>
      <c r="S1609" s="1">
        <f>Tabulka1[[#This Row],[std2]]</f>
        <v>1.7616965743173559E-3</v>
      </c>
      <c r="T1609" s="1" t="s">
        <v>39</v>
      </c>
      <c r="U1609" s="1" t="s">
        <v>28</v>
      </c>
      <c r="V1609" s="1" t="str">
        <f>Tabulka1[[#This Row],[z2Label]]</f>
        <v>Dynamic viscosity (mPa.s)</v>
      </c>
      <c r="W1609" s="1">
        <f>2*Tabulka1[[#This Row],[x3]]/94.196*1000/(100-Tabulka1[[#This Row],[x2]])</f>
        <v>0</v>
      </c>
      <c r="X1609" s="1">
        <f>(Tabulka1[[#This Row],[x2]]-Tabulka1[[#This Row],[x3]])/60.08*1000/(100-Tabulka1[[#This Row],[x2]])</f>
        <v>0</v>
      </c>
      <c r="Y1609" s="1">
        <f>Tabulka1[[#This Row],[z2]]</f>
        <v>0.85630634428904007</v>
      </c>
      <c r="Z1609" s="1">
        <f>Tabulka1[[#This Row],[std2]]</f>
        <v>1.7616965743173559E-3</v>
      </c>
      <c r="AA1609" s="1" t="s">
        <v>40</v>
      </c>
      <c r="AB1609" s="1" t="s">
        <v>37</v>
      </c>
      <c r="AC1609" s="1" t="str">
        <f>Tabulka1[[#This Row],[z2Label]]</f>
        <v>Dynamic viscosity (mPa.s)</v>
      </c>
      <c r="AD1609" s="1">
        <f>Tabulka1[[#This Row],[y2]]</f>
        <v>3.8849999999999998</v>
      </c>
      <c r="AE1609" s="1">
        <f>Tabulka1[[#This Row],[x3]]</f>
        <v>0</v>
      </c>
      <c r="AF1609" s="1">
        <f>Tabulka1[[#This Row],[x2]]-Tabulka1[[#This Row],[x3]]</f>
        <v>0</v>
      </c>
      <c r="AG1609" s="1">
        <f>100-Tabulka1[[#This Row],[Na2O_proc]]-Tabulka1[[#This Row],[SiO2_proc]]</f>
        <v>100</v>
      </c>
      <c r="AH1609" s="1">
        <f>Tabulka1[[#This Row],[z2]]</f>
        <v>0.85630634428904007</v>
      </c>
      <c r="AI1609" s="1">
        <f>Tabulka1[[#This Row],[std2]]</f>
        <v>1.7616965743173559E-3</v>
      </c>
      <c r="AJ1609" s="1" t="str">
        <f>Tabulka1[[#This Row],[z2Label]]</f>
        <v>Dynamic viscosity (mPa.s)</v>
      </c>
      <c r="AK1609" s="1">
        <v>25</v>
      </c>
      <c r="AL1609" s="1" t="s">
        <v>83</v>
      </c>
      <c r="AM1609" s="1" t="s">
        <v>79</v>
      </c>
      <c r="AN1609" s="1">
        <f t="shared" si="1176"/>
        <v>0.75304790601063198</v>
      </c>
      <c r="AO1609" s="1">
        <f>Tabulka1[[#This Row],[Interpolated_z2]]-Tabulka1[[#This Row],[z2]]</f>
        <v>-0.10325843827840808</v>
      </c>
      <c r="AP1609" s="1">
        <f>Tabulka1[[#This Row],[Interpolated_z2 - measured]]/Tabulka1[[#This Row],[z2]]*100</f>
        <v>-12.058586155184894</v>
      </c>
      <c r="AQ1609" s="1">
        <v>100</v>
      </c>
    </row>
    <row r="1610" spans="1:43" ht="16.5" x14ac:dyDescent="0.35">
      <c r="A1610" s="1">
        <f t="shared" ref="A1610:B1610" si="1250">A1239</f>
        <v>0.31596413749653551</v>
      </c>
      <c r="B1610" s="1">
        <f t="shared" si="1250"/>
        <v>0.61376033708702016</v>
      </c>
      <c r="C1610" s="1">
        <f>Tabulka1[[#This Row],[z2]]</f>
        <v>0.9872559712294906</v>
      </c>
      <c r="D1610" s="1">
        <f>Tabulka1[[#This Row],[std2]]</f>
        <v>2.6563312129267453E-3</v>
      </c>
      <c r="E1610" s="1">
        <f t="shared" si="1199"/>
        <v>11</v>
      </c>
      <c r="F1610" s="1" t="s">
        <v>84</v>
      </c>
      <c r="G1610" s="1" t="s">
        <v>27</v>
      </c>
      <c r="H1610" s="1" t="str">
        <f>Tabulka1[[#This Row],[z2Label]]</f>
        <v>Dynamic viscosity (mPa.s)</v>
      </c>
      <c r="I1610" s="1">
        <f t="shared" ref="I1610:J1610" si="1251">I1239</f>
        <v>5</v>
      </c>
      <c r="J1610" s="1">
        <f t="shared" si="1251"/>
        <v>3.8849999999999998</v>
      </c>
      <c r="K1610" s="1">
        <v>0.9872559712294906</v>
      </c>
      <c r="L1610" s="1">
        <v>2.6563312129267453E-3</v>
      </c>
      <c r="M1610" s="1" t="s">
        <v>29</v>
      </c>
      <c r="N1610" s="1" t="s">
        <v>28</v>
      </c>
      <c r="O1610" s="1" t="s">
        <v>81</v>
      </c>
      <c r="P1610" s="1">
        <f t="shared" ref="P1610:Q1610" si="1252">P1239</f>
        <v>1.4376380465851137</v>
      </c>
      <c r="Q1610" s="1">
        <f t="shared" si="1252"/>
        <v>3.8849999999999998</v>
      </c>
      <c r="R1610" s="1">
        <f>Tabulka1[[#This Row],[z2]]</f>
        <v>0.9872559712294906</v>
      </c>
      <c r="S1610" s="1">
        <f>Tabulka1[[#This Row],[std2]]</f>
        <v>2.6563312129267453E-3</v>
      </c>
      <c r="T1610" s="1" t="s">
        <v>39</v>
      </c>
      <c r="U1610" s="1" t="s">
        <v>28</v>
      </c>
      <c r="V1610" s="1" t="str">
        <f>Tabulka1[[#This Row],[z2Label]]</f>
        <v>Dynamic viscosity (mPa.s)</v>
      </c>
      <c r="W1610" s="1">
        <f>2*Tabulka1[[#This Row],[x3]]/94.196*1000/(100-Tabulka1[[#This Row],[x2]])</f>
        <v>0.32130944136305117</v>
      </c>
      <c r="X1610" s="1">
        <f>(Tabulka1[[#This Row],[x2]]-Tabulka1[[#This Row],[x3]])/60.08*1000/(100-Tabulka1[[#This Row],[x2]])</f>
        <v>0.624143589847727</v>
      </c>
      <c r="Y1610" s="1">
        <f>Tabulka1[[#This Row],[z2]]</f>
        <v>0.9872559712294906</v>
      </c>
      <c r="Z1610" s="1">
        <f>Tabulka1[[#This Row],[std2]]</f>
        <v>2.6563312129267453E-3</v>
      </c>
      <c r="AA1610" s="1" t="s">
        <v>40</v>
      </c>
      <c r="AB1610" s="1" t="s">
        <v>37</v>
      </c>
      <c r="AC1610" s="1" t="str">
        <f>Tabulka1[[#This Row],[z2Label]]</f>
        <v>Dynamic viscosity (mPa.s)</v>
      </c>
      <c r="AD1610" s="1">
        <f>Tabulka1[[#This Row],[y2]]</f>
        <v>3.8849999999999998</v>
      </c>
      <c r="AE1610" s="1">
        <f>Tabulka1[[#This Row],[x3]]</f>
        <v>1.4376380465851137</v>
      </c>
      <c r="AF1610" s="1">
        <f>Tabulka1[[#This Row],[x2]]-Tabulka1[[#This Row],[x3]]</f>
        <v>3.5623619534148863</v>
      </c>
      <c r="AG1610" s="1">
        <f>100-Tabulka1[[#This Row],[Na2O_proc]]-Tabulka1[[#This Row],[SiO2_proc]]</f>
        <v>95</v>
      </c>
      <c r="AH1610" s="1">
        <f>Tabulka1[[#This Row],[z2]]</f>
        <v>0.9872559712294906</v>
      </c>
      <c r="AI1610" s="1">
        <f>Tabulka1[[#This Row],[std2]]</f>
        <v>2.6563312129267453E-3</v>
      </c>
      <c r="AJ1610" s="1" t="str">
        <f>Tabulka1[[#This Row],[z2Label]]</f>
        <v>Dynamic viscosity (mPa.s)</v>
      </c>
      <c r="AK1610" s="1">
        <v>25</v>
      </c>
      <c r="AL1610" s="1" t="s">
        <v>83</v>
      </c>
      <c r="AM1610" s="1" t="s">
        <v>79</v>
      </c>
      <c r="AN1610" s="1">
        <f t="shared" si="1176"/>
        <v>0.83254890600363163</v>
      </c>
      <c r="AO1610" s="1">
        <f>Tabulka1[[#This Row],[Interpolated_z2]]-Tabulka1[[#This Row],[z2]]</f>
        <v>-0.15470706522585898</v>
      </c>
      <c r="AP1610" s="1">
        <f>Tabulka1[[#This Row],[Interpolated_z2 - measured]]/Tabulka1[[#This Row],[z2]]*100</f>
        <v>-15.67041068722965</v>
      </c>
      <c r="AQ1610" s="1">
        <v>1</v>
      </c>
    </row>
    <row r="1611" spans="1:43" ht="16.5" x14ac:dyDescent="0.35">
      <c r="A1611" s="1">
        <f t="shared" ref="A1611:B1611" si="1253">A1240</f>
        <v>0.64595728782186457</v>
      </c>
      <c r="B1611" s="1">
        <f t="shared" si="1253"/>
        <v>1.2547720315939719</v>
      </c>
      <c r="C1611" s="1">
        <f>Tabulka1[[#This Row],[z2]]</f>
        <v>1.0997208413276034</v>
      </c>
      <c r="D1611" s="1">
        <f>Tabulka1[[#This Row],[std2]]</f>
        <v>1.1625424853395298E-3</v>
      </c>
      <c r="E1611" s="1">
        <f t="shared" si="1199"/>
        <v>11</v>
      </c>
      <c r="F1611" s="1" t="s">
        <v>84</v>
      </c>
      <c r="G1611" s="1" t="s">
        <v>27</v>
      </c>
      <c r="H1611" s="1" t="str">
        <f>Tabulka1[[#This Row],[z2Label]]</f>
        <v>Dynamic viscosity (mPa.s)</v>
      </c>
      <c r="I1611" s="1">
        <f t="shared" ref="I1611:J1611" si="1254">I1240</f>
        <v>10</v>
      </c>
      <c r="J1611" s="1">
        <f t="shared" si="1254"/>
        <v>3.8849999999999998</v>
      </c>
      <c r="K1611" s="1">
        <v>1.0997208413276034</v>
      </c>
      <c r="L1611" s="1">
        <v>1.1625424853395298E-3</v>
      </c>
      <c r="M1611" s="1" t="s">
        <v>29</v>
      </c>
      <c r="N1611" s="1" t="s">
        <v>28</v>
      </c>
      <c r="O1611" s="1" t="s">
        <v>81</v>
      </c>
      <c r="P1611" s="1">
        <f t="shared" ref="P1611:Q1611" si="1255">P1240</f>
        <v>2.8752760931702275</v>
      </c>
      <c r="Q1611" s="1">
        <f t="shared" si="1255"/>
        <v>3.8849999999999998</v>
      </c>
      <c r="R1611" s="1">
        <f>Tabulka1[[#This Row],[z2]]</f>
        <v>1.0997208413276034</v>
      </c>
      <c r="S1611" s="1">
        <f>Tabulka1[[#This Row],[std2]]</f>
        <v>1.1625424853395298E-3</v>
      </c>
      <c r="T1611" s="1" t="s">
        <v>39</v>
      </c>
      <c r="U1611" s="1" t="s">
        <v>28</v>
      </c>
      <c r="V1611" s="1" t="str">
        <f>Tabulka1[[#This Row],[z2Label]]</f>
        <v>Dynamic viscosity (mPa.s)</v>
      </c>
      <c r="W1611" s="1">
        <f>2*Tabulka1[[#This Row],[x3]]/94.196*1000/(100-Tabulka1[[#This Row],[x2]])</f>
        <v>0.67831993176644145</v>
      </c>
      <c r="X1611" s="1">
        <f>(Tabulka1[[#This Row],[x2]]-Tabulka1[[#This Row],[x3]])/60.08*1000/(100-Tabulka1[[#This Row],[x2]])</f>
        <v>1.3176364674563126</v>
      </c>
      <c r="Y1611" s="1">
        <f>Tabulka1[[#This Row],[z2]]</f>
        <v>1.0997208413276034</v>
      </c>
      <c r="Z1611" s="1">
        <f>Tabulka1[[#This Row],[std2]]</f>
        <v>1.1625424853395298E-3</v>
      </c>
      <c r="AA1611" s="1" t="s">
        <v>40</v>
      </c>
      <c r="AB1611" s="1" t="s">
        <v>37</v>
      </c>
      <c r="AC1611" s="1" t="str">
        <f>Tabulka1[[#This Row],[z2Label]]</f>
        <v>Dynamic viscosity (mPa.s)</v>
      </c>
      <c r="AD1611" s="1">
        <f>Tabulka1[[#This Row],[y2]]</f>
        <v>3.8849999999999998</v>
      </c>
      <c r="AE1611" s="1">
        <f>Tabulka1[[#This Row],[x3]]</f>
        <v>2.8752760931702275</v>
      </c>
      <c r="AF1611" s="1">
        <f>Tabulka1[[#This Row],[x2]]-Tabulka1[[#This Row],[x3]]</f>
        <v>7.1247239068297725</v>
      </c>
      <c r="AG1611" s="1">
        <f>100-Tabulka1[[#This Row],[Na2O_proc]]-Tabulka1[[#This Row],[SiO2_proc]]</f>
        <v>90</v>
      </c>
      <c r="AH1611" s="1">
        <f>Tabulka1[[#This Row],[z2]]</f>
        <v>1.0997208413276034</v>
      </c>
      <c r="AI1611" s="1">
        <f>Tabulka1[[#This Row],[std2]]</f>
        <v>1.1625424853395298E-3</v>
      </c>
      <c r="AJ1611" s="1" t="str">
        <f>Tabulka1[[#This Row],[z2Label]]</f>
        <v>Dynamic viscosity (mPa.s)</v>
      </c>
      <c r="AK1611" s="1">
        <v>25</v>
      </c>
      <c r="AL1611" s="1" t="s">
        <v>83</v>
      </c>
      <c r="AM1611" s="1" t="s">
        <v>79</v>
      </c>
      <c r="AN1611" s="1">
        <f t="shared" si="1176"/>
        <v>1.2382851211716304</v>
      </c>
      <c r="AO1611" s="1">
        <f>Tabulka1[[#This Row],[Interpolated_z2]]-Tabulka1[[#This Row],[z2]]</f>
        <v>0.13856427984402697</v>
      </c>
      <c r="AP1611" s="1">
        <f>Tabulka1[[#This Row],[Interpolated_z2 - measured]]/Tabulka1[[#This Row],[z2]]*100</f>
        <v>12.599950336191649</v>
      </c>
      <c r="AQ1611" s="1">
        <v>1</v>
      </c>
    </row>
    <row r="1612" spans="1:43" s="6" customFormat="1" ht="16.5" x14ac:dyDescent="0.35">
      <c r="A1612" s="2"/>
      <c r="B1612" s="2"/>
      <c r="C1612" s="2" t="str">
        <f>Tabulka1[[#This Row],[z2]]</f>
        <v>nezbylo</v>
      </c>
      <c r="D1612" s="2" t="str">
        <f>Tabulka1[[#This Row],[std2]]</f>
        <v>nezbylo</v>
      </c>
      <c r="E1612" s="2">
        <f t="shared" si="1199"/>
        <v>11</v>
      </c>
      <c r="F1612" s="2" t="s">
        <v>84</v>
      </c>
      <c r="G1612" s="2" t="s">
        <v>27</v>
      </c>
      <c r="H1612" s="2" t="str">
        <f>Tabulka1[[#This Row],[z2Label]]</f>
        <v>Dynamic viscosity (mPa.s)</v>
      </c>
      <c r="I1612" s="2">
        <f t="shared" ref="I1612:J1612" si="1256">I1241</f>
        <v>15</v>
      </c>
      <c r="J1612" s="2">
        <f t="shared" si="1256"/>
        <v>3.8849999999999998</v>
      </c>
      <c r="K1612" s="2" t="s">
        <v>47</v>
      </c>
      <c r="L1612" s="2" t="s">
        <v>47</v>
      </c>
      <c r="M1612" s="2" t="s">
        <v>29</v>
      </c>
      <c r="N1612" s="2" t="s">
        <v>28</v>
      </c>
      <c r="O1612" s="2" t="s">
        <v>81</v>
      </c>
      <c r="P1612" s="2">
        <f t="shared" ref="P1612:Q1612" si="1257">P1241</f>
        <v>4.3129141397553408</v>
      </c>
      <c r="Q1612" s="2">
        <f t="shared" si="1257"/>
        <v>3.8849999999999998</v>
      </c>
      <c r="R1612" s="2" t="str">
        <f>Tabulka1[[#This Row],[z2]]</f>
        <v>nezbylo</v>
      </c>
      <c r="S1612" s="2" t="str">
        <f>Tabulka1[[#This Row],[std2]]</f>
        <v>nezbylo</v>
      </c>
      <c r="T1612" s="2" t="s">
        <v>39</v>
      </c>
      <c r="U1612" s="2" t="s">
        <v>28</v>
      </c>
      <c r="V1612" s="2" t="str">
        <f>Tabulka1[[#This Row],[z2Label]]</f>
        <v>Dynamic viscosity (mPa.s)</v>
      </c>
      <c r="W1612" s="2">
        <f>2*Tabulka1[[#This Row],[x3]]/94.196*1000/(100-Tabulka1[[#This Row],[x2]])</f>
        <v>1.0773316563349364</v>
      </c>
      <c r="X1612" s="2">
        <f>(Tabulka1[[#This Row],[x2]]-Tabulka1[[#This Row],[x3]])/60.08*1000/(100-Tabulka1[[#This Row],[x2]])</f>
        <v>2.0927167424306141</v>
      </c>
      <c r="Y1612" s="2" t="str">
        <f>Tabulka1[[#This Row],[z2]]</f>
        <v>nezbylo</v>
      </c>
      <c r="Z1612" s="2" t="str">
        <f>Tabulka1[[#This Row],[std2]]</f>
        <v>nezbylo</v>
      </c>
      <c r="AA1612" s="2" t="s">
        <v>40</v>
      </c>
      <c r="AB1612" s="2" t="s">
        <v>37</v>
      </c>
      <c r="AC1612" s="2" t="str">
        <f>Tabulka1[[#This Row],[z2Label]]</f>
        <v>Dynamic viscosity (mPa.s)</v>
      </c>
      <c r="AD1612" s="2">
        <f>Tabulka1[[#This Row],[y2]]</f>
        <v>3.8849999999999998</v>
      </c>
      <c r="AE1612" s="2">
        <f>Tabulka1[[#This Row],[x3]]</f>
        <v>4.3129141397553408</v>
      </c>
      <c r="AF1612" s="2">
        <f>Tabulka1[[#This Row],[x2]]-Tabulka1[[#This Row],[x3]]</f>
        <v>10.687085860244659</v>
      </c>
      <c r="AG1612" s="2">
        <f>100-Tabulka1[[#This Row],[Na2O_proc]]-Tabulka1[[#This Row],[SiO2_proc]]</f>
        <v>85</v>
      </c>
      <c r="AH1612" s="2" t="str">
        <f>Tabulka1[[#This Row],[z2]]</f>
        <v>nezbylo</v>
      </c>
      <c r="AI1612" s="2" t="str">
        <f>Tabulka1[[#This Row],[std2]]</f>
        <v>nezbylo</v>
      </c>
      <c r="AJ1612" s="2" t="str">
        <f>Tabulka1[[#This Row],[z2Label]]</f>
        <v>Dynamic viscosity (mPa.s)</v>
      </c>
      <c r="AK1612" s="2">
        <v>25</v>
      </c>
      <c r="AL1612" s="2" t="s">
        <v>83</v>
      </c>
      <c r="AM1612" s="2" t="s">
        <v>79</v>
      </c>
      <c r="AN1612" s="2">
        <f t="shared" si="1176"/>
        <v>1.8380974015146299</v>
      </c>
      <c r="AO1612" s="2" t="e">
        <f>Tabulka1[[#This Row],[Interpolated_z2]]-Tabulka1[[#This Row],[z2]]</f>
        <v>#VALUE!</v>
      </c>
      <c r="AP1612" s="2" t="e">
        <f>Tabulka1[[#This Row],[Interpolated_z2 - measured]]/Tabulka1[[#This Row],[z2]]*100</f>
        <v>#VALUE!</v>
      </c>
      <c r="AQ1612" s="1">
        <v>1</v>
      </c>
    </row>
    <row r="1613" spans="1:43" ht="16.5" x14ac:dyDescent="0.35">
      <c r="A1613" s="1">
        <f t="shared" ref="A1613:B1613" si="1258">A1242</f>
        <v>1.4192745693923325</v>
      </c>
      <c r="B1613" s="1">
        <f t="shared" si="1258"/>
        <v>2.7569408510446056</v>
      </c>
      <c r="C1613" s="1">
        <f>Tabulka1[[#This Row],[z2]]</f>
        <v>2.4003133771318579</v>
      </c>
      <c r="D1613" s="1">
        <f>Tabulka1[[#This Row],[std2]]</f>
        <v>8.2961557581280859E-3</v>
      </c>
      <c r="E1613" s="1">
        <f t="shared" si="1199"/>
        <v>11</v>
      </c>
      <c r="F1613" s="1" t="s">
        <v>84</v>
      </c>
      <c r="G1613" s="1" t="s">
        <v>27</v>
      </c>
      <c r="H1613" s="1" t="str">
        <f>Tabulka1[[#This Row],[z2Label]]</f>
        <v>Dynamic viscosity (mPa.s)</v>
      </c>
      <c r="I1613" s="1">
        <f t="shared" ref="I1613:J1613" si="1259">I1242</f>
        <v>20</v>
      </c>
      <c r="J1613" s="1">
        <f t="shared" si="1259"/>
        <v>3.8849999999999998</v>
      </c>
      <c r="K1613" s="1">
        <v>2.4003133771318579</v>
      </c>
      <c r="L1613" s="1">
        <v>8.2961557581280859E-3</v>
      </c>
      <c r="M1613" s="1" t="s">
        <v>29</v>
      </c>
      <c r="N1613" s="1" t="s">
        <v>28</v>
      </c>
      <c r="O1613" s="1" t="s">
        <v>81</v>
      </c>
      <c r="P1613" s="1">
        <f t="shared" ref="P1613:Q1613" si="1260">P1242</f>
        <v>5.750552186340455</v>
      </c>
      <c r="Q1613" s="1">
        <f t="shared" si="1260"/>
        <v>3.8849999999999998</v>
      </c>
      <c r="R1613" s="1">
        <f>Tabulka1[[#This Row],[z2]]</f>
        <v>2.4003133771318579</v>
      </c>
      <c r="S1613" s="1">
        <f>Tabulka1[[#This Row],[std2]]</f>
        <v>8.2961557581280859E-3</v>
      </c>
      <c r="T1613" s="1" t="s">
        <v>39</v>
      </c>
      <c r="U1613" s="1" t="s">
        <v>28</v>
      </c>
      <c r="V1613" s="1" t="str">
        <f>Tabulka1[[#This Row],[z2Label]]</f>
        <v>Dynamic viscosity (mPa.s)</v>
      </c>
      <c r="W1613" s="1">
        <f>2*Tabulka1[[#This Row],[x3]]/94.196*1000/(100-Tabulka1[[#This Row],[x2]])</f>
        <v>1.5262198464744932</v>
      </c>
      <c r="X1613" s="1">
        <f>(Tabulka1[[#This Row],[x2]]-Tabulka1[[#This Row],[x3]])/60.08*1000/(100-Tabulka1[[#This Row],[x2]])</f>
        <v>2.9646820517767032</v>
      </c>
      <c r="Y1613" s="1">
        <f>Tabulka1[[#This Row],[z2]]</f>
        <v>2.4003133771318579</v>
      </c>
      <c r="Z1613" s="1">
        <f>Tabulka1[[#This Row],[std2]]</f>
        <v>8.2961557581280859E-3</v>
      </c>
      <c r="AA1613" s="1" t="s">
        <v>40</v>
      </c>
      <c r="AB1613" s="1" t="s">
        <v>37</v>
      </c>
      <c r="AC1613" s="1" t="str">
        <f>Tabulka1[[#This Row],[z2Label]]</f>
        <v>Dynamic viscosity (mPa.s)</v>
      </c>
      <c r="AD1613" s="1">
        <f>Tabulka1[[#This Row],[y2]]</f>
        <v>3.8849999999999998</v>
      </c>
      <c r="AE1613" s="1">
        <f>Tabulka1[[#This Row],[x3]]</f>
        <v>5.750552186340455</v>
      </c>
      <c r="AF1613" s="1">
        <f>Tabulka1[[#This Row],[x2]]-Tabulka1[[#This Row],[x3]]</f>
        <v>14.249447813659545</v>
      </c>
      <c r="AG1613" s="1">
        <f>100-Tabulka1[[#This Row],[Na2O_proc]]-Tabulka1[[#This Row],[SiO2_proc]]</f>
        <v>80</v>
      </c>
      <c r="AH1613" s="1">
        <f>Tabulka1[[#This Row],[z2]]</f>
        <v>2.4003133771318579</v>
      </c>
      <c r="AI1613" s="1">
        <f>Tabulka1[[#This Row],[std2]]</f>
        <v>8.2961557581280859E-3</v>
      </c>
      <c r="AJ1613" s="1" t="str">
        <f>Tabulka1[[#This Row],[z2Label]]</f>
        <v>Dynamic viscosity (mPa.s)</v>
      </c>
      <c r="AK1613" s="1">
        <v>25</v>
      </c>
      <c r="AL1613" s="1" t="s">
        <v>83</v>
      </c>
      <c r="AM1613" s="1" t="s">
        <v>79</v>
      </c>
      <c r="AN1613" s="1">
        <f t="shared" si="1176"/>
        <v>2.7479415970326304</v>
      </c>
      <c r="AO1613" s="1">
        <f>Tabulka1[[#This Row],[Interpolated_z2]]-Tabulka1[[#This Row],[z2]]</f>
        <v>0.34762821990077253</v>
      </c>
      <c r="AP1613" s="1">
        <f>Tabulka1[[#This Row],[Interpolated_z2 - measured]]/Tabulka1[[#This Row],[z2]]*100</f>
        <v>14.482618111979804</v>
      </c>
      <c r="AQ1613" s="1">
        <v>1</v>
      </c>
    </row>
    <row r="1614" spans="1:43" ht="16.5" x14ac:dyDescent="0.35">
      <c r="A1614" s="1">
        <f t="shared" ref="A1614:B1614" si="1261">A1243</f>
        <v>1.8495647831485791</v>
      </c>
      <c r="B1614" s="1">
        <f t="shared" si="1261"/>
        <v>3.5927795912661145</v>
      </c>
      <c r="C1614" s="1">
        <f>Tabulka1[[#This Row],[z2]]</f>
        <v>4.9192531675945403</v>
      </c>
      <c r="D1614" s="1">
        <f>Tabulka1[[#This Row],[std2]]</f>
        <v>1.3735935661864422E-2</v>
      </c>
      <c r="E1614" s="1">
        <f t="shared" si="1199"/>
        <v>11</v>
      </c>
      <c r="F1614" s="1" t="s">
        <v>84</v>
      </c>
      <c r="G1614" s="1" t="s">
        <v>27</v>
      </c>
      <c r="H1614" s="1" t="str">
        <f>Tabulka1[[#This Row],[z2Label]]</f>
        <v>Dynamic viscosity (mPa.s)</v>
      </c>
      <c r="I1614" s="1">
        <f t="shared" ref="I1614:J1614" si="1262">I1243</f>
        <v>25</v>
      </c>
      <c r="J1614" s="1">
        <f t="shared" si="1262"/>
        <v>3.8849999999999998</v>
      </c>
      <c r="K1614" s="1">
        <v>4.9192531675945403</v>
      </c>
      <c r="L1614" s="1">
        <v>1.3735935661864422E-2</v>
      </c>
      <c r="M1614" s="1" t="s">
        <v>29</v>
      </c>
      <c r="N1614" s="1" t="s">
        <v>28</v>
      </c>
      <c r="O1614" s="1" t="s">
        <v>81</v>
      </c>
      <c r="P1614" s="1">
        <f t="shared" ref="P1614:Q1614" si="1263">P1243</f>
        <v>7.1881902329255682</v>
      </c>
      <c r="Q1614" s="1">
        <f t="shared" si="1263"/>
        <v>3.8849999999999998</v>
      </c>
      <c r="R1614" s="1">
        <f>Tabulka1[[#This Row],[z2]]</f>
        <v>4.9192531675945403</v>
      </c>
      <c r="S1614" s="1">
        <f>Tabulka1[[#This Row],[std2]]</f>
        <v>1.3735935661864422E-2</v>
      </c>
      <c r="T1614" s="1" t="s">
        <v>39</v>
      </c>
      <c r="U1614" s="1" t="s">
        <v>28</v>
      </c>
      <c r="V1614" s="1" t="str">
        <f>Tabulka1[[#This Row],[z2Label]]</f>
        <v>Dynamic viscosity (mPa.s)</v>
      </c>
      <c r="W1614" s="1">
        <f>2*Tabulka1[[#This Row],[x3]]/94.196*1000/(100-Tabulka1[[#This Row],[x2]])</f>
        <v>2.0349597952993244</v>
      </c>
      <c r="X1614" s="1">
        <f>(Tabulka1[[#This Row],[x2]]-Tabulka1[[#This Row],[x3]])/60.08*1000/(100-Tabulka1[[#This Row],[x2]])</f>
        <v>3.9529094023689377</v>
      </c>
      <c r="Y1614" s="1">
        <f>Tabulka1[[#This Row],[z2]]</f>
        <v>4.9192531675945403</v>
      </c>
      <c r="Z1614" s="1">
        <f>Tabulka1[[#This Row],[std2]]</f>
        <v>1.3735935661864422E-2</v>
      </c>
      <c r="AA1614" s="1" t="s">
        <v>40</v>
      </c>
      <c r="AB1614" s="1" t="s">
        <v>37</v>
      </c>
      <c r="AC1614" s="1" t="str">
        <f>Tabulka1[[#This Row],[z2Label]]</f>
        <v>Dynamic viscosity (mPa.s)</v>
      </c>
      <c r="AD1614" s="1">
        <f>Tabulka1[[#This Row],[y2]]</f>
        <v>3.8849999999999998</v>
      </c>
      <c r="AE1614" s="1">
        <f>Tabulka1[[#This Row],[x3]]</f>
        <v>7.1881902329255682</v>
      </c>
      <c r="AF1614" s="1">
        <f>Tabulka1[[#This Row],[x2]]-Tabulka1[[#This Row],[x3]]</f>
        <v>17.811809767074433</v>
      </c>
      <c r="AG1614" s="1">
        <f>100-Tabulka1[[#This Row],[Na2O_proc]]-Tabulka1[[#This Row],[SiO2_proc]]</f>
        <v>75</v>
      </c>
      <c r="AH1614" s="1">
        <f>Tabulka1[[#This Row],[z2]]</f>
        <v>4.9192531675945403</v>
      </c>
      <c r="AI1614" s="1">
        <f>Tabulka1[[#This Row],[std2]]</f>
        <v>1.3735935661864422E-2</v>
      </c>
      <c r="AJ1614" s="1" t="str">
        <f>Tabulka1[[#This Row],[z2Label]]</f>
        <v>Dynamic viscosity (mPa.s)</v>
      </c>
      <c r="AK1614" s="1">
        <v>25</v>
      </c>
      <c r="AL1614" s="1" t="s">
        <v>83</v>
      </c>
      <c r="AM1614" s="1" t="s">
        <v>79</v>
      </c>
      <c r="AN1614" s="1">
        <f t="shared" si="1176"/>
        <v>4.3318885577256285</v>
      </c>
      <c r="AO1614" s="1">
        <f>Tabulka1[[#This Row],[Interpolated_z2]]-Tabulka1[[#This Row],[z2]]</f>
        <v>-0.58736460986891181</v>
      </c>
      <c r="AP1614" s="1">
        <f>Tabulka1[[#This Row],[Interpolated_z2 - measured]]/Tabulka1[[#This Row],[z2]]*100</f>
        <v>-11.940117531217172</v>
      </c>
      <c r="AQ1614" s="1">
        <v>1</v>
      </c>
    </row>
    <row r="1615" spans="1:43" ht="16.5" x14ac:dyDescent="0.35">
      <c r="A1615" s="1">
        <f t="shared" ref="A1615:B1615" si="1264">A1244</f>
        <v>0</v>
      </c>
      <c r="B1615" s="1">
        <f t="shared" si="1264"/>
        <v>0</v>
      </c>
      <c r="C1615" s="1">
        <f>Tabulka1[[#This Row],[z2]]</f>
        <v>0.77901098169446481</v>
      </c>
      <c r="D1615" s="1">
        <f>Tabulka1[[#This Row],[std2]]</f>
        <v>2.1986370004217341E-3</v>
      </c>
      <c r="E1615" s="1">
        <f t="shared" si="1199"/>
        <v>1</v>
      </c>
      <c r="F1615" s="1" t="s">
        <v>84</v>
      </c>
      <c r="G1615" s="1" t="s">
        <v>27</v>
      </c>
      <c r="H1615" s="1" t="str">
        <f>Tabulka1[[#This Row],[z2Label]]</f>
        <v>Dynamic viscosity (mPa.s)</v>
      </c>
      <c r="I1615" s="1">
        <f t="shared" ref="I1615:J1615" si="1265">I1244</f>
        <v>0</v>
      </c>
      <c r="J1615" s="1">
        <f t="shared" si="1265"/>
        <v>0</v>
      </c>
      <c r="K1615" s="1">
        <v>0.77901098169446481</v>
      </c>
      <c r="L1615" s="1">
        <v>2.1986370004217341E-3</v>
      </c>
      <c r="M1615" s="1" t="s">
        <v>29</v>
      </c>
      <c r="N1615" s="1" t="s">
        <v>28</v>
      </c>
      <c r="O1615" s="1" t="s">
        <v>81</v>
      </c>
      <c r="P1615" s="1">
        <f t="shared" ref="P1615:Q1615" si="1266">P1244</f>
        <v>0</v>
      </c>
      <c r="Q1615" s="1">
        <f t="shared" si="1266"/>
        <v>0</v>
      </c>
      <c r="R1615" s="1">
        <f>Tabulka1[[#This Row],[z2]]</f>
        <v>0.77901098169446481</v>
      </c>
      <c r="S1615" s="1">
        <f>Tabulka1[[#This Row],[std2]]</f>
        <v>2.1986370004217341E-3</v>
      </c>
      <c r="T1615" s="1" t="s">
        <v>39</v>
      </c>
      <c r="U1615" s="1" t="s">
        <v>28</v>
      </c>
      <c r="V1615" s="1" t="str">
        <f>Tabulka1[[#This Row],[z2Label]]</f>
        <v>Dynamic viscosity (mPa.s)</v>
      </c>
      <c r="W1615" s="1">
        <f>2*Tabulka1[[#This Row],[x3]]/94.196*1000/(100-Tabulka1[[#This Row],[x2]])</f>
        <v>0</v>
      </c>
      <c r="X1615" s="1">
        <f>(Tabulka1[[#This Row],[x2]]-Tabulka1[[#This Row],[x3]])/60.08*1000/(100-Tabulka1[[#This Row],[x2]])</f>
        <v>0</v>
      </c>
      <c r="Y1615" s="1">
        <f>Tabulka1[[#This Row],[z2]]</f>
        <v>0.77901098169446481</v>
      </c>
      <c r="Z1615" s="1">
        <f>Tabulka1[[#This Row],[std2]]</f>
        <v>2.1986370004217341E-3</v>
      </c>
      <c r="AA1615" s="1" t="s">
        <v>40</v>
      </c>
      <c r="AB1615" s="1" t="s">
        <v>37</v>
      </c>
      <c r="AC1615" s="1" t="str">
        <f>Tabulka1[[#This Row],[z2Label]]</f>
        <v>Dynamic viscosity (mPa.s)</v>
      </c>
      <c r="AD1615" s="1">
        <f>Tabulka1[[#This Row],[y2]]</f>
        <v>0</v>
      </c>
      <c r="AE1615" s="1">
        <f>Tabulka1[[#This Row],[x3]]</f>
        <v>0</v>
      </c>
      <c r="AF1615" s="1">
        <f>Tabulka1[[#This Row],[x2]]-Tabulka1[[#This Row],[x3]]</f>
        <v>0</v>
      </c>
      <c r="AG1615" s="1">
        <f>100-Tabulka1[[#This Row],[Na2O_proc]]-Tabulka1[[#This Row],[SiO2_proc]]</f>
        <v>100</v>
      </c>
      <c r="AH1615" s="1">
        <f>Tabulka1[[#This Row],[z2]]</f>
        <v>0.77901098169446481</v>
      </c>
      <c r="AI1615" s="1">
        <f>Tabulka1[[#This Row],[std2]]</f>
        <v>2.1986370004217341E-3</v>
      </c>
      <c r="AJ1615" s="1" t="str">
        <f>Tabulka1[[#This Row],[z2Label]]</f>
        <v>Dynamic viscosity (mPa.s)</v>
      </c>
      <c r="AK1615" s="1">
        <v>30</v>
      </c>
      <c r="AL1615" s="1" t="s">
        <v>83</v>
      </c>
      <c r="AM1615" s="1" t="s">
        <v>79</v>
      </c>
      <c r="AN1615" s="1">
        <f>0.9577 + -0.14246*I1615 + -0.49362*J1615 + 0.022083*I1615^2 + 0.10969*I1615*J1615 + 0.36858*J1615^2 + -0.00093208*I1615^3 + -0.005623*I1615^2*J1615 + -0.046789*I1615*J1615^2 + -0.085875*J1615^3 + 0.000013384*I1615^4 + 0.00010779*I1615^3*J1615 + 0.00066851*I1615^2*J1615^2 + 0.0067967*I1615*J1615^3 + 0.0050095*J1615^4</f>
        <v>0.9577</v>
      </c>
      <c r="AO1615" s="1">
        <f>Tabulka1[[#This Row],[Interpolated_z2]]-Tabulka1[[#This Row],[z2]]</f>
        <v>0.17868901830553519</v>
      </c>
      <c r="AP1615" s="1">
        <f>Tabulka1[[#This Row],[Interpolated_z2 - measured]]/Tabulka1[[#This Row],[z2]]*100</f>
        <v>22.937933161976741</v>
      </c>
      <c r="AQ1615" s="1">
        <v>100</v>
      </c>
    </row>
    <row r="1616" spans="1:43" ht="16.5" x14ac:dyDescent="0.35">
      <c r="A1616" s="1">
        <f t="shared" ref="A1616:B1616" si="1267">A1245</f>
        <v>1.1140706611745721</v>
      </c>
      <c r="B1616" s="1">
        <f t="shared" si="1267"/>
        <v>0</v>
      </c>
      <c r="C1616" s="1">
        <f>Tabulka1[[#This Row],[z2]]</f>
        <v>0.89910327622410602</v>
      </c>
      <c r="D1616" s="1">
        <f>Tabulka1[[#This Row],[std2]]</f>
        <v>1.3564982312275532E-2</v>
      </c>
      <c r="E1616" s="1">
        <f t="shared" si="1199"/>
        <v>1</v>
      </c>
      <c r="F1616" s="1" t="s">
        <v>84</v>
      </c>
      <c r="G1616" s="1" t="s">
        <v>27</v>
      </c>
      <c r="H1616" s="1" t="str">
        <f>Tabulka1[[#This Row],[z2Label]]</f>
        <v>Dynamic viscosity (mPa.s)</v>
      </c>
      <c r="I1616" s="1">
        <f t="shared" ref="I1616:J1616" si="1268">I1245</f>
        <v>5</v>
      </c>
      <c r="J1616" s="1">
        <f t="shared" si="1268"/>
        <v>0</v>
      </c>
      <c r="K1616">
        <v>0.89910327622410602</v>
      </c>
      <c r="L1616">
        <v>1.3564982312275532E-2</v>
      </c>
      <c r="M1616" s="1" t="s">
        <v>29</v>
      </c>
      <c r="N1616" s="1" t="s">
        <v>28</v>
      </c>
      <c r="O1616" s="1" t="s">
        <v>81</v>
      </c>
      <c r="P1616" s="1">
        <f t="shared" ref="P1616:Q1616" si="1269">P1245</f>
        <v>5</v>
      </c>
      <c r="Q1616" s="1">
        <f t="shared" si="1269"/>
        <v>0</v>
      </c>
      <c r="R1616" s="1">
        <f>Tabulka1[[#This Row],[z2]]</f>
        <v>0.89910327622410602</v>
      </c>
      <c r="S1616" s="1">
        <f>Tabulka1[[#This Row],[std2]]</f>
        <v>1.3564982312275532E-2</v>
      </c>
      <c r="T1616" s="1" t="s">
        <v>39</v>
      </c>
      <c r="U1616" s="1" t="s">
        <v>28</v>
      </c>
      <c r="V1616" s="1" t="str">
        <f>Tabulka1[[#This Row],[z2Label]]</f>
        <v>Dynamic viscosity (mPa.s)</v>
      </c>
      <c r="W1616" s="1">
        <f>2*Tabulka1[[#This Row],[x3]]/94.196*1000/(100-Tabulka1[[#This Row],[x2]])</f>
        <v>1.1174907415892059</v>
      </c>
      <c r="X1616" s="1">
        <f>(Tabulka1[[#This Row],[x2]]-Tabulka1[[#This Row],[x3]])/60.08*1000/(100-Tabulka1[[#This Row],[x2]])</f>
        <v>0</v>
      </c>
      <c r="Y1616" s="1">
        <f>Tabulka1[[#This Row],[z2]]</f>
        <v>0.89910327622410602</v>
      </c>
      <c r="Z1616" s="1">
        <f>Tabulka1[[#This Row],[std2]]</f>
        <v>1.3564982312275532E-2</v>
      </c>
      <c r="AA1616" s="1" t="s">
        <v>40</v>
      </c>
      <c r="AB1616" s="1" t="s">
        <v>37</v>
      </c>
      <c r="AC1616" s="1" t="str">
        <f>Tabulka1[[#This Row],[z2Label]]</f>
        <v>Dynamic viscosity (mPa.s)</v>
      </c>
      <c r="AD1616" s="1">
        <f>Tabulka1[[#This Row],[y2]]</f>
        <v>0</v>
      </c>
      <c r="AE1616" s="1">
        <f>Tabulka1[[#This Row],[x3]]</f>
        <v>5</v>
      </c>
      <c r="AF1616" s="1">
        <f>Tabulka1[[#This Row],[x2]]-Tabulka1[[#This Row],[x3]]</f>
        <v>0</v>
      </c>
      <c r="AG1616" s="1">
        <f>100-Tabulka1[[#This Row],[Na2O_proc]]-Tabulka1[[#This Row],[SiO2_proc]]</f>
        <v>95</v>
      </c>
      <c r="AH1616" s="1">
        <f>Tabulka1[[#This Row],[z2]]</f>
        <v>0.89910327622410602</v>
      </c>
      <c r="AI1616" s="1">
        <f>Tabulka1[[#This Row],[std2]]</f>
        <v>1.3564982312275532E-2</v>
      </c>
      <c r="AJ1616" s="1" t="str">
        <f>Tabulka1[[#This Row],[z2Label]]</f>
        <v>Dynamic viscosity (mPa.s)</v>
      </c>
      <c r="AK1616" s="1">
        <v>30</v>
      </c>
      <c r="AL1616" s="1" t="s">
        <v>83</v>
      </c>
      <c r="AM1616" s="1" t="s">
        <v>79</v>
      </c>
      <c r="AN1616" s="1">
        <f t="shared" ref="AN1616:AN1679" si="1270">0.9577 + -0.14246*I1616 + -0.49362*J1616 + 0.022083*I1616^2 + 0.10969*I1616*J1616 + 0.36858*J1616^2 + -0.00093208*I1616^3 + -0.005623*I1616^2*J1616 + -0.046789*I1616*J1616^2 + -0.085875*J1616^3 + 0.000013384*I1616^4 + 0.00010779*I1616^3*J1616 + 0.00066851*I1616^2*J1616^2 + 0.0067967*I1616*J1616^3 + 0.0050095*J1616^4</f>
        <v>0.68932999999999989</v>
      </c>
      <c r="AO1616" s="1">
        <f>Tabulka1[[#This Row],[Interpolated_z2]]-Tabulka1[[#This Row],[z2]]</f>
        <v>-0.20977327622410613</v>
      </c>
      <c r="AP1616" s="1">
        <f>Tabulka1[[#This Row],[Interpolated_z2 - measured]]/Tabulka1[[#This Row],[z2]]*100</f>
        <v>-23.331388258874401</v>
      </c>
      <c r="AQ1616" s="1">
        <v>1</v>
      </c>
    </row>
    <row r="1617" spans="1:43" ht="16.5" x14ac:dyDescent="0.35">
      <c r="A1617" s="1">
        <f t="shared" ref="A1617:B1617" si="1271">A1246</f>
        <v>2.3451314280861184</v>
      </c>
      <c r="B1617" s="1">
        <f t="shared" si="1271"/>
        <v>0</v>
      </c>
      <c r="C1617" s="1">
        <f>Tabulka1[[#This Row],[z2]]</f>
        <v>1.0285494308175651</v>
      </c>
      <c r="D1617" s="1">
        <f>Tabulka1[[#This Row],[std2]]</f>
        <v>6.8590020023460922E-5</v>
      </c>
      <c r="E1617" s="1">
        <f t="shared" si="1199"/>
        <v>1</v>
      </c>
      <c r="F1617" s="1" t="s">
        <v>84</v>
      </c>
      <c r="G1617" s="1" t="s">
        <v>27</v>
      </c>
      <c r="H1617" s="1" t="str">
        <f>Tabulka1[[#This Row],[z2Label]]</f>
        <v>Dynamic viscosity (mPa.s)</v>
      </c>
      <c r="I1617" s="1">
        <f t="shared" ref="I1617:J1617" si="1272">I1246</f>
        <v>10</v>
      </c>
      <c r="J1617" s="1">
        <f t="shared" si="1272"/>
        <v>0</v>
      </c>
      <c r="K1617">
        <v>1.0285494308175651</v>
      </c>
      <c r="L1617">
        <v>6.8590020023460922E-5</v>
      </c>
      <c r="M1617" s="1" t="s">
        <v>29</v>
      </c>
      <c r="N1617" s="1" t="s">
        <v>28</v>
      </c>
      <c r="O1617" s="1" t="s">
        <v>81</v>
      </c>
      <c r="P1617" s="1">
        <f t="shared" ref="P1617:Q1617" si="1273">P1246</f>
        <v>10</v>
      </c>
      <c r="Q1617" s="1">
        <f t="shared" si="1273"/>
        <v>0</v>
      </c>
      <c r="R1617" s="1">
        <f>Tabulka1[[#This Row],[z2]]</f>
        <v>1.0285494308175651</v>
      </c>
      <c r="S1617" s="1">
        <f>Tabulka1[[#This Row],[std2]]</f>
        <v>6.8590020023460922E-5</v>
      </c>
      <c r="T1617" s="1" t="s">
        <v>39</v>
      </c>
      <c r="U1617" s="1" t="s">
        <v>28</v>
      </c>
      <c r="V1617" s="1" t="str">
        <f>Tabulka1[[#This Row],[z2Label]]</f>
        <v>Dynamic viscosity (mPa.s)</v>
      </c>
      <c r="W1617" s="1">
        <f>2*Tabulka1[[#This Row],[x3]]/94.196*1000/(100-Tabulka1[[#This Row],[x2]])</f>
        <v>2.3591471211327684</v>
      </c>
      <c r="X1617" s="1">
        <f>(Tabulka1[[#This Row],[x2]]-Tabulka1[[#This Row],[x3]])/60.08*1000/(100-Tabulka1[[#This Row],[x2]])</f>
        <v>0</v>
      </c>
      <c r="Y1617" s="1">
        <f>Tabulka1[[#This Row],[z2]]</f>
        <v>1.0285494308175651</v>
      </c>
      <c r="Z1617" s="1">
        <f>Tabulka1[[#This Row],[std2]]</f>
        <v>6.8590020023460922E-5</v>
      </c>
      <c r="AA1617" s="1" t="s">
        <v>40</v>
      </c>
      <c r="AB1617" s="1" t="s">
        <v>37</v>
      </c>
      <c r="AC1617" s="1" t="str">
        <f>Tabulka1[[#This Row],[z2Label]]</f>
        <v>Dynamic viscosity (mPa.s)</v>
      </c>
      <c r="AD1617" s="1">
        <f>Tabulka1[[#This Row],[y2]]</f>
        <v>0</v>
      </c>
      <c r="AE1617" s="1">
        <f>Tabulka1[[#This Row],[x3]]</f>
        <v>10</v>
      </c>
      <c r="AF1617" s="1">
        <f>Tabulka1[[#This Row],[x2]]-Tabulka1[[#This Row],[x3]]</f>
        <v>0</v>
      </c>
      <c r="AG1617" s="1">
        <f>100-Tabulka1[[#This Row],[Na2O_proc]]-Tabulka1[[#This Row],[SiO2_proc]]</f>
        <v>90</v>
      </c>
      <c r="AH1617" s="1">
        <f>Tabulka1[[#This Row],[z2]]</f>
        <v>1.0285494308175651</v>
      </c>
      <c r="AI1617" s="1">
        <f>Tabulka1[[#This Row],[std2]]</f>
        <v>6.8590020023460922E-5</v>
      </c>
      <c r="AJ1617" s="1" t="str">
        <f>Tabulka1[[#This Row],[z2Label]]</f>
        <v>Dynamic viscosity (mPa.s)</v>
      </c>
      <c r="AK1617" s="1">
        <v>30</v>
      </c>
      <c r="AL1617" s="1" t="s">
        <v>83</v>
      </c>
      <c r="AM1617" s="1" t="s">
        <v>79</v>
      </c>
      <c r="AN1617" s="1">
        <f t="shared" si="1270"/>
        <v>0.94315999999999989</v>
      </c>
      <c r="AO1617" s="1">
        <f>Tabulka1[[#This Row],[Interpolated_z2]]-Tabulka1[[#This Row],[z2]]</f>
        <v>-8.5389430817565226E-2</v>
      </c>
      <c r="AP1617" s="1">
        <f>Tabulka1[[#This Row],[Interpolated_z2 - measured]]/Tabulka1[[#This Row],[z2]]*100</f>
        <v>-8.3019277692557338</v>
      </c>
      <c r="AQ1617" s="1">
        <v>1</v>
      </c>
    </row>
    <row r="1618" spans="1:43" ht="16.5" x14ac:dyDescent="0.35">
      <c r="A1618" s="1">
        <f t="shared" ref="A1618:B1618" si="1274">A1247</f>
        <v>3.7002845131428082</v>
      </c>
      <c r="B1618" s="1">
        <f t="shared" si="1274"/>
        <v>0</v>
      </c>
      <c r="C1618" s="1">
        <f>Tabulka1[[#This Row],[z2]]</f>
        <v>1.2207525953349951</v>
      </c>
      <c r="D1618" s="1">
        <f>Tabulka1[[#This Row],[std2]]</f>
        <v>4.5338048416317273E-5</v>
      </c>
      <c r="E1618" s="1">
        <f t="shared" si="1199"/>
        <v>1</v>
      </c>
      <c r="F1618" s="1" t="s">
        <v>84</v>
      </c>
      <c r="G1618" s="1" t="s">
        <v>27</v>
      </c>
      <c r="H1618" s="1" t="str">
        <f>Tabulka1[[#This Row],[z2Label]]</f>
        <v>Dynamic viscosity (mPa.s)</v>
      </c>
      <c r="I1618" s="1">
        <f t="shared" ref="I1618:J1618" si="1275">I1247</f>
        <v>15</v>
      </c>
      <c r="J1618" s="1">
        <f t="shared" si="1275"/>
        <v>0</v>
      </c>
      <c r="K1618">
        <v>1.2207525953349951</v>
      </c>
      <c r="L1618">
        <v>4.5338048416317273E-5</v>
      </c>
      <c r="M1618" s="1" t="s">
        <v>29</v>
      </c>
      <c r="N1618" s="1" t="s">
        <v>28</v>
      </c>
      <c r="O1618" s="1" t="s">
        <v>81</v>
      </c>
      <c r="P1618" s="1">
        <f t="shared" ref="P1618:Q1618" si="1276">P1247</f>
        <v>15</v>
      </c>
      <c r="Q1618" s="1">
        <f t="shared" si="1276"/>
        <v>0</v>
      </c>
      <c r="R1618" s="1">
        <f>Tabulka1[[#This Row],[z2]]</f>
        <v>1.2207525953349951</v>
      </c>
      <c r="S1618" s="1">
        <f>Tabulka1[[#This Row],[std2]]</f>
        <v>4.5338048416317273E-5</v>
      </c>
      <c r="T1618" s="1" t="s">
        <v>39</v>
      </c>
      <c r="U1618" s="1" t="s">
        <v>28</v>
      </c>
      <c r="V1618" s="1" t="str">
        <f>Tabulka1[[#This Row],[z2Label]]</f>
        <v>Dynamic viscosity (mPa.s)</v>
      </c>
      <c r="W1618" s="1">
        <f>2*Tabulka1[[#This Row],[x3]]/94.196*1000/(100-Tabulka1[[#This Row],[x2]])</f>
        <v>3.7468807217991023</v>
      </c>
      <c r="X1618" s="1">
        <f>(Tabulka1[[#This Row],[x2]]-Tabulka1[[#This Row],[x3]])/60.08*1000/(100-Tabulka1[[#This Row],[x2]])</f>
        <v>0</v>
      </c>
      <c r="Y1618" s="1">
        <f>Tabulka1[[#This Row],[z2]]</f>
        <v>1.2207525953349951</v>
      </c>
      <c r="Z1618" s="1">
        <f>Tabulka1[[#This Row],[std2]]</f>
        <v>4.5338048416317273E-5</v>
      </c>
      <c r="AA1618" s="1" t="s">
        <v>40</v>
      </c>
      <c r="AB1618" s="1" t="s">
        <v>37</v>
      </c>
      <c r="AC1618" s="1" t="str">
        <f>Tabulka1[[#This Row],[z2Label]]</f>
        <v>Dynamic viscosity (mPa.s)</v>
      </c>
      <c r="AD1618" s="1">
        <f>Tabulka1[[#This Row],[y2]]</f>
        <v>0</v>
      </c>
      <c r="AE1618" s="1">
        <f>Tabulka1[[#This Row],[x3]]</f>
        <v>15</v>
      </c>
      <c r="AF1618" s="1">
        <f>Tabulka1[[#This Row],[x2]]-Tabulka1[[#This Row],[x3]]</f>
        <v>0</v>
      </c>
      <c r="AG1618" s="1">
        <f>100-Tabulka1[[#This Row],[Na2O_proc]]-Tabulka1[[#This Row],[SiO2_proc]]</f>
        <v>85</v>
      </c>
      <c r="AH1618" s="1">
        <f>Tabulka1[[#This Row],[z2]]</f>
        <v>1.2207525953349951</v>
      </c>
      <c r="AI1618" s="1">
        <f>Tabulka1[[#This Row],[std2]]</f>
        <v>4.5338048416317273E-5</v>
      </c>
      <c r="AJ1618" s="1" t="str">
        <f>Tabulka1[[#This Row],[z2Label]]</f>
        <v>Dynamic viscosity (mPa.s)</v>
      </c>
      <c r="AK1618" s="1">
        <v>30</v>
      </c>
      <c r="AL1618" s="1" t="s">
        <v>83</v>
      </c>
      <c r="AM1618" s="1" t="s">
        <v>79</v>
      </c>
      <c r="AN1618" s="1">
        <f t="shared" si="1270"/>
        <v>1.3212699999999993</v>
      </c>
      <c r="AO1618" s="1">
        <f>Tabulka1[[#This Row],[Interpolated_z2]]-Tabulka1[[#This Row],[z2]]</f>
        <v>0.10051740466500414</v>
      </c>
      <c r="AP1618" s="1">
        <f>Tabulka1[[#This Row],[Interpolated_z2 - measured]]/Tabulka1[[#This Row],[z2]]*100</f>
        <v>8.2340520961514283</v>
      </c>
      <c r="AQ1618" s="1">
        <v>1</v>
      </c>
    </row>
    <row r="1619" spans="1:43" ht="16.5" x14ac:dyDescent="0.35">
      <c r="A1619" s="1">
        <f t="shared" ref="A1619:B1619" si="1277">A1248</f>
        <v>5.1869293812900761</v>
      </c>
      <c r="B1619" s="1">
        <f t="shared" si="1277"/>
        <v>0</v>
      </c>
      <c r="C1619" s="1">
        <f>Tabulka1[[#This Row],[z2]]</f>
        <v>1.4639971622533565</v>
      </c>
      <c r="D1619" s="1">
        <f>Tabulka1[[#This Row],[std2]]</f>
        <v>1.1233456364411444E-5</v>
      </c>
      <c r="E1619" s="1">
        <f t="shared" si="1199"/>
        <v>1</v>
      </c>
      <c r="F1619" s="1" t="s">
        <v>84</v>
      </c>
      <c r="G1619" s="1" t="s">
        <v>27</v>
      </c>
      <c r="H1619" s="1" t="str">
        <f>Tabulka1[[#This Row],[z2Label]]</f>
        <v>Dynamic viscosity (mPa.s)</v>
      </c>
      <c r="I1619" s="1">
        <f t="shared" ref="I1619:J1619" si="1278">I1248</f>
        <v>20</v>
      </c>
      <c r="J1619" s="1">
        <f t="shared" si="1278"/>
        <v>0</v>
      </c>
      <c r="K1619">
        <v>1.4639971622533565</v>
      </c>
      <c r="L1619">
        <v>1.1233456364411444E-5</v>
      </c>
      <c r="M1619" s="1" t="s">
        <v>29</v>
      </c>
      <c r="N1619" s="1" t="s">
        <v>28</v>
      </c>
      <c r="O1619" s="1" t="s">
        <v>81</v>
      </c>
      <c r="P1619" s="1">
        <f t="shared" ref="P1619:Q1619" si="1279">P1248</f>
        <v>20</v>
      </c>
      <c r="Q1619" s="1">
        <f t="shared" si="1279"/>
        <v>0</v>
      </c>
      <c r="R1619" s="1">
        <f>Tabulka1[[#This Row],[z2]]</f>
        <v>1.4639971622533565</v>
      </c>
      <c r="S1619" s="1">
        <f>Tabulka1[[#This Row],[std2]]</f>
        <v>1.1233456364411444E-5</v>
      </c>
      <c r="T1619" s="1" t="s">
        <v>39</v>
      </c>
      <c r="U1619" s="1" t="s">
        <v>28</v>
      </c>
      <c r="V1619" s="1" t="str">
        <f>Tabulka1[[#This Row],[z2Label]]</f>
        <v>Dynamic viscosity (mPa.s)</v>
      </c>
      <c r="W1619" s="1">
        <f>2*Tabulka1[[#This Row],[x3]]/94.196*1000/(100-Tabulka1[[#This Row],[x2]])</f>
        <v>5.3080810225487287</v>
      </c>
      <c r="X1619" s="1">
        <f>(Tabulka1[[#This Row],[x2]]-Tabulka1[[#This Row],[x3]])/60.08*1000/(100-Tabulka1[[#This Row],[x2]])</f>
        <v>0</v>
      </c>
      <c r="Y1619" s="1">
        <f>Tabulka1[[#This Row],[z2]]</f>
        <v>1.4639971622533565</v>
      </c>
      <c r="Z1619" s="1">
        <f>Tabulka1[[#This Row],[std2]]</f>
        <v>1.1233456364411444E-5</v>
      </c>
      <c r="AA1619" s="1" t="s">
        <v>40</v>
      </c>
      <c r="AB1619" s="1" t="s">
        <v>37</v>
      </c>
      <c r="AC1619" s="1" t="str">
        <f>Tabulka1[[#This Row],[z2Label]]</f>
        <v>Dynamic viscosity (mPa.s)</v>
      </c>
      <c r="AD1619" s="1">
        <f>Tabulka1[[#This Row],[y2]]</f>
        <v>0</v>
      </c>
      <c r="AE1619" s="1">
        <f>Tabulka1[[#This Row],[x3]]</f>
        <v>20</v>
      </c>
      <c r="AF1619" s="1">
        <f>Tabulka1[[#This Row],[x2]]-Tabulka1[[#This Row],[x3]]</f>
        <v>0</v>
      </c>
      <c r="AG1619" s="1">
        <f>100-Tabulka1[[#This Row],[Na2O_proc]]-Tabulka1[[#This Row],[SiO2_proc]]</f>
        <v>80</v>
      </c>
      <c r="AH1619" s="1">
        <f>Tabulka1[[#This Row],[z2]]</f>
        <v>1.4639971622533565</v>
      </c>
      <c r="AI1619" s="1">
        <f>Tabulka1[[#This Row],[std2]]</f>
        <v>1.1233456364411444E-5</v>
      </c>
      <c r="AJ1619" s="1" t="str">
        <f>Tabulka1[[#This Row],[z2Label]]</f>
        <v>Dynamic viscosity (mPa.s)</v>
      </c>
      <c r="AK1619" s="1">
        <v>30</v>
      </c>
      <c r="AL1619" s="1" t="s">
        <v>83</v>
      </c>
      <c r="AM1619" s="1" t="s">
        <v>79</v>
      </c>
      <c r="AN1619" s="1">
        <f t="shared" si="1270"/>
        <v>1.6264999999999996</v>
      </c>
      <c r="AO1619" s="1">
        <f>Tabulka1[[#This Row],[Interpolated_z2]]-Tabulka1[[#This Row],[z2]]</f>
        <v>0.16250283774664309</v>
      </c>
      <c r="AP1619" s="1">
        <f>Tabulka1[[#This Row],[Interpolated_z2 - measured]]/Tabulka1[[#This Row],[z2]]*100</f>
        <v>11.099942126699332</v>
      </c>
      <c r="AQ1619" s="1">
        <v>1</v>
      </c>
    </row>
    <row r="1620" spans="1:43" ht="16.5" x14ac:dyDescent="0.35">
      <c r="A1620" s="1">
        <f t="shared" ref="A1620:B1620" si="1280">A1249</f>
        <v>6.8093655781561839</v>
      </c>
      <c r="B1620" s="1">
        <f t="shared" si="1280"/>
        <v>0</v>
      </c>
      <c r="C1620" s="1">
        <f>Tabulka1[[#This Row],[z2]]</f>
        <v>1.8731356906696215</v>
      </c>
      <c r="D1620" s="1">
        <f>Tabulka1[[#This Row],[std2]]</f>
        <v>2.2258937541776763E-4</v>
      </c>
      <c r="E1620" s="1">
        <f t="shared" si="1199"/>
        <v>1</v>
      </c>
      <c r="F1620" s="1" t="s">
        <v>84</v>
      </c>
      <c r="G1620" s="1" t="s">
        <v>27</v>
      </c>
      <c r="H1620" s="1" t="str">
        <f>Tabulka1[[#This Row],[z2Label]]</f>
        <v>Dynamic viscosity (mPa.s)</v>
      </c>
      <c r="I1620" s="1">
        <f t="shared" ref="I1620:J1620" si="1281">I1249</f>
        <v>25</v>
      </c>
      <c r="J1620" s="1">
        <f t="shared" si="1281"/>
        <v>0</v>
      </c>
      <c r="K1620">
        <v>1.8731356906696215</v>
      </c>
      <c r="L1620">
        <v>2.2258937541776763E-4</v>
      </c>
      <c r="M1620" s="1" t="s">
        <v>29</v>
      </c>
      <c r="N1620" s="1" t="s">
        <v>28</v>
      </c>
      <c r="O1620" s="1" t="s">
        <v>81</v>
      </c>
      <c r="P1620" s="1">
        <f t="shared" ref="P1620:Q1620" si="1282">P1249</f>
        <v>25</v>
      </c>
      <c r="Q1620" s="1">
        <f t="shared" si="1282"/>
        <v>0</v>
      </c>
      <c r="R1620" s="1">
        <f>Tabulka1[[#This Row],[z2]]</f>
        <v>1.8731356906696215</v>
      </c>
      <c r="S1620" s="1">
        <f>Tabulka1[[#This Row],[std2]]</f>
        <v>2.2258937541776763E-4</v>
      </c>
      <c r="T1620" s="1" t="s">
        <v>39</v>
      </c>
      <c r="U1620" s="1" t="s">
        <v>28</v>
      </c>
      <c r="V1620" s="1" t="str">
        <f>Tabulka1[[#This Row],[z2Label]]</f>
        <v>Dynamic viscosity (mPa.s)</v>
      </c>
      <c r="W1620" s="1">
        <f>2*Tabulka1[[#This Row],[x3]]/94.196*1000/(100-Tabulka1[[#This Row],[x2]])</f>
        <v>7.0774413633983055</v>
      </c>
      <c r="X1620" s="1">
        <f>(Tabulka1[[#This Row],[x2]]-Tabulka1[[#This Row],[x3]])/60.08*1000/(100-Tabulka1[[#This Row],[x2]])</f>
        <v>0</v>
      </c>
      <c r="Y1620" s="1">
        <f>Tabulka1[[#This Row],[z2]]</f>
        <v>1.8731356906696215</v>
      </c>
      <c r="Z1620" s="1">
        <f>Tabulka1[[#This Row],[std2]]</f>
        <v>2.2258937541776763E-4</v>
      </c>
      <c r="AA1620" s="1" t="s">
        <v>40</v>
      </c>
      <c r="AB1620" s="1" t="s">
        <v>37</v>
      </c>
      <c r="AC1620" s="1" t="str">
        <f>Tabulka1[[#This Row],[z2Label]]</f>
        <v>Dynamic viscosity (mPa.s)</v>
      </c>
      <c r="AD1620" s="1">
        <f>Tabulka1[[#This Row],[y2]]</f>
        <v>0</v>
      </c>
      <c r="AE1620" s="1">
        <f>Tabulka1[[#This Row],[x3]]</f>
        <v>25</v>
      </c>
      <c r="AF1620" s="1">
        <f>Tabulka1[[#This Row],[x2]]-Tabulka1[[#This Row],[x3]]</f>
        <v>0</v>
      </c>
      <c r="AG1620" s="1">
        <f>100-Tabulka1[[#This Row],[Na2O_proc]]-Tabulka1[[#This Row],[SiO2_proc]]</f>
        <v>75</v>
      </c>
      <c r="AH1620" s="1">
        <f>Tabulka1[[#This Row],[z2]]</f>
        <v>1.8731356906696215</v>
      </c>
      <c r="AI1620" s="1">
        <f>Tabulka1[[#This Row],[std2]]</f>
        <v>2.2258937541776763E-4</v>
      </c>
      <c r="AJ1620" s="1" t="str">
        <f>Tabulka1[[#This Row],[z2Label]]</f>
        <v>Dynamic viscosity (mPa.s)</v>
      </c>
      <c r="AK1620" s="1">
        <v>30</v>
      </c>
      <c r="AL1620" s="1" t="s">
        <v>83</v>
      </c>
      <c r="AM1620" s="1" t="s">
        <v>79</v>
      </c>
      <c r="AN1620" s="1">
        <f t="shared" si="1270"/>
        <v>1.8624499999999999</v>
      </c>
      <c r="AO1620" s="1">
        <f>Tabulka1[[#This Row],[Interpolated_z2]]-Tabulka1[[#This Row],[z2]]</f>
        <v>-1.068569066962155E-2</v>
      </c>
      <c r="AP1620" s="1">
        <f>Tabulka1[[#This Row],[Interpolated_z2 - measured]]/Tabulka1[[#This Row],[z2]]*100</f>
        <v>-0.57047072045280156</v>
      </c>
      <c r="AQ1620" s="1">
        <v>1</v>
      </c>
    </row>
    <row r="1621" spans="1:43" ht="16.5" x14ac:dyDescent="0.35">
      <c r="A1621" s="1">
        <f t="shared" ref="A1621:B1621" si="1283">A1250</f>
        <v>8.5934222259968589</v>
      </c>
      <c r="B1621" s="1">
        <f t="shared" si="1283"/>
        <v>0</v>
      </c>
      <c r="C1621" s="1">
        <f>Tabulka1[[#This Row],[z2]]</f>
        <v>2.4903241327927077</v>
      </c>
      <c r="D1621" s="1">
        <f>Tabulka1[[#This Row],[std2]]</f>
        <v>1.9830857740601714E-4</v>
      </c>
      <c r="E1621" s="1">
        <f t="shared" si="1199"/>
        <v>1</v>
      </c>
      <c r="F1621" s="1" t="s">
        <v>84</v>
      </c>
      <c r="G1621" s="1" t="s">
        <v>27</v>
      </c>
      <c r="H1621" s="1" t="str">
        <f>Tabulka1[[#This Row],[z2Label]]</f>
        <v>Dynamic viscosity (mPa.s)</v>
      </c>
      <c r="I1621" s="1">
        <f t="shared" ref="I1621:J1621" si="1284">I1250</f>
        <v>30</v>
      </c>
      <c r="J1621" s="1">
        <f t="shared" si="1284"/>
        <v>0</v>
      </c>
      <c r="K1621">
        <v>2.4903241327927077</v>
      </c>
      <c r="L1621">
        <v>1.9830857740601714E-4</v>
      </c>
      <c r="M1621" s="1" t="s">
        <v>29</v>
      </c>
      <c r="N1621" s="1" t="s">
        <v>28</v>
      </c>
      <c r="O1621" s="1" t="s">
        <v>81</v>
      </c>
      <c r="P1621" s="1">
        <f t="shared" ref="P1621:Q1621" si="1285">P1250</f>
        <v>30</v>
      </c>
      <c r="Q1621" s="1">
        <f t="shared" si="1285"/>
        <v>0</v>
      </c>
      <c r="R1621" s="1">
        <f>Tabulka1[[#This Row],[z2]]</f>
        <v>2.4903241327927077</v>
      </c>
      <c r="S1621" s="1">
        <f>Tabulka1[[#This Row],[std2]]</f>
        <v>1.9830857740601714E-4</v>
      </c>
      <c r="T1621" s="1" t="s">
        <v>39</v>
      </c>
      <c r="U1621" s="1" t="s">
        <v>28</v>
      </c>
      <c r="V1621" s="1" t="str">
        <f>Tabulka1[[#This Row],[z2Label]]</f>
        <v>Dynamic viscosity (mPa.s)</v>
      </c>
      <c r="W1621" s="1">
        <f>2*Tabulka1[[#This Row],[x3]]/94.196*1000/(100-Tabulka1[[#This Row],[x2]])</f>
        <v>9.0995674672263913</v>
      </c>
      <c r="X1621" s="1">
        <f>(Tabulka1[[#This Row],[x2]]-Tabulka1[[#This Row],[x3]])/60.08*1000/(100-Tabulka1[[#This Row],[x2]])</f>
        <v>0</v>
      </c>
      <c r="Y1621" s="1">
        <f>Tabulka1[[#This Row],[z2]]</f>
        <v>2.4903241327927077</v>
      </c>
      <c r="Z1621" s="1">
        <f>Tabulka1[[#This Row],[std2]]</f>
        <v>1.9830857740601714E-4</v>
      </c>
      <c r="AA1621" s="1" t="s">
        <v>40</v>
      </c>
      <c r="AB1621" s="1" t="s">
        <v>37</v>
      </c>
      <c r="AC1621" s="1" t="str">
        <f>Tabulka1[[#This Row],[z2Label]]</f>
        <v>Dynamic viscosity (mPa.s)</v>
      </c>
      <c r="AD1621" s="1">
        <f>Tabulka1[[#This Row],[y2]]</f>
        <v>0</v>
      </c>
      <c r="AE1621" s="1">
        <f>Tabulka1[[#This Row],[x3]]</f>
        <v>30</v>
      </c>
      <c r="AF1621" s="1">
        <f>Tabulka1[[#This Row],[x2]]-Tabulka1[[#This Row],[x3]]</f>
        <v>0</v>
      </c>
      <c r="AG1621" s="1">
        <f>100-Tabulka1[[#This Row],[Na2O_proc]]-Tabulka1[[#This Row],[SiO2_proc]]</f>
        <v>70</v>
      </c>
      <c r="AH1621" s="1">
        <f>Tabulka1[[#This Row],[z2]]</f>
        <v>2.4903241327927077</v>
      </c>
      <c r="AI1621" s="1">
        <f>Tabulka1[[#This Row],[std2]]</f>
        <v>1.9830857740601714E-4</v>
      </c>
      <c r="AJ1621" s="1" t="str">
        <f>Tabulka1[[#This Row],[z2Label]]</f>
        <v>Dynamic viscosity (mPa.s)</v>
      </c>
      <c r="AK1621" s="1">
        <v>30</v>
      </c>
      <c r="AL1621" s="1" t="s">
        <v>83</v>
      </c>
      <c r="AM1621" s="1" t="s">
        <v>79</v>
      </c>
      <c r="AN1621" s="1">
        <f t="shared" si="1270"/>
        <v>2.2334800000000001</v>
      </c>
      <c r="AO1621" s="1">
        <f>Tabulka1[[#This Row],[Interpolated_z2]]-Tabulka1[[#This Row],[z2]]</f>
        <v>-0.25684413279270757</v>
      </c>
      <c r="AP1621" s="1">
        <f>Tabulka1[[#This Row],[Interpolated_z2 - measured]]/Tabulka1[[#This Row],[z2]]*100</f>
        <v>-10.313682841947026</v>
      </c>
      <c r="AQ1621" s="1">
        <v>1</v>
      </c>
    </row>
    <row r="1622" spans="1:43" ht="16.5" x14ac:dyDescent="0.35">
      <c r="A1622" s="1">
        <f t="shared" ref="A1622:B1622" si="1286">A1251</f>
        <v>10.495429742239587</v>
      </c>
      <c r="B1622" s="1">
        <f t="shared" si="1286"/>
        <v>0</v>
      </c>
      <c r="C1622" s="1">
        <f>Tabulka1[[#This Row],[z2]]</f>
        <v>3.419839003798073</v>
      </c>
      <c r="D1622" s="1">
        <f>Tabulka1[[#This Row],[std2]]</f>
        <v>6.5460020577076406E-5</v>
      </c>
      <c r="E1622" s="1">
        <f t="shared" si="1199"/>
        <v>1</v>
      </c>
      <c r="F1622" s="1" t="s">
        <v>84</v>
      </c>
      <c r="G1622" s="1" t="s">
        <v>27</v>
      </c>
      <c r="H1622" s="1" t="str">
        <f>Tabulka1[[#This Row],[z2Label]]</f>
        <v>Dynamic viscosity (mPa.s)</v>
      </c>
      <c r="I1622" s="1">
        <f t="shared" ref="I1622:J1622" si="1287">I1251</f>
        <v>35</v>
      </c>
      <c r="J1622" s="1">
        <f t="shared" si="1287"/>
        <v>0</v>
      </c>
      <c r="K1622">
        <v>3.419839003798073</v>
      </c>
      <c r="L1622">
        <v>6.5460020577076406E-5</v>
      </c>
      <c r="M1622" s="1" t="s">
        <v>29</v>
      </c>
      <c r="N1622" s="1" t="s">
        <v>28</v>
      </c>
      <c r="O1622" s="1" t="s">
        <v>81</v>
      </c>
      <c r="P1622" s="1">
        <f t="shared" ref="P1622:Q1622" si="1288">P1251</f>
        <v>35</v>
      </c>
      <c r="Q1622" s="1">
        <f t="shared" si="1288"/>
        <v>0</v>
      </c>
      <c r="R1622" s="1">
        <f>Tabulka1[[#This Row],[z2]]</f>
        <v>3.419839003798073</v>
      </c>
      <c r="S1622" s="1">
        <f>Tabulka1[[#This Row],[std2]]</f>
        <v>6.5460020577076406E-5</v>
      </c>
      <c r="T1622" s="1" t="s">
        <v>39</v>
      </c>
      <c r="U1622" s="1" t="s">
        <v>28</v>
      </c>
      <c r="V1622" s="1" t="str">
        <f>Tabulka1[[#This Row],[z2Label]]</f>
        <v>Dynamic viscosity (mPa.s)</v>
      </c>
      <c r="W1622" s="1">
        <f>2*Tabulka1[[#This Row],[x3]]/94.196*1000/(100-Tabulka1[[#This Row],[x2]])</f>
        <v>11.432789894720337</v>
      </c>
      <c r="X1622" s="1">
        <f>(Tabulka1[[#This Row],[x2]]-Tabulka1[[#This Row],[x3]])/60.08*1000/(100-Tabulka1[[#This Row],[x2]])</f>
        <v>0</v>
      </c>
      <c r="Y1622" s="1">
        <f>Tabulka1[[#This Row],[z2]]</f>
        <v>3.419839003798073</v>
      </c>
      <c r="Z1622" s="1">
        <f>Tabulka1[[#This Row],[std2]]</f>
        <v>6.5460020577076406E-5</v>
      </c>
      <c r="AA1622" s="1" t="s">
        <v>40</v>
      </c>
      <c r="AB1622" s="1" t="s">
        <v>37</v>
      </c>
      <c r="AC1622" s="1" t="str">
        <f>Tabulka1[[#This Row],[z2Label]]</f>
        <v>Dynamic viscosity (mPa.s)</v>
      </c>
      <c r="AD1622" s="1">
        <f>Tabulka1[[#This Row],[y2]]</f>
        <v>0</v>
      </c>
      <c r="AE1622" s="1">
        <f>Tabulka1[[#This Row],[x3]]</f>
        <v>35</v>
      </c>
      <c r="AF1622" s="1">
        <f>Tabulka1[[#This Row],[x2]]-Tabulka1[[#This Row],[x3]]</f>
        <v>0</v>
      </c>
      <c r="AG1622" s="1">
        <f>100-Tabulka1[[#This Row],[Na2O_proc]]-Tabulka1[[#This Row],[SiO2_proc]]</f>
        <v>65</v>
      </c>
      <c r="AH1622" s="1">
        <f>Tabulka1[[#This Row],[z2]]</f>
        <v>3.419839003798073</v>
      </c>
      <c r="AI1622" s="1">
        <f>Tabulka1[[#This Row],[std2]]</f>
        <v>6.5460020577076406E-5</v>
      </c>
      <c r="AJ1622" s="1" t="str">
        <f>Tabulka1[[#This Row],[z2Label]]</f>
        <v>Dynamic viscosity (mPa.s)</v>
      </c>
      <c r="AK1622" s="1">
        <v>30</v>
      </c>
      <c r="AL1622" s="1" t="s">
        <v>83</v>
      </c>
      <c r="AM1622" s="1" t="s">
        <v>79</v>
      </c>
      <c r="AN1622" s="1">
        <f t="shared" si="1270"/>
        <v>3.1447099999999963</v>
      </c>
      <c r="AO1622" s="1">
        <f>Tabulka1[[#This Row],[Interpolated_z2]]-Tabulka1[[#This Row],[z2]]</f>
        <v>-0.2751290037980767</v>
      </c>
      <c r="AP1622" s="1">
        <f>Tabulka1[[#This Row],[Interpolated_z2 - measured]]/Tabulka1[[#This Row],[z2]]*100</f>
        <v>-8.0450864351368132</v>
      </c>
      <c r="AQ1622" s="1">
        <v>1</v>
      </c>
    </row>
    <row r="1623" spans="1:43" ht="16.5" x14ac:dyDescent="0.35">
      <c r="A1623" s="1">
        <f t="shared" ref="A1623:B1623" si="1289">A1252</f>
        <v>12.57739182130876</v>
      </c>
      <c r="B1623" s="1">
        <f t="shared" si="1289"/>
        <v>0</v>
      </c>
      <c r="C1623" s="1">
        <f>Tabulka1[[#This Row],[z2]]</f>
        <v>5.1444201119936963</v>
      </c>
      <c r="D1623" s="1">
        <f>Tabulka1[[#This Row],[std2]]</f>
        <v>2.3746241449855028E-4</v>
      </c>
      <c r="E1623" s="1">
        <f t="shared" si="1199"/>
        <v>1</v>
      </c>
      <c r="F1623" s="1" t="s">
        <v>84</v>
      </c>
      <c r="G1623" s="1" t="s">
        <v>27</v>
      </c>
      <c r="H1623" s="1" t="str">
        <f>Tabulka1[[#This Row],[z2Label]]</f>
        <v>Dynamic viscosity (mPa.s)</v>
      </c>
      <c r="I1623" s="1">
        <f t="shared" ref="I1623:J1623" si="1290">I1252</f>
        <v>40</v>
      </c>
      <c r="J1623" s="1">
        <f t="shared" si="1290"/>
        <v>0</v>
      </c>
      <c r="K1623">
        <v>5.1444201119936963</v>
      </c>
      <c r="L1623">
        <v>2.3746241449855028E-4</v>
      </c>
      <c r="M1623" s="1" t="s">
        <v>29</v>
      </c>
      <c r="N1623" s="1" t="s">
        <v>28</v>
      </c>
      <c r="O1623" s="1" t="s">
        <v>81</v>
      </c>
      <c r="P1623" s="1">
        <f t="shared" ref="P1623:Q1623" si="1291">P1252</f>
        <v>40</v>
      </c>
      <c r="Q1623" s="1">
        <f t="shared" si="1291"/>
        <v>0</v>
      </c>
      <c r="R1623" s="1">
        <f>Tabulka1[[#This Row],[z2]]</f>
        <v>5.1444201119936963</v>
      </c>
      <c r="S1623" s="1">
        <f>Tabulka1[[#This Row],[std2]]</f>
        <v>2.3746241449855028E-4</v>
      </c>
      <c r="T1623" s="1" t="s">
        <v>39</v>
      </c>
      <c r="U1623" s="1" t="s">
        <v>28</v>
      </c>
      <c r="V1623" s="1" t="str">
        <f>Tabulka1[[#This Row],[z2Label]]</f>
        <v>Dynamic viscosity (mPa.s)</v>
      </c>
      <c r="W1623" s="1">
        <f>2*Tabulka1[[#This Row],[x3]]/94.196*1000/(100-Tabulka1[[#This Row],[x2]])</f>
        <v>14.154882726796609</v>
      </c>
      <c r="X1623" s="1">
        <f>(Tabulka1[[#This Row],[x2]]-Tabulka1[[#This Row],[x3]])/60.08*1000/(100-Tabulka1[[#This Row],[x2]])</f>
        <v>0</v>
      </c>
      <c r="Y1623" s="1">
        <f>Tabulka1[[#This Row],[z2]]</f>
        <v>5.1444201119936963</v>
      </c>
      <c r="Z1623" s="1">
        <f>Tabulka1[[#This Row],[std2]]</f>
        <v>2.3746241449855028E-4</v>
      </c>
      <c r="AA1623" s="1" t="s">
        <v>40</v>
      </c>
      <c r="AB1623" s="1" t="s">
        <v>37</v>
      </c>
      <c r="AC1623" s="1" t="str">
        <f>Tabulka1[[#This Row],[z2Label]]</f>
        <v>Dynamic viscosity (mPa.s)</v>
      </c>
      <c r="AD1623" s="1">
        <f>Tabulka1[[#This Row],[y2]]</f>
        <v>0</v>
      </c>
      <c r="AE1623" s="1">
        <f>Tabulka1[[#This Row],[x3]]</f>
        <v>40</v>
      </c>
      <c r="AF1623" s="1">
        <f>Tabulka1[[#This Row],[x2]]-Tabulka1[[#This Row],[x3]]</f>
        <v>0</v>
      </c>
      <c r="AG1623" s="1">
        <f>100-Tabulka1[[#This Row],[Na2O_proc]]-Tabulka1[[#This Row],[SiO2_proc]]</f>
        <v>60</v>
      </c>
      <c r="AH1623" s="1">
        <f>Tabulka1[[#This Row],[z2]]</f>
        <v>5.1444201119936963</v>
      </c>
      <c r="AI1623" s="1">
        <f>Tabulka1[[#This Row],[std2]]</f>
        <v>2.3746241449855028E-4</v>
      </c>
      <c r="AJ1623" s="1" t="str">
        <f>Tabulka1[[#This Row],[z2Label]]</f>
        <v>Dynamic viscosity (mPa.s)</v>
      </c>
      <c r="AK1623" s="1">
        <v>30</v>
      </c>
      <c r="AL1623" s="1" t="s">
        <v>83</v>
      </c>
      <c r="AM1623" s="1" t="s">
        <v>79</v>
      </c>
      <c r="AN1623" s="1">
        <f t="shared" si="1270"/>
        <v>5.202020000000001</v>
      </c>
      <c r="AO1623" s="1">
        <f>Tabulka1[[#This Row],[Interpolated_z2]]-Tabulka1[[#This Row],[z2]]</f>
        <v>5.7599888006304667E-2</v>
      </c>
      <c r="AP1623" s="1">
        <f>Tabulka1[[#This Row],[Interpolated_z2 - measured]]/Tabulka1[[#This Row],[z2]]*100</f>
        <v>1.1196575464747978</v>
      </c>
      <c r="AQ1623" s="1">
        <v>1</v>
      </c>
    </row>
    <row r="1624" spans="1:43" ht="16.5" x14ac:dyDescent="0.35">
      <c r="A1624" s="1">
        <f t="shared" ref="A1624:B1624" si="1292">A1253</f>
        <v>0</v>
      </c>
      <c r="B1624" s="1">
        <f t="shared" si="1292"/>
        <v>0</v>
      </c>
      <c r="C1624" s="1">
        <f>Tabulka1[[#This Row],[z2]]</f>
        <v>0.77901098169446481</v>
      </c>
      <c r="D1624" s="1">
        <f>Tabulka1[[#This Row],[std2]]</f>
        <v>2.1986370004217341E-3</v>
      </c>
      <c r="E1624" s="1">
        <f t="shared" si="1199"/>
        <v>2</v>
      </c>
      <c r="F1624" s="1" t="s">
        <v>84</v>
      </c>
      <c r="G1624" s="1" t="s">
        <v>27</v>
      </c>
      <c r="H1624" s="1" t="str">
        <f>Tabulka1[[#This Row],[z2Label]]</f>
        <v>Dynamic viscosity (mPa.s)</v>
      </c>
      <c r="I1624" s="1">
        <f t="shared" ref="I1624:J1624" si="1293">I1253</f>
        <v>0</v>
      </c>
      <c r="J1624" s="1">
        <f t="shared" si="1293"/>
        <v>0.1</v>
      </c>
      <c r="K1624" s="1">
        <v>0.77901098169446481</v>
      </c>
      <c r="L1624" s="1">
        <v>2.1986370004217341E-3</v>
      </c>
      <c r="M1624" s="1" t="s">
        <v>29</v>
      </c>
      <c r="N1624" s="1" t="s">
        <v>28</v>
      </c>
      <c r="O1624" s="1" t="s">
        <v>81</v>
      </c>
      <c r="P1624" s="1">
        <f t="shared" ref="P1624:Q1624" si="1294">P1253</f>
        <v>0</v>
      </c>
      <c r="Q1624" s="1">
        <f t="shared" si="1294"/>
        <v>0.1</v>
      </c>
      <c r="R1624" s="1">
        <f>Tabulka1[[#This Row],[z2]]</f>
        <v>0.77901098169446481</v>
      </c>
      <c r="S1624" s="1">
        <f>Tabulka1[[#This Row],[std2]]</f>
        <v>2.1986370004217341E-3</v>
      </c>
      <c r="T1624" s="1" t="s">
        <v>39</v>
      </c>
      <c r="U1624" s="1" t="s">
        <v>28</v>
      </c>
      <c r="V1624" s="1" t="str">
        <f>Tabulka1[[#This Row],[z2Label]]</f>
        <v>Dynamic viscosity (mPa.s)</v>
      </c>
      <c r="W1624" s="1">
        <f>2*Tabulka1[[#This Row],[x3]]/94.196*1000/(100-Tabulka1[[#This Row],[x2]])</f>
        <v>0</v>
      </c>
      <c r="X1624" s="1">
        <f>(Tabulka1[[#This Row],[x2]]-Tabulka1[[#This Row],[x3]])/60.08*1000/(100-Tabulka1[[#This Row],[x2]])</f>
        <v>0</v>
      </c>
      <c r="Y1624" s="1">
        <f>Tabulka1[[#This Row],[z2]]</f>
        <v>0.77901098169446481</v>
      </c>
      <c r="Z1624" s="1">
        <f>Tabulka1[[#This Row],[std2]]</f>
        <v>2.1986370004217341E-3</v>
      </c>
      <c r="AA1624" s="1" t="s">
        <v>40</v>
      </c>
      <c r="AB1624" s="1" t="s">
        <v>37</v>
      </c>
      <c r="AC1624" s="1" t="str">
        <f>Tabulka1[[#This Row],[z2Label]]</f>
        <v>Dynamic viscosity (mPa.s)</v>
      </c>
      <c r="AD1624" s="1">
        <f>Tabulka1[[#This Row],[y2]]</f>
        <v>0.1</v>
      </c>
      <c r="AE1624" s="1">
        <f>Tabulka1[[#This Row],[x3]]</f>
        <v>0</v>
      </c>
      <c r="AF1624" s="1">
        <f>Tabulka1[[#This Row],[x2]]-Tabulka1[[#This Row],[x3]]</f>
        <v>0</v>
      </c>
      <c r="AG1624" s="1">
        <f>100-Tabulka1[[#This Row],[Na2O_proc]]-Tabulka1[[#This Row],[SiO2_proc]]</f>
        <v>100</v>
      </c>
      <c r="AH1624" s="1">
        <f>Tabulka1[[#This Row],[z2]]</f>
        <v>0.77901098169446481</v>
      </c>
      <c r="AI1624" s="1">
        <f>Tabulka1[[#This Row],[std2]]</f>
        <v>2.1986370004217341E-3</v>
      </c>
      <c r="AJ1624" s="1" t="str">
        <f>Tabulka1[[#This Row],[z2Label]]</f>
        <v>Dynamic viscosity (mPa.s)</v>
      </c>
      <c r="AK1624" s="1">
        <v>30</v>
      </c>
      <c r="AL1624" s="1" t="s">
        <v>83</v>
      </c>
      <c r="AM1624" s="1" t="s">
        <v>79</v>
      </c>
      <c r="AN1624" s="1">
        <f t="shared" si="1270"/>
        <v>0.91193842594999996</v>
      </c>
      <c r="AO1624" s="1">
        <f>Tabulka1[[#This Row],[Interpolated_z2]]-Tabulka1[[#This Row],[z2]]</f>
        <v>0.13292744425553515</v>
      </c>
      <c r="AP1624" s="1">
        <f>Tabulka1[[#This Row],[Interpolated_z2 - measured]]/Tabulka1[[#This Row],[z2]]*100</f>
        <v>17.063616223534897</v>
      </c>
      <c r="AQ1624" s="1">
        <v>100</v>
      </c>
    </row>
    <row r="1625" spans="1:43" ht="16.5" x14ac:dyDescent="0.35">
      <c r="A1625" s="1">
        <f t="shared" ref="A1625:B1625" si="1295">A1254</f>
        <v>1.0465350684603407</v>
      </c>
      <c r="B1625" s="1">
        <f t="shared" si="1295"/>
        <v>5.2326753423017042E-2</v>
      </c>
      <c r="C1625" s="1">
        <f>Tabulka1[[#This Row],[z2]]</f>
        <v>0.87063421568795007</v>
      </c>
      <c r="D1625" s="1">
        <f>Tabulka1[[#This Row],[std2]]</f>
        <v>1.8442084449908299E-4</v>
      </c>
      <c r="E1625" s="1">
        <f t="shared" si="1199"/>
        <v>2</v>
      </c>
      <c r="F1625" s="1" t="s">
        <v>84</v>
      </c>
      <c r="G1625" s="1" t="s">
        <v>27</v>
      </c>
      <c r="H1625" s="1" t="str">
        <f>Tabulka1[[#This Row],[z2Label]]</f>
        <v>Dynamic viscosity (mPa.s)</v>
      </c>
      <c r="I1625" s="1">
        <f t="shared" ref="I1625:J1625" si="1296">I1254</f>
        <v>5</v>
      </c>
      <c r="J1625" s="1">
        <f t="shared" si="1296"/>
        <v>0.1</v>
      </c>
      <c r="K1625">
        <v>0.87063421568795007</v>
      </c>
      <c r="L1625">
        <v>1.8442084449908299E-4</v>
      </c>
      <c r="M1625" s="1" t="s">
        <v>29</v>
      </c>
      <c r="N1625" s="1" t="s">
        <v>28</v>
      </c>
      <c r="O1625" s="1" t="s">
        <v>81</v>
      </c>
      <c r="P1625" s="1">
        <f t="shared" ref="P1625:Q1625" si="1297">P1254</f>
        <v>4.7002115684004622</v>
      </c>
      <c r="Q1625" s="1">
        <f t="shared" si="1297"/>
        <v>0.1</v>
      </c>
      <c r="R1625" s="1">
        <f>Tabulka1[[#This Row],[z2]]</f>
        <v>0.87063421568795007</v>
      </c>
      <c r="S1625" s="1">
        <f>Tabulka1[[#This Row],[std2]]</f>
        <v>1.8442084449908299E-4</v>
      </c>
      <c r="T1625" s="1" t="s">
        <v>39</v>
      </c>
      <c r="U1625" s="1" t="s">
        <v>28</v>
      </c>
      <c r="V1625" s="1" t="str">
        <f>Tabulka1[[#This Row],[z2Label]]</f>
        <v>Dynamic viscosity (mPa.s)</v>
      </c>
      <c r="W1625" s="1">
        <f>2*Tabulka1[[#This Row],[x3]]/94.196*1000/(100-Tabulka1[[#This Row],[x2]])</f>
        <v>1.0504885822395995</v>
      </c>
      <c r="X1625" s="1">
        <f>(Tabulka1[[#This Row],[x2]]-Tabulka1[[#This Row],[x3]])/60.08*1000/(100-Tabulka1[[#This Row],[x2]])</f>
        <v>5.2524429111980145E-2</v>
      </c>
      <c r="Y1625" s="1">
        <f>Tabulka1[[#This Row],[z2]]</f>
        <v>0.87063421568795007</v>
      </c>
      <c r="Z1625" s="1">
        <f>Tabulka1[[#This Row],[std2]]</f>
        <v>1.8442084449908299E-4</v>
      </c>
      <c r="AA1625" s="1" t="s">
        <v>40</v>
      </c>
      <c r="AB1625" s="1" t="s">
        <v>37</v>
      </c>
      <c r="AC1625" s="1" t="str">
        <f>Tabulka1[[#This Row],[z2Label]]</f>
        <v>Dynamic viscosity (mPa.s)</v>
      </c>
      <c r="AD1625" s="1">
        <f>Tabulka1[[#This Row],[y2]]</f>
        <v>0.1</v>
      </c>
      <c r="AE1625" s="1">
        <f>Tabulka1[[#This Row],[x3]]</f>
        <v>4.7002115684004622</v>
      </c>
      <c r="AF1625" s="1">
        <f>Tabulka1[[#This Row],[x2]]-Tabulka1[[#This Row],[x3]]</f>
        <v>0.29978843159953783</v>
      </c>
      <c r="AG1625" s="1">
        <f>100-Tabulka1[[#This Row],[Na2O_proc]]-Tabulka1[[#This Row],[SiO2_proc]]</f>
        <v>95</v>
      </c>
      <c r="AH1625" s="1">
        <f>Tabulka1[[#This Row],[z2]]</f>
        <v>0.87063421568795007</v>
      </c>
      <c r="AI1625" s="1">
        <f>Tabulka1[[#This Row],[std2]]</f>
        <v>1.8442084449908299E-4</v>
      </c>
      <c r="AJ1625" s="1" t="str">
        <f>Tabulka1[[#This Row],[z2Label]]</f>
        <v>Dynamic viscosity (mPa.s)</v>
      </c>
      <c r="AK1625" s="1">
        <v>30</v>
      </c>
      <c r="AL1625" s="1" t="s">
        <v>83</v>
      </c>
      <c r="AM1625" s="1" t="s">
        <v>79</v>
      </c>
      <c r="AN1625" s="1">
        <f t="shared" si="1270"/>
        <v>0.68356496194999983</v>
      </c>
      <c r="AO1625" s="1">
        <f>Tabulka1[[#This Row],[Interpolated_z2]]-Tabulka1[[#This Row],[z2]]</f>
        <v>-0.18706925373795025</v>
      </c>
      <c r="AP1625" s="1">
        <f>Tabulka1[[#This Row],[Interpolated_z2 - measured]]/Tabulka1[[#This Row],[z2]]*100</f>
        <v>-21.486549732040285</v>
      </c>
      <c r="AQ1625" s="1">
        <v>1</v>
      </c>
    </row>
    <row r="1626" spans="1:43" ht="16.5" x14ac:dyDescent="0.35">
      <c r="A1626" s="1">
        <f t="shared" ref="A1626:B1626" si="1298">A1255</f>
        <v>2.201848229611592</v>
      </c>
      <c r="B1626" s="1">
        <f t="shared" si="1298"/>
        <v>0.11009241148057961</v>
      </c>
      <c r="C1626" s="1">
        <f>Tabulka1[[#This Row],[z2]]</f>
        <v>1.0118884076492802</v>
      </c>
      <c r="D1626" s="1">
        <f>Tabulka1[[#This Row],[std2]]</f>
        <v>2.5154670022619713E-4</v>
      </c>
      <c r="E1626" s="1">
        <f t="shared" si="1199"/>
        <v>2</v>
      </c>
      <c r="F1626" s="1" t="s">
        <v>84</v>
      </c>
      <c r="G1626" s="1" t="s">
        <v>27</v>
      </c>
      <c r="H1626" s="1" t="str">
        <f>Tabulka1[[#This Row],[z2Label]]</f>
        <v>Dynamic viscosity (mPa.s)</v>
      </c>
      <c r="I1626" s="1">
        <f t="shared" ref="I1626:J1626" si="1299">I1255</f>
        <v>10</v>
      </c>
      <c r="J1626" s="1">
        <f t="shared" si="1299"/>
        <v>0.1</v>
      </c>
      <c r="K1626">
        <v>1.0118884076492802</v>
      </c>
      <c r="L1626">
        <v>2.5154670022619713E-4</v>
      </c>
      <c r="M1626" s="1" t="s">
        <v>29</v>
      </c>
      <c r="N1626" s="1" t="s">
        <v>28</v>
      </c>
      <c r="O1626" s="1" t="s">
        <v>81</v>
      </c>
      <c r="P1626" s="1">
        <f t="shared" ref="P1626:Q1626" si="1300">P1255</f>
        <v>9.4004231368009243</v>
      </c>
      <c r="Q1626" s="1">
        <f t="shared" si="1300"/>
        <v>0.1</v>
      </c>
      <c r="R1626" s="1">
        <f>Tabulka1[[#This Row],[z2]]</f>
        <v>1.0118884076492802</v>
      </c>
      <c r="S1626" s="1">
        <f>Tabulka1[[#This Row],[std2]]</f>
        <v>2.5154670022619713E-4</v>
      </c>
      <c r="T1626" s="1" t="s">
        <v>39</v>
      </c>
      <c r="U1626" s="1" t="s">
        <v>28</v>
      </c>
      <c r="V1626" s="1" t="str">
        <f>Tabulka1[[#This Row],[z2Label]]</f>
        <v>Dynamic viscosity (mPa.s)</v>
      </c>
      <c r="W1626" s="1">
        <f>2*Tabulka1[[#This Row],[x3]]/94.196*1000/(100-Tabulka1[[#This Row],[x2]])</f>
        <v>2.2176981180613766</v>
      </c>
      <c r="X1626" s="1">
        <f>(Tabulka1[[#This Row],[x2]]-Tabulka1[[#This Row],[x3]])/60.08*1000/(100-Tabulka1[[#This Row],[x2]])</f>
        <v>0.11088490590306919</v>
      </c>
      <c r="Y1626" s="1">
        <f>Tabulka1[[#This Row],[z2]]</f>
        <v>1.0118884076492802</v>
      </c>
      <c r="Z1626" s="1">
        <f>Tabulka1[[#This Row],[std2]]</f>
        <v>2.5154670022619713E-4</v>
      </c>
      <c r="AA1626" s="1" t="s">
        <v>40</v>
      </c>
      <c r="AB1626" s="1" t="s">
        <v>37</v>
      </c>
      <c r="AC1626" s="1" t="str">
        <f>Tabulka1[[#This Row],[z2Label]]</f>
        <v>Dynamic viscosity (mPa.s)</v>
      </c>
      <c r="AD1626" s="1">
        <f>Tabulka1[[#This Row],[y2]]</f>
        <v>0.1</v>
      </c>
      <c r="AE1626" s="1">
        <f>Tabulka1[[#This Row],[x3]]</f>
        <v>9.4004231368009243</v>
      </c>
      <c r="AF1626" s="1">
        <f>Tabulka1[[#This Row],[x2]]-Tabulka1[[#This Row],[x3]]</f>
        <v>0.59957686319907566</v>
      </c>
      <c r="AG1626" s="1">
        <f>100-Tabulka1[[#This Row],[Na2O_proc]]-Tabulka1[[#This Row],[SiO2_proc]]</f>
        <v>90</v>
      </c>
      <c r="AH1626" s="1">
        <f>Tabulka1[[#This Row],[z2]]</f>
        <v>1.0118884076492802</v>
      </c>
      <c r="AI1626" s="1">
        <f>Tabulka1[[#This Row],[std2]]</f>
        <v>2.5154670022619713E-4</v>
      </c>
      <c r="AJ1626" s="1" t="str">
        <f>Tabulka1[[#This Row],[z2Label]]</f>
        <v>Dynamic viscosity (mPa.s)</v>
      </c>
      <c r="AK1626" s="1">
        <v>30</v>
      </c>
      <c r="AL1626" s="1" t="s">
        <v>83</v>
      </c>
      <c r="AM1626" s="1" t="s">
        <v>79</v>
      </c>
      <c r="AN1626" s="1">
        <f t="shared" si="1270"/>
        <v>0.95769500294999976</v>
      </c>
      <c r="AO1626" s="1">
        <f>Tabulka1[[#This Row],[Interpolated_z2]]-Tabulka1[[#This Row],[z2]]</f>
        <v>-5.4193404699280467E-2</v>
      </c>
      <c r="AP1626" s="1">
        <f>Tabulka1[[#This Row],[Interpolated_z2 - measured]]/Tabulka1[[#This Row],[z2]]*100</f>
        <v>-5.3556700807727671</v>
      </c>
      <c r="AQ1626" s="1">
        <v>1</v>
      </c>
    </row>
    <row r="1627" spans="1:43" ht="16.5" x14ac:dyDescent="0.35">
      <c r="A1627" s="1">
        <f t="shared" ref="A1627:B1627" si="1301">A1256</f>
        <v>3.4717326653626595</v>
      </c>
      <c r="B1627" s="1">
        <f t="shared" si="1301"/>
        <v>0.17358663326813298</v>
      </c>
      <c r="C1627" s="1">
        <f>Tabulka1[[#This Row],[z2]]</f>
        <v>1.2030082704380713</v>
      </c>
      <c r="D1627" s="1">
        <f>Tabulka1[[#This Row],[std2]]</f>
        <v>6.8029747885240861E-5</v>
      </c>
      <c r="E1627" s="1">
        <f t="shared" si="1199"/>
        <v>2</v>
      </c>
      <c r="F1627" s="1" t="s">
        <v>84</v>
      </c>
      <c r="G1627" s="1" t="s">
        <v>27</v>
      </c>
      <c r="H1627" s="1" t="str">
        <f>Tabulka1[[#This Row],[z2Label]]</f>
        <v>Dynamic viscosity (mPa.s)</v>
      </c>
      <c r="I1627" s="1">
        <f t="shared" ref="I1627:J1627" si="1302">I1256</f>
        <v>15</v>
      </c>
      <c r="J1627" s="1">
        <f t="shared" si="1302"/>
        <v>0.1</v>
      </c>
      <c r="K1627">
        <v>1.2030082704380713</v>
      </c>
      <c r="L1627">
        <v>6.8029747885240861E-5</v>
      </c>
      <c r="M1627" s="1" t="s">
        <v>29</v>
      </c>
      <c r="N1627" s="1" t="s">
        <v>28</v>
      </c>
      <c r="O1627" s="1" t="s">
        <v>81</v>
      </c>
      <c r="P1627" s="1">
        <f t="shared" ref="P1627:Q1627" si="1303">P1256</f>
        <v>14.100634705201388</v>
      </c>
      <c r="Q1627" s="1">
        <f t="shared" si="1303"/>
        <v>0.1</v>
      </c>
      <c r="R1627" s="1">
        <f>Tabulka1[[#This Row],[z2]]</f>
        <v>1.2030082704380713</v>
      </c>
      <c r="S1627" s="1">
        <f>Tabulka1[[#This Row],[std2]]</f>
        <v>6.8029747885240861E-5</v>
      </c>
      <c r="T1627" s="1" t="s">
        <v>39</v>
      </c>
      <c r="U1627" s="1" t="s">
        <v>28</v>
      </c>
      <c r="V1627" s="1" t="str">
        <f>Tabulka1[[#This Row],[z2Label]]</f>
        <v>Dynamic viscosity (mPa.s)</v>
      </c>
      <c r="W1627" s="1">
        <f>2*Tabulka1[[#This Row],[x3]]/94.196*1000/(100-Tabulka1[[#This Row],[x2]])</f>
        <v>3.5222264228033628</v>
      </c>
      <c r="X1627" s="1">
        <f>(Tabulka1[[#This Row],[x2]]-Tabulka1[[#This Row],[x3]])/60.08*1000/(100-Tabulka1[[#This Row],[x2]])</f>
        <v>0.17611132114016836</v>
      </c>
      <c r="Y1627" s="1">
        <f>Tabulka1[[#This Row],[z2]]</f>
        <v>1.2030082704380713</v>
      </c>
      <c r="Z1627" s="1">
        <f>Tabulka1[[#This Row],[std2]]</f>
        <v>6.8029747885240861E-5</v>
      </c>
      <c r="AA1627" s="1" t="s">
        <v>40</v>
      </c>
      <c r="AB1627" s="1" t="s">
        <v>37</v>
      </c>
      <c r="AC1627" s="1" t="str">
        <f>Tabulka1[[#This Row],[z2Label]]</f>
        <v>Dynamic viscosity (mPa.s)</v>
      </c>
      <c r="AD1627" s="1">
        <f>Tabulka1[[#This Row],[y2]]</f>
        <v>0.1</v>
      </c>
      <c r="AE1627" s="1">
        <f>Tabulka1[[#This Row],[x3]]</f>
        <v>14.100634705201388</v>
      </c>
      <c r="AF1627" s="1">
        <f>Tabulka1[[#This Row],[x2]]-Tabulka1[[#This Row],[x3]]</f>
        <v>0.89936529479861171</v>
      </c>
      <c r="AG1627" s="1">
        <f>100-Tabulka1[[#This Row],[Na2O_proc]]-Tabulka1[[#This Row],[SiO2_proc]]</f>
        <v>85</v>
      </c>
      <c r="AH1627" s="1">
        <f>Tabulka1[[#This Row],[z2]]</f>
        <v>1.2030082704380713</v>
      </c>
      <c r="AI1627" s="1">
        <f>Tabulka1[[#This Row],[std2]]</f>
        <v>6.8029747885240861E-5</v>
      </c>
      <c r="AJ1627" s="1" t="str">
        <f>Tabulka1[[#This Row],[z2Label]]</f>
        <v>Dynamic viscosity (mPa.s)</v>
      </c>
      <c r="AK1627" s="1">
        <v>30</v>
      </c>
      <c r="AL1627" s="1" t="s">
        <v>83</v>
      </c>
      <c r="AM1627" s="1" t="s">
        <v>79</v>
      </c>
      <c r="AN1627" s="1">
        <f t="shared" si="1270"/>
        <v>1.3444927989499991</v>
      </c>
      <c r="AO1627" s="1">
        <f>Tabulka1[[#This Row],[Interpolated_z2]]-Tabulka1[[#This Row],[z2]]</f>
        <v>0.14148452851192772</v>
      </c>
      <c r="AP1627" s="1">
        <f>Tabulka1[[#This Row],[Interpolated_z2 - measured]]/Tabulka1[[#This Row],[z2]]*100</f>
        <v>11.760894084327999</v>
      </c>
      <c r="AQ1627" s="1">
        <v>1</v>
      </c>
    </row>
    <row r="1628" spans="1:43" ht="16.5" x14ac:dyDescent="0.35">
      <c r="A1628" s="1">
        <f t="shared" ref="A1628:B1628" si="1304">A1257</f>
        <v>4.8664125184623348</v>
      </c>
      <c r="B1628" s="1">
        <f t="shared" si="1304"/>
        <v>0.24332062592311676</v>
      </c>
      <c r="C1628" s="1">
        <f>Tabulka1[[#This Row],[z2]]</f>
        <v>1.4730092566273627</v>
      </c>
      <c r="D1628" s="1">
        <f>Tabulka1[[#This Row],[std2]]</f>
        <v>5.0568704016225221E-4</v>
      </c>
      <c r="E1628" s="1">
        <f t="shared" si="1199"/>
        <v>2</v>
      </c>
      <c r="F1628" s="1" t="s">
        <v>84</v>
      </c>
      <c r="G1628" s="1" t="s">
        <v>27</v>
      </c>
      <c r="H1628" s="1" t="str">
        <f>Tabulka1[[#This Row],[z2Label]]</f>
        <v>Dynamic viscosity (mPa.s)</v>
      </c>
      <c r="I1628" s="1">
        <f t="shared" ref="I1628:J1628" si="1305">I1257</f>
        <v>20</v>
      </c>
      <c r="J1628" s="1">
        <f t="shared" si="1305"/>
        <v>0.1</v>
      </c>
      <c r="K1628">
        <v>1.4730092566273627</v>
      </c>
      <c r="L1628">
        <v>5.0568704016225221E-4</v>
      </c>
      <c r="M1628" s="1" t="s">
        <v>29</v>
      </c>
      <c r="N1628" s="1" t="s">
        <v>28</v>
      </c>
      <c r="O1628" s="1" t="s">
        <v>81</v>
      </c>
      <c r="P1628" s="1">
        <f t="shared" ref="P1628:Q1628" si="1306">P1257</f>
        <v>18.800846273601849</v>
      </c>
      <c r="Q1628" s="1">
        <f t="shared" si="1306"/>
        <v>0.1</v>
      </c>
      <c r="R1628" s="1">
        <f>Tabulka1[[#This Row],[z2]]</f>
        <v>1.4730092566273627</v>
      </c>
      <c r="S1628" s="1">
        <f>Tabulka1[[#This Row],[std2]]</f>
        <v>5.0568704016225221E-4</v>
      </c>
      <c r="T1628" s="1" t="s">
        <v>39</v>
      </c>
      <c r="U1628" s="1" t="s">
        <v>28</v>
      </c>
      <c r="V1628" s="1" t="str">
        <f>Tabulka1[[#This Row],[z2Label]]</f>
        <v>Dynamic viscosity (mPa.s)</v>
      </c>
      <c r="W1628" s="1">
        <f>2*Tabulka1[[#This Row],[x3]]/94.196*1000/(100-Tabulka1[[#This Row],[x2]])</f>
        <v>4.9898207656380977</v>
      </c>
      <c r="X1628" s="1">
        <f>(Tabulka1[[#This Row],[x2]]-Tabulka1[[#This Row],[x3]])/60.08*1000/(100-Tabulka1[[#This Row],[x2]])</f>
        <v>0.24949103828190569</v>
      </c>
      <c r="Y1628" s="1">
        <f>Tabulka1[[#This Row],[z2]]</f>
        <v>1.4730092566273627</v>
      </c>
      <c r="Z1628" s="1">
        <f>Tabulka1[[#This Row],[std2]]</f>
        <v>5.0568704016225221E-4</v>
      </c>
      <c r="AA1628" s="1" t="s">
        <v>40</v>
      </c>
      <c r="AB1628" s="1" t="s">
        <v>37</v>
      </c>
      <c r="AC1628" s="1" t="str">
        <f>Tabulka1[[#This Row],[z2Label]]</f>
        <v>Dynamic viscosity (mPa.s)</v>
      </c>
      <c r="AD1628" s="1">
        <f>Tabulka1[[#This Row],[y2]]</f>
        <v>0.1</v>
      </c>
      <c r="AE1628" s="1">
        <f>Tabulka1[[#This Row],[x3]]</f>
        <v>18.800846273601849</v>
      </c>
      <c r="AF1628" s="1">
        <f>Tabulka1[[#This Row],[x2]]-Tabulka1[[#This Row],[x3]]</f>
        <v>1.1991537263981513</v>
      </c>
      <c r="AG1628" s="1">
        <f>100-Tabulka1[[#This Row],[Na2O_proc]]-Tabulka1[[#This Row],[SiO2_proc]]</f>
        <v>80</v>
      </c>
      <c r="AH1628" s="1">
        <f>Tabulka1[[#This Row],[z2]]</f>
        <v>1.4730092566273627</v>
      </c>
      <c r="AI1628" s="1">
        <f>Tabulka1[[#This Row],[std2]]</f>
        <v>5.0568704016225221E-4</v>
      </c>
      <c r="AJ1628" s="1" t="str">
        <f>Tabulka1[[#This Row],[z2Label]]</f>
        <v>Dynamic viscosity (mPa.s)</v>
      </c>
      <c r="AK1628" s="1">
        <v>30</v>
      </c>
      <c r="AL1628" s="1" t="s">
        <v>83</v>
      </c>
      <c r="AM1628" s="1" t="s">
        <v>79</v>
      </c>
      <c r="AN1628" s="1">
        <f t="shared" si="1270"/>
        <v>1.6548825999500008</v>
      </c>
      <c r="AO1628" s="1">
        <f>Tabulka1[[#This Row],[Interpolated_z2]]-Tabulka1[[#This Row],[z2]]</f>
        <v>0.18187334332263805</v>
      </c>
      <c r="AP1628" s="1">
        <f>Tabulka1[[#This Row],[Interpolated_z2 - measured]]/Tabulka1[[#This Row],[z2]]*100</f>
        <v>12.347060448150856</v>
      </c>
      <c r="AQ1628" s="1">
        <v>1</v>
      </c>
    </row>
    <row r="1629" spans="1:43" ht="16.5" x14ac:dyDescent="0.35">
      <c r="A1629" s="1">
        <f t="shared" ref="A1629:B1629" si="1307">A1258</f>
        <v>6.3861223104866074</v>
      </c>
      <c r="B1629" s="1">
        <f t="shared" si="1307"/>
        <v>0.31930611552433041</v>
      </c>
      <c r="C1629" s="1">
        <f>Tabulka1[[#This Row],[z2]]</f>
        <v>1.8558669946191049</v>
      </c>
      <c r="D1629" s="1">
        <f>Tabulka1[[#This Row],[std2]]</f>
        <v>4.4538211640149341E-5</v>
      </c>
      <c r="E1629" s="1">
        <f t="shared" si="1199"/>
        <v>2</v>
      </c>
      <c r="F1629" s="1" t="s">
        <v>84</v>
      </c>
      <c r="G1629" s="1" t="s">
        <v>27</v>
      </c>
      <c r="H1629" s="1" t="str">
        <f>Tabulka1[[#This Row],[z2Label]]</f>
        <v>Dynamic viscosity (mPa.s)</v>
      </c>
      <c r="I1629" s="1">
        <f t="shared" ref="I1629:J1629" si="1308">I1258</f>
        <v>25</v>
      </c>
      <c r="J1629" s="1">
        <f t="shared" si="1308"/>
        <v>0.1</v>
      </c>
      <c r="K1629">
        <v>1.8558669946191049</v>
      </c>
      <c r="L1629">
        <v>4.4538211640149341E-5</v>
      </c>
      <c r="M1629" s="1" t="s">
        <v>29</v>
      </c>
      <c r="N1629" s="1" t="s">
        <v>28</v>
      </c>
      <c r="O1629" s="1" t="s">
        <v>81</v>
      </c>
      <c r="P1629" s="1">
        <f t="shared" ref="P1629:Q1629" si="1309">P1258</f>
        <v>23.501057842002314</v>
      </c>
      <c r="Q1629" s="1">
        <f t="shared" si="1309"/>
        <v>0.1</v>
      </c>
      <c r="R1629" s="1">
        <f>Tabulka1[[#This Row],[z2]]</f>
        <v>1.8558669946191049</v>
      </c>
      <c r="S1629" s="1">
        <f>Tabulka1[[#This Row],[std2]]</f>
        <v>4.4538211640149341E-5</v>
      </c>
      <c r="T1629" s="1" t="s">
        <v>39</v>
      </c>
      <c r="U1629" s="1" t="s">
        <v>28</v>
      </c>
      <c r="V1629" s="1" t="str">
        <f>Tabulka1[[#This Row],[z2Label]]</f>
        <v>Dynamic viscosity (mPa.s)</v>
      </c>
      <c r="W1629" s="1">
        <f>2*Tabulka1[[#This Row],[x3]]/94.196*1000/(100-Tabulka1[[#This Row],[x2]])</f>
        <v>6.6530943541841312</v>
      </c>
      <c r="X1629" s="1">
        <f>(Tabulka1[[#This Row],[x2]]-Tabulka1[[#This Row],[x3]])/60.08*1000/(100-Tabulka1[[#This Row],[x2]])</f>
        <v>0.33265471770920674</v>
      </c>
      <c r="Y1629" s="1">
        <f>Tabulka1[[#This Row],[z2]]</f>
        <v>1.8558669946191049</v>
      </c>
      <c r="Z1629" s="1">
        <f>Tabulka1[[#This Row],[std2]]</f>
        <v>4.4538211640149341E-5</v>
      </c>
      <c r="AA1629" s="1" t="s">
        <v>40</v>
      </c>
      <c r="AB1629" s="1" t="s">
        <v>37</v>
      </c>
      <c r="AC1629" s="1" t="str">
        <f>Tabulka1[[#This Row],[z2Label]]</f>
        <v>Dynamic viscosity (mPa.s)</v>
      </c>
      <c r="AD1629" s="1">
        <f>Tabulka1[[#This Row],[y2]]</f>
        <v>0.1</v>
      </c>
      <c r="AE1629" s="1">
        <f>Tabulka1[[#This Row],[x3]]</f>
        <v>23.501057842002314</v>
      </c>
      <c r="AF1629" s="1">
        <f>Tabulka1[[#This Row],[x2]]-Tabulka1[[#This Row],[x3]]</f>
        <v>1.4989421579976856</v>
      </c>
      <c r="AG1629" s="1">
        <f>100-Tabulka1[[#This Row],[Na2O_proc]]-Tabulka1[[#This Row],[SiO2_proc]]</f>
        <v>75</v>
      </c>
      <c r="AH1629" s="1">
        <f>Tabulka1[[#This Row],[z2]]</f>
        <v>1.8558669946191049</v>
      </c>
      <c r="AI1629" s="1">
        <f>Tabulka1[[#This Row],[std2]]</f>
        <v>4.4538211640149341E-5</v>
      </c>
      <c r="AJ1629" s="1" t="str">
        <f>Tabulka1[[#This Row],[z2Label]]</f>
        <v>Dynamic viscosity (mPa.s)</v>
      </c>
      <c r="AK1629" s="1">
        <v>30</v>
      </c>
      <c r="AL1629" s="1" t="s">
        <v>83</v>
      </c>
      <c r="AM1629" s="1" t="s">
        <v>79</v>
      </c>
      <c r="AN1629" s="1">
        <f t="shared" si="1270"/>
        <v>1.9005486559499982</v>
      </c>
      <c r="AO1629" s="1">
        <f>Tabulka1[[#This Row],[Interpolated_z2]]-Tabulka1[[#This Row],[z2]]</f>
        <v>4.4681661330893352E-2</v>
      </c>
      <c r="AP1629" s="1">
        <f>Tabulka1[[#This Row],[Interpolated_z2 - measured]]/Tabulka1[[#This Row],[z2]]*100</f>
        <v>2.4075896311774079</v>
      </c>
      <c r="AQ1629" s="1">
        <v>1</v>
      </c>
    </row>
    <row r="1630" spans="1:43" ht="16.5" x14ac:dyDescent="0.35">
      <c r="A1630" s="1">
        <f t="shared" ref="A1630:B1630" si="1310">A1259</f>
        <v>8.0457566564208989</v>
      </c>
      <c r="B1630" s="1">
        <f t="shared" si="1310"/>
        <v>0.40228783282104497</v>
      </c>
      <c r="C1630" s="1">
        <f>Tabulka1[[#This Row],[z2]]</f>
        <v>2.4473545686654901</v>
      </c>
      <c r="D1630" s="1">
        <f>Tabulka1[[#This Row],[std2]]</f>
        <v>1.1026311587161303E-5</v>
      </c>
      <c r="E1630" s="1">
        <f t="shared" si="1199"/>
        <v>2</v>
      </c>
      <c r="F1630" s="1" t="s">
        <v>84</v>
      </c>
      <c r="G1630" s="1" t="s">
        <v>27</v>
      </c>
      <c r="H1630" s="1" t="str">
        <f>Tabulka1[[#This Row],[z2Label]]</f>
        <v>Dynamic viscosity (mPa.s)</v>
      </c>
      <c r="I1630" s="1">
        <f t="shared" ref="I1630:J1630" si="1311">I1259</f>
        <v>30</v>
      </c>
      <c r="J1630" s="1">
        <f t="shared" si="1311"/>
        <v>0.1</v>
      </c>
      <c r="K1630">
        <v>2.4473545686654901</v>
      </c>
      <c r="L1630">
        <v>1.1026311587161303E-5</v>
      </c>
      <c r="M1630" s="1" t="s">
        <v>29</v>
      </c>
      <c r="N1630" s="1" t="s">
        <v>28</v>
      </c>
      <c r="O1630" s="1" t="s">
        <v>81</v>
      </c>
      <c r="P1630" s="1">
        <f t="shared" ref="P1630:Q1630" si="1312">P1259</f>
        <v>28.201269410402777</v>
      </c>
      <c r="Q1630" s="1">
        <f t="shared" si="1312"/>
        <v>0.1</v>
      </c>
      <c r="R1630" s="1">
        <f>Tabulka1[[#This Row],[z2]]</f>
        <v>2.4473545686654901</v>
      </c>
      <c r="S1630" s="1">
        <f>Tabulka1[[#This Row],[std2]]</f>
        <v>1.1026311587161303E-5</v>
      </c>
      <c r="T1630" s="1" t="s">
        <v>39</v>
      </c>
      <c r="U1630" s="1" t="s">
        <v>28</v>
      </c>
      <c r="V1630" s="1" t="str">
        <f>Tabulka1[[#This Row],[z2Label]]</f>
        <v>Dynamic viscosity (mPa.s)</v>
      </c>
      <c r="W1630" s="1">
        <f>2*Tabulka1[[#This Row],[x3]]/94.196*1000/(100-Tabulka1[[#This Row],[x2]])</f>
        <v>8.5539784553795961</v>
      </c>
      <c r="X1630" s="1">
        <f>(Tabulka1[[#This Row],[x2]]-Tabulka1[[#This Row],[x3]])/60.08*1000/(100-Tabulka1[[#This Row],[x2]])</f>
        <v>0.42769892276898031</v>
      </c>
      <c r="Y1630" s="1">
        <f>Tabulka1[[#This Row],[z2]]</f>
        <v>2.4473545686654901</v>
      </c>
      <c r="Z1630" s="1">
        <f>Tabulka1[[#This Row],[std2]]</f>
        <v>1.1026311587161303E-5</v>
      </c>
      <c r="AA1630" s="1" t="s">
        <v>40</v>
      </c>
      <c r="AB1630" s="1" t="s">
        <v>37</v>
      </c>
      <c r="AC1630" s="1" t="str">
        <f>Tabulka1[[#This Row],[z2Label]]</f>
        <v>Dynamic viscosity (mPa.s)</v>
      </c>
      <c r="AD1630" s="1">
        <f>Tabulka1[[#This Row],[y2]]</f>
        <v>0.1</v>
      </c>
      <c r="AE1630" s="1">
        <f>Tabulka1[[#This Row],[x3]]</f>
        <v>28.201269410402777</v>
      </c>
      <c r="AF1630" s="1">
        <f>Tabulka1[[#This Row],[x2]]-Tabulka1[[#This Row],[x3]]</f>
        <v>1.7987305895972234</v>
      </c>
      <c r="AG1630" s="1">
        <f>100-Tabulka1[[#This Row],[Na2O_proc]]-Tabulka1[[#This Row],[SiO2_proc]]</f>
        <v>70</v>
      </c>
      <c r="AH1630" s="1">
        <f>Tabulka1[[#This Row],[z2]]</f>
        <v>2.4473545686654901</v>
      </c>
      <c r="AI1630" s="1">
        <f>Tabulka1[[#This Row],[std2]]</f>
        <v>1.1026311587161303E-5</v>
      </c>
      <c r="AJ1630" s="1" t="str">
        <f>Tabulka1[[#This Row],[z2Label]]</f>
        <v>Dynamic viscosity (mPa.s)</v>
      </c>
      <c r="AK1630" s="1">
        <v>30</v>
      </c>
      <c r="AL1630" s="1" t="s">
        <v>83</v>
      </c>
      <c r="AM1630" s="1" t="s">
        <v>79</v>
      </c>
      <c r="AN1630" s="1">
        <f t="shared" si="1270"/>
        <v>2.29393521695</v>
      </c>
      <c r="AO1630" s="1">
        <f>Tabulka1[[#This Row],[Interpolated_z2]]-Tabulka1[[#This Row],[z2]]</f>
        <v>-0.15341935171549004</v>
      </c>
      <c r="AP1630" s="1">
        <f>Tabulka1[[#This Row],[Interpolated_z2 - measured]]/Tabulka1[[#This Row],[z2]]*100</f>
        <v>-6.2687831865387444</v>
      </c>
      <c r="AQ1630" s="1">
        <v>1</v>
      </c>
    </row>
    <row r="1631" spans="1:43" ht="16.5" x14ac:dyDescent="0.35">
      <c r="A1631" s="1">
        <f t="shared" ref="A1631:B1631" si="1313">A1260</f>
        <v>9.8529449922158783</v>
      </c>
      <c r="B1631" s="1">
        <f t="shared" si="1313"/>
        <v>0.49264724961079392</v>
      </c>
      <c r="C1631" s="1">
        <f>Tabulka1[[#This Row],[z2]]</f>
        <v>3.4257509017017167</v>
      </c>
      <c r="D1631" s="1">
        <f>Tabulka1[[#This Row],[std2]]</f>
        <v>8.7305651497954616E-5</v>
      </c>
      <c r="E1631" s="1">
        <f t="shared" si="1199"/>
        <v>2</v>
      </c>
      <c r="F1631" s="1" t="s">
        <v>84</v>
      </c>
      <c r="G1631" s="1" t="s">
        <v>27</v>
      </c>
      <c r="H1631" s="1" t="str">
        <f>Tabulka1[[#This Row],[z2Label]]</f>
        <v>Dynamic viscosity (mPa.s)</v>
      </c>
      <c r="I1631" s="1">
        <f t="shared" ref="I1631:J1631" si="1314">I1260</f>
        <v>35</v>
      </c>
      <c r="J1631" s="1">
        <f t="shared" si="1314"/>
        <v>0.1</v>
      </c>
      <c r="K1631">
        <v>3.4257509017017167</v>
      </c>
      <c r="L1631">
        <v>8.7305651497954616E-5</v>
      </c>
      <c r="M1631" s="1" t="s">
        <v>29</v>
      </c>
      <c r="N1631" s="1" t="s">
        <v>28</v>
      </c>
      <c r="O1631" s="1" t="s">
        <v>81</v>
      </c>
      <c r="P1631" s="1">
        <f t="shared" ref="P1631:Q1631" si="1315">P1260</f>
        <v>32.901480978803235</v>
      </c>
      <c r="Q1631" s="1">
        <f t="shared" si="1315"/>
        <v>0.1</v>
      </c>
      <c r="R1631" s="1">
        <f>Tabulka1[[#This Row],[z2]]</f>
        <v>3.4257509017017167</v>
      </c>
      <c r="S1631" s="1">
        <f>Tabulka1[[#This Row],[std2]]</f>
        <v>8.7305651497954616E-5</v>
      </c>
      <c r="T1631" s="1" t="s">
        <v>39</v>
      </c>
      <c r="U1631" s="1" t="s">
        <v>28</v>
      </c>
      <c r="V1631" s="1" t="str">
        <f>Tabulka1[[#This Row],[z2Label]]</f>
        <v>Dynamic viscosity (mPa.s)</v>
      </c>
      <c r="W1631" s="1">
        <f>2*Tabulka1[[#This Row],[x3]]/94.196*1000/(100-Tabulka1[[#This Row],[x2]])</f>
        <v>10.747306264451288</v>
      </c>
      <c r="X1631" s="1">
        <f>(Tabulka1[[#This Row],[x2]]-Tabulka1[[#This Row],[x3]])/60.08*1000/(100-Tabulka1[[#This Row],[x2]])</f>
        <v>0.53736531322256609</v>
      </c>
      <c r="Y1631" s="1">
        <f>Tabulka1[[#This Row],[z2]]</f>
        <v>3.4257509017017167</v>
      </c>
      <c r="Z1631" s="1">
        <f>Tabulka1[[#This Row],[std2]]</f>
        <v>8.7305651497954616E-5</v>
      </c>
      <c r="AA1631" s="1" t="s">
        <v>40</v>
      </c>
      <c r="AB1631" s="1" t="s">
        <v>37</v>
      </c>
      <c r="AC1631" s="1" t="str">
        <f>Tabulka1[[#This Row],[z2Label]]</f>
        <v>Dynamic viscosity (mPa.s)</v>
      </c>
      <c r="AD1631" s="1">
        <f>Tabulka1[[#This Row],[y2]]</f>
        <v>0.1</v>
      </c>
      <c r="AE1631" s="1">
        <f>Tabulka1[[#This Row],[x3]]</f>
        <v>32.901480978803235</v>
      </c>
      <c r="AF1631" s="1">
        <f>Tabulka1[[#This Row],[x2]]-Tabulka1[[#This Row],[x3]]</f>
        <v>2.0985190211967648</v>
      </c>
      <c r="AG1631" s="1">
        <f>100-Tabulka1[[#This Row],[Na2O_proc]]-Tabulka1[[#This Row],[SiO2_proc]]</f>
        <v>65</v>
      </c>
      <c r="AH1631" s="1">
        <f>Tabulka1[[#This Row],[z2]]</f>
        <v>3.4257509017017167</v>
      </c>
      <c r="AI1631" s="1">
        <f>Tabulka1[[#This Row],[std2]]</f>
        <v>8.7305651497954616E-5</v>
      </c>
      <c r="AJ1631" s="1" t="str">
        <f>Tabulka1[[#This Row],[z2Label]]</f>
        <v>Dynamic viscosity (mPa.s)</v>
      </c>
      <c r="AK1631" s="1">
        <v>30</v>
      </c>
      <c r="AL1631" s="1" t="s">
        <v>83</v>
      </c>
      <c r="AM1631" s="1" t="s">
        <v>79</v>
      </c>
      <c r="AN1631" s="1">
        <f t="shared" si="1270"/>
        <v>3.2482465329499974</v>
      </c>
      <c r="AO1631" s="1">
        <f>Tabulka1[[#This Row],[Interpolated_z2]]-Tabulka1[[#This Row],[z2]]</f>
        <v>-0.17750436875171927</v>
      </c>
      <c r="AP1631" s="1">
        <f>Tabulka1[[#This Row],[Interpolated_z2 - measured]]/Tabulka1[[#This Row],[z2]]*100</f>
        <v>-5.1814733132973929</v>
      </c>
      <c r="AQ1631" s="1">
        <v>1</v>
      </c>
    </row>
    <row r="1632" spans="1:43" ht="16.5" x14ac:dyDescent="0.35">
      <c r="A1632" s="1">
        <f t="shared" ref="A1632:B1632" si="1316">A1261</f>
        <v>11.817492315676017</v>
      </c>
      <c r="B1632" s="1">
        <f t="shared" si="1316"/>
        <v>0.59087461578380085</v>
      </c>
      <c r="C1632" s="1">
        <f>Tabulka1[[#This Row],[z2]]</f>
        <v>5.2055716023154641</v>
      </c>
      <c r="D1632" s="1">
        <f>Tabulka1[[#This Row],[std2]]</f>
        <v>1.4465277560498108E-3</v>
      </c>
      <c r="E1632" s="1">
        <f t="shared" si="1199"/>
        <v>2</v>
      </c>
      <c r="F1632" s="1" t="s">
        <v>84</v>
      </c>
      <c r="G1632" s="1" t="s">
        <v>27</v>
      </c>
      <c r="H1632" s="1" t="str">
        <f>Tabulka1[[#This Row],[z2Label]]</f>
        <v>Dynamic viscosity (mPa.s)</v>
      </c>
      <c r="I1632" s="1">
        <f t="shared" ref="I1632:J1632" si="1317">I1261</f>
        <v>40</v>
      </c>
      <c r="J1632" s="1">
        <f t="shared" si="1317"/>
        <v>0.1</v>
      </c>
      <c r="K1632">
        <v>5.2055716023154641</v>
      </c>
      <c r="L1632">
        <v>1.4465277560498108E-3</v>
      </c>
      <c r="M1632" s="1" t="s">
        <v>29</v>
      </c>
      <c r="N1632" s="1" t="s">
        <v>28</v>
      </c>
      <c r="O1632" s="1" t="s">
        <v>81</v>
      </c>
      <c r="P1632" s="1">
        <f t="shared" ref="P1632:Q1632" si="1318">P1261</f>
        <v>37.601692547203697</v>
      </c>
      <c r="Q1632" s="1">
        <f t="shared" si="1318"/>
        <v>0.1</v>
      </c>
      <c r="R1632" s="1">
        <f>Tabulka1[[#This Row],[z2]]</f>
        <v>5.2055716023154641</v>
      </c>
      <c r="S1632" s="1">
        <f>Tabulka1[[#This Row],[std2]]</f>
        <v>1.4465277560498108E-3</v>
      </c>
      <c r="T1632" s="1" t="s">
        <v>39</v>
      </c>
      <c r="U1632" s="1" t="s">
        <v>28</v>
      </c>
      <c r="V1632" s="1" t="str">
        <f>Tabulka1[[#This Row],[z2Label]]</f>
        <v>Dynamic viscosity (mPa.s)</v>
      </c>
      <c r="W1632" s="1">
        <f>2*Tabulka1[[#This Row],[x3]]/94.196*1000/(100-Tabulka1[[#This Row],[x2]])</f>
        <v>13.306188708368261</v>
      </c>
      <c r="X1632" s="1">
        <f>(Tabulka1[[#This Row],[x2]]-Tabulka1[[#This Row],[x3]])/60.08*1000/(100-Tabulka1[[#This Row],[x2]])</f>
        <v>0.66530943541841514</v>
      </c>
      <c r="Y1632" s="1">
        <f>Tabulka1[[#This Row],[z2]]</f>
        <v>5.2055716023154641</v>
      </c>
      <c r="Z1632" s="1">
        <f>Tabulka1[[#This Row],[std2]]</f>
        <v>1.4465277560498108E-3</v>
      </c>
      <c r="AA1632" s="1" t="s">
        <v>40</v>
      </c>
      <c r="AB1632" s="1" t="s">
        <v>37</v>
      </c>
      <c r="AC1632" s="1" t="str">
        <f>Tabulka1[[#This Row],[z2Label]]</f>
        <v>Dynamic viscosity (mPa.s)</v>
      </c>
      <c r="AD1632" s="1">
        <f>Tabulka1[[#This Row],[y2]]</f>
        <v>0.1</v>
      </c>
      <c r="AE1632" s="1">
        <f>Tabulka1[[#This Row],[x3]]</f>
        <v>37.601692547203697</v>
      </c>
      <c r="AF1632" s="1">
        <f>Tabulka1[[#This Row],[x2]]-Tabulka1[[#This Row],[x3]]</f>
        <v>2.3983074527963026</v>
      </c>
      <c r="AG1632" s="1">
        <f>100-Tabulka1[[#This Row],[Na2O_proc]]-Tabulka1[[#This Row],[SiO2_proc]]</f>
        <v>60</v>
      </c>
      <c r="AH1632" s="1">
        <f>Tabulka1[[#This Row],[z2]]</f>
        <v>5.2055716023154641</v>
      </c>
      <c r="AI1632" s="1">
        <f>Tabulka1[[#This Row],[std2]]</f>
        <v>1.4465277560498108E-3</v>
      </c>
      <c r="AJ1632" s="1" t="str">
        <f>Tabulka1[[#This Row],[z2Label]]</f>
        <v>Dynamic viscosity (mPa.s)</v>
      </c>
      <c r="AK1632" s="1">
        <v>30</v>
      </c>
      <c r="AL1632" s="1" t="s">
        <v>83</v>
      </c>
      <c r="AM1632" s="1" t="s">
        <v>79</v>
      </c>
      <c r="AN1632" s="1">
        <f t="shared" si="1270"/>
        <v>5.3774468539499996</v>
      </c>
      <c r="AO1632" s="1">
        <f>Tabulka1[[#This Row],[Interpolated_z2]]-Tabulka1[[#This Row],[z2]]</f>
        <v>0.17187525163453543</v>
      </c>
      <c r="AP1632" s="1">
        <f>Tabulka1[[#This Row],[Interpolated_z2 - measured]]/Tabulka1[[#This Row],[z2]]*100</f>
        <v>3.3017555950644208</v>
      </c>
      <c r="AQ1632" s="1">
        <v>1</v>
      </c>
    </row>
    <row r="1633" spans="1:43" ht="16.5" x14ac:dyDescent="0.35">
      <c r="A1633" s="1">
        <f t="shared" ref="A1633:B1633" si="1319">A1262</f>
        <v>12.960958574508002</v>
      </c>
      <c r="B1633" s="1">
        <f t="shared" si="1319"/>
        <v>0.64804792872540018</v>
      </c>
      <c r="C1633" s="1">
        <f>Tabulka1[[#This Row],[z2]]</f>
        <v>6.8517681331555949</v>
      </c>
      <c r="D1633" s="1">
        <f>Tabulka1[[#This Row],[std2]]</f>
        <v>5.042171816298771E-4</v>
      </c>
      <c r="E1633" s="1">
        <f t="shared" si="1199"/>
        <v>2</v>
      </c>
      <c r="F1633" s="1" t="s">
        <v>84</v>
      </c>
      <c r="G1633" s="1" t="s">
        <v>27</v>
      </c>
      <c r="H1633" s="1" t="str">
        <f>Tabulka1[[#This Row],[z2Label]]</f>
        <v>Dynamic viscosity (mPa.s)</v>
      </c>
      <c r="I1633" s="1">
        <f t="shared" ref="I1633:J1633" si="1320">I1262</f>
        <v>42.73</v>
      </c>
      <c r="J1633" s="1">
        <f t="shared" si="1320"/>
        <v>0.1</v>
      </c>
      <c r="K1633">
        <v>6.8517681331555949</v>
      </c>
      <c r="L1633">
        <v>5.042171816298771E-4</v>
      </c>
      <c r="M1633" s="1" t="s">
        <v>29</v>
      </c>
      <c r="N1633" s="1" t="s">
        <v>28</v>
      </c>
      <c r="O1633" s="1" t="s">
        <v>81</v>
      </c>
      <c r="P1633" s="1">
        <f t="shared" ref="P1633:Q1633" si="1321">P1262</f>
        <v>40.168008063550353</v>
      </c>
      <c r="Q1633" s="1">
        <f t="shared" si="1321"/>
        <v>0.1</v>
      </c>
      <c r="R1633" s="1">
        <f>Tabulka1[[#This Row],[z2]]</f>
        <v>6.8517681331555949</v>
      </c>
      <c r="S1633" s="1">
        <f>Tabulka1[[#This Row],[std2]]</f>
        <v>5.042171816298771E-4</v>
      </c>
      <c r="T1633" s="1" t="s">
        <v>39</v>
      </c>
      <c r="U1633" s="1" t="s">
        <v>28</v>
      </c>
      <c r="V1633" s="1" t="str">
        <f>Tabulka1[[#This Row],[z2Label]]</f>
        <v>Dynamic viscosity (mPa.s)</v>
      </c>
      <c r="W1633" s="1">
        <f>2*Tabulka1[[#This Row],[x3]]/94.196*1000/(100-Tabulka1[[#This Row],[x2]])</f>
        <v>14.891918373718591</v>
      </c>
      <c r="X1633" s="1">
        <f>(Tabulka1[[#This Row],[x2]]-Tabulka1[[#This Row],[x3]])/60.08*1000/(100-Tabulka1[[#This Row],[x2]])</f>
        <v>0.74459591868592989</v>
      </c>
      <c r="Y1633" s="1">
        <f>Tabulka1[[#This Row],[z2]]</f>
        <v>6.8517681331555949</v>
      </c>
      <c r="Z1633" s="1">
        <f>Tabulka1[[#This Row],[std2]]</f>
        <v>5.042171816298771E-4</v>
      </c>
      <c r="AA1633" s="1" t="s">
        <v>40</v>
      </c>
      <c r="AB1633" s="1" t="s">
        <v>37</v>
      </c>
      <c r="AC1633" s="1" t="str">
        <f>Tabulka1[[#This Row],[z2Label]]</f>
        <v>Dynamic viscosity (mPa.s)</v>
      </c>
      <c r="AD1633" s="1">
        <f>Tabulka1[[#This Row],[y2]]</f>
        <v>0.1</v>
      </c>
      <c r="AE1633" s="1">
        <f>Tabulka1[[#This Row],[x3]]</f>
        <v>40.168008063550353</v>
      </c>
      <c r="AF1633" s="1">
        <f>Tabulka1[[#This Row],[x2]]-Tabulka1[[#This Row],[x3]]</f>
        <v>2.561991936449644</v>
      </c>
      <c r="AG1633" s="1">
        <f>100-Tabulka1[[#This Row],[Na2O_proc]]-Tabulka1[[#This Row],[SiO2_proc]]</f>
        <v>57.27</v>
      </c>
      <c r="AH1633" s="1">
        <f>Tabulka1[[#This Row],[z2]]</f>
        <v>6.8517681331555949</v>
      </c>
      <c r="AI1633" s="1">
        <f>Tabulka1[[#This Row],[std2]]</f>
        <v>5.042171816298771E-4</v>
      </c>
      <c r="AJ1633" s="1" t="str">
        <f>Tabulka1[[#This Row],[z2Label]]</f>
        <v>Dynamic viscosity (mPa.s)</v>
      </c>
      <c r="AK1633" s="1">
        <v>30</v>
      </c>
      <c r="AL1633" s="1" t="s">
        <v>83</v>
      </c>
      <c r="AM1633" s="1" t="s">
        <v>79</v>
      </c>
      <c r="AN1633" s="1">
        <f t="shared" si="1270"/>
        <v>7.319523074091939</v>
      </c>
      <c r="AO1633" s="1">
        <f>Tabulka1[[#This Row],[Interpolated_z2]]-Tabulka1[[#This Row],[z2]]</f>
        <v>0.46775494093634418</v>
      </c>
      <c r="AP1633" s="1">
        <f>Tabulka1[[#This Row],[Interpolated_z2 - measured]]/Tabulka1[[#This Row],[z2]]*100</f>
        <v>6.8267771449078323</v>
      </c>
      <c r="AQ1633" s="1">
        <v>1</v>
      </c>
    </row>
    <row r="1634" spans="1:43" ht="16.5" x14ac:dyDescent="0.35">
      <c r="A1634" s="1">
        <f t="shared" ref="A1634:B1634" si="1322">A1263</f>
        <v>0</v>
      </c>
      <c r="B1634" s="1">
        <f t="shared" si="1322"/>
        <v>0</v>
      </c>
      <c r="C1634" s="1">
        <f>Tabulka1[[#This Row],[z2]]</f>
        <v>0.77901098169446481</v>
      </c>
      <c r="D1634" s="1">
        <f>Tabulka1[[#This Row],[std2]]</f>
        <v>2.1986370004217341E-3</v>
      </c>
      <c r="E1634" s="1">
        <f t="shared" si="1199"/>
        <v>3</v>
      </c>
      <c r="F1634" s="1" t="s">
        <v>84</v>
      </c>
      <c r="G1634" s="1" t="s">
        <v>27</v>
      </c>
      <c r="H1634" s="1" t="str">
        <f>Tabulka1[[#This Row],[z2Label]]</f>
        <v>Dynamic viscosity (mPa.s)</v>
      </c>
      <c r="I1634" s="1">
        <f t="shared" ref="I1634:J1634" si="1323">I1263</f>
        <v>0</v>
      </c>
      <c r="J1634" s="1">
        <f t="shared" si="1323"/>
        <v>0.5</v>
      </c>
      <c r="K1634" s="1">
        <v>0.77901098169446481</v>
      </c>
      <c r="L1634" s="1">
        <v>2.1986370004217341E-3</v>
      </c>
      <c r="M1634" s="1" t="s">
        <v>29</v>
      </c>
      <c r="N1634" s="1" t="s">
        <v>28</v>
      </c>
      <c r="O1634" s="1" t="s">
        <v>81</v>
      </c>
      <c r="P1634" s="1">
        <f t="shared" ref="P1634:Q1634" si="1324">P1263</f>
        <v>0</v>
      </c>
      <c r="Q1634" s="1">
        <f t="shared" si="1324"/>
        <v>0.5</v>
      </c>
      <c r="R1634" s="1">
        <f>Tabulka1[[#This Row],[z2]]</f>
        <v>0.77901098169446481</v>
      </c>
      <c r="S1634" s="1">
        <f>Tabulka1[[#This Row],[std2]]</f>
        <v>2.1986370004217341E-3</v>
      </c>
      <c r="T1634" s="1" t="s">
        <v>39</v>
      </c>
      <c r="U1634" s="1" t="s">
        <v>28</v>
      </c>
      <c r="V1634" s="1" t="str">
        <f>Tabulka1[[#This Row],[z2Label]]</f>
        <v>Dynamic viscosity (mPa.s)</v>
      </c>
      <c r="W1634" s="1">
        <f>2*Tabulka1[[#This Row],[x3]]/94.196*1000/(100-Tabulka1[[#This Row],[x2]])</f>
        <v>0</v>
      </c>
      <c r="X1634" s="1">
        <f>(Tabulka1[[#This Row],[x2]]-Tabulka1[[#This Row],[x3]])/60.08*1000/(100-Tabulka1[[#This Row],[x2]])</f>
        <v>0</v>
      </c>
      <c r="Y1634" s="1">
        <f>Tabulka1[[#This Row],[z2]]</f>
        <v>0.77901098169446481</v>
      </c>
      <c r="Z1634" s="1">
        <f>Tabulka1[[#This Row],[std2]]</f>
        <v>2.1986370004217341E-3</v>
      </c>
      <c r="AA1634" s="1" t="s">
        <v>40</v>
      </c>
      <c r="AB1634" s="1" t="s">
        <v>37</v>
      </c>
      <c r="AC1634" s="1" t="str">
        <f>Tabulka1[[#This Row],[z2Label]]</f>
        <v>Dynamic viscosity (mPa.s)</v>
      </c>
      <c r="AD1634" s="1">
        <f>Tabulka1[[#This Row],[y2]]</f>
        <v>0.5</v>
      </c>
      <c r="AE1634" s="1">
        <f>Tabulka1[[#This Row],[x3]]</f>
        <v>0</v>
      </c>
      <c r="AF1634" s="1">
        <f>Tabulka1[[#This Row],[x2]]-Tabulka1[[#This Row],[x3]]</f>
        <v>0</v>
      </c>
      <c r="AG1634" s="1">
        <f>100-Tabulka1[[#This Row],[Na2O_proc]]-Tabulka1[[#This Row],[SiO2_proc]]</f>
        <v>100</v>
      </c>
      <c r="AH1634" s="1">
        <f>Tabulka1[[#This Row],[z2]]</f>
        <v>0.77901098169446481</v>
      </c>
      <c r="AI1634" s="1">
        <f>Tabulka1[[#This Row],[std2]]</f>
        <v>2.1986370004217341E-3</v>
      </c>
      <c r="AJ1634" s="1" t="str">
        <f>Tabulka1[[#This Row],[z2Label]]</f>
        <v>Dynamic viscosity (mPa.s)</v>
      </c>
      <c r="AK1634" s="1">
        <v>30</v>
      </c>
      <c r="AL1634" s="1" t="s">
        <v>83</v>
      </c>
      <c r="AM1634" s="1" t="s">
        <v>79</v>
      </c>
      <c r="AN1634" s="1">
        <f t="shared" si="1270"/>
        <v>0.79261371875000008</v>
      </c>
      <c r="AO1634" s="1">
        <f>Tabulka1[[#This Row],[Interpolated_z2]]-Tabulka1[[#This Row],[z2]]</f>
        <v>1.3602737055535274E-2</v>
      </c>
      <c r="AP1634" s="1">
        <f>Tabulka1[[#This Row],[Interpolated_z2 - measured]]/Tabulka1[[#This Row],[z2]]*100</f>
        <v>1.7461547237687582</v>
      </c>
      <c r="AQ1634" s="1">
        <v>100</v>
      </c>
    </row>
    <row r="1635" spans="1:43" ht="16.5" x14ac:dyDescent="0.35">
      <c r="A1635" s="1">
        <f t="shared" ref="A1635:B1635" si="1325">A1264</f>
        <v>0.84155156315399704</v>
      </c>
      <c r="B1635" s="1">
        <f t="shared" si="1325"/>
        <v>0.21038789078849926</v>
      </c>
      <c r="C1635" s="1">
        <f>Tabulka1[[#This Row],[z2]]</f>
        <v>0.88643366780707389</v>
      </c>
      <c r="D1635" s="1">
        <f>Tabulka1[[#This Row],[std2]]</f>
        <v>4.3816888929600805E-4</v>
      </c>
      <c r="E1635" s="1">
        <f t="shared" si="1199"/>
        <v>3</v>
      </c>
      <c r="F1635" s="1" t="s">
        <v>84</v>
      </c>
      <c r="G1635" s="1" t="s">
        <v>27</v>
      </c>
      <c r="H1635" s="1" t="str">
        <f>Tabulka1[[#This Row],[z2Label]]</f>
        <v>Dynamic viscosity (mPa.s)</v>
      </c>
      <c r="I1635" s="1">
        <f t="shared" ref="I1635:J1635" si="1326">I1264</f>
        <v>5</v>
      </c>
      <c r="J1635" s="1">
        <f t="shared" si="1326"/>
        <v>0.5</v>
      </c>
      <c r="K1635">
        <v>0.88643366780707389</v>
      </c>
      <c r="L1635">
        <v>4.3816888929600805E-4</v>
      </c>
      <c r="M1635" s="1" t="s">
        <v>29</v>
      </c>
      <c r="N1635" s="1" t="s">
        <v>28</v>
      </c>
      <c r="O1635" s="1" t="s">
        <v>81</v>
      </c>
      <c r="P1635" s="1">
        <f t="shared" ref="P1635:Q1635" si="1327">P1264</f>
        <v>3.7910106571364173</v>
      </c>
      <c r="Q1635" s="1">
        <f t="shared" si="1327"/>
        <v>0.5</v>
      </c>
      <c r="R1635" s="1">
        <f>Tabulka1[[#This Row],[z2]]</f>
        <v>0.88643366780707389</v>
      </c>
      <c r="S1635" s="1">
        <f>Tabulka1[[#This Row],[std2]]</f>
        <v>4.3816888929600805E-4</v>
      </c>
      <c r="T1635" s="1" t="s">
        <v>39</v>
      </c>
      <c r="U1635" s="1" t="s">
        <v>28</v>
      </c>
      <c r="V1635" s="1" t="str">
        <f>Tabulka1[[#This Row],[z2Label]]</f>
        <v>Dynamic viscosity (mPa.s)</v>
      </c>
      <c r="W1635" s="1">
        <f>2*Tabulka1[[#This Row],[x3]]/94.196*1000/(100-Tabulka1[[#This Row],[x2]])</f>
        <v>0.84728386212319151</v>
      </c>
      <c r="X1635" s="1">
        <f>(Tabulka1[[#This Row],[x2]]-Tabulka1[[#This Row],[x3]])/60.08*1000/(100-Tabulka1[[#This Row],[x2]])</f>
        <v>0.21182096553079802</v>
      </c>
      <c r="Y1635" s="1">
        <f>Tabulka1[[#This Row],[z2]]</f>
        <v>0.88643366780707389</v>
      </c>
      <c r="Z1635" s="1">
        <f>Tabulka1[[#This Row],[std2]]</f>
        <v>4.3816888929600805E-4</v>
      </c>
      <c r="AA1635" s="1" t="s">
        <v>40</v>
      </c>
      <c r="AB1635" s="1" t="s">
        <v>37</v>
      </c>
      <c r="AC1635" s="1" t="str">
        <f>Tabulka1[[#This Row],[z2Label]]</f>
        <v>Dynamic viscosity (mPa.s)</v>
      </c>
      <c r="AD1635" s="1">
        <f>Tabulka1[[#This Row],[y2]]</f>
        <v>0.5</v>
      </c>
      <c r="AE1635" s="1">
        <f>Tabulka1[[#This Row],[x3]]</f>
        <v>3.7910106571364173</v>
      </c>
      <c r="AF1635" s="1">
        <f>Tabulka1[[#This Row],[x2]]-Tabulka1[[#This Row],[x3]]</f>
        <v>1.2089893428635827</v>
      </c>
      <c r="AG1635" s="1">
        <f>100-Tabulka1[[#This Row],[Na2O_proc]]-Tabulka1[[#This Row],[SiO2_proc]]</f>
        <v>95</v>
      </c>
      <c r="AH1635" s="1">
        <f>Tabulka1[[#This Row],[z2]]</f>
        <v>0.88643366780707389</v>
      </c>
      <c r="AI1635" s="1">
        <f>Tabulka1[[#This Row],[std2]]</f>
        <v>4.3816888929600805E-4</v>
      </c>
      <c r="AJ1635" s="1" t="str">
        <f>Tabulka1[[#This Row],[z2Label]]</f>
        <v>Dynamic viscosity (mPa.s)</v>
      </c>
      <c r="AK1635" s="1">
        <v>30</v>
      </c>
      <c r="AL1635" s="1" t="s">
        <v>83</v>
      </c>
      <c r="AM1635" s="1" t="s">
        <v>79</v>
      </c>
      <c r="AN1635" s="1">
        <f t="shared" si="1270"/>
        <v>0.68485796874999982</v>
      </c>
      <c r="AO1635" s="1">
        <f>Tabulka1[[#This Row],[Interpolated_z2]]-Tabulka1[[#This Row],[z2]]</f>
        <v>-0.20157569905707406</v>
      </c>
      <c r="AP1635" s="1">
        <f>Tabulka1[[#This Row],[Interpolated_z2 - measured]]/Tabulka1[[#This Row],[z2]]*100</f>
        <v>-22.740077050068187</v>
      </c>
      <c r="AQ1635" s="1">
        <v>1</v>
      </c>
    </row>
    <row r="1636" spans="1:43" ht="16.5" x14ac:dyDescent="0.35">
      <c r="A1636" s="1">
        <f t="shared" ref="A1636:B1636" si="1328">A1265</f>
        <v>1.7668952638526672</v>
      </c>
      <c r="B1636" s="1">
        <f t="shared" si="1328"/>
        <v>0.44172381596316679</v>
      </c>
      <c r="C1636" s="1">
        <f>Tabulka1[[#This Row],[z2]]</f>
        <v>1.0355242256867236</v>
      </c>
      <c r="D1636" s="1">
        <f>Tabulka1[[#This Row],[std2]]</f>
        <v>3.4330344778988005E-5</v>
      </c>
      <c r="E1636" s="1">
        <f t="shared" si="1199"/>
        <v>3</v>
      </c>
      <c r="F1636" s="1" t="s">
        <v>84</v>
      </c>
      <c r="G1636" s="1" t="s">
        <v>27</v>
      </c>
      <c r="H1636" s="1" t="str">
        <f>Tabulka1[[#This Row],[z2Label]]</f>
        <v>Dynamic viscosity (mPa.s)</v>
      </c>
      <c r="I1636" s="1">
        <f t="shared" ref="I1636:J1636" si="1329">I1265</f>
        <v>10</v>
      </c>
      <c r="J1636" s="1">
        <f t="shared" si="1329"/>
        <v>0.5</v>
      </c>
      <c r="K1636">
        <v>1.0355242256867236</v>
      </c>
      <c r="L1636">
        <v>3.4330344778988005E-5</v>
      </c>
      <c r="M1636" s="1" t="s">
        <v>29</v>
      </c>
      <c r="N1636" s="1" t="s">
        <v>28</v>
      </c>
      <c r="O1636" s="1" t="s">
        <v>81</v>
      </c>
      <c r="P1636" s="1">
        <f t="shared" ref="P1636:Q1636" si="1330">P1265</f>
        <v>7.5820213142728345</v>
      </c>
      <c r="Q1636" s="1">
        <f t="shared" si="1330"/>
        <v>0.5</v>
      </c>
      <c r="R1636" s="1">
        <f>Tabulka1[[#This Row],[z2]]</f>
        <v>1.0355242256867236</v>
      </c>
      <c r="S1636" s="1">
        <f>Tabulka1[[#This Row],[std2]]</f>
        <v>3.4330344778988005E-5</v>
      </c>
      <c r="T1636" s="1" t="s">
        <v>39</v>
      </c>
      <c r="U1636" s="1" t="s">
        <v>28</v>
      </c>
      <c r="V1636" s="1" t="str">
        <f>Tabulka1[[#This Row],[z2Label]]</f>
        <v>Dynamic viscosity (mPa.s)</v>
      </c>
      <c r="W1636" s="1">
        <f>2*Tabulka1[[#This Row],[x3]]/94.196*1000/(100-Tabulka1[[#This Row],[x2]])</f>
        <v>1.7887103755934044</v>
      </c>
      <c r="X1636" s="1">
        <f>(Tabulka1[[#This Row],[x2]]-Tabulka1[[#This Row],[x3]])/60.08*1000/(100-Tabulka1[[#This Row],[x2]])</f>
        <v>0.44717759389835138</v>
      </c>
      <c r="Y1636" s="1">
        <f>Tabulka1[[#This Row],[z2]]</f>
        <v>1.0355242256867236</v>
      </c>
      <c r="Z1636" s="1">
        <f>Tabulka1[[#This Row],[std2]]</f>
        <v>3.4330344778988005E-5</v>
      </c>
      <c r="AA1636" s="1" t="s">
        <v>40</v>
      </c>
      <c r="AB1636" s="1" t="s">
        <v>37</v>
      </c>
      <c r="AC1636" s="1" t="str">
        <f>Tabulka1[[#This Row],[z2Label]]</f>
        <v>Dynamic viscosity (mPa.s)</v>
      </c>
      <c r="AD1636" s="1">
        <f>Tabulka1[[#This Row],[y2]]</f>
        <v>0.5</v>
      </c>
      <c r="AE1636" s="1">
        <f>Tabulka1[[#This Row],[x3]]</f>
        <v>7.5820213142728345</v>
      </c>
      <c r="AF1636" s="1">
        <f>Tabulka1[[#This Row],[x2]]-Tabulka1[[#This Row],[x3]]</f>
        <v>2.4179786857271655</v>
      </c>
      <c r="AG1636" s="1">
        <f>100-Tabulka1[[#This Row],[Na2O_proc]]-Tabulka1[[#This Row],[SiO2_proc]]</f>
        <v>90</v>
      </c>
      <c r="AH1636" s="1">
        <f>Tabulka1[[#This Row],[z2]]</f>
        <v>1.0355242256867236</v>
      </c>
      <c r="AI1636" s="1">
        <f>Tabulka1[[#This Row],[std2]]</f>
        <v>3.4330344778988005E-5</v>
      </c>
      <c r="AJ1636" s="1" t="str">
        <f>Tabulka1[[#This Row],[z2Label]]</f>
        <v>Dynamic viscosity (mPa.s)</v>
      </c>
      <c r="AK1636" s="1">
        <v>30</v>
      </c>
      <c r="AL1636" s="1" t="s">
        <v>83</v>
      </c>
      <c r="AM1636" s="1" t="s">
        <v>79</v>
      </c>
      <c r="AN1636" s="1">
        <f t="shared" si="1270"/>
        <v>1.0075048437499998</v>
      </c>
      <c r="AO1636" s="1">
        <f>Tabulka1[[#This Row],[Interpolated_z2]]-Tabulka1[[#This Row],[z2]]</f>
        <v>-2.8019381936723819E-2</v>
      </c>
      <c r="AP1636" s="1">
        <f>Tabulka1[[#This Row],[Interpolated_z2 - measured]]/Tabulka1[[#This Row],[z2]]*100</f>
        <v>-2.7058161694036986</v>
      </c>
      <c r="AQ1636" s="1">
        <v>1</v>
      </c>
    </row>
    <row r="1637" spans="1:43" ht="16.5" x14ac:dyDescent="0.35">
      <c r="A1637" s="1">
        <f t="shared" ref="A1637:B1637" si="1331">A1266</f>
        <v>2.7821042209987441</v>
      </c>
      <c r="B1637" s="1">
        <f t="shared" si="1331"/>
        <v>0.69552605524968603</v>
      </c>
      <c r="C1637" s="1">
        <f>Tabulka1[[#This Row],[z2]]</f>
        <v>1.24074471361503</v>
      </c>
      <c r="D1637" s="1">
        <f>Tabulka1[[#This Row],[std2]]</f>
        <v>2.2701935535979104E-5</v>
      </c>
      <c r="E1637" s="1">
        <f t="shared" si="1199"/>
        <v>3</v>
      </c>
      <c r="F1637" s="1" t="s">
        <v>84</v>
      </c>
      <c r="G1637" s="1" t="s">
        <v>27</v>
      </c>
      <c r="H1637" s="1" t="str">
        <f>Tabulka1[[#This Row],[z2Label]]</f>
        <v>Dynamic viscosity (mPa.s)</v>
      </c>
      <c r="I1637" s="1">
        <f t="shared" ref="I1637:J1637" si="1332">I1266</f>
        <v>15</v>
      </c>
      <c r="J1637" s="1">
        <f t="shared" si="1332"/>
        <v>0.5</v>
      </c>
      <c r="K1637">
        <v>1.24074471361503</v>
      </c>
      <c r="L1637">
        <v>2.2701935535979104E-5</v>
      </c>
      <c r="M1637" s="1" t="s">
        <v>29</v>
      </c>
      <c r="N1637" s="1" t="s">
        <v>28</v>
      </c>
      <c r="O1637" s="1" t="s">
        <v>81</v>
      </c>
      <c r="P1637" s="1">
        <f t="shared" ref="P1637:Q1637" si="1333">P1266</f>
        <v>11.373031971409253</v>
      </c>
      <c r="Q1637" s="1">
        <f t="shared" si="1333"/>
        <v>0.5</v>
      </c>
      <c r="R1637" s="1">
        <f>Tabulka1[[#This Row],[z2]]</f>
        <v>1.24074471361503</v>
      </c>
      <c r="S1637" s="1">
        <f>Tabulka1[[#This Row],[std2]]</f>
        <v>2.2701935535979104E-5</v>
      </c>
      <c r="T1637" s="1" t="s">
        <v>39</v>
      </c>
      <c r="U1637" s="1" t="s">
        <v>28</v>
      </c>
      <c r="V1637" s="1" t="str">
        <f>Tabulka1[[#This Row],[z2Label]]</f>
        <v>Dynamic viscosity (mPa.s)</v>
      </c>
      <c r="W1637" s="1">
        <f>2*Tabulka1[[#This Row],[x3]]/94.196*1000/(100-Tabulka1[[#This Row],[x2]])</f>
        <v>2.8408929494718782</v>
      </c>
      <c r="X1637" s="1">
        <f>(Tabulka1[[#This Row],[x2]]-Tabulka1[[#This Row],[x3]])/60.08*1000/(100-Tabulka1[[#This Row],[x2]])</f>
        <v>0.71022323736796966</v>
      </c>
      <c r="Y1637" s="1">
        <f>Tabulka1[[#This Row],[z2]]</f>
        <v>1.24074471361503</v>
      </c>
      <c r="Z1637" s="1">
        <f>Tabulka1[[#This Row],[std2]]</f>
        <v>2.2701935535979104E-5</v>
      </c>
      <c r="AA1637" s="1" t="s">
        <v>40</v>
      </c>
      <c r="AB1637" s="1" t="s">
        <v>37</v>
      </c>
      <c r="AC1637" s="1" t="str">
        <f>Tabulka1[[#This Row],[z2Label]]</f>
        <v>Dynamic viscosity (mPa.s)</v>
      </c>
      <c r="AD1637" s="1">
        <f>Tabulka1[[#This Row],[y2]]</f>
        <v>0.5</v>
      </c>
      <c r="AE1637" s="1">
        <f>Tabulka1[[#This Row],[x3]]</f>
        <v>11.373031971409253</v>
      </c>
      <c r="AF1637" s="1">
        <f>Tabulka1[[#This Row],[x2]]-Tabulka1[[#This Row],[x3]]</f>
        <v>3.6269680285907473</v>
      </c>
      <c r="AG1637" s="1">
        <f>100-Tabulka1[[#This Row],[Na2O_proc]]-Tabulka1[[#This Row],[SiO2_proc]]</f>
        <v>85</v>
      </c>
      <c r="AH1637" s="1">
        <f>Tabulka1[[#This Row],[z2]]</f>
        <v>1.24074471361503</v>
      </c>
      <c r="AI1637" s="1">
        <f>Tabulka1[[#This Row],[std2]]</f>
        <v>2.2701935535979104E-5</v>
      </c>
      <c r="AJ1637" s="1" t="str">
        <f>Tabulka1[[#This Row],[z2Label]]</f>
        <v>Dynamic viscosity (mPa.s)</v>
      </c>
      <c r="AK1637" s="1">
        <v>30</v>
      </c>
      <c r="AL1637" s="1" t="s">
        <v>83</v>
      </c>
      <c r="AM1637" s="1" t="s">
        <v>79</v>
      </c>
      <c r="AN1637" s="1">
        <f t="shared" si="1270"/>
        <v>1.4030555937499996</v>
      </c>
      <c r="AO1637" s="1">
        <f>Tabulka1[[#This Row],[Interpolated_z2]]-Tabulka1[[#This Row],[z2]]</f>
        <v>0.16231088013496953</v>
      </c>
      <c r="AP1637" s="1">
        <f>Tabulka1[[#This Row],[Interpolated_z2 - measured]]/Tabulka1[[#This Row],[z2]]*100</f>
        <v>13.081730540850828</v>
      </c>
      <c r="AQ1637" s="1">
        <v>1</v>
      </c>
    </row>
    <row r="1638" spans="1:43" ht="16.5" x14ac:dyDescent="0.35">
      <c r="A1638" s="1">
        <f t="shared" ref="A1638:B1638" si="1334">A1267</f>
        <v>3.8943945394249644</v>
      </c>
      <c r="B1638" s="1">
        <f t="shared" si="1334"/>
        <v>0.9735986348562411</v>
      </c>
      <c r="C1638" s="1">
        <f>Tabulka1[[#This Row],[z2]]</f>
        <v>1.5321737778663578</v>
      </c>
      <c r="D1638" s="1">
        <f>Tabulka1[[#This Row],[std2]]</f>
        <v>4.5014561587518635E-5</v>
      </c>
      <c r="E1638" s="1">
        <f t="shared" si="1199"/>
        <v>3</v>
      </c>
      <c r="F1638" s="1" t="s">
        <v>84</v>
      </c>
      <c r="G1638" s="1" t="s">
        <v>27</v>
      </c>
      <c r="H1638" s="1" t="str">
        <f>Tabulka1[[#This Row],[z2Label]]</f>
        <v>Dynamic viscosity (mPa.s)</v>
      </c>
      <c r="I1638" s="1">
        <f t="shared" ref="I1638:J1638" si="1335">I1267</f>
        <v>20</v>
      </c>
      <c r="J1638" s="1">
        <f t="shared" si="1335"/>
        <v>0.5</v>
      </c>
      <c r="K1638">
        <v>1.5321737778663578</v>
      </c>
      <c r="L1638">
        <v>4.5014561587518635E-5</v>
      </c>
      <c r="M1638" s="1" t="s">
        <v>29</v>
      </c>
      <c r="N1638" s="1" t="s">
        <v>28</v>
      </c>
      <c r="O1638" s="1" t="s">
        <v>81</v>
      </c>
      <c r="P1638" s="1">
        <f t="shared" ref="P1638:Q1638" si="1336">P1267</f>
        <v>15.164042628545669</v>
      </c>
      <c r="Q1638" s="1">
        <f t="shared" si="1336"/>
        <v>0.5</v>
      </c>
      <c r="R1638" s="1">
        <f>Tabulka1[[#This Row],[z2]]</f>
        <v>1.5321737778663578</v>
      </c>
      <c r="S1638" s="1">
        <f>Tabulka1[[#This Row],[std2]]</f>
        <v>4.5014561587518635E-5</v>
      </c>
      <c r="T1638" s="1" t="s">
        <v>39</v>
      </c>
      <c r="U1638" s="1" t="s">
        <v>28</v>
      </c>
      <c r="V1638" s="1" t="str">
        <f>Tabulka1[[#This Row],[z2Label]]</f>
        <v>Dynamic viscosity (mPa.s)</v>
      </c>
      <c r="W1638" s="1">
        <f>2*Tabulka1[[#This Row],[x3]]/94.196*1000/(100-Tabulka1[[#This Row],[x2]])</f>
        <v>4.0245983450851597</v>
      </c>
      <c r="X1638" s="1">
        <f>(Tabulka1[[#This Row],[x2]]-Tabulka1[[#This Row],[x3]])/60.08*1000/(100-Tabulka1[[#This Row],[x2]])</f>
        <v>1.0061495862712906</v>
      </c>
      <c r="Y1638" s="1">
        <f>Tabulka1[[#This Row],[z2]]</f>
        <v>1.5321737778663578</v>
      </c>
      <c r="Z1638" s="1">
        <f>Tabulka1[[#This Row],[std2]]</f>
        <v>4.5014561587518635E-5</v>
      </c>
      <c r="AA1638" s="1" t="s">
        <v>40</v>
      </c>
      <c r="AB1638" s="1" t="s">
        <v>37</v>
      </c>
      <c r="AC1638" s="1" t="str">
        <f>Tabulka1[[#This Row],[z2Label]]</f>
        <v>Dynamic viscosity (mPa.s)</v>
      </c>
      <c r="AD1638" s="1">
        <f>Tabulka1[[#This Row],[y2]]</f>
        <v>0.5</v>
      </c>
      <c r="AE1638" s="1">
        <f>Tabulka1[[#This Row],[x3]]</f>
        <v>15.164042628545669</v>
      </c>
      <c r="AF1638" s="1">
        <f>Tabulka1[[#This Row],[x2]]-Tabulka1[[#This Row],[x3]]</f>
        <v>4.8359573714543309</v>
      </c>
      <c r="AG1638" s="1">
        <f>100-Tabulka1[[#This Row],[Na2O_proc]]-Tabulka1[[#This Row],[SiO2_proc]]</f>
        <v>80</v>
      </c>
      <c r="AH1638" s="1">
        <f>Tabulka1[[#This Row],[z2]]</f>
        <v>1.5321737778663578</v>
      </c>
      <c r="AI1638" s="1">
        <f>Tabulka1[[#This Row],[std2]]</f>
        <v>4.5014561587518635E-5</v>
      </c>
      <c r="AJ1638" s="1" t="str">
        <f>Tabulka1[[#This Row],[z2Label]]</f>
        <v>Dynamic viscosity (mPa.s)</v>
      </c>
      <c r="AK1638" s="1">
        <v>30</v>
      </c>
      <c r="AL1638" s="1" t="s">
        <v>83</v>
      </c>
      <c r="AM1638" s="1" t="s">
        <v>79</v>
      </c>
      <c r="AN1638" s="1">
        <f t="shared" si="1270"/>
        <v>1.7147714687499997</v>
      </c>
      <c r="AO1638" s="1">
        <f>Tabulka1[[#This Row],[Interpolated_z2]]-Tabulka1[[#This Row],[z2]]</f>
        <v>0.18259769088364197</v>
      </c>
      <c r="AP1638" s="1">
        <f>Tabulka1[[#This Row],[Interpolated_z2 - measured]]/Tabulka1[[#This Row],[z2]]*100</f>
        <v>11.917557493897331</v>
      </c>
      <c r="AQ1638" s="1">
        <v>1</v>
      </c>
    </row>
    <row r="1639" spans="1:43" ht="16.5" x14ac:dyDescent="0.35">
      <c r="A1639" s="1">
        <f t="shared" ref="A1639:B1639" si="1337">A1268</f>
        <v>5.1116624810843874</v>
      </c>
      <c r="B1639" s="1">
        <f t="shared" si="1337"/>
        <v>1.2779156202710968</v>
      </c>
      <c r="C1639" s="1">
        <f>Tabulka1[[#This Row],[z2]]</f>
        <v>1.9625916333329241</v>
      </c>
      <c r="D1639" s="1">
        <f>Tabulka1[[#This Row],[std2]]</f>
        <v>7.8057178646793012E-5</v>
      </c>
      <c r="E1639" s="1">
        <f t="shared" si="1199"/>
        <v>3</v>
      </c>
      <c r="F1639" s="1" t="s">
        <v>84</v>
      </c>
      <c r="G1639" s="1" t="s">
        <v>27</v>
      </c>
      <c r="H1639" s="1" t="str">
        <f>Tabulka1[[#This Row],[z2Label]]</f>
        <v>Dynamic viscosity (mPa.s)</v>
      </c>
      <c r="I1639" s="1">
        <f t="shared" ref="I1639:J1639" si="1338">I1268</f>
        <v>25</v>
      </c>
      <c r="J1639" s="1">
        <f t="shared" si="1338"/>
        <v>0.5</v>
      </c>
      <c r="K1639">
        <v>1.9625916333329241</v>
      </c>
      <c r="L1639">
        <v>7.8057178646793012E-5</v>
      </c>
      <c r="M1639" s="1" t="s">
        <v>29</v>
      </c>
      <c r="N1639" s="1" t="s">
        <v>28</v>
      </c>
      <c r="O1639" s="1" t="s">
        <v>81</v>
      </c>
      <c r="P1639" s="1">
        <f t="shared" ref="P1639:Q1639" si="1339">P1268</f>
        <v>18.955053285682087</v>
      </c>
      <c r="Q1639" s="1">
        <f t="shared" si="1339"/>
        <v>0.5</v>
      </c>
      <c r="R1639" s="1">
        <f>Tabulka1[[#This Row],[z2]]</f>
        <v>1.9625916333329241</v>
      </c>
      <c r="S1639" s="1">
        <f>Tabulka1[[#This Row],[std2]]</f>
        <v>7.8057178646793012E-5</v>
      </c>
      <c r="T1639" s="1" t="s">
        <v>39</v>
      </c>
      <c r="U1639" s="1" t="s">
        <v>28</v>
      </c>
      <c r="V1639" s="1" t="str">
        <f>Tabulka1[[#This Row],[z2Label]]</f>
        <v>Dynamic viscosity (mPa.s)</v>
      </c>
      <c r="W1639" s="1">
        <f>2*Tabulka1[[#This Row],[x3]]/94.196*1000/(100-Tabulka1[[#This Row],[x2]])</f>
        <v>5.3661311267802132</v>
      </c>
      <c r="X1639" s="1">
        <f>(Tabulka1[[#This Row],[x2]]-Tabulka1[[#This Row],[x3]])/60.08*1000/(100-Tabulka1[[#This Row],[x2]])</f>
        <v>1.341532781695054</v>
      </c>
      <c r="Y1639" s="1">
        <f>Tabulka1[[#This Row],[z2]]</f>
        <v>1.9625916333329241</v>
      </c>
      <c r="Z1639" s="1">
        <f>Tabulka1[[#This Row],[std2]]</f>
        <v>7.8057178646793012E-5</v>
      </c>
      <c r="AA1639" s="1" t="s">
        <v>40</v>
      </c>
      <c r="AB1639" s="1" t="s">
        <v>37</v>
      </c>
      <c r="AC1639" s="1" t="str">
        <f>Tabulka1[[#This Row],[z2Label]]</f>
        <v>Dynamic viscosity (mPa.s)</v>
      </c>
      <c r="AD1639" s="1">
        <f>Tabulka1[[#This Row],[y2]]</f>
        <v>0.5</v>
      </c>
      <c r="AE1639" s="1">
        <f>Tabulka1[[#This Row],[x3]]</f>
        <v>18.955053285682087</v>
      </c>
      <c r="AF1639" s="1">
        <f>Tabulka1[[#This Row],[x2]]-Tabulka1[[#This Row],[x3]]</f>
        <v>6.0449467143179128</v>
      </c>
      <c r="AG1639" s="1">
        <f>100-Tabulka1[[#This Row],[Na2O_proc]]-Tabulka1[[#This Row],[SiO2_proc]]</f>
        <v>75</v>
      </c>
      <c r="AH1639" s="1">
        <f>Tabulka1[[#This Row],[z2]]</f>
        <v>1.9625916333329241</v>
      </c>
      <c r="AI1639" s="1">
        <f>Tabulka1[[#This Row],[std2]]</f>
        <v>7.8057178646793012E-5</v>
      </c>
      <c r="AJ1639" s="1" t="str">
        <f>Tabulka1[[#This Row],[z2Label]]</f>
        <v>Dynamic viscosity (mPa.s)</v>
      </c>
      <c r="AK1639" s="1">
        <v>30</v>
      </c>
      <c r="AL1639" s="1" t="s">
        <v>83</v>
      </c>
      <c r="AM1639" s="1" t="s">
        <v>79</v>
      </c>
      <c r="AN1639" s="1">
        <f t="shared" si="1270"/>
        <v>1.986673718749999</v>
      </c>
      <c r="AO1639" s="1">
        <f>Tabulka1[[#This Row],[Interpolated_z2]]-Tabulka1[[#This Row],[z2]]</f>
        <v>2.4082085417074905E-2</v>
      </c>
      <c r="AP1639" s="1">
        <f>Tabulka1[[#This Row],[Interpolated_z2 - measured]]/Tabulka1[[#This Row],[z2]]*100</f>
        <v>1.2270553388724115</v>
      </c>
      <c r="AQ1639" s="1">
        <v>1</v>
      </c>
    </row>
    <row r="1640" spans="1:43" ht="16.5" x14ac:dyDescent="0.35">
      <c r="A1640" s="1">
        <f t="shared" ref="A1640:B1640" si="1340">A1269</f>
        <v>6.4418043079300675</v>
      </c>
      <c r="B1640" s="1">
        <f t="shared" si="1340"/>
        <v>1.6104510769825169</v>
      </c>
      <c r="C1640" s="1">
        <f>Tabulka1[[#This Row],[z2]]</f>
        <v>2.6317074675532885</v>
      </c>
      <c r="D1640" s="1">
        <f>Tabulka1[[#This Row],[std2]]</f>
        <v>2.319034506112375E-4</v>
      </c>
      <c r="E1640" s="1">
        <f t="shared" si="1199"/>
        <v>3</v>
      </c>
      <c r="F1640" s="1" t="s">
        <v>84</v>
      </c>
      <c r="G1640" s="1" t="s">
        <v>27</v>
      </c>
      <c r="H1640" s="1" t="str">
        <f>Tabulka1[[#This Row],[z2Label]]</f>
        <v>Dynamic viscosity (mPa.s)</v>
      </c>
      <c r="I1640" s="1">
        <f t="shared" ref="I1640:J1640" si="1341">I1269</f>
        <v>30</v>
      </c>
      <c r="J1640" s="1">
        <f t="shared" si="1341"/>
        <v>0.5</v>
      </c>
      <c r="K1640">
        <v>2.6317074675532885</v>
      </c>
      <c r="L1640">
        <v>2.319034506112375E-4</v>
      </c>
      <c r="M1640" s="1" t="s">
        <v>29</v>
      </c>
      <c r="N1640" s="1" t="s">
        <v>28</v>
      </c>
      <c r="O1640" s="1" t="s">
        <v>81</v>
      </c>
      <c r="P1640" s="1">
        <f t="shared" ref="P1640:Q1640" si="1342">P1269</f>
        <v>22.746063942818505</v>
      </c>
      <c r="Q1640" s="1">
        <f t="shared" si="1342"/>
        <v>0.5</v>
      </c>
      <c r="R1640" s="1">
        <f>Tabulka1[[#This Row],[z2]]</f>
        <v>2.6317074675532885</v>
      </c>
      <c r="S1640" s="1">
        <f>Tabulka1[[#This Row],[std2]]</f>
        <v>2.319034506112375E-4</v>
      </c>
      <c r="T1640" s="1" t="s">
        <v>39</v>
      </c>
      <c r="U1640" s="1" t="s">
        <v>28</v>
      </c>
      <c r="V1640" s="1" t="str">
        <f>Tabulka1[[#This Row],[z2Label]]</f>
        <v>Dynamic viscosity (mPa.s)</v>
      </c>
      <c r="W1640" s="1">
        <f>2*Tabulka1[[#This Row],[x3]]/94.196*1000/(100-Tabulka1[[#This Row],[x2]])</f>
        <v>6.8993114487174179</v>
      </c>
      <c r="X1640" s="1">
        <f>(Tabulka1[[#This Row],[x2]]-Tabulka1[[#This Row],[x3]])/60.08*1000/(100-Tabulka1[[#This Row],[x2]])</f>
        <v>1.7248278621793549</v>
      </c>
      <c r="Y1640" s="1">
        <f>Tabulka1[[#This Row],[z2]]</f>
        <v>2.6317074675532885</v>
      </c>
      <c r="Z1640" s="1">
        <f>Tabulka1[[#This Row],[std2]]</f>
        <v>2.319034506112375E-4</v>
      </c>
      <c r="AA1640" s="1" t="s">
        <v>40</v>
      </c>
      <c r="AB1640" s="1" t="s">
        <v>37</v>
      </c>
      <c r="AC1640" s="1" t="str">
        <f>Tabulka1[[#This Row],[z2Label]]</f>
        <v>Dynamic viscosity (mPa.s)</v>
      </c>
      <c r="AD1640" s="1">
        <f>Tabulka1[[#This Row],[y2]]</f>
        <v>0.5</v>
      </c>
      <c r="AE1640" s="1">
        <f>Tabulka1[[#This Row],[x3]]</f>
        <v>22.746063942818505</v>
      </c>
      <c r="AF1640" s="1">
        <f>Tabulka1[[#This Row],[x2]]-Tabulka1[[#This Row],[x3]]</f>
        <v>7.2539360571814946</v>
      </c>
      <c r="AG1640" s="1">
        <f>100-Tabulka1[[#This Row],[Na2O_proc]]-Tabulka1[[#This Row],[SiO2_proc]]</f>
        <v>70</v>
      </c>
      <c r="AH1640" s="1">
        <f>Tabulka1[[#This Row],[z2]]</f>
        <v>2.6317074675532885</v>
      </c>
      <c r="AI1640" s="1">
        <f>Tabulka1[[#This Row],[std2]]</f>
        <v>2.319034506112375E-4</v>
      </c>
      <c r="AJ1640" s="1" t="str">
        <f>Tabulka1[[#This Row],[z2Label]]</f>
        <v>Dynamic viscosity (mPa.s)</v>
      </c>
      <c r="AK1640" s="1">
        <v>30</v>
      </c>
      <c r="AL1640" s="1" t="s">
        <v>83</v>
      </c>
      <c r="AM1640" s="1" t="s">
        <v>79</v>
      </c>
      <c r="AN1640" s="1">
        <f t="shared" si="1270"/>
        <v>2.4635435937499954</v>
      </c>
      <c r="AO1640" s="1">
        <f>Tabulka1[[#This Row],[Interpolated_z2]]-Tabulka1[[#This Row],[z2]]</f>
        <v>-0.16816387380329312</v>
      </c>
      <c r="AP1640" s="1">
        <f>Tabulka1[[#This Row],[Interpolated_z2 - measured]]/Tabulka1[[#This Row],[z2]]*100</f>
        <v>-6.389915135956806</v>
      </c>
      <c r="AQ1640" s="1">
        <v>1</v>
      </c>
    </row>
    <row r="1641" spans="1:43" ht="16.5" x14ac:dyDescent="0.35">
      <c r="A1641" s="1">
        <f t="shared" ref="A1641:B1641" si="1343">A1270</f>
        <v>7.8948895650214101</v>
      </c>
      <c r="B1641" s="1">
        <f t="shared" si="1343"/>
        <v>1.9737223912553525</v>
      </c>
      <c r="C1641" s="1">
        <f>Tabulka1[[#This Row],[z2]]</f>
        <v>3.7577082130468096</v>
      </c>
      <c r="D1641" s="1">
        <f>Tabulka1[[#This Row],[std2]]</f>
        <v>5.3551524411881715E-4</v>
      </c>
      <c r="E1641" s="1">
        <f t="shared" si="1199"/>
        <v>3</v>
      </c>
      <c r="F1641" s="1" t="s">
        <v>84</v>
      </c>
      <c r="G1641" s="1" t="s">
        <v>27</v>
      </c>
      <c r="H1641" s="1" t="str">
        <f>Tabulka1[[#This Row],[z2Label]]</f>
        <v>Dynamic viscosity (mPa.s)</v>
      </c>
      <c r="I1641" s="1">
        <f t="shared" ref="I1641:J1641" si="1344">I1270</f>
        <v>35</v>
      </c>
      <c r="J1641" s="1">
        <f t="shared" si="1344"/>
        <v>0.5</v>
      </c>
      <c r="K1641">
        <v>3.7577082130468096</v>
      </c>
      <c r="L1641">
        <v>5.3551524411881715E-4</v>
      </c>
      <c r="M1641" s="1" t="s">
        <v>29</v>
      </c>
      <c r="N1641" s="1" t="s">
        <v>28</v>
      </c>
      <c r="O1641" s="1" t="s">
        <v>81</v>
      </c>
      <c r="P1641" s="1">
        <f t="shared" ref="P1641:Q1641" si="1345">P1270</f>
        <v>26.537074599954924</v>
      </c>
      <c r="Q1641" s="1">
        <f t="shared" si="1345"/>
        <v>0.5</v>
      </c>
      <c r="R1641" s="1">
        <f>Tabulka1[[#This Row],[z2]]</f>
        <v>3.7577082130468096</v>
      </c>
      <c r="S1641" s="1">
        <f>Tabulka1[[#This Row],[std2]]</f>
        <v>5.3551524411881715E-4</v>
      </c>
      <c r="T1641" s="1" t="s">
        <v>39</v>
      </c>
      <c r="U1641" s="1" t="s">
        <v>28</v>
      </c>
      <c r="V1641" s="1" t="str">
        <f>Tabulka1[[#This Row],[z2Label]]</f>
        <v>Dynamic viscosity (mPa.s)</v>
      </c>
      <c r="W1641" s="1">
        <f>2*Tabulka1[[#This Row],[x3]]/94.196*1000/(100-Tabulka1[[#This Row],[x2]])</f>
        <v>8.6683656663372677</v>
      </c>
      <c r="X1641" s="1">
        <f>(Tabulka1[[#This Row],[x2]]-Tabulka1[[#This Row],[x3]])/60.08*1000/(100-Tabulka1[[#This Row],[x2]])</f>
        <v>2.1670914165843174</v>
      </c>
      <c r="Y1641" s="1">
        <f>Tabulka1[[#This Row],[z2]]</f>
        <v>3.7577082130468096</v>
      </c>
      <c r="Z1641" s="1">
        <f>Tabulka1[[#This Row],[std2]]</f>
        <v>5.3551524411881715E-4</v>
      </c>
      <c r="AA1641" s="1" t="s">
        <v>40</v>
      </c>
      <c r="AB1641" s="1" t="s">
        <v>37</v>
      </c>
      <c r="AC1641" s="1" t="str">
        <f>Tabulka1[[#This Row],[z2Label]]</f>
        <v>Dynamic viscosity (mPa.s)</v>
      </c>
      <c r="AD1641" s="1">
        <f>Tabulka1[[#This Row],[y2]]</f>
        <v>0.5</v>
      </c>
      <c r="AE1641" s="1">
        <f>Tabulka1[[#This Row],[x3]]</f>
        <v>26.537074599954924</v>
      </c>
      <c r="AF1641" s="1">
        <f>Tabulka1[[#This Row],[x2]]-Tabulka1[[#This Row],[x3]]</f>
        <v>8.4629254000450764</v>
      </c>
      <c r="AG1641" s="1">
        <f>100-Tabulka1[[#This Row],[Na2O_proc]]-Tabulka1[[#This Row],[SiO2_proc]]</f>
        <v>65</v>
      </c>
      <c r="AH1641" s="1">
        <f>Tabulka1[[#This Row],[z2]]</f>
        <v>3.7577082130468096</v>
      </c>
      <c r="AI1641" s="1">
        <f>Tabulka1[[#This Row],[std2]]</f>
        <v>5.3551524411881715E-4</v>
      </c>
      <c r="AJ1641" s="1" t="str">
        <f>Tabulka1[[#This Row],[z2Label]]</f>
        <v>Dynamic viscosity (mPa.s)</v>
      </c>
      <c r="AK1641" s="1">
        <v>30</v>
      </c>
      <c r="AL1641" s="1" t="s">
        <v>83</v>
      </c>
      <c r="AM1641" s="1" t="s">
        <v>79</v>
      </c>
      <c r="AN1641" s="1">
        <f t="shared" si="1270"/>
        <v>3.5909223437499973</v>
      </c>
      <c r="AO1641" s="1">
        <f>Tabulka1[[#This Row],[Interpolated_z2]]-Tabulka1[[#This Row],[z2]]</f>
        <v>-0.16678586929681227</v>
      </c>
      <c r="AP1641" s="1">
        <f>Tabulka1[[#This Row],[Interpolated_z2 - measured]]/Tabulka1[[#This Row],[z2]]*100</f>
        <v>-4.4384997408188767</v>
      </c>
      <c r="AQ1641" s="1">
        <v>1</v>
      </c>
    </row>
    <row r="1642" spans="1:43" ht="16.5" x14ac:dyDescent="0.35">
      <c r="A1642" s="1">
        <f t="shared" ref="A1642:B1642" si="1346">A1271</f>
        <v>9.4785730384107652</v>
      </c>
      <c r="B1642" s="1">
        <f t="shared" si="1346"/>
        <v>2.3696432596026913</v>
      </c>
      <c r="C1642" s="1">
        <f>Tabulka1[[#This Row],[z2]]</f>
        <v>5.8436285817998517</v>
      </c>
      <c r="D1642" s="1">
        <f>Tabulka1[[#This Row],[std2]]</f>
        <v>6.7123354669801523E-3</v>
      </c>
      <c r="E1642" s="1">
        <f t="shared" si="1199"/>
        <v>3</v>
      </c>
      <c r="F1642" s="1" t="s">
        <v>84</v>
      </c>
      <c r="G1642" s="1" t="s">
        <v>27</v>
      </c>
      <c r="H1642" s="1" t="str">
        <f>Tabulka1[[#This Row],[z2Label]]</f>
        <v>Dynamic viscosity (mPa.s)</v>
      </c>
      <c r="I1642" s="1">
        <f t="shared" ref="I1642:J1642" si="1347">I1271</f>
        <v>40</v>
      </c>
      <c r="J1642" s="1">
        <f t="shared" si="1347"/>
        <v>0.5</v>
      </c>
      <c r="K1642">
        <v>5.8436285817998517</v>
      </c>
      <c r="L1642">
        <v>6.7123354669801523E-3</v>
      </c>
      <c r="M1642" s="1" t="s">
        <v>29</v>
      </c>
      <c r="N1642" s="1" t="s">
        <v>28</v>
      </c>
      <c r="O1642" s="1" t="s">
        <v>81</v>
      </c>
      <c r="P1642" s="1">
        <f t="shared" ref="P1642:Q1642" si="1348">P1271</f>
        <v>30.328085257091338</v>
      </c>
      <c r="Q1642" s="1">
        <f t="shared" si="1348"/>
        <v>0.5</v>
      </c>
      <c r="R1642" s="1">
        <f>Tabulka1[[#This Row],[z2]]</f>
        <v>5.8436285817998517</v>
      </c>
      <c r="S1642" s="1">
        <f>Tabulka1[[#This Row],[std2]]</f>
        <v>6.7123354669801523E-3</v>
      </c>
      <c r="T1642" s="1" t="s">
        <v>39</v>
      </c>
      <c r="U1642" s="1" t="s">
        <v>28</v>
      </c>
      <c r="V1642" s="1" t="str">
        <f>Tabulka1[[#This Row],[z2Label]]</f>
        <v>Dynamic viscosity (mPa.s)</v>
      </c>
      <c r="W1642" s="1">
        <f>2*Tabulka1[[#This Row],[x3]]/94.196*1000/(100-Tabulka1[[#This Row],[x2]])</f>
        <v>10.732262253560426</v>
      </c>
      <c r="X1642" s="1">
        <f>(Tabulka1[[#This Row],[x2]]-Tabulka1[[#This Row],[x3]])/60.08*1000/(100-Tabulka1[[#This Row],[x2]])</f>
        <v>2.6830655633901084</v>
      </c>
      <c r="Y1642" s="1">
        <f>Tabulka1[[#This Row],[z2]]</f>
        <v>5.8436285817998517</v>
      </c>
      <c r="Z1642" s="1">
        <f>Tabulka1[[#This Row],[std2]]</f>
        <v>6.7123354669801523E-3</v>
      </c>
      <c r="AA1642" s="1" t="s">
        <v>40</v>
      </c>
      <c r="AB1642" s="1" t="s">
        <v>37</v>
      </c>
      <c r="AC1642" s="1" t="str">
        <f>Tabulka1[[#This Row],[z2Label]]</f>
        <v>Dynamic viscosity (mPa.s)</v>
      </c>
      <c r="AD1642" s="1">
        <f>Tabulka1[[#This Row],[y2]]</f>
        <v>0.5</v>
      </c>
      <c r="AE1642" s="1">
        <f>Tabulka1[[#This Row],[x3]]</f>
        <v>30.328085257091338</v>
      </c>
      <c r="AF1642" s="1">
        <f>Tabulka1[[#This Row],[x2]]-Tabulka1[[#This Row],[x3]]</f>
        <v>9.6719147429086618</v>
      </c>
      <c r="AG1642" s="1">
        <f>100-Tabulka1[[#This Row],[Na2O_proc]]-Tabulka1[[#This Row],[SiO2_proc]]</f>
        <v>59.999999999999993</v>
      </c>
      <c r="AH1642" s="1">
        <f>Tabulka1[[#This Row],[z2]]</f>
        <v>5.8436285817998517</v>
      </c>
      <c r="AI1642" s="1">
        <f>Tabulka1[[#This Row],[std2]]</f>
        <v>6.7123354669801523E-3</v>
      </c>
      <c r="AJ1642" s="1" t="str">
        <f>Tabulka1[[#This Row],[z2Label]]</f>
        <v>Dynamic viscosity (mPa.s)</v>
      </c>
      <c r="AK1642" s="1">
        <v>30</v>
      </c>
      <c r="AL1642" s="1" t="s">
        <v>83</v>
      </c>
      <c r="AM1642" s="1" t="s">
        <v>79</v>
      </c>
      <c r="AN1642" s="1">
        <f t="shared" si="1270"/>
        <v>6.0151112187500066</v>
      </c>
      <c r="AO1642" s="1">
        <f>Tabulka1[[#This Row],[Interpolated_z2]]-Tabulka1[[#This Row],[z2]]</f>
        <v>0.17148263695015498</v>
      </c>
      <c r="AP1642" s="1">
        <f>Tabulka1[[#This Row],[Interpolated_z2 - measured]]/Tabulka1[[#This Row],[z2]]*100</f>
        <v>2.9345232084777351</v>
      </c>
      <c r="AQ1642" s="1">
        <v>1</v>
      </c>
    </row>
    <row r="1643" spans="1:43" ht="16.5" x14ac:dyDescent="0.35">
      <c r="A1643" s="1">
        <f t="shared" ref="A1643:B1643" si="1349">A1272</f>
        <v>11.204650825847578</v>
      </c>
      <c r="B1643" s="1">
        <f t="shared" si="1349"/>
        <v>2.8011627064618945</v>
      </c>
      <c r="C1643" s="1">
        <f>Tabulka1[[#This Row],[z2]]</f>
        <v>10.278871156279367</v>
      </c>
      <c r="D1643" s="1">
        <f>Tabulka1[[#This Row],[std2]]</f>
        <v>4.1233684881195054E-2</v>
      </c>
      <c r="E1643" s="1">
        <f t="shared" si="1199"/>
        <v>3</v>
      </c>
      <c r="F1643" s="1" t="s">
        <v>84</v>
      </c>
      <c r="G1643" s="1" t="s">
        <v>27</v>
      </c>
      <c r="H1643" s="1" t="str">
        <f>Tabulka1[[#This Row],[z2Label]]</f>
        <v>Dynamic viscosity (mPa.s)</v>
      </c>
      <c r="I1643" s="1">
        <f t="shared" ref="I1643:J1643" si="1350">I1272</f>
        <v>45</v>
      </c>
      <c r="J1643" s="1">
        <f t="shared" si="1350"/>
        <v>0.5</v>
      </c>
      <c r="K1643">
        <v>10.278871156279367</v>
      </c>
      <c r="L1643">
        <v>4.1233684881195054E-2</v>
      </c>
      <c r="M1643" s="1" t="s">
        <v>29</v>
      </c>
      <c r="N1643" s="1" t="s">
        <v>28</v>
      </c>
      <c r="O1643" s="1" t="s">
        <v>81</v>
      </c>
      <c r="P1643" s="1">
        <f t="shared" ref="P1643:Q1643" si="1351">P1272</f>
        <v>34.119095914227756</v>
      </c>
      <c r="Q1643" s="1">
        <f t="shared" si="1351"/>
        <v>0.5</v>
      </c>
      <c r="R1643" s="1">
        <f>Tabulka1[[#This Row],[z2]]</f>
        <v>10.278871156279367</v>
      </c>
      <c r="S1643" s="1">
        <f>Tabulka1[[#This Row],[std2]]</f>
        <v>4.1233684881195054E-2</v>
      </c>
      <c r="T1643" s="1" t="s">
        <v>39</v>
      </c>
      <c r="U1643" s="1" t="s">
        <v>28</v>
      </c>
      <c r="V1643" s="1" t="str">
        <f>Tabulka1[[#This Row],[z2Label]]</f>
        <v>Dynamic viscosity (mPa.s)</v>
      </c>
      <c r="W1643" s="1">
        <f>2*Tabulka1[[#This Row],[x3]]/94.196*1000/(100-Tabulka1[[#This Row],[x2]])</f>
        <v>13.171412765733251</v>
      </c>
      <c r="X1643" s="1">
        <f>(Tabulka1[[#This Row],[x2]]-Tabulka1[[#This Row],[x3]])/60.08*1000/(100-Tabulka1[[#This Row],[x2]])</f>
        <v>3.2928531914333141</v>
      </c>
      <c r="Y1643" s="1">
        <f>Tabulka1[[#This Row],[z2]]</f>
        <v>10.278871156279367</v>
      </c>
      <c r="Z1643" s="1">
        <f>Tabulka1[[#This Row],[std2]]</f>
        <v>4.1233684881195054E-2</v>
      </c>
      <c r="AA1643" s="1" t="s">
        <v>40</v>
      </c>
      <c r="AB1643" s="1" t="s">
        <v>37</v>
      </c>
      <c r="AC1643" s="1" t="str">
        <f>Tabulka1[[#This Row],[z2Label]]</f>
        <v>Dynamic viscosity (mPa.s)</v>
      </c>
      <c r="AD1643" s="1">
        <f>Tabulka1[[#This Row],[y2]]</f>
        <v>0.5</v>
      </c>
      <c r="AE1643" s="1">
        <f>Tabulka1[[#This Row],[x3]]</f>
        <v>34.119095914227756</v>
      </c>
      <c r="AF1643" s="1">
        <f>Tabulka1[[#This Row],[x2]]-Tabulka1[[#This Row],[x3]]</f>
        <v>10.880904085772244</v>
      </c>
      <c r="AG1643" s="1">
        <f>100-Tabulka1[[#This Row],[Na2O_proc]]-Tabulka1[[#This Row],[SiO2_proc]]</f>
        <v>55</v>
      </c>
      <c r="AH1643" s="1">
        <f>Tabulka1[[#This Row],[z2]]</f>
        <v>10.278871156279367</v>
      </c>
      <c r="AI1643" s="1">
        <f>Tabulka1[[#This Row],[std2]]</f>
        <v>4.1233684881195054E-2</v>
      </c>
      <c r="AJ1643" s="1" t="str">
        <f>Tabulka1[[#This Row],[z2Label]]</f>
        <v>Dynamic viscosity (mPa.s)</v>
      </c>
      <c r="AK1643" s="1">
        <v>30</v>
      </c>
      <c r="AL1643" s="1" t="s">
        <v>83</v>
      </c>
      <c r="AM1643" s="1" t="s">
        <v>79</v>
      </c>
      <c r="AN1643" s="1">
        <f t="shared" si="1270"/>
        <v>10.583171468750008</v>
      </c>
      <c r="AO1643" s="1">
        <f>Tabulka1[[#This Row],[Interpolated_z2]]-Tabulka1[[#This Row],[z2]]</f>
        <v>0.30430031247064093</v>
      </c>
      <c r="AP1643" s="1">
        <f>Tabulka1[[#This Row],[Interpolated_z2 - measured]]/Tabulka1[[#This Row],[z2]]*100</f>
        <v>2.9604448566780968</v>
      </c>
      <c r="AQ1643" s="1">
        <v>1</v>
      </c>
    </row>
    <row r="1644" spans="1:43" ht="16.5" x14ac:dyDescent="0.35">
      <c r="A1644" s="1">
        <f t="shared" ref="A1644:B1644" si="1352">A1273</f>
        <v>11.714136321195141</v>
      </c>
      <c r="B1644" s="1">
        <f t="shared" si="1352"/>
        <v>2.9285340802987854</v>
      </c>
      <c r="C1644" s="1">
        <f>Tabulka1[[#This Row],[z2]]</f>
        <v>12.9557723315397</v>
      </c>
      <c r="D1644" s="1">
        <f>Tabulka1[[#This Row],[std2]]</f>
        <v>5.0001534455421911E-3</v>
      </c>
      <c r="E1644" s="1">
        <f t="shared" si="1199"/>
        <v>3</v>
      </c>
      <c r="F1644" s="1" t="s">
        <v>84</v>
      </c>
      <c r="G1644" s="1" t="s">
        <v>27</v>
      </c>
      <c r="H1644" s="1" t="str">
        <f>Tabulka1[[#This Row],[z2Label]]</f>
        <v>Dynamic viscosity (mPa.s)</v>
      </c>
      <c r="I1644" s="1">
        <f t="shared" ref="I1644:J1644" si="1353">I1273</f>
        <v>46.4</v>
      </c>
      <c r="J1644" s="1">
        <f t="shared" si="1353"/>
        <v>0.5</v>
      </c>
      <c r="K1644">
        <v>12.9557723315397</v>
      </c>
      <c r="L1644">
        <v>5.0001534455421911E-3</v>
      </c>
      <c r="M1644" s="1" t="s">
        <v>29</v>
      </c>
      <c r="N1644" s="1" t="s">
        <v>28</v>
      </c>
      <c r="O1644" s="1" t="s">
        <v>81</v>
      </c>
      <c r="P1644" s="1">
        <f t="shared" ref="P1644:Q1644" si="1354">P1273</f>
        <v>35.180578898225953</v>
      </c>
      <c r="Q1644" s="1">
        <f t="shared" si="1354"/>
        <v>0.5</v>
      </c>
      <c r="R1644" s="1">
        <f>Tabulka1[[#This Row],[z2]]</f>
        <v>12.9557723315397</v>
      </c>
      <c r="S1644" s="1">
        <f>Tabulka1[[#This Row],[std2]]</f>
        <v>5.0001534455421911E-3</v>
      </c>
      <c r="T1644" s="1" t="s">
        <v>39</v>
      </c>
      <c r="U1644" s="1" t="s">
        <v>28</v>
      </c>
      <c r="V1644" s="1" t="str">
        <f>Tabulka1[[#This Row],[z2Label]]</f>
        <v>Dynamic viscosity (mPa.s)</v>
      </c>
      <c r="W1644" s="1">
        <f>2*Tabulka1[[#This Row],[x3]]/94.196*1000/(100-Tabulka1[[#This Row],[x2]])</f>
        <v>13.935922627757568</v>
      </c>
      <c r="X1644" s="1">
        <f>(Tabulka1[[#This Row],[x2]]-Tabulka1[[#This Row],[x3]])/60.08*1000/(100-Tabulka1[[#This Row],[x2]])</f>
        <v>3.4839806569393934</v>
      </c>
      <c r="Y1644" s="1">
        <f>Tabulka1[[#This Row],[z2]]</f>
        <v>12.9557723315397</v>
      </c>
      <c r="Z1644" s="1">
        <f>Tabulka1[[#This Row],[std2]]</f>
        <v>5.0001534455421911E-3</v>
      </c>
      <c r="AA1644" s="1" t="s">
        <v>40</v>
      </c>
      <c r="AB1644" s="1" t="s">
        <v>37</v>
      </c>
      <c r="AC1644" s="1" t="str">
        <f>Tabulka1[[#This Row],[z2Label]]</f>
        <v>Dynamic viscosity (mPa.s)</v>
      </c>
      <c r="AD1644" s="1">
        <f>Tabulka1[[#This Row],[y2]]</f>
        <v>0.5</v>
      </c>
      <c r="AE1644" s="1">
        <f>Tabulka1[[#This Row],[x3]]</f>
        <v>35.180578898225953</v>
      </c>
      <c r="AF1644" s="1">
        <f>Tabulka1[[#This Row],[x2]]-Tabulka1[[#This Row],[x3]]</f>
        <v>11.219421101774046</v>
      </c>
      <c r="AG1644" s="1">
        <f>100-Tabulka1[[#This Row],[Na2O_proc]]-Tabulka1[[#This Row],[SiO2_proc]]</f>
        <v>53.600000000000009</v>
      </c>
      <c r="AH1644" s="1">
        <f>Tabulka1[[#This Row],[z2]]</f>
        <v>12.9557723315397</v>
      </c>
      <c r="AI1644" s="1">
        <f>Tabulka1[[#This Row],[std2]]</f>
        <v>5.0001534455421911E-3</v>
      </c>
      <c r="AJ1644" s="1" t="str">
        <f>Tabulka1[[#This Row],[z2Label]]</f>
        <v>Dynamic viscosity (mPa.s)</v>
      </c>
      <c r="AK1644" s="1">
        <v>30</v>
      </c>
      <c r="AL1644" s="1" t="s">
        <v>83</v>
      </c>
      <c r="AM1644" s="1" t="s">
        <v>79</v>
      </c>
      <c r="AN1644" s="1">
        <f t="shared" si="1270"/>
        <v>12.384193417764397</v>
      </c>
      <c r="AO1644" s="1">
        <f>Tabulka1[[#This Row],[Interpolated_z2]]-Tabulka1[[#This Row],[z2]]</f>
        <v>-0.57157891377530312</v>
      </c>
      <c r="AP1644" s="1">
        <f>Tabulka1[[#This Row],[Interpolated_z2 - measured]]/Tabulka1[[#This Row],[z2]]*100</f>
        <v>-4.4117702839208128</v>
      </c>
      <c r="AQ1644" s="1">
        <v>1</v>
      </c>
    </row>
    <row r="1645" spans="1:43" ht="16.5" x14ac:dyDescent="0.35">
      <c r="A1645" s="1">
        <f t="shared" ref="A1645:B1645" si="1355">A1274</f>
        <v>0</v>
      </c>
      <c r="B1645" s="1">
        <f t="shared" si="1355"/>
        <v>0</v>
      </c>
      <c r="C1645" s="1">
        <f>Tabulka1[[#This Row],[z2]]</f>
        <v>0.77901098169446481</v>
      </c>
      <c r="D1645" s="1">
        <f>Tabulka1[[#This Row],[std2]]</f>
        <v>2.1986370004217341E-3</v>
      </c>
      <c r="E1645" s="1">
        <f t="shared" si="1199"/>
        <v>4</v>
      </c>
      <c r="F1645" s="1" t="s">
        <v>84</v>
      </c>
      <c r="G1645" s="1" t="s">
        <v>27</v>
      </c>
      <c r="H1645" s="1" t="str">
        <f>Tabulka1[[#This Row],[z2Label]]</f>
        <v>Dynamic viscosity (mPa.s)</v>
      </c>
      <c r="I1645" s="1">
        <f t="shared" ref="I1645:J1645" si="1356">I1274</f>
        <v>0</v>
      </c>
      <c r="J1645" s="1">
        <f t="shared" si="1356"/>
        <v>1</v>
      </c>
      <c r="K1645" s="1">
        <v>0.77901098169446481</v>
      </c>
      <c r="L1645" s="1">
        <v>2.1986370004217341E-3</v>
      </c>
      <c r="M1645" s="1" t="s">
        <v>29</v>
      </c>
      <c r="N1645" s="1" t="s">
        <v>28</v>
      </c>
      <c r="O1645" s="1" t="s">
        <v>81</v>
      </c>
      <c r="P1645" s="1">
        <f t="shared" ref="P1645:Q1645" si="1357">P1274</f>
        <v>0</v>
      </c>
      <c r="Q1645" s="1">
        <f t="shared" si="1357"/>
        <v>1</v>
      </c>
      <c r="R1645" s="1">
        <f>Tabulka1[[#This Row],[z2]]</f>
        <v>0.77901098169446481</v>
      </c>
      <c r="S1645" s="1">
        <f>Tabulka1[[#This Row],[std2]]</f>
        <v>2.1986370004217341E-3</v>
      </c>
      <c r="T1645" s="1" t="s">
        <v>39</v>
      </c>
      <c r="U1645" s="1" t="s">
        <v>28</v>
      </c>
      <c r="V1645" s="1" t="str">
        <f>Tabulka1[[#This Row],[z2Label]]</f>
        <v>Dynamic viscosity (mPa.s)</v>
      </c>
      <c r="W1645" s="1">
        <f>2*Tabulka1[[#This Row],[x3]]/94.196*1000/(100-Tabulka1[[#This Row],[x2]])</f>
        <v>0</v>
      </c>
      <c r="X1645" s="1">
        <f>(Tabulka1[[#This Row],[x2]]-Tabulka1[[#This Row],[x3]])/60.08*1000/(100-Tabulka1[[#This Row],[x2]])</f>
        <v>0</v>
      </c>
      <c r="Y1645" s="1">
        <f>Tabulka1[[#This Row],[z2]]</f>
        <v>0.77901098169446481</v>
      </c>
      <c r="Z1645" s="1">
        <f>Tabulka1[[#This Row],[std2]]</f>
        <v>2.1986370004217341E-3</v>
      </c>
      <c r="AA1645" s="1" t="s">
        <v>40</v>
      </c>
      <c r="AB1645" s="1" t="s">
        <v>37</v>
      </c>
      <c r="AC1645" s="1" t="str">
        <f>Tabulka1[[#This Row],[z2Label]]</f>
        <v>Dynamic viscosity (mPa.s)</v>
      </c>
      <c r="AD1645" s="1">
        <f>Tabulka1[[#This Row],[y2]]</f>
        <v>1</v>
      </c>
      <c r="AE1645" s="1">
        <f>Tabulka1[[#This Row],[x3]]</f>
        <v>0</v>
      </c>
      <c r="AF1645" s="1">
        <f>Tabulka1[[#This Row],[x2]]-Tabulka1[[#This Row],[x3]]</f>
        <v>0</v>
      </c>
      <c r="AG1645" s="1">
        <f>100-Tabulka1[[#This Row],[Na2O_proc]]-Tabulka1[[#This Row],[SiO2_proc]]</f>
        <v>100</v>
      </c>
      <c r="AH1645" s="1">
        <f>Tabulka1[[#This Row],[z2]]</f>
        <v>0.77901098169446481</v>
      </c>
      <c r="AI1645" s="1">
        <f>Tabulka1[[#This Row],[std2]]</f>
        <v>2.1986370004217341E-3</v>
      </c>
      <c r="AJ1645" s="1" t="str">
        <f>Tabulka1[[#This Row],[z2Label]]</f>
        <v>Dynamic viscosity (mPa.s)</v>
      </c>
      <c r="AK1645" s="1">
        <v>30</v>
      </c>
      <c r="AL1645" s="1" t="s">
        <v>83</v>
      </c>
      <c r="AM1645" s="1" t="s">
        <v>79</v>
      </c>
      <c r="AN1645" s="1">
        <f t="shared" si="1270"/>
        <v>0.75179449999999992</v>
      </c>
      <c r="AO1645" s="1">
        <f>Tabulka1[[#This Row],[Interpolated_z2]]-Tabulka1[[#This Row],[z2]]</f>
        <v>-2.7216481694464889E-2</v>
      </c>
      <c r="AP1645" s="1">
        <f>Tabulka1[[#This Row],[Interpolated_z2 - measured]]/Tabulka1[[#This Row],[z2]]*100</f>
        <v>-3.4937224678482695</v>
      </c>
      <c r="AQ1645" s="1">
        <v>100</v>
      </c>
    </row>
    <row r="1646" spans="1:43" ht="16.5" x14ac:dyDescent="0.35">
      <c r="A1646" s="1">
        <f t="shared" ref="A1646:B1646" si="1358">A1275</f>
        <v>0.67560735305556274</v>
      </c>
      <c r="B1646" s="1">
        <f t="shared" si="1358"/>
        <v>0.33780367652778137</v>
      </c>
      <c r="C1646" s="1">
        <f>Tabulka1[[#This Row],[z2]]</f>
        <v>0.89093084481262896</v>
      </c>
      <c r="D1646" s="1">
        <f>Tabulka1[[#This Row],[std2]]</f>
        <v>1.3844517724062035E-4</v>
      </c>
      <c r="E1646" s="1">
        <f t="shared" si="1199"/>
        <v>4</v>
      </c>
      <c r="F1646" s="1" t="s">
        <v>84</v>
      </c>
      <c r="G1646" s="1" t="s">
        <v>27</v>
      </c>
      <c r="H1646" s="1" t="str">
        <f>Tabulka1[[#This Row],[z2Label]]</f>
        <v>Dynamic viscosity (mPa.s)</v>
      </c>
      <c r="I1646" s="1">
        <f t="shared" ref="I1646:J1646" si="1359">I1275</f>
        <v>5</v>
      </c>
      <c r="J1646" s="1">
        <f t="shared" si="1359"/>
        <v>1</v>
      </c>
      <c r="K1646">
        <v>0.89093084481262896</v>
      </c>
      <c r="L1646">
        <v>1.3844517724062035E-4</v>
      </c>
      <c r="M1646" s="1" t="s">
        <v>29</v>
      </c>
      <c r="N1646" s="1" t="s">
        <v>28</v>
      </c>
      <c r="O1646" s="1" t="s">
        <v>81</v>
      </c>
      <c r="P1646" s="1">
        <f t="shared" ref="P1646:Q1646" si="1360">P1275</f>
        <v>3.05284036402292</v>
      </c>
      <c r="Q1646" s="1">
        <f t="shared" si="1360"/>
        <v>1</v>
      </c>
      <c r="R1646" s="1">
        <f>Tabulka1[[#This Row],[z2]]</f>
        <v>0.89093084481262896</v>
      </c>
      <c r="S1646" s="1">
        <f>Tabulka1[[#This Row],[std2]]</f>
        <v>1.3844517724062035E-4</v>
      </c>
      <c r="T1646" s="1" t="s">
        <v>39</v>
      </c>
      <c r="U1646" s="1" t="s">
        <v>28</v>
      </c>
      <c r="V1646" s="1" t="str">
        <f>Tabulka1[[#This Row],[z2Label]]</f>
        <v>Dynamic viscosity (mPa.s)</v>
      </c>
      <c r="W1646" s="1">
        <f>2*Tabulka1[[#This Row],[x3]]/94.196*1000/(100-Tabulka1[[#This Row],[x2]])</f>
        <v>0.68230416846908692</v>
      </c>
      <c r="X1646" s="1">
        <f>(Tabulka1[[#This Row],[x2]]-Tabulka1[[#This Row],[x3]])/60.08*1000/(100-Tabulka1[[#This Row],[x2]])</f>
        <v>0.34115208423454346</v>
      </c>
      <c r="Y1646" s="1">
        <f>Tabulka1[[#This Row],[z2]]</f>
        <v>0.89093084481262896</v>
      </c>
      <c r="Z1646" s="1">
        <f>Tabulka1[[#This Row],[std2]]</f>
        <v>1.3844517724062035E-4</v>
      </c>
      <c r="AA1646" s="1" t="s">
        <v>40</v>
      </c>
      <c r="AB1646" s="1" t="s">
        <v>37</v>
      </c>
      <c r="AC1646" s="1" t="str">
        <f>Tabulka1[[#This Row],[z2Label]]</f>
        <v>Dynamic viscosity (mPa.s)</v>
      </c>
      <c r="AD1646" s="1">
        <f>Tabulka1[[#This Row],[y2]]</f>
        <v>1</v>
      </c>
      <c r="AE1646" s="1">
        <f>Tabulka1[[#This Row],[x3]]</f>
        <v>3.05284036402292</v>
      </c>
      <c r="AF1646" s="1">
        <f>Tabulka1[[#This Row],[x2]]-Tabulka1[[#This Row],[x3]]</f>
        <v>1.94715963597708</v>
      </c>
      <c r="AG1646" s="1">
        <f>100-Tabulka1[[#This Row],[Na2O_proc]]-Tabulka1[[#This Row],[SiO2_proc]]</f>
        <v>95</v>
      </c>
      <c r="AH1646" s="1">
        <f>Tabulka1[[#This Row],[z2]]</f>
        <v>0.89093084481262896</v>
      </c>
      <c r="AI1646" s="1">
        <f>Tabulka1[[#This Row],[std2]]</f>
        <v>1.3844517724062035E-4</v>
      </c>
      <c r="AJ1646" s="1" t="str">
        <f>Tabulka1[[#This Row],[z2Label]]</f>
        <v>Dynamic viscosity (mPa.s)</v>
      </c>
      <c r="AK1646" s="1">
        <v>30</v>
      </c>
      <c r="AL1646" s="1" t="s">
        <v>83</v>
      </c>
      <c r="AM1646" s="1" t="s">
        <v>79</v>
      </c>
      <c r="AN1646" s="1">
        <f t="shared" si="1270"/>
        <v>0.72152450000000001</v>
      </c>
      <c r="AO1646" s="1">
        <f>Tabulka1[[#This Row],[Interpolated_z2]]-Tabulka1[[#This Row],[z2]]</f>
        <v>-0.16940634481262895</v>
      </c>
      <c r="AP1646" s="1">
        <f>Tabulka1[[#This Row],[Interpolated_z2 - measured]]/Tabulka1[[#This Row],[z2]]*100</f>
        <v>-19.014533596965844</v>
      </c>
      <c r="AQ1646" s="1">
        <v>1</v>
      </c>
    </row>
    <row r="1647" spans="1:43" ht="16.5" x14ac:dyDescent="0.35">
      <c r="A1647" s="1">
        <f t="shared" ref="A1647:B1647" si="1361">A1276</f>
        <v>1.4143807202675727</v>
      </c>
      <c r="B1647" s="1">
        <f t="shared" si="1361"/>
        <v>0.70719036013378633</v>
      </c>
      <c r="C1647" s="1">
        <f>Tabulka1[[#This Row],[z2]]</f>
        <v>1.0402192706683315</v>
      </c>
      <c r="D1647" s="1">
        <f>Tabulka1[[#This Row],[std2]]</f>
        <v>5.7599973231888629E-5</v>
      </c>
      <c r="E1647" s="1">
        <f t="shared" si="1199"/>
        <v>4</v>
      </c>
      <c r="F1647" s="1" t="s">
        <v>84</v>
      </c>
      <c r="G1647" s="1" t="s">
        <v>27</v>
      </c>
      <c r="H1647" s="1" t="str">
        <f>Tabulka1[[#This Row],[z2Label]]</f>
        <v>Dynamic viscosity (mPa.s)</v>
      </c>
      <c r="I1647" s="1">
        <f t="shared" ref="I1647:J1647" si="1362">I1276</f>
        <v>10</v>
      </c>
      <c r="J1647" s="1">
        <f t="shared" si="1362"/>
        <v>1</v>
      </c>
      <c r="K1647">
        <v>1.0402192706683315</v>
      </c>
      <c r="L1647">
        <v>5.7599973231888629E-5</v>
      </c>
      <c r="M1647" s="1" t="s">
        <v>29</v>
      </c>
      <c r="N1647" s="1" t="s">
        <v>28</v>
      </c>
      <c r="O1647" s="1" t="s">
        <v>81</v>
      </c>
      <c r="P1647" s="1">
        <f t="shared" ref="P1647:Q1647" si="1363">P1276</f>
        <v>6.1056807280458401</v>
      </c>
      <c r="Q1647" s="1">
        <f t="shared" si="1363"/>
        <v>1</v>
      </c>
      <c r="R1647" s="1">
        <f>Tabulka1[[#This Row],[z2]]</f>
        <v>1.0402192706683315</v>
      </c>
      <c r="S1647" s="1">
        <f>Tabulka1[[#This Row],[std2]]</f>
        <v>5.7599973231888629E-5</v>
      </c>
      <c r="T1647" s="1" t="s">
        <v>39</v>
      </c>
      <c r="U1647" s="1" t="s">
        <v>28</v>
      </c>
      <c r="V1647" s="1" t="str">
        <f>Tabulka1[[#This Row],[z2Label]]</f>
        <v>Dynamic viscosity (mPa.s)</v>
      </c>
      <c r="W1647" s="1">
        <f>2*Tabulka1[[#This Row],[x3]]/94.196*1000/(100-Tabulka1[[#This Row],[x2]])</f>
        <v>1.4404199112125169</v>
      </c>
      <c r="X1647" s="1">
        <f>(Tabulka1[[#This Row],[x2]]-Tabulka1[[#This Row],[x3]])/60.08*1000/(100-Tabulka1[[#This Row],[x2]])</f>
        <v>0.72020995560625845</v>
      </c>
      <c r="Y1647" s="1">
        <f>Tabulka1[[#This Row],[z2]]</f>
        <v>1.0402192706683315</v>
      </c>
      <c r="Z1647" s="1">
        <f>Tabulka1[[#This Row],[std2]]</f>
        <v>5.7599973231888629E-5</v>
      </c>
      <c r="AA1647" s="1" t="s">
        <v>40</v>
      </c>
      <c r="AB1647" s="1" t="s">
        <v>37</v>
      </c>
      <c r="AC1647" s="1" t="str">
        <f>Tabulka1[[#This Row],[z2Label]]</f>
        <v>Dynamic viscosity (mPa.s)</v>
      </c>
      <c r="AD1647" s="1">
        <f>Tabulka1[[#This Row],[y2]]</f>
        <v>1</v>
      </c>
      <c r="AE1647" s="1">
        <f>Tabulka1[[#This Row],[x3]]</f>
        <v>6.1056807280458401</v>
      </c>
      <c r="AF1647" s="1">
        <f>Tabulka1[[#This Row],[x2]]-Tabulka1[[#This Row],[x3]]</f>
        <v>3.8943192719541599</v>
      </c>
      <c r="AG1647" s="1">
        <f>100-Tabulka1[[#This Row],[Na2O_proc]]-Tabulka1[[#This Row],[SiO2_proc]]</f>
        <v>90</v>
      </c>
      <c r="AH1647" s="1">
        <f>Tabulka1[[#This Row],[z2]]</f>
        <v>1.0402192706683315</v>
      </c>
      <c r="AI1647" s="1">
        <f>Tabulka1[[#This Row],[std2]]</f>
        <v>5.7599973231888629E-5</v>
      </c>
      <c r="AJ1647" s="1" t="str">
        <f>Tabulka1[[#This Row],[z2Label]]</f>
        <v>Dynamic viscosity (mPa.s)</v>
      </c>
      <c r="AK1647" s="1">
        <v>30</v>
      </c>
      <c r="AL1647" s="1" t="s">
        <v>83</v>
      </c>
      <c r="AM1647" s="1" t="s">
        <v>79</v>
      </c>
      <c r="AN1647" s="1">
        <f t="shared" si="1270"/>
        <v>1.0465724999999999</v>
      </c>
      <c r="AO1647" s="1">
        <f>Tabulka1[[#This Row],[Interpolated_z2]]-Tabulka1[[#This Row],[z2]]</f>
        <v>6.3532293316683752E-3</v>
      </c>
      <c r="AP1647" s="1">
        <f>Tabulka1[[#This Row],[Interpolated_z2 - measured]]/Tabulka1[[#This Row],[z2]]*100</f>
        <v>0.61075866510206855</v>
      </c>
      <c r="AQ1647" s="1">
        <v>1</v>
      </c>
    </row>
    <row r="1648" spans="1:43" ht="16.5" x14ac:dyDescent="0.35">
      <c r="A1648" s="1">
        <f t="shared" ref="A1648:B1648" si="1364">A1277</f>
        <v>2.2220176825948297</v>
      </c>
      <c r="B1648" s="1">
        <f t="shared" si="1364"/>
        <v>1.1110088412974148</v>
      </c>
      <c r="C1648" s="1">
        <f>Tabulka1[[#This Row],[z2]]</f>
        <v>1.2485717547322954</v>
      </c>
      <c r="D1648" s="1">
        <f>Tabulka1[[#This Row],[std2]]</f>
        <v>4.5467931225333949E-5</v>
      </c>
      <c r="E1648" s="1">
        <f t="shared" si="1199"/>
        <v>4</v>
      </c>
      <c r="F1648" s="1" t="s">
        <v>84</v>
      </c>
      <c r="G1648" s="1" t="s">
        <v>27</v>
      </c>
      <c r="H1648" s="1" t="str">
        <f>Tabulka1[[#This Row],[z2Label]]</f>
        <v>Dynamic viscosity (mPa.s)</v>
      </c>
      <c r="I1648" s="1">
        <f t="shared" ref="I1648:J1648" si="1365">I1277</f>
        <v>15</v>
      </c>
      <c r="J1648" s="1">
        <f t="shared" si="1365"/>
        <v>1</v>
      </c>
      <c r="K1648">
        <v>1.2485717547322954</v>
      </c>
      <c r="L1648">
        <v>4.5467931225333949E-5</v>
      </c>
      <c r="M1648" s="1" t="s">
        <v>29</v>
      </c>
      <c r="N1648" s="1" t="s">
        <v>28</v>
      </c>
      <c r="O1648" s="1" t="s">
        <v>81</v>
      </c>
      <c r="P1648" s="1">
        <f t="shared" ref="P1648:Q1648" si="1366">P1277</f>
        <v>9.1585210920687601</v>
      </c>
      <c r="Q1648" s="1">
        <f t="shared" si="1366"/>
        <v>1</v>
      </c>
      <c r="R1648" s="1">
        <f>Tabulka1[[#This Row],[z2]]</f>
        <v>1.2485717547322954</v>
      </c>
      <c r="S1648" s="1">
        <f>Tabulka1[[#This Row],[std2]]</f>
        <v>4.5467931225333949E-5</v>
      </c>
      <c r="T1648" s="1" t="s">
        <v>39</v>
      </c>
      <c r="U1648" s="1" t="s">
        <v>28</v>
      </c>
      <c r="V1648" s="1" t="str">
        <f>Tabulka1[[#This Row],[z2Label]]</f>
        <v>Dynamic viscosity (mPa.s)</v>
      </c>
      <c r="W1648" s="1">
        <f>2*Tabulka1[[#This Row],[x3]]/94.196*1000/(100-Tabulka1[[#This Row],[x2]])</f>
        <v>2.2877257413375265</v>
      </c>
      <c r="X1648" s="1">
        <f>(Tabulka1[[#This Row],[x2]]-Tabulka1[[#This Row],[x3]])/60.08*1000/(100-Tabulka1[[#This Row],[x2]])</f>
        <v>1.1438628706687632</v>
      </c>
      <c r="Y1648" s="1">
        <f>Tabulka1[[#This Row],[z2]]</f>
        <v>1.2485717547322954</v>
      </c>
      <c r="Z1648" s="1">
        <f>Tabulka1[[#This Row],[std2]]</f>
        <v>4.5467931225333949E-5</v>
      </c>
      <c r="AA1648" s="1" t="s">
        <v>40</v>
      </c>
      <c r="AB1648" s="1" t="s">
        <v>37</v>
      </c>
      <c r="AC1648" s="1" t="str">
        <f>Tabulka1[[#This Row],[z2Label]]</f>
        <v>Dynamic viscosity (mPa.s)</v>
      </c>
      <c r="AD1648" s="1">
        <f>Tabulka1[[#This Row],[y2]]</f>
        <v>1</v>
      </c>
      <c r="AE1648" s="1">
        <f>Tabulka1[[#This Row],[x3]]</f>
        <v>9.1585210920687601</v>
      </c>
      <c r="AF1648" s="1">
        <f>Tabulka1[[#This Row],[x2]]-Tabulka1[[#This Row],[x3]]</f>
        <v>5.8414789079312399</v>
      </c>
      <c r="AG1648" s="1">
        <f>100-Tabulka1[[#This Row],[Na2O_proc]]-Tabulka1[[#This Row],[SiO2_proc]]</f>
        <v>85</v>
      </c>
      <c r="AH1648" s="1">
        <f>Tabulka1[[#This Row],[z2]]</f>
        <v>1.2485717547322954</v>
      </c>
      <c r="AI1648" s="1">
        <f>Tabulka1[[#This Row],[std2]]</f>
        <v>4.5467931225333949E-5</v>
      </c>
      <c r="AJ1648" s="1" t="str">
        <f>Tabulka1[[#This Row],[z2Label]]</f>
        <v>Dynamic viscosity (mPa.s)</v>
      </c>
      <c r="AK1648" s="1">
        <v>30</v>
      </c>
      <c r="AL1648" s="1" t="s">
        <v>83</v>
      </c>
      <c r="AM1648" s="1" t="s">
        <v>79</v>
      </c>
      <c r="AN1648" s="1">
        <f t="shared" si="1270"/>
        <v>1.4098609999999989</v>
      </c>
      <c r="AO1648" s="1">
        <f>Tabulka1[[#This Row],[Interpolated_z2]]-Tabulka1[[#This Row],[z2]]</f>
        <v>0.1612892452677035</v>
      </c>
      <c r="AP1648" s="1">
        <f>Tabulka1[[#This Row],[Interpolated_z2 - measured]]/Tabulka1[[#This Row],[z2]]*100</f>
        <v>12.917899564553686</v>
      </c>
      <c r="AQ1648" s="1">
        <v>1</v>
      </c>
    </row>
    <row r="1649" spans="1:43" ht="16.5" x14ac:dyDescent="0.35">
      <c r="A1649" s="1">
        <f t="shared" ref="A1649:B1649" si="1367">A1278</f>
        <v>3.1166999403666158</v>
      </c>
      <c r="B1649" s="1">
        <f t="shared" si="1367"/>
        <v>1.5583499701833079</v>
      </c>
      <c r="C1649" s="1">
        <f>Tabulka1[[#This Row],[z2]]</f>
        <v>1.5789023631006178</v>
      </c>
      <c r="D1649" s="1">
        <f>Tabulka1[[#This Row],[std2]]</f>
        <v>2.8165792126343294E-4</v>
      </c>
      <c r="E1649" s="1">
        <f t="shared" si="1199"/>
        <v>4</v>
      </c>
      <c r="F1649" s="1" t="s">
        <v>84</v>
      </c>
      <c r="G1649" s="1" t="s">
        <v>27</v>
      </c>
      <c r="H1649" s="1" t="str">
        <f>Tabulka1[[#This Row],[z2Label]]</f>
        <v>Dynamic viscosity (mPa.s)</v>
      </c>
      <c r="I1649" s="1">
        <f t="shared" ref="I1649:J1649" si="1368">I1278</f>
        <v>20</v>
      </c>
      <c r="J1649" s="1">
        <f t="shared" si="1368"/>
        <v>1</v>
      </c>
      <c r="K1649">
        <v>1.5789023631006178</v>
      </c>
      <c r="L1649">
        <v>2.8165792126343294E-4</v>
      </c>
      <c r="M1649" s="1" t="s">
        <v>29</v>
      </c>
      <c r="N1649" s="1" t="s">
        <v>28</v>
      </c>
      <c r="O1649" s="1" t="s">
        <v>81</v>
      </c>
      <c r="P1649" s="1">
        <f t="shared" ref="P1649:Q1649" si="1369">P1278</f>
        <v>12.21136145609168</v>
      </c>
      <c r="Q1649" s="1">
        <f t="shared" si="1369"/>
        <v>1</v>
      </c>
      <c r="R1649" s="1">
        <f>Tabulka1[[#This Row],[z2]]</f>
        <v>1.5789023631006178</v>
      </c>
      <c r="S1649" s="1">
        <f>Tabulka1[[#This Row],[std2]]</f>
        <v>2.8165792126343294E-4</v>
      </c>
      <c r="T1649" s="1" t="s">
        <v>39</v>
      </c>
      <c r="U1649" s="1" t="s">
        <v>28</v>
      </c>
      <c r="V1649" s="1" t="str">
        <f>Tabulka1[[#This Row],[z2Label]]</f>
        <v>Dynamic viscosity (mPa.s)</v>
      </c>
      <c r="W1649" s="1">
        <f>2*Tabulka1[[#This Row],[x3]]/94.196*1000/(100-Tabulka1[[#This Row],[x2]])</f>
        <v>3.2409448002281627</v>
      </c>
      <c r="X1649" s="1">
        <f>(Tabulka1[[#This Row],[x2]]-Tabulka1[[#This Row],[x3]])/60.08*1000/(100-Tabulka1[[#This Row],[x2]])</f>
        <v>1.6204724001140813</v>
      </c>
      <c r="Y1649" s="1">
        <f>Tabulka1[[#This Row],[z2]]</f>
        <v>1.5789023631006178</v>
      </c>
      <c r="Z1649" s="1">
        <f>Tabulka1[[#This Row],[std2]]</f>
        <v>2.8165792126343294E-4</v>
      </c>
      <c r="AA1649" s="1" t="s">
        <v>40</v>
      </c>
      <c r="AB1649" s="1" t="s">
        <v>37</v>
      </c>
      <c r="AC1649" s="1" t="str">
        <f>Tabulka1[[#This Row],[z2Label]]</f>
        <v>Dynamic viscosity (mPa.s)</v>
      </c>
      <c r="AD1649" s="1">
        <f>Tabulka1[[#This Row],[y2]]</f>
        <v>1</v>
      </c>
      <c r="AE1649" s="1">
        <f>Tabulka1[[#This Row],[x3]]</f>
        <v>12.21136145609168</v>
      </c>
      <c r="AF1649" s="1">
        <f>Tabulka1[[#This Row],[x2]]-Tabulka1[[#This Row],[x3]]</f>
        <v>7.7886385439083199</v>
      </c>
      <c r="AG1649" s="1">
        <f>100-Tabulka1[[#This Row],[Na2O_proc]]-Tabulka1[[#This Row],[SiO2_proc]]</f>
        <v>80</v>
      </c>
      <c r="AH1649" s="1">
        <f>Tabulka1[[#This Row],[z2]]</f>
        <v>1.5789023631006178</v>
      </c>
      <c r="AI1649" s="1">
        <f>Tabulka1[[#This Row],[std2]]</f>
        <v>2.8165792126343294E-4</v>
      </c>
      <c r="AJ1649" s="1" t="str">
        <f>Tabulka1[[#This Row],[z2Label]]</f>
        <v>Dynamic viscosity (mPa.s)</v>
      </c>
      <c r="AK1649" s="1">
        <v>30</v>
      </c>
      <c r="AL1649" s="1" t="s">
        <v>83</v>
      </c>
      <c r="AM1649" s="1" t="s">
        <v>79</v>
      </c>
      <c r="AN1649" s="1">
        <f t="shared" si="1270"/>
        <v>1.6950724999999989</v>
      </c>
      <c r="AO1649" s="1">
        <f>Tabulka1[[#This Row],[Interpolated_z2]]-Tabulka1[[#This Row],[z2]]</f>
        <v>0.11617013689938105</v>
      </c>
      <c r="AP1649" s="1">
        <f>Tabulka1[[#This Row],[Interpolated_z2 - measured]]/Tabulka1[[#This Row],[z2]]*100</f>
        <v>7.3576517214939363</v>
      </c>
      <c r="AQ1649" s="1">
        <v>1</v>
      </c>
    </row>
    <row r="1650" spans="1:43" ht="16.5" x14ac:dyDescent="0.35">
      <c r="A1650" s="1">
        <f t="shared" ref="A1650:B1650" si="1370">A1279</f>
        <v>4.0741106847468167</v>
      </c>
      <c r="B1650" s="1">
        <f t="shared" si="1370"/>
        <v>2.0370553423734084</v>
      </c>
      <c r="C1650" s="1">
        <f>Tabulka1[[#This Row],[z2]]</f>
        <v>2.0151219790935153</v>
      </c>
      <c r="D1650" s="1">
        <f>Tabulka1[[#This Row],[std2]]</f>
        <v>2.4580836790842739E-4</v>
      </c>
      <c r="E1650" s="1">
        <f t="shared" si="1199"/>
        <v>4</v>
      </c>
      <c r="F1650" s="1" t="s">
        <v>84</v>
      </c>
      <c r="G1650" s="1" t="s">
        <v>27</v>
      </c>
      <c r="H1650" s="1" t="str">
        <f>Tabulka1[[#This Row],[z2Label]]</f>
        <v>Dynamic viscosity (mPa.s)</v>
      </c>
      <c r="I1650" s="1">
        <f t="shared" ref="I1650:J1650" si="1371">I1279</f>
        <v>25</v>
      </c>
      <c r="J1650" s="1">
        <f t="shared" si="1371"/>
        <v>1</v>
      </c>
      <c r="K1650">
        <v>2.0151219790935153</v>
      </c>
      <c r="L1650">
        <v>2.4580836790842739E-4</v>
      </c>
      <c r="M1650" s="1" t="s">
        <v>29</v>
      </c>
      <c r="N1650" s="1" t="s">
        <v>28</v>
      </c>
      <c r="O1650" s="1" t="s">
        <v>81</v>
      </c>
      <c r="P1650" s="1">
        <f t="shared" ref="P1650:Q1650" si="1372">P1279</f>
        <v>15.2642018201146</v>
      </c>
      <c r="Q1650" s="1">
        <f t="shared" si="1372"/>
        <v>1</v>
      </c>
      <c r="R1650" s="1">
        <f>Tabulka1[[#This Row],[z2]]</f>
        <v>2.0151219790935153</v>
      </c>
      <c r="S1650" s="1">
        <f>Tabulka1[[#This Row],[std2]]</f>
        <v>2.4580836790842739E-4</v>
      </c>
      <c r="T1650" s="1" t="s">
        <v>39</v>
      </c>
      <c r="U1650" s="1" t="s">
        <v>28</v>
      </c>
      <c r="V1650" s="1" t="str">
        <f>Tabulka1[[#This Row],[z2Label]]</f>
        <v>Dynamic viscosity (mPa.s)</v>
      </c>
      <c r="W1650" s="1">
        <f>2*Tabulka1[[#This Row],[x3]]/94.196*1000/(100-Tabulka1[[#This Row],[x2]])</f>
        <v>4.3212597336375502</v>
      </c>
      <c r="X1650" s="1">
        <f>(Tabulka1[[#This Row],[x2]]-Tabulka1[[#This Row],[x3]])/60.08*1000/(100-Tabulka1[[#This Row],[x2]])</f>
        <v>2.1606298668187751</v>
      </c>
      <c r="Y1650" s="1">
        <f>Tabulka1[[#This Row],[z2]]</f>
        <v>2.0151219790935153</v>
      </c>
      <c r="Z1650" s="1">
        <f>Tabulka1[[#This Row],[std2]]</f>
        <v>2.4580836790842739E-4</v>
      </c>
      <c r="AA1650" s="1" t="s">
        <v>40</v>
      </c>
      <c r="AB1650" s="1" t="s">
        <v>37</v>
      </c>
      <c r="AC1650" s="1" t="str">
        <f>Tabulka1[[#This Row],[z2Label]]</f>
        <v>Dynamic viscosity (mPa.s)</v>
      </c>
      <c r="AD1650" s="1">
        <f>Tabulka1[[#This Row],[y2]]</f>
        <v>1</v>
      </c>
      <c r="AE1650" s="1">
        <f>Tabulka1[[#This Row],[x3]]</f>
        <v>15.2642018201146</v>
      </c>
      <c r="AF1650" s="1">
        <f>Tabulka1[[#This Row],[x2]]-Tabulka1[[#This Row],[x3]]</f>
        <v>9.7357981798853999</v>
      </c>
      <c r="AG1650" s="1">
        <f>100-Tabulka1[[#This Row],[Na2O_proc]]-Tabulka1[[#This Row],[SiO2_proc]]</f>
        <v>75</v>
      </c>
      <c r="AH1650" s="1">
        <f>Tabulka1[[#This Row],[z2]]</f>
        <v>2.0151219790935153</v>
      </c>
      <c r="AI1650" s="1">
        <f>Tabulka1[[#This Row],[std2]]</f>
        <v>2.4580836790842739E-4</v>
      </c>
      <c r="AJ1650" s="1" t="str">
        <f>Tabulka1[[#This Row],[z2Label]]</f>
        <v>Dynamic viscosity (mPa.s)</v>
      </c>
      <c r="AK1650" s="1">
        <v>30</v>
      </c>
      <c r="AL1650" s="1" t="s">
        <v>83</v>
      </c>
      <c r="AM1650" s="1" t="s">
        <v>79</v>
      </c>
      <c r="AN1650" s="1">
        <f t="shared" si="1270"/>
        <v>1.9866495</v>
      </c>
      <c r="AO1650" s="1">
        <f>Tabulka1[[#This Row],[Interpolated_z2]]-Tabulka1[[#This Row],[z2]]</f>
        <v>-2.8472479093515357E-2</v>
      </c>
      <c r="AP1650" s="1">
        <f>Tabulka1[[#This Row],[Interpolated_z2 - measured]]/Tabulka1[[#This Row],[z2]]*100</f>
        <v>-1.4129407246266774</v>
      </c>
      <c r="AQ1650" s="1">
        <v>1</v>
      </c>
    </row>
    <row r="1651" spans="1:43" ht="16.5" x14ac:dyDescent="0.35">
      <c r="A1651" s="1">
        <f t="shared" ref="A1651:B1651" si="1373">A1280</f>
        <v>5.1360483808239783</v>
      </c>
      <c r="B1651" s="1">
        <f t="shared" si="1373"/>
        <v>2.5680241904119891</v>
      </c>
      <c r="C1651" s="1">
        <f>Tabulka1[[#This Row],[z2]]</f>
        <v>2.7625663071818405</v>
      </c>
      <c r="D1651" s="1">
        <f>Tabulka1[[#This Row],[std2]]</f>
        <v>3.208973413656552E-4</v>
      </c>
      <c r="E1651" s="1">
        <f t="shared" si="1199"/>
        <v>4</v>
      </c>
      <c r="F1651" s="1" t="s">
        <v>84</v>
      </c>
      <c r="G1651" s="1" t="s">
        <v>27</v>
      </c>
      <c r="H1651" s="1" t="str">
        <f>Tabulka1[[#This Row],[z2Label]]</f>
        <v>Dynamic viscosity (mPa.s)</v>
      </c>
      <c r="I1651" s="1">
        <f t="shared" ref="I1651:J1651" si="1374">I1280</f>
        <v>30</v>
      </c>
      <c r="J1651" s="1">
        <f t="shared" si="1374"/>
        <v>1</v>
      </c>
      <c r="K1651">
        <v>2.7625663071818405</v>
      </c>
      <c r="L1651">
        <v>3.208973413656552E-4</v>
      </c>
      <c r="M1651" s="1" t="s">
        <v>29</v>
      </c>
      <c r="N1651" s="1" t="s">
        <v>28</v>
      </c>
      <c r="O1651" s="1" t="s">
        <v>81</v>
      </c>
      <c r="P1651" s="1">
        <f t="shared" ref="P1651:Q1651" si="1375">P1280</f>
        <v>18.31704218413752</v>
      </c>
      <c r="Q1651" s="1">
        <f t="shared" si="1375"/>
        <v>1</v>
      </c>
      <c r="R1651" s="1">
        <f>Tabulka1[[#This Row],[z2]]</f>
        <v>2.7625663071818405</v>
      </c>
      <c r="S1651" s="1">
        <f>Tabulka1[[#This Row],[std2]]</f>
        <v>3.208973413656552E-4</v>
      </c>
      <c r="T1651" s="1" t="s">
        <v>39</v>
      </c>
      <c r="U1651" s="1" t="s">
        <v>28</v>
      </c>
      <c r="V1651" s="1" t="str">
        <f>Tabulka1[[#This Row],[z2Label]]</f>
        <v>Dynamic viscosity (mPa.s)</v>
      </c>
      <c r="W1651" s="1">
        <f>2*Tabulka1[[#This Row],[x3]]/94.196*1000/(100-Tabulka1[[#This Row],[x2]])</f>
        <v>5.5559053718197076</v>
      </c>
      <c r="X1651" s="1">
        <f>(Tabulka1[[#This Row],[x2]]-Tabulka1[[#This Row],[x3]])/60.08*1000/(100-Tabulka1[[#This Row],[x2]])</f>
        <v>2.7779526859098538</v>
      </c>
      <c r="Y1651" s="1">
        <f>Tabulka1[[#This Row],[z2]]</f>
        <v>2.7625663071818405</v>
      </c>
      <c r="Z1651" s="1">
        <f>Tabulka1[[#This Row],[std2]]</f>
        <v>3.208973413656552E-4</v>
      </c>
      <c r="AA1651" s="1" t="s">
        <v>40</v>
      </c>
      <c r="AB1651" s="1" t="s">
        <v>37</v>
      </c>
      <c r="AC1651" s="1" t="str">
        <f>Tabulka1[[#This Row],[z2Label]]</f>
        <v>Dynamic viscosity (mPa.s)</v>
      </c>
      <c r="AD1651" s="1">
        <f>Tabulka1[[#This Row],[y2]]</f>
        <v>1</v>
      </c>
      <c r="AE1651" s="1">
        <f>Tabulka1[[#This Row],[x3]]</f>
        <v>18.31704218413752</v>
      </c>
      <c r="AF1651" s="1">
        <f>Tabulka1[[#This Row],[x2]]-Tabulka1[[#This Row],[x3]]</f>
        <v>11.68295781586248</v>
      </c>
      <c r="AG1651" s="1">
        <f>100-Tabulka1[[#This Row],[Na2O_proc]]-Tabulka1[[#This Row],[SiO2_proc]]</f>
        <v>70</v>
      </c>
      <c r="AH1651" s="1">
        <f>Tabulka1[[#This Row],[z2]]</f>
        <v>2.7625663071818405</v>
      </c>
      <c r="AI1651" s="1">
        <f>Tabulka1[[#This Row],[std2]]</f>
        <v>3.208973413656552E-4</v>
      </c>
      <c r="AJ1651" s="1" t="str">
        <f>Tabulka1[[#This Row],[z2Label]]</f>
        <v>Dynamic viscosity (mPa.s)</v>
      </c>
      <c r="AK1651" s="1">
        <v>30</v>
      </c>
      <c r="AL1651" s="1" t="s">
        <v>83</v>
      </c>
      <c r="AM1651" s="1" t="s">
        <v>79</v>
      </c>
      <c r="AN1651" s="1">
        <f t="shared" si="1270"/>
        <v>2.5697945000000022</v>
      </c>
      <c r="AO1651" s="1">
        <f>Tabulka1[[#This Row],[Interpolated_z2]]-Tabulka1[[#This Row],[z2]]</f>
        <v>-0.19277180718183828</v>
      </c>
      <c r="AP1651" s="1">
        <f>Tabulka1[[#This Row],[Interpolated_z2 - measured]]/Tabulka1[[#This Row],[z2]]*100</f>
        <v>-6.9779974757778529</v>
      </c>
      <c r="AQ1651" s="1">
        <v>1</v>
      </c>
    </row>
    <row r="1652" spans="1:43" ht="16.5" x14ac:dyDescent="0.35">
      <c r="A1652" s="1">
        <f t="shared" ref="A1652:B1652" si="1376">A1281</f>
        <v>6.2898182478156031</v>
      </c>
      <c r="B1652" s="1">
        <f t="shared" si="1376"/>
        <v>3.1449091239078015</v>
      </c>
      <c r="C1652" s="1">
        <f>Tabulka1[[#This Row],[z2]]</f>
        <v>4.0043783357897498</v>
      </c>
      <c r="D1652" s="1">
        <f>Tabulka1[[#This Row],[std2]]</f>
        <v>8.982459164497931E-4</v>
      </c>
      <c r="E1652" s="1">
        <f t="shared" si="1199"/>
        <v>4</v>
      </c>
      <c r="F1652" s="1" t="s">
        <v>84</v>
      </c>
      <c r="G1652" s="1" t="s">
        <v>27</v>
      </c>
      <c r="H1652" s="1" t="str">
        <f>Tabulka1[[#This Row],[z2Label]]</f>
        <v>Dynamic viscosity (mPa.s)</v>
      </c>
      <c r="I1652" s="1">
        <f t="shared" ref="I1652:J1652" si="1377">I1281</f>
        <v>35</v>
      </c>
      <c r="J1652" s="1">
        <f t="shared" si="1377"/>
        <v>1</v>
      </c>
      <c r="K1652">
        <v>4.0043783357897498</v>
      </c>
      <c r="L1652">
        <v>8.982459164497931E-4</v>
      </c>
      <c r="M1652" s="1" t="s">
        <v>29</v>
      </c>
      <c r="N1652" s="1" t="s">
        <v>28</v>
      </c>
      <c r="O1652" s="1" t="s">
        <v>81</v>
      </c>
      <c r="P1652" s="1">
        <f t="shared" ref="P1652:Q1652" si="1378">P1281</f>
        <v>21.36988254816044</v>
      </c>
      <c r="Q1652" s="1">
        <f t="shared" si="1378"/>
        <v>1</v>
      </c>
      <c r="R1652" s="1">
        <f>Tabulka1[[#This Row],[z2]]</f>
        <v>4.0043783357897498</v>
      </c>
      <c r="S1652" s="1">
        <f>Tabulka1[[#This Row],[std2]]</f>
        <v>8.982459164497931E-4</v>
      </c>
      <c r="T1652" s="1" t="s">
        <v>39</v>
      </c>
      <c r="U1652" s="1" t="s">
        <v>28</v>
      </c>
      <c r="V1652" s="1" t="str">
        <f>Tabulka1[[#This Row],[z2Label]]</f>
        <v>Dynamic viscosity (mPa.s)</v>
      </c>
      <c r="W1652" s="1">
        <f>2*Tabulka1[[#This Row],[x3]]/94.196*1000/(100-Tabulka1[[#This Row],[x2]])</f>
        <v>6.9804964927991193</v>
      </c>
      <c r="X1652" s="1">
        <f>(Tabulka1[[#This Row],[x2]]-Tabulka1[[#This Row],[x3]])/60.08*1000/(100-Tabulka1[[#This Row],[x2]])</f>
        <v>3.4902482463995597</v>
      </c>
      <c r="Y1652" s="1">
        <f>Tabulka1[[#This Row],[z2]]</f>
        <v>4.0043783357897498</v>
      </c>
      <c r="Z1652" s="1">
        <f>Tabulka1[[#This Row],[std2]]</f>
        <v>8.982459164497931E-4</v>
      </c>
      <c r="AA1652" s="1" t="s">
        <v>40</v>
      </c>
      <c r="AB1652" s="1" t="s">
        <v>37</v>
      </c>
      <c r="AC1652" s="1" t="str">
        <f>Tabulka1[[#This Row],[z2Label]]</f>
        <v>Dynamic viscosity (mPa.s)</v>
      </c>
      <c r="AD1652" s="1">
        <f>Tabulka1[[#This Row],[y2]]</f>
        <v>1</v>
      </c>
      <c r="AE1652" s="1">
        <f>Tabulka1[[#This Row],[x3]]</f>
        <v>21.36988254816044</v>
      </c>
      <c r="AF1652" s="1">
        <f>Tabulka1[[#This Row],[x2]]-Tabulka1[[#This Row],[x3]]</f>
        <v>13.63011745183956</v>
      </c>
      <c r="AG1652" s="1">
        <f>100-Tabulka1[[#This Row],[Na2O_proc]]-Tabulka1[[#This Row],[SiO2_proc]]</f>
        <v>65</v>
      </c>
      <c r="AH1652" s="1">
        <f>Tabulka1[[#This Row],[z2]]</f>
        <v>4.0043783357897498</v>
      </c>
      <c r="AI1652" s="1">
        <f>Tabulka1[[#This Row],[std2]]</f>
        <v>8.982459164497931E-4</v>
      </c>
      <c r="AJ1652" s="1" t="str">
        <f>Tabulka1[[#This Row],[z2Label]]</f>
        <v>Dynamic viscosity (mPa.s)</v>
      </c>
      <c r="AK1652" s="1">
        <v>30</v>
      </c>
      <c r="AL1652" s="1" t="s">
        <v>83</v>
      </c>
      <c r="AM1652" s="1" t="s">
        <v>79</v>
      </c>
      <c r="AN1652" s="1">
        <f t="shared" si="1270"/>
        <v>3.9304699999999952</v>
      </c>
      <c r="AO1652" s="1">
        <f>Tabulka1[[#This Row],[Interpolated_z2]]-Tabulka1[[#This Row],[z2]]</f>
        <v>-7.3908335789754531E-2</v>
      </c>
      <c r="AP1652" s="1">
        <f>Tabulka1[[#This Row],[Interpolated_z2 - measured]]/Tabulka1[[#This Row],[z2]]*100</f>
        <v>-1.8456881341402573</v>
      </c>
      <c r="AQ1652" s="1">
        <v>1</v>
      </c>
    </row>
    <row r="1653" spans="1:43" ht="16.5" x14ac:dyDescent="0.35">
      <c r="A1653" s="1">
        <f t="shared" ref="A1653:B1653" si="1379">A1282</f>
        <v>7.558790738676139</v>
      </c>
      <c r="B1653" s="1">
        <f t="shared" si="1379"/>
        <v>3.7793953693380695</v>
      </c>
      <c r="C1653" s="1">
        <f>Tabulka1[[#This Row],[z2]]</f>
        <v>6.4023353105399554</v>
      </c>
      <c r="D1653" s="1">
        <f>Tabulka1[[#This Row],[std2]]</f>
        <v>9.8689980031173401E-3</v>
      </c>
      <c r="E1653" s="1">
        <f t="shared" si="1199"/>
        <v>4</v>
      </c>
      <c r="F1653" s="1" t="s">
        <v>84</v>
      </c>
      <c r="G1653" s="1" t="s">
        <v>27</v>
      </c>
      <c r="H1653" s="1" t="str">
        <f>Tabulka1[[#This Row],[z2Label]]</f>
        <v>Dynamic viscosity (mPa.s)</v>
      </c>
      <c r="I1653" s="1">
        <f t="shared" ref="I1653:J1653" si="1380">I1282</f>
        <v>40</v>
      </c>
      <c r="J1653" s="1">
        <f t="shared" si="1380"/>
        <v>1</v>
      </c>
      <c r="K1653">
        <v>6.4023353105399554</v>
      </c>
      <c r="L1653">
        <v>9.8689980031173401E-3</v>
      </c>
      <c r="M1653" s="1" t="s">
        <v>29</v>
      </c>
      <c r="N1653" s="1" t="s">
        <v>28</v>
      </c>
      <c r="O1653" s="1" t="s">
        <v>81</v>
      </c>
      <c r="P1653" s="1">
        <f t="shared" ref="P1653:Q1653" si="1381">P1282</f>
        <v>24.42272291218336</v>
      </c>
      <c r="Q1653" s="1">
        <f t="shared" si="1381"/>
        <v>1</v>
      </c>
      <c r="R1653" s="1">
        <f>Tabulka1[[#This Row],[z2]]</f>
        <v>6.4023353105399554</v>
      </c>
      <c r="S1653" s="1">
        <f>Tabulka1[[#This Row],[std2]]</f>
        <v>9.8689980031173401E-3</v>
      </c>
      <c r="T1653" s="1" t="s">
        <v>39</v>
      </c>
      <c r="U1653" s="1" t="s">
        <v>28</v>
      </c>
      <c r="V1653" s="1" t="str">
        <f>Tabulka1[[#This Row],[z2Label]]</f>
        <v>Dynamic viscosity (mPa.s)</v>
      </c>
      <c r="W1653" s="1">
        <f>2*Tabulka1[[#This Row],[x3]]/94.196*1000/(100-Tabulka1[[#This Row],[x2]])</f>
        <v>8.6425194672751005</v>
      </c>
      <c r="X1653" s="1">
        <f>(Tabulka1[[#This Row],[x2]]-Tabulka1[[#This Row],[x3]])/60.08*1000/(100-Tabulka1[[#This Row],[x2]])</f>
        <v>4.3212597336375502</v>
      </c>
      <c r="Y1653" s="1">
        <f>Tabulka1[[#This Row],[z2]]</f>
        <v>6.4023353105399554</v>
      </c>
      <c r="Z1653" s="1">
        <f>Tabulka1[[#This Row],[std2]]</f>
        <v>9.8689980031173401E-3</v>
      </c>
      <c r="AA1653" s="1" t="s">
        <v>40</v>
      </c>
      <c r="AB1653" s="1" t="s">
        <v>37</v>
      </c>
      <c r="AC1653" s="1" t="str">
        <f>Tabulka1[[#This Row],[z2Label]]</f>
        <v>Dynamic viscosity (mPa.s)</v>
      </c>
      <c r="AD1653" s="1">
        <f>Tabulka1[[#This Row],[y2]]</f>
        <v>1</v>
      </c>
      <c r="AE1653" s="1">
        <f>Tabulka1[[#This Row],[x3]]</f>
        <v>24.42272291218336</v>
      </c>
      <c r="AF1653" s="1">
        <f>Tabulka1[[#This Row],[x2]]-Tabulka1[[#This Row],[x3]]</f>
        <v>15.57727708781664</v>
      </c>
      <c r="AG1653" s="1">
        <f>100-Tabulka1[[#This Row],[Na2O_proc]]-Tabulka1[[#This Row],[SiO2_proc]]</f>
        <v>60</v>
      </c>
      <c r="AH1653" s="1">
        <f>Tabulka1[[#This Row],[z2]]</f>
        <v>6.4023353105399554</v>
      </c>
      <c r="AI1653" s="1">
        <f>Tabulka1[[#This Row],[std2]]</f>
        <v>9.8689980031173401E-3</v>
      </c>
      <c r="AJ1653" s="1" t="str">
        <f>Tabulka1[[#This Row],[z2Label]]</f>
        <v>Dynamic viscosity (mPa.s)</v>
      </c>
      <c r="AK1653" s="1">
        <v>30</v>
      </c>
      <c r="AL1653" s="1" t="s">
        <v>83</v>
      </c>
      <c r="AM1653" s="1" t="s">
        <v>79</v>
      </c>
      <c r="AN1653" s="1">
        <f t="shared" si="1270"/>
        <v>6.7553985000000001</v>
      </c>
      <c r="AO1653" s="1">
        <f>Tabulka1[[#This Row],[Interpolated_z2]]-Tabulka1[[#This Row],[z2]]</f>
        <v>0.35306318946004467</v>
      </c>
      <c r="AP1653" s="1">
        <f>Tabulka1[[#This Row],[Interpolated_z2 - measured]]/Tabulka1[[#This Row],[z2]]*100</f>
        <v>5.5146001003541363</v>
      </c>
      <c r="AQ1653" s="1">
        <v>1</v>
      </c>
    </row>
    <row r="1654" spans="1:43" ht="16.5" x14ac:dyDescent="0.35">
      <c r="A1654" s="1">
        <f t="shared" ref="A1654:B1654" si="1382">A1283</f>
        <v>8.9425963856983586</v>
      </c>
      <c r="B1654" s="1">
        <f t="shared" si="1382"/>
        <v>4.4712981928491793</v>
      </c>
      <c r="C1654" s="1">
        <f>Tabulka1[[#This Row],[z2]]</f>
        <v>12.293446927338348</v>
      </c>
      <c r="D1654" s="1">
        <f>Tabulka1[[#This Row],[std2]]</f>
        <v>1.2895959895082425E-2</v>
      </c>
      <c r="E1654" s="1">
        <f t="shared" si="1199"/>
        <v>4</v>
      </c>
      <c r="F1654" s="1" t="s">
        <v>84</v>
      </c>
      <c r="G1654" s="1" t="s">
        <v>27</v>
      </c>
      <c r="H1654" s="1" t="str">
        <f>Tabulka1[[#This Row],[z2Label]]</f>
        <v>Dynamic viscosity (mPa.s)</v>
      </c>
      <c r="I1654" s="1">
        <f t="shared" ref="I1654:J1654" si="1383">I1283</f>
        <v>45</v>
      </c>
      <c r="J1654" s="1">
        <f t="shared" si="1383"/>
        <v>1</v>
      </c>
      <c r="K1654">
        <v>12.293446927338348</v>
      </c>
      <c r="L1654">
        <v>1.2895959895082425E-2</v>
      </c>
      <c r="M1654" s="1" t="s">
        <v>29</v>
      </c>
      <c r="N1654" s="1" t="s">
        <v>28</v>
      </c>
      <c r="O1654" s="1" t="s">
        <v>81</v>
      </c>
      <c r="P1654" s="1">
        <f t="shared" ref="P1654:Q1654" si="1384">P1283</f>
        <v>27.47556327620628</v>
      </c>
      <c r="Q1654" s="1">
        <f t="shared" si="1384"/>
        <v>1</v>
      </c>
      <c r="R1654" s="1">
        <f>Tabulka1[[#This Row],[z2]]</f>
        <v>12.293446927338348</v>
      </c>
      <c r="S1654" s="1">
        <f>Tabulka1[[#This Row],[std2]]</f>
        <v>1.2895959895082425E-2</v>
      </c>
      <c r="T1654" s="1" t="s">
        <v>39</v>
      </c>
      <c r="U1654" s="1" t="s">
        <v>28</v>
      </c>
      <c r="V1654" s="1" t="str">
        <f>Tabulka1[[#This Row],[z2Label]]</f>
        <v>Dynamic viscosity (mPa.s)</v>
      </c>
      <c r="W1654" s="1">
        <f>2*Tabulka1[[#This Row],[x3]]/94.196*1000/(100-Tabulka1[[#This Row],[x2]])</f>
        <v>10.606728437110352</v>
      </c>
      <c r="X1654" s="1">
        <f>(Tabulka1[[#This Row],[x2]]-Tabulka1[[#This Row],[x3]])/60.08*1000/(100-Tabulka1[[#This Row],[x2]])</f>
        <v>5.3033642185551759</v>
      </c>
      <c r="Y1654" s="1">
        <f>Tabulka1[[#This Row],[z2]]</f>
        <v>12.293446927338348</v>
      </c>
      <c r="Z1654" s="1">
        <f>Tabulka1[[#This Row],[std2]]</f>
        <v>1.2895959895082425E-2</v>
      </c>
      <c r="AA1654" s="1" t="s">
        <v>40</v>
      </c>
      <c r="AB1654" s="1" t="s">
        <v>37</v>
      </c>
      <c r="AC1654" s="1" t="str">
        <f>Tabulka1[[#This Row],[z2Label]]</f>
        <v>Dynamic viscosity (mPa.s)</v>
      </c>
      <c r="AD1654" s="1">
        <f>Tabulka1[[#This Row],[y2]]</f>
        <v>1</v>
      </c>
      <c r="AE1654" s="1">
        <f>Tabulka1[[#This Row],[x3]]</f>
        <v>27.47556327620628</v>
      </c>
      <c r="AF1654" s="1">
        <f>Tabulka1[[#This Row],[x2]]-Tabulka1[[#This Row],[x3]]</f>
        <v>17.52443672379372</v>
      </c>
      <c r="AG1654" s="1">
        <f>100-Tabulka1[[#This Row],[Na2O_proc]]-Tabulka1[[#This Row],[SiO2_proc]]</f>
        <v>54.999999999999993</v>
      </c>
      <c r="AH1654" s="1">
        <f>Tabulka1[[#This Row],[z2]]</f>
        <v>12.293446927338348</v>
      </c>
      <c r="AI1654" s="1">
        <f>Tabulka1[[#This Row],[std2]]</f>
        <v>1.2895959895082425E-2</v>
      </c>
      <c r="AJ1654" s="1" t="str">
        <f>Tabulka1[[#This Row],[z2Label]]</f>
        <v>Dynamic viscosity (mPa.s)</v>
      </c>
      <c r="AK1654" s="1">
        <v>30</v>
      </c>
      <c r="AL1654" s="1" t="s">
        <v>83</v>
      </c>
      <c r="AM1654" s="1" t="s">
        <v>79</v>
      </c>
      <c r="AN1654" s="1">
        <f t="shared" si="1270"/>
        <v>11.932062499999997</v>
      </c>
      <c r="AO1654" s="1">
        <f>Tabulka1[[#This Row],[Interpolated_z2]]-Tabulka1[[#This Row],[z2]]</f>
        <v>-0.36138442733835063</v>
      </c>
      <c r="AP1654" s="1">
        <f>Tabulka1[[#This Row],[Interpolated_z2 - measured]]/Tabulka1[[#This Row],[z2]]*100</f>
        <v>-2.939650933333422</v>
      </c>
      <c r="AQ1654" s="1">
        <v>1</v>
      </c>
    </row>
    <row r="1655" spans="1:43" ht="16.5" x14ac:dyDescent="0.35">
      <c r="A1655" s="1">
        <f t="shared" ref="A1655:B1655" si="1385">A1284</f>
        <v>0</v>
      </c>
      <c r="B1655" s="1">
        <f t="shared" si="1385"/>
        <v>0</v>
      </c>
      <c r="C1655" s="1">
        <f>Tabulka1[[#This Row],[z2]]</f>
        <v>0.77901098169446481</v>
      </c>
      <c r="D1655" s="1">
        <f>Tabulka1[[#This Row],[std2]]</f>
        <v>2.1986370004217341E-3</v>
      </c>
      <c r="E1655" s="1">
        <f t="shared" si="1199"/>
        <v>5</v>
      </c>
      <c r="F1655" s="1" t="s">
        <v>84</v>
      </c>
      <c r="G1655" s="1" t="s">
        <v>27</v>
      </c>
      <c r="H1655" s="1" t="str">
        <f>Tabulka1[[#This Row],[z2Label]]</f>
        <v>Dynamic viscosity (mPa.s)</v>
      </c>
      <c r="I1655" s="1">
        <f t="shared" ref="I1655:J1655" si="1386">I1284</f>
        <v>0</v>
      </c>
      <c r="J1655" s="1">
        <f t="shared" si="1386"/>
        <v>1.5</v>
      </c>
      <c r="K1655" s="1">
        <v>0.77901098169446481</v>
      </c>
      <c r="L1655" s="1">
        <v>2.1986370004217341E-3</v>
      </c>
      <c r="M1655" s="1" t="s">
        <v>29</v>
      </c>
      <c r="N1655" s="1" t="s">
        <v>28</v>
      </c>
      <c r="O1655" s="1" t="s">
        <v>81</v>
      </c>
      <c r="P1655" s="1">
        <f t="shared" ref="P1655:Q1655" si="1387">P1284</f>
        <v>0</v>
      </c>
      <c r="Q1655" s="1">
        <f t="shared" si="1387"/>
        <v>1.5</v>
      </c>
      <c r="R1655" s="1">
        <f>Tabulka1[[#This Row],[z2]]</f>
        <v>0.77901098169446481</v>
      </c>
      <c r="S1655" s="1">
        <f>Tabulka1[[#This Row],[std2]]</f>
        <v>2.1986370004217341E-3</v>
      </c>
      <c r="T1655" s="1" t="s">
        <v>39</v>
      </c>
      <c r="U1655" s="1" t="s">
        <v>28</v>
      </c>
      <c r="V1655" s="1" t="str">
        <f>Tabulka1[[#This Row],[z2Label]]</f>
        <v>Dynamic viscosity (mPa.s)</v>
      </c>
      <c r="W1655" s="1">
        <f>2*Tabulka1[[#This Row],[x3]]/94.196*1000/(100-Tabulka1[[#This Row],[x2]])</f>
        <v>0</v>
      </c>
      <c r="X1655" s="1">
        <f>(Tabulka1[[#This Row],[x2]]-Tabulka1[[#This Row],[x3]])/60.08*1000/(100-Tabulka1[[#This Row],[x2]])</f>
        <v>0</v>
      </c>
      <c r="Y1655" s="1">
        <f>Tabulka1[[#This Row],[z2]]</f>
        <v>0.77901098169446481</v>
      </c>
      <c r="Z1655" s="1">
        <f>Tabulka1[[#This Row],[std2]]</f>
        <v>2.1986370004217341E-3</v>
      </c>
      <c r="AA1655" s="1" t="s">
        <v>40</v>
      </c>
      <c r="AB1655" s="1" t="s">
        <v>37</v>
      </c>
      <c r="AC1655" s="1" t="str">
        <f>Tabulka1[[#This Row],[z2Label]]</f>
        <v>Dynamic viscosity (mPa.s)</v>
      </c>
      <c r="AD1655" s="1">
        <f>Tabulka1[[#This Row],[y2]]</f>
        <v>1.5</v>
      </c>
      <c r="AE1655" s="1">
        <f>Tabulka1[[#This Row],[x3]]</f>
        <v>0</v>
      </c>
      <c r="AF1655" s="1">
        <f>Tabulka1[[#This Row],[x2]]-Tabulka1[[#This Row],[x3]]</f>
        <v>0</v>
      </c>
      <c r="AG1655" s="1">
        <f>100-Tabulka1[[#This Row],[Na2O_proc]]-Tabulka1[[#This Row],[SiO2_proc]]</f>
        <v>100</v>
      </c>
      <c r="AH1655" s="1">
        <f>Tabulka1[[#This Row],[z2]]</f>
        <v>0.77901098169446481</v>
      </c>
      <c r="AI1655" s="1">
        <f>Tabulka1[[#This Row],[std2]]</f>
        <v>2.1986370004217341E-3</v>
      </c>
      <c r="AJ1655" s="1" t="str">
        <f>Tabulka1[[#This Row],[z2Label]]</f>
        <v>Dynamic viscosity (mPa.s)</v>
      </c>
      <c r="AK1655" s="1">
        <v>30</v>
      </c>
      <c r="AL1655" s="1" t="s">
        <v>83</v>
      </c>
      <c r="AM1655" s="1" t="s">
        <v>79</v>
      </c>
      <c r="AN1655" s="1">
        <f t="shared" si="1270"/>
        <v>0.78210746874999992</v>
      </c>
      <c r="AO1655" s="1">
        <f>Tabulka1[[#This Row],[Interpolated_z2]]-Tabulka1[[#This Row],[z2]]</f>
        <v>3.0964870555351132E-3</v>
      </c>
      <c r="AP1655" s="1">
        <f>Tabulka1[[#This Row],[Interpolated_z2 - measured]]/Tabulka1[[#This Row],[z2]]*100</f>
        <v>0.3974895256033224</v>
      </c>
      <c r="AQ1655" s="1">
        <v>100</v>
      </c>
    </row>
    <row r="1656" spans="1:43" ht="16.5" x14ac:dyDescent="0.35">
      <c r="A1656" s="1">
        <f t="shared" ref="A1656:B1656" si="1388">A1285</f>
        <v>0.56445994921764786</v>
      </c>
      <c r="B1656" s="1">
        <f t="shared" si="1388"/>
        <v>0.4233449619132359</v>
      </c>
      <c r="C1656" s="1">
        <f>Tabulka1[[#This Row],[z2]]</f>
        <v>0.88989148915346106</v>
      </c>
      <c r="D1656" s="1">
        <f>Tabulka1[[#This Row],[std2]]</f>
        <v>1.1540335005337103E-4</v>
      </c>
      <c r="E1656" s="1">
        <f t="shared" si="1199"/>
        <v>5</v>
      </c>
      <c r="F1656" s="1" t="s">
        <v>84</v>
      </c>
      <c r="G1656" s="1" t="s">
        <v>27</v>
      </c>
      <c r="H1656" s="1" t="str">
        <f>Tabulka1[[#This Row],[z2Label]]</f>
        <v>Dynamic viscosity (mPa.s)</v>
      </c>
      <c r="I1656" s="1">
        <f t="shared" ref="I1656:J1656" si="1389">I1285</f>
        <v>5</v>
      </c>
      <c r="J1656" s="1">
        <f t="shared" si="1389"/>
        <v>1.5</v>
      </c>
      <c r="K1656">
        <v>0.88989148915346106</v>
      </c>
      <c r="L1656">
        <v>1.1540335005337103E-4</v>
      </c>
      <c r="M1656" s="1" t="s">
        <v>29</v>
      </c>
      <c r="N1656" s="1" t="s">
        <v>28</v>
      </c>
      <c r="O1656" s="1" t="s">
        <v>81</v>
      </c>
      <c r="P1656" s="1">
        <f t="shared" ref="P1656:Q1656" si="1390">P1285</f>
        <v>2.5552854879663189</v>
      </c>
      <c r="Q1656" s="1">
        <f t="shared" si="1390"/>
        <v>1.5</v>
      </c>
      <c r="R1656" s="1">
        <f>Tabulka1[[#This Row],[z2]]</f>
        <v>0.88989148915346106</v>
      </c>
      <c r="S1656" s="1">
        <f>Tabulka1[[#This Row],[std2]]</f>
        <v>1.1540335005337103E-4</v>
      </c>
      <c r="T1656" s="1" t="s">
        <v>39</v>
      </c>
      <c r="U1656" s="1" t="s">
        <v>28</v>
      </c>
      <c r="V1656" s="1" t="str">
        <f>Tabulka1[[#This Row],[z2Label]]</f>
        <v>Dynamic viscosity (mPa.s)</v>
      </c>
      <c r="W1656" s="1">
        <f>2*Tabulka1[[#This Row],[x3]]/94.196*1000/(100-Tabulka1[[#This Row],[x2]])</f>
        <v>0.57110157498392367</v>
      </c>
      <c r="X1656" s="1">
        <f>(Tabulka1[[#This Row],[x2]]-Tabulka1[[#This Row],[x3]])/60.08*1000/(100-Tabulka1[[#This Row],[x2]])</f>
        <v>0.42832618123794258</v>
      </c>
      <c r="Y1656" s="1">
        <f>Tabulka1[[#This Row],[z2]]</f>
        <v>0.88989148915346106</v>
      </c>
      <c r="Z1656" s="1">
        <f>Tabulka1[[#This Row],[std2]]</f>
        <v>1.1540335005337103E-4</v>
      </c>
      <c r="AA1656" s="1" t="s">
        <v>40</v>
      </c>
      <c r="AB1656" s="1" t="s">
        <v>37</v>
      </c>
      <c r="AC1656" s="1" t="str">
        <f>Tabulka1[[#This Row],[z2Label]]</f>
        <v>Dynamic viscosity (mPa.s)</v>
      </c>
      <c r="AD1656" s="1">
        <f>Tabulka1[[#This Row],[y2]]</f>
        <v>1.5</v>
      </c>
      <c r="AE1656" s="1">
        <f>Tabulka1[[#This Row],[x3]]</f>
        <v>2.5552854879663189</v>
      </c>
      <c r="AF1656" s="1">
        <f>Tabulka1[[#This Row],[x2]]-Tabulka1[[#This Row],[x3]]</f>
        <v>2.4447145120336811</v>
      </c>
      <c r="AG1656" s="1">
        <f>100-Tabulka1[[#This Row],[Na2O_proc]]-Tabulka1[[#This Row],[SiO2_proc]]</f>
        <v>95</v>
      </c>
      <c r="AH1656" s="1">
        <f>Tabulka1[[#This Row],[z2]]</f>
        <v>0.88989148915346106</v>
      </c>
      <c r="AI1656" s="1">
        <f>Tabulka1[[#This Row],[std2]]</f>
        <v>1.1540335005337103E-4</v>
      </c>
      <c r="AJ1656" s="1" t="str">
        <f>Tabulka1[[#This Row],[z2Label]]</f>
        <v>Dynamic viscosity (mPa.s)</v>
      </c>
      <c r="AK1656" s="1">
        <v>30</v>
      </c>
      <c r="AL1656" s="1" t="s">
        <v>83</v>
      </c>
      <c r="AM1656" s="1" t="s">
        <v>79</v>
      </c>
      <c r="AN1656" s="1">
        <f t="shared" si="1270"/>
        <v>0.77168234375000011</v>
      </c>
      <c r="AO1656" s="1">
        <f>Tabulka1[[#This Row],[Interpolated_z2]]-Tabulka1[[#This Row],[z2]]</f>
        <v>-0.11820914540346095</v>
      </c>
      <c r="AP1656" s="1">
        <f>Tabulka1[[#This Row],[Interpolated_z2 - measured]]/Tabulka1[[#This Row],[z2]]*100</f>
        <v>-13.283546010301922</v>
      </c>
      <c r="AQ1656" s="1">
        <v>1</v>
      </c>
    </row>
    <row r="1657" spans="1:43" ht="16.5" x14ac:dyDescent="0.35">
      <c r="A1657" s="1">
        <f t="shared" ref="A1657:B1657" si="1391">A1286</f>
        <v>1.178448968076564</v>
      </c>
      <c r="B1657" s="1">
        <f t="shared" si="1391"/>
        <v>0.88383672605742292</v>
      </c>
      <c r="C1657" s="1">
        <f>Tabulka1[[#This Row],[z2]]</f>
        <v>1.0364479050949655</v>
      </c>
      <c r="D1657" s="1">
        <f>Tabulka1[[#This Row],[std2]]</f>
        <v>1.1462971353951529E-5</v>
      </c>
      <c r="E1657" s="1">
        <f t="shared" ref="E1657:E1706" si="1392">E1286</f>
        <v>5</v>
      </c>
      <c r="F1657" s="1" t="s">
        <v>84</v>
      </c>
      <c r="G1657" s="1" t="s">
        <v>27</v>
      </c>
      <c r="H1657" s="1" t="str">
        <f>Tabulka1[[#This Row],[z2Label]]</f>
        <v>Dynamic viscosity (mPa.s)</v>
      </c>
      <c r="I1657" s="1">
        <f t="shared" ref="I1657:J1657" si="1393">I1286</f>
        <v>10</v>
      </c>
      <c r="J1657" s="1">
        <f t="shared" si="1393"/>
        <v>1.5</v>
      </c>
      <c r="K1657">
        <v>1.0364479050949655</v>
      </c>
      <c r="L1657">
        <v>1.1462971353951529E-5</v>
      </c>
      <c r="M1657" s="1" t="s">
        <v>29</v>
      </c>
      <c r="N1657" s="1" t="s">
        <v>28</v>
      </c>
      <c r="O1657" s="1" t="s">
        <v>81</v>
      </c>
      <c r="P1657" s="1">
        <f t="shared" ref="P1657:Q1657" si="1394">P1286</f>
        <v>5.1105709759326379</v>
      </c>
      <c r="Q1657" s="1">
        <f t="shared" si="1394"/>
        <v>1.5</v>
      </c>
      <c r="R1657" s="1">
        <f>Tabulka1[[#This Row],[z2]]</f>
        <v>1.0364479050949655</v>
      </c>
      <c r="S1657" s="1">
        <f>Tabulka1[[#This Row],[std2]]</f>
        <v>1.1462971353951529E-5</v>
      </c>
      <c r="T1657" s="1" t="s">
        <v>39</v>
      </c>
      <c r="U1657" s="1" t="s">
        <v>28</v>
      </c>
      <c r="V1657" s="1" t="str">
        <f>Tabulka1[[#This Row],[z2Label]]</f>
        <v>Dynamic viscosity (mPa.s)</v>
      </c>
      <c r="W1657" s="1">
        <f>2*Tabulka1[[#This Row],[x3]]/94.196*1000/(100-Tabulka1[[#This Row],[x2]])</f>
        <v>1.2056588805216166</v>
      </c>
      <c r="X1657" s="1">
        <f>(Tabulka1[[#This Row],[x2]]-Tabulka1[[#This Row],[x3]])/60.08*1000/(100-Tabulka1[[#This Row],[x2]])</f>
        <v>0.90424416039121214</v>
      </c>
      <c r="Y1657" s="1">
        <f>Tabulka1[[#This Row],[z2]]</f>
        <v>1.0364479050949655</v>
      </c>
      <c r="Z1657" s="1">
        <f>Tabulka1[[#This Row],[std2]]</f>
        <v>1.1462971353951529E-5</v>
      </c>
      <c r="AA1657" s="1" t="s">
        <v>40</v>
      </c>
      <c r="AB1657" s="1" t="s">
        <v>37</v>
      </c>
      <c r="AC1657" s="1" t="str">
        <f>Tabulka1[[#This Row],[z2Label]]</f>
        <v>Dynamic viscosity (mPa.s)</v>
      </c>
      <c r="AD1657" s="1">
        <f>Tabulka1[[#This Row],[y2]]</f>
        <v>1.5</v>
      </c>
      <c r="AE1657" s="1">
        <f>Tabulka1[[#This Row],[x3]]</f>
        <v>5.1105709759326379</v>
      </c>
      <c r="AF1657" s="1">
        <f>Tabulka1[[#This Row],[x2]]-Tabulka1[[#This Row],[x3]]</f>
        <v>4.8894290240673621</v>
      </c>
      <c r="AG1657" s="1">
        <f>100-Tabulka1[[#This Row],[Na2O_proc]]-Tabulka1[[#This Row],[SiO2_proc]]</f>
        <v>90</v>
      </c>
      <c r="AH1657" s="1">
        <f>Tabulka1[[#This Row],[z2]]</f>
        <v>1.0364479050949655</v>
      </c>
      <c r="AI1657" s="1">
        <f>Tabulka1[[#This Row],[std2]]</f>
        <v>1.1462971353951529E-5</v>
      </c>
      <c r="AJ1657" s="1" t="str">
        <f>Tabulka1[[#This Row],[z2Label]]</f>
        <v>Dynamic viscosity (mPa.s)</v>
      </c>
      <c r="AK1657" s="1">
        <v>30</v>
      </c>
      <c r="AL1657" s="1" t="s">
        <v>83</v>
      </c>
      <c r="AM1657" s="1" t="s">
        <v>79</v>
      </c>
      <c r="AN1657" s="1">
        <f t="shared" si="1270"/>
        <v>1.05820334375</v>
      </c>
      <c r="AO1657" s="1">
        <f>Tabulka1[[#This Row],[Interpolated_z2]]-Tabulka1[[#This Row],[z2]]</f>
        <v>2.1755438655034487E-2</v>
      </c>
      <c r="AP1657" s="1">
        <f>Tabulka1[[#This Row],[Interpolated_z2 - measured]]/Tabulka1[[#This Row],[z2]]*100</f>
        <v>2.0990383161651645</v>
      </c>
      <c r="AQ1657" s="1">
        <v>1</v>
      </c>
    </row>
    <row r="1658" spans="1:43" ht="16.5" x14ac:dyDescent="0.35">
      <c r="A1658" s="1">
        <f t="shared" ref="A1658:B1658" si="1395">A1287</f>
        <v>1.8475173072332298</v>
      </c>
      <c r="B1658" s="1">
        <f t="shared" si="1395"/>
        <v>1.3856379804249224</v>
      </c>
      <c r="C1658" s="1">
        <f>Tabulka1[[#This Row],[z2]]</f>
        <v>1.2431690270706703</v>
      </c>
      <c r="D1658" s="1">
        <f>Tabulka1[[#This Row],[std2]]</f>
        <v>5.6899228392393538E-5</v>
      </c>
      <c r="E1658" s="1">
        <f t="shared" si="1392"/>
        <v>5</v>
      </c>
      <c r="F1658" s="1" t="s">
        <v>84</v>
      </c>
      <c r="G1658" s="1" t="s">
        <v>27</v>
      </c>
      <c r="H1658" s="1" t="str">
        <f>Tabulka1[[#This Row],[z2Label]]</f>
        <v>Dynamic viscosity (mPa.s)</v>
      </c>
      <c r="I1658" s="1">
        <f t="shared" ref="I1658:J1658" si="1396">I1287</f>
        <v>15</v>
      </c>
      <c r="J1658" s="1">
        <f t="shared" si="1396"/>
        <v>1.5</v>
      </c>
      <c r="K1658">
        <v>1.2431690270706703</v>
      </c>
      <c r="L1658">
        <v>5.6899228392393538E-5</v>
      </c>
      <c r="M1658" s="1" t="s">
        <v>29</v>
      </c>
      <c r="N1658" s="1" t="s">
        <v>28</v>
      </c>
      <c r="O1658" s="1" t="s">
        <v>81</v>
      </c>
      <c r="P1658" s="1">
        <f t="shared" ref="P1658:Q1658" si="1397">P1287</f>
        <v>7.6658564638989564</v>
      </c>
      <c r="Q1658" s="1">
        <f t="shared" si="1397"/>
        <v>1.5</v>
      </c>
      <c r="R1658" s="1">
        <f>Tabulka1[[#This Row],[z2]]</f>
        <v>1.2431690270706703</v>
      </c>
      <c r="S1658" s="1">
        <f>Tabulka1[[#This Row],[std2]]</f>
        <v>5.6899228392393538E-5</v>
      </c>
      <c r="T1658" s="1" t="s">
        <v>39</v>
      </c>
      <c r="U1658" s="1" t="s">
        <v>28</v>
      </c>
      <c r="V1658" s="1" t="str">
        <f>Tabulka1[[#This Row],[z2Label]]</f>
        <v>Dynamic viscosity (mPa.s)</v>
      </c>
      <c r="W1658" s="1">
        <f>2*Tabulka1[[#This Row],[x3]]/94.196*1000/(100-Tabulka1[[#This Row],[x2]])</f>
        <v>1.9148699867108023</v>
      </c>
      <c r="X1658" s="1">
        <f>(Tabulka1[[#This Row],[x2]]-Tabulka1[[#This Row],[x3]])/60.08*1000/(100-Tabulka1[[#This Row],[x2]])</f>
        <v>1.4361524900331017</v>
      </c>
      <c r="Y1658" s="1">
        <f>Tabulka1[[#This Row],[z2]]</f>
        <v>1.2431690270706703</v>
      </c>
      <c r="Z1658" s="1">
        <f>Tabulka1[[#This Row],[std2]]</f>
        <v>5.6899228392393538E-5</v>
      </c>
      <c r="AA1658" s="1" t="s">
        <v>40</v>
      </c>
      <c r="AB1658" s="1" t="s">
        <v>37</v>
      </c>
      <c r="AC1658" s="1" t="str">
        <f>Tabulka1[[#This Row],[z2Label]]</f>
        <v>Dynamic viscosity (mPa.s)</v>
      </c>
      <c r="AD1658" s="1">
        <f>Tabulka1[[#This Row],[y2]]</f>
        <v>1.5</v>
      </c>
      <c r="AE1658" s="1">
        <f>Tabulka1[[#This Row],[x3]]</f>
        <v>7.6658564638989564</v>
      </c>
      <c r="AF1658" s="1">
        <f>Tabulka1[[#This Row],[x2]]-Tabulka1[[#This Row],[x3]]</f>
        <v>7.3341435361010436</v>
      </c>
      <c r="AG1658" s="1">
        <f>100-Tabulka1[[#This Row],[Na2O_proc]]-Tabulka1[[#This Row],[SiO2_proc]]</f>
        <v>85</v>
      </c>
      <c r="AH1658" s="1">
        <f>Tabulka1[[#This Row],[z2]]</f>
        <v>1.2431690270706703</v>
      </c>
      <c r="AI1658" s="1">
        <f>Tabulka1[[#This Row],[std2]]</f>
        <v>5.6899228392393538E-5</v>
      </c>
      <c r="AJ1658" s="1" t="str">
        <f>Tabulka1[[#This Row],[z2Label]]</f>
        <v>Dynamic viscosity (mPa.s)</v>
      </c>
      <c r="AK1658" s="1">
        <v>30</v>
      </c>
      <c r="AL1658" s="1" t="s">
        <v>83</v>
      </c>
      <c r="AM1658" s="1" t="s">
        <v>79</v>
      </c>
      <c r="AN1658" s="1">
        <f t="shared" si="1270"/>
        <v>1.3650142187499983</v>
      </c>
      <c r="AO1658" s="1">
        <f>Tabulka1[[#This Row],[Interpolated_z2]]-Tabulka1[[#This Row],[z2]]</f>
        <v>0.12184519167932795</v>
      </c>
      <c r="AP1658" s="1">
        <f>Tabulka1[[#This Row],[Interpolated_z2 - measured]]/Tabulka1[[#This Row],[z2]]*100</f>
        <v>9.801176591926259</v>
      </c>
      <c r="AQ1658" s="1">
        <v>1</v>
      </c>
    </row>
    <row r="1659" spans="1:43" ht="16.5" x14ac:dyDescent="0.35">
      <c r="A1659" s="1">
        <f t="shared" ref="A1659:B1659" si="1398">A1288</f>
        <v>2.5769981987456325</v>
      </c>
      <c r="B1659" s="1">
        <f t="shared" si="1398"/>
        <v>1.9327486490592243</v>
      </c>
      <c r="C1659" s="1">
        <f>Tabulka1[[#This Row],[z2]]</f>
        <v>1.5451452269538848</v>
      </c>
      <c r="D1659" s="1">
        <f>Tabulka1[[#This Row],[std2]]</f>
        <v>2.2582187111062099E-5</v>
      </c>
      <c r="E1659" s="1">
        <f t="shared" si="1392"/>
        <v>5</v>
      </c>
      <c r="F1659" s="1" t="s">
        <v>84</v>
      </c>
      <c r="G1659" s="1" t="s">
        <v>27</v>
      </c>
      <c r="H1659" s="1" t="str">
        <f>Tabulka1[[#This Row],[z2Label]]</f>
        <v>Dynamic viscosity (mPa.s)</v>
      </c>
      <c r="I1659" s="1">
        <f t="shared" ref="I1659:J1659" si="1399">I1288</f>
        <v>20</v>
      </c>
      <c r="J1659" s="1">
        <f t="shared" si="1399"/>
        <v>1.5</v>
      </c>
      <c r="K1659">
        <v>1.5451452269538848</v>
      </c>
      <c r="L1659">
        <v>2.2582187111062099E-5</v>
      </c>
      <c r="M1659" s="1" t="s">
        <v>29</v>
      </c>
      <c r="N1659" s="1" t="s">
        <v>28</v>
      </c>
      <c r="O1659" s="1" t="s">
        <v>81</v>
      </c>
      <c r="P1659" s="1">
        <f t="shared" ref="P1659:Q1659" si="1400">P1288</f>
        <v>10.221141951865276</v>
      </c>
      <c r="Q1659" s="1">
        <f t="shared" si="1400"/>
        <v>1.5</v>
      </c>
      <c r="R1659" s="1">
        <f>Tabulka1[[#This Row],[z2]]</f>
        <v>1.5451452269538848</v>
      </c>
      <c r="S1659" s="1">
        <f>Tabulka1[[#This Row],[std2]]</f>
        <v>2.2582187111062099E-5</v>
      </c>
      <c r="T1659" s="1" t="s">
        <v>39</v>
      </c>
      <c r="U1659" s="1" t="s">
        <v>28</v>
      </c>
      <c r="V1659" s="1" t="str">
        <f>Tabulka1[[#This Row],[z2Label]]</f>
        <v>Dynamic viscosity (mPa.s)</v>
      </c>
      <c r="W1659" s="1">
        <f>2*Tabulka1[[#This Row],[x3]]/94.196*1000/(100-Tabulka1[[#This Row],[x2]])</f>
        <v>2.7127324811736373</v>
      </c>
      <c r="X1659" s="1">
        <f>(Tabulka1[[#This Row],[x2]]-Tabulka1[[#This Row],[x3]])/60.08*1000/(100-Tabulka1[[#This Row],[x2]])</f>
        <v>2.0345493608802272</v>
      </c>
      <c r="Y1659" s="1">
        <f>Tabulka1[[#This Row],[z2]]</f>
        <v>1.5451452269538848</v>
      </c>
      <c r="Z1659" s="1">
        <f>Tabulka1[[#This Row],[std2]]</f>
        <v>2.2582187111062099E-5</v>
      </c>
      <c r="AA1659" s="1" t="s">
        <v>40</v>
      </c>
      <c r="AB1659" s="1" t="s">
        <v>37</v>
      </c>
      <c r="AC1659" s="1" t="str">
        <f>Tabulka1[[#This Row],[z2Label]]</f>
        <v>Dynamic viscosity (mPa.s)</v>
      </c>
      <c r="AD1659" s="1">
        <f>Tabulka1[[#This Row],[y2]]</f>
        <v>1.5</v>
      </c>
      <c r="AE1659" s="1">
        <f>Tabulka1[[#This Row],[x3]]</f>
        <v>10.221141951865276</v>
      </c>
      <c r="AF1659" s="1">
        <f>Tabulka1[[#This Row],[x2]]-Tabulka1[[#This Row],[x3]]</f>
        <v>9.7788580481347243</v>
      </c>
      <c r="AG1659" s="1">
        <f>100-Tabulka1[[#This Row],[Na2O_proc]]-Tabulka1[[#This Row],[SiO2_proc]]</f>
        <v>80</v>
      </c>
      <c r="AH1659" s="1">
        <f>Tabulka1[[#This Row],[z2]]</f>
        <v>1.5451452269538848</v>
      </c>
      <c r="AI1659" s="1">
        <f>Tabulka1[[#This Row],[std2]]</f>
        <v>2.2582187111062099E-5</v>
      </c>
      <c r="AJ1659" s="1" t="str">
        <f>Tabulka1[[#This Row],[z2Label]]</f>
        <v>Dynamic viscosity (mPa.s)</v>
      </c>
      <c r="AK1659" s="1">
        <v>30</v>
      </c>
      <c r="AL1659" s="1" t="s">
        <v>83</v>
      </c>
      <c r="AM1659" s="1" t="s">
        <v>79</v>
      </c>
      <c r="AN1659" s="1">
        <f t="shared" si="1270"/>
        <v>1.6162187187499986</v>
      </c>
      <c r="AO1659" s="1">
        <f>Tabulka1[[#This Row],[Interpolated_z2]]-Tabulka1[[#This Row],[z2]]</f>
        <v>7.1073491796113775E-2</v>
      </c>
      <c r="AP1659" s="1">
        <f>Tabulka1[[#This Row],[Interpolated_z2 - measured]]/Tabulka1[[#This Row],[z2]]*100</f>
        <v>4.5997936346882282</v>
      </c>
      <c r="AQ1659" s="1">
        <v>1</v>
      </c>
    </row>
    <row r="1660" spans="1:43" ht="16.5" x14ac:dyDescent="0.35">
      <c r="A1660" s="1">
        <f t="shared" ref="A1660:B1660" si="1401">A1289</f>
        <v>3.3740966600837692</v>
      </c>
      <c r="B1660" s="1">
        <f t="shared" si="1401"/>
        <v>2.530572495062827</v>
      </c>
      <c r="C1660" s="1">
        <f>Tabulka1[[#This Row],[z2]]</f>
        <v>2.0183814370871351</v>
      </c>
      <c r="D1660" s="1">
        <f>Tabulka1[[#This Row],[std2]]</f>
        <v>9.4379021144518366E-3</v>
      </c>
      <c r="E1660" s="1">
        <f t="shared" si="1392"/>
        <v>5</v>
      </c>
      <c r="F1660" s="1" t="s">
        <v>84</v>
      </c>
      <c r="G1660" s="1" t="s">
        <v>27</v>
      </c>
      <c r="H1660" s="1" t="str">
        <f>Tabulka1[[#This Row],[z2Label]]</f>
        <v>Dynamic viscosity (mPa.s)</v>
      </c>
      <c r="I1660" s="1">
        <f t="shared" ref="I1660:J1660" si="1402">I1289</f>
        <v>25</v>
      </c>
      <c r="J1660" s="1">
        <f t="shared" si="1402"/>
        <v>1.5</v>
      </c>
      <c r="K1660">
        <v>2.0183814370871351</v>
      </c>
      <c r="L1660">
        <v>9.4379021144518366E-3</v>
      </c>
      <c r="M1660" s="1" t="s">
        <v>29</v>
      </c>
      <c r="N1660" s="1" t="s">
        <v>28</v>
      </c>
      <c r="O1660" s="1" t="s">
        <v>81</v>
      </c>
      <c r="P1660" s="1">
        <f t="shared" ref="P1660:Q1660" si="1403">P1289</f>
        <v>12.776427439831593</v>
      </c>
      <c r="Q1660" s="1">
        <f t="shared" si="1403"/>
        <v>1.5</v>
      </c>
      <c r="R1660" s="1">
        <f>Tabulka1[[#This Row],[z2]]</f>
        <v>2.0183814370871351</v>
      </c>
      <c r="S1660" s="1">
        <f>Tabulka1[[#This Row],[std2]]</f>
        <v>9.4379021144518366E-3</v>
      </c>
      <c r="T1660" s="1" t="s">
        <v>39</v>
      </c>
      <c r="U1660" s="1" t="s">
        <v>28</v>
      </c>
      <c r="V1660" s="1" t="str">
        <f>Tabulka1[[#This Row],[z2Label]]</f>
        <v>Dynamic viscosity (mPa.s)</v>
      </c>
      <c r="W1660" s="1">
        <f>2*Tabulka1[[#This Row],[x3]]/94.196*1000/(100-Tabulka1[[#This Row],[x2]])</f>
        <v>3.616976641564849</v>
      </c>
      <c r="X1660" s="1">
        <f>(Tabulka1[[#This Row],[x2]]-Tabulka1[[#This Row],[x3]])/60.08*1000/(100-Tabulka1[[#This Row],[x2]])</f>
        <v>2.7127324811736369</v>
      </c>
      <c r="Y1660" s="1">
        <f>Tabulka1[[#This Row],[z2]]</f>
        <v>2.0183814370871351</v>
      </c>
      <c r="Z1660" s="1">
        <f>Tabulka1[[#This Row],[std2]]</f>
        <v>9.4379021144518366E-3</v>
      </c>
      <c r="AA1660" s="1" t="s">
        <v>40</v>
      </c>
      <c r="AB1660" s="1" t="s">
        <v>37</v>
      </c>
      <c r="AC1660" s="1" t="str">
        <f>Tabulka1[[#This Row],[z2Label]]</f>
        <v>Dynamic viscosity (mPa.s)</v>
      </c>
      <c r="AD1660" s="1">
        <f>Tabulka1[[#This Row],[y2]]</f>
        <v>1.5</v>
      </c>
      <c r="AE1660" s="1">
        <f>Tabulka1[[#This Row],[x3]]</f>
        <v>12.776427439831593</v>
      </c>
      <c r="AF1660" s="1">
        <f>Tabulka1[[#This Row],[x2]]-Tabulka1[[#This Row],[x3]]</f>
        <v>12.223572560168407</v>
      </c>
      <c r="AG1660" s="1">
        <f>100-Tabulka1[[#This Row],[Na2O_proc]]-Tabulka1[[#This Row],[SiO2_proc]]</f>
        <v>75</v>
      </c>
      <c r="AH1660" s="1">
        <f>Tabulka1[[#This Row],[z2]]</f>
        <v>2.0183814370871351</v>
      </c>
      <c r="AI1660" s="1">
        <f>Tabulka1[[#This Row],[std2]]</f>
        <v>9.4379021144518366E-3</v>
      </c>
      <c r="AJ1660" s="1" t="str">
        <f>Tabulka1[[#This Row],[z2Label]]</f>
        <v>Dynamic viscosity (mPa.s)</v>
      </c>
      <c r="AK1660" s="1">
        <v>30</v>
      </c>
      <c r="AL1660" s="1" t="s">
        <v>83</v>
      </c>
      <c r="AM1660" s="1" t="s">
        <v>79</v>
      </c>
      <c r="AN1660" s="1">
        <f t="shared" si="1270"/>
        <v>1.9366805937500005</v>
      </c>
      <c r="AO1660" s="1">
        <f>Tabulka1[[#This Row],[Interpolated_z2]]-Tabulka1[[#This Row],[z2]]</f>
        <v>-8.1700843337134677E-2</v>
      </c>
      <c r="AP1660" s="1">
        <f>Tabulka1[[#This Row],[Interpolated_z2 - measured]]/Tabulka1[[#This Row],[z2]]*100</f>
        <v>-4.0478396122708489</v>
      </c>
      <c r="AQ1660" s="1">
        <v>1</v>
      </c>
    </row>
    <row r="1661" spans="1:43" ht="16.5" x14ac:dyDescent="0.35">
      <c r="A1661" s="1">
        <f t="shared" ref="A1661:B1661" si="1404">A1290</f>
        <v>4.2445908114325395</v>
      </c>
      <c r="B1661" s="1">
        <f t="shared" si="1404"/>
        <v>3.1834431085744046</v>
      </c>
      <c r="C1661" s="1">
        <f>Tabulka1[[#This Row],[z2]]</f>
        <v>2.7888708916552529</v>
      </c>
      <c r="D1661" s="1">
        <f>Tabulka1[[#This Row],[std2]]</f>
        <v>1.5642179349600318E-3</v>
      </c>
      <c r="E1661" s="1">
        <f t="shared" si="1392"/>
        <v>5</v>
      </c>
      <c r="F1661" s="1" t="s">
        <v>84</v>
      </c>
      <c r="G1661" s="1" t="s">
        <v>27</v>
      </c>
      <c r="H1661" s="1" t="str">
        <f>Tabulka1[[#This Row],[z2Label]]</f>
        <v>Dynamic viscosity (mPa.s)</v>
      </c>
      <c r="I1661" s="1">
        <f t="shared" ref="I1661:J1661" si="1405">I1290</f>
        <v>30</v>
      </c>
      <c r="J1661" s="1">
        <f t="shared" si="1405"/>
        <v>1.5</v>
      </c>
      <c r="K1661">
        <v>2.7888708916552529</v>
      </c>
      <c r="L1661">
        <v>1.5642179349600318E-3</v>
      </c>
      <c r="M1661" s="1" t="s">
        <v>29</v>
      </c>
      <c r="N1661" s="1" t="s">
        <v>28</v>
      </c>
      <c r="O1661" s="1" t="s">
        <v>81</v>
      </c>
      <c r="P1661" s="1">
        <f t="shared" ref="P1661:Q1661" si="1406">P1290</f>
        <v>15.331712927797913</v>
      </c>
      <c r="Q1661" s="1">
        <f t="shared" si="1406"/>
        <v>1.5</v>
      </c>
      <c r="R1661" s="1">
        <f>Tabulka1[[#This Row],[z2]]</f>
        <v>2.7888708916552529</v>
      </c>
      <c r="S1661" s="1">
        <f>Tabulka1[[#This Row],[std2]]</f>
        <v>1.5642179349600318E-3</v>
      </c>
      <c r="T1661" s="1" t="s">
        <v>39</v>
      </c>
      <c r="U1661" s="1" t="s">
        <v>28</v>
      </c>
      <c r="V1661" s="1" t="str">
        <f>Tabulka1[[#This Row],[z2Label]]</f>
        <v>Dynamic viscosity (mPa.s)</v>
      </c>
      <c r="W1661" s="1">
        <f>2*Tabulka1[[#This Row],[x3]]/94.196*1000/(100-Tabulka1[[#This Row],[x2]])</f>
        <v>4.6503985391548062</v>
      </c>
      <c r="X1661" s="1">
        <f>(Tabulka1[[#This Row],[x2]]-Tabulka1[[#This Row],[x3]])/60.08*1000/(100-Tabulka1[[#This Row],[x2]])</f>
        <v>3.487798904366104</v>
      </c>
      <c r="Y1661" s="1">
        <f>Tabulka1[[#This Row],[z2]]</f>
        <v>2.7888708916552529</v>
      </c>
      <c r="Z1661" s="1">
        <f>Tabulka1[[#This Row],[std2]]</f>
        <v>1.5642179349600318E-3</v>
      </c>
      <c r="AA1661" s="1" t="s">
        <v>40</v>
      </c>
      <c r="AB1661" s="1" t="s">
        <v>37</v>
      </c>
      <c r="AC1661" s="1" t="str">
        <f>Tabulka1[[#This Row],[z2Label]]</f>
        <v>Dynamic viscosity (mPa.s)</v>
      </c>
      <c r="AD1661" s="1">
        <f>Tabulka1[[#This Row],[y2]]</f>
        <v>1.5</v>
      </c>
      <c r="AE1661" s="1">
        <f>Tabulka1[[#This Row],[x3]]</f>
        <v>15.331712927797913</v>
      </c>
      <c r="AF1661" s="1">
        <f>Tabulka1[[#This Row],[x2]]-Tabulka1[[#This Row],[x3]]</f>
        <v>14.668287072202087</v>
      </c>
      <c r="AG1661" s="1">
        <f>100-Tabulka1[[#This Row],[Na2O_proc]]-Tabulka1[[#This Row],[SiO2_proc]]</f>
        <v>70</v>
      </c>
      <c r="AH1661" s="1">
        <f>Tabulka1[[#This Row],[z2]]</f>
        <v>2.7888708916552529</v>
      </c>
      <c r="AI1661" s="1">
        <f>Tabulka1[[#This Row],[std2]]</f>
        <v>1.5642179349600318E-3</v>
      </c>
      <c r="AJ1661" s="1" t="str">
        <f>Tabulka1[[#This Row],[z2Label]]</f>
        <v>Dynamic viscosity (mPa.s)</v>
      </c>
      <c r="AK1661" s="1">
        <v>30</v>
      </c>
      <c r="AL1661" s="1" t="s">
        <v>83</v>
      </c>
      <c r="AM1661" s="1" t="s">
        <v>79</v>
      </c>
      <c r="AN1661" s="1">
        <f t="shared" si="1270"/>
        <v>2.6520235937499996</v>
      </c>
      <c r="AO1661" s="1">
        <f>Tabulka1[[#This Row],[Interpolated_z2]]-Tabulka1[[#This Row],[z2]]</f>
        <v>-0.1368472979052533</v>
      </c>
      <c r="AP1661" s="1">
        <f>Tabulka1[[#This Row],[Interpolated_z2 - measured]]/Tabulka1[[#This Row],[z2]]*100</f>
        <v>-4.9069068889034009</v>
      </c>
      <c r="AQ1661" s="1">
        <v>1</v>
      </c>
    </row>
    <row r="1662" spans="1:43" ht="16.5" x14ac:dyDescent="0.35">
      <c r="A1662" s="1">
        <f t="shared" ref="A1662:B1663" si="1407">A1291</f>
        <v>5.1961278456563731</v>
      </c>
      <c r="B1662" s="1">
        <f t="shared" si="1407"/>
        <v>3.8970958842422796</v>
      </c>
      <c r="C1662" s="1">
        <f>Tabulka1[[#This Row],[z2]]</f>
        <v>4.1383014962045834</v>
      </c>
      <c r="D1662" s="1">
        <f>Tabulka1[[#This Row],[std2]]</f>
        <v>3.6030170450012376E-3</v>
      </c>
      <c r="E1662" s="1">
        <f t="shared" si="1392"/>
        <v>5</v>
      </c>
      <c r="F1662" s="1" t="s">
        <v>84</v>
      </c>
      <c r="G1662" s="1" t="s">
        <v>27</v>
      </c>
      <c r="H1662" s="1" t="str">
        <f>Tabulka1[[#This Row],[z2Label]]</f>
        <v>Dynamic viscosity (mPa.s)</v>
      </c>
      <c r="I1662" s="1">
        <f t="shared" ref="I1662:J1662" si="1408">I1291</f>
        <v>35</v>
      </c>
      <c r="J1662" s="1">
        <f t="shared" si="1408"/>
        <v>1.5</v>
      </c>
      <c r="K1662">
        <v>4.1383014962045834</v>
      </c>
      <c r="L1662">
        <v>3.6030170450012376E-3</v>
      </c>
      <c r="M1662" s="1" t="s">
        <v>29</v>
      </c>
      <c r="N1662" s="1" t="s">
        <v>28</v>
      </c>
      <c r="O1662" s="1" t="s">
        <v>81</v>
      </c>
      <c r="P1662" s="1">
        <f t="shared" ref="P1662:Q1662" si="1409">P1291</f>
        <v>17.886998415764232</v>
      </c>
      <c r="Q1662" s="1">
        <f t="shared" si="1409"/>
        <v>1.5</v>
      </c>
      <c r="R1662" s="1">
        <f>Tabulka1[[#This Row],[z2]]</f>
        <v>4.1383014962045834</v>
      </c>
      <c r="S1662" s="1">
        <f>Tabulka1[[#This Row],[std2]]</f>
        <v>3.6030170450012376E-3</v>
      </c>
      <c r="T1662" s="1" t="s">
        <v>39</v>
      </c>
      <c r="U1662" s="1" t="s">
        <v>28</v>
      </c>
      <c r="V1662" s="1" t="str">
        <f>Tabulka1[[#This Row],[z2Label]]</f>
        <v>Dynamic viscosity (mPa.s)</v>
      </c>
      <c r="W1662" s="1">
        <f>2*Tabulka1[[#This Row],[x3]]/94.196*1000/(100-Tabulka1[[#This Row],[x2]])</f>
        <v>5.8428084209893711</v>
      </c>
      <c r="X1662" s="1">
        <f>(Tabulka1[[#This Row],[x2]]-Tabulka1[[#This Row],[x3]])/60.08*1000/(100-Tabulka1[[#This Row],[x2]])</f>
        <v>4.3821063157420284</v>
      </c>
      <c r="Y1662" s="1">
        <f>Tabulka1[[#This Row],[z2]]</f>
        <v>4.1383014962045834</v>
      </c>
      <c r="Z1662" s="1">
        <f>Tabulka1[[#This Row],[std2]]</f>
        <v>3.6030170450012376E-3</v>
      </c>
      <c r="AA1662" s="1" t="s">
        <v>40</v>
      </c>
      <c r="AB1662" s="1" t="s">
        <v>37</v>
      </c>
      <c r="AC1662" s="1" t="str">
        <f>Tabulka1[[#This Row],[z2Label]]</f>
        <v>Dynamic viscosity (mPa.s)</v>
      </c>
      <c r="AD1662" s="1">
        <f>Tabulka1[[#This Row],[y2]]</f>
        <v>1.5</v>
      </c>
      <c r="AE1662" s="1">
        <f>Tabulka1[[#This Row],[x3]]</f>
        <v>17.886998415764232</v>
      </c>
      <c r="AF1662" s="1">
        <f>Tabulka1[[#This Row],[x2]]-Tabulka1[[#This Row],[x3]]</f>
        <v>17.113001584235768</v>
      </c>
      <c r="AG1662" s="1">
        <f>100-Tabulka1[[#This Row],[Na2O_proc]]-Tabulka1[[#This Row],[SiO2_proc]]</f>
        <v>65</v>
      </c>
      <c r="AH1662" s="1">
        <f>Tabulka1[[#This Row],[z2]]</f>
        <v>4.1383014962045834</v>
      </c>
      <c r="AI1662" s="1">
        <f>Tabulka1[[#This Row],[std2]]</f>
        <v>3.6030170450012376E-3</v>
      </c>
      <c r="AJ1662" s="1" t="str">
        <f>Tabulka1[[#This Row],[z2Label]]</f>
        <v>Dynamic viscosity (mPa.s)</v>
      </c>
      <c r="AK1662" s="1">
        <v>30</v>
      </c>
      <c r="AL1662" s="1" t="s">
        <v>83</v>
      </c>
      <c r="AM1662" s="1" t="s">
        <v>79</v>
      </c>
      <c r="AN1662" s="1">
        <f t="shared" si="1270"/>
        <v>4.2886314687499985</v>
      </c>
      <c r="AO1662" s="1">
        <f>Tabulka1[[#This Row],[Interpolated_z2]]-Tabulka1[[#This Row],[z2]]</f>
        <v>0.15032997254541502</v>
      </c>
      <c r="AP1662" s="1">
        <f>Tabulka1[[#This Row],[Interpolated_z2 - measured]]/Tabulka1[[#This Row],[z2]]*100</f>
        <v>3.6326491117983841</v>
      </c>
      <c r="AQ1662" s="1">
        <v>1</v>
      </c>
    </row>
    <row r="1663" spans="1:43" ht="16.5" x14ac:dyDescent="0.35">
      <c r="A1663" s="1">
        <f t="shared" si="1407"/>
        <v>6.2324920245665059</v>
      </c>
      <c r="B1663" s="1">
        <f t="shared" si="1407"/>
        <v>4.6743690184248798</v>
      </c>
      <c r="C1663" s="1">
        <f>Tabulka1[[#This Row],[z2]]</f>
        <v>7.2556497438359209</v>
      </c>
      <c r="D1663" s="1">
        <f>Tabulka1[[#This Row],[std2]]</f>
        <v>1.1267803403573909E-2</v>
      </c>
      <c r="E1663" s="1">
        <f t="shared" si="1392"/>
        <v>5</v>
      </c>
      <c r="F1663" s="1" t="s">
        <v>84</v>
      </c>
      <c r="G1663" s="1" t="s">
        <v>27</v>
      </c>
      <c r="H1663" s="1" t="str">
        <f>Tabulka1[[#This Row],[z2Label]]</f>
        <v>Dynamic viscosity (mPa.s)</v>
      </c>
      <c r="I1663" s="1">
        <f t="shared" ref="I1663:J1663" si="1410">I1292</f>
        <v>40</v>
      </c>
      <c r="J1663" s="1">
        <f t="shared" si="1410"/>
        <v>1.5</v>
      </c>
      <c r="K1663">
        <v>7.2556497438359209</v>
      </c>
      <c r="L1663">
        <v>1.1267803403573909E-2</v>
      </c>
      <c r="M1663" s="1" t="s">
        <v>29</v>
      </c>
      <c r="N1663" s="1" t="s">
        <v>28</v>
      </c>
      <c r="O1663" s="1" t="s">
        <v>81</v>
      </c>
      <c r="P1663" s="1">
        <f t="shared" ref="P1663:Q1663" si="1411">P1292</f>
        <v>20.442283903730551</v>
      </c>
      <c r="Q1663" s="1">
        <f t="shared" si="1411"/>
        <v>1.5</v>
      </c>
      <c r="R1663" s="1">
        <f>Tabulka1[[#This Row],[z2]]</f>
        <v>7.2556497438359209</v>
      </c>
      <c r="S1663" s="1">
        <f>Tabulka1[[#This Row],[std2]]</f>
        <v>1.1267803403573909E-2</v>
      </c>
      <c r="T1663" s="1" t="s">
        <v>39</v>
      </c>
      <c r="U1663" s="1" t="s">
        <v>28</v>
      </c>
      <c r="V1663" s="1" t="str">
        <f>Tabulka1[[#This Row],[z2Label]]</f>
        <v>Dynamic viscosity (mPa.s)</v>
      </c>
      <c r="W1663" s="1">
        <f>2*Tabulka1[[#This Row],[x3]]/94.196*1000/(100-Tabulka1[[#This Row],[x2]])</f>
        <v>7.2339532831296989</v>
      </c>
      <c r="X1663" s="1">
        <f>(Tabulka1[[#This Row],[x2]]-Tabulka1[[#This Row],[x3]])/60.08*1000/(100-Tabulka1[[#This Row],[x2]])</f>
        <v>5.4254649623472728</v>
      </c>
      <c r="Y1663" s="1">
        <f>Tabulka1[[#This Row],[z2]]</f>
        <v>7.2556497438359209</v>
      </c>
      <c r="Z1663" s="1">
        <f>Tabulka1[[#This Row],[std2]]</f>
        <v>1.1267803403573909E-2</v>
      </c>
      <c r="AA1663" s="1" t="s">
        <v>40</v>
      </c>
      <c r="AB1663" s="1" t="s">
        <v>37</v>
      </c>
      <c r="AC1663" s="1" t="str">
        <f>Tabulka1[[#This Row],[z2Label]]</f>
        <v>Dynamic viscosity (mPa.s)</v>
      </c>
      <c r="AD1663" s="1">
        <f>Tabulka1[[#This Row],[y2]]</f>
        <v>1.5</v>
      </c>
      <c r="AE1663" s="1">
        <f>Tabulka1[[#This Row],[x3]]</f>
        <v>20.442283903730551</v>
      </c>
      <c r="AF1663" s="1">
        <f>Tabulka1[[#This Row],[x2]]-Tabulka1[[#This Row],[x3]]</f>
        <v>19.557716096269449</v>
      </c>
      <c r="AG1663" s="1">
        <f>100-Tabulka1[[#This Row],[Na2O_proc]]-Tabulka1[[#This Row],[SiO2_proc]]</f>
        <v>60</v>
      </c>
      <c r="AH1663" s="1">
        <f>Tabulka1[[#This Row],[z2]]</f>
        <v>7.2556497438359209</v>
      </c>
      <c r="AI1663" s="1">
        <f>Tabulka1[[#This Row],[std2]]</f>
        <v>1.1267803403573909E-2</v>
      </c>
      <c r="AJ1663" s="1" t="str">
        <f>Tabulka1[[#This Row],[z2Label]]</f>
        <v>Dynamic viscosity (mPa.s)</v>
      </c>
      <c r="AK1663" s="1">
        <v>30</v>
      </c>
      <c r="AL1663" s="1" t="s">
        <v>83</v>
      </c>
      <c r="AM1663" s="1" t="s">
        <v>79</v>
      </c>
      <c r="AN1663" s="1">
        <f t="shared" si="1270"/>
        <v>7.5736479687500031</v>
      </c>
      <c r="AO1663" s="1">
        <f>Tabulka1[[#This Row],[Interpolated_z2]]-Tabulka1[[#This Row],[z2]]</f>
        <v>0.31799822491408225</v>
      </c>
      <c r="AP1663" s="1">
        <f>Tabulka1[[#This Row],[Interpolated_z2 - measured]]/Tabulka1[[#This Row],[z2]]*100</f>
        <v>4.3827670317774023</v>
      </c>
      <c r="AQ1663" s="1">
        <v>1</v>
      </c>
    </row>
    <row r="1664" spans="1:43" ht="16.5" x14ac:dyDescent="0.35">
      <c r="A1664" s="1">
        <f t="shared" ref="A1664:B1664" si="1412">A1293</f>
        <v>7.3753065387703733</v>
      </c>
      <c r="B1664" s="1">
        <f t="shared" si="1412"/>
        <v>5.5314799040777798</v>
      </c>
      <c r="C1664" s="1">
        <f>Tabulka1[[#This Row],[z2]]</f>
        <v>13.400630146796599</v>
      </c>
      <c r="D1664" s="1">
        <f>Tabulka1[[#This Row],[std2]]</f>
        <v>4.4914860398918267E-2</v>
      </c>
      <c r="E1664" s="1">
        <f t="shared" si="1392"/>
        <v>5</v>
      </c>
      <c r="F1664" s="1" t="s">
        <v>84</v>
      </c>
      <c r="G1664" s="1" t="s">
        <v>27</v>
      </c>
      <c r="H1664" s="1" t="str">
        <f>Tabulka1[[#This Row],[z2Label]]</f>
        <v>Dynamic viscosity (mPa.s)</v>
      </c>
      <c r="I1664" s="1">
        <f t="shared" ref="I1664:J1664" si="1413">I1293</f>
        <v>45</v>
      </c>
      <c r="J1664" s="1">
        <f t="shared" si="1413"/>
        <v>1.5</v>
      </c>
      <c r="K1664">
        <v>13.400630146796599</v>
      </c>
      <c r="L1664">
        <v>4.4914860398918267E-2</v>
      </c>
      <c r="M1664" s="1" t="s">
        <v>29</v>
      </c>
      <c r="N1664" s="1" t="s">
        <v>28</v>
      </c>
      <c r="O1664" s="1" t="s">
        <v>81</v>
      </c>
      <c r="P1664" s="1">
        <f t="shared" ref="P1664:Q1664" si="1414">P1293</f>
        <v>22.997569391696871</v>
      </c>
      <c r="Q1664" s="1">
        <f t="shared" si="1414"/>
        <v>1.5</v>
      </c>
      <c r="R1664" s="1">
        <f>Tabulka1[[#This Row],[z2]]</f>
        <v>13.400630146796599</v>
      </c>
      <c r="S1664" s="1">
        <f>Tabulka1[[#This Row],[std2]]</f>
        <v>4.4914860398918267E-2</v>
      </c>
      <c r="T1664" s="1" t="s">
        <v>39</v>
      </c>
      <c r="U1664" s="1" t="s">
        <v>28</v>
      </c>
      <c r="V1664" s="1" t="str">
        <f>Tabulka1[[#This Row],[z2Label]]</f>
        <v>Dynamic viscosity (mPa.s)</v>
      </c>
      <c r="W1664" s="1">
        <f>2*Tabulka1[[#This Row],[x3]]/94.196*1000/(100-Tabulka1[[#This Row],[x2]])</f>
        <v>8.8780335747500843</v>
      </c>
      <c r="X1664" s="1">
        <f>(Tabulka1[[#This Row],[x2]]-Tabulka1[[#This Row],[x3]])/60.08*1000/(100-Tabulka1[[#This Row],[x2]])</f>
        <v>6.6585251810625623</v>
      </c>
      <c r="Y1664" s="1">
        <f>Tabulka1[[#This Row],[z2]]</f>
        <v>13.400630146796599</v>
      </c>
      <c r="Z1664" s="1">
        <f>Tabulka1[[#This Row],[std2]]</f>
        <v>4.4914860398918267E-2</v>
      </c>
      <c r="AA1664" s="1" t="s">
        <v>40</v>
      </c>
      <c r="AB1664" s="1" t="s">
        <v>37</v>
      </c>
      <c r="AC1664" s="1" t="str">
        <f>Tabulka1[[#This Row],[z2Label]]</f>
        <v>Dynamic viscosity (mPa.s)</v>
      </c>
      <c r="AD1664" s="1">
        <f>Tabulka1[[#This Row],[y2]]</f>
        <v>1.5</v>
      </c>
      <c r="AE1664" s="1">
        <f>Tabulka1[[#This Row],[x3]]</f>
        <v>22.997569391696871</v>
      </c>
      <c r="AF1664" s="1">
        <f>Tabulka1[[#This Row],[x2]]-Tabulka1[[#This Row],[x3]]</f>
        <v>22.002430608303129</v>
      </c>
      <c r="AG1664" s="1">
        <f>100-Tabulka1[[#This Row],[Na2O_proc]]-Tabulka1[[#This Row],[SiO2_proc]]</f>
        <v>55</v>
      </c>
      <c r="AH1664" s="1">
        <f>Tabulka1[[#This Row],[z2]]</f>
        <v>13.400630146796599</v>
      </c>
      <c r="AI1664" s="1">
        <f>Tabulka1[[#This Row],[std2]]</f>
        <v>4.4914860398918267E-2</v>
      </c>
      <c r="AJ1664" s="1" t="str">
        <f>Tabulka1[[#This Row],[z2Label]]</f>
        <v>Dynamic viscosity (mPa.s)</v>
      </c>
      <c r="AK1664" s="1">
        <v>30</v>
      </c>
      <c r="AL1664" s="1" t="s">
        <v>83</v>
      </c>
      <c r="AM1664" s="1" t="s">
        <v>79</v>
      </c>
      <c r="AN1664" s="1">
        <f t="shared" si="1270"/>
        <v>13.434976843749999</v>
      </c>
      <c r="AO1664" s="1">
        <f>Tabulka1[[#This Row],[Interpolated_z2]]-Tabulka1[[#This Row],[z2]]</f>
        <v>3.4346696953399203E-2</v>
      </c>
      <c r="AP1664" s="1">
        <f>Tabulka1[[#This Row],[Interpolated_z2 - measured]]/Tabulka1[[#This Row],[z2]]*100</f>
        <v>0.2563065809379847</v>
      </c>
      <c r="AQ1664" s="1">
        <v>1</v>
      </c>
    </row>
    <row r="1665" spans="1:43" ht="16.5" x14ac:dyDescent="0.35">
      <c r="A1665" s="1">
        <f t="shared" ref="A1665:B1665" si="1415">A1294</f>
        <v>0</v>
      </c>
      <c r="B1665" s="1">
        <f t="shared" si="1415"/>
        <v>0</v>
      </c>
      <c r="C1665" s="1">
        <f>Tabulka1[[#This Row],[z2]]</f>
        <v>0.77901098169446481</v>
      </c>
      <c r="D1665" s="1">
        <f>Tabulka1[[#This Row],[std2]]</f>
        <v>2.1986370004217341E-3</v>
      </c>
      <c r="E1665" s="1">
        <f t="shared" si="1392"/>
        <v>6</v>
      </c>
      <c r="F1665" s="1" t="s">
        <v>84</v>
      </c>
      <c r="G1665" s="1" t="s">
        <v>27</v>
      </c>
      <c r="H1665" s="1" t="str">
        <f>Tabulka1[[#This Row],[z2Label]]</f>
        <v>Dynamic viscosity (mPa.s)</v>
      </c>
      <c r="I1665" s="1">
        <f t="shared" ref="I1665:J1665" si="1416">I1294</f>
        <v>0</v>
      </c>
      <c r="J1665" s="1">
        <f t="shared" si="1416"/>
        <v>1.887</v>
      </c>
      <c r="K1665" s="1">
        <v>0.77901098169446481</v>
      </c>
      <c r="L1665" s="1">
        <v>2.1986370004217341E-3</v>
      </c>
      <c r="M1665" s="1" t="s">
        <v>29</v>
      </c>
      <c r="N1665" s="1" t="s">
        <v>28</v>
      </c>
      <c r="O1665" s="1" t="s">
        <v>81</v>
      </c>
      <c r="P1665" s="1">
        <f t="shared" ref="P1665:Q1665" si="1417">P1294</f>
        <v>0</v>
      </c>
      <c r="Q1665" s="1">
        <f t="shared" si="1417"/>
        <v>1.887</v>
      </c>
      <c r="R1665" s="1">
        <f>Tabulka1[[#This Row],[z2]]</f>
        <v>0.77901098169446481</v>
      </c>
      <c r="S1665" s="1">
        <f>Tabulka1[[#This Row],[std2]]</f>
        <v>2.1986370004217341E-3</v>
      </c>
      <c r="T1665" s="1" t="s">
        <v>39</v>
      </c>
      <c r="U1665" s="1" t="s">
        <v>28</v>
      </c>
      <c r="V1665" s="1" t="str">
        <f>Tabulka1[[#This Row],[z2Label]]</f>
        <v>Dynamic viscosity (mPa.s)</v>
      </c>
      <c r="W1665" s="1">
        <f>2*Tabulka1[[#This Row],[x3]]/94.196*1000/(100-Tabulka1[[#This Row],[x2]])</f>
        <v>0</v>
      </c>
      <c r="X1665" s="1">
        <f>(Tabulka1[[#This Row],[x2]]-Tabulka1[[#This Row],[x3]])/60.08*1000/(100-Tabulka1[[#This Row],[x2]])</f>
        <v>0</v>
      </c>
      <c r="Y1665" s="1">
        <f>Tabulka1[[#This Row],[z2]]</f>
        <v>0.77901098169446481</v>
      </c>
      <c r="Z1665" s="1">
        <f>Tabulka1[[#This Row],[std2]]</f>
        <v>2.1986370004217341E-3</v>
      </c>
      <c r="AA1665" s="1" t="s">
        <v>40</v>
      </c>
      <c r="AB1665" s="1" t="s">
        <v>37</v>
      </c>
      <c r="AC1665" s="1" t="str">
        <f>Tabulka1[[#This Row],[z2Label]]</f>
        <v>Dynamic viscosity (mPa.s)</v>
      </c>
      <c r="AD1665" s="1">
        <f>Tabulka1[[#This Row],[y2]]</f>
        <v>1.887</v>
      </c>
      <c r="AE1665" s="1">
        <f>Tabulka1[[#This Row],[x3]]</f>
        <v>0</v>
      </c>
      <c r="AF1665" s="1">
        <f>Tabulka1[[#This Row],[x2]]-Tabulka1[[#This Row],[x3]]</f>
        <v>0</v>
      </c>
      <c r="AG1665" s="1">
        <f>100-Tabulka1[[#This Row],[Na2O_proc]]-Tabulka1[[#This Row],[SiO2_proc]]</f>
        <v>100</v>
      </c>
      <c r="AH1665" s="1">
        <f>Tabulka1[[#This Row],[z2]]</f>
        <v>0.77901098169446481</v>
      </c>
      <c r="AI1665" s="1">
        <f>Tabulka1[[#This Row],[std2]]</f>
        <v>2.1986370004217341E-3</v>
      </c>
      <c r="AJ1665" s="1" t="str">
        <f>Tabulka1[[#This Row],[z2Label]]</f>
        <v>Dynamic viscosity (mPa.s)</v>
      </c>
      <c r="AK1665" s="1">
        <v>30</v>
      </c>
      <c r="AL1665" s="1" t="s">
        <v>83</v>
      </c>
      <c r="AM1665" s="1" t="s">
        <v>79</v>
      </c>
      <c r="AN1665" s="1">
        <f t="shared" si="1270"/>
        <v>0.8251743101274579</v>
      </c>
      <c r="AO1665" s="1">
        <f>Tabulka1[[#This Row],[Interpolated_z2]]-Tabulka1[[#This Row],[z2]]</f>
        <v>4.6163328432993089E-2</v>
      </c>
      <c r="AP1665" s="1">
        <f>Tabulka1[[#This Row],[Interpolated_z2 - measured]]/Tabulka1[[#This Row],[z2]]*100</f>
        <v>5.925889302944225</v>
      </c>
      <c r="AQ1665" s="1">
        <v>100</v>
      </c>
    </row>
    <row r="1666" spans="1:43" ht="16.5" x14ac:dyDescent="0.35">
      <c r="A1666" s="1">
        <f t="shared" ref="A1666:B1666" si="1418">A1295</f>
        <v>0.50056136101815041</v>
      </c>
      <c r="B1666" s="1">
        <f t="shared" si="1418"/>
        <v>0.4722796441206249</v>
      </c>
      <c r="C1666" s="1">
        <f>Tabulka1[[#This Row],[z2]]</f>
        <v>0.87397784067512652</v>
      </c>
      <c r="D1666" s="1">
        <f>Tabulka1[[#This Row],[std2]]</f>
        <v>8.0798834595389698E-4</v>
      </c>
      <c r="E1666" s="1">
        <f t="shared" si="1392"/>
        <v>6</v>
      </c>
      <c r="F1666" s="1" t="s">
        <v>84</v>
      </c>
      <c r="G1666" s="1" t="s">
        <v>27</v>
      </c>
      <c r="H1666" s="1" t="str">
        <f>Tabulka1[[#This Row],[z2Label]]</f>
        <v>Dynamic viscosity (mPa.s)</v>
      </c>
      <c r="I1666" s="1">
        <f t="shared" ref="I1666:J1666" si="1419">I1295</f>
        <v>5</v>
      </c>
      <c r="J1666" s="1">
        <f t="shared" si="1419"/>
        <v>1.887</v>
      </c>
      <c r="K1666">
        <v>0.87397784067512652</v>
      </c>
      <c r="L1666">
        <v>8.0798834595389698E-4</v>
      </c>
      <c r="M1666" s="1" t="s">
        <v>29</v>
      </c>
      <c r="N1666" s="1" t="s">
        <v>28</v>
      </c>
      <c r="O1666" s="1" t="s">
        <v>81</v>
      </c>
      <c r="P1666" s="1">
        <f t="shared" ref="P1666:Q1666" si="1420">P1295</f>
        <v>2.2690509125344418</v>
      </c>
      <c r="Q1666" s="1">
        <f t="shared" si="1420"/>
        <v>1.887</v>
      </c>
      <c r="R1666" s="1">
        <f>Tabulka1[[#This Row],[z2]]</f>
        <v>0.87397784067512652</v>
      </c>
      <c r="S1666" s="1">
        <f>Tabulka1[[#This Row],[std2]]</f>
        <v>8.0798834595389698E-4</v>
      </c>
      <c r="T1666" s="1" t="s">
        <v>39</v>
      </c>
      <c r="U1666" s="1" t="s">
        <v>28</v>
      </c>
      <c r="V1666" s="1" t="str">
        <f>Tabulka1[[#This Row],[z2Label]]</f>
        <v>Dynamic viscosity (mPa.s)</v>
      </c>
      <c r="W1666" s="1">
        <f>2*Tabulka1[[#This Row],[x3]]/94.196*1000/(100-Tabulka1[[#This Row],[x2]])</f>
        <v>0.5071286773903555</v>
      </c>
      <c r="X1666" s="1">
        <f>(Tabulka1[[#This Row],[x2]]-Tabulka1[[#This Row],[x3]])/60.08*1000/(100-Tabulka1[[#This Row],[x2]])</f>
        <v>0.47847590711780053</v>
      </c>
      <c r="Y1666" s="1">
        <f>Tabulka1[[#This Row],[z2]]</f>
        <v>0.87397784067512652</v>
      </c>
      <c r="Z1666" s="1">
        <f>Tabulka1[[#This Row],[std2]]</f>
        <v>8.0798834595389698E-4</v>
      </c>
      <c r="AA1666" s="1" t="s">
        <v>40</v>
      </c>
      <c r="AB1666" s="1" t="s">
        <v>37</v>
      </c>
      <c r="AC1666" s="1" t="str">
        <f>Tabulka1[[#This Row],[z2Label]]</f>
        <v>Dynamic viscosity (mPa.s)</v>
      </c>
      <c r="AD1666" s="1">
        <f>Tabulka1[[#This Row],[y2]]</f>
        <v>1.887</v>
      </c>
      <c r="AE1666" s="1">
        <f>Tabulka1[[#This Row],[x3]]</f>
        <v>2.2690509125344418</v>
      </c>
      <c r="AF1666" s="1">
        <f>Tabulka1[[#This Row],[x2]]-Tabulka1[[#This Row],[x3]]</f>
        <v>2.7309490874655582</v>
      </c>
      <c r="AG1666" s="1">
        <f>100-Tabulka1[[#This Row],[Na2O_proc]]-Tabulka1[[#This Row],[SiO2_proc]]</f>
        <v>95</v>
      </c>
      <c r="AH1666" s="1">
        <f>Tabulka1[[#This Row],[z2]]</f>
        <v>0.87397784067512652</v>
      </c>
      <c r="AI1666" s="1">
        <f>Tabulka1[[#This Row],[std2]]</f>
        <v>8.0798834595389698E-4</v>
      </c>
      <c r="AJ1666" s="1" t="str">
        <f>Tabulka1[[#This Row],[z2Label]]</f>
        <v>Dynamic viscosity (mPa.s)</v>
      </c>
      <c r="AK1666" s="1">
        <v>30</v>
      </c>
      <c r="AL1666" s="1" t="s">
        <v>83</v>
      </c>
      <c r="AM1666" s="1" t="s">
        <v>79</v>
      </c>
      <c r="AN1666" s="1">
        <f t="shared" si="1270"/>
        <v>0.80671649095600861</v>
      </c>
      <c r="AO1666" s="1">
        <f>Tabulka1[[#This Row],[Interpolated_z2]]-Tabulka1[[#This Row],[z2]]</f>
        <v>-6.7261349719117902E-2</v>
      </c>
      <c r="AP1666" s="1">
        <f>Tabulka1[[#This Row],[Interpolated_z2 - measured]]/Tabulka1[[#This Row],[z2]]*100</f>
        <v>-7.6960017278195698</v>
      </c>
      <c r="AQ1666" s="1">
        <v>1</v>
      </c>
    </row>
    <row r="1667" spans="1:43" ht="16.5" x14ac:dyDescent="0.35">
      <c r="A1667" s="1">
        <f t="shared" ref="A1667:B1667" si="1421">A1296</f>
        <v>1.042834562880335</v>
      </c>
      <c r="B1667" s="1">
        <f t="shared" si="1421"/>
        <v>0.98391441007759617</v>
      </c>
      <c r="C1667" s="1">
        <f>Tabulka1[[#This Row],[z2]]</f>
        <v>1.019853569456415</v>
      </c>
      <c r="D1667" s="1">
        <f>Tabulka1[[#This Row],[std2]]</f>
        <v>6.1934363251659396E-4</v>
      </c>
      <c r="E1667" s="1">
        <f t="shared" si="1392"/>
        <v>6</v>
      </c>
      <c r="F1667" s="1" t="s">
        <v>84</v>
      </c>
      <c r="G1667" s="1" t="s">
        <v>27</v>
      </c>
      <c r="H1667" s="1" t="str">
        <f>Tabulka1[[#This Row],[z2Label]]</f>
        <v>Dynamic viscosity (mPa.s)</v>
      </c>
      <c r="I1667" s="1">
        <f t="shared" ref="I1667:J1667" si="1422">I1296</f>
        <v>10</v>
      </c>
      <c r="J1667" s="1">
        <f t="shared" si="1422"/>
        <v>1.887</v>
      </c>
      <c r="K1667">
        <v>1.019853569456415</v>
      </c>
      <c r="L1667">
        <v>6.1934363251659396E-4</v>
      </c>
      <c r="M1667" s="1" t="s">
        <v>29</v>
      </c>
      <c r="N1667" s="1" t="s">
        <v>28</v>
      </c>
      <c r="O1667" s="1" t="s">
        <v>81</v>
      </c>
      <c r="P1667" s="1">
        <f t="shared" ref="P1667:Q1667" si="1423">P1296</f>
        <v>4.5381018250688836</v>
      </c>
      <c r="Q1667" s="1">
        <f t="shared" si="1423"/>
        <v>1.887</v>
      </c>
      <c r="R1667" s="1">
        <f>Tabulka1[[#This Row],[z2]]</f>
        <v>1.019853569456415</v>
      </c>
      <c r="S1667" s="1">
        <f>Tabulka1[[#This Row],[std2]]</f>
        <v>6.1934363251659396E-4</v>
      </c>
      <c r="T1667" s="1" t="s">
        <v>39</v>
      </c>
      <c r="U1667" s="1" t="s">
        <v>28</v>
      </c>
      <c r="V1667" s="1" t="str">
        <f>Tabulka1[[#This Row],[z2Label]]</f>
        <v>Dynamic viscosity (mPa.s)</v>
      </c>
      <c r="W1667" s="1">
        <f>2*Tabulka1[[#This Row],[x3]]/94.196*1000/(100-Tabulka1[[#This Row],[x2]])</f>
        <v>1.0706049856018618</v>
      </c>
      <c r="X1667" s="1">
        <f>(Tabulka1[[#This Row],[x2]]-Tabulka1[[#This Row],[x3]])/60.08*1000/(100-Tabulka1[[#This Row],[x2]])</f>
        <v>1.0101158039153566</v>
      </c>
      <c r="Y1667" s="1">
        <f>Tabulka1[[#This Row],[z2]]</f>
        <v>1.019853569456415</v>
      </c>
      <c r="Z1667" s="1">
        <f>Tabulka1[[#This Row],[std2]]</f>
        <v>6.1934363251659396E-4</v>
      </c>
      <c r="AA1667" s="1" t="s">
        <v>40</v>
      </c>
      <c r="AB1667" s="1" t="s">
        <v>37</v>
      </c>
      <c r="AC1667" s="1" t="str">
        <f>Tabulka1[[#This Row],[z2Label]]</f>
        <v>Dynamic viscosity (mPa.s)</v>
      </c>
      <c r="AD1667" s="1">
        <f>Tabulka1[[#This Row],[y2]]</f>
        <v>1.887</v>
      </c>
      <c r="AE1667" s="1">
        <f>Tabulka1[[#This Row],[x3]]</f>
        <v>4.5381018250688836</v>
      </c>
      <c r="AF1667" s="1">
        <f>Tabulka1[[#This Row],[x2]]-Tabulka1[[#This Row],[x3]]</f>
        <v>5.4618981749311164</v>
      </c>
      <c r="AG1667" s="1">
        <f>100-Tabulka1[[#This Row],[Na2O_proc]]-Tabulka1[[#This Row],[SiO2_proc]]</f>
        <v>90</v>
      </c>
      <c r="AH1667" s="1">
        <f>Tabulka1[[#This Row],[z2]]</f>
        <v>1.019853569456415</v>
      </c>
      <c r="AI1667" s="1">
        <f>Tabulka1[[#This Row],[std2]]</f>
        <v>6.1934363251659396E-4</v>
      </c>
      <c r="AJ1667" s="1" t="str">
        <f>Tabulka1[[#This Row],[z2Label]]</f>
        <v>Dynamic viscosity (mPa.s)</v>
      </c>
      <c r="AK1667" s="1">
        <v>30</v>
      </c>
      <c r="AL1667" s="1" t="s">
        <v>83</v>
      </c>
      <c r="AM1667" s="1" t="s">
        <v>79</v>
      </c>
      <c r="AN1667" s="1">
        <f t="shared" si="1270"/>
        <v>1.0514989034940592</v>
      </c>
      <c r="AO1667" s="1">
        <f>Tabulka1[[#This Row],[Interpolated_z2]]-Tabulka1[[#This Row],[z2]]</f>
        <v>3.1645334037644135E-2</v>
      </c>
      <c r="AP1667" s="1">
        <f>Tabulka1[[#This Row],[Interpolated_z2 - measured]]/Tabulka1[[#This Row],[z2]]*100</f>
        <v>3.1029291836975372</v>
      </c>
      <c r="AQ1667" s="1">
        <v>1</v>
      </c>
    </row>
    <row r="1668" spans="1:43" ht="16.5" x14ac:dyDescent="0.35">
      <c r="A1668" s="1">
        <f t="shared" ref="A1668:B1668" si="1424">A1297</f>
        <v>1.6342413069979924</v>
      </c>
      <c r="B1668" s="1">
        <f t="shared" si="1424"/>
        <v>1.5419066731526059</v>
      </c>
      <c r="C1668" s="1">
        <f>Tabulka1[[#This Row],[z2]]</f>
        <v>1.2230750704425768</v>
      </c>
      <c r="D1668" s="1">
        <f>Tabulka1[[#This Row],[std2]]</f>
        <v>6.0352433345145626E-4</v>
      </c>
      <c r="E1668" s="1">
        <f t="shared" si="1392"/>
        <v>6</v>
      </c>
      <c r="F1668" s="1" t="s">
        <v>84</v>
      </c>
      <c r="G1668" s="1" t="s">
        <v>27</v>
      </c>
      <c r="H1668" s="1" t="str">
        <f>Tabulka1[[#This Row],[z2Label]]</f>
        <v>Dynamic viscosity (mPa.s)</v>
      </c>
      <c r="I1668" s="1">
        <f t="shared" ref="I1668:J1668" si="1425">I1297</f>
        <v>15</v>
      </c>
      <c r="J1668" s="1">
        <f t="shared" si="1425"/>
        <v>1.887</v>
      </c>
      <c r="K1668">
        <v>1.2230750704425768</v>
      </c>
      <c r="L1668">
        <v>6.0352433345145626E-4</v>
      </c>
      <c r="M1668" s="1" t="s">
        <v>29</v>
      </c>
      <c r="N1668" s="1" t="s">
        <v>28</v>
      </c>
      <c r="O1668" s="1" t="s">
        <v>81</v>
      </c>
      <c r="P1668" s="1">
        <f t="shared" ref="P1668:Q1668" si="1426">P1297</f>
        <v>6.8071527376033263</v>
      </c>
      <c r="Q1668" s="1">
        <f t="shared" si="1426"/>
        <v>1.887</v>
      </c>
      <c r="R1668" s="1">
        <f>Tabulka1[[#This Row],[z2]]</f>
        <v>1.2230750704425768</v>
      </c>
      <c r="S1668" s="1">
        <f>Tabulka1[[#This Row],[std2]]</f>
        <v>6.0352433345145626E-4</v>
      </c>
      <c r="T1668" s="1" t="s">
        <v>39</v>
      </c>
      <c r="U1668" s="1" t="s">
        <v>28</v>
      </c>
      <c r="V1668" s="1" t="str">
        <f>Tabulka1[[#This Row],[z2Label]]</f>
        <v>Dynamic viscosity (mPa.s)</v>
      </c>
      <c r="W1668" s="1">
        <f>2*Tabulka1[[#This Row],[x3]]/94.196*1000/(100-Tabulka1[[#This Row],[x2]])</f>
        <v>1.7003726241911923</v>
      </c>
      <c r="X1668" s="1">
        <f>(Tabulka1[[#This Row],[x2]]-Tabulka1[[#This Row],[x3]])/60.08*1000/(100-Tabulka1[[#This Row],[x2]])</f>
        <v>1.60430157092439</v>
      </c>
      <c r="Y1668" s="1">
        <f>Tabulka1[[#This Row],[z2]]</f>
        <v>1.2230750704425768</v>
      </c>
      <c r="Z1668" s="1">
        <f>Tabulka1[[#This Row],[std2]]</f>
        <v>6.0352433345145626E-4</v>
      </c>
      <c r="AA1668" s="1" t="s">
        <v>40</v>
      </c>
      <c r="AB1668" s="1" t="s">
        <v>37</v>
      </c>
      <c r="AC1668" s="1" t="str">
        <f>Tabulka1[[#This Row],[z2Label]]</f>
        <v>Dynamic viscosity (mPa.s)</v>
      </c>
      <c r="AD1668" s="1">
        <f>Tabulka1[[#This Row],[y2]]</f>
        <v>1.887</v>
      </c>
      <c r="AE1668" s="1">
        <f>Tabulka1[[#This Row],[x3]]</f>
        <v>6.8071527376033263</v>
      </c>
      <c r="AF1668" s="1">
        <f>Tabulka1[[#This Row],[x2]]-Tabulka1[[#This Row],[x3]]</f>
        <v>8.1928472623966737</v>
      </c>
      <c r="AG1668" s="1">
        <f>100-Tabulka1[[#This Row],[Na2O_proc]]-Tabulka1[[#This Row],[SiO2_proc]]</f>
        <v>85</v>
      </c>
      <c r="AH1668" s="1">
        <f>Tabulka1[[#This Row],[z2]]</f>
        <v>1.2230750704425768</v>
      </c>
      <c r="AI1668" s="1">
        <f>Tabulka1[[#This Row],[std2]]</f>
        <v>6.0352433345145626E-4</v>
      </c>
      <c r="AJ1668" s="1" t="str">
        <f>Tabulka1[[#This Row],[z2Label]]</f>
        <v>Dynamic viscosity (mPa.s)</v>
      </c>
      <c r="AK1668" s="1">
        <v>30</v>
      </c>
      <c r="AL1668" s="1" t="s">
        <v>83</v>
      </c>
      <c r="AM1668" s="1" t="s">
        <v>79</v>
      </c>
      <c r="AN1668" s="1">
        <f t="shared" si="1270"/>
        <v>1.3141513452416074</v>
      </c>
      <c r="AO1668" s="1">
        <f>Tabulka1[[#This Row],[Interpolated_z2]]-Tabulka1[[#This Row],[z2]]</f>
        <v>9.1076274799030577E-2</v>
      </c>
      <c r="AP1668" s="1">
        <f>Tabulka1[[#This Row],[Interpolated_z2 - measured]]/Tabulka1[[#This Row],[z2]]*100</f>
        <v>7.4464991561044647</v>
      </c>
      <c r="AQ1668" s="1">
        <v>1</v>
      </c>
    </row>
    <row r="1669" spans="1:43" ht="16.5" x14ac:dyDescent="0.35">
      <c r="A1669" s="1">
        <f t="shared" ref="A1669:B1669" si="1427">A1298</f>
        <v>2.2761329645141979</v>
      </c>
      <c r="B1669" s="1">
        <f t="shared" si="1427"/>
        <v>2.1475314520191455</v>
      </c>
      <c r="C1669" s="1">
        <f>Tabulka1[[#This Row],[z2]]</f>
        <v>1.5188744271277492</v>
      </c>
      <c r="D1669" s="1">
        <f>Tabulka1[[#This Row],[std2]]</f>
        <v>3.5035645376403098E-4</v>
      </c>
      <c r="E1669" s="1">
        <f t="shared" si="1392"/>
        <v>6</v>
      </c>
      <c r="F1669" s="1" t="s">
        <v>84</v>
      </c>
      <c r="G1669" s="1" t="s">
        <v>27</v>
      </c>
      <c r="H1669" s="1" t="str">
        <f>Tabulka1[[#This Row],[z2Label]]</f>
        <v>Dynamic viscosity (mPa.s)</v>
      </c>
      <c r="I1669" s="1">
        <f t="shared" ref="I1669:J1669" si="1428">I1298</f>
        <v>20</v>
      </c>
      <c r="J1669" s="1">
        <f t="shared" si="1428"/>
        <v>1.887</v>
      </c>
      <c r="K1669">
        <v>1.5188744271277492</v>
      </c>
      <c r="L1669">
        <v>3.5035645376403098E-4</v>
      </c>
      <c r="M1669" s="1" t="s">
        <v>29</v>
      </c>
      <c r="N1669" s="1" t="s">
        <v>28</v>
      </c>
      <c r="O1669" s="1" t="s">
        <v>81</v>
      </c>
      <c r="P1669" s="1">
        <f t="shared" ref="P1669:Q1669" si="1429">P1298</f>
        <v>9.0762036501377672</v>
      </c>
      <c r="Q1669" s="1">
        <f t="shared" si="1429"/>
        <v>1.887</v>
      </c>
      <c r="R1669" s="1">
        <f>Tabulka1[[#This Row],[z2]]</f>
        <v>1.5188744271277492</v>
      </c>
      <c r="S1669" s="1">
        <f>Tabulka1[[#This Row],[std2]]</f>
        <v>3.5035645376403098E-4</v>
      </c>
      <c r="T1669" s="1" t="s">
        <v>39</v>
      </c>
      <c r="U1669" s="1" t="s">
        <v>28</v>
      </c>
      <c r="V1669" s="1" t="str">
        <f>Tabulka1[[#This Row],[z2Label]]</f>
        <v>Dynamic viscosity (mPa.s)</v>
      </c>
      <c r="W1669" s="1">
        <f>2*Tabulka1[[#This Row],[x3]]/94.196*1000/(100-Tabulka1[[#This Row],[x2]])</f>
        <v>2.4088612176041888</v>
      </c>
      <c r="X1669" s="1">
        <f>(Tabulka1[[#This Row],[x2]]-Tabulka1[[#This Row],[x3]])/60.08*1000/(100-Tabulka1[[#This Row],[x2]])</f>
        <v>2.2727605588095523</v>
      </c>
      <c r="Y1669" s="1">
        <f>Tabulka1[[#This Row],[z2]]</f>
        <v>1.5188744271277492</v>
      </c>
      <c r="Z1669" s="1">
        <f>Tabulka1[[#This Row],[std2]]</f>
        <v>3.5035645376403098E-4</v>
      </c>
      <c r="AA1669" s="1" t="s">
        <v>40</v>
      </c>
      <c r="AB1669" s="1" t="s">
        <v>37</v>
      </c>
      <c r="AC1669" s="1" t="str">
        <f>Tabulka1[[#This Row],[z2Label]]</f>
        <v>Dynamic viscosity (mPa.s)</v>
      </c>
      <c r="AD1669" s="1">
        <f>Tabulka1[[#This Row],[y2]]</f>
        <v>1.887</v>
      </c>
      <c r="AE1669" s="1">
        <f>Tabulka1[[#This Row],[x3]]</f>
        <v>9.0762036501377672</v>
      </c>
      <c r="AF1669" s="1">
        <f>Tabulka1[[#This Row],[x2]]-Tabulka1[[#This Row],[x3]]</f>
        <v>10.923796349862233</v>
      </c>
      <c r="AG1669" s="1">
        <f>100-Tabulka1[[#This Row],[Na2O_proc]]-Tabulka1[[#This Row],[SiO2_proc]]</f>
        <v>80</v>
      </c>
      <c r="AH1669" s="1">
        <f>Tabulka1[[#This Row],[z2]]</f>
        <v>1.5188744271277492</v>
      </c>
      <c r="AI1669" s="1">
        <f>Tabulka1[[#This Row],[std2]]</f>
        <v>3.5035645376403098E-4</v>
      </c>
      <c r="AJ1669" s="1" t="str">
        <f>Tabulka1[[#This Row],[z2Label]]</f>
        <v>Dynamic viscosity (mPa.s)</v>
      </c>
      <c r="AK1669" s="1">
        <v>30</v>
      </c>
      <c r="AL1669" s="1" t="s">
        <v>83</v>
      </c>
      <c r="AM1669" s="1" t="s">
        <v>79</v>
      </c>
      <c r="AN1669" s="1">
        <f t="shared" si="1270"/>
        <v>1.5500636136986623</v>
      </c>
      <c r="AO1669" s="1">
        <f>Tabulka1[[#This Row],[Interpolated_z2]]-Tabulka1[[#This Row],[z2]]</f>
        <v>3.1189186570913074E-2</v>
      </c>
      <c r="AP1669" s="1">
        <f>Tabulka1[[#This Row],[Interpolated_z2 - measured]]/Tabulka1[[#This Row],[z2]]*100</f>
        <v>2.0534407594111017</v>
      </c>
      <c r="AQ1669" s="1">
        <v>1</v>
      </c>
    </row>
    <row r="1670" spans="1:43" ht="16.5" x14ac:dyDescent="0.35">
      <c r="A1670" s="1">
        <f t="shared" ref="A1670:B1670" si="1430">A1299</f>
        <v>2.976461186308264</v>
      </c>
      <c r="B1670" s="1">
        <f t="shared" si="1430"/>
        <v>2.8082911292818471</v>
      </c>
      <c r="C1670" s="1">
        <f>Tabulka1[[#This Row],[z2]]</f>
        <v>1.9839014859566964</v>
      </c>
      <c r="D1670" s="1">
        <f>Tabulka1[[#This Row],[std2]]</f>
        <v>0</v>
      </c>
      <c r="E1670" s="1">
        <f t="shared" si="1392"/>
        <v>6</v>
      </c>
      <c r="F1670" s="1" t="s">
        <v>84</v>
      </c>
      <c r="G1670" s="1" t="s">
        <v>27</v>
      </c>
      <c r="H1670" s="1" t="str">
        <f>Tabulka1[[#This Row],[z2Label]]</f>
        <v>Dynamic viscosity (mPa.s)</v>
      </c>
      <c r="I1670" s="1">
        <f t="shared" ref="I1670:J1670" si="1431">I1299</f>
        <v>25</v>
      </c>
      <c r="J1670" s="1">
        <f t="shared" si="1431"/>
        <v>1.887</v>
      </c>
      <c r="K1670">
        <v>1.9839014859566964</v>
      </c>
      <c r="L1670">
        <v>0</v>
      </c>
      <c r="M1670" s="1" t="s">
        <v>29</v>
      </c>
      <c r="N1670" s="1" t="s">
        <v>28</v>
      </c>
      <c r="O1670" s="1" t="s">
        <v>81</v>
      </c>
      <c r="P1670" s="1">
        <f t="shared" ref="P1670:Q1670" si="1432">P1299</f>
        <v>11.34525456267221</v>
      </c>
      <c r="Q1670" s="1">
        <f t="shared" si="1432"/>
        <v>1.887</v>
      </c>
      <c r="R1670" s="1">
        <f>Tabulka1[[#This Row],[z2]]</f>
        <v>1.9839014859566964</v>
      </c>
      <c r="S1670" s="1">
        <f>Tabulka1[[#This Row],[std2]]</f>
        <v>0</v>
      </c>
      <c r="T1670" s="1" t="s">
        <v>39</v>
      </c>
      <c r="U1670" s="1" t="s">
        <v>28</v>
      </c>
      <c r="V1670" s="1" t="str">
        <f>Tabulka1[[#This Row],[z2Label]]</f>
        <v>Dynamic viscosity (mPa.s)</v>
      </c>
      <c r="W1670" s="1">
        <f>2*Tabulka1[[#This Row],[x3]]/94.196*1000/(100-Tabulka1[[#This Row],[x2]])</f>
        <v>3.2118149568055854</v>
      </c>
      <c r="X1670" s="1">
        <f>(Tabulka1[[#This Row],[x2]]-Tabulka1[[#This Row],[x3]])/60.08*1000/(100-Tabulka1[[#This Row],[x2]])</f>
        <v>3.0303474117460696</v>
      </c>
      <c r="Y1670" s="1">
        <f>Tabulka1[[#This Row],[z2]]</f>
        <v>1.9839014859566964</v>
      </c>
      <c r="Z1670" s="1">
        <f>Tabulka1[[#This Row],[std2]]</f>
        <v>0</v>
      </c>
      <c r="AA1670" s="1" t="s">
        <v>40</v>
      </c>
      <c r="AB1670" s="1" t="s">
        <v>37</v>
      </c>
      <c r="AC1670" s="1" t="str">
        <f>Tabulka1[[#This Row],[z2Label]]</f>
        <v>Dynamic viscosity (mPa.s)</v>
      </c>
      <c r="AD1670" s="1">
        <f>Tabulka1[[#This Row],[y2]]</f>
        <v>1.887</v>
      </c>
      <c r="AE1670" s="1">
        <f>Tabulka1[[#This Row],[x3]]</f>
        <v>11.34525456267221</v>
      </c>
      <c r="AF1670" s="1">
        <f>Tabulka1[[#This Row],[x2]]-Tabulka1[[#This Row],[x3]]</f>
        <v>13.65474543732779</v>
      </c>
      <c r="AG1670" s="1">
        <f>100-Tabulka1[[#This Row],[Na2O_proc]]-Tabulka1[[#This Row],[SiO2_proc]]</f>
        <v>75</v>
      </c>
      <c r="AH1670" s="1">
        <f>Tabulka1[[#This Row],[z2]]</f>
        <v>1.9839014859566964</v>
      </c>
      <c r="AI1670" s="1">
        <f>Tabulka1[[#This Row],[std2]]</f>
        <v>0</v>
      </c>
      <c r="AJ1670" s="1" t="str">
        <f>Tabulka1[[#This Row],[z2Label]]</f>
        <v>Dynamic viscosity (mPa.s)</v>
      </c>
      <c r="AK1670" s="1">
        <v>30</v>
      </c>
      <c r="AL1670" s="1" t="s">
        <v>83</v>
      </c>
      <c r="AM1670" s="1" t="s">
        <v>79</v>
      </c>
      <c r="AN1670" s="1">
        <f t="shared" si="1270"/>
        <v>1.9153855063652101</v>
      </c>
      <c r="AO1670" s="1">
        <f>Tabulka1[[#This Row],[Interpolated_z2]]-Tabulka1[[#This Row],[z2]]</f>
        <v>-6.8515979591486253E-2</v>
      </c>
      <c r="AP1670" s="1">
        <f>Tabulka1[[#This Row],[Interpolated_z2 - measured]]/Tabulka1[[#This Row],[z2]]*100</f>
        <v>-3.4535978765319491</v>
      </c>
      <c r="AQ1670" s="1">
        <v>1</v>
      </c>
    </row>
    <row r="1671" spans="1:43" ht="16.5" x14ac:dyDescent="0.35">
      <c r="A1671" s="1">
        <f t="shared" ref="A1671:B1671" si="1433">A1300</f>
        <v>3.7396703213266695</v>
      </c>
      <c r="B1671" s="1">
        <f t="shared" si="1433"/>
        <v>3.5283789481717127</v>
      </c>
      <c r="C1671" s="1">
        <f>Tabulka1[[#This Row],[z2]]</f>
        <v>2.7544866592462438</v>
      </c>
      <c r="D1671" s="1">
        <f>Tabulka1[[#This Row],[std2]]</f>
        <v>3.777744537528344E-4</v>
      </c>
      <c r="E1671" s="1">
        <f t="shared" si="1392"/>
        <v>6</v>
      </c>
      <c r="F1671" s="1" t="s">
        <v>84</v>
      </c>
      <c r="G1671" s="1" t="s">
        <v>27</v>
      </c>
      <c r="H1671" s="1" t="str">
        <f>Tabulka1[[#This Row],[z2Label]]</f>
        <v>Dynamic viscosity (mPa.s)</v>
      </c>
      <c r="I1671" s="1">
        <f t="shared" ref="I1671:J1671" si="1434">I1300</f>
        <v>30</v>
      </c>
      <c r="J1671" s="1">
        <f t="shared" si="1434"/>
        <v>1.887</v>
      </c>
      <c r="K1671">
        <v>2.7544866592462438</v>
      </c>
      <c r="L1671">
        <v>3.777744537528344E-4</v>
      </c>
      <c r="M1671" s="1" t="s">
        <v>29</v>
      </c>
      <c r="N1671" s="1" t="s">
        <v>28</v>
      </c>
      <c r="O1671" s="1" t="s">
        <v>81</v>
      </c>
      <c r="P1671" s="1">
        <f t="shared" ref="P1671:Q1671" si="1435">P1300</f>
        <v>13.614305475206653</v>
      </c>
      <c r="Q1671" s="1">
        <f t="shared" si="1435"/>
        <v>1.887</v>
      </c>
      <c r="R1671" s="1">
        <f>Tabulka1[[#This Row],[z2]]</f>
        <v>2.7544866592462438</v>
      </c>
      <c r="S1671" s="1">
        <f>Tabulka1[[#This Row],[std2]]</f>
        <v>3.777744537528344E-4</v>
      </c>
      <c r="T1671" s="1" t="s">
        <v>39</v>
      </c>
      <c r="U1671" s="1" t="s">
        <v>28</v>
      </c>
      <c r="V1671" s="1" t="str">
        <f>Tabulka1[[#This Row],[z2Label]]</f>
        <v>Dynamic viscosity (mPa.s)</v>
      </c>
      <c r="W1671" s="1">
        <f>2*Tabulka1[[#This Row],[x3]]/94.196*1000/(100-Tabulka1[[#This Row],[x2]])</f>
        <v>4.1294763730357529</v>
      </c>
      <c r="X1671" s="1">
        <f>(Tabulka1[[#This Row],[x2]]-Tabulka1[[#This Row],[x3]])/60.08*1000/(100-Tabulka1[[#This Row],[x2]])</f>
        <v>3.8961609579592325</v>
      </c>
      <c r="Y1671" s="1">
        <f>Tabulka1[[#This Row],[z2]]</f>
        <v>2.7544866592462438</v>
      </c>
      <c r="Z1671" s="1">
        <f>Tabulka1[[#This Row],[std2]]</f>
        <v>3.777744537528344E-4</v>
      </c>
      <c r="AA1671" s="1" t="s">
        <v>40</v>
      </c>
      <c r="AB1671" s="1" t="s">
        <v>37</v>
      </c>
      <c r="AC1671" s="1" t="str">
        <f>Tabulka1[[#This Row],[z2Label]]</f>
        <v>Dynamic viscosity (mPa.s)</v>
      </c>
      <c r="AD1671" s="1">
        <f>Tabulka1[[#This Row],[y2]]</f>
        <v>1.887</v>
      </c>
      <c r="AE1671" s="1">
        <f>Tabulka1[[#This Row],[x3]]</f>
        <v>13.614305475206653</v>
      </c>
      <c r="AF1671" s="1">
        <f>Tabulka1[[#This Row],[x2]]-Tabulka1[[#This Row],[x3]]</f>
        <v>16.385694524793347</v>
      </c>
      <c r="AG1671" s="1">
        <f>100-Tabulka1[[#This Row],[Na2O_proc]]-Tabulka1[[#This Row],[SiO2_proc]]</f>
        <v>70</v>
      </c>
      <c r="AH1671" s="1">
        <f>Tabulka1[[#This Row],[z2]]</f>
        <v>2.7544866592462438</v>
      </c>
      <c r="AI1671" s="1">
        <f>Tabulka1[[#This Row],[std2]]</f>
        <v>3.777744537528344E-4</v>
      </c>
      <c r="AJ1671" s="1" t="str">
        <f>Tabulka1[[#This Row],[z2Label]]</f>
        <v>Dynamic viscosity (mPa.s)</v>
      </c>
      <c r="AK1671" s="1">
        <v>30</v>
      </c>
      <c r="AL1671" s="1" t="s">
        <v>83</v>
      </c>
      <c r="AM1671" s="1" t="s">
        <v>79</v>
      </c>
      <c r="AN1671" s="1">
        <f t="shared" si="1270"/>
        <v>2.7670268207412581</v>
      </c>
      <c r="AO1671" s="1">
        <f>Tabulka1[[#This Row],[Interpolated_z2]]-Tabulka1[[#This Row],[z2]]</f>
        <v>1.2540161495014246E-2</v>
      </c>
      <c r="AP1671" s="1">
        <f>Tabulka1[[#This Row],[Interpolated_z2 - measured]]/Tabulka1[[#This Row],[z2]]*100</f>
        <v>0.45526310512049534</v>
      </c>
      <c r="AQ1671" s="1">
        <v>1</v>
      </c>
    </row>
    <row r="1672" spans="1:43" ht="16.5" x14ac:dyDescent="0.35">
      <c r="A1672" s="1">
        <f t="shared" ref="A1672:B1672" si="1436">A1301</f>
        <v>0</v>
      </c>
      <c r="B1672" s="1">
        <f t="shared" si="1436"/>
        <v>0</v>
      </c>
      <c r="C1672" s="1">
        <f>Tabulka1[[#This Row],[z2]]</f>
        <v>0.77901098169446481</v>
      </c>
      <c r="D1672" s="1">
        <f>Tabulka1[[#This Row],[std2]]</f>
        <v>2.1986370004217341E-3</v>
      </c>
      <c r="E1672" s="1">
        <f t="shared" si="1392"/>
        <v>7</v>
      </c>
      <c r="F1672" s="1" t="s">
        <v>84</v>
      </c>
      <c r="G1672" s="1" t="s">
        <v>27</v>
      </c>
      <c r="H1672" s="1" t="str">
        <f>Tabulka1[[#This Row],[z2Label]]</f>
        <v>Dynamic viscosity (mPa.s)</v>
      </c>
      <c r="I1672" s="1">
        <f t="shared" ref="I1672:J1672" si="1437">I1301</f>
        <v>0</v>
      </c>
      <c r="J1672" s="1">
        <f t="shared" si="1437"/>
        <v>2</v>
      </c>
      <c r="K1672" s="1">
        <v>0.77901098169446481</v>
      </c>
      <c r="L1672" s="1">
        <v>2.1986370004217341E-3</v>
      </c>
      <c r="M1672" s="1" t="s">
        <v>29</v>
      </c>
      <c r="N1672" s="1" t="s">
        <v>28</v>
      </c>
      <c r="O1672" s="1" t="s">
        <v>81</v>
      </c>
      <c r="P1672" s="1">
        <f t="shared" ref="P1672:Q1672" si="1438">P1301</f>
        <v>0</v>
      </c>
      <c r="Q1672" s="1">
        <f t="shared" si="1438"/>
        <v>2</v>
      </c>
      <c r="R1672" s="1">
        <f>Tabulka1[[#This Row],[z2]]</f>
        <v>0.77901098169446481</v>
      </c>
      <c r="S1672" s="1">
        <f>Tabulka1[[#This Row],[std2]]</f>
        <v>2.1986370004217341E-3</v>
      </c>
      <c r="T1672" s="1" t="s">
        <v>39</v>
      </c>
      <c r="U1672" s="1" t="s">
        <v>28</v>
      </c>
      <c r="V1672" s="1" t="str">
        <f>Tabulka1[[#This Row],[z2Label]]</f>
        <v>Dynamic viscosity (mPa.s)</v>
      </c>
      <c r="W1672" s="1">
        <f>2*Tabulka1[[#This Row],[x3]]/94.196*1000/(100-Tabulka1[[#This Row],[x2]])</f>
        <v>0</v>
      </c>
      <c r="X1672" s="1">
        <f>(Tabulka1[[#This Row],[x2]]-Tabulka1[[#This Row],[x3]])/60.08*1000/(100-Tabulka1[[#This Row],[x2]])</f>
        <v>0</v>
      </c>
      <c r="Y1672" s="1">
        <f>Tabulka1[[#This Row],[z2]]</f>
        <v>0.77901098169446481</v>
      </c>
      <c r="Z1672" s="1">
        <f>Tabulka1[[#This Row],[std2]]</f>
        <v>2.1986370004217341E-3</v>
      </c>
      <c r="AA1672" s="1" t="s">
        <v>40</v>
      </c>
      <c r="AB1672" s="1" t="s">
        <v>37</v>
      </c>
      <c r="AC1672" s="1" t="str">
        <f>Tabulka1[[#This Row],[z2Label]]</f>
        <v>Dynamic viscosity (mPa.s)</v>
      </c>
      <c r="AD1672" s="1">
        <f>Tabulka1[[#This Row],[y2]]</f>
        <v>2</v>
      </c>
      <c r="AE1672" s="1">
        <f>Tabulka1[[#This Row],[x3]]</f>
        <v>0</v>
      </c>
      <c r="AF1672" s="1">
        <f>Tabulka1[[#This Row],[x2]]-Tabulka1[[#This Row],[x3]]</f>
        <v>0</v>
      </c>
      <c r="AG1672" s="1">
        <f>100-Tabulka1[[#This Row],[Na2O_proc]]-Tabulka1[[#This Row],[SiO2_proc]]</f>
        <v>100</v>
      </c>
      <c r="AH1672" s="1">
        <f>Tabulka1[[#This Row],[z2]]</f>
        <v>0.77901098169446481</v>
      </c>
      <c r="AI1672" s="1">
        <f>Tabulka1[[#This Row],[std2]]</f>
        <v>2.1986370004217341E-3</v>
      </c>
      <c r="AJ1672" s="1" t="str">
        <f>Tabulka1[[#This Row],[z2Label]]</f>
        <v>Dynamic viscosity (mPa.s)</v>
      </c>
      <c r="AK1672" s="1">
        <v>30</v>
      </c>
      <c r="AL1672" s="1" t="s">
        <v>83</v>
      </c>
      <c r="AM1672" s="1" t="s">
        <v>79</v>
      </c>
      <c r="AN1672" s="1">
        <f t="shared" si="1270"/>
        <v>0.83793200000000012</v>
      </c>
      <c r="AO1672" s="1">
        <f>Tabulka1[[#This Row],[Interpolated_z2]]-Tabulka1[[#This Row],[z2]]</f>
        <v>5.8921018305535311E-2</v>
      </c>
      <c r="AP1672" s="1">
        <f>Tabulka1[[#This Row],[Interpolated_z2 - measured]]/Tabulka1[[#This Row],[z2]]*100</f>
        <v>7.5635670985501804</v>
      </c>
      <c r="AQ1672" s="1">
        <v>100</v>
      </c>
    </row>
    <row r="1673" spans="1:43" ht="16.5" x14ac:dyDescent="0.35">
      <c r="A1673" s="1">
        <f t="shared" ref="A1673:B1673" si="1439">A1302</f>
        <v>0.48423417119184897</v>
      </c>
      <c r="B1673" s="1">
        <f t="shared" si="1439"/>
        <v>0.48423417119184897</v>
      </c>
      <c r="C1673" s="1">
        <f>Tabulka1[[#This Row],[z2]]</f>
        <v>0.8727033849117708</v>
      </c>
      <c r="D1673" s="1">
        <f>Tabulka1[[#This Row],[std2]]</f>
        <v>1.15444023166861E-4</v>
      </c>
      <c r="E1673" s="1">
        <f t="shared" si="1392"/>
        <v>7</v>
      </c>
      <c r="F1673" s="1" t="s">
        <v>84</v>
      </c>
      <c r="G1673" s="1" t="s">
        <v>27</v>
      </c>
      <c r="H1673" s="1" t="str">
        <f>Tabulka1[[#This Row],[z2Label]]</f>
        <v>Dynamic viscosity (mPa.s)</v>
      </c>
      <c r="I1673" s="1">
        <f t="shared" ref="I1673:J1673" si="1440">I1302</f>
        <v>5</v>
      </c>
      <c r="J1673" s="1">
        <f t="shared" si="1440"/>
        <v>2</v>
      </c>
      <c r="K1673">
        <v>0.8727033849117708</v>
      </c>
      <c r="L1673">
        <v>1.15444023166861E-4</v>
      </c>
      <c r="M1673" s="1" t="s">
        <v>29</v>
      </c>
      <c r="N1673" s="1" t="s">
        <v>28</v>
      </c>
      <c r="O1673" s="1" t="s">
        <v>81</v>
      </c>
      <c r="P1673" s="1">
        <f t="shared" ref="P1673:Q1673" si="1441">P1302</f>
        <v>2.1971859896620574</v>
      </c>
      <c r="Q1673" s="1">
        <f t="shared" si="1441"/>
        <v>2</v>
      </c>
      <c r="R1673" s="1">
        <f>Tabulka1[[#This Row],[z2]]</f>
        <v>0.8727033849117708</v>
      </c>
      <c r="S1673" s="1">
        <f>Tabulka1[[#This Row],[std2]]</f>
        <v>1.15444023166861E-4</v>
      </c>
      <c r="T1673" s="1" t="s">
        <v>39</v>
      </c>
      <c r="U1673" s="1" t="s">
        <v>28</v>
      </c>
      <c r="V1673" s="1" t="str">
        <f>Tabulka1[[#This Row],[z2Label]]</f>
        <v>Dynamic viscosity (mPa.s)</v>
      </c>
      <c r="W1673" s="1">
        <f>2*Tabulka1[[#This Row],[x3]]/94.196*1000/(100-Tabulka1[[#This Row],[x2]])</f>
        <v>0.49106700019937322</v>
      </c>
      <c r="X1673" s="1">
        <f>(Tabulka1[[#This Row],[x2]]-Tabulka1[[#This Row],[x3]])/60.08*1000/(100-Tabulka1[[#This Row],[x2]])</f>
        <v>0.49106700019937327</v>
      </c>
      <c r="Y1673" s="1">
        <f>Tabulka1[[#This Row],[z2]]</f>
        <v>0.8727033849117708</v>
      </c>
      <c r="Z1673" s="1">
        <f>Tabulka1[[#This Row],[std2]]</f>
        <v>1.15444023166861E-4</v>
      </c>
      <c r="AA1673" s="1" t="s">
        <v>40</v>
      </c>
      <c r="AB1673" s="1" t="s">
        <v>37</v>
      </c>
      <c r="AC1673" s="1" t="str">
        <f>Tabulka1[[#This Row],[z2Label]]</f>
        <v>Dynamic viscosity (mPa.s)</v>
      </c>
      <c r="AD1673" s="1">
        <f>Tabulka1[[#This Row],[y2]]</f>
        <v>2</v>
      </c>
      <c r="AE1673" s="1">
        <f>Tabulka1[[#This Row],[x3]]</f>
        <v>2.1971859896620574</v>
      </c>
      <c r="AF1673" s="1">
        <f>Tabulka1[[#This Row],[x2]]-Tabulka1[[#This Row],[x3]]</f>
        <v>2.8028140103379426</v>
      </c>
      <c r="AG1673" s="1">
        <f>100-Tabulka1[[#This Row],[Na2O_proc]]-Tabulka1[[#This Row],[SiO2_proc]]</f>
        <v>95</v>
      </c>
      <c r="AH1673" s="1">
        <f>Tabulka1[[#This Row],[z2]]</f>
        <v>0.8727033849117708</v>
      </c>
      <c r="AI1673" s="1">
        <f>Tabulka1[[#This Row],[std2]]</f>
        <v>1.15444023166861E-4</v>
      </c>
      <c r="AJ1673" s="1" t="str">
        <f>Tabulka1[[#This Row],[z2Label]]</f>
        <v>Dynamic viscosity (mPa.s)</v>
      </c>
      <c r="AK1673" s="1">
        <v>30</v>
      </c>
      <c r="AL1673" s="1" t="s">
        <v>83</v>
      </c>
      <c r="AM1673" s="1" t="s">
        <v>79</v>
      </c>
      <c r="AN1673" s="1">
        <f t="shared" si="1270"/>
        <v>0.81519849999999994</v>
      </c>
      <c r="AO1673" s="1">
        <f>Tabulka1[[#This Row],[Interpolated_z2]]-Tabulka1[[#This Row],[z2]]</f>
        <v>-5.7504884911770859E-2</v>
      </c>
      <c r="AP1673" s="1">
        <f>Tabulka1[[#This Row],[Interpolated_z2 - measured]]/Tabulka1[[#This Row],[z2]]*100</f>
        <v>-6.5892817543711635</v>
      </c>
      <c r="AQ1673" s="1">
        <v>1</v>
      </c>
    </row>
    <row r="1674" spans="1:43" ht="16.5" x14ac:dyDescent="0.35">
      <c r="A1674" s="1">
        <f t="shared" ref="A1674:B1674" si="1442">A1303</f>
        <v>1.0097034839239394</v>
      </c>
      <c r="B1674" s="1">
        <f t="shared" si="1442"/>
        <v>1.0097034839239394</v>
      </c>
      <c r="C1674" s="1">
        <f>Tabulka1[[#This Row],[z2]]</f>
        <v>1.0217354849886657</v>
      </c>
      <c r="D1674" s="1">
        <f>Tabulka1[[#This Row],[std2]]</f>
        <v>1.3763415535822894E-4</v>
      </c>
      <c r="E1674" s="1">
        <f t="shared" si="1392"/>
        <v>7</v>
      </c>
      <c r="F1674" s="1" t="s">
        <v>84</v>
      </c>
      <c r="G1674" s="1" t="s">
        <v>27</v>
      </c>
      <c r="H1674" s="1" t="str">
        <f>Tabulka1[[#This Row],[z2Label]]</f>
        <v>Dynamic viscosity (mPa.s)</v>
      </c>
      <c r="I1674" s="1">
        <f t="shared" ref="I1674:J1674" si="1443">I1303</f>
        <v>10</v>
      </c>
      <c r="J1674" s="1">
        <f t="shared" si="1443"/>
        <v>2</v>
      </c>
      <c r="K1674">
        <v>1.0217354849886657</v>
      </c>
      <c r="L1674">
        <v>1.3763415535822894E-4</v>
      </c>
      <c r="M1674" s="1" t="s">
        <v>29</v>
      </c>
      <c r="N1674" s="1" t="s">
        <v>28</v>
      </c>
      <c r="O1674" s="1" t="s">
        <v>81</v>
      </c>
      <c r="P1674" s="1">
        <f t="shared" ref="P1674:Q1674" si="1444">P1303</f>
        <v>4.3943719793241147</v>
      </c>
      <c r="Q1674" s="1">
        <f t="shared" si="1444"/>
        <v>2</v>
      </c>
      <c r="R1674" s="1">
        <f>Tabulka1[[#This Row],[z2]]</f>
        <v>1.0217354849886657</v>
      </c>
      <c r="S1674" s="1">
        <f>Tabulka1[[#This Row],[std2]]</f>
        <v>1.3763415535822894E-4</v>
      </c>
      <c r="T1674" s="1" t="s">
        <v>39</v>
      </c>
      <c r="U1674" s="1" t="s">
        <v>28</v>
      </c>
      <c r="V1674" s="1" t="str">
        <f>Tabulka1[[#This Row],[z2Label]]</f>
        <v>Dynamic viscosity (mPa.s)</v>
      </c>
      <c r="W1674" s="1">
        <f>2*Tabulka1[[#This Row],[x3]]/94.196*1000/(100-Tabulka1[[#This Row],[x2]])</f>
        <v>1.0366970004208989</v>
      </c>
      <c r="X1674" s="1">
        <f>(Tabulka1[[#This Row],[x2]]-Tabulka1[[#This Row],[x3]])/60.08*1000/(100-Tabulka1[[#This Row],[x2]])</f>
        <v>1.0366970004208991</v>
      </c>
      <c r="Y1674" s="1">
        <f>Tabulka1[[#This Row],[z2]]</f>
        <v>1.0217354849886657</v>
      </c>
      <c r="Z1674" s="1">
        <f>Tabulka1[[#This Row],[std2]]</f>
        <v>1.3763415535822894E-4</v>
      </c>
      <c r="AA1674" s="1" t="s">
        <v>40</v>
      </c>
      <c r="AB1674" s="1" t="s">
        <v>37</v>
      </c>
      <c r="AC1674" s="1" t="str">
        <f>Tabulka1[[#This Row],[z2Label]]</f>
        <v>Dynamic viscosity (mPa.s)</v>
      </c>
      <c r="AD1674" s="1">
        <f>Tabulka1[[#This Row],[y2]]</f>
        <v>2</v>
      </c>
      <c r="AE1674" s="1">
        <f>Tabulka1[[#This Row],[x3]]</f>
        <v>4.3943719793241147</v>
      </c>
      <c r="AF1674" s="1">
        <f>Tabulka1[[#This Row],[x2]]-Tabulka1[[#This Row],[x3]]</f>
        <v>5.6056280206758853</v>
      </c>
      <c r="AG1674" s="1">
        <f>100-Tabulka1[[#This Row],[Na2O_proc]]-Tabulka1[[#This Row],[SiO2_proc]]</f>
        <v>90</v>
      </c>
      <c r="AH1674" s="1">
        <f>Tabulka1[[#This Row],[z2]]</f>
        <v>1.0217354849886657</v>
      </c>
      <c r="AI1674" s="1">
        <f>Tabulka1[[#This Row],[std2]]</f>
        <v>1.3763415535822894E-4</v>
      </c>
      <c r="AJ1674" s="1" t="str">
        <f>Tabulka1[[#This Row],[z2Label]]</f>
        <v>Dynamic viscosity (mPa.s)</v>
      </c>
      <c r="AK1674" s="1">
        <v>30</v>
      </c>
      <c r="AL1674" s="1" t="s">
        <v>83</v>
      </c>
      <c r="AM1674" s="1" t="s">
        <v>79</v>
      </c>
      <c r="AN1674" s="1">
        <f t="shared" si="1270"/>
        <v>1.0477519999999996</v>
      </c>
      <c r="AO1674" s="1">
        <f>Tabulka1[[#This Row],[Interpolated_z2]]-Tabulka1[[#This Row],[z2]]</f>
        <v>2.6016515011333841E-2</v>
      </c>
      <c r="AP1674" s="1">
        <f>Tabulka1[[#This Row],[Interpolated_z2 - measured]]/Tabulka1[[#This Row],[z2]]*100</f>
        <v>2.5463062987992875</v>
      </c>
      <c r="AQ1674" s="1">
        <v>1</v>
      </c>
    </row>
    <row r="1675" spans="1:43" ht="16.5" x14ac:dyDescent="0.35">
      <c r="A1675" s="1">
        <f t="shared" ref="A1675:B1675" si="1445">A1304</f>
        <v>1.5801237194200302</v>
      </c>
      <c r="B1675" s="1">
        <f t="shared" si="1445"/>
        <v>1.5801237194200302</v>
      </c>
      <c r="C1675" s="1">
        <f>Tabulka1[[#This Row],[z2]]</f>
        <v>1.2248887954592131</v>
      </c>
      <c r="D1675" s="1">
        <f>Tabulka1[[#This Row],[std2]]</f>
        <v>5.6950578198159882E-4</v>
      </c>
      <c r="E1675" s="1">
        <f t="shared" si="1392"/>
        <v>7</v>
      </c>
      <c r="F1675" s="1" t="s">
        <v>84</v>
      </c>
      <c r="G1675" s="1" t="s">
        <v>27</v>
      </c>
      <c r="H1675" s="1" t="str">
        <f>Tabulka1[[#This Row],[z2Label]]</f>
        <v>Dynamic viscosity (mPa.s)</v>
      </c>
      <c r="I1675" s="1">
        <f t="shared" ref="I1675:J1675" si="1446">I1304</f>
        <v>15</v>
      </c>
      <c r="J1675" s="1">
        <f t="shared" si="1446"/>
        <v>2</v>
      </c>
      <c r="K1675">
        <v>1.2248887954592131</v>
      </c>
      <c r="L1675">
        <v>5.6950578198159882E-4</v>
      </c>
      <c r="M1675" s="1" t="s">
        <v>29</v>
      </c>
      <c r="N1675" s="1" t="s">
        <v>28</v>
      </c>
      <c r="O1675" s="1" t="s">
        <v>81</v>
      </c>
      <c r="P1675" s="1">
        <f t="shared" ref="P1675:Q1675" si="1447">P1304</f>
        <v>6.5915579689861721</v>
      </c>
      <c r="Q1675" s="1">
        <f t="shared" si="1447"/>
        <v>2</v>
      </c>
      <c r="R1675" s="1">
        <f>Tabulka1[[#This Row],[z2]]</f>
        <v>1.2248887954592131</v>
      </c>
      <c r="S1675" s="1">
        <f>Tabulka1[[#This Row],[std2]]</f>
        <v>5.6950578198159882E-4</v>
      </c>
      <c r="T1675" s="1" t="s">
        <v>39</v>
      </c>
      <c r="U1675" s="1" t="s">
        <v>28</v>
      </c>
      <c r="V1675" s="1" t="str">
        <f>Tabulka1[[#This Row],[z2Label]]</f>
        <v>Dynamic viscosity (mPa.s)</v>
      </c>
      <c r="W1675" s="1">
        <f>2*Tabulka1[[#This Row],[x3]]/94.196*1000/(100-Tabulka1[[#This Row],[x2]])</f>
        <v>1.6465187653743689</v>
      </c>
      <c r="X1675" s="1">
        <f>(Tabulka1[[#This Row],[x2]]-Tabulka1[[#This Row],[x3]])/60.08*1000/(100-Tabulka1[[#This Row],[x2]])</f>
        <v>1.6465187653743689</v>
      </c>
      <c r="Y1675" s="1">
        <f>Tabulka1[[#This Row],[z2]]</f>
        <v>1.2248887954592131</v>
      </c>
      <c r="Z1675" s="1">
        <f>Tabulka1[[#This Row],[std2]]</f>
        <v>5.6950578198159882E-4</v>
      </c>
      <c r="AA1675" s="1" t="s">
        <v>40</v>
      </c>
      <c r="AB1675" s="1" t="s">
        <v>37</v>
      </c>
      <c r="AC1675" s="1" t="str">
        <f>Tabulka1[[#This Row],[z2Label]]</f>
        <v>Dynamic viscosity (mPa.s)</v>
      </c>
      <c r="AD1675" s="1">
        <f>Tabulka1[[#This Row],[y2]]</f>
        <v>2</v>
      </c>
      <c r="AE1675" s="1">
        <f>Tabulka1[[#This Row],[x3]]</f>
        <v>6.5915579689861721</v>
      </c>
      <c r="AF1675" s="1">
        <f>Tabulka1[[#This Row],[x2]]-Tabulka1[[#This Row],[x3]]</f>
        <v>8.408442031013827</v>
      </c>
      <c r="AG1675" s="1">
        <f>100-Tabulka1[[#This Row],[Na2O_proc]]-Tabulka1[[#This Row],[SiO2_proc]]</f>
        <v>85</v>
      </c>
      <c r="AH1675" s="1">
        <f>Tabulka1[[#This Row],[z2]]</f>
        <v>1.2248887954592131</v>
      </c>
      <c r="AI1675" s="1">
        <f>Tabulka1[[#This Row],[std2]]</f>
        <v>5.6950578198159882E-4</v>
      </c>
      <c r="AJ1675" s="1" t="str">
        <f>Tabulka1[[#This Row],[z2Label]]</f>
        <v>Dynamic viscosity (mPa.s)</v>
      </c>
      <c r="AK1675" s="1">
        <v>30</v>
      </c>
      <c r="AL1675" s="1" t="s">
        <v>83</v>
      </c>
      <c r="AM1675" s="1" t="s">
        <v>79</v>
      </c>
      <c r="AN1675" s="1">
        <f t="shared" si="1270"/>
        <v>1.2993574999999993</v>
      </c>
      <c r="AO1675" s="1">
        <f>Tabulka1[[#This Row],[Interpolated_z2]]-Tabulka1[[#This Row],[z2]]</f>
        <v>7.4468704540786135E-2</v>
      </c>
      <c r="AP1675" s="1">
        <f>Tabulka1[[#This Row],[Interpolated_z2 - measured]]/Tabulka1[[#This Row],[z2]]*100</f>
        <v>6.0796298257318675</v>
      </c>
      <c r="AQ1675" s="1">
        <v>1</v>
      </c>
    </row>
    <row r="1676" spans="1:43" ht="16.5" x14ac:dyDescent="0.35">
      <c r="A1676" s="1">
        <f t="shared" ref="A1676:B1676" si="1448">A1305</f>
        <v>2.2003209613913302</v>
      </c>
      <c r="B1676" s="1">
        <f t="shared" si="1448"/>
        <v>2.2003209613913302</v>
      </c>
      <c r="C1676" s="1">
        <f>Tabulka1[[#This Row],[z2]]</f>
        <v>1.5242942073314842</v>
      </c>
      <c r="D1676" s="1">
        <f>Tabulka1[[#This Row],[std2]]</f>
        <v>4.5220842061214184E-5</v>
      </c>
      <c r="E1676" s="1">
        <f t="shared" si="1392"/>
        <v>7</v>
      </c>
      <c r="F1676" s="1" t="s">
        <v>84</v>
      </c>
      <c r="G1676" s="1" t="s">
        <v>27</v>
      </c>
      <c r="H1676" s="1" t="str">
        <f>Tabulka1[[#This Row],[z2Label]]</f>
        <v>Dynamic viscosity (mPa.s)</v>
      </c>
      <c r="I1676" s="1">
        <f t="shared" ref="I1676:J1676" si="1449">I1305</f>
        <v>20</v>
      </c>
      <c r="J1676" s="1">
        <f t="shared" si="1449"/>
        <v>2</v>
      </c>
      <c r="K1676">
        <v>1.5242942073314842</v>
      </c>
      <c r="L1676">
        <v>4.5220842061214184E-5</v>
      </c>
      <c r="M1676" s="1" t="s">
        <v>29</v>
      </c>
      <c r="N1676" s="1" t="s">
        <v>28</v>
      </c>
      <c r="O1676" s="1" t="s">
        <v>81</v>
      </c>
      <c r="P1676" s="1">
        <f t="shared" ref="P1676:Q1676" si="1450">P1305</f>
        <v>8.7887439586482294</v>
      </c>
      <c r="Q1676" s="1">
        <f t="shared" si="1450"/>
        <v>2</v>
      </c>
      <c r="R1676" s="1">
        <f>Tabulka1[[#This Row],[z2]]</f>
        <v>1.5242942073314842</v>
      </c>
      <c r="S1676" s="1">
        <f>Tabulka1[[#This Row],[std2]]</f>
        <v>4.5220842061214184E-5</v>
      </c>
      <c r="T1676" s="1" t="s">
        <v>39</v>
      </c>
      <c r="U1676" s="1" t="s">
        <v>28</v>
      </c>
      <c r="V1676" s="1" t="str">
        <f>Tabulka1[[#This Row],[z2Label]]</f>
        <v>Dynamic viscosity (mPa.s)</v>
      </c>
      <c r="W1676" s="1">
        <f>2*Tabulka1[[#This Row],[x3]]/94.196*1000/(100-Tabulka1[[#This Row],[x2]])</f>
        <v>2.3325682509470225</v>
      </c>
      <c r="X1676" s="1">
        <f>(Tabulka1[[#This Row],[x2]]-Tabulka1[[#This Row],[x3]])/60.08*1000/(100-Tabulka1[[#This Row],[x2]])</f>
        <v>2.3325682509470229</v>
      </c>
      <c r="Y1676" s="1">
        <f>Tabulka1[[#This Row],[z2]]</f>
        <v>1.5242942073314842</v>
      </c>
      <c r="Z1676" s="1">
        <f>Tabulka1[[#This Row],[std2]]</f>
        <v>4.5220842061214184E-5</v>
      </c>
      <c r="AA1676" s="1" t="s">
        <v>40</v>
      </c>
      <c r="AB1676" s="1" t="s">
        <v>37</v>
      </c>
      <c r="AC1676" s="1" t="str">
        <f>Tabulka1[[#This Row],[z2Label]]</f>
        <v>Dynamic viscosity (mPa.s)</v>
      </c>
      <c r="AD1676" s="1">
        <f>Tabulka1[[#This Row],[y2]]</f>
        <v>2</v>
      </c>
      <c r="AE1676" s="1">
        <f>Tabulka1[[#This Row],[x3]]</f>
        <v>8.7887439586482294</v>
      </c>
      <c r="AF1676" s="1">
        <f>Tabulka1[[#This Row],[x2]]-Tabulka1[[#This Row],[x3]]</f>
        <v>11.211256041351771</v>
      </c>
      <c r="AG1676" s="1">
        <f>100-Tabulka1[[#This Row],[Na2O_proc]]-Tabulka1[[#This Row],[SiO2_proc]]</f>
        <v>80</v>
      </c>
      <c r="AH1676" s="1">
        <f>Tabulka1[[#This Row],[z2]]</f>
        <v>1.5242942073314842</v>
      </c>
      <c r="AI1676" s="1">
        <f>Tabulka1[[#This Row],[std2]]</f>
        <v>4.5220842061214184E-5</v>
      </c>
      <c r="AJ1676" s="1" t="str">
        <f>Tabulka1[[#This Row],[z2Label]]</f>
        <v>Dynamic viscosity (mPa.s)</v>
      </c>
      <c r="AK1676" s="1">
        <v>30</v>
      </c>
      <c r="AL1676" s="1" t="s">
        <v>83</v>
      </c>
      <c r="AM1676" s="1" t="s">
        <v>79</v>
      </c>
      <c r="AN1676" s="1">
        <f t="shared" si="1270"/>
        <v>1.5345400000000011</v>
      </c>
      <c r="AO1676" s="1">
        <f>Tabulka1[[#This Row],[Interpolated_z2]]-Tabulka1[[#This Row],[z2]]</f>
        <v>1.0245792668516884E-2</v>
      </c>
      <c r="AP1676" s="1">
        <f>Tabulka1[[#This Row],[Interpolated_z2 - measured]]/Tabulka1[[#This Row],[z2]]*100</f>
        <v>0.67216634552812149</v>
      </c>
      <c r="AQ1676" s="1">
        <v>1</v>
      </c>
    </row>
    <row r="1677" spans="1:43" ht="16.5" x14ac:dyDescent="0.35">
      <c r="A1677" s="1">
        <f t="shared" ref="A1677:B1677" si="1451">A1306</f>
        <v>2.8775844856220498</v>
      </c>
      <c r="B1677" s="1">
        <f t="shared" si="1451"/>
        <v>2.8775844856220498</v>
      </c>
      <c r="C1677" s="1">
        <f>Tabulka1[[#This Row],[z2]]</f>
        <v>2.0022049577428636</v>
      </c>
      <c r="D1677" s="1">
        <f>Tabulka1[[#This Row],[std2]]</f>
        <v>4.0366072123519838E-4</v>
      </c>
      <c r="E1677" s="1">
        <f t="shared" si="1392"/>
        <v>7</v>
      </c>
      <c r="F1677" s="1" t="s">
        <v>84</v>
      </c>
      <c r="G1677" s="1" t="s">
        <v>27</v>
      </c>
      <c r="H1677" s="1" t="str">
        <f>Tabulka1[[#This Row],[z2Label]]</f>
        <v>Dynamic viscosity (mPa.s)</v>
      </c>
      <c r="I1677" s="1">
        <f t="shared" ref="I1677:J1677" si="1452">I1306</f>
        <v>25</v>
      </c>
      <c r="J1677" s="1">
        <f t="shared" si="1452"/>
        <v>2</v>
      </c>
      <c r="K1677">
        <v>2.0022049577428636</v>
      </c>
      <c r="L1677">
        <v>4.0366072123519838E-4</v>
      </c>
      <c r="M1677" s="1" t="s">
        <v>29</v>
      </c>
      <c r="N1677" s="1" t="s">
        <v>28</v>
      </c>
      <c r="O1677" s="1" t="s">
        <v>81</v>
      </c>
      <c r="P1677" s="1">
        <f t="shared" ref="P1677:Q1677" si="1453">P1306</f>
        <v>10.985929948310288</v>
      </c>
      <c r="Q1677" s="1">
        <f t="shared" si="1453"/>
        <v>2</v>
      </c>
      <c r="R1677" s="1">
        <f>Tabulka1[[#This Row],[z2]]</f>
        <v>2.0022049577428636</v>
      </c>
      <c r="S1677" s="1">
        <f>Tabulka1[[#This Row],[std2]]</f>
        <v>4.0366072123519838E-4</v>
      </c>
      <c r="T1677" s="1" t="s">
        <v>39</v>
      </c>
      <c r="U1677" s="1" t="s">
        <v>28</v>
      </c>
      <c r="V1677" s="1" t="str">
        <f>Tabulka1[[#This Row],[z2Label]]</f>
        <v>Dynamic viscosity (mPa.s)</v>
      </c>
      <c r="W1677" s="1">
        <f>2*Tabulka1[[#This Row],[x3]]/94.196*1000/(100-Tabulka1[[#This Row],[x2]])</f>
        <v>3.1100910012626968</v>
      </c>
      <c r="X1677" s="1">
        <f>(Tabulka1[[#This Row],[x2]]-Tabulka1[[#This Row],[x3]])/60.08*1000/(100-Tabulka1[[#This Row],[x2]])</f>
        <v>3.1100910012626968</v>
      </c>
      <c r="Y1677" s="1">
        <f>Tabulka1[[#This Row],[z2]]</f>
        <v>2.0022049577428636</v>
      </c>
      <c r="Z1677" s="1">
        <f>Tabulka1[[#This Row],[std2]]</f>
        <v>4.0366072123519838E-4</v>
      </c>
      <c r="AA1677" s="1" t="s">
        <v>40</v>
      </c>
      <c r="AB1677" s="1" t="s">
        <v>37</v>
      </c>
      <c r="AC1677" s="1" t="str">
        <f>Tabulka1[[#This Row],[z2Label]]</f>
        <v>Dynamic viscosity (mPa.s)</v>
      </c>
      <c r="AD1677" s="1">
        <f>Tabulka1[[#This Row],[y2]]</f>
        <v>2</v>
      </c>
      <c r="AE1677" s="1">
        <f>Tabulka1[[#This Row],[x3]]</f>
        <v>10.985929948310288</v>
      </c>
      <c r="AF1677" s="1">
        <f>Tabulka1[[#This Row],[x2]]-Tabulka1[[#This Row],[x3]]</f>
        <v>14.014070051689712</v>
      </c>
      <c r="AG1677" s="1">
        <f>100-Tabulka1[[#This Row],[Na2O_proc]]-Tabulka1[[#This Row],[SiO2_proc]]</f>
        <v>75</v>
      </c>
      <c r="AH1677" s="1">
        <f>Tabulka1[[#This Row],[z2]]</f>
        <v>2.0022049577428636</v>
      </c>
      <c r="AI1677" s="1">
        <f>Tabulka1[[#This Row],[std2]]</f>
        <v>4.0366072123519838E-4</v>
      </c>
      <c r="AJ1677" s="1" t="str">
        <f>Tabulka1[[#This Row],[z2Label]]</f>
        <v>Dynamic viscosity (mPa.s)</v>
      </c>
      <c r="AK1677" s="1">
        <v>30</v>
      </c>
      <c r="AL1677" s="1" t="s">
        <v>83</v>
      </c>
      <c r="AM1677" s="1" t="s">
        <v>79</v>
      </c>
      <c r="AN1677" s="1">
        <f t="shared" si="1270"/>
        <v>1.9185844999999986</v>
      </c>
      <c r="AO1677" s="1">
        <f>Tabulka1[[#This Row],[Interpolated_z2]]-Tabulka1[[#This Row],[z2]]</f>
        <v>-8.3620457742864973E-2</v>
      </c>
      <c r="AP1677" s="1">
        <f>Tabulka1[[#This Row],[Interpolated_z2 - measured]]/Tabulka1[[#This Row],[z2]]*100</f>
        <v>-4.1764184740173871</v>
      </c>
      <c r="AQ1677" s="1">
        <v>1</v>
      </c>
    </row>
    <row r="1678" spans="1:43" ht="16.5" x14ac:dyDescent="0.35">
      <c r="A1678" s="1">
        <f t="shared" ref="A1678:B1678" si="1454">A1307</f>
        <v>3.6135027710910821</v>
      </c>
      <c r="B1678" s="1">
        <f t="shared" si="1454"/>
        <v>3.6135027710910821</v>
      </c>
      <c r="C1678" s="1">
        <f>Tabulka1[[#This Row],[z2]]</f>
        <v>2.8097071612439537</v>
      </c>
      <c r="D1678" s="1">
        <f>Tabulka1[[#This Row],[std2]]</f>
        <v>2.6077410508198999E-2</v>
      </c>
      <c r="E1678" s="1">
        <f t="shared" si="1392"/>
        <v>7</v>
      </c>
      <c r="F1678" s="1" t="s">
        <v>84</v>
      </c>
      <c r="G1678" s="1" t="s">
        <v>27</v>
      </c>
      <c r="H1678" s="1" t="str">
        <f>Tabulka1[[#This Row],[z2Label]]</f>
        <v>Dynamic viscosity (mPa.s)</v>
      </c>
      <c r="I1678" s="1">
        <f t="shared" ref="I1678:J1678" si="1455">I1307</f>
        <v>30</v>
      </c>
      <c r="J1678" s="1">
        <f t="shared" si="1455"/>
        <v>2</v>
      </c>
      <c r="K1678">
        <v>2.8097071612439537</v>
      </c>
      <c r="L1678">
        <v>2.6077410508198999E-2</v>
      </c>
      <c r="M1678" s="1" t="s">
        <v>29</v>
      </c>
      <c r="N1678" s="1" t="s">
        <v>28</v>
      </c>
      <c r="O1678" s="1" t="s">
        <v>81</v>
      </c>
      <c r="P1678" s="1">
        <f t="shared" ref="P1678:Q1678" si="1456">P1307</f>
        <v>13.183115937972344</v>
      </c>
      <c r="Q1678" s="1">
        <f t="shared" si="1456"/>
        <v>2</v>
      </c>
      <c r="R1678" s="1">
        <f>Tabulka1[[#This Row],[z2]]</f>
        <v>2.8097071612439537</v>
      </c>
      <c r="S1678" s="1">
        <f>Tabulka1[[#This Row],[std2]]</f>
        <v>2.6077410508198999E-2</v>
      </c>
      <c r="T1678" s="1" t="s">
        <v>39</v>
      </c>
      <c r="U1678" s="1" t="s">
        <v>28</v>
      </c>
      <c r="V1678" s="1" t="str">
        <f>Tabulka1[[#This Row],[z2Label]]</f>
        <v>Dynamic viscosity (mPa.s)</v>
      </c>
      <c r="W1678" s="1">
        <f>2*Tabulka1[[#This Row],[x3]]/94.196*1000/(100-Tabulka1[[#This Row],[x2]])</f>
        <v>3.9986884301948962</v>
      </c>
      <c r="X1678" s="1">
        <f>(Tabulka1[[#This Row],[x2]]-Tabulka1[[#This Row],[x3]])/60.08*1000/(100-Tabulka1[[#This Row],[x2]])</f>
        <v>3.9986884301948962</v>
      </c>
      <c r="Y1678" s="1">
        <f>Tabulka1[[#This Row],[z2]]</f>
        <v>2.8097071612439537</v>
      </c>
      <c r="Z1678" s="1">
        <f>Tabulka1[[#This Row],[std2]]</f>
        <v>2.6077410508198999E-2</v>
      </c>
      <c r="AA1678" s="1" t="s">
        <v>40</v>
      </c>
      <c r="AB1678" s="1" t="s">
        <v>37</v>
      </c>
      <c r="AC1678" s="1" t="str">
        <f>Tabulka1[[#This Row],[z2Label]]</f>
        <v>Dynamic viscosity (mPa.s)</v>
      </c>
      <c r="AD1678" s="1">
        <f>Tabulka1[[#This Row],[y2]]</f>
        <v>2</v>
      </c>
      <c r="AE1678" s="1">
        <f>Tabulka1[[#This Row],[x3]]</f>
        <v>13.183115937972344</v>
      </c>
      <c r="AF1678" s="1">
        <f>Tabulka1[[#This Row],[x2]]-Tabulka1[[#This Row],[x3]]</f>
        <v>16.816884062027654</v>
      </c>
      <c r="AG1678" s="1">
        <f>100-Tabulka1[[#This Row],[Na2O_proc]]-Tabulka1[[#This Row],[SiO2_proc]]</f>
        <v>70</v>
      </c>
      <c r="AH1678" s="1">
        <f>Tabulka1[[#This Row],[z2]]</f>
        <v>2.8097071612439537</v>
      </c>
      <c r="AI1678" s="1">
        <f>Tabulka1[[#This Row],[std2]]</f>
        <v>2.6077410508198999E-2</v>
      </c>
      <c r="AJ1678" s="1" t="str">
        <f>Tabulka1[[#This Row],[z2Label]]</f>
        <v>Dynamic viscosity (mPa.s)</v>
      </c>
      <c r="AK1678" s="1">
        <v>30</v>
      </c>
      <c r="AL1678" s="1" t="s">
        <v>83</v>
      </c>
      <c r="AM1678" s="1" t="s">
        <v>79</v>
      </c>
      <c r="AN1678" s="1">
        <f t="shared" si="1270"/>
        <v>2.8175359999999952</v>
      </c>
      <c r="AO1678" s="1">
        <f>Tabulka1[[#This Row],[Interpolated_z2]]-Tabulka1[[#This Row],[z2]]</f>
        <v>7.8288387560414563E-3</v>
      </c>
      <c r="AP1678" s="1">
        <f>Tabulka1[[#This Row],[Interpolated_z2 - measured]]/Tabulka1[[#This Row],[z2]]*100</f>
        <v>0.27863539887820055</v>
      </c>
      <c r="AQ1678" s="1">
        <v>1</v>
      </c>
    </row>
    <row r="1679" spans="1:43" ht="16.5" x14ac:dyDescent="0.35">
      <c r="A1679" s="1">
        <f t="shared" ref="A1679:B1679" si="1457">A1308</f>
        <v>0</v>
      </c>
      <c r="B1679" s="1">
        <f t="shared" si="1457"/>
        <v>0</v>
      </c>
      <c r="C1679" s="1">
        <f>Tabulka1[[#This Row],[z2]]</f>
        <v>0.77901098169446481</v>
      </c>
      <c r="D1679" s="1">
        <f>Tabulka1[[#This Row],[std2]]</f>
        <v>2.1986370004217341E-3</v>
      </c>
      <c r="E1679" s="1">
        <f t="shared" si="1392"/>
        <v>8</v>
      </c>
      <c r="F1679" s="1" t="s">
        <v>84</v>
      </c>
      <c r="G1679" s="1" t="s">
        <v>27</v>
      </c>
      <c r="H1679" s="1" t="str">
        <f>Tabulka1[[#This Row],[z2Label]]</f>
        <v>Dynamic viscosity (mPa.s)</v>
      </c>
      <c r="I1679" s="1">
        <f t="shared" ref="I1679:J1679" si="1458">I1308</f>
        <v>0</v>
      </c>
      <c r="J1679" s="1">
        <f t="shared" si="1458"/>
        <v>2.5</v>
      </c>
      <c r="K1679" s="1">
        <v>0.77901098169446481</v>
      </c>
      <c r="L1679" s="1">
        <v>2.1986370004217341E-3</v>
      </c>
      <c r="M1679" s="1" t="s">
        <v>29</v>
      </c>
      <c r="N1679" s="1" t="s">
        <v>28</v>
      </c>
      <c r="O1679" s="1" t="s">
        <v>81</v>
      </c>
      <c r="P1679" s="1">
        <f t="shared" ref="P1679:Q1679" si="1459">P1308</f>
        <v>0</v>
      </c>
      <c r="Q1679" s="1">
        <f t="shared" si="1459"/>
        <v>2.5</v>
      </c>
      <c r="R1679" s="1">
        <f>Tabulka1[[#This Row],[z2]]</f>
        <v>0.77901098169446481</v>
      </c>
      <c r="S1679" s="1">
        <f>Tabulka1[[#This Row],[std2]]</f>
        <v>2.1986370004217341E-3</v>
      </c>
      <c r="T1679" s="1" t="s">
        <v>39</v>
      </c>
      <c r="U1679" s="1" t="s">
        <v>28</v>
      </c>
      <c r="V1679" s="1" t="str">
        <f>Tabulka1[[#This Row],[z2Label]]</f>
        <v>Dynamic viscosity (mPa.s)</v>
      </c>
      <c r="W1679" s="1">
        <f>2*Tabulka1[[#This Row],[x3]]/94.196*1000/(100-Tabulka1[[#This Row],[x2]])</f>
        <v>0</v>
      </c>
      <c r="X1679" s="1">
        <f>(Tabulka1[[#This Row],[x2]]-Tabulka1[[#This Row],[x3]])/60.08*1000/(100-Tabulka1[[#This Row],[x2]])</f>
        <v>0</v>
      </c>
      <c r="Y1679" s="1">
        <f>Tabulka1[[#This Row],[z2]]</f>
        <v>0.77901098169446481</v>
      </c>
      <c r="Z1679" s="1">
        <f>Tabulka1[[#This Row],[std2]]</f>
        <v>2.1986370004217341E-3</v>
      </c>
      <c r="AA1679" s="1" t="s">
        <v>40</v>
      </c>
      <c r="AB1679" s="1" t="s">
        <v>37</v>
      </c>
      <c r="AC1679" s="1" t="str">
        <f>Tabulka1[[#This Row],[z2Label]]</f>
        <v>Dynamic viscosity (mPa.s)</v>
      </c>
      <c r="AD1679" s="1">
        <f>Tabulka1[[#This Row],[y2]]</f>
        <v>2.5</v>
      </c>
      <c r="AE1679" s="1">
        <f>Tabulka1[[#This Row],[x3]]</f>
        <v>0</v>
      </c>
      <c r="AF1679" s="1">
        <f>Tabulka1[[#This Row],[x2]]-Tabulka1[[#This Row],[x3]]</f>
        <v>0</v>
      </c>
      <c r="AG1679" s="1">
        <f>100-Tabulka1[[#This Row],[Na2O_proc]]-Tabulka1[[#This Row],[SiO2_proc]]</f>
        <v>100</v>
      </c>
      <c r="AH1679" s="1">
        <f>Tabulka1[[#This Row],[z2]]</f>
        <v>0.77901098169446481</v>
      </c>
      <c r="AI1679" s="1">
        <f>Tabulka1[[#This Row],[std2]]</f>
        <v>2.1986370004217341E-3</v>
      </c>
      <c r="AJ1679" s="1" t="str">
        <f>Tabulka1[[#This Row],[z2Label]]</f>
        <v>Dynamic viscosity (mPa.s)</v>
      </c>
      <c r="AK1679" s="1">
        <v>30</v>
      </c>
      <c r="AL1679" s="1" t="s">
        <v>83</v>
      </c>
      <c r="AM1679" s="1" t="s">
        <v>79</v>
      </c>
      <c r="AN1679" s="1">
        <f t="shared" si="1270"/>
        <v>0.88116171875000038</v>
      </c>
      <c r="AO1679" s="1">
        <f>Tabulka1[[#This Row],[Interpolated_z2]]-Tabulka1[[#This Row],[z2]]</f>
        <v>0.10215073705553557</v>
      </c>
      <c r="AP1679" s="1">
        <f>Tabulka1[[#This Row],[Interpolated_z2 - measured]]/Tabulka1[[#This Row],[z2]]*100</f>
        <v>13.112875101367957</v>
      </c>
      <c r="AQ1679" s="1">
        <v>100</v>
      </c>
    </row>
    <row r="1680" spans="1:43" ht="16.5" x14ac:dyDescent="0.35">
      <c r="A1680" s="1">
        <f t="shared" ref="A1680:B1680" si="1460">A1309</f>
        <v>0.42418656606491106</v>
      </c>
      <c r="B1680" s="1">
        <f t="shared" si="1460"/>
        <v>0.53023320758113879</v>
      </c>
      <c r="C1680" s="1">
        <f>Tabulka1[[#This Row],[z2]]</f>
        <v>0.87239509907066815</v>
      </c>
      <c r="D1680" s="1">
        <f>Tabulka1[[#This Row],[std2]]</f>
        <v>1.5703360355272778E-3</v>
      </c>
      <c r="E1680" s="1">
        <f t="shared" si="1392"/>
        <v>8</v>
      </c>
      <c r="F1680" s="1" t="s">
        <v>84</v>
      </c>
      <c r="G1680" s="1" t="s">
        <v>27</v>
      </c>
      <c r="H1680" s="1" t="str">
        <f>Tabulka1[[#This Row],[z2Label]]</f>
        <v>Dynamic viscosity (mPa.s)</v>
      </c>
      <c r="I1680" s="1">
        <f t="shared" ref="I1680:J1680" si="1461">I1309</f>
        <v>5</v>
      </c>
      <c r="J1680" s="1">
        <f t="shared" si="1461"/>
        <v>2.5</v>
      </c>
      <c r="K1680">
        <v>0.87239509907066815</v>
      </c>
      <c r="L1680">
        <v>1.5703360355272778E-3</v>
      </c>
      <c r="M1680" s="1" t="s">
        <v>29</v>
      </c>
      <c r="N1680" s="1" t="s">
        <v>28</v>
      </c>
      <c r="O1680" s="1" t="s">
        <v>81</v>
      </c>
      <c r="P1680" s="1">
        <f t="shared" ref="P1680:Q1680" si="1462">P1309</f>
        <v>1.9271182834416278</v>
      </c>
      <c r="Q1680" s="1">
        <f t="shared" si="1462"/>
        <v>2.5</v>
      </c>
      <c r="R1680" s="1">
        <f>Tabulka1[[#This Row],[z2]]</f>
        <v>0.87239509907066815</v>
      </c>
      <c r="S1680" s="1">
        <f>Tabulka1[[#This Row],[std2]]</f>
        <v>1.5703360355272778E-3</v>
      </c>
      <c r="T1680" s="1" t="s">
        <v>39</v>
      </c>
      <c r="U1680" s="1" t="s">
        <v>28</v>
      </c>
      <c r="V1680" s="1" t="str">
        <f>Tabulka1[[#This Row],[z2Label]]</f>
        <v>Dynamic viscosity (mPa.s)</v>
      </c>
      <c r="W1680" s="1">
        <f>2*Tabulka1[[#This Row],[x3]]/94.196*1000/(100-Tabulka1[[#This Row],[x2]])</f>
        <v>0.43070736793866049</v>
      </c>
      <c r="X1680" s="1">
        <f>(Tabulka1[[#This Row],[x2]]-Tabulka1[[#This Row],[x3]])/60.08*1000/(100-Tabulka1[[#This Row],[x2]])</f>
        <v>0.53838420992332547</v>
      </c>
      <c r="Y1680" s="1">
        <f>Tabulka1[[#This Row],[z2]]</f>
        <v>0.87239509907066815</v>
      </c>
      <c r="Z1680" s="1">
        <f>Tabulka1[[#This Row],[std2]]</f>
        <v>1.5703360355272778E-3</v>
      </c>
      <c r="AA1680" s="1" t="s">
        <v>40</v>
      </c>
      <c r="AB1680" s="1" t="s">
        <v>37</v>
      </c>
      <c r="AC1680" s="1" t="str">
        <f>Tabulka1[[#This Row],[z2Label]]</f>
        <v>Dynamic viscosity (mPa.s)</v>
      </c>
      <c r="AD1680" s="1">
        <f>Tabulka1[[#This Row],[y2]]</f>
        <v>2.5</v>
      </c>
      <c r="AE1680" s="1">
        <f>Tabulka1[[#This Row],[x3]]</f>
        <v>1.9271182834416278</v>
      </c>
      <c r="AF1680" s="1">
        <f>Tabulka1[[#This Row],[x2]]-Tabulka1[[#This Row],[x3]]</f>
        <v>3.0728817165583724</v>
      </c>
      <c r="AG1680" s="1">
        <f>100-Tabulka1[[#This Row],[Na2O_proc]]-Tabulka1[[#This Row],[SiO2_proc]]</f>
        <v>95</v>
      </c>
      <c r="AH1680" s="1">
        <f>Tabulka1[[#This Row],[z2]]</f>
        <v>0.87239509907066815</v>
      </c>
      <c r="AI1680" s="1">
        <f>Tabulka1[[#This Row],[std2]]</f>
        <v>1.5703360355272778E-3</v>
      </c>
      <c r="AJ1680" s="1" t="str">
        <f>Tabulka1[[#This Row],[z2Label]]</f>
        <v>Dynamic viscosity (mPa.s)</v>
      </c>
      <c r="AK1680" s="1">
        <v>30</v>
      </c>
      <c r="AL1680" s="1" t="s">
        <v>83</v>
      </c>
      <c r="AM1680" s="1" t="s">
        <v>79</v>
      </c>
      <c r="AN1680" s="1">
        <f t="shared" ref="AN1680:AN1706" si="1463">0.9577 + -0.14246*I1680 + -0.49362*J1680 + 0.022083*I1680^2 + 0.10969*I1680*J1680 + 0.36858*J1680^2 + -0.00093208*I1680^3 + -0.005623*I1680^2*J1680 + -0.046789*I1680*J1680^2 + -0.085875*J1680^3 + 0.000013384*I1680^4 + 0.00010779*I1680^3*J1680 + 0.00066851*I1680^2*J1680^2 + 0.0067967*I1680*J1680^3 + 0.0050095*J1680^4</f>
        <v>0.83945421875000048</v>
      </c>
      <c r="AO1680" s="1">
        <f>Tabulka1[[#This Row],[Interpolated_z2]]-Tabulka1[[#This Row],[z2]]</f>
        <v>-3.2940880320667665E-2</v>
      </c>
      <c r="AP1680" s="1">
        <f>Tabulka1[[#This Row],[Interpolated_z2 - measured]]/Tabulka1[[#This Row],[z2]]*100</f>
        <v>-3.7759130416663766</v>
      </c>
      <c r="AQ1680" s="1">
        <v>1</v>
      </c>
    </row>
    <row r="1681" spans="1:43" ht="16.5" x14ac:dyDescent="0.35">
      <c r="A1681" s="1">
        <f t="shared" ref="A1681:B1681" si="1464">A1310</f>
        <v>0.88303000049100655</v>
      </c>
      <c r="B1681" s="1">
        <f t="shared" si="1464"/>
        <v>1.1037875006137581</v>
      </c>
      <c r="C1681" s="1">
        <f>Tabulka1[[#This Row],[z2]]</f>
        <v>1.02445557619586</v>
      </c>
      <c r="D1681" s="1">
        <f>Tabulka1[[#This Row],[std2]]</f>
        <v>7.6881276569313087E-4</v>
      </c>
      <c r="E1681" s="1">
        <f t="shared" si="1392"/>
        <v>8</v>
      </c>
      <c r="F1681" s="1" t="s">
        <v>84</v>
      </c>
      <c r="G1681" s="1" t="s">
        <v>27</v>
      </c>
      <c r="H1681" s="1" t="str">
        <f>Tabulka1[[#This Row],[z2Label]]</f>
        <v>Dynamic viscosity (mPa.s)</v>
      </c>
      <c r="I1681" s="1">
        <f t="shared" ref="I1681:J1681" si="1465">I1310</f>
        <v>10</v>
      </c>
      <c r="J1681" s="1">
        <f t="shared" si="1465"/>
        <v>2.5</v>
      </c>
      <c r="K1681">
        <v>1.02445557619586</v>
      </c>
      <c r="L1681">
        <v>7.6881276569313087E-4</v>
      </c>
      <c r="M1681" s="1" t="s">
        <v>29</v>
      </c>
      <c r="N1681" s="1" t="s">
        <v>28</v>
      </c>
      <c r="O1681" s="1" t="s">
        <v>81</v>
      </c>
      <c r="P1681" s="1">
        <f t="shared" ref="P1681:Q1681" si="1466">P1310</f>
        <v>3.8542365668832557</v>
      </c>
      <c r="Q1681" s="1">
        <f t="shared" si="1466"/>
        <v>2.5</v>
      </c>
      <c r="R1681" s="1">
        <f>Tabulka1[[#This Row],[z2]]</f>
        <v>1.02445557619586</v>
      </c>
      <c r="S1681" s="1">
        <f>Tabulka1[[#This Row],[std2]]</f>
        <v>7.6881276569313087E-4</v>
      </c>
      <c r="T1681" s="1" t="s">
        <v>39</v>
      </c>
      <c r="U1681" s="1" t="s">
        <v>28</v>
      </c>
      <c r="V1681" s="1" t="str">
        <f>Tabulka1[[#This Row],[z2Label]]</f>
        <v>Dynamic viscosity (mPa.s)</v>
      </c>
      <c r="W1681" s="1">
        <f>2*Tabulka1[[#This Row],[x3]]/94.196*1000/(100-Tabulka1[[#This Row],[x2]])</f>
        <v>0.90927111009272765</v>
      </c>
      <c r="X1681" s="1">
        <f>(Tabulka1[[#This Row],[x2]]-Tabulka1[[#This Row],[x3]])/60.08*1000/(100-Tabulka1[[#This Row],[x2]])</f>
        <v>1.1365888876159094</v>
      </c>
      <c r="Y1681" s="1">
        <f>Tabulka1[[#This Row],[z2]]</f>
        <v>1.02445557619586</v>
      </c>
      <c r="Z1681" s="1">
        <f>Tabulka1[[#This Row],[std2]]</f>
        <v>7.6881276569313087E-4</v>
      </c>
      <c r="AA1681" s="1" t="s">
        <v>40</v>
      </c>
      <c r="AB1681" s="1" t="s">
        <v>37</v>
      </c>
      <c r="AC1681" s="1" t="str">
        <f>Tabulka1[[#This Row],[z2Label]]</f>
        <v>Dynamic viscosity (mPa.s)</v>
      </c>
      <c r="AD1681" s="1">
        <f>Tabulka1[[#This Row],[y2]]</f>
        <v>2.5</v>
      </c>
      <c r="AE1681" s="1">
        <f>Tabulka1[[#This Row],[x3]]</f>
        <v>3.8542365668832557</v>
      </c>
      <c r="AF1681" s="1">
        <f>Tabulka1[[#This Row],[x2]]-Tabulka1[[#This Row],[x3]]</f>
        <v>6.1457634331167448</v>
      </c>
      <c r="AG1681" s="1">
        <f>100-Tabulka1[[#This Row],[Na2O_proc]]-Tabulka1[[#This Row],[SiO2_proc]]</f>
        <v>90</v>
      </c>
      <c r="AH1681" s="1">
        <f>Tabulka1[[#This Row],[z2]]</f>
        <v>1.02445557619586</v>
      </c>
      <c r="AI1681" s="1">
        <f>Tabulka1[[#This Row],[std2]]</f>
        <v>7.6881276569313087E-4</v>
      </c>
      <c r="AJ1681" s="1" t="str">
        <f>Tabulka1[[#This Row],[z2Label]]</f>
        <v>Dynamic viscosity (mPa.s)</v>
      </c>
      <c r="AK1681" s="1">
        <v>30</v>
      </c>
      <c r="AL1681" s="1" t="s">
        <v>83</v>
      </c>
      <c r="AM1681" s="1" t="s">
        <v>79</v>
      </c>
      <c r="AN1681" s="1">
        <f t="shared" si="1463"/>
        <v>1.0280873437499993</v>
      </c>
      <c r="AO1681" s="1">
        <f>Tabulka1[[#This Row],[Interpolated_z2]]-Tabulka1[[#This Row],[z2]]</f>
        <v>3.631767554139298E-3</v>
      </c>
      <c r="AP1681" s="1">
        <f>Tabulka1[[#This Row],[Interpolated_z2 - measured]]/Tabulka1[[#This Row],[z2]]*100</f>
        <v>0.35450708049491453</v>
      </c>
      <c r="AQ1681" s="1">
        <v>1</v>
      </c>
    </row>
    <row r="1682" spans="1:43" ht="16.5" x14ac:dyDescent="0.35">
      <c r="A1682" s="1">
        <f t="shared" ref="A1682:B1682" si="1467">A1311</f>
        <v>1.3804215289939279</v>
      </c>
      <c r="B1682" s="1">
        <f t="shared" si="1467"/>
        <v>1.7255269112424099</v>
      </c>
      <c r="C1682" s="1">
        <f>Tabulka1[[#This Row],[z2]]</f>
        <v>1.2444557852399654</v>
      </c>
      <c r="D1682" s="1">
        <f>Tabulka1[[#This Row],[std2]]</f>
        <v>1.0143929913290959E-3</v>
      </c>
      <c r="E1682" s="1">
        <f t="shared" si="1392"/>
        <v>8</v>
      </c>
      <c r="F1682" s="1" t="s">
        <v>84</v>
      </c>
      <c r="G1682" s="1" t="s">
        <v>27</v>
      </c>
      <c r="H1682" s="1" t="str">
        <f>Tabulka1[[#This Row],[z2Label]]</f>
        <v>Dynamic viscosity (mPa.s)</v>
      </c>
      <c r="I1682" s="1">
        <f t="shared" ref="I1682:J1682" si="1468">I1311</f>
        <v>15</v>
      </c>
      <c r="J1682" s="1">
        <f t="shared" si="1468"/>
        <v>2.5</v>
      </c>
      <c r="K1682">
        <v>1.2444557852399654</v>
      </c>
      <c r="L1682">
        <v>1.0143929913290959E-3</v>
      </c>
      <c r="M1682" s="1" t="s">
        <v>29</v>
      </c>
      <c r="N1682" s="1" t="s">
        <v>28</v>
      </c>
      <c r="O1682" s="1" t="s">
        <v>81</v>
      </c>
      <c r="P1682" s="1">
        <f t="shared" ref="P1682:Q1682" si="1469">P1311</f>
        <v>5.7813548503248828</v>
      </c>
      <c r="Q1682" s="1">
        <f t="shared" si="1469"/>
        <v>2.5</v>
      </c>
      <c r="R1682" s="1">
        <f>Tabulka1[[#This Row],[z2]]</f>
        <v>1.2444557852399654</v>
      </c>
      <c r="S1682" s="1">
        <f>Tabulka1[[#This Row],[std2]]</f>
        <v>1.0143929913290959E-3</v>
      </c>
      <c r="T1682" s="1" t="s">
        <v>39</v>
      </c>
      <c r="U1682" s="1" t="s">
        <v>28</v>
      </c>
      <c r="V1682" s="1" t="str">
        <f>Tabulka1[[#This Row],[z2Label]]</f>
        <v>Dynamic viscosity (mPa.s)</v>
      </c>
      <c r="W1682" s="1">
        <f>2*Tabulka1[[#This Row],[x3]]/94.196*1000/(100-Tabulka1[[#This Row],[x2]])</f>
        <v>1.4441364689708025</v>
      </c>
      <c r="X1682" s="1">
        <f>(Tabulka1[[#This Row],[x2]]-Tabulka1[[#This Row],[x3]])/60.08*1000/(100-Tabulka1[[#This Row],[x2]])</f>
        <v>1.8051705862135028</v>
      </c>
      <c r="Y1682" s="1">
        <f>Tabulka1[[#This Row],[z2]]</f>
        <v>1.2444557852399654</v>
      </c>
      <c r="Z1682" s="1">
        <f>Tabulka1[[#This Row],[std2]]</f>
        <v>1.0143929913290959E-3</v>
      </c>
      <c r="AA1682" s="1" t="s">
        <v>40</v>
      </c>
      <c r="AB1682" s="1" t="s">
        <v>37</v>
      </c>
      <c r="AC1682" s="1" t="str">
        <f>Tabulka1[[#This Row],[z2Label]]</f>
        <v>Dynamic viscosity (mPa.s)</v>
      </c>
      <c r="AD1682" s="1">
        <f>Tabulka1[[#This Row],[y2]]</f>
        <v>2.5</v>
      </c>
      <c r="AE1682" s="1">
        <f>Tabulka1[[#This Row],[x3]]</f>
        <v>5.7813548503248828</v>
      </c>
      <c r="AF1682" s="1">
        <f>Tabulka1[[#This Row],[x2]]-Tabulka1[[#This Row],[x3]]</f>
        <v>9.2186451496751172</v>
      </c>
      <c r="AG1682" s="1">
        <f>100-Tabulka1[[#This Row],[Na2O_proc]]-Tabulka1[[#This Row],[SiO2_proc]]</f>
        <v>85</v>
      </c>
      <c r="AH1682" s="1">
        <f>Tabulka1[[#This Row],[z2]]</f>
        <v>1.2444557852399654</v>
      </c>
      <c r="AI1682" s="1">
        <f>Tabulka1[[#This Row],[std2]]</f>
        <v>1.0143929913290959E-3</v>
      </c>
      <c r="AJ1682" s="1" t="str">
        <f>Tabulka1[[#This Row],[z2Label]]</f>
        <v>Dynamic viscosity (mPa.s)</v>
      </c>
      <c r="AK1682" s="1">
        <v>30</v>
      </c>
      <c r="AL1682" s="1" t="s">
        <v>83</v>
      </c>
      <c r="AM1682" s="1" t="s">
        <v>79</v>
      </c>
      <c r="AN1682" s="1">
        <f t="shared" si="1463"/>
        <v>1.251247343749998</v>
      </c>
      <c r="AO1682" s="1">
        <f>Tabulka1[[#This Row],[Interpolated_z2]]-Tabulka1[[#This Row],[z2]]</f>
        <v>6.7915585100326581E-3</v>
      </c>
      <c r="AP1682" s="1">
        <f>Tabulka1[[#This Row],[Interpolated_z2 - measured]]/Tabulka1[[#This Row],[z2]]*100</f>
        <v>0.54574526396074885</v>
      </c>
      <c r="AQ1682" s="1">
        <v>1</v>
      </c>
    </row>
    <row r="1683" spans="1:43" ht="16.5" x14ac:dyDescent="0.35">
      <c r="A1683" s="1">
        <f t="shared" ref="A1683:B1683" si="1470">A1312</f>
        <v>1.9195649683300877</v>
      </c>
      <c r="B1683" s="1">
        <f t="shared" si="1470"/>
        <v>2.3994562104126098</v>
      </c>
      <c r="C1683" s="1">
        <f>Tabulka1[[#This Row],[z2]]</f>
        <v>1.5813420964637492</v>
      </c>
      <c r="D1683" s="1">
        <f>Tabulka1[[#This Row],[std2]]</f>
        <v>3.6210784833409868E-4</v>
      </c>
      <c r="E1683" s="1">
        <f t="shared" si="1392"/>
        <v>8</v>
      </c>
      <c r="F1683" s="1" t="s">
        <v>84</v>
      </c>
      <c r="G1683" s="1" t="s">
        <v>27</v>
      </c>
      <c r="H1683" s="1" t="str">
        <f>Tabulka1[[#This Row],[z2Label]]</f>
        <v>Dynamic viscosity (mPa.s)</v>
      </c>
      <c r="I1683" s="1">
        <f t="shared" ref="I1683:J1683" si="1471">I1312</f>
        <v>20</v>
      </c>
      <c r="J1683" s="1">
        <f t="shared" si="1471"/>
        <v>2.5</v>
      </c>
      <c r="K1683">
        <v>1.5813420964637492</v>
      </c>
      <c r="L1683">
        <v>3.6210784833409868E-4</v>
      </c>
      <c r="M1683" s="1" t="s">
        <v>29</v>
      </c>
      <c r="N1683" s="1" t="s">
        <v>28</v>
      </c>
      <c r="O1683" s="1" t="s">
        <v>81</v>
      </c>
      <c r="P1683" s="1">
        <f t="shared" ref="P1683:Q1683" si="1472">P1312</f>
        <v>7.7084731337665113</v>
      </c>
      <c r="Q1683" s="1">
        <f t="shared" si="1472"/>
        <v>2.5</v>
      </c>
      <c r="R1683" s="1">
        <f>Tabulka1[[#This Row],[z2]]</f>
        <v>1.5813420964637492</v>
      </c>
      <c r="S1683" s="1">
        <f>Tabulka1[[#This Row],[std2]]</f>
        <v>3.6210784833409868E-4</v>
      </c>
      <c r="T1683" s="1" t="s">
        <v>39</v>
      </c>
      <c r="U1683" s="1" t="s">
        <v>28</v>
      </c>
      <c r="V1683" s="1" t="str">
        <f>Tabulka1[[#This Row],[z2Label]]</f>
        <v>Dynamic viscosity (mPa.s)</v>
      </c>
      <c r="W1683" s="1">
        <f>2*Tabulka1[[#This Row],[x3]]/94.196*1000/(100-Tabulka1[[#This Row],[x2]])</f>
        <v>2.0458599977086371</v>
      </c>
      <c r="X1683" s="1">
        <f>(Tabulka1[[#This Row],[x2]]-Tabulka1[[#This Row],[x3]])/60.08*1000/(100-Tabulka1[[#This Row],[x2]])</f>
        <v>2.5573249971357961</v>
      </c>
      <c r="Y1683" s="1">
        <f>Tabulka1[[#This Row],[z2]]</f>
        <v>1.5813420964637492</v>
      </c>
      <c r="Z1683" s="1">
        <f>Tabulka1[[#This Row],[std2]]</f>
        <v>3.6210784833409868E-4</v>
      </c>
      <c r="AA1683" s="1" t="s">
        <v>40</v>
      </c>
      <c r="AB1683" s="1" t="s">
        <v>37</v>
      </c>
      <c r="AC1683" s="1" t="str">
        <f>Tabulka1[[#This Row],[z2Label]]</f>
        <v>Dynamic viscosity (mPa.s)</v>
      </c>
      <c r="AD1683" s="1">
        <f>Tabulka1[[#This Row],[y2]]</f>
        <v>2.5</v>
      </c>
      <c r="AE1683" s="1">
        <f>Tabulka1[[#This Row],[x3]]</f>
        <v>7.7084731337665113</v>
      </c>
      <c r="AF1683" s="1">
        <f>Tabulka1[[#This Row],[x2]]-Tabulka1[[#This Row],[x3]]</f>
        <v>12.29152686623349</v>
      </c>
      <c r="AG1683" s="1">
        <f>100-Tabulka1[[#This Row],[Na2O_proc]]-Tabulka1[[#This Row],[SiO2_proc]]</f>
        <v>80</v>
      </c>
      <c r="AH1683" s="1">
        <f>Tabulka1[[#This Row],[z2]]</f>
        <v>1.5813420964637492</v>
      </c>
      <c r="AI1683" s="1">
        <f>Tabulka1[[#This Row],[std2]]</f>
        <v>3.6210784833409868E-4</v>
      </c>
      <c r="AJ1683" s="1" t="str">
        <f>Tabulka1[[#This Row],[z2Label]]</f>
        <v>Dynamic viscosity (mPa.s)</v>
      </c>
      <c r="AK1683" s="1">
        <v>30</v>
      </c>
      <c r="AL1683" s="1" t="s">
        <v>83</v>
      </c>
      <c r="AM1683" s="1" t="s">
        <v>79</v>
      </c>
      <c r="AN1683" s="1">
        <f t="shared" si="1463"/>
        <v>1.5138804687499996</v>
      </c>
      <c r="AO1683" s="1">
        <f>Tabulka1[[#This Row],[Interpolated_z2]]-Tabulka1[[#This Row],[z2]]</f>
        <v>-6.7461627713749639E-2</v>
      </c>
      <c r="AP1683" s="1">
        <f>Tabulka1[[#This Row],[Interpolated_z2 - measured]]/Tabulka1[[#This Row],[z2]]*100</f>
        <v>-4.2660995280280982</v>
      </c>
      <c r="AQ1683" s="1">
        <v>1</v>
      </c>
    </row>
    <row r="1684" spans="1:43" ht="16.5" x14ac:dyDescent="0.35">
      <c r="A1684" s="1">
        <f t="shared" ref="A1684:B1684" si="1473">A1313</f>
        <v>2.505738637293573</v>
      </c>
      <c r="B1684" s="1">
        <f t="shared" si="1473"/>
        <v>3.1321732966169664</v>
      </c>
      <c r="C1684" s="1">
        <f>Tabulka1[[#This Row],[z2]]</f>
        <v>2.1443028176851384</v>
      </c>
      <c r="D1684" s="1">
        <f>Tabulka1[[#This Row],[std2]]</f>
        <v>3.7500951922558533E-3</v>
      </c>
      <c r="E1684" s="1">
        <f t="shared" si="1392"/>
        <v>8</v>
      </c>
      <c r="F1684" s="1" t="s">
        <v>84</v>
      </c>
      <c r="G1684" s="1" t="s">
        <v>27</v>
      </c>
      <c r="H1684" s="1" t="str">
        <f>Tabulka1[[#This Row],[z2Label]]</f>
        <v>Dynamic viscosity (mPa.s)</v>
      </c>
      <c r="I1684" s="1">
        <f t="shared" ref="I1684:J1684" si="1474">I1313</f>
        <v>25</v>
      </c>
      <c r="J1684" s="1">
        <f t="shared" si="1474"/>
        <v>2.5</v>
      </c>
      <c r="K1684">
        <v>2.1443028176851384</v>
      </c>
      <c r="L1684">
        <v>3.7500951922558533E-3</v>
      </c>
      <c r="M1684" s="1" t="s">
        <v>29</v>
      </c>
      <c r="N1684" s="1" t="s">
        <v>28</v>
      </c>
      <c r="O1684" s="1" t="s">
        <v>81</v>
      </c>
      <c r="P1684" s="1">
        <f t="shared" ref="P1684:Q1684" si="1475">P1313</f>
        <v>9.6355914172081381</v>
      </c>
      <c r="Q1684" s="1">
        <f t="shared" si="1475"/>
        <v>2.5</v>
      </c>
      <c r="R1684" s="1">
        <f>Tabulka1[[#This Row],[z2]]</f>
        <v>2.1443028176851384</v>
      </c>
      <c r="S1684" s="1">
        <f>Tabulka1[[#This Row],[std2]]</f>
        <v>3.7500951922558533E-3</v>
      </c>
      <c r="T1684" s="1" t="s">
        <v>39</v>
      </c>
      <c r="U1684" s="1" t="s">
        <v>28</v>
      </c>
      <c r="V1684" s="1" t="str">
        <f>Tabulka1[[#This Row],[z2Label]]</f>
        <v>Dynamic viscosity (mPa.s)</v>
      </c>
      <c r="W1684" s="1">
        <f>2*Tabulka1[[#This Row],[x3]]/94.196*1000/(100-Tabulka1[[#This Row],[x2]])</f>
        <v>2.7278133302781828</v>
      </c>
      <c r="X1684" s="1">
        <f>(Tabulka1[[#This Row],[x2]]-Tabulka1[[#This Row],[x3]])/60.08*1000/(100-Tabulka1[[#This Row],[x2]])</f>
        <v>3.4097666628477277</v>
      </c>
      <c r="Y1684" s="1">
        <f>Tabulka1[[#This Row],[z2]]</f>
        <v>2.1443028176851384</v>
      </c>
      <c r="Z1684" s="1">
        <f>Tabulka1[[#This Row],[std2]]</f>
        <v>3.7500951922558533E-3</v>
      </c>
      <c r="AA1684" s="1" t="s">
        <v>40</v>
      </c>
      <c r="AB1684" s="1" t="s">
        <v>37</v>
      </c>
      <c r="AC1684" s="1" t="str">
        <f>Tabulka1[[#This Row],[z2Label]]</f>
        <v>Dynamic viscosity (mPa.s)</v>
      </c>
      <c r="AD1684" s="1">
        <f>Tabulka1[[#This Row],[y2]]</f>
        <v>2.5</v>
      </c>
      <c r="AE1684" s="1">
        <f>Tabulka1[[#This Row],[x3]]</f>
        <v>9.6355914172081381</v>
      </c>
      <c r="AF1684" s="1">
        <f>Tabulka1[[#This Row],[x2]]-Tabulka1[[#This Row],[x3]]</f>
        <v>15.364408582791862</v>
      </c>
      <c r="AG1684" s="1">
        <f>100-Tabulka1[[#This Row],[Na2O_proc]]-Tabulka1[[#This Row],[SiO2_proc]]</f>
        <v>75</v>
      </c>
      <c r="AH1684" s="1">
        <f>Tabulka1[[#This Row],[z2]]</f>
        <v>2.1443028176851384</v>
      </c>
      <c r="AI1684" s="1">
        <f>Tabulka1[[#This Row],[std2]]</f>
        <v>3.7500951922558533E-3</v>
      </c>
      <c r="AJ1684" s="1" t="str">
        <f>Tabulka1[[#This Row],[z2Label]]</f>
        <v>Dynamic viscosity (mPa.s)</v>
      </c>
      <c r="AK1684" s="1">
        <v>30</v>
      </c>
      <c r="AL1684" s="1" t="s">
        <v>83</v>
      </c>
      <c r="AM1684" s="1" t="s">
        <v>79</v>
      </c>
      <c r="AN1684" s="1">
        <f t="shared" si="1463"/>
        <v>2.0216929687499987</v>
      </c>
      <c r="AO1684" s="1">
        <f>Tabulka1[[#This Row],[Interpolated_z2]]-Tabulka1[[#This Row],[z2]]</f>
        <v>-0.12260984893513971</v>
      </c>
      <c r="AP1684" s="1">
        <f>Tabulka1[[#This Row],[Interpolated_z2 - measured]]/Tabulka1[[#This Row],[z2]]*100</f>
        <v>-5.7179353552079926</v>
      </c>
      <c r="AQ1684" s="1">
        <v>1</v>
      </c>
    </row>
    <row r="1685" spans="1:43" ht="16.5" x14ac:dyDescent="0.35">
      <c r="A1685" s="1">
        <f t="shared" ref="A1685:B1685" si="1476">A1314</f>
        <v>3.1442331298384589</v>
      </c>
      <c r="B1685" s="1">
        <f t="shared" si="1476"/>
        <v>3.9302914122980734</v>
      </c>
      <c r="C1685" s="1">
        <f>Tabulka1[[#This Row],[z2]]</f>
        <v>3.2021593152680894</v>
      </c>
      <c r="D1685" s="1">
        <f>Tabulka1[[#This Row],[std2]]</f>
        <v>2.460399114698467E-2</v>
      </c>
      <c r="E1685" s="1">
        <f t="shared" si="1392"/>
        <v>8</v>
      </c>
      <c r="F1685" s="1" t="s">
        <v>84</v>
      </c>
      <c r="G1685" s="1" t="s">
        <v>27</v>
      </c>
      <c r="H1685" s="1" t="str">
        <f>Tabulka1[[#This Row],[z2Label]]</f>
        <v>Dynamic viscosity (mPa.s)</v>
      </c>
      <c r="I1685" s="1">
        <f t="shared" ref="I1685:J1685" si="1477">I1314</f>
        <v>30</v>
      </c>
      <c r="J1685" s="1">
        <f t="shared" si="1477"/>
        <v>2.5</v>
      </c>
      <c r="K1685">
        <v>3.2021593152680894</v>
      </c>
      <c r="L1685">
        <v>2.460399114698467E-2</v>
      </c>
      <c r="M1685" s="1" t="s">
        <v>29</v>
      </c>
      <c r="N1685" s="1" t="s">
        <v>28</v>
      </c>
      <c r="O1685" s="1" t="s">
        <v>81</v>
      </c>
      <c r="P1685" s="1">
        <f t="shared" ref="P1685:Q1685" si="1478">P1314</f>
        <v>11.562709700649766</v>
      </c>
      <c r="Q1685" s="1">
        <f t="shared" si="1478"/>
        <v>2.5</v>
      </c>
      <c r="R1685" s="1">
        <f>Tabulka1[[#This Row],[z2]]</f>
        <v>3.2021593152680894</v>
      </c>
      <c r="S1685" s="1">
        <f>Tabulka1[[#This Row],[std2]]</f>
        <v>2.460399114698467E-2</v>
      </c>
      <c r="T1685" s="1" t="s">
        <v>39</v>
      </c>
      <c r="U1685" s="1" t="s">
        <v>28</v>
      </c>
      <c r="V1685" s="1" t="str">
        <f>Tabulka1[[#This Row],[z2Label]]</f>
        <v>Dynamic viscosity (mPa.s)</v>
      </c>
      <c r="W1685" s="1">
        <f>2*Tabulka1[[#This Row],[x3]]/94.196*1000/(100-Tabulka1[[#This Row],[x2]])</f>
        <v>3.5071885675005205</v>
      </c>
      <c r="X1685" s="1">
        <f>(Tabulka1[[#This Row],[x2]]-Tabulka1[[#This Row],[x3]])/60.08*1000/(100-Tabulka1[[#This Row],[x2]])</f>
        <v>4.3839857093756498</v>
      </c>
      <c r="Y1685" s="1">
        <f>Tabulka1[[#This Row],[z2]]</f>
        <v>3.2021593152680894</v>
      </c>
      <c r="Z1685" s="1">
        <f>Tabulka1[[#This Row],[std2]]</f>
        <v>2.460399114698467E-2</v>
      </c>
      <c r="AA1685" s="1" t="s">
        <v>40</v>
      </c>
      <c r="AB1685" s="1" t="s">
        <v>37</v>
      </c>
      <c r="AC1685" s="1" t="str">
        <f>Tabulka1[[#This Row],[z2Label]]</f>
        <v>Dynamic viscosity (mPa.s)</v>
      </c>
      <c r="AD1685" s="1">
        <f>Tabulka1[[#This Row],[y2]]</f>
        <v>2.5</v>
      </c>
      <c r="AE1685" s="1">
        <f>Tabulka1[[#This Row],[x3]]</f>
        <v>11.562709700649766</v>
      </c>
      <c r="AF1685" s="1">
        <f>Tabulka1[[#This Row],[x2]]-Tabulka1[[#This Row],[x3]]</f>
        <v>18.437290299350234</v>
      </c>
      <c r="AG1685" s="1">
        <f>100-Tabulka1[[#This Row],[Na2O_proc]]-Tabulka1[[#This Row],[SiO2_proc]]</f>
        <v>70</v>
      </c>
      <c r="AH1685" s="1">
        <f>Tabulka1[[#This Row],[z2]]</f>
        <v>3.2021593152680894</v>
      </c>
      <c r="AI1685" s="1">
        <f>Tabulka1[[#This Row],[std2]]</f>
        <v>2.460399114698467E-2</v>
      </c>
      <c r="AJ1685" s="1" t="str">
        <f>Tabulka1[[#This Row],[z2Label]]</f>
        <v>Dynamic viscosity (mPa.s)</v>
      </c>
      <c r="AK1685" s="1">
        <v>30</v>
      </c>
      <c r="AL1685" s="1" t="s">
        <v>83</v>
      </c>
      <c r="AM1685" s="1" t="s">
        <v>79</v>
      </c>
      <c r="AN1685" s="1">
        <f t="shared" si="1463"/>
        <v>3.1811510937499987</v>
      </c>
      <c r="AO1685" s="1">
        <f>Tabulka1[[#This Row],[Interpolated_z2]]-Tabulka1[[#This Row],[z2]]</f>
        <v>-2.1008221518090675E-2</v>
      </c>
      <c r="AP1685" s="1">
        <f>Tabulka1[[#This Row],[Interpolated_z2 - measured]]/Tabulka1[[#This Row],[z2]]*100</f>
        <v>-0.6560642194759706</v>
      </c>
      <c r="AQ1685" s="1">
        <v>1</v>
      </c>
    </row>
    <row r="1686" spans="1:43" ht="16.5" x14ac:dyDescent="0.35">
      <c r="A1686" s="1">
        <f t="shared" ref="A1686:B1686" si="1479">A1315</f>
        <v>3.2569415375047059</v>
      </c>
      <c r="B1686" s="1">
        <f t="shared" si="1479"/>
        <v>4.0711769218808822</v>
      </c>
      <c r="C1686" s="1">
        <f>Tabulka1[[#This Row],[z2]]</f>
        <v>3.4852286063261686</v>
      </c>
      <c r="D1686" s="1">
        <f>Tabulka1[[#This Row],[std2]]</f>
        <v>9.3600537414008193E-3</v>
      </c>
      <c r="E1686" s="1">
        <f t="shared" si="1392"/>
        <v>8</v>
      </c>
      <c r="F1686" s="1" t="s">
        <v>84</v>
      </c>
      <c r="G1686" s="1" t="s">
        <v>27</v>
      </c>
      <c r="H1686" s="1" t="str">
        <f>Tabulka1[[#This Row],[z2Label]]</f>
        <v>Dynamic viscosity (mPa.s)</v>
      </c>
      <c r="I1686" s="1">
        <f t="shared" ref="I1686:J1686" si="1480">I1315</f>
        <v>30.84</v>
      </c>
      <c r="J1686" s="1">
        <f t="shared" si="1480"/>
        <v>2.5</v>
      </c>
      <c r="K1686">
        <v>3.4852286063261686</v>
      </c>
      <c r="L1686">
        <v>9.3600537414008193E-3</v>
      </c>
      <c r="M1686" s="1" t="s">
        <v>29</v>
      </c>
      <c r="N1686" s="1" t="s">
        <v>28</v>
      </c>
      <c r="O1686" s="1" t="s">
        <v>81</v>
      </c>
      <c r="P1686" s="1">
        <f t="shared" ref="P1686:Q1686" si="1481">P1315</f>
        <v>11.88646557226796</v>
      </c>
      <c r="Q1686" s="1">
        <f t="shared" si="1481"/>
        <v>2.5</v>
      </c>
      <c r="R1686" s="1">
        <f>Tabulka1[[#This Row],[z2]]</f>
        <v>3.4852286063261686</v>
      </c>
      <c r="S1686" s="1">
        <f>Tabulka1[[#This Row],[std2]]</f>
        <v>9.3600537414008193E-3</v>
      </c>
      <c r="T1686" s="1" t="s">
        <v>39</v>
      </c>
      <c r="U1686" s="1" t="s">
        <v>28</v>
      </c>
      <c r="V1686" s="1" t="str">
        <f>Tabulka1[[#This Row],[z2Label]]</f>
        <v>Dynamic viscosity (mPa.s)</v>
      </c>
      <c r="W1686" s="1">
        <f>2*Tabulka1[[#This Row],[x3]]/94.196*1000/(100-Tabulka1[[#This Row],[x2]])</f>
        <v>3.6491800074802994</v>
      </c>
      <c r="X1686" s="1">
        <f>(Tabulka1[[#This Row],[x2]]-Tabulka1[[#This Row],[x3]])/60.08*1000/(100-Tabulka1[[#This Row],[x2]])</f>
        <v>4.5614750093503726</v>
      </c>
      <c r="Y1686" s="1">
        <f>Tabulka1[[#This Row],[z2]]</f>
        <v>3.4852286063261686</v>
      </c>
      <c r="Z1686" s="1">
        <f>Tabulka1[[#This Row],[std2]]</f>
        <v>9.3600537414008193E-3</v>
      </c>
      <c r="AA1686" s="1" t="s">
        <v>40</v>
      </c>
      <c r="AB1686" s="1" t="s">
        <v>37</v>
      </c>
      <c r="AC1686" s="1" t="str">
        <f>Tabulka1[[#This Row],[z2Label]]</f>
        <v>Dynamic viscosity (mPa.s)</v>
      </c>
      <c r="AD1686" s="1">
        <f>Tabulka1[[#This Row],[y2]]</f>
        <v>2.5</v>
      </c>
      <c r="AE1686" s="1">
        <f>Tabulka1[[#This Row],[x3]]</f>
        <v>11.88646557226796</v>
      </c>
      <c r="AF1686" s="1">
        <f>Tabulka1[[#This Row],[x2]]-Tabulka1[[#This Row],[x3]]</f>
        <v>18.953534427732038</v>
      </c>
      <c r="AG1686" s="1">
        <f>100-Tabulka1[[#This Row],[Na2O_proc]]-Tabulka1[[#This Row],[SiO2_proc]]</f>
        <v>69.16</v>
      </c>
      <c r="AH1686" s="1">
        <f>Tabulka1[[#This Row],[z2]]</f>
        <v>3.4852286063261686</v>
      </c>
      <c r="AI1686" s="1">
        <f>Tabulka1[[#This Row],[std2]]</f>
        <v>9.3600537414008193E-3</v>
      </c>
      <c r="AJ1686" s="1" t="str">
        <f>Tabulka1[[#This Row],[z2Label]]</f>
        <v>Dynamic viscosity (mPa.s)</v>
      </c>
      <c r="AK1686" s="1">
        <v>30</v>
      </c>
      <c r="AL1686" s="1" t="s">
        <v>83</v>
      </c>
      <c r="AM1686" s="1" t="s">
        <v>79</v>
      </c>
      <c r="AN1686" s="1">
        <f t="shared" si="1463"/>
        <v>3.47996729230668</v>
      </c>
      <c r="AO1686" s="1">
        <f>Tabulka1[[#This Row],[Interpolated_z2]]-Tabulka1[[#This Row],[z2]]</f>
        <v>-5.2613140194885943E-3</v>
      </c>
      <c r="AP1686" s="1">
        <f>Tabulka1[[#This Row],[Interpolated_z2 - measured]]/Tabulka1[[#This Row],[z2]]*100</f>
        <v>-0.15096037057479061</v>
      </c>
      <c r="AQ1686" s="1">
        <v>1</v>
      </c>
    </row>
    <row r="1687" spans="1:43" ht="16.5" x14ac:dyDescent="0.35">
      <c r="A1687" s="1">
        <f t="shared" ref="A1687:B1687" si="1482">A1316</f>
        <v>0</v>
      </c>
      <c r="B1687" s="1">
        <f t="shared" si="1482"/>
        <v>0</v>
      </c>
      <c r="C1687" s="1">
        <f>Tabulka1[[#This Row],[z2]]</f>
        <v>0.77901098169446481</v>
      </c>
      <c r="D1687" s="1">
        <f>Tabulka1[[#This Row],[std2]]</f>
        <v>2.1986370004217341E-3</v>
      </c>
      <c r="E1687" s="1">
        <f t="shared" si="1392"/>
        <v>9</v>
      </c>
      <c r="F1687" s="1" t="s">
        <v>84</v>
      </c>
      <c r="G1687" s="1" t="s">
        <v>27</v>
      </c>
      <c r="H1687" s="1" t="str">
        <f>Tabulka1[[#This Row],[z2Label]]</f>
        <v>Dynamic viscosity (mPa.s)</v>
      </c>
      <c r="I1687" s="1">
        <f t="shared" ref="I1687:J1687" si="1483">I1316</f>
        <v>0</v>
      </c>
      <c r="J1687" s="1">
        <f t="shared" si="1483"/>
        <v>3</v>
      </c>
      <c r="K1687" s="1">
        <v>0.77901098169446481</v>
      </c>
      <c r="L1687" s="1">
        <v>2.1986370004217341E-3</v>
      </c>
      <c r="M1687" s="1" t="s">
        <v>29</v>
      </c>
      <c r="N1687" s="1" t="s">
        <v>28</v>
      </c>
      <c r="O1687" s="1" t="s">
        <v>81</v>
      </c>
      <c r="P1687" s="1">
        <f t="shared" ref="P1687:Q1687" si="1484">P1316</f>
        <v>0</v>
      </c>
      <c r="Q1687" s="1">
        <f t="shared" si="1484"/>
        <v>3</v>
      </c>
      <c r="R1687" s="1">
        <f>Tabulka1[[#This Row],[z2]]</f>
        <v>0.77901098169446481</v>
      </c>
      <c r="S1687" s="1">
        <f>Tabulka1[[#This Row],[std2]]</f>
        <v>2.1986370004217341E-3</v>
      </c>
      <c r="T1687" s="1" t="s">
        <v>39</v>
      </c>
      <c r="U1687" s="1" t="s">
        <v>28</v>
      </c>
      <c r="V1687" s="1" t="str">
        <f>Tabulka1[[#This Row],[z2Label]]</f>
        <v>Dynamic viscosity (mPa.s)</v>
      </c>
      <c r="W1687" s="1">
        <f>2*Tabulka1[[#This Row],[x3]]/94.196*1000/(100-Tabulka1[[#This Row],[x2]])</f>
        <v>0</v>
      </c>
      <c r="X1687" s="1">
        <f>(Tabulka1[[#This Row],[x2]]-Tabulka1[[#This Row],[x3]])/60.08*1000/(100-Tabulka1[[#This Row],[x2]])</f>
        <v>0</v>
      </c>
      <c r="Y1687" s="1">
        <f>Tabulka1[[#This Row],[z2]]</f>
        <v>0.77901098169446481</v>
      </c>
      <c r="Z1687" s="1">
        <f>Tabulka1[[#This Row],[std2]]</f>
        <v>2.1986370004217341E-3</v>
      </c>
      <c r="AA1687" s="1" t="s">
        <v>40</v>
      </c>
      <c r="AB1687" s="1" t="s">
        <v>37</v>
      </c>
      <c r="AC1687" s="1" t="str">
        <f>Tabulka1[[#This Row],[z2Label]]</f>
        <v>Dynamic viscosity (mPa.s)</v>
      </c>
      <c r="AD1687" s="1">
        <f>Tabulka1[[#This Row],[y2]]</f>
        <v>3</v>
      </c>
      <c r="AE1687" s="1">
        <f>Tabulka1[[#This Row],[x3]]</f>
        <v>0</v>
      </c>
      <c r="AF1687" s="1">
        <f>Tabulka1[[#This Row],[x2]]-Tabulka1[[#This Row],[x3]]</f>
        <v>0</v>
      </c>
      <c r="AG1687" s="1">
        <f>100-Tabulka1[[#This Row],[Na2O_proc]]-Tabulka1[[#This Row],[SiO2_proc]]</f>
        <v>100</v>
      </c>
      <c r="AH1687" s="1">
        <f>Tabulka1[[#This Row],[z2]]</f>
        <v>0.77901098169446481</v>
      </c>
      <c r="AI1687" s="1">
        <f>Tabulka1[[#This Row],[std2]]</f>
        <v>2.1986370004217341E-3</v>
      </c>
      <c r="AJ1687" s="1" t="str">
        <f>Tabulka1[[#This Row],[z2Label]]</f>
        <v>Dynamic viscosity (mPa.s)</v>
      </c>
      <c r="AK1687" s="1">
        <v>30</v>
      </c>
      <c r="AL1687" s="1" t="s">
        <v>83</v>
      </c>
      <c r="AM1687" s="1" t="s">
        <v>79</v>
      </c>
      <c r="AN1687" s="1">
        <f t="shared" si="1463"/>
        <v>0.88120449999999961</v>
      </c>
      <c r="AO1687" s="1">
        <f>Tabulka1[[#This Row],[Interpolated_z2]]-Tabulka1[[#This Row],[z2]]</f>
        <v>0.1021935183055348</v>
      </c>
      <c r="AP1687" s="1">
        <f>Tabulka1[[#This Row],[Interpolated_z2 - measured]]/Tabulka1[[#This Row],[z2]]*100</f>
        <v>13.11836684038121</v>
      </c>
      <c r="AQ1687" s="1">
        <v>100</v>
      </c>
    </row>
    <row r="1688" spans="1:43" ht="16.5" x14ac:dyDescent="0.35">
      <c r="A1688" s="1">
        <f t="shared" ref="A1688:B1688" si="1485">A1317</f>
        <v>0.37799523386144679</v>
      </c>
      <c r="B1688" s="1">
        <f t="shared" si="1485"/>
        <v>0.56699285079217021</v>
      </c>
      <c r="C1688" s="1">
        <f>Tabulka1[[#This Row],[z2]]</f>
        <v>0.90555391056173917</v>
      </c>
      <c r="D1688" s="1">
        <f>Tabulka1[[#This Row],[std2]]</f>
        <v>3.1172768961940244E-3</v>
      </c>
      <c r="E1688" s="1">
        <f t="shared" si="1392"/>
        <v>9</v>
      </c>
      <c r="F1688" s="1" t="s">
        <v>84</v>
      </c>
      <c r="G1688" s="1" t="s">
        <v>27</v>
      </c>
      <c r="H1688" s="1" t="str">
        <f>Tabulka1[[#This Row],[z2Label]]</f>
        <v>Dynamic viscosity (mPa.s)</v>
      </c>
      <c r="I1688" s="1">
        <f t="shared" ref="I1688:J1688" si="1486">I1317</f>
        <v>5</v>
      </c>
      <c r="J1688" s="1">
        <f t="shared" si="1486"/>
        <v>3</v>
      </c>
      <c r="K1688">
        <v>0.90555391056173917</v>
      </c>
      <c r="L1688">
        <v>3.1172768961940244E-3</v>
      </c>
      <c r="M1688" s="1" t="s">
        <v>29</v>
      </c>
      <c r="N1688" s="1" t="s">
        <v>28</v>
      </c>
      <c r="O1688" s="1" t="s">
        <v>81</v>
      </c>
      <c r="P1688" s="1">
        <f t="shared" ref="P1688:Q1688" si="1487">P1317</f>
        <v>1.7161742628518126</v>
      </c>
      <c r="Q1688" s="1">
        <f t="shared" si="1487"/>
        <v>3</v>
      </c>
      <c r="R1688" s="1">
        <f>Tabulka1[[#This Row],[z2]]</f>
        <v>0.90555391056173917</v>
      </c>
      <c r="S1688" s="1">
        <f>Tabulka1[[#This Row],[std2]]</f>
        <v>3.1172768961940244E-3</v>
      </c>
      <c r="T1688" s="1" t="s">
        <v>39</v>
      </c>
      <c r="U1688" s="1" t="s">
        <v>28</v>
      </c>
      <c r="V1688" s="1" t="str">
        <f>Tabulka1[[#This Row],[z2Label]]</f>
        <v>Dynamic viscosity (mPa.s)</v>
      </c>
      <c r="W1688" s="1">
        <f>2*Tabulka1[[#This Row],[x3]]/94.196*1000/(100-Tabulka1[[#This Row],[x2]])</f>
        <v>0.38356176993811625</v>
      </c>
      <c r="X1688" s="1">
        <f>(Tabulka1[[#This Row],[x2]]-Tabulka1[[#This Row],[x3]])/60.08*1000/(100-Tabulka1[[#This Row],[x2]])</f>
        <v>0.57534265490717418</v>
      </c>
      <c r="Y1688" s="1">
        <f>Tabulka1[[#This Row],[z2]]</f>
        <v>0.90555391056173917</v>
      </c>
      <c r="Z1688" s="1">
        <f>Tabulka1[[#This Row],[std2]]</f>
        <v>3.1172768961940244E-3</v>
      </c>
      <c r="AA1688" s="1" t="s">
        <v>40</v>
      </c>
      <c r="AB1688" s="1" t="s">
        <v>37</v>
      </c>
      <c r="AC1688" s="1" t="str">
        <f>Tabulka1[[#This Row],[z2Label]]</f>
        <v>Dynamic viscosity (mPa.s)</v>
      </c>
      <c r="AD1688" s="1">
        <f>Tabulka1[[#This Row],[y2]]</f>
        <v>3</v>
      </c>
      <c r="AE1688" s="1">
        <f>Tabulka1[[#This Row],[x3]]</f>
        <v>1.7161742628518126</v>
      </c>
      <c r="AF1688" s="1">
        <f>Tabulka1[[#This Row],[x2]]-Tabulka1[[#This Row],[x3]]</f>
        <v>3.2838257371481872</v>
      </c>
      <c r="AG1688" s="1">
        <f>100-Tabulka1[[#This Row],[Na2O_proc]]-Tabulka1[[#This Row],[SiO2_proc]]</f>
        <v>95</v>
      </c>
      <c r="AH1688" s="1">
        <f>Tabulka1[[#This Row],[z2]]</f>
        <v>0.90555391056173917</v>
      </c>
      <c r="AI1688" s="1">
        <f>Tabulka1[[#This Row],[std2]]</f>
        <v>3.1172768961940244E-3</v>
      </c>
      <c r="AJ1688" s="1" t="str">
        <f>Tabulka1[[#This Row],[z2Label]]</f>
        <v>Dynamic viscosity (mPa.s)</v>
      </c>
      <c r="AK1688" s="1">
        <v>30</v>
      </c>
      <c r="AL1688" s="1" t="s">
        <v>83</v>
      </c>
      <c r="AM1688" s="1" t="s">
        <v>79</v>
      </c>
      <c r="AN1688" s="1">
        <f t="shared" si="1463"/>
        <v>0.83934499999999979</v>
      </c>
      <c r="AO1688" s="1">
        <f>Tabulka1[[#This Row],[Interpolated_z2]]-Tabulka1[[#This Row],[z2]]</f>
        <v>-6.6208910561739387E-2</v>
      </c>
      <c r="AP1688" s="1">
        <f>Tabulka1[[#This Row],[Interpolated_z2 - measured]]/Tabulka1[[#This Row],[z2]]*100</f>
        <v>-7.3114267178933883</v>
      </c>
      <c r="AQ1688" s="1">
        <v>1</v>
      </c>
    </row>
    <row r="1689" spans="1:43" ht="16.5" x14ac:dyDescent="0.35">
      <c r="A1689" s="1">
        <f t="shared" ref="A1689:B1689" si="1488">A1318</f>
        <v>0.78777201241819583</v>
      </c>
      <c r="B1689" s="1">
        <f t="shared" si="1488"/>
        <v>1.1816580186272938</v>
      </c>
      <c r="C1689" s="1">
        <f>Tabulka1[[#This Row],[z2]]</f>
        <v>1.0849616718438577</v>
      </c>
      <c r="D1689" s="1">
        <f>Tabulka1[[#This Row],[std2]]</f>
        <v>6.8829381295968143E-4</v>
      </c>
      <c r="E1689" s="1">
        <f t="shared" si="1392"/>
        <v>9</v>
      </c>
      <c r="F1689" s="1" t="s">
        <v>84</v>
      </c>
      <c r="G1689" s="1" t="s">
        <v>27</v>
      </c>
      <c r="H1689" s="1" t="str">
        <f>Tabulka1[[#This Row],[z2Label]]</f>
        <v>Dynamic viscosity (mPa.s)</v>
      </c>
      <c r="I1689" s="1">
        <f t="shared" ref="I1689:J1689" si="1489">I1318</f>
        <v>10</v>
      </c>
      <c r="J1689" s="1">
        <f t="shared" si="1489"/>
        <v>3</v>
      </c>
      <c r="K1689">
        <v>1.0849616718438577</v>
      </c>
      <c r="L1689">
        <v>6.8829381295968143E-4</v>
      </c>
      <c r="M1689" s="1" t="s">
        <v>29</v>
      </c>
      <c r="N1689" s="1" t="s">
        <v>28</v>
      </c>
      <c r="O1689" s="1" t="s">
        <v>81</v>
      </c>
      <c r="P1689" s="1">
        <f t="shared" ref="P1689:Q1689" si="1490">P1318</f>
        <v>3.4323485257036253</v>
      </c>
      <c r="Q1689" s="1">
        <f t="shared" si="1490"/>
        <v>3</v>
      </c>
      <c r="R1689" s="1">
        <f>Tabulka1[[#This Row],[z2]]</f>
        <v>1.0849616718438577</v>
      </c>
      <c r="S1689" s="1">
        <f>Tabulka1[[#This Row],[std2]]</f>
        <v>6.8829381295968143E-4</v>
      </c>
      <c r="T1689" s="1" t="s">
        <v>39</v>
      </c>
      <c r="U1689" s="1" t="s">
        <v>28</v>
      </c>
      <c r="V1689" s="1" t="str">
        <f>Tabulka1[[#This Row],[z2Label]]</f>
        <v>Dynamic viscosity (mPa.s)</v>
      </c>
      <c r="W1689" s="1">
        <f>2*Tabulka1[[#This Row],[x3]]/94.196*1000/(100-Tabulka1[[#This Row],[x2]])</f>
        <v>0.80974151431380093</v>
      </c>
      <c r="X1689" s="1">
        <f>(Tabulka1[[#This Row],[x2]]-Tabulka1[[#This Row],[x3]])/60.08*1000/(100-Tabulka1[[#This Row],[x2]])</f>
        <v>1.2146122714707011</v>
      </c>
      <c r="Y1689" s="1">
        <f>Tabulka1[[#This Row],[z2]]</f>
        <v>1.0849616718438577</v>
      </c>
      <c r="Z1689" s="1">
        <f>Tabulka1[[#This Row],[std2]]</f>
        <v>6.8829381295968143E-4</v>
      </c>
      <c r="AA1689" s="1" t="s">
        <v>40</v>
      </c>
      <c r="AB1689" s="1" t="s">
        <v>37</v>
      </c>
      <c r="AC1689" s="1" t="str">
        <f>Tabulka1[[#This Row],[z2Label]]</f>
        <v>Dynamic viscosity (mPa.s)</v>
      </c>
      <c r="AD1689" s="1">
        <f>Tabulka1[[#This Row],[y2]]</f>
        <v>3</v>
      </c>
      <c r="AE1689" s="1">
        <f>Tabulka1[[#This Row],[x3]]</f>
        <v>3.4323485257036253</v>
      </c>
      <c r="AF1689" s="1">
        <f>Tabulka1[[#This Row],[x2]]-Tabulka1[[#This Row],[x3]]</f>
        <v>6.5676514742963743</v>
      </c>
      <c r="AG1689" s="1">
        <f>100-Tabulka1[[#This Row],[Na2O_proc]]-Tabulka1[[#This Row],[SiO2_proc]]</f>
        <v>90</v>
      </c>
      <c r="AH1689" s="1">
        <f>Tabulka1[[#This Row],[z2]]</f>
        <v>1.0849616718438577</v>
      </c>
      <c r="AI1689" s="1">
        <f>Tabulka1[[#This Row],[std2]]</f>
        <v>6.8829381295968143E-4</v>
      </c>
      <c r="AJ1689" s="1" t="str">
        <f>Tabulka1[[#This Row],[z2Label]]</f>
        <v>Dynamic viscosity (mPa.s)</v>
      </c>
      <c r="AK1689" s="1">
        <v>30</v>
      </c>
      <c r="AL1689" s="1" t="s">
        <v>83</v>
      </c>
      <c r="AM1689" s="1" t="s">
        <v>79</v>
      </c>
      <c r="AN1689" s="1">
        <f t="shared" si="1463"/>
        <v>1.0195924999999999</v>
      </c>
      <c r="AO1689" s="1">
        <f>Tabulka1[[#This Row],[Interpolated_z2]]-Tabulka1[[#This Row],[z2]]</f>
        <v>-6.5369171843857821E-2</v>
      </c>
      <c r="AP1689" s="1">
        <f>Tabulka1[[#This Row],[Interpolated_z2 - measured]]/Tabulka1[[#This Row],[z2]]*100</f>
        <v>-6.0250213016986116</v>
      </c>
      <c r="AQ1689" s="1">
        <v>1</v>
      </c>
    </row>
    <row r="1690" spans="1:43" ht="16.5" x14ac:dyDescent="0.35">
      <c r="A1690" s="1">
        <f t="shared" ref="A1690:B1690" si="1491">A1319</f>
        <v>1.232456747657013</v>
      </c>
      <c r="B1690" s="1">
        <f t="shared" si="1491"/>
        <v>1.8486851214855196</v>
      </c>
      <c r="C1690" s="1">
        <f>Tabulka1[[#This Row],[z2]]</f>
        <v>1.3520514657580034</v>
      </c>
      <c r="D1690" s="1">
        <f>Tabulka1[[#This Row],[std2]]</f>
        <v>5.696405116715308E-5</v>
      </c>
      <c r="E1690" s="1">
        <f t="shared" si="1392"/>
        <v>9</v>
      </c>
      <c r="F1690" s="1" t="s">
        <v>84</v>
      </c>
      <c r="G1690" s="1" t="s">
        <v>27</v>
      </c>
      <c r="H1690" s="1" t="str">
        <f>Tabulka1[[#This Row],[z2Label]]</f>
        <v>Dynamic viscosity (mPa.s)</v>
      </c>
      <c r="I1690" s="1">
        <f t="shared" ref="I1690:J1690" si="1492">I1319</f>
        <v>15</v>
      </c>
      <c r="J1690" s="1">
        <f t="shared" si="1492"/>
        <v>3</v>
      </c>
      <c r="K1690">
        <v>1.3520514657580034</v>
      </c>
      <c r="L1690">
        <v>5.696405116715308E-5</v>
      </c>
      <c r="M1690" s="1" t="s">
        <v>29</v>
      </c>
      <c r="N1690" s="1" t="s">
        <v>28</v>
      </c>
      <c r="O1690" s="1" t="s">
        <v>81</v>
      </c>
      <c r="P1690" s="1">
        <f t="shared" ref="P1690:Q1690" si="1493">P1319</f>
        <v>5.1485227885554377</v>
      </c>
      <c r="Q1690" s="1">
        <f t="shared" si="1493"/>
        <v>3</v>
      </c>
      <c r="R1690" s="1">
        <f>Tabulka1[[#This Row],[z2]]</f>
        <v>1.3520514657580034</v>
      </c>
      <c r="S1690" s="1">
        <f>Tabulka1[[#This Row],[std2]]</f>
        <v>5.696405116715308E-5</v>
      </c>
      <c r="T1690" s="1" t="s">
        <v>39</v>
      </c>
      <c r="U1690" s="1" t="s">
        <v>28</v>
      </c>
      <c r="V1690" s="1" t="str">
        <f>Tabulka1[[#This Row],[z2Label]]</f>
        <v>Dynamic viscosity (mPa.s)</v>
      </c>
      <c r="W1690" s="1">
        <f>2*Tabulka1[[#This Row],[x3]]/94.196*1000/(100-Tabulka1[[#This Row],[x2]])</f>
        <v>1.2860600521454484</v>
      </c>
      <c r="X1690" s="1">
        <f>(Tabulka1[[#This Row],[x2]]-Tabulka1[[#This Row],[x3]])/60.08*1000/(100-Tabulka1[[#This Row],[x2]])</f>
        <v>1.9290900782181726</v>
      </c>
      <c r="Y1690" s="1">
        <f>Tabulka1[[#This Row],[z2]]</f>
        <v>1.3520514657580034</v>
      </c>
      <c r="Z1690" s="1">
        <f>Tabulka1[[#This Row],[std2]]</f>
        <v>5.696405116715308E-5</v>
      </c>
      <c r="AA1690" s="1" t="s">
        <v>40</v>
      </c>
      <c r="AB1690" s="1" t="s">
        <v>37</v>
      </c>
      <c r="AC1690" s="1" t="str">
        <f>Tabulka1[[#This Row],[z2Label]]</f>
        <v>Dynamic viscosity (mPa.s)</v>
      </c>
      <c r="AD1690" s="1">
        <f>Tabulka1[[#This Row],[y2]]</f>
        <v>3</v>
      </c>
      <c r="AE1690" s="1">
        <f>Tabulka1[[#This Row],[x3]]</f>
        <v>5.1485227885554377</v>
      </c>
      <c r="AF1690" s="1">
        <f>Tabulka1[[#This Row],[x2]]-Tabulka1[[#This Row],[x3]]</f>
        <v>9.8514772114445623</v>
      </c>
      <c r="AG1690" s="1">
        <f>100-Tabulka1[[#This Row],[Na2O_proc]]-Tabulka1[[#This Row],[SiO2_proc]]</f>
        <v>85</v>
      </c>
      <c r="AH1690" s="1">
        <f>Tabulka1[[#This Row],[z2]]</f>
        <v>1.3520514657580034</v>
      </c>
      <c r="AI1690" s="1">
        <f>Tabulka1[[#This Row],[std2]]</f>
        <v>5.696405116715308E-5</v>
      </c>
      <c r="AJ1690" s="1" t="str">
        <f>Tabulka1[[#This Row],[z2Label]]</f>
        <v>Dynamic viscosity (mPa.s)</v>
      </c>
      <c r="AK1690" s="1">
        <v>30</v>
      </c>
      <c r="AL1690" s="1" t="s">
        <v>83</v>
      </c>
      <c r="AM1690" s="1" t="s">
        <v>79</v>
      </c>
      <c r="AN1690" s="1">
        <f t="shared" si="1463"/>
        <v>1.2665544999999976</v>
      </c>
      <c r="AO1690" s="1">
        <f>Tabulka1[[#This Row],[Interpolated_z2]]-Tabulka1[[#This Row],[z2]]</f>
        <v>-8.5496965758005805E-2</v>
      </c>
      <c r="AP1690" s="1">
        <f>Tabulka1[[#This Row],[Interpolated_z2 - measured]]/Tabulka1[[#This Row],[z2]]*100</f>
        <v>-6.3234993580716585</v>
      </c>
      <c r="AQ1690" s="1">
        <v>1</v>
      </c>
    </row>
    <row r="1691" spans="1:43" ht="16.5" x14ac:dyDescent="0.35">
      <c r="A1691" s="1">
        <f t="shared" ref="A1691:B1691" si="1494">A1320</f>
        <v>1.7160357970528648</v>
      </c>
      <c r="B1691" s="1">
        <f t="shared" si="1494"/>
        <v>2.5740536955792974</v>
      </c>
      <c r="C1691" s="1">
        <f>Tabulka1[[#This Row],[z2]]</f>
        <v>1.7977978646050703</v>
      </c>
      <c r="D1691" s="1">
        <f>Tabulka1[[#This Row],[std2]]</f>
        <v>1.0403553344812634E-3</v>
      </c>
      <c r="E1691" s="1">
        <f t="shared" si="1392"/>
        <v>9</v>
      </c>
      <c r="F1691" s="1" t="s">
        <v>84</v>
      </c>
      <c r="G1691" s="1" t="s">
        <v>27</v>
      </c>
      <c r="H1691" s="1" t="str">
        <f>Tabulka1[[#This Row],[z2Label]]</f>
        <v>Dynamic viscosity (mPa.s)</v>
      </c>
      <c r="I1691" s="1">
        <f t="shared" ref="I1691:J1691" si="1495">I1320</f>
        <v>20</v>
      </c>
      <c r="J1691" s="1">
        <f t="shared" si="1495"/>
        <v>3</v>
      </c>
      <c r="K1691">
        <v>1.7977978646050703</v>
      </c>
      <c r="L1691">
        <v>1.0403553344812634E-3</v>
      </c>
      <c r="M1691" s="1" t="s">
        <v>29</v>
      </c>
      <c r="N1691" s="1" t="s">
        <v>28</v>
      </c>
      <c r="O1691" s="1" t="s">
        <v>81</v>
      </c>
      <c r="P1691" s="1">
        <f t="shared" ref="P1691:Q1691" si="1496">P1320</f>
        <v>6.8646970514072505</v>
      </c>
      <c r="Q1691" s="1">
        <f t="shared" si="1496"/>
        <v>3</v>
      </c>
      <c r="R1691" s="1">
        <f>Tabulka1[[#This Row],[z2]]</f>
        <v>1.7977978646050703</v>
      </c>
      <c r="S1691" s="1">
        <f>Tabulka1[[#This Row],[std2]]</f>
        <v>1.0403553344812634E-3</v>
      </c>
      <c r="T1691" s="1" t="s">
        <v>39</v>
      </c>
      <c r="U1691" s="1" t="s">
        <v>28</v>
      </c>
      <c r="V1691" s="1" t="str">
        <f>Tabulka1[[#This Row],[z2Label]]</f>
        <v>Dynamic viscosity (mPa.s)</v>
      </c>
      <c r="W1691" s="1">
        <f>2*Tabulka1[[#This Row],[x3]]/94.196*1000/(100-Tabulka1[[#This Row],[x2]])</f>
        <v>1.8219184072060521</v>
      </c>
      <c r="X1691" s="1">
        <f>(Tabulka1[[#This Row],[x2]]-Tabulka1[[#This Row],[x3]])/60.08*1000/(100-Tabulka1[[#This Row],[x2]])</f>
        <v>2.7328776108090773</v>
      </c>
      <c r="Y1691" s="1">
        <f>Tabulka1[[#This Row],[z2]]</f>
        <v>1.7977978646050703</v>
      </c>
      <c r="Z1691" s="1">
        <f>Tabulka1[[#This Row],[std2]]</f>
        <v>1.0403553344812634E-3</v>
      </c>
      <c r="AA1691" s="1" t="s">
        <v>40</v>
      </c>
      <c r="AB1691" s="1" t="s">
        <v>37</v>
      </c>
      <c r="AC1691" s="1" t="str">
        <f>Tabulka1[[#This Row],[z2Label]]</f>
        <v>Dynamic viscosity (mPa.s)</v>
      </c>
      <c r="AD1691" s="1">
        <f>Tabulka1[[#This Row],[y2]]</f>
        <v>3</v>
      </c>
      <c r="AE1691" s="1">
        <f>Tabulka1[[#This Row],[x3]]</f>
        <v>6.8646970514072505</v>
      </c>
      <c r="AF1691" s="1">
        <f>Tabulka1[[#This Row],[x2]]-Tabulka1[[#This Row],[x3]]</f>
        <v>13.135302948592749</v>
      </c>
      <c r="AG1691" s="1">
        <f>100-Tabulka1[[#This Row],[Na2O_proc]]-Tabulka1[[#This Row],[SiO2_proc]]</f>
        <v>80</v>
      </c>
      <c r="AH1691" s="1">
        <f>Tabulka1[[#This Row],[z2]]</f>
        <v>1.7977978646050703</v>
      </c>
      <c r="AI1691" s="1">
        <f>Tabulka1[[#This Row],[std2]]</f>
        <v>1.0403553344812634E-3</v>
      </c>
      <c r="AJ1691" s="1" t="str">
        <f>Tabulka1[[#This Row],[z2Label]]</f>
        <v>Dynamic viscosity (mPa.s)</v>
      </c>
      <c r="AK1691" s="1">
        <v>30</v>
      </c>
      <c r="AL1691" s="1" t="s">
        <v>83</v>
      </c>
      <c r="AM1691" s="1" t="s">
        <v>79</v>
      </c>
      <c r="AN1691" s="1">
        <f t="shared" si="1463"/>
        <v>1.6255984999999997</v>
      </c>
      <c r="AO1691" s="1">
        <f>Tabulka1[[#This Row],[Interpolated_z2]]-Tabulka1[[#This Row],[z2]]</f>
        <v>-0.17219936460507057</v>
      </c>
      <c r="AP1691" s="1">
        <f>Tabulka1[[#This Row],[Interpolated_z2 - measured]]/Tabulka1[[#This Row],[z2]]*100</f>
        <v>-9.5783496017722936</v>
      </c>
      <c r="AQ1691" s="1">
        <v>1</v>
      </c>
    </row>
    <row r="1692" spans="1:43" ht="16.5" x14ac:dyDescent="0.35">
      <c r="A1692" s="1">
        <f t="shared" ref="A1692:B1692" si="1497">A1321</f>
        <v>2.2429273127432263</v>
      </c>
      <c r="B1692" s="1">
        <f t="shared" si="1497"/>
        <v>3.3643909691148393</v>
      </c>
      <c r="C1692" s="1">
        <f>Tabulka1[[#This Row],[z2]]</f>
        <v>2.6269040764881542</v>
      </c>
      <c r="D1692" s="1">
        <f>Tabulka1[[#This Row],[std2]]</f>
        <v>1.0431968259756827E-3</v>
      </c>
      <c r="E1692" s="1">
        <f t="shared" si="1392"/>
        <v>9</v>
      </c>
      <c r="F1692" s="1" t="s">
        <v>84</v>
      </c>
      <c r="G1692" s="1" t="s">
        <v>27</v>
      </c>
      <c r="H1692" s="1" t="str">
        <f>Tabulka1[[#This Row],[z2Label]]</f>
        <v>Dynamic viscosity (mPa.s)</v>
      </c>
      <c r="I1692" s="1">
        <f t="shared" ref="I1692:J1692" si="1498">I1321</f>
        <v>25</v>
      </c>
      <c r="J1692" s="1">
        <f t="shared" si="1498"/>
        <v>3</v>
      </c>
      <c r="K1692">
        <v>2.6269040764881542</v>
      </c>
      <c r="L1692">
        <v>1.0431968259756827E-3</v>
      </c>
      <c r="M1692" s="1" t="s">
        <v>29</v>
      </c>
      <c r="N1692" s="1" t="s">
        <v>28</v>
      </c>
      <c r="O1692" s="1" t="s">
        <v>81</v>
      </c>
      <c r="P1692" s="1">
        <f t="shared" ref="P1692:Q1692" si="1499">P1321</f>
        <v>8.5808713142590634</v>
      </c>
      <c r="Q1692" s="1">
        <f t="shared" si="1499"/>
        <v>3</v>
      </c>
      <c r="R1692" s="1">
        <f>Tabulka1[[#This Row],[z2]]</f>
        <v>2.6269040764881542</v>
      </c>
      <c r="S1692" s="1">
        <f>Tabulka1[[#This Row],[std2]]</f>
        <v>1.0431968259756827E-3</v>
      </c>
      <c r="T1692" s="1" t="s">
        <v>39</v>
      </c>
      <c r="U1692" s="1" t="s">
        <v>28</v>
      </c>
      <c r="V1692" s="1" t="str">
        <f>Tabulka1[[#This Row],[z2Label]]</f>
        <v>Dynamic viscosity (mPa.s)</v>
      </c>
      <c r="W1692" s="1">
        <f>2*Tabulka1[[#This Row],[x3]]/94.196*1000/(100-Tabulka1[[#This Row],[x2]])</f>
        <v>2.4292245429414026</v>
      </c>
      <c r="X1692" s="1">
        <f>(Tabulka1[[#This Row],[x2]]-Tabulka1[[#This Row],[x3]])/60.08*1000/(100-Tabulka1[[#This Row],[x2]])</f>
        <v>3.6438368144121029</v>
      </c>
      <c r="Y1692" s="1">
        <f>Tabulka1[[#This Row],[z2]]</f>
        <v>2.6269040764881542</v>
      </c>
      <c r="Z1692" s="1">
        <f>Tabulka1[[#This Row],[std2]]</f>
        <v>1.0431968259756827E-3</v>
      </c>
      <c r="AA1692" s="1" t="s">
        <v>40</v>
      </c>
      <c r="AB1692" s="1" t="s">
        <v>37</v>
      </c>
      <c r="AC1692" s="1" t="str">
        <f>Tabulka1[[#This Row],[z2Label]]</f>
        <v>Dynamic viscosity (mPa.s)</v>
      </c>
      <c r="AD1692" s="1">
        <f>Tabulka1[[#This Row],[y2]]</f>
        <v>3</v>
      </c>
      <c r="AE1692" s="1">
        <f>Tabulka1[[#This Row],[x3]]</f>
        <v>8.5808713142590634</v>
      </c>
      <c r="AF1692" s="1">
        <f>Tabulka1[[#This Row],[x2]]-Tabulka1[[#This Row],[x3]]</f>
        <v>16.419128685740937</v>
      </c>
      <c r="AG1692" s="1">
        <f>100-Tabulka1[[#This Row],[Na2O_proc]]-Tabulka1[[#This Row],[SiO2_proc]]</f>
        <v>75</v>
      </c>
      <c r="AH1692" s="1">
        <f>Tabulka1[[#This Row],[z2]]</f>
        <v>2.6269040764881542</v>
      </c>
      <c r="AI1692" s="1">
        <f>Tabulka1[[#This Row],[std2]]</f>
        <v>1.0431968259756827E-3</v>
      </c>
      <c r="AJ1692" s="1" t="str">
        <f>Tabulka1[[#This Row],[z2Label]]</f>
        <v>Dynamic viscosity (mPa.s)</v>
      </c>
      <c r="AK1692" s="1">
        <v>30</v>
      </c>
      <c r="AL1692" s="1" t="s">
        <v>83</v>
      </c>
      <c r="AM1692" s="1" t="s">
        <v>79</v>
      </c>
      <c r="AN1692" s="1">
        <f t="shared" si="1463"/>
        <v>2.3428519999999988</v>
      </c>
      <c r="AO1692" s="1">
        <f>Tabulka1[[#This Row],[Interpolated_z2]]-Tabulka1[[#This Row],[z2]]</f>
        <v>-0.28405207648815534</v>
      </c>
      <c r="AP1692" s="1">
        <f>Tabulka1[[#This Row],[Interpolated_z2 - measured]]/Tabulka1[[#This Row],[z2]]*100</f>
        <v>-10.813188004485411</v>
      </c>
      <c r="AQ1692" s="1">
        <v>1</v>
      </c>
    </row>
    <row r="1693" spans="1:43" ht="16.5" x14ac:dyDescent="0.35">
      <c r="A1693" s="1">
        <f t="shared" ref="A1693:B1693" si="1500">A1322</f>
        <v>2.8602926073838706</v>
      </c>
      <c r="B1693" s="1">
        <f t="shared" si="1500"/>
        <v>4.2904389110758059</v>
      </c>
      <c r="C1693" s="1">
        <f>Tabulka1[[#This Row],[z2]]</f>
        <v>4.0786820000000006</v>
      </c>
      <c r="D1693" s="1">
        <f>Tabulka1[[#This Row],[std2]]</f>
        <v>2.6004558984916885E-2</v>
      </c>
      <c r="E1693" s="1">
        <f t="shared" si="1392"/>
        <v>9</v>
      </c>
      <c r="F1693" s="1" t="s">
        <v>84</v>
      </c>
      <c r="G1693" s="1" t="s">
        <v>27</v>
      </c>
      <c r="H1693" s="1" t="str">
        <f>Tabulka1[[#This Row],[z2Label]]</f>
        <v>Dynamic viscosity (mPa.s)</v>
      </c>
      <c r="I1693" s="1">
        <f t="shared" ref="I1693:J1693" si="1501">I1322</f>
        <v>30.63</v>
      </c>
      <c r="J1693" s="1">
        <f t="shared" si="1501"/>
        <v>3</v>
      </c>
      <c r="K1693">
        <v>4.0786820000000006</v>
      </c>
      <c r="L1693">
        <v>2.6004558984916885E-2</v>
      </c>
      <c r="M1693" s="1" t="s">
        <v>29</v>
      </c>
      <c r="N1693" s="1" t="s">
        <v>28</v>
      </c>
      <c r="O1693" s="1" t="s">
        <v>81</v>
      </c>
      <c r="P1693" s="1">
        <f t="shared" ref="P1693:Q1693" si="1502">P1322</f>
        <v>10.513283534230203</v>
      </c>
      <c r="Q1693" s="1">
        <f t="shared" si="1502"/>
        <v>3</v>
      </c>
      <c r="R1693" s="1">
        <f>Tabulka1[[#This Row],[z2]]</f>
        <v>4.0786820000000006</v>
      </c>
      <c r="S1693" s="1">
        <f>Tabulka1[[#This Row],[std2]]</f>
        <v>2.6004558984916885E-2</v>
      </c>
      <c r="T1693" s="1" t="s">
        <v>39</v>
      </c>
      <c r="U1693" s="1" t="s">
        <v>28</v>
      </c>
      <c r="V1693" s="1" t="str">
        <f>Tabulka1[[#This Row],[z2Label]]</f>
        <v>Dynamic viscosity (mPa.s)</v>
      </c>
      <c r="W1693" s="1">
        <f>2*Tabulka1[[#This Row],[x3]]/94.196*1000/(100-Tabulka1[[#This Row],[x2]])</f>
        <v>3.2178383054762207</v>
      </c>
      <c r="X1693" s="1">
        <f>(Tabulka1[[#This Row],[x2]]-Tabulka1[[#This Row],[x3]])/60.08*1000/(100-Tabulka1[[#This Row],[x2]])</f>
        <v>4.8267574582143311</v>
      </c>
      <c r="Y1693" s="1">
        <f>Tabulka1[[#This Row],[z2]]</f>
        <v>4.0786820000000006</v>
      </c>
      <c r="Z1693" s="1">
        <f>Tabulka1[[#This Row],[std2]]</f>
        <v>2.6004558984916885E-2</v>
      </c>
      <c r="AA1693" s="1" t="s">
        <v>40</v>
      </c>
      <c r="AB1693" s="1" t="s">
        <v>37</v>
      </c>
      <c r="AC1693" s="1" t="str">
        <f>Tabulka1[[#This Row],[z2Label]]</f>
        <v>Dynamic viscosity (mPa.s)</v>
      </c>
      <c r="AD1693" s="1">
        <f>Tabulka1[[#This Row],[y2]]</f>
        <v>3</v>
      </c>
      <c r="AE1693" s="1">
        <f>Tabulka1[[#This Row],[x3]]</f>
        <v>10.513283534230203</v>
      </c>
      <c r="AF1693" s="1">
        <f>Tabulka1[[#This Row],[x2]]-Tabulka1[[#This Row],[x3]]</f>
        <v>20.116716465769798</v>
      </c>
      <c r="AG1693" s="1">
        <f>100-Tabulka1[[#This Row],[Na2O_proc]]-Tabulka1[[#This Row],[SiO2_proc]]</f>
        <v>69.37</v>
      </c>
      <c r="AH1693" s="1">
        <f>Tabulka1[[#This Row],[z2]]</f>
        <v>4.0786820000000006</v>
      </c>
      <c r="AI1693" s="1">
        <f>Tabulka1[[#This Row],[std2]]</f>
        <v>2.6004558984916885E-2</v>
      </c>
      <c r="AJ1693" s="1" t="str">
        <f>Tabulka1[[#This Row],[z2Label]]</f>
        <v>Dynamic viscosity (mPa.s)</v>
      </c>
      <c r="AK1693" s="1">
        <v>30</v>
      </c>
      <c r="AL1693" s="1" t="s">
        <v>83</v>
      </c>
      <c r="AM1693" s="1" t="s">
        <v>79</v>
      </c>
      <c r="AN1693" s="1">
        <f t="shared" si="1463"/>
        <v>4.1444835698536862</v>
      </c>
      <c r="AO1693" s="1">
        <f>Tabulka1[[#This Row],[Interpolated_z2]]-Tabulka1[[#This Row],[z2]]</f>
        <v>6.5801569853685571E-2</v>
      </c>
      <c r="AP1693" s="1">
        <f>Tabulka1[[#This Row],[Interpolated_z2 - measured]]/Tabulka1[[#This Row],[z2]]*100</f>
        <v>1.6133047355416665</v>
      </c>
      <c r="AQ1693" s="1">
        <v>1</v>
      </c>
    </row>
    <row r="1694" spans="1:43" ht="16.5" x14ac:dyDescent="0.35">
      <c r="A1694" s="1">
        <f t="shared" ref="A1694:B1694" si="1503">A1323</f>
        <v>0</v>
      </c>
      <c r="B1694" s="1">
        <f t="shared" si="1503"/>
        <v>0</v>
      </c>
      <c r="C1694" s="1">
        <f>Tabulka1[[#This Row],[z2]]</f>
        <v>0.77901098169446481</v>
      </c>
      <c r="D1694" s="1">
        <f>Tabulka1[[#This Row],[std2]]</f>
        <v>2.1986370004217341E-3</v>
      </c>
      <c r="E1694" s="1">
        <f t="shared" si="1392"/>
        <v>10</v>
      </c>
      <c r="F1694" s="1" t="s">
        <v>84</v>
      </c>
      <c r="G1694" s="1" t="s">
        <v>27</v>
      </c>
      <c r="H1694" s="1" t="str">
        <f>Tabulka1[[#This Row],[z2Label]]</f>
        <v>Dynamic viscosity (mPa.s)</v>
      </c>
      <c r="I1694" s="1">
        <f t="shared" ref="I1694:J1694" si="1504">I1323</f>
        <v>0</v>
      </c>
      <c r="J1694" s="1">
        <f t="shared" si="1504"/>
        <v>3.5</v>
      </c>
      <c r="K1694" s="1">
        <v>0.77901098169446481</v>
      </c>
      <c r="L1694" s="1">
        <v>2.1986370004217341E-3</v>
      </c>
      <c r="M1694" s="1" t="s">
        <v>29</v>
      </c>
      <c r="N1694" s="1" t="s">
        <v>28</v>
      </c>
      <c r="O1694" s="1" t="s">
        <v>81</v>
      </c>
      <c r="P1694" s="1">
        <f t="shared" ref="P1694:Q1694" si="1505">P1323</f>
        <v>0</v>
      </c>
      <c r="Q1694" s="1">
        <f t="shared" si="1505"/>
        <v>3.5</v>
      </c>
      <c r="R1694" s="1">
        <f>Tabulka1[[#This Row],[z2]]</f>
        <v>0.77901098169446481</v>
      </c>
      <c r="S1694" s="1">
        <f>Tabulka1[[#This Row],[std2]]</f>
        <v>2.1986370004217341E-3</v>
      </c>
      <c r="T1694" s="1" t="s">
        <v>39</v>
      </c>
      <c r="U1694" s="1" t="s">
        <v>28</v>
      </c>
      <c r="V1694" s="1" t="str">
        <f>Tabulka1[[#This Row],[z2Label]]</f>
        <v>Dynamic viscosity (mPa.s)</v>
      </c>
      <c r="W1694" s="1">
        <f>2*Tabulka1[[#This Row],[x3]]/94.196*1000/(100-Tabulka1[[#This Row],[x2]])</f>
        <v>0</v>
      </c>
      <c r="X1694" s="1">
        <f>(Tabulka1[[#This Row],[x2]]-Tabulka1[[#This Row],[x3]])/60.08*1000/(100-Tabulka1[[#This Row],[x2]])</f>
        <v>0</v>
      </c>
      <c r="Y1694" s="1">
        <f>Tabulka1[[#This Row],[z2]]</f>
        <v>0.77901098169446481</v>
      </c>
      <c r="Z1694" s="1">
        <f>Tabulka1[[#This Row],[std2]]</f>
        <v>2.1986370004217341E-3</v>
      </c>
      <c r="AA1694" s="1" t="s">
        <v>40</v>
      </c>
      <c r="AB1694" s="1" t="s">
        <v>37</v>
      </c>
      <c r="AC1694" s="1" t="str">
        <f>Tabulka1[[#This Row],[z2Label]]</f>
        <v>Dynamic viscosity (mPa.s)</v>
      </c>
      <c r="AD1694" s="1">
        <f>Tabulka1[[#This Row],[y2]]</f>
        <v>3.5</v>
      </c>
      <c r="AE1694" s="1">
        <f>Tabulka1[[#This Row],[x3]]</f>
        <v>0</v>
      </c>
      <c r="AF1694" s="1">
        <f>Tabulka1[[#This Row],[x2]]-Tabulka1[[#This Row],[x3]]</f>
        <v>0</v>
      </c>
      <c r="AG1694" s="1">
        <f>100-Tabulka1[[#This Row],[Na2O_proc]]-Tabulka1[[#This Row],[SiO2_proc]]</f>
        <v>100</v>
      </c>
      <c r="AH1694" s="1">
        <f>Tabulka1[[#This Row],[z2]]</f>
        <v>0.77901098169446481</v>
      </c>
      <c r="AI1694" s="1">
        <f>Tabulka1[[#This Row],[std2]]</f>
        <v>2.1986370004217341E-3</v>
      </c>
      <c r="AJ1694" s="1" t="str">
        <f>Tabulka1[[#This Row],[z2Label]]</f>
        <v>Dynamic viscosity (mPa.s)</v>
      </c>
      <c r="AK1694" s="1">
        <v>30</v>
      </c>
      <c r="AL1694" s="1" t="s">
        <v>83</v>
      </c>
      <c r="AM1694" s="1" t="s">
        <v>79</v>
      </c>
      <c r="AN1694" s="1">
        <f t="shared" si="1463"/>
        <v>0.81498246875000002</v>
      </c>
      <c r="AO1694" s="1">
        <f>Tabulka1[[#This Row],[Interpolated_z2]]-Tabulka1[[#This Row],[z2]]</f>
        <v>3.5971487055535212E-2</v>
      </c>
      <c r="AP1694" s="1">
        <f>Tabulka1[[#This Row],[Interpolated_z2 - measured]]/Tabulka1[[#This Row],[z2]]*100</f>
        <v>4.6175840778639436</v>
      </c>
      <c r="AQ1694" s="1">
        <v>100</v>
      </c>
    </row>
    <row r="1695" spans="1:43" ht="16.5" x14ac:dyDescent="0.35">
      <c r="A1695" s="1">
        <f t="shared" ref="A1695:B1695" si="1506">A1324</f>
        <v>0.34005635912190124</v>
      </c>
      <c r="B1695" s="1">
        <f t="shared" si="1506"/>
        <v>0.59509862846332717</v>
      </c>
      <c r="C1695" s="1">
        <f>Tabulka1[[#This Row],[z2]]</f>
        <v>0.8798307897090899</v>
      </c>
      <c r="D1695" s="1">
        <f>Tabulka1[[#This Row],[std2]]</f>
        <v>1.6168331998877075E-4</v>
      </c>
      <c r="E1695" s="1">
        <f t="shared" si="1392"/>
        <v>10</v>
      </c>
      <c r="F1695" s="1" t="s">
        <v>84</v>
      </c>
      <c r="G1695" s="1" t="s">
        <v>27</v>
      </c>
      <c r="H1695" s="1" t="str">
        <f>Tabulka1[[#This Row],[z2Label]]</f>
        <v>Dynamic viscosity (mPa.s)</v>
      </c>
      <c r="I1695" s="1">
        <f t="shared" ref="I1695:J1695" si="1507">I1324</f>
        <v>5</v>
      </c>
      <c r="J1695" s="1">
        <f t="shared" si="1507"/>
        <v>3.5</v>
      </c>
      <c r="K1695">
        <v>0.8798307897090899</v>
      </c>
      <c r="L1695">
        <v>1.6168331998877075E-4</v>
      </c>
      <c r="M1695" s="1" t="s">
        <v>29</v>
      </c>
      <c r="N1695" s="1" t="s">
        <v>28</v>
      </c>
      <c r="O1695" s="1" t="s">
        <v>81</v>
      </c>
      <c r="P1695" s="1">
        <f t="shared" ref="P1695:Q1695" si="1508">P1324</f>
        <v>1.5468542676598485</v>
      </c>
      <c r="Q1695" s="1">
        <f t="shared" si="1508"/>
        <v>3.5</v>
      </c>
      <c r="R1695" s="1">
        <f>Tabulka1[[#This Row],[z2]]</f>
        <v>0.8798307897090899</v>
      </c>
      <c r="S1695" s="1">
        <f>Tabulka1[[#This Row],[std2]]</f>
        <v>1.6168331998877075E-4</v>
      </c>
      <c r="T1695" s="1" t="s">
        <v>39</v>
      </c>
      <c r="U1695" s="1" t="s">
        <v>28</v>
      </c>
      <c r="V1695" s="1" t="str">
        <f>Tabulka1[[#This Row],[z2Label]]</f>
        <v>Dynamic viscosity (mPa.s)</v>
      </c>
      <c r="W1695" s="1">
        <f>2*Tabulka1[[#This Row],[x3]]/94.196*1000/(100-Tabulka1[[#This Row],[x2]])</f>
        <v>0.34571906453952644</v>
      </c>
      <c r="X1695" s="1">
        <f>(Tabulka1[[#This Row],[x2]]-Tabulka1[[#This Row],[x3]])/60.08*1000/(100-Tabulka1[[#This Row],[x2]])</f>
        <v>0.60500836294417115</v>
      </c>
      <c r="Y1695" s="1">
        <f>Tabulka1[[#This Row],[z2]]</f>
        <v>0.8798307897090899</v>
      </c>
      <c r="Z1695" s="1">
        <f>Tabulka1[[#This Row],[std2]]</f>
        <v>1.6168331998877075E-4</v>
      </c>
      <c r="AA1695" s="1" t="s">
        <v>40</v>
      </c>
      <c r="AB1695" s="1" t="s">
        <v>37</v>
      </c>
      <c r="AC1695" s="1" t="str">
        <f>Tabulka1[[#This Row],[z2Label]]</f>
        <v>Dynamic viscosity (mPa.s)</v>
      </c>
      <c r="AD1695" s="1">
        <f>Tabulka1[[#This Row],[y2]]</f>
        <v>3.5</v>
      </c>
      <c r="AE1695" s="1">
        <f>Tabulka1[[#This Row],[x3]]</f>
        <v>1.5468542676598485</v>
      </c>
      <c r="AF1695" s="1">
        <f>Tabulka1[[#This Row],[x2]]-Tabulka1[[#This Row],[x3]]</f>
        <v>3.4531457323401513</v>
      </c>
      <c r="AG1695" s="1">
        <f>100-Tabulka1[[#This Row],[Na2O_proc]]-Tabulka1[[#This Row],[SiO2_proc]]</f>
        <v>95</v>
      </c>
      <c r="AH1695" s="1">
        <f>Tabulka1[[#This Row],[z2]]</f>
        <v>0.8798307897090899</v>
      </c>
      <c r="AI1695" s="1">
        <f>Tabulka1[[#This Row],[std2]]</f>
        <v>1.6168331998877075E-4</v>
      </c>
      <c r="AJ1695" s="1" t="str">
        <f>Tabulka1[[#This Row],[z2Label]]</f>
        <v>Dynamic viscosity (mPa.s)</v>
      </c>
      <c r="AK1695" s="1">
        <v>30</v>
      </c>
      <c r="AL1695" s="1" t="s">
        <v>83</v>
      </c>
      <c r="AM1695" s="1" t="s">
        <v>79</v>
      </c>
      <c r="AN1695" s="1">
        <f t="shared" si="1463"/>
        <v>0.81728059374999917</v>
      </c>
      <c r="AO1695" s="1">
        <f>Tabulka1[[#This Row],[Interpolated_z2]]-Tabulka1[[#This Row],[z2]]</f>
        <v>-6.2550195959090726E-2</v>
      </c>
      <c r="AP1695" s="1">
        <f>Tabulka1[[#This Row],[Interpolated_z2 - measured]]/Tabulka1[[#This Row],[z2]]*100</f>
        <v>-7.1093438295984761</v>
      </c>
      <c r="AQ1695" s="1">
        <v>1</v>
      </c>
    </row>
    <row r="1696" spans="1:43" ht="16.5" x14ac:dyDescent="0.35">
      <c r="A1696" s="1">
        <f t="shared" ref="A1696:B1696" si="1509">A1325</f>
        <v>0.7070639393581104</v>
      </c>
      <c r="B1696" s="1">
        <f t="shared" si="1509"/>
        <v>1.2373618938766933</v>
      </c>
      <c r="C1696" s="1">
        <f>Tabulka1[[#This Row],[z2]]</f>
        <v>1.0466965424129147</v>
      </c>
      <c r="D1696" s="1">
        <f>Tabulka1[[#This Row],[std2]]</f>
        <v>2.8927771724256562E-3</v>
      </c>
      <c r="E1696" s="1">
        <f t="shared" si="1392"/>
        <v>10</v>
      </c>
      <c r="F1696" s="1" t="s">
        <v>84</v>
      </c>
      <c r="G1696" s="1" t="s">
        <v>27</v>
      </c>
      <c r="H1696" s="1" t="str">
        <f>Tabulka1[[#This Row],[z2Label]]</f>
        <v>Dynamic viscosity (mPa.s)</v>
      </c>
      <c r="I1696" s="1">
        <f t="shared" ref="I1696:J1696" si="1510">I1325</f>
        <v>10</v>
      </c>
      <c r="J1696" s="1">
        <f t="shared" si="1510"/>
        <v>3.5</v>
      </c>
      <c r="K1696">
        <v>1.0466965424129147</v>
      </c>
      <c r="L1696">
        <v>2.8927771724256562E-3</v>
      </c>
      <c r="M1696" s="1" t="s">
        <v>29</v>
      </c>
      <c r="N1696" s="1" t="s">
        <v>28</v>
      </c>
      <c r="O1696" s="1" t="s">
        <v>81</v>
      </c>
      <c r="P1696" s="1">
        <f t="shared" ref="P1696:Q1696" si="1511">P1325</f>
        <v>3.0937085353196969</v>
      </c>
      <c r="Q1696" s="1">
        <f t="shared" si="1511"/>
        <v>3.5</v>
      </c>
      <c r="R1696" s="1">
        <f>Tabulka1[[#This Row],[z2]]</f>
        <v>1.0466965424129147</v>
      </c>
      <c r="S1696" s="1">
        <f>Tabulka1[[#This Row],[std2]]</f>
        <v>2.8927771724256562E-3</v>
      </c>
      <c r="T1696" s="1" t="s">
        <v>39</v>
      </c>
      <c r="U1696" s="1" t="s">
        <v>28</v>
      </c>
      <c r="V1696" s="1" t="str">
        <f>Tabulka1[[#This Row],[z2Label]]</f>
        <v>Dynamic viscosity (mPa.s)</v>
      </c>
      <c r="W1696" s="1">
        <f>2*Tabulka1[[#This Row],[x3]]/94.196*1000/(100-Tabulka1[[#This Row],[x2]])</f>
        <v>0.72985135847233362</v>
      </c>
      <c r="X1696" s="1">
        <f>(Tabulka1[[#This Row],[x2]]-Tabulka1[[#This Row],[x3]])/60.08*1000/(100-Tabulka1[[#This Row],[x2]])</f>
        <v>1.2772398773265836</v>
      </c>
      <c r="Y1696" s="1">
        <f>Tabulka1[[#This Row],[z2]]</f>
        <v>1.0466965424129147</v>
      </c>
      <c r="Z1696" s="1">
        <f>Tabulka1[[#This Row],[std2]]</f>
        <v>2.8927771724256562E-3</v>
      </c>
      <c r="AA1696" s="1" t="s">
        <v>40</v>
      </c>
      <c r="AB1696" s="1" t="s">
        <v>37</v>
      </c>
      <c r="AC1696" s="1" t="str">
        <f>Tabulka1[[#This Row],[z2Label]]</f>
        <v>Dynamic viscosity (mPa.s)</v>
      </c>
      <c r="AD1696" s="1">
        <f>Tabulka1[[#This Row],[y2]]</f>
        <v>3.5</v>
      </c>
      <c r="AE1696" s="1">
        <f>Tabulka1[[#This Row],[x3]]</f>
        <v>3.0937085353196969</v>
      </c>
      <c r="AF1696" s="1">
        <f>Tabulka1[[#This Row],[x2]]-Tabulka1[[#This Row],[x3]]</f>
        <v>6.9062914646803026</v>
      </c>
      <c r="AG1696" s="1">
        <f>100-Tabulka1[[#This Row],[Na2O_proc]]-Tabulka1[[#This Row],[SiO2_proc]]</f>
        <v>90</v>
      </c>
      <c r="AH1696" s="1">
        <f>Tabulka1[[#This Row],[z2]]</f>
        <v>1.0466965424129147</v>
      </c>
      <c r="AI1696" s="1">
        <f>Tabulka1[[#This Row],[std2]]</f>
        <v>2.8927771724256562E-3</v>
      </c>
      <c r="AJ1696" s="1" t="str">
        <f>Tabulka1[[#This Row],[z2Label]]</f>
        <v>Dynamic viscosity (mPa.s)</v>
      </c>
      <c r="AK1696" s="1">
        <v>30</v>
      </c>
      <c r="AL1696" s="1" t="s">
        <v>83</v>
      </c>
      <c r="AM1696" s="1" t="s">
        <v>79</v>
      </c>
      <c r="AN1696" s="1">
        <f t="shared" si="1463"/>
        <v>1.0501648437500009</v>
      </c>
      <c r="AO1696" s="1">
        <f>Tabulka1[[#This Row],[Interpolated_z2]]-Tabulka1[[#This Row],[z2]]</f>
        <v>3.4683013370861993E-3</v>
      </c>
      <c r="AP1696" s="1">
        <f>Tabulka1[[#This Row],[Interpolated_z2 - measured]]/Tabulka1[[#This Row],[z2]]*100</f>
        <v>0.33135691163083808</v>
      </c>
      <c r="AQ1696" s="1">
        <v>1</v>
      </c>
    </row>
    <row r="1697" spans="1:43" ht="16.5" x14ac:dyDescent="0.35">
      <c r="A1697" s="1">
        <f t="shared" ref="A1697:B1697" si="1512">A1326</f>
        <v>1.1047520986875812</v>
      </c>
      <c r="B1697" s="1">
        <f t="shared" si="1512"/>
        <v>1.9333161727032671</v>
      </c>
      <c r="C1697" s="1">
        <f>Tabulka1[[#This Row],[z2]]</f>
        <v>1.3158037807487624</v>
      </c>
      <c r="D1697" s="1">
        <f>Tabulka1[[#This Row],[std2]]</f>
        <v>3.341172014130788E-3</v>
      </c>
      <c r="E1697" s="1">
        <f t="shared" si="1392"/>
        <v>10</v>
      </c>
      <c r="F1697" s="1" t="s">
        <v>84</v>
      </c>
      <c r="G1697" s="1" t="s">
        <v>27</v>
      </c>
      <c r="H1697" s="1" t="str">
        <f>Tabulka1[[#This Row],[z2Label]]</f>
        <v>Dynamic viscosity (mPa.s)</v>
      </c>
      <c r="I1697" s="1">
        <f t="shared" ref="I1697:J1697" si="1513">I1326</f>
        <v>15</v>
      </c>
      <c r="J1697" s="1">
        <f t="shared" si="1513"/>
        <v>3.5</v>
      </c>
      <c r="K1697">
        <v>1.3158037807487624</v>
      </c>
      <c r="L1697">
        <v>3.341172014130788E-3</v>
      </c>
      <c r="M1697" s="1" t="s">
        <v>29</v>
      </c>
      <c r="N1697" s="1" t="s">
        <v>28</v>
      </c>
      <c r="O1697" s="1" t="s">
        <v>81</v>
      </c>
      <c r="P1697" s="1">
        <f t="shared" ref="P1697:Q1697" si="1514">P1326</f>
        <v>4.6405628029795452</v>
      </c>
      <c r="Q1697" s="1">
        <f t="shared" si="1514"/>
        <v>3.5</v>
      </c>
      <c r="R1697" s="1">
        <f>Tabulka1[[#This Row],[z2]]</f>
        <v>1.3158037807487624</v>
      </c>
      <c r="S1697" s="1">
        <f>Tabulka1[[#This Row],[std2]]</f>
        <v>3.341172014130788E-3</v>
      </c>
      <c r="T1697" s="1" t="s">
        <v>39</v>
      </c>
      <c r="U1697" s="1" t="s">
        <v>28</v>
      </c>
      <c r="V1697" s="1" t="str">
        <f>Tabulka1[[#This Row],[z2Label]]</f>
        <v>Dynamic viscosity (mPa.s)</v>
      </c>
      <c r="W1697" s="1">
        <f>2*Tabulka1[[#This Row],[x3]]/94.196*1000/(100-Tabulka1[[#This Row],[x2]])</f>
        <v>1.1591756869854708</v>
      </c>
      <c r="X1697" s="1">
        <f>(Tabulka1[[#This Row],[x2]]-Tabulka1[[#This Row],[x3]])/60.08*1000/(100-Tabulka1[[#This Row],[x2]])</f>
        <v>2.028557452224574</v>
      </c>
      <c r="Y1697" s="1">
        <f>Tabulka1[[#This Row],[z2]]</f>
        <v>1.3158037807487624</v>
      </c>
      <c r="Z1697" s="1">
        <f>Tabulka1[[#This Row],[std2]]</f>
        <v>3.341172014130788E-3</v>
      </c>
      <c r="AA1697" s="1" t="s">
        <v>40</v>
      </c>
      <c r="AB1697" s="1" t="s">
        <v>37</v>
      </c>
      <c r="AC1697" s="1" t="str">
        <f>Tabulka1[[#This Row],[z2Label]]</f>
        <v>Dynamic viscosity (mPa.s)</v>
      </c>
      <c r="AD1697" s="1">
        <f>Tabulka1[[#This Row],[y2]]</f>
        <v>3.5</v>
      </c>
      <c r="AE1697" s="1">
        <f>Tabulka1[[#This Row],[x3]]</f>
        <v>4.6405628029795452</v>
      </c>
      <c r="AF1697" s="1">
        <f>Tabulka1[[#This Row],[x2]]-Tabulka1[[#This Row],[x3]]</f>
        <v>10.359437197020455</v>
      </c>
      <c r="AG1697" s="1">
        <f>100-Tabulka1[[#This Row],[Na2O_proc]]-Tabulka1[[#This Row],[SiO2_proc]]</f>
        <v>85</v>
      </c>
      <c r="AH1697" s="1">
        <f>Tabulka1[[#This Row],[z2]]</f>
        <v>1.3158037807487624</v>
      </c>
      <c r="AI1697" s="1">
        <f>Tabulka1[[#This Row],[std2]]</f>
        <v>3.341172014130788E-3</v>
      </c>
      <c r="AJ1697" s="1" t="str">
        <f>Tabulka1[[#This Row],[z2Label]]</f>
        <v>Dynamic viscosity (mPa.s)</v>
      </c>
      <c r="AK1697" s="1">
        <v>30</v>
      </c>
      <c r="AL1697" s="1" t="s">
        <v>83</v>
      </c>
      <c r="AM1697" s="1" t="s">
        <v>79</v>
      </c>
      <c r="AN1697" s="1">
        <f t="shared" si="1463"/>
        <v>1.3986639687499955</v>
      </c>
      <c r="AO1697" s="1">
        <f>Tabulka1[[#This Row],[Interpolated_z2]]-Tabulka1[[#This Row],[z2]]</f>
        <v>8.2860188001233182E-2</v>
      </c>
      <c r="AP1697" s="1">
        <f>Tabulka1[[#This Row],[Interpolated_z2 - measured]]/Tabulka1[[#This Row],[z2]]*100</f>
        <v>6.2973058151635133</v>
      </c>
      <c r="AQ1697" s="1">
        <v>1</v>
      </c>
    </row>
    <row r="1698" spans="1:43" ht="16.5" x14ac:dyDescent="0.35">
      <c r="A1698" s="1">
        <f t="shared" ref="A1698:B1698" si="1515">A1327</f>
        <v>1.5344723393633655</v>
      </c>
      <c r="B1698" s="1">
        <f t="shared" si="1515"/>
        <v>2.6853265938858897</v>
      </c>
      <c r="C1698" s="1">
        <f>Tabulka1[[#This Row],[z2]]</f>
        <v>1.7556069156488001</v>
      </c>
      <c r="D1698" s="1">
        <f>Tabulka1[[#This Row],[std2]]</f>
        <v>1.2116703358378621E-3</v>
      </c>
      <c r="E1698" s="1">
        <f t="shared" si="1392"/>
        <v>10</v>
      </c>
      <c r="F1698" s="1" t="s">
        <v>84</v>
      </c>
      <c r="G1698" s="1" t="s">
        <v>27</v>
      </c>
      <c r="H1698" s="1" t="str">
        <f>Tabulka1[[#This Row],[z2Label]]</f>
        <v>Dynamic viscosity (mPa.s)</v>
      </c>
      <c r="I1698" s="1">
        <f t="shared" ref="I1698:J1698" si="1516">I1327</f>
        <v>20</v>
      </c>
      <c r="J1698" s="1">
        <f t="shared" si="1516"/>
        <v>3.5</v>
      </c>
      <c r="K1698">
        <v>1.7556069156488001</v>
      </c>
      <c r="L1698">
        <v>1.2116703358378621E-3</v>
      </c>
      <c r="M1698" s="1" t="s">
        <v>29</v>
      </c>
      <c r="N1698" s="1" t="s">
        <v>28</v>
      </c>
      <c r="O1698" s="1" t="s">
        <v>81</v>
      </c>
      <c r="P1698" s="1">
        <f t="shared" ref="P1698:Q1698" si="1517">P1327</f>
        <v>6.1874170706393938</v>
      </c>
      <c r="Q1698" s="1">
        <f t="shared" si="1517"/>
        <v>3.5</v>
      </c>
      <c r="R1698" s="1">
        <f>Tabulka1[[#This Row],[z2]]</f>
        <v>1.7556069156488001</v>
      </c>
      <c r="S1698" s="1">
        <f>Tabulka1[[#This Row],[std2]]</f>
        <v>1.2116703358378621E-3</v>
      </c>
      <c r="T1698" s="1" t="s">
        <v>39</v>
      </c>
      <c r="U1698" s="1" t="s">
        <v>28</v>
      </c>
      <c r="V1698" s="1" t="str">
        <f>Tabulka1[[#This Row],[z2Label]]</f>
        <v>Dynamic viscosity (mPa.s)</v>
      </c>
      <c r="W1698" s="1">
        <f>2*Tabulka1[[#This Row],[x3]]/94.196*1000/(100-Tabulka1[[#This Row],[x2]])</f>
        <v>1.6421655565627507</v>
      </c>
      <c r="X1698" s="1">
        <f>(Tabulka1[[#This Row],[x2]]-Tabulka1[[#This Row],[x3]])/60.08*1000/(100-Tabulka1[[#This Row],[x2]])</f>
        <v>2.8737897239848129</v>
      </c>
      <c r="Y1698" s="1">
        <f>Tabulka1[[#This Row],[z2]]</f>
        <v>1.7556069156488001</v>
      </c>
      <c r="Z1698" s="1">
        <f>Tabulka1[[#This Row],[std2]]</f>
        <v>1.2116703358378621E-3</v>
      </c>
      <c r="AA1698" s="1" t="s">
        <v>40</v>
      </c>
      <c r="AB1698" s="1" t="s">
        <v>37</v>
      </c>
      <c r="AC1698" s="1" t="str">
        <f>Tabulka1[[#This Row],[z2Label]]</f>
        <v>Dynamic viscosity (mPa.s)</v>
      </c>
      <c r="AD1698" s="1">
        <f>Tabulka1[[#This Row],[y2]]</f>
        <v>3.5</v>
      </c>
      <c r="AE1698" s="1">
        <f>Tabulka1[[#This Row],[x3]]</f>
        <v>6.1874170706393938</v>
      </c>
      <c r="AF1698" s="1">
        <f>Tabulka1[[#This Row],[x2]]-Tabulka1[[#This Row],[x3]]</f>
        <v>13.812582929360605</v>
      </c>
      <c r="AG1698" s="1">
        <f>100-Tabulka1[[#This Row],[Na2O_proc]]-Tabulka1[[#This Row],[SiO2_proc]]</f>
        <v>80</v>
      </c>
      <c r="AH1698" s="1">
        <f>Tabulka1[[#This Row],[z2]]</f>
        <v>1.7556069156488001</v>
      </c>
      <c r="AI1698" s="1">
        <f>Tabulka1[[#This Row],[std2]]</f>
        <v>1.2116703358378621E-3</v>
      </c>
      <c r="AJ1698" s="1" t="str">
        <f>Tabulka1[[#This Row],[z2Label]]</f>
        <v>Dynamic viscosity (mPa.s)</v>
      </c>
      <c r="AK1698" s="1">
        <v>30</v>
      </c>
      <c r="AL1698" s="1" t="s">
        <v>83</v>
      </c>
      <c r="AM1698" s="1" t="s">
        <v>79</v>
      </c>
      <c r="AN1698" s="1">
        <f t="shared" si="1463"/>
        <v>1.9485667187499958</v>
      </c>
      <c r="AO1698" s="1">
        <f>Tabulka1[[#This Row],[Interpolated_z2]]-Tabulka1[[#This Row],[z2]]</f>
        <v>0.19295980310119565</v>
      </c>
      <c r="AP1698" s="1">
        <f>Tabulka1[[#This Row],[Interpolated_z2 - measured]]/Tabulka1[[#This Row],[z2]]*100</f>
        <v>10.991059637623133</v>
      </c>
      <c r="AQ1698" s="1">
        <v>1</v>
      </c>
    </row>
    <row r="1699" spans="1:43" ht="16.5" x14ac:dyDescent="0.35">
      <c r="A1699" s="1">
        <f t="shared" ref="A1699:B1699" si="1518">A1328</f>
        <v>1.9983430549534282</v>
      </c>
      <c r="B1699" s="1">
        <f t="shared" si="1518"/>
        <v>3.4971003461684993</v>
      </c>
      <c r="C1699" s="1">
        <f>Tabulka1[[#This Row],[z2]]</f>
        <v>2.6421736162706466</v>
      </c>
      <c r="D1699" s="1">
        <f>Tabulka1[[#This Row],[std2]]</f>
        <v>1.0251975497121354E-2</v>
      </c>
      <c r="E1699" s="1">
        <f t="shared" si="1392"/>
        <v>10</v>
      </c>
      <c r="F1699" s="1" t="s">
        <v>84</v>
      </c>
      <c r="G1699" s="1" t="s">
        <v>27</v>
      </c>
      <c r="H1699" s="1" t="str">
        <f>Tabulka1[[#This Row],[z2Label]]</f>
        <v>Dynamic viscosity (mPa.s)</v>
      </c>
      <c r="I1699" s="1">
        <f t="shared" ref="I1699:J1699" si="1519">I1328</f>
        <v>25</v>
      </c>
      <c r="J1699" s="1">
        <f t="shared" si="1519"/>
        <v>3.5</v>
      </c>
      <c r="K1699">
        <v>2.6421736162706466</v>
      </c>
      <c r="L1699">
        <v>1.0251975497121354E-2</v>
      </c>
      <c r="M1699" s="1" t="s">
        <v>29</v>
      </c>
      <c r="N1699" s="1" t="s">
        <v>28</v>
      </c>
      <c r="O1699" s="1" t="s">
        <v>81</v>
      </c>
      <c r="P1699" s="1">
        <f t="shared" ref="P1699:Q1699" si="1520">P1328</f>
        <v>7.7342713382992416</v>
      </c>
      <c r="Q1699" s="1">
        <f t="shared" si="1520"/>
        <v>3.5</v>
      </c>
      <c r="R1699" s="1">
        <f>Tabulka1[[#This Row],[z2]]</f>
        <v>2.6421736162706466</v>
      </c>
      <c r="S1699" s="1">
        <f>Tabulka1[[#This Row],[std2]]</f>
        <v>1.0251975497121354E-2</v>
      </c>
      <c r="T1699" s="1" t="s">
        <v>39</v>
      </c>
      <c r="U1699" s="1" t="s">
        <v>28</v>
      </c>
      <c r="V1699" s="1" t="str">
        <f>Tabulka1[[#This Row],[z2Label]]</f>
        <v>Dynamic viscosity (mPa.s)</v>
      </c>
      <c r="W1699" s="1">
        <f>2*Tabulka1[[#This Row],[x3]]/94.196*1000/(100-Tabulka1[[#This Row],[x2]])</f>
        <v>2.1895540754170009</v>
      </c>
      <c r="X1699" s="1">
        <f>(Tabulka1[[#This Row],[x2]]-Tabulka1[[#This Row],[x3]])/60.08*1000/(100-Tabulka1[[#This Row],[x2]])</f>
        <v>3.8317196319797517</v>
      </c>
      <c r="Y1699" s="1">
        <f>Tabulka1[[#This Row],[z2]]</f>
        <v>2.6421736162706466</v>
      </c>
      <c r="Z1699" s="1">
        <f>Tabulka1[[#This Row],[std2]]</f>
        <v>1.0251975497121354E-2</v>
      </c>
      <c r="AA1699" s="1" t="s">
        <v>40</v>
      </c>
      <c r="AB1699" s="1" t="s">
        <v>37</v>
      </c>
      <c r="AC1699" s="1" t="str">
        <f>Tabulka1[[#This Row],[z2Label]]</f>
        <v>Dynamic viscosity (mPa.s)</v>
      </c>
      <c r="AD1699" s="1">
        <f>Tabulka1[[#This Row],[y2]]</f>
        <v>3.5</v>
      </c>
      <c r="AE1699" s="1">
        <f>Tabulka1[[#This Row],[x3]]</f>
        <v>7.7342713382992416</v>
      </c>
      <c r="AF1699" s="1">
        <f>Tabulka1[[#This Row],[x2]]-Tabulka1[[#This Row],[x3]]</f>
        <v>17.265728661700759</v>
      </c>
      <c r="AG1699" s="1">
        <f>100-Tabulka1[[#This Row],[Na2O_proc]]-Tabulka1[[#This Row],[SiO2_proc]]</f>
        <v>75</v>
      </c>
      <c r="AH1699" s="1">
        <f>Tabulka1[[#This Row],[z2]]</f>
        <v>2.6421736162706466</v>
      </c>
      <c r="AI1699" s="1">
        <f>Tabulka1[[#This Row],[std2]]</f>
        <v>1.0251975497121354E-2</v>
      </c>
      <c r="AJ1699" s="1" t="str">
        <f>Tabulka1[[#This Row],[z2Label]]</f>
        <v>Dynamic viscosity (mPa.s)</v>
      </c>
      <c r="AK1699" s="1">
        <v>30</v>
      </c>
      <c r="AL1699" s="1" t="s">
        <v>83</v>
      </c>
      <c r="AM1699" s="1" t="s">
        <v>79</v>
      </c>
      <c r="AN1699" s="1">
        <f t="shared" si="1463"/>
        <v>2.9864218437499979</v>
      </c>
      <c r="AO1699" s="1">
        <f>Tabulka1[[#This Row],[Interpolated_z2]]-Tabulka1[[#This Row],[z2]]</f>
        <v>0.34424822747935124</v>
      </c>
      <c r="AP1699" s="1">
        <f>Tabulka1[[#This Row],[Interpolated_z2 - measured]]/Tabulka1[[#This Row],[z2]]*100</f>
        <v>13.028978313894751</v>
      </c>
      <c r="AQ1699" s="1">
        <v>1</v>
      </c>
    </row>
    <row r="1700" spans="1:43" ht="16.5" x14ac:dyDescent="0.35">
      <c r="A1700" s="1">
        <f t="shared" ref="A1700:B1700" si="1521">A1329</f>
        <v>2.506709888464115</v>
      </c>
      <c r="B1700" s="1">
        <f t="shared" si="1521"/>
        <v>4.3867423048122012</v>
      </c>
      <c r="C1700" s="1">
        <f>Tabulka1[[#This Row],[z2]]</f>
        <v>4.9244832809432921</v>
      </c>
      <c r="D1700" s="1">
        <f>Tabulka1[[#This Row],[std2]]</f>
        <v>1.8705875553671748E-2</v>
      </c>
      <c r="E1700" s="1">
        <f t="shared" si="1392"/>
        <v>10</v>
      </c>
      <c r="F1700" s="1" t="s">
        <v>84</v>
      </c>
      <c r="G1700" s="1" t="s">
        <v>27</v>
      </c>
      <c r="H1700" s="1" t="str">
        <f>Tabulka1[[#This Row],[z2Label]]</f>
        <v>Dynamic viscosity (mPa.s)</v>
      </c>
      <c r="I1700" s="1">
        <f t="shared" ref="I1700:J1700" si="1522">I1329</f>
        <v>30</v>
      </c>
      <c r="J1700" s="1">
        <f t="shared" si="1522"/>
        <v>3.5</v>
      </c>
      <c r="K1700">
        <v>4.9244832809432921</v>
      </c>
      <c r="L1700">
        <v>1.8705875553671748E-2</v>
      </c>
      <c r="M1700" s="1" t="s">
        <v>29</v>
      </c>
      <c r="N1700" s="1" t="s">
        <v>28</v>
      </c>
      <c r="O1700" s="1" t="s">
        <v>81</v>
      </c>
      <c r="P1700" s="1">
        <f t="shared" ref="P1700:Q1700" si="1523">P1329</f>
        <v>9.2811256059590903</v>
      </c>
      <c r="Q1700" s="1">
        <f t="shared" si="1523"/>
        <v>3.5</v>
      </c>
      <c r="R1700" s="1">
        <f>Tabulka1[[#This Row],[z2]]</f>
        <v>4.9244832809432921</v>
      </c>
      <c r="S1700" s="1">
        <f>Tabulka1[[#This Row],[std2]]</f>
        <v>1.8705875553671748E-2</v>
      </c>
      <c r="T1700" s="1" t="s">
        <v>39</v>
      </c>
      <c r="U1700" s="1" t="s">
        <v>28</v>
      </c>
      <c r="V1700" s="1" t="str">
        <f>Tabulka1[[#This Row],[z2Label]]</f>
        <v>Dynamic viscosity (mPa.s)</v>
      </c>
      <c r="W1700" s="1">
        <f>2*Tabulka1[[#This Row],[x3]]/94.196*1000/(100-Tabulka1[[#This Row],[x2]])</f>
        <v>2.815140954107572</v>
      </c>
      <c r="X1700" s="1">
        <f>(Tabulka1[[#This Row],[x2]]-Tabulka1[[#This Row],[x3]])/60.08*1000/(100-Tabulka1[[#This Row],[x2]])</f>
        <v>4.9264966696882517</v>
      </c>
      <c r="Y1700" s="1">
        <f>Tabulka1[[#This Row],[z2]]</f>
        <v>4.9244832809432921</v>
      </c>
      <c r="Z1700" s="1">
        <f>Tabulka1[[#This Row],[std2]]</f>
        <v>1.8705875553671748E-2</v>
      </c>
      <c r="AA1700" s="1" t="s">
        <v>40</v>
      </c>
      <c r="AB1700" s="1" t="s">
        <v>37</v>
      </c>
      <c r="AC1700" s="1" t="str">
        <f>Tabulka1[[#This Row],[z2Label]]</f>
        <v>Dynamic viscosity (mPa.s)</v>
      </c>
      <c r="AD1700" s="1">
        <f>Tabulka1[[#This Row],[y2]]</f>
        <v>3.5</v>
      </c>
      <c r="AE1700" s="1">
        <f>Tabulka1[[#This Row],[x3]]</f>
        <v>9.2811256059590903</v>
      </c>
      <c r="AF1700" s="1">
        <f>Tabulka1[[#This Row],[x2]]-Tabulka1[[#This Row],[x3]]</f>
        <v>20.71887439404091</v>
      </c>
      <c r="AG1700" s="1">
        <f>100-Tabulka1[[#This Row],[Na2O_proc]]-Tabulka1[[#This Row],[SiO2_proc]]</f>
        <v>70</v>
      </c>
      <c r="AH1700" s="1">
        <f>Tabulka1[[#This Row],[z2]]</f>
        <v>4.9244832809432921</v>
      </c>
      <c r="AI1700" s="1">
        <f>Tabulka1[[#This Row],[std2]]</f>
        <v>1.8705875553671748E-2</v>
      </c>
      <c r="AJ1700" s="1" t="str">
        <f>Tabulka1[[#This Row],[z2Label]]</f>
        <v>Dynamic viscosity (mPa.s)</v>
      </c>
      <c r="AK1700" s="1">
        <v>30</v>
      </c>
      <c r="AL1700" s="1" t="s">
        <v>83</v>
      </c>
      <c r="AM1700" s="1" t="s">
        <v>79</v>
      </c>
      <c r="AN1700" s="1">
        <f t="shared" si="1463"/>
        <v>4.9995380937499911</v>
      </c>
      <c r="AO1700" s="1">
        <f>Tabulka1[[#This Row],[Interpolated_z2]]-Tabulka1[[#This Row],[z2]]</f>
        <v>7.5054812806699012E-2</v>
      </c>
      <c r="AP1700" s="1">
        <f>Tabulka1[[#This Row],[Interpolated_z2 - measured]]/Tabulka1[[#This Row],[z2]]*100</f>
        <v>1.5241154964855956</v>
      </c>
      <c r="AQ1700" s="1">
        <v>1</v>
      </c>
    </row>
    <row r="1701" spans="1:43" ht="16.5" x14ac:dyDescent="0.35">
      <c r="A1701" s="1">
        <f t="shared" ref="A1701:B1701" si="1524">A1330</f>
        <v>0</v>
      </c>
      <c r="B1701" s="1">
        <f t="shared" si="1524"/>
        <v>0</v>
      </c>
      <c r="C1701" s="1">
        <f>Tabulka1[[#This Row],[z2]]</f>
        <v>0.77901098169446481</v>
      </c>
      <c r="D1701" s="1">
        <f>Tabulka1[[#This Row],[std2]]</f>
        <v>2.1986370004217341E-3</v>
      </c>
      <c r="E1701" s="1">
        <f t="shared" si="1392"/>
        <v>11</v>
      </c>
      <c r="F1701" s="1" t="s">
        <v>84</v>
      </c>
      <c r="G1701" s="1" t="s">
        <v>27</v>
      </c>
      <c r="H1701" s="1" t="str">
        <f>Tabulka1[[#This Row],[z2Label]]</f>
        <v>Dynamic viscosity (mPa.s)</v>
      </c>
      <c r="I1701" s="1">
        <f t="shared" ref="I1701:J1701" si="1525">I1330</f>
        <v>0</v>
      </c>
      <c r="J1701" s="1">
        <f t="shared" si="1525"/>
        <v>3.8849999999999998</v>
      </c>
      <c r="K1701" s="1">
        <v>0.77901098169446481</v>
      </c>
      <c r="L1701" s="1">
        <v>2.1986370004217341E-3</v>
      </c>
      <c r="M1701" s="1" t="s">
        <v>29</v>
      </c>
      <c r="N1701" s="1" t="s">
        <v>28</v>
      </c>
      <c r="O1701" s="1" t="s">
        <v>81</v>
      </c>
      <c r="P1701" s="1">
        <f t="shared" ref="P1701:Q1701" si="1526">P1330</f>
        <v>0</v>
      </c>
      <c r="Q1701" s="1">
        <f t="shared" si="1526"/>
        <v>3.8849999999999998</v>
      </c>
      <c r="R1701" s="1">
        <f>Tabulka1[[#This Row],[z2]]</f>
        <v>0.77901098169446481</v>
      </c>
      <c r="S1701" s="1">
        <f>Tabulka1[[#This Row],[std2]]</f>
        <v>2.1986370004217341E-3</v>
      </c>
      <c r="T1701" s="1" t="s">
        <v>39</v>
      </c>
      <c r="U1701" s="1" t="s">
        <v>28</v>
      </c>
      <c r="V1701" s="1" t="str">
        <f>Tabulka1[[#This Row],[z2Label]]</f>
        <v>Dynamic viscosity (mPa.s)</v>
      </c>
      <c r="W1701" s="1">
        <f>2*Tabulka1[[#This Row],[x3]]/94.196*1000/(100-Tabulka1[[#This Row],[x2]])</f>
        <v>0</v>
      </c>
      <c r="X1701" s="1">
        <f>(Tabulka1[[#This Row],[x2]]-Tabulka1[[#This Row],[x3]])/60.08*1000/(100-Tabulka1[[#This Row],[x2]])</f>
        <v>0</v>
      </c>
      <c r="Y1701" s="1">
        <f>Tabulka1[[#This Row],[z2]]</f>
        <v>0.77901098169446481</v>
      </c>
      <c r="Z1701" s="1">
        <f>Tabulka1[[#This Row],[std2]]</f>
        <v>2.1986370004217341E-3</v>
      </c>
      <c r="AA1701" s="1" t="s">
        <v>40</v>
      </c>
      <c r="AB1701" s="1" t="s">
        <v>37</v>
      </c>
      <c r="AC1701" s="1" t="str">
        <f>Tabulka1[[#This Row],[z2Label]]</f>
        <v>Dynamic viscosity (mPa.s)</v>
      </c>
      <c r="AD1701" s="1">
        <f>Tabulka1[[#This Row],[y2]]</f>
        <v>3.8849999999999998</v>
      </c>
      <c r="AE1701" s="1">
        <f>Tabulka1[[#This Row],[x3]]</f>
        <v>0</v>
      </c>
      <c r="AF1701" s="1">
        <f>Tabulka1[[#This Row],[x2]]-Tabulka1[[#This Row],[x3]]</f>
        <v>0</v>
      </c>
      <c r="AG1701" s="1">
        <f>100-Tabulka1[[#This Row],[Na2O_proc]]-Tabulka1[[#This Row],[SiO2_proc]]</f>
        <v>100</v>
      </c>
      <c r="AH1701" s="1">
        <f>Tabulka1[[#This Row],[z2]]</f>
        <v>0.77901098169446481</v>
      </c>
      <c r="AI1701" s="1">
        <f>Tabulka1[[#This Row],[std2]]</f>
        <v>2.1986370004217341E-3</v>
      </c>
      <c r="AJ1701" s="1" t="str">
        <f>Tabulka1[[#This Row],[z2Label]]</f>
        <v>Dynamic viscosity (mPa.s)</v>
      </c>
      <c r="AK1701" s="1">
        <v>30</v>
      </c>
      <c r="AL1701" s="1" t="s">
        <v>83</v>
      </c>
      <c r="AM1701" s="1" t="s">
        <v>79</v>
      </c>
      <c r="AN1701" s="1">
        <f t="shared" si="1463"/>
        <v>0.70877076933230576</v>
      </c>
      <c r="AO1701" s="1">
        <f>Tabulka1[[#This Row],[Interpolated_z2]]-Tabulka1[[#This Row],[z2]]</f>
        <v>-7.0240212362159049E-2</v>
      </c>
      <c r="AP1701" s="1">
        <f>Tabulka1[[#This Row],[Interpolated_z2 - measured]]/Tabulka1[[#This Row],[z2]]*100</f>
        <v>-9.0165882141194125</v>
      </c>
      <c r="AQ1701" s="1">
        <v>100</v>
      </c>
    </row>
    <row r="1702" spans="1:43" ht="16.5" x14ac:dyDescent="0.35">
      <c r="A1702" s="1">
        <f t="shared" ref="A1702:B1702" si="1527">A1331</f>
        <v>0.31552458618075085</v>
      </c>
      <c r="B1702" s="1">
        <f t="shared" si="1527"/>
        <v>0.61290650865610852</v>
      </c>
      <c r="C1702" s="1">
        <f>Tabulka1[[#This Row],[z2]]</f>
        <v>0.89315350412364802</v>
      </c>
      <c r="D1702" s="1">
        <f>Tabulka1[[#This Row],[std2]]</f>
        <v>6.6999897873818554E-4</v>
      </c>
      <c r="E1702" s="1">
        <f t="shared" si="1392"/>
        <v>11</v>
      </c>
      <c r="F1702" s="1" t="s">
        <v>84</v>
      </c>
      <c r="G1702" s="1" t="s">
        <v>27</v>
      </c>
      <c r="H1702" s="1" t="str">
        <f>Tabulka1[[#This Row],[z2Label]]</f>
        <v>Dynamic viscosity (mPa.s)</v>
      </c>
      <c r="I1702" s="1">
        <f t="shared" ref="I1702:J1702" si="1528">I1331</f>
        <v>5</v>
      </c>
      <c r="J1702" s="1">
        <f t="shared" si="1528"/>
        <v>3.8849999999999998</v>
      </c>
      <c r="K1702">
        <v>0.89315350412364802</v>
      </c>
      <c r="L1702">
        <v>6.6999897873818554E-4</v>
      </c>
      <c r="M1702" s="1" t="s">
        <v>29</v>
      </c>
      <c r="N1702" s="1" t="s">
        <v>28</v>
      </c>
      <c r="O1702" s="1" t="s">
        <v>81</v>
      </c>
      <c r="P1702" s="1">
        <f t="shared" ref="P1702:Q1702" si="1529">P1331</f>
        <v>1.4376380465851137</v>
      </c>
      <c r="Q1702" s="1">
        <f t="shared" si="1529"/>
        <v>3.8849999999999998</v>
      </c>
      <c r="R1702" s="1">
        <f>Tabulka1[[#This Row],[z2]]</f>
        <v>0.89315350412364802</v>
      </c>
      <c r="S1702" s="1">
        <f>Tabulka1[[#This Row],[std2]]</f>
        <v>6.6999897873818554E-4</v>
      </c>
      <c r="T1702" s="1" t="s">
        <v>39</v>
      </c>
      <c r="U1702" s="1" t="s">
        <v>28</v>
      </c>
      <c r="V1702" s="1" t="str">
        <f>Tabulka1[[#This Row],[z2Label]]</f>
        <v>Dynamic viscosity (mPa.s)</v>
      </c>
      <c r="W1702" s="1">
        <f>2*Tabulka1[[#This Row],[x3]]/94.196*1000/(100-Tabulka1[[#This Row],[x2]])</f>
        <v>0.32130944136305117</v>
      </c>
      <c r="X1702" s="1">
        <f>(Tabulka1[[#This Row],[x2]]-Tabulka1[[#This Row],[x3]])/60.08*1000/(100-Tabulka1[[#This Row],[x2]])</f>
        <v>0.624143589847727</v>
      </c>
      <c r="Y1702" s="1">
        <f>Tabulka1[[#This Row],[z2]]</f>
        <v>0.89315350412364802</v>
      </c>
      <c r="Z1702" s="1">
        <f>Tabulka1[[#This Row],[std2]]</f>
        <v>6.6999897873818554E-4</v>
      </c>
      <c r="AA1702" s="1" t="s">
        <v>40</v>
      </c>
      <c r="AB1702" s="1" t="s">
        <v>37</v>
      </c>
      <c r="AC1702" s="1" t="str">
        <f>Tabulka1[[#This Row],[z2Label]]</f>
        <v>Dynamic viscosity (mPa.s)</v>
      </c>
      <c r="AD1702" s="1">
        <f>Tabulka1[[#This Row],[y2]]</f>
        <v>3.8849999999999998</v>
      </c>
      <c r="AE1702" s="1">
        <f>Tabulka1[[#This Row],[x3]]</f>
        <v>1.4376380465851137</v>
      </c>
      <c r="AF1702" s="1">
        <f>Tabulka1[[#This Row],[x2]]-Tabulka1[[#This Row],[x3]]</f>
        <v>3.5623619534148863</v>
      </c>
      <c r="AG1702" s="1">
        <f>100-Tabulka1[[#This Row],[Na2O_proc]]-Tabulka1[[#This Row],[SiO2_proc]]</f>
        <v>95</v>
      </c>
      <c r="AH1702" s="1">
        <f>Tabulka1[[#This Row],[z2]]</f>
        <v>0.89315350412364802</v>
      </c>
      <c r="AI1702" s="1">
        <f>Tabulka1[[#This Row],[std2]]</f>
        <v>6.6999897873818554E-4</v>
      </c>
      <c r="AJ1702" s="1" t="str">
        <f>Tabulka1[[#This Row],[z2Label]]</f>
        <v>Dynamic viscosity (mPa.s)</v>
      </c>
      <c r="AK1702" s="1">
        <v>30</v>
      </c>
      <c r="AL1702" s="1" t="s">
        <v>83</v>
      </c>
      <c r="AM1702" s="1" t="s">
        <v>79</v>
      </c>
      <c r="AN1702" s="1">
        <f t="shared" si="1463"/>
        <v>0.79130201337049311</v>
      </c>
      <c r="AO1702" s="1">
        <f>Tabulka1[[#This Row],[Interpolated_z2]]-Tabulka1[[#This Row],[z2]]</f>
        <v>-0.10185149075315492</v>
      </c>
      <c r="AP1702" s="1">
        <f>Tabulka1[[#This Row],[Interpolated_z2 - measured]]/Tabulka1[[#This Row],[z2]]*100</f>
        <v>-11.403581834803463</v>
      </c>
      <c r="AQ1702" s="1">
        <v>1</v>
      </c>
    </row>
    <row r="1703" spans="1:43" ht="16.5" x14ac:dyDescent="0.35">
      <c r="A1703" s="1">
        <f t="shared" ref="A1703:B1703" si="1530">A1332</f>
        <v>0.64501713639643621</v>
      </c>
      <c r="B1703" s="1">
        <f t="shared" si="1530"/>
        <v>1.2529457874500773</v>
      </c>
      <c r="C1703" s="1">
        <f>Tabulka1[[#This Row],[z2]]</f>
        <v>0.99156634213451333</v>
      </c>
      <c r="D1703" s="1">
        <f>Tabulka1[[#This Row],[std2]]</f>
        <v>4.9505605429098383E-4</v>
      </c>
      <c r="E1703" s="1">
        <f t="shared" si="1392"/>
        <v>11</v>
      </c>
      <c r="F1703" s="1" t="s">
        <v>84</v>
      </c>
      <c r="G1703" s="1" t="s">
        <v>27</v>
      </c>
      <c r="H1703" s="1" t="str">
        <f>Tabulka1[[#This Row],[z2Label]]</f>
        <v>Dynamic viscosity (mPa.s)</v>
      </c>
      <c r="I1703" s="1">
        <f t="shared" ref="I1703:J1703" si="1531">I1332</f>
        <v>10</v>
      </c>
      <c r="J1703" s="1">
        <f t="shared" si="1531"/>
        <v>3.8849999999999998</v>
      </c>
      <c r="K1703">
        <v>0.99156634213451333</v>
      </c>
      <c r="L1703">
        <v>4.9505605429098383E-4</v>
      </c>
      <c r="M1703" s="1" t="s">
        <v>29</v>
      </c>
      <c r="N1703" s="1" t="s">
        <v>28</v>
      </c>
      <c r="O1703" s="1" t="s">
        <v>81</v>
      </c>
      <c r="P1703" s="1">
        <f t="shared" ref="P1703:Q1703" si="1532">P1332</f>
        <v>2.8752760931702275</v>
      </c>
      <c r="Q1703" s="1">
        <f t="shared" si="1532"/>
        <v>3.8849999999999998</v>
      </c>
      <c r="R1703" s="1">
        <f>Tabulka1[[#This Row],[z2]]</f>
        <v>0.99156634213451333</v>
      </c>
      <c r="S1703" s="1">
        <f>Tabulka1[[#This Row],[std2]]</f>
        <v>4.9505605429098383E-4</v>
      </c>
      <c r="T1703" s="1" t="s">
        <v>39</v>
      </c>
      <c r="U1703" s="1" t="s">
        <v>28</v>
      </c>
      <c r="V1703" s="1" t="str">
        <f>Tabulka1[[#This Row],[z2Label]]</f>
        <v>Dynamic viscosity (mPa.s)</v>
      </c>
      <c r="W1703" s="1">
        <f>2*Tabulka1[[#This Row],[x3]]/94.196*1000/(100-Tabulka1[[#This Row],[x2]])</f>
        <v>0.67831993176644145</v>
      </c>
      <c r="X1703" s="1">
        <f>(Tabulka1[[#This Row],[x2]]-Tabulka1[[#This Row],[x3]])/60.08*1000/(100-Tabulka1[[#This Row],[x2]])</f>
        <v>1.3176364674563126</v>
      </c>
      <c r="Y1703" s="1">
        <f>Tabulka1[[#This Row],[z2]]</f>
        <v>0.99156634213451333</v>
      </c>
      <c r="Z1703" s="1">
        <f>Tabulka1[[#This Row],[std2]]</f>
        <v>4.9505605429098383E-4</v>
      </c>
      <c r="AA1703" s="1" t="s">
        <v>40</v>
      </c>
      <c r="AB1703" s="1" t="s">
        <v>37</v>
      </c>
      <c r="AC1703" s="1" t="str">
        <f>Tabulka1[[#This Row],[z2Label]]</f>
        <v>Dynamic viscosity (mPa.s)</v>
      </c>
      <c r="AD1703" s="1">
        <f>Tabulka1[[#This Row],[y2]]</f>
        <v>3.8849999999999998</v>
      </c>
      <c r="AE1703" s="1">
        <f>Tabulka1[[#This Row],[x3]]</f>
        <v>2.8752760931702275</v>
      </c>
      <c r="AF1703" s="1">
        <f>Tabulka1[[#This Row],[x2]]-Tabulka1[[#This Row],[x3]]</f>
        <v>7.1247239068297725</v>
      </c>
      <c r="AG1703" s="1">
        <f>100-Tabulka1[[#This Row],[Na2O_proc]]-Tabulka1[[#This Row],[SiO2_proc]]</f>
        <v>90</v>
      </c>
      <c r="AH1703" s="1">
        <f>Tabulka1[[#This Row],[z2]]</f>
        <v>0.99156634213451333</v>
      </c>
      <c r="AI1703" s="1">
        <f>Tabulka1[[#This Row],[std2]]</f>
        <v>4.9505605429098383E-4</v>
      </c>
      <c r="AJ1703" s="1" t="str">
        <f>Tabulka1[[#This Row],[z2Label]]</f>
        <v>Dynamic viscosity (mPa.s)</v>
      </c>
      <c r="AK1703" s="1">
        <v>30</v>
      </c>
      <c r="AL1703" s="1" t="s">
        <v>83</v>
      </c>
      <c r="AM1703" s="1" t="s">
        <v>79</v>
      </c>
      <c r="AN1703" s="1">
        <f t="shared" si="1463"/>
        <v>1.1223372121461823</v>
      </c>
      <c r="AO1703" s="1">
        <f>Tabulka1[[#This Row],[Interpolated_z2]]-Tabulka1[[#This Row],[z2]]</f>
        <v>0.13077087001166898</v>
      </c>
      <c r="AP1703" s="1">
        <f>Tabulka1[[#This Row],[Interpolated_z2 - measured]]/Tabulka1[[#This Row],[z2]]*100</f>
        <v>13.188312718457414</v>
      </c>
      <c r="AQ1703" s="1">
        <v>1</v>
      </c>
    </row>
    <row r="1704" spans="1:43" s="6" customFormat="1" ht="16.5" x14ac:dyDescent="0.35">
      <c r="A1704" s="2"/>
      <c r="B1704" s="2"/>
      <c r="C1704" s="2" t="str">
        <f>Tabulka1[[#This Row],[z2]]</f>
        <v>chyběl vzorek</v>
      </c>
      <c r="D1704" s="2" t="str">
        <f>Tabulka1[[#This Row],[std2]]</f>
        <v>chyběl vzorek</v>
      </c>
      <c r="E1704" s="2">
        <f t="shared" si="1392"/>
        <v>11</v>
      </c>
      <c r="F1704" s="2" t="s">
        <v>84</v>
      </c>
      <c r="G1704" s="2" t="s">
        <v>27</v>
      </c>
      <c r="H1704" s="2" t="str">
        <f>Tabulka1[[#This Row],[z2Label]]</f>
        <v>Dynamic viscosity (mPa.s)</v>
      </c>
      <c r="I1704" s="2">
        <f t="shared" ref="I1704:J1704" si="1533">I1333</f>
        <v>15</v>
      </c>
      <c r="J1704" s="2">
        <f t="shared" si="1533"/>
        <v>3.8849999999999998</v>
      </c>
      <c r="K1704" s="6" t="s">
        <v>48</v>
      </c>
      <c r="L1704" s="6" t="s">
        <v>48</v>
      </c>
      <c r="M1704" s="2" t="s">
        <v>29</v>
      </c>
      <c r="N1704" s="2" t="s">
        <v>28</v>
      </c>
      <c r="O1704" s="2" t="s">
        <v>81</v>
      </c>
      <c r="P1704" s="2">
        <f t="shared" ref="P1704:Q1704" si="1534">P1333</f>
        <v>4.3129141397553408</v>
      </c>
      <c r="Q1704" s="2">
        <f t="shared" si="1534"/>
        <v>3.8849999999999998</v>
      </c>
      <c r="R1704" s="2" t="str">
        <f>Tabulka1[[#This Row],[z2]]</f>
        <v>chyběl vzorek</v>
      </c>
      <c r="S1704" s="2" t="str">
        <f>Tabulka1[[#This Row],[std2]]</f>
        <v>chyběl vzorek</v>
      </c>
      <c r="T1704" s="2" t="s">
        <v>39</v>
      </c>
      <c r="U1704" s="2" t="s">
        <v>28</v>
      </c>
      <c r="V1704" s="2" t="str">
        <f>Tabulka1[[#This Row],[z2Label]]</f>
        <v>Dynamic viscosity (mPa.s)</v>
      </c>
      <c r="W1704" s="2">
        <f>2*Tabulka1[[#This Row],[x3]]/94.196*1000/(100-Tabulka1[[#This Row],[x2]])</f>
        <v>1.0773316563349364</v>
      </c>
      <c r="X1704" s="2">
        <f>(Tabulka1[[#This Row],[x2]]-Tabulka1[[#This Row],[x3]])/60.08*1000/(100-Tabulka1[[#This Row],[x2]])</f>
        <v>2.0927167424306141</v>
      </c>
      <c r="Y1704" s="2" t="str">
        <f>Tabulka1[[#This Row],[z2]]</f>
        <v>chyběl vzorek</v>
      </c>
      <c r="Z1704" s="2" t="str">
        <f>Tabulka1[[#This Row],[std2]]</f>
        <v>chyběl vzorek</v>
      </c>
      <c r="AA1704" s="2" t="s">
        <v>40</v>
      </c>
      <c r="AB1704" s="2" t="s">
        <v>37</v>
      </c>
      <c r="AC1704" s="2" t="str">
        <f>Tabulka1[[#This Row],[z2Label]]</f>
        <v>Dynamic viscosity (mPa.s)</v>
      </c>
      <c r="AD1704" s="2">
        <f>Tabulka1[[#This Row],[y2]]</f>
        <v>3.8849999999999998</v>
      </c>
      <c r="AE1704" s="2">
        <f>Tabulka1[[#This Row],[x3]]</f>
        <v>4.3129141397553408</v>
      </c>
      <c r="AF1704" s="2">
        <f>Tabulka1[[#This Row],[x2]]-Tabulka1[[#This Row],[x3]]</f>
        <v>10.687085860244659</v>
      </c>
      <c r="AG1704" s="2">
        <f>100-Tabulka1[[#This Row],[Na2O_proc]]-Tabulka1[[#This Row],[SiO2_proc]]</f>
        <v>85</v>
      </c>
      <c r="AH1704" s="2" t="str">
        <f>Tabulka1[[#This Row],[z2]]</f>
        <v>chyběl vzorek</v>
      </c>
      <c r="AI1704" s="2" t="str">
        <f>Tabulka1[[#This Row],[std2]]</f>
        <v>chyběl vzorek</v>
      </c>
      <c r="AJ1704" s="2" t="str">
        <f>Tabulka1[[#This Row],[z2Label]]</f>
        <v>Dynamic viscosity (mPa.s)</v>
      </c>
      <c r="AK1704" s="2">
        <v>30</v>
      </c>
      <c r="AL1704" s="2" t="s">
        <v>83</v>
      </c>
      <c r="AM1704" s="2" t="s">
        <v>79</v>
      </c>
      <c r="AN1704" s="2">
        <f t="shared" si="1463"/>
        <v>1.6180294781593663</v>
      </c>
      <c r="AO1704" s="2" t="e">
        <f>Tabulka1[[#This Row],[Interpolated_z2]]-Tabulka1[[#This Row],[z2]]</f>
        <v>#VALUE!</v>
      </c>
      <c r="AP1704" s="2" t="e">
        <f>Tabulka1[[#This Row],[Interpolated_z2 - measured]]/Tabulka1[[#This Row],[z2]]*100</f>
        <v>#VALUE!</v>
      </c>
      <c r="AQ1704" s="1">
        <v>1</v>
      </c>
    </row>
    <row r="1705" spans="1:43" ht="16.5" x14ac:dyDescent="0.35">
      <c r="A1705" s="1">
        <f t="shared" ref="A1705:B1705" si="1535">A1334</f>
        <v>1.4171989104011273</v>
      </c>
      <c r="B1705" s="1">
        <f t="shared" si="1535"/>
        <v>2.7529088834541895</v>
      </c>
      <c r="C1705" s="1">
        <f>Tabulka1[[#This Row],[z2]]</f>
        <v>2.121042650094366</v>
      </c>
      <c r="D1705" s="1">
        <f>Tabulka1[[#This Row],[std2]]</f>
        <v>3.7750302342450825E-3</v>
      </c>
      <c r="E1705" s="1">
        <f t="shared" si="1392"/>
        <v>11</v>
      </c>
      <c r="F1705" s="1" t="s">
        <v>84</v>
      </c>
      <c r="G1705" s="1" t="s">
        <v>27</v>
      </c>
      <c r="H1705" s="1" t="str">
        <f>Tabulka1[[#This Row],[z2Label]]</f>
        <v>Dynamic viscosity (mPa.s)</v>
      </c>
      <c r="I1705" s="1">
        <f t="shared" ref="I1705:J1705" si="1536">I1334</f>
        <v>20</v>
      </c>
      <c r="J1705" s="1">
        <f t="shared" si="1536"/>
        <v>3.8849999999999998</v>
      </c>
      <c r="K1705">
        <v>2.121042650094366</v>
      </c>
      <c r="L1705">
        <v>3.7750302342450825E-3</v>
      </c>
      <c r="M1705" s="1" t="s">
        <v>29</v>
      </c>
      <c r="N1705" s="1" t="s">
        <v>28</v>
      </c>
      <c r="O1705" s="1" t="s">
        <v>81</v>
      </c>
      <c r="P1705" s="1">
        <f t="shared" ref="P1705:Q1705" si="1537">P1334</f>
        <v>5.750552186340455</v>
      </c>
      <c r="Q1705" s="1">
        <f t="shared" si="1537"/>
        <v>3.8849999999999998</v>
      </c>
      <c r="R1705" s="1">
        <f>Tabulka1[[#This Row],[z2]]</f>
        <v>2.121042650094366</v>
      </c>
      <c r="S1705" s="1">
        <f>Tabulka1[[#This Row],[std2]]</f>
        <v>3.7750302342450825E-3</v>
      </c>
      <c r="T1705" s="1" t="s">
        <v>39</v>
      </c>
      <c r="U1705" s="1" t="s">
        <v>28</v>
      </c>
      <c r="V1705" s="1" t="str">
        <f>Tabulka1[[#This Row],[z2Label]]</f>
        <v>Dynamic viscosity (mPa.s)</v>
      </c>
      <c r="W1705" s="1">
        <f>2*Tabulka1[[#This Row],[x3]]/94.196*1000/(100-Tabulka1[[#This Row],[x2]])</f>
        <v>1.5262198464744932</v>
      </c>
      <c r="X1705" s="1">
        <f>(Tabulka1[[#This Row],[x2]]-Tabulka1[[#This Row],[x3]])/60.08*1000/(100-Tabulka1[[#This Row],[x2]])</f>
        <v>2.9646820517767032</v>
      </c>
      <c r="Y1705" s="1">
        <f>Tabulka1[[#This Row],[z2]]</f>
        <v>2.121042650094366</v>
      </c>
      <c r="Z1705" s="1">
        <f>Tabulka1[[#This Row],[std2]]</f>
        <v>3.7750302342450825E-3</v>
      </c>
      <c r="AA1705" s="1" t="s">
        <v>40</v>
      </c>
      <c r="AB1705" s="1" t="s">
        <v>37</v>
      </c>
      <c r="AC1705" s="1" t="str">
        <f>Tabulka1[[#This Row],[z2Label]]</f>
        <v>Dynamic viscosity (mPa.s)</v>
      </c>
      <c r="AD1705" s="1">
        <f>Tabulka1[[#This Row],[y2]]</f>
        <v>3.8849999999999998</v>
      </c>
      <c r="AE1705" s="1">
        <f>Tabulka1[[#This Row],[x3]]</f>
        <v>5.750552186340455</v>
      </c>
      <c r="AF1705" s="1">
        <f>Tabulka1[[#This Row],[x2]]-Tabulka1[[#This Row],[x3]]</f>
        <v>14.249447813659545</v>
      </c>
      <c r="AG1705" s="1">
        <f>100-Tabulka1[[#This Row],[Na2O_proc]]-Tabulka1[[#This Row],[SiO2_proc]]</f>
        <v>80</v>
      </c>
      <c r="AH1705" s="1">
        <f>Tabulka1[[#This Row],[z2]]</f>
        <v>2.121042650094366</v>
      </c>
      <c r="AI1705" s="1">
        <f>Tabulka1[[#This Row],[std2]]</f>
        <v>3.7750302342450825E-3</v>
      </c>
      <c r="AJ1705" s="1" t="str">
        <f>Tabulka1[[#This Row],[z2Label]]</f>
        <v>Dynamic viscosity (mPa.s)</v>
      </c>
      <c r="AK1705" s="1">
        <v>30</v>
      </c>
      <c r="AL1705" s="1" t="s">
        <v>83</v>
      </c>
      <c r="AM1705" s="1" t="s">
        <v>79</v>
      </c>
      <c r="AN1705" s="1">
        <f t="shared" si="1463"/>
        <v>2.3952919239100545</v>
      </c>
      <c r="AO1705" s="1">
        <f>Tabulka1[[#This Row],[Interpolated_z2]]-Tabulka1[[#This Row],[z2]]</f>
        <v>0.27424927381568853</v>
      </c>
      <c r="AP1705" s="1">
        <f>Tabulka1[[#This Row],[Interpolated_z2 - measured]]/Tabulka1[[#This Row],[z2]]*100</f>
        <v>12.92992735452477</v>
      </c>
      <c r="AQ1705" s="1">
        <v>1</v>
      </c>
    </row>
    <row r="1706" spans="1:43" ht="16.5" x14ac:dyDescent="0.35">
      <c r="A1706" s="1">
        <f t="shared" ref="A1706:B1706" si="1538">A1335</f>
        <v>1.8456729225400694</v>
      </c>
      <c r="B1706" s="1">
        <f t="shared" si="1538"/>
        <v>3.5852196520340849</v>
      </c>
      <c r="C1706" s="1">
        <f>Tabulka1[[#This Row],[z2]]</f>
        <v>4.2591234464355354</v>
      </c>
      <c r="D1706" s="1">
        <f>Tabulka1[[#This Row],[std2]]</f>
        <v>2.1382721742722508E-3</v>
      </c>
      <c r="E1706" s="1">
        <f t="shared" si="1392"/>
        <v>11</v>
      </c>
      <c r="F1706" s="1" t="s">
        <v>84</v>
      </c>
      <c r="G1706" s="1" t="s">
        <v>27</v>
      </c>
      <c r="H1706" s="1" t="str">
        <f>Tabulka1[[#This Row],[z2Label]]</f>
        <v>Dynamic viscosity (mPa.s)</v>
      </c>
      <c r="I1706" s="1">
        <f t="shared" ref="I1706:J1706" si="1539">I1335</f>
        <v>25</v>
      </c>
      <c r="J1706" s="1">
        <f t="shared" si="1539"/>
        <v>3.8849999999999998</v>
      </c>
      <c r="K1706">
        <v>4.2591234464355354</v>
      </c>
      <c r="L1706">
        <v>2.1382721742722508E-3</v>
      </c>
      <c r="M1706" s="1" t="s">
        <v>29</v>
      </c>
      <c r="N1706" s="1" t="s">
        <v>28</v>
      </c>
      <c r="O1706" s="1" t="s">
        <v>81</v>
      </c>
      <c r="P1706" s="1">
        <f t="shared" ref="P1706:Q1706" si="1540">P1335</f>
        <v>7.1881902329255682</v>
      </c>
      <c r="Q1706" s="1">
        <f t="shared" si="1540"/>
        <v>3.8849999999999998</v>
      </c>
      <c r="R1706" s="1">
        <f>Tabulka1[[#This Row],[z2]]</f>
        <v>4.2591234464355354</v>
      </c>
      <c r="S1706" s="1">
        <f>Tabulka1[[#This Row],[std2]]</f>
        <v>2.1382721742722508E-3</v>
      </c>
      <c r="T1706" s="1" t="s">
        <v>39</v>
      </c>
      <c r="U1706" s="1" t="s">
        <v>28</v>
      </c>
      <c r="V1706" s="1" t="str">
        <f>Tabulka1[[#This Row],[z2Label]]</f>
        <v>Dynamic viscosity (mPa.s)</v>
      </c>
      <c r="W1706" s="1">
        <f>2*Tabulka1[[#This Row],[x3]]/94.196*1000/(100-Tabulka1[[#This Row],[x2]])</f>
        <v>2.0349597952993244</v>
      </c>
      <c r="X1706" s="1">
        <f>(Tabulka1[[#This Row],[x2]]-Tabulka1[[#This Row],[x3]])/60.08*1000/(100-Tabulka1[[#This Row],[x2]])</f>
        <v>3.9529094023689377</v>
      </c>
      <c r="Y1706" s="1">
        <f>Tabulka1[[#This Row],[z2]]</f>
        <v>4.2591234464355354</v>
      </c>
      <c r="Z1706" s="1">
        <f>Tabulka1[[#This Row],[std2]]</f>
        <v>2.1382721742722508E-3</v>
      </c>
      <c r="AA1706" s="1" t="s">
        <v>40</v>
      </c>
      <c r="AB1706" s="1" t="s">
        <v>37</v>
      </c>
      <c r="AC1706" s="1" t="str">
        <f>Tabulka1[[#This Row],[z2Label]]</f>
        <v>Dynamic viscosity (mPa.s)</v>
      </c>
      <c r="AD1706" s="1">
        <f>Tabulka1[[#This Row],[y2]]</f>
        <v>3.8849999999999998</v>
      </c>
      <c r="AE1706" s="1">
        <f>Tabulka1[[#This Row],[x3]]</f>
        <v>7.1881902329255682</v>
      </c>
      <c r="AF1706" s="1">
        <f>Tabulka1[[#This Row],[x2]]-Tabulka1[[#This Row],[x3]]</f>
        <v>17.811809767074433</v>
      </c>
      <c r="AG1706" s="1">
        <f>100-Tabulka1[[#This Row],[Na2O_proc]]-Tabulka1[[#This Row],[SiO2_proc]]</f>
        <v>75</v>
      </c>
      <c r="AH1706" s="1">
        <f>Tabulka1[[#This Row],[z2]]</f>
        <v>4.2591234464355354</v>
      </c>
      <c r="AI1706" s="1">
        <f>Tabulka1[[#This Row],[std2]]</f>
        <v>2.1382721742722508E-3</v>
      </c>
      <c r="AJ1706" s="1" t="str">
        <f>Tabulka1[[#This Row],[z2Label]]</f>
        <v>Dynamic viscosity (mPa.s)</v>
      </c>
      <c r="AK1706" s="1">
        <v>30</v>
      </c>
      <c r="AL1706" s="1" t="s">
        <v>83</v>
      </c>
      <c r="AM1706" s="1" t="s">
        <v>79</v>
      </c>
      <c r="AN1706" s="1">
        <f t="shared" si="1463"/>
        <v>3.7717976618982423</v>
      </c>
      <c r="AO1706" s="1">
        <f>Tabulka1[[#This Row],[Interpolated_z2]]-Tabulka1[[#This Row],[z2]]</f>
        <v>-0.48732578453729314</v>
      </c>
      <c r="AP1706" s="1">
        <f>Tabulka1[[#This Row],[Interpolated_z2 - measured]]/Tabulka1[[#This Row],[z2]]*100</f>
        <v>-11.441926740703808</v>
      </c>
      <c r="AQ1706" s="1">
        <v>1</v>
      </c>
    </row>
    <row r="1707" spans="1:43" ht="16.5" x14ac:dyDescent="0.35">
      <c r="A1707" s="1">
        <v>0</v>
      </c>
      <c r="B1707" s="1">
        <v>0</v>
      </c>
      <c r="C1707" s="1">
        <f>Tabulka1[[#This Row],[z2]]</f>
        <v>7</v>
      </c>
      <c r="D1707" s="1" t="str">
        <f>Tabulka1[[#This Row],[std2]]</f>
        <v>–</v>
      </c>
      <c r="E1707" s="1">
        <v>1</v>
      </c>
      <c r="F1707" s="1" t="s">
        <v>84</v>
      </c>
      <c r="G1707" s="1" t="s">
        <v>27</v>
      </c>
      <c r="H1707" s="1" t="str">
        <f>Tabulka1[[#This Row],[z2Label]]</f>
        <v>pH</v>
      </c>
      <c r="I1707" s="1">
        <v>0</v>
      </c>
      <c r="J1707" s="1">
        <v>0</v>
      </c>
      <c r="K1707" s="1">
        <v>7</v>
      </c>
      <c r="L1707" s="1" t="s">
        <v>46</v>
      </c>
      <c r="M1707" s="1" t="s">
        <v>29</v>
      </c>
      <c r="N1707" s="1" t="s">
        <v>28</v>
      </c>
      <c r="O1707" s="1" t="s">
        <v>70</v>
      </c>
      <c r="P1707" s="1">
        <v>0</v>
      </c>
      <c r="Q1707" s="1">
        <v>0</v>
      </c>
      <c r="R1707" s="1">
        <f>Tabulka1[[#This Row],[z2]]</f>
        <v>7</v>
      </c>
      <c r="S1707" s="1" t="str">
        <f>Tabulka1[[#This Row],[std2]]</f>
        <v>–</v>
      </c>
      <c r="T1707" s="1" t="s">
        <v>39</v>
      </c>
      <c r="U1707" s="1" t="s">
        <v>28</v>
      </c>
      <c r="V1707" s="1" t="str">
        <f>Tabulka1[[#This Row],[z2Label]]</f>
        <v>pH</v>
      </c>
      <c r="W1707" s="1">
        <v>0</v>
      </c>
      <c r="Y1707" s="1">
        <f>Tabulka1[[#This Row],[z2]]</f>
        <v>7</v>
      </c>
      <c r="Z1707" s="1" t="str">
        <f>Tabulka1[[#This Row],[std2]]</f>
        <v>–</v>
      </c>
      <c r="AA1707" s="1" t="s">
        <v>40</v>
      </c>
      <c r="AB1707" s="1" t="s">
        <v>37</v>
      </c>
      <c r="AC1707" s="1" t="str">
        <f>Tabulka1[[#This Row],[z2Label]]</f>
        <v>pH</v>
      </c>
      <c r="AD1707" s="1">
        <f>Tabulka1[[#This Row],[y2]]</f>
        <v>0</v>
      </c>
      <c r="AE1707" s="1">
        <f>Tabulka1[[#This Row],[x3]]</f>
        <v>0</v>
      </c>
      <c r="AF1707" s="1">
        <f>Tabulka1[[#This Row],[x2]]-Tabulka1[[#This Row],[x3]]</f>
        <v>0</v>
      </c>
      <c r="AG1707" s="1">
        <f>100-Tabulka1[[#This Row],[Na2O_proc]]-Tabulka1[[#This Row],[SiO2_proc]]</f>
        <v>100</v>
      </c>
      <c r="AH1707" s="1">
        <f>Tabulka1[[#This Row],[z2]]</f>
        <v>7</v>
      </c>
      <c r="AI1707" s="1" t="str">
        <f>Tabulka1[[#This Row],[std2]]</f>
        <v>–</v>
      </c>
      <c r="AJ1707" s="1" t="str">
        <f>Tabulka1[[#This Row],[z2Label]]</f>
        <v>pH</v>
      </c>
      <c r="AK1707" s="1">
        <v>25</v>
      </c>
      <c r="AL1707" s="1" t="s">
        <v>83</v>
      </c>
      <c r="AM1707" s="1" t="s">
        <v>79</v>
      </c>
      <c r="AN1707" s="1"/>
      <c r="AO1707" s="1"/>
      <c r="AP1707" s="1"/>
      <c r="AQ1707" s="1"/>
    </row>
    <row r="1708" spans="1:43" ht="16.5" x14ac:dyDescent="0.35">
      <c r="A1708" s="1">
        <v>1.1160452673149601</v>
      </c>
      <c r="B1708" s="1">
        <v>0</v>
      </c>
      <c r="C1708" s="1">
        <f>Tabulka1[[#This Row],[z2]]</f>
        <v>14.068999999999999</v>
      </c>
      <c r="D1708" s="1">
        <f>Tabulka1[[#This Row],[std2]]</f>
        <v>1.4142135623735675E-3</v>
      </c>
      <c r="E1708" s="1">
        <v>1</v>
      </c>
      <c r="F1708" s="1" t="s">
        <v>84</v>
      </c>
      <c r="G1708" s="1" t="s">
        <v>27</v>
      </c>
      <c r="H1708" s="1" t="str">
        <f>Tabulka1[[#This Row],[z2Label]]</f>
        <v>pH</v>
      </c>
      <c r="I1708" s="1">
        <v>5</v>
      </c>
      <c r="J1708" s="1">
        <v>0</v>
      </c>
      <c r="K1708" s="1">
        <v>14.068999999999999</v>
      </c>
      <c r="L1708" s="1">
        <v>1.4142135623735675E-3</v>
      </c>
      <c r="M1708" s="1" t="s">
        <v>29</v>
      </c>
      <c r="N1708" s="1" t="s">
        <v>28</v>
      </c>
      <c r="O1708" s="1" t="s">
        <v>70</v>
      </c>
      <c r="P1708" s="1">
        <v>5</v>
      </c>
      <c r="Q1708" s="1">
        <v>0</v>
      </c>
      <c r="R1708" s="1">
        <f>Tabulka1[[#This Row],[z2]]</f>
        <v>14.068999999999999</v>
      </c>
      <c r="S1708" s="1">
        <f>Tabulka1[[#This Row],[std2]]</f>
        <v>1.4142135623735675E-3</v>
      </c>
      <c r="T1708" s="1" t="s">
        <v>39</v>
      </c>
      <c r="U1708" s="1" t="s">
        <v>28</v>
      </c>
      <c r="V1708" s="1" t="str">
        <f>Tabulka1[[#This Row],[z2Label]]</f>
        <v>pH</v>
      </c>
      <c r="W1708" s="1">
        <v>1.1174907415892059</v>
      </c>
      <c r="X1708" s="1">
        <v>0</v>
      </c>
      <c r="Y1708" s="1">
        <f>Tabulka1[[#This Row],[z2]]</f>
        <v>14.068999999999999</v>
      </c>
      <c r="Z1708" s="1">
        <f>Tabulka1[[#This Row],[std2]]</f>
        <v>1.4142135623735675E-3</v>
      </c>
      <c r="AA1708" s="1" t="s">
        <v>40</v>
      </c>
      <c r="AB1708" s="1" t="s">
        <v>37</v>
      </c>
      <c r="AC1708" s="1" t="str">
        <f>Tabulka1[[#This Row],[z2Label]]</f>
        <v>pH</v>
      </c>
      <c r="AD1708" s="1">
        <f>Tabulka1[[#This Row],[y2]]</f>
        <v>0</v>
      </c>
      <c r="AE1708" s="1">
        <f>Tabulka1[[#This Row],[x3]]</f>
        <v>5</v>
      </c>
      <c r="AF1708" s="1">
        <f>Tabulka1[[#This Row],[x2]]-Tabulka1[[#This Row],[x3]]</f>
        <v>0</v>
      </c>
      <c r="AG1708" s="1">
        <f>100-Tabulka1[[#This Row],[Na2O_proc]]-Tabulka1[[#This Row],[SiO2_proc]]</f>
        <v>95</v>
      </c>
      <c r="AH1708" s="1">
        <f>Tabulka1[[#This Row],[z2]]</f>
        <v>14.068999999999999</v>
      </c>
      <c r="AI1708" s="1">
        <f>Tabulka1[[#This Row],[std2]]</f>
        <v>1.4142135623735675E-3</v>
      </c>
      <c r="AJ1708" s="1" t="str">
        <f>Tabulka1[[#This Row],[z2Label]]</f>
        <v>pH</v>
      </c>
      <c r="AK1708" s="1">
        <v>25</v>
      </c>
      <c r="AL1708" s="1" t="s">
        <v>83</v>
      </c>
      <c r="AM1708" s="1" t="s">
        <v>79</v>
      </c>
      <c r="AN1708" s="1"/>
      <c r="AO1708" s="1"/>
      <c r="AP1708" s="1"/>
      <c r="AQ1708" s="1"/>
    </row>
    <row r="1709" spans="1:43" ht="16.5" x14ac:dyDescent="0.35">
      <c r="A1709" s="1">
        <v>2.3497706908998257</v>
      </c>
      <c r="B1709" s="1">
        <v>0</v>
      </c>
      <c r="C1709" s="1">
        <f>Tabulka1[[#This Row],[z2]]</f>
        <v>14.462499999999999</v>
      </c>
      <c r="D1709" s="1">
        <f>Tabulka1[[#This Row],[std2]]</f>
        <v>7.0710678118615568E-4</v>
      </c>
      <c r="E1709" s="1">
        <v>1</v>
      </c>
      <c r="F1709" s="1" t="s">
        <v>84</v>
      </c>
      <c r="G1709" s="1" t="s">
        <v>27</v>
      </c>
      <c r="H1709" s="1" t="str">
        <f>Tabulka1[[#This Row],[z2Label]]</f>
        <v>pH</v>
      </c>
      <c r="I1709" s="1">
        <v>10</v>
      </c>
      <c r="J1709" s="1">
        <v>0</v>
      </c>
      <c r="K1709" s="1">
        <v>14.462499999999999</v>
      </c>
      <c r="L1709" s="1">
        <v>7.0710678118615568E-4</v>
      </c>
      <c r="M1709" s="1" t="s">
        <v>29</v>
      </c>
      <c r="N1709" s="1" t="s">
        <v>28</v>
      </c>
      <c r="O1709" s="1" t="s">
        <v>70</v>
      </c>
      <c r="P1709" s="1">
        <v>10</v>
      </c>
      <c r="Q1709" s="1">
        <v>0</v>
      </c>
      <c r="R1709" s="1">
        <f>Tabulka1[[#This Row],[z2]]</f>
        <v>14.462499999999999</v>
      </c>
      <c r="S1709" s="1">
        <f>Tabulka1[[#This Row],[std2]]</f>
        <v>7.0710678118615568E-4</v>
      </c>
      <c r="T1709" s="1" t="s">
        <v>39</v>
      </c>
      <c r="U1709" s="1" t="s">
        <v>28</v>
      </c>
      <c r="V1709" s="1" t="str">
        <f>Tabulka1[[#This Row],[z2Label]]</f>
        <v>pH</v>
      </c>
      <c r="W1709" s="1">
        <v>2.3591471211327684</v>
      </c>
      <c r="X1709" s="1">
        <v>0</v>
      </c>
      <c r="Y1709" s="1">
        <f>Tabulka1[[#This Row],[z2]]</f>
        <v>14.462499999999999</v>
      </c>
      <c r="Z1709" s="1">
        <f>Tabulka1[[#This Row],[std2]]</f>
        <v>7.0710678118615568E-4</v>
      </c>
      <c r="AA1709" s="1" t="s">
        <v>40</v>
      </c>
      <c r="AB1709" s="1" t="s">
        <v>37</v>
      </c>
      <c r="AC1709" s="1" t="str">
        <f>Tabulka1[[#This Row],[z2Label]]</f>
        <v>pH</v>
      </c>
      <c r="AD1709" s="1">
        <f>Tabulka1[[#This Row],[y2]]</f>
        <v>0</v>
      </c>
      <c r="AE1709" s="1">
        <f>Tabulka1[[#This Row],[x3]]</f>
        <v>10</v>
      </c>
      <c r="AF1709" s="1">
        <f>Tabulka1[[#This Row],[x2]]-Tabulka1[[#This Row],[x3]]</f>
        <v>0</v>
      </c>
      <c r="AG1709" s="1">
        <f>100-Tabulka1[[#This Row],[Na2O_proc]]-Tabulka1[[#This Row],[SiO2_proc]]</f>
        <v>90</v>
      </c>
      <c r="AH1709" s="1">
        <f>Tabulka1[[#This Row],[z2]]</f>
        <v>14.462499999999999</v>
      </c>
      <c r="AI1709" s="1">
        <f>Tabulka1[[#This Row],[std2]]</f>
        <v>7.0710678118615568E-4</v>
      </c>
      <c r="AJ1709" s="1" t="str">
        <f>Tabulka1[[#This Row],[z2Label]]</f>
        <v>pH</v>
      </c>
      <c r="AK1709" s="1">
        <v>25</v>
      </c>
      <c r="AL1709" s="1" t="s">
        <v>83</v>
      </c>
      <c r="AM1709" s="1" t="s">
        <v>79</v>
      </c>
      <c r="AN1709" s="1"/>
      <c r="AO1709" s="1"/>
      <c r="AP1709" s="1"/>
      <c r="AQ1709" s="1"/>
    </row>
    <row r="1710" spans="1:43" ht="16.5" x14ac:dyDescent="0.35">
      <c r="A1710" s="1">
        <v>3.7079281498152783</v>
      </c>
      <c r="B1710" s="1">
        <v>0</v>
      </c>
      <c r="C1710" s="1">
        <f>Tabulka1[[#This Row],[z2]]</f>
        <v>14.784500000000001</v>
      </c>
      <c r="D1710" s="1">
        <f>Tabulka1[[#This Row],[std2]]</f>
        <v>7.0710678118615568E-4</v>
      </c>
      <c r="E1710" s="1">
        <v>1</v>
      </c>
      <c r="F1710" s="1" t="s">
        <v>84</v>
      </c>
      <c r="G1710" s="1" t="s">
        <v>27</v>
      </c>
      <c r="H1710" s="1" t="str">
        <f>Tabulka1[[#This Row],[z2Label]]</f>
        <v>pH</v>
      </c>
      <c r="I1710" s="1">
        <v>15</v>
      </c>
      <c r="J1710" s="1">
        <v>0</v>
      </c>
      <c r="K1710" s="1">
        <v>14.784500000000001</v>
      </c>
      <c r="L1710" s="1">
        <v>7.0710678118615568E-4</v>
      </c>
      <c r="M1710" s="1" t="s">
        <v>29</v>
      </c>
      <c r="N1710" s="1" t="s">
        <v>28</v>
      </c>
      <c r="O1710" s="1" t="s">
        <v>70</v>
      </c>
      <c r="P1710" s="1">
        <v>15</v>
      </c>
      <c r="Q1710" s="1">
        <v>0</v>
      </c>
      <c r="R1710" s="1">
        <f>Tabulka1[[#This Row],[z2]]</f>
        <v>14.784500000000001</v>
      </c>
      <c r="S1710" s="1">
        <f>Tabulka1[[#This Row],[std2]]</f>
        <v>7.0710678118615568E-4</v>
      </c>
      <c r="T1710" s="1" t="s">
        <v>39</v>
      </c>
      <c r="U1710" s="1" t="s">
        <v>28</v>
      </c>
      <c r="V1710" s="1" t="str">
        <f>Tabulka1[[#This Row],[z2Label]]</f>
        <v>pH</v>
      </c>
      <c r="W1710" s="1">
        <v>3.7468807217991023</v>
      </c>
      <c r="X1710" s="1">
        <v>0</v>
      </c>
      <c r="Y1710" s="1">
        <f>Tabulka1[[#This Row],[z2]]</f>
        <v>14.784500000000001</v>
      </c>
      <c r="Z1710" s="1">
        <f>Tabulka1[[#This Row],[std2]]</f>
        <v>7.0710678118615568E-4</v>
      </c>
      <c r="AA1710" s="1" t="s">
        <v>40</v>
      </c>
      <c r="AB1710" s="1" t="s">
        <v>37</v>
      </c>
      <c r="AC1710" s="1" t="str">
        <f>Tabulka1[[#This Row],[z2Label]]</f>
        <v>pH</v>
      </c>
      <c r="AD1710" s="1">
        <f>Tabulka1[[#This Row],[y2]]</f>
        <v>0</v>
      </c>
      <c r="AE1710" s="1">
        <f>Tabulka1[[#This Row],[x3]]</f>
        <v>15</v>
      </c>
      <c r="AF1710" s="1">
        <f>Tabulka1[[#This Row],[x2]]-Tabulka1[[#This Row],[x3]]</f>
        <v>0</v>
      </c>
      <c r="AG1710" s="1">
        <f>100-Tabulka1[[#This Row],[Na2O_proc]]-Tabulka1[[#This Row],[SiO2_proc]]</f>
        <v>85</v>
      </c>
      <c r="AH1710" s="1">
        <f>Tabulka1[[#This Row],[z2]]</f>
        <v>14.784500000000001</v>
      </c>
      <c r="AI1710" s="1">
        <f>Tabulka1[[#This Row],[std2]]</f>
        <v>7.0710678118615568E-4</v>
      </c>
      <c r="AJ1710" s="1" t="str">
        <f>Tabulka1[[#This Row],[z2Label]]</f>
        <v>pH</v>
      </c>
      <c r="AK1710" s="1">
        <v>25</v>
      </c>
      <c r="AL1710" s="1" t="s">
        <v>83</v>
      </c>
      <c r="AM1710" s="1" t="s">
        <v>79</v>
      </c>
      <c r="AN1710" s="1"/>
      <c r="AO1710" s="1"/>
      <c r="AP1710" s="1"/>
      <c r="AQ1710" s="1"/>
    </row>
    <row r="1711" spans="1:43" ht="16.5" x14ac:dyDescent="0.35">
      <c r="A1711" s="1">
        <v>5.1978640281965269</v>
      </c>
      <c r="B1711" s="1">
        <v>0</v>
      </c>
      <c r="C1711" s="1">
        <f>Tabulka1[[#This Row],[z2]]</f>
        <v>15.090499999999999</v>
      </c>
      <c r="D1711" s="1">
        <f>Tabulka1[[#This Row],[std2]]</f>
        <v>3.5355339059332906E-3</v>
      </c>
      <c r="E1711" s="1">
        <v>1</v>
      </c>
      <c r="F1711" s="1" t="s">
        <v>84</v>
      </c>
      <c r="G1711" s="1" t="s">
        <v>27</v>
      </c>
      <c r="H1711" s="1" t="str">
        <f>Tabulka1[[#This Row],[z2Label]]</f>
        <v>pH</v>
      </c>
      <c r="I1711" s="1">
        <v>20</v>
      </c>
      <c r="J1711" s="1">
        <v>0</v>
      </c>
      <c r="K1711" s="1">
        <v>15.090499999999999</v>
      </c>
      <c r="L1711" s="1">
        <v>3.5355339059332906E-3</v>
      </c>
      <c r="M1711" s="1" t="s">
        <v>29</v>
      </c>
      <c r="N1711" s="1" t="s">
        <v>28</v>
      </c>
      <c r="O1711" s="1" t="s">
        <v>70</v>
      </c>
      <c r="P1711" s="1">
        <v>20</v>
      </c>
      <c r="Q1711" s="1">
        <v>0</v>
      </c>
      <c r="R1711" s="1">
        <f>Tabulka1[[#This Row],[z2]]</f>
        <v>15.090499999999999</v>
      </c>
      <c r="S1711" s="1">
        <f>Tabulka1[[#This Row],[std2]]</f>
        <v>3.5355339059332906E-3</v>
      </c>
      <c r="T1711" s="1" t="s">
        <v>39</v>
      </c>
      <c r="U1711" s="1" t="s">
        <v>28</v>
      </c>
      <c r="V1711" s="1" t="str">
        <f>Tabulka1[[#This Row],[z2Label]]</f>
        <v>pH</v>
      </c>
      <c r="W1711" s="1">
        <v>5.3080810225487287</v>
      </c>
      <c r="X1711" s="1">
        <v>0</v>
      </c>
      <c r="Y1711" s="1">
        <f>Tabulka1[[#This Row],[z2]]</f>
        <v>15.090499999999999</v>
      </c>
      <c r="Z1711" s="1">
        <f>Tabulka1[[#This Row],[std2]]</f>
        <v>3.5355339059332906E-3</v>
      </c>
      <c r="AA1711" s="1" t="s">
        <v>40</v>
      </c>
      <c r="AB1711" s="1" t="s">
        <v>37</v>
      </c>
      <c r="AC1711" s="1" t="str">
        <f>Tabulka1[[#This Row],[z2Label]]</f>
        <v>pH</v>
      </c>
      <c r="AD1711" s="1">
        <f>Tabulka1[[#This Row],[y2]]</f>
        <v>0</v>
      </c>
      <c r="AE1711" s="1">
        <f>Tabulka1[[#This Row],[x3]]</f>
        <v>20</v>
      </c>
      <c r="AF1711" s="1">
        <f>Tabulka1[[#This Row],[x2]]-Tabulka1[[#This Row],[x3]]</f>
        <v>0</v>
      </c>
      <c r="AG1711" s="1">
        <f>100-Tabulka1[[#This Row],[Na2O_proc]]-Tabulka1[[#This Row],[SiO2_proc]]</f>
        <v>80</v>
      </c>
      <c r="AH1711" s="1">
        <f>Tabulka1[[#This Row],[z2]]</f>
        <v>15.090499999999999</v>
      </c>
      <c r="AI1711" s="1">
        <f>Tabulka1[[#This Row],[std2]]</f>
        <v>3.5355339059332906E-3</v>
      </c>
      <c r="AJ1711" s="1" t="str">
        <f>Tabulka1[[#This Row],[z2Label]]</f>
        <v>pH</v>
      </c>
      <c r="AK1711" s="1">
        <v>25</v>
      </c>
      <c r="AL1711" s="1" t="s">
        <v>83</v>
      </c>
      <c r="AM1711" s="1" t="s">
        <v>79</v>
      </c>
      <c r="AN1711" s="1"/>
      <c r="AO1711" s="1"/>
      <c r="AP1711" s="1"/>
      <c r="AQ1711" s="1"/>
    </row>
    <row r="1712" spans="1:43" ht="16.5" x14ac:dyDescent="0.35">
      <c r="A1712" s="1">
        <v>6.8237239373221783</v>
      </c>
      <c r="B1712" s="1">
        <v>0</v>
      </c>
      <c r="C1712" s="1">
        <f>Tabulka1[[#This Row],[z2]]</f>
        <v>15.423999999999999</v>
      </c>
      <c r="D1712" s="1">
        <f>Tabulka1[[#This Row],[std2]]</f>
        <v>7.0710678118653244E-3</v>
      </c>
      <c r="E1712" s="1">
        <v>1</v>
      </c>
      <c r="F1712" s="1" t="s">
        <v>84</v>
      </c>
      <c r="G1712" s="1" t="s">
        <v>27</v>
      </c>
      <c r="H1712" s="1" t="str">
        <f>Tabulka1[[#This Row],[z2Label]]</f>
        <v>pH</v>
      </c>
      <c r="I1712" s="1">
        <v>25</v>
      </c>
      <c r="J1712" s="1">
        <v>0</v>
      </c>
      <c r="K1712" s="1">
        <v>15.423999999999999</v>
      </c>
      <c r="L1712" s="1">
        <v>7.0710678118653244E-3</v>
      </c>
      <c r="M1712" s="1" t="s">
        <v>29</v>
      </c>
      <c r="N1712" s="1" t="s">
        <v>28</v>
      </c>
      <c r="O1712" s="1" t="s">
        <v>70</v>
      </c>
      <c r="P1712" s="1">
        <v>25</v>
      </c>
      <c r="Q1712" s="1">
        <v>0</v>
      </c>
      <c r="R1712" s="1">
        <f>Tabulka1[[#This Row],[z2]]</f>
        <v>15.423999999999999</v>
      </c>
      <c r="S1712" s="1">
        <f>Tabulka1[[#This Row],[std2]]</f>
        <v>7.0710678118653244E-3</v>
      </c>
      <c r="T1712" s="1" t="s">
        <v>39</v>
      </c>
      <c r="U1712" s="1" t="s">
        <v>28</v>
      </c>
      <c r="V1712" s="1" t="str">
        <f>Tabulka1[[#This Row],[z2Label]]</f>
        <v>pH</v>
      </c>
      <c r="W1712" s="1">
        <v>7.0774413633983055</v>
      </c>
      <c r="X1712" s="1">
        <v>0</v>
      </c>
      <c r="Y1712" s="1">
        <f>Tabulka1[[#This Row],[z2]]</f>
        <v>15.423999999999999</v>
      </c>
      <c r="Z1712" s="1">
        <f>Tabulka1[[#This Row],[std2]]</f>
        <v>7.0710678118653244E-3</v>
      </c>
      <c r="AA1712" s="1" t="s">
        <v>40</v>
      </c>
      <c r="AB1712" s="1" t="s">
        <v>37</v>
      </c>
      <c r="AC1712" s="1" t="str">
        <f>Tabulka1[[#This Row],[z2Label]]</f>
        <v>pH</v>
      </c>
      <c r="AD1712" s="1">
        <f>Tabulka1[[#This Row],[y2]]</f>
        <v>0</v>
      </c>
      <c r="AE1712" s="1">
        <f>Tabulka1[[#This Row],[x3]]</f>
        <v>25</v>
      </c>
      <c r="AF1712" s="1">
        <f>Tabulka1[[#This Row],[x2]]-Tabulka1[[#This Row],[x3]]</f>
        <v>0</v>
      </c>
      <c r="AG1712" s="1">
        <f>100-Tabulka1[[#This Row],[Na2O_proc]]-Tabulka1[[#This Row],[SiO2_proc]]</f>
        <v>75</v>
      </c>
      <c r="AH1712" s="1">
        <f>Tabulka1[[#This Row],[z2]]</f>
        <v>15.423999999999999</v>
      </c>
      <c r="AI1712" s="1">
        <f>Tabulka1[[#This Row],[std2]]</f>
        <v>7.0710678118653244E-3</v>
      </c>
      <c r="AJ1712" s="1" t="str">
        <f>Tabulka1[[#This Row],[z2Label]]</f>
        <v>pH</v>
      </c>
      <c r="AK1712" s="1">
        <v>25</v>
      </c>
      <c r="AL1712" s="1" t="s">
        <v>83</v>
      </c>
      <c r="AM1712" s="1" t="s">
        <v>79</v>
      </c>
      <c r="AN1712" s="1"/>
      <c r="AO1712" s="1"/>
      <c r="AP1712" s="1"/>
      <c r="AQ1712" s="1"/>
    </row>
    <row r="1713" spans="1:43" ht="16.5" x14ac:dyDescent="0.35">
      <c r="A1713" s="1">
        <v>8.6117988024969225</v>
      </c>
      <c r="B1713" s="1">
        <v>0</v>
      </c>
      <c r="C1713" s="1">
        <f>Tabulka1[[#This Row],[z2]]</f>
        <v>15.8</v>
      </c>
      <c r="D1713" s="1">
        <f>Tabulka1[[#This Row],[std2]]</f>
        <v>2.8284271247458787E-3</v>
      </c>
      <c r="E1713" s="1">
        <v>1</v>
      </c>
      <c r="F1713" s="1" t="s">
        <v>84</v>
      </c>
      <c r="G1713" s="1" t="s">
        <v>27</v>
      </c>
      <c r="H1713" s="1" t="str">
        <f>Tabulka1[[#This Row],[z2Label]]</f>
        <v>pH</v>
      </c>
      <c r="I1713" s="1">
        <v>30</v>
      </c>
      <c r="J1713" s="1">
        <v>0</v>
      </c>
      <c r="K1713" s="1">
        <v>15.8</v>
      </c>
      <c r="L1713" s="1">
        <v>2.8284271247458787E-3</v>
      </c>
      <c r="M1713" s="1" t="s">
        <v>29</v>
      </c>
      <c r="N1713" s="1" t="s">
        <v>28</v>
      </c>
      <c r="O1713" s="1" t="s">
        <v>70</v>
      </c>
      <c r="P1713" s="1">
        <v>30</v>
      </c>
      <c r="Q1713" s="1">
        <v>0</v>
      </c>
      <c r="R1713" s="1">
        <f>Tabulka1[[#This Row],[z2]]</f>
        <v>15.8</v>
      </c>
      <c r="S1713" s="1">
        <f>Tabulka1[[#This Row],[std2]]</f>
        <v>2.8284271247458787E-3</v>
      </c>
      <c r="T1713" s="1" t="s">
        <v>39</v>
      </c>
      <c r="U1713" s="1" t="s">
        <v>28</v>
      </c>
      <c r="V1713" s="1" t="str">
        <f>Tabulka1[[#This Row],[z2Label]]</f>
        <v>pH</v>
      </c>
      <c r="W1713" s="1">
        <v>9.0995674672263913</v>
      </c>
      <c r="X1713" s="1">
        <v>0</v>
      </c>
      <c r="Y1713" s="1">
        <f>Tabulka1[[#This Row],[z2]]</f>
        <v>15.8</v>
      </c>
      <c r="Z1713" s="1">
        <f>Tabulka1[[#This Row],[std2]]</f>
        <v>2.8284271247458787E-3</v>
      </c>
      <c r="AA1713" s="1" t="s">
        <v>40</v>
      </c>
      <c r="AB1713" s="1" t="s">
        <v>37</v>
      </c>
      <c r="AC1713" s="1" t="str">
        <f>Tabulka1[[#This Row],[z2Label]]</f>
        <v>pH</v>
      </c>
      <c r="AD1713" s="1">
        <f>Tabulka1[[#This Row],[y2]]</f>
        <v>0</v>
      </c>
      <c r="AE1713" s="1">
        <f>Tabulka1[[#This Row],[x3]]</f>
        <v>30</v>
      </c>
      <c r="AF1713" s="1">
        <f>Tabulka1[[#This Row],[x2]]-Tabulka1[[#This Row],[x3]]</f>
        <v>0</v>
      </c>
      <c r="AG1713" s="1">
        <f>100-Tabulka1[[#This Row],[Na2O_proc]]-Tabulka1[[#This Row],[SiO2_proc]]</f>
        <v>70</v>
      </c>
      <c r="AH1713" s="1">
        <f>Tabulka1[[#This Row],[z2]]</f>
        <v>15.8</v>
      </c>
      <c r="AI1713" s="1">
        <f>Tabulka1[[#This Row],[std2]]</f>
        <v>2.8284271247458787E-3</v>
      </c>
      <c r="AJ1713" s="1" t="str">
        <f>Tabulka1[[#This Row],[z2Label]]</f>
        <v>pH</v>
      </c>
      <c r="AK1713" s="1">
        <v>25</v>
      </c>
      <c r="AL1713" s="1" t="s">
        <v>83</v>
      </c>
      <c r="AM1713" s="1" t="s">
        <v>79</v>
      </c>
      <c r="AN1713" s="1"/>
      <c r="AO1713" s="1"/>
      <c r="AP1713" s="1"/>
      <c r="AQ1713" s="1"/>
    </row>
    <row r="1714" spans="1:43" ht="16.5" x14ac:dyDescent="0.35">
      <c r="A1714" s="1">
        <v>10.517946621937236</v>
      </c>
      <c r="B1714" s="1">
        <v>0</v>
      </c>
      <c r="C1714" s="1">
        <f>Tabulka1[[#This Row],[z2]]</f>
        <v>16.313000000000002</v>
      </c>
      <c r="D1714" s="1">
        <f>Tabulka1[[#This Row],[std2]]</f>
        <v>2.828427124747135E-3</v>
      </c>
      <c r="E1714" s="1">
        <v>1</v>
      </c>
      <c r="F1714" s="1" t="s">
        <v>84</v>
      </c>
      <c r="G1714" s="1" t="s">
        <v>27</v>
      </c>
      <c r="H1714" s="1" t="str">
        <f>Tabulka1[[#This Row],[z2Label]]</f>
        <v>pH</v>
      </c>
      <c r="I1714" s="1">
        <v>35</v>
      </c>
      <c r="J1714" s="1">
        <v>0</v>
      </c>
      <c r="K1714" s="1">
        <v>16.313000000000002</v>
      </c>
      <c r="L1714" s="1">
        <v>2.828427124747135E-3</v>
      </c>
      <c r="M1714" s="1" t="s">
        <v>29</v>
      </c>
      <c r="N1714" s="1" t="s">
        <v>28</v>
      </c>
      <c r="O1714" s="1" t="s">
        <v>70</v>
      </c>
      <c r="P1714" s="1">
        <v>35</v>
      </c>
      <c r="Q1714" s="1">
        <v>0</v>
      </c>
      <c r="R1714" s="1">
        <f>Tabulka1[[#This Row],[z2]]</f>
        <v>16.313000000000002</v>
      </c>
      <c r="S1714" s="1">
        <f>Tabulka1[[#This Row],[std2]]</f>
        <v>2.828427124747135E-3</v>
      </c>
      <c r="T1714" s="1" t="s">
        <v>39</v>
      </c>
      <c r="U1714" s="1" t="s">
        <v>28</v>
      </c>
      <c r="V1714" s="1" t="str">
        <f>Tabulka1[[#This Row],[z2Label]]</f>
        <v>pH</v>
      </c>
      <c r="W1714" s="1">
        <v>11.432789894720337</v>
      </c>
      <c r="X1714" s="1">
        <v>0</v>
      </c>
      <c r="Y1714" s="1">
        <f>Tabulka1[[#This Row],[z2]]</f>
        <v>16.313000000000002</v>
      </c>
      <c r="Z1714" s="1">
        <f>Tabulka1[[#This Row],[std2]]</f>
        <v>2.828427124747135E-3</v>
      </c>
      <c r="AA1714" s="1" t="s">
        <v>40</v>
      </c>
      <c r="AB1714" s="1" t="s">
        <v>37</v>
      </c>
      <c r="AC1714" s="1" t="str">
        <f>Tabulka1[[#This Row],[z2Label]]</f>
        <v>pH</v>
      </c>
      <c r="AD1714" s="1">
        <f>Tabulka1[[#This Row],[y2]]</f>
        <v>0</v>
      </c>
      <c r="AE1714" s="1">
        <f>Tabulka1[[#This Row],[x3]]</f>
        <v>35</v>
      </c>
      <c r="AF1714" s="1">
        <f>Tabulka1[[#This Row],[x2]]-Tabulka1[[#This Row],[x3]]</f>
        <v>0</v>
      </c>
      <c r="AG1714" s="1">
        <f>100-Tabulka1[[#This Row],[Na2O_proc]]-Tabulka1[[#This Row],[SiO2_proc]]</f>
        <v>65</v>
      </c>
      <c r="AH1714" s="1">
        <f>Tabulka1[[#This Row],[z2]]</f>
        <v>16.313000000000002</v>
      </c>
      <c r="AI1714" s="1">
        <f>Tabulka1[[#This Row],[std2]]</f>
        <v>2.828427124747135E-3</v>
      </c>
      <c r="AJ1714" s="1" t="str">
        <f>Tabulka1[[#This Row],[z2Label]]</f>
        <v>pH</v>
      </c>
      <c r="AK1714" s="1">
        <v>25</v>
      </c>
      <c r="AL1714" s="1" t="s">
        <v>83</v>
      </c>
      <c r="AM1714" s="1" t="s">
        <v>79</v>
      </c>
      <c r="AN1714" s="1"/>
      <c r="AO1714" s="1"/>
      <c r="AP1714" s="1"/>
      <c r="AQ1714" s="1"/>
    </row>
    <row r="1715" spans="1:43" ht="16.5" x14ac:dyDescent="0.35">
      <c r="A1715" s="1">
        <v>12.604441802199668</v>
      </c>
      <c r="B1715" s="1">
        <v>0</v>
      </c>
      <c r="C1715" s="1">
        <f>Tabulka1[[#This Row],[z2]]</f>
        <v>16.695500000000003</v>
      </c>
      <c r="D1715" s="1">
        <f>Tabulka1[[#This Row],[std2]]</f>
        <v>3.5355339059320342E-3</v>
      </c>
      <c r="E1715" s="1">
        <v>1</v>
      </c>
      <c r="F1715" s="1" t="s">
        <v>84</v>
      </c>
      <c r="G1715" s="1" t="s">
        <v>27</v>
      </c>
      <c r="H1715" s="1" t="str">
        <f>Tabulka1[[#This Row],[z2Label]]</f>
        <v>pH</v>
      </c>
      <c r="I1715" s="1">
        <v>40</v>
      </c>
      <c r="J1715" s="1">
        <v>0</v>
      </c>
      <c r="K1715" s="1">
        <v>16.695500000000003</v>
      </c>
      <c r="L1715" s="1">
        <v>3.5355339059320342E-3</v>
      </c>
      <c r="M1715" s="1" t="s">
        <v>29</v>
      </c>
      <c r="N1715" s="1" t="s">
        <v>28</v>
      </c>
      <c r="O1715" s="1" t="s">
        <v>70</v>
      </c>
      <c r="P1715" s="1">
        <v>40</v>
      </c>
      <c r="Q1715" s="1">
        <v>0</v>
      </c>
      <c r="R1715" s="1">
        <f>Tabulka1[[#This Row],[z2]]</f>
        <v>16.695500000000003</v>
      </c>
      <c r="S1715" s="1">
        <f>Tabulka1[[#This Row],[std2]]</f>
        <v>3.5355339059320342E-3</v>
      </c>
      <c r="T1715" s="1" t="s">
        <v>39</v>
      </c>
      <c r="U1715" s="1" t="s">
        <v>28</v>
      </c>
      <c r="V1715" s="1" t="str">
        <f>Tabulka1[[#This Row],[z2Label]]</f>
        <v>pH</v>
      </c>
      <c r="W1715" s="1">
        <v>14.154882726796609</v>
      </c>
      <c r="X1715" s="1">
        <v>0</v>
      </c>
      <c r="Y1715" s="1">
        <f>Tabulka1[[#This Row],[z2]]</f>
        <v>16.695500000000003</v>
      </c>
      <c r="Z1715" s="1">
        <f>Tabulka1[[#This Row],[std2]]</f>
        <v>3.5355339059320342E-3</v>
      </c>
      <c r="AA1715" s="1" t="s">
        <v>40</v>
      </c>
      <c r="AB1715" s="1" t="s">
        <v>37</v>
      </c>
      <c r="AC1715" s="1" t="str">
        <f>Tabulka1[[#This Row],[z2Label]]</f>
        <v>pH</v>
      </c>
      <c r="AD1715" s="1">
        <f>Tabulka1[[#This Row],[y2]]</f>
        <v>0</v>
      </c>
      <c r="AE1715" s="1">
        <f>Tabulka1[[#This Row],[x3]]</f>
        <v>40</v>
      </c>
      <c r="AF1715" s="1">
        <f>Tabulka1[[#This Row],[x2]]-Tabulka1[[#This Row],[x3]]</f>
        <v>0</v>
      </c>
      <c r="AG1715" s="1">
        <f>100-Tabulka1[[#This Row],[Na2O_proc]]-Tabulka1[[#This Row],[SiO2_proc]]</f>
        <v>60</v>
      </c>
      <c r="AH1715" s="1">
        <f>Tabulka1[[#This Row],[z2]]</f>
        <v>16.695500000000003</v>
      </c>
      <c r="AI1715" s="1">
        <f>Tabulka1[[#This Row],[std2]]</f>
        <v>3.5355339059320342E-3</v>
      </c>
      <c r="AJ1715" s="1" t="str">
        <f>Tabulka1[[#This Row],[z2Label]]</f>
        <v>pH</v>
      </c>
      <c r="AK1715" s="1">
        <v>25</v>
      </c>
      <c r="AL1715" s="1" t="s">
        <v>83</v>
      </c>
      <c r="AM1715" s="1" t="s">
        <v>79</v>
      </c>
      <c r="AN1715" s="1"/>
      <c r="AO1715" s="1"/>
      <c r="AP1715" s="1"/>
      <c r="AQ1715" s="1"/>
    </row>
    <row r="1716" spans="1:43" ht="16.5" x14ac:dyDescent="0.35">
      <c r="A1716" s="1">
        <v>13.513542401082775</v>
      </c>
      <c r="B1716" s="1">
        <v>0</v>
      </c>
      <c r="C1716" s="1">
        <f>Tabulka1[[#This Row],[z2]]</f>
        <v>16.866</v>
      </c>
      <c r="D1716" s="1">
        <f>Tabulka1[[#This Row],[std2]]</f>
        <v>1.4142135623748235E-3</v>
      </c>
      <c r="E1716" s="1">
        <v>1</v>
      </c>
      <c r="F1716" s="1" t="s">
        <v>84</v>
      </c>
      <c r="G1716" s="1" t="s">
        <v>27</v>
      </c>
      <c r="H1716" s="1" t="str">
        <f>Tabulka1[[#This Row],[z2Label]]</f>
        <v>pH</v>
      </c>
      <c r="I1716" s="1">
        <v>42.07</v>
      </c>
      <c r="J1716" s="1">
        <v>0</v>
      </c>
      <c r="K1716" s="1">
        <v>16.866</v>
      </c>
      <c r="L1716" s="1">
        <v>1.4142135623748235E-3</v>
      </c>
      <c r="M1716" s="1" t="s">
        <v>29</v>
      </c>
      <c r="N1716" s="1" t="s">
        <v>28</v>
      </c>
      <c r="O1716" s="1" t="s">
        <v>70</v>
      </c>
      <c r="P1716" s="1">
        <v>42.07</v>
      </c>
      <c r="Q1716" s="1">
        <v>0</v>
      </c>
      <c r="R1716" s="1">
        <f>Tabulka1[[#This Row],[z2]]</f>
        <v>16.866</v>
      </c>
      <c r="S1716" s="1">
        <f>Tabulka1[[#This Row],[std2]]</f>
        <v>1.4142135623748235E-3</v>
      </c>
      <c r="T1716" s="1" t="s">
        <v>39</v>
      </c>
      <c r="U1716" s="1" t="s">
        <v>28</v>
      </c>
      <c r="V1716" s="1" t="str">
        <f>Tabulka1[[#This Row],[z2Label]]</f>
        <v>pH</v>
      </c>
      <c r="W1716" s="1">
        <v>15.419366036155704</v>
      </c>
      <c r="X1716" s="1">
        <v>0</v>
      </c>
      <c r="Y1716" s="1">
        <f>Tabulka1[[#This Row],[z2]]</f>
        <v>16.866</v>
      </c>
      <c r="Z1716" s="1">
        <f>Tabulka1[[#This Row],[std2]]</f>
        <v>1.4142135623748235E-3</v>
      </c>
      <c r="AA1716" s="1" t="s">
        <v>40</v>
      </c>
      <c r="AB1716" s="1" t="s">
        <v>37</v>
      </c>
      <c r="AC1716" s="1" t="str">
        <f>Tabulka1[[#This Row],[z2Label]]</f>
        <v>pH</v>
      </c>
      <c r="AD1716" s="1">
        <f>Tabulka1[[#This Row],[y2]]</f>
        <v>0</v>
      </c>
      <c r="AE1716" s="1">
        <f>Tabulka1[[#This Row],[x3]]</f>
        <v>42.07</v>
      </c>
      <c r="AF1716" s="1">
        <f>Tabulka1[[#This Row],[x2]]-Tabulka1[[#This Row],[x3]]</f>
        <v>0</v>
      </c>
      <c r="AG1716" s="1">
        <f>100-Tabulka1[[#This Row],[Na2O_proc]]-Tabulka1[[#This Row],[SiO2_proc]]</f>
        <v>57.93</v>
      </c>
      <c r="AH1716" s="1">
        <f>Tabulka1[[#This Row],[z2]]</f>
        <v>16.866</v>
      </c>
      <c r="AI1716" s="1">
        <f>Tabulka1[[#This Row],[std2]]</f>
        <v>1.4142135623748235E-3</v>
      </c>
      <c r="AJ1716" s="1" t="str">
        <f>Tabulka1[[#This Row],[z2Label]]</f>
        <v>pH</v>
      </c>
      <c r="AK1716" s="1">
        <v>25</v>
      </c>
      <c r="AL1716" s="1" t="s">
        <v>83</v>
      </c>
      <c r="AM1716" s="1" t="s">
        <v>79</v>
      </c>
      <c r="AN1716" s="1"/>
      <c r="AO1716" s="1"/>
      <c r="AP1716" s="1"/>
      <c r="AQ1716" s="1"/>
    </row>
    <row r="1717" spans="1:43" ht="16.5" x14ac:dyDescent="0.35">
      <c r="A1717" s="1">
        <v>0</v>
      </c>
      <c r="B1717" s="1">
        <v>0</v>
      </c>
      <c r="C1717" s="1">
        <f>Tabulka1[[#This Row],[z2]]</f>
        <v>7</v>
      </c>
      <c r="D1717" s="1" t="str">
        <f>Tabulka1[[#This Row],[std2]]</f>
        <v>–</v>
      </c>
      <c r="E1717" s="1">
        <v>2</v>
      </c>
      <c r="F1717" s="1" t="s">
        <v>84</v>
      </c>
      <c r="G1717" s="1" t="s">
        <v>27</v>
      </c>
      <c r="H1717" s="1" t="str">
        <f>Tabulka1[[#This Row],[z2Label]]</f>
        <v>pH</v>
      </c>
      <c r="I1717" s="1">
        <v>0</v>
      </c>
      <c r="J1717" s="1">
        <v>0.1</v>
      </c>
      <c r="K1717" s="1">
        <v>7</v>
      </c>
      <c r="L1717" s="1" t="s">
        <v>46</v>
      </c>
      <c r="M1717" s="1" t="s">
        <v>29</v>
      </c>
      <c r="N1717" s="1" t="s">
        <v>28</v>
      </c>
      <c r="O1717" s="1" t="s">
        <v>70</v>
      </c>
      <c r="P1717" s="1">
        <v>0</v>
      </c>
      <c r="Q1717" s="1">
        <v>0.1</v>
      </c>
      <c r="R1717" s="1">
        <f>Tabulka1[[#This Row],[z2]]</f>
        <v>7</v>
      </c>
      <c r="S1717" s="1" t="str">
        <f>Tabulka1[[#This Row],[std2]]</f>
        <v>–</v>
      </c>
      <c r="T1717" s="1" t="s">
        <v>39</v>
      </c>
      <c r="U1717" s="1" t="s">
        <v>28</v>
      </c>
      <c r="V1717" s="1" t="str">
        <f>Tabulka1[[#This Row],[z2Label]]</f>
        <v>pH</v>
      </c>
      <c r="W1717" s="1">
        <v>0</v>
      </c>
      <c r="X1717" s="1">
        <v>0</v>
      </c>
      <c r="Y1717" s="1">
        <f>Tabulka1[[#This Row],[z2]]</f>
        <v>7</v>
      </c>
      <c r="Z1717" s="1" t="str">
        <f>Tabulka1[[#This Row],[std2]]</f>
        <v>–</v>
      </c>
      <c r="AA1717" s="1" t="s">
        <v>40</v>
      </c>
      <c r="AB1717" s="1" t="s">
        <v>37</v>
      </c>
      <c r="AC1717" s="1" t="str">
        <f>Tabulka1[[#This Row],[z2Label]]</f>
        <v>pH</v>
      </c>
      <c r="AD1717" s="1">
        <f>Tabulka1[[#This Row],[y2]]</f>
        <v>0.1</v>
      </c>
      <c r="AE1717" s="1">
        <f>Tabulka1[[#This Row],[x3]]</f>
        <v>0</v>
      </c>
      <c r="AF1717" s="1">
        <f>Tabulka1[[#This Row],[x2]]-Tabulka1[[#This Row],[x3]]</f>
        <v>0</v>
      </c>
      <c r="AG1717" s="1">
        <f>100-Tabulka1[[#This Row],[Na2O_proc]]-Tabulka1[[#This Row],[SiO2_proc]]</f>
        <v>100</v>
      </c>
      <c r="AH1717" s="1">
        <f>Tabulka1[[#This Row],[z2]]</f>
        <v>7</v>
      </c>
      <c r="AI1717" s="1" t="str">
        <f>Tabulka1[[#This Row],[std2]]</f>
        <v>–</v>
      </c>
      <c r="AJ1717" s="1" t="str">
        <f>Tabulka1[[#This Row],[z2Label]]</f>
        <v>pH</v>
      </c>
      <c r="AK1717" s="1">
        <v>25</v>
      </c>
      <c r="AL1717" s="1" t="s">
        <v>83</v>
      </c>
      <c r="AM1717" s="1" t="s">
        <v>79</v>
      </c>
      <c r="AN1717" s="1"/>
      <c r="AO1717" s="1"/>
      <c r="AP1717" s="1"/>
      <c r="AQ1717" s="1"/>
    </row>
    <row r="1718" spans="1:43" ht="16.5" x14ac:dyDescent="0.35">
      <c r="A1718" s="1">
        <v>1.0483513632190329</v>
      </c>
      <c r="B1718" s="1">
        <v>5.2417568160951646E-2</v>
      </c>
      <c r="C1718" s="1">
        <f>Tabulka1[[#This Row],[z2]]</f>
        <v>14.005500000000001</v>
      </c>
      <c r="D1718" s="1">
        <f>Tabulka1[[#This Row],[std2]]</f>
        <v>7.0710678118615568E-4</v>
      </c>
      <c r="E1718" s="1">
        <v>2</v>
      </c>
      <c r="F1718" s="1" t="s">
        <v>84</v>
      </c>
      <c r="G1718" s="1" t="s">
        <v>27</v>
      </c>
      <c r="H1718" s="1" t="str">
        <f>Tabulka1[[#This Row],[z2Label]]</f>
        <v>pH</v>
      </c>
      <c r="I1718" s="1">
        <v>5</v>
      </c>
      <c r="J1718" s="1">
        <v>0.1</v>
      </c>
      <c r="K1718" s="1">
        <v>14.005500000000001</v>
      </c>
      <c r="L1718" s="1">
        <v>7.0710678118615568E-4</v>
      </c>
      <c r="M1718" s="1" t="s">
        <v>29</v>
      </c>
      <c r="N1718" s="1" t="s">
        <v>28</v>
      </c>
      <c r="O1718" s="1" t="s">
        <v>70</v>
      </c>
      <c r="P1718" s="1">
        <v>4.7002115684004622</v>
      </c>
      <c r="Q1718" s="1">
        <v>0.1</v>
      </c>
      <c r="R1718" s="1">
        <f>Tabulka1[[#This Row],[z2]]</f>
        <v>14.005500000000001</v>
      </c>
      <c r="S1718" s="1">
        <f>Tabulka1[[#This Row],[std2]]</f>
        <v>7.0710678118615568E-4</v>
      </c>
      <c r="T1718" s="1" t="s">
        <v>39</v>
      </c>
      <c r="U1718" s="1" t="s">
        <v>28</v>
      </c>
      <c r="V1718" s="1" t="str">
        <f>Tabulka1[[#This Row],[z2Label]]</f>
        <v>pH</v>
      </c>
      <c r="W1718" s="1">
        <v>1.0504885822395995</v>
      </c>
      <c r="X1718" s="1">
        <v>5.2524429111980145E-2</v>
      </c>
      <c r="Y1718" s="1">
        <f>Tabulka1[[#This Row],[z2]]</f>
        <v>14.005500000000001</v>
      </c>
      <c r="Z1718" s="1">
        <f>Tabulka1[[#This Row],[std2]]</f>
        <v>7.0710678118615568E-4</v>
      </c>
      <c r="AA1718" s="1" t="s">
        <v>40</v>
      </c>
      <c r="AB1718" s="1" t="s">
        <v>37</v>
      </c>
      <c r="AC1718" s="1" t="str">
        <f>Tabulka1[[#This Row],[z2Label]]</f>
        <v>pH</v>
      </c>
      <c r="AD1718" s="1">
        <f>Tabulka1[[#This Row],[y2]]</f>
        <v>0.1</v>
      </c>
      <c r="AE1718" s="1">
        <f>Tabulka1[[#This Row],[x3]]</f>
        <v>4.7002115684004622</v>
      </c>
      <c r="AF1718" s="1">
        <f>Tabulka1[[#This Row],[x2]]-Tabulka1[[#This Row],[x3]]</f>
        <v>0.29978843159953783</v>
      </c>
      <c r="AG1718" s="1">
        <f>100-Tabulka1[[#This Row],[Na2O_proc]]-Tabulka1[[#This Row],[SiO2_proc]]</f>
        <v>95</v>
      </c>
      <c r="AH1718" s="1">
        <f>Tabulka1[[#This Row],[z2]]</f>
        <v>14.005500000000001</v>
      </c>
      <c r="AI1718" s="1">
        <f>Tabulka1[[#This Row],[std2]]</f>
        <v>7.0710678118615568E-4</v>
      </c>
      <c r="AJ1718" s="1" t="str">
        <f>Tabulka1[[#This Row],[z2Label]]</f>
        <v>pH</v>
      </c>
      <c r="AK1718" s="1">
        <v>25</v>
      </c>
      <c r="AL1718" s="1" t="s">
        <v>83</v>
      </c>
      <c r="AM1718" s="1" t="s">
        <v>79</v>
      </c>
      <c r="AN1718" s="1"/>
      <c r="AO1718" s="1"/>
      <c r="AP1718" s="1"/>
      <c r="AQ1718" s="1"/>
    </row>
    <row r="1719" spans="1:43" ht="16.5" x14ac:dyDescent="0.35">
      <c r="A1719" s="1">
        <v>2.2061195161869782</v>
      </c>
      <c r="B1719" s="1">
        <v>0.11030597580934892</v>
      </c>
      <c r="C1719" s="1">
        <f>Tabulka1[[#This Row],[z2]]</f>
        <v>14.384</v>
      </c>
      <c r="D1719" s="1">
        <f>Tabulka1[[#This Row],[std2]]</f>
        <v>1.4142135623735675E-3</v>
      </c>
      <c r="E1719" s="1">
        <v>2</v>
      </c>
      <c r="F1719" s="1" t="s">
        <v>84</v>
      </c>
      <c r="G1719" s="1" t="s">
        <v>27</v>
      </c>
      <c r="H1719" s="1" t="str">
        <f>Tabulka1[[#This Row],[z2Label]]</f>
        <v>pH</v>
      </c>
      <c r="I1719" s="1">
        <v>10</v>
      </c>
      <c r="J1719" s="1">
        <v>0.1</v>
      </c>
      <c r="K1719" s="1">
        <v>14.384</v>
      </c>
      <c r="L1719" s="1">
        <v>1.4142135623735675E-3</v>
      </c>
      <c r="M1719" s="1" t="s">
        <v>29</v>
      </c>
      <c r="N1719" s="1" t="s">
        <v>28</v>
      </c>
      <c r="O1719" s="1" t="s">
        <v>70</v>
      </c>
      <c r="P1719" s="1">
        <v>9.4004231368009243</v>
      </c>
      <c r="Q1719" s="1">
        <v>0.1</v>
      </c>
      <c r="R1719" s="1">
        <f>Tabulka1[[#This Row],[z2]]</f>
        <v>14.384</v>
      </c>
      <c r="S1719" s="1">
        <f>Tabulka1[[#This Row],[std2]]</f>
        <v>1.4142135623735675E-3</v>
      </c>
      <c r="T1719" s="1" t="s">
        <v>39</v>
      </c>
      <c r="U1719" s="1" t="s">
        <v>28</v>
      </c>
      <c r="V1719" s="1" t="str">
        <f>Tabulka1[[#This Row],[z2Label]]</f>
        <v>pH</v>
      </c>
      <c r="W1719" s="1">
        <v>2.2176981180613766</v>
      </c>
      <c r="X1719" s="1">
        <v>0.11088490590306919</v>
      </c>
      <c r="Y1719" s="1">
        <f>Tabulka1[[#This Row],[z2]]</f>
        <v>14.384</v>
      </c>
      <c r="Z1719" s="1">
        <f>Tabulka1[[#This Row],[std2]]</f>
        <v>1.4142135623735675E-3</v>
      </c>
      <c r="AA1719" s="1" t="s">
        <v>40</v>
      </c>
      <c r="AB1719" s="1" t="s">
        <v>37</v>
      </c>
      <c r="AC1719" s="1" t="str">
        <f>Tabulka1[[#This Row],[z2Label]]</f>
        <v>pH</v>
      </c>
      <c r="AD1719" s="1">
        <f>Tabulka1[[#This Row],[y2]]</f>
        <v>0.1</v>
      </c>
      <c r="AE1719" s="1">
        <f>Tabulka1[[#This Row],[x3]]</f>
        <v>9.4004231368009243</v>
      </c>
      <c r="AF1719" s="1">
        <f>Tabulka1[[#This Row],[x2]]-Tabulka1[[#This Row],[x3]]</f>
        <v>0.59957686319907566</v>
      </c>
      <c r="AG1719" s="1">
        <f>100-Tabulka1[[#This Row],[Na2O_proc]]-Tabulka1[[#This Row],[SiO2_proc]]</f>
        <v>90</v>
      </c>
      <c r="AH1719" s="1">
        <f>Tabulka1[[#This Row],[z2]]</f>
        <v>14.384</v>
      </c>
      <c r="AI1719" s="1">
        <f>Tabulka1[[#This Row],[std2]]</f>
        <v>1.4142135623735675E-3</v>
      </c>
      <c r="AJ1719" s="1" t="str">
        <f>Tabulka1[[#This Row],[z2Label]]</f>
        <v>pH</v>
      </c>
      <c r="AK1719" s="1">
        <v>25</v>
      </c>
      <c r="AL1719" s="1" t="s">
        <v>83</v>
      </c>
      <c r="AM1719" s="1" t="s">
        <v>79</v>
      </c>
      <c r="AN1719" s="1"/>
      <c r="AO1719" s="1"/>
      <c r="AP1719" s="1"/>
      <c r="AQ1719" s="1"/>
    </row>
    <row r="1720" spans="1:43" ht="16.5" x14ac:dyDescent="0.35">
      <c r="A1720" s="1">
        <v>3.4787683126422095</v>
      </c>
      <c r="B1720" s="1">
        <v>0.17393841563211049</v>
      </c>
      <c r="C1720" s="1">
        <f>Tabulka1[[#This Row],[z2]]</f>
        <v>14.685</v>
      </c>
      <c r="D1720" s="1">
        <f>Tabulka1[[#This Row],[std2]]</f>
        <v>4.2426406871194462E-3</v>
      </c>
      <c r="E1720" s="1">
        <v>2</v>
      </c>
      <c r="F1720" s="1" t="s">
        <v>84</v>
      </c>
      <c r="G1720" s="1" t="s">
        <v>27</v>
      </c>
      <c r="H1720" s="1" t="str">
        <f>Tabulka1[[#This Row],[z2Label]]</f>
        <v>pH</v>
      </c>
      <c r="I1720" s="1">
        <v>15</v>
      </c>
      <c r="J1720" s="1">
        <v>0.1</v>
      </c>
      <c r="K1720" s="1">
        <v>14.685</v>
      </c>
      <c r="L1720" s="1">
        <v>4.2426406871194462E-3</v>
      </c>
      <c r="M1720" s="1" t="s">
        <v>29</v>
      </c>
      <c r="N1720" s="1" t="s">
        <v>28</v>
      </c>
      <c r="O1720" s="1" t="s">
        <v>70</v>
      </c>
      <c r="P1720" s="1">
        <v>14.100634705201388</v>
      </c>
      <c r="Q1720" s="1">
        <v>0.1</v>
      </c>
      <c r="R1720" s="1">
        <f>Tabulka1[[#This Row],[z2]]</f>
        <v>14.685</v>
      </c>
      <c r="S1720" s="1">
        <f>Tabulka1[[#This Row],[std2]]</f>
        <v>4.2426406871194462E-3</v>
      </c>
      <c r="T1720" s="1" t="s">
        <v>39</v>
      </c>
      <c r="U1720" s="1" t="s">
        <v>28</v>
      </c>
      <c r="V1720" s="1" t="str">
        <f>Tabulka1[[#This Row],[z2Label]]</f>
        <v>pH</v>
      </c>
      <c r="W1720" s="1">
        <v>3.5222264228033628</v>
      </c>
      <c r="X1720" s="1">
        <v>0.17611132114016836</v>
      </c>
      <c r="Y1720" s="1">
        <f>Tabulka1[[#This Row],[z2]]</f>
        <v>14.685</v>
      </c>
      <c r="Z1720" s="1">
        <f>Tabulka1[[#This Row],[std2]]</f>
        <v>4.2426406871194462E-3</v>
      </c>
      <c r="AA1720" s="1" t="s">
        <v>40</v>
      </c>
      <c r="AB1720" s="1" t="s">
        <v>37</v>
      </c>
      <c r="AC1720" s="1" t="str">
        <f>Tabulka1[[#This Row],[z2Label]]</f>
        <v>pH</v>
      </c>
      <c r="AD1720" s="1">
        <f>Tabulka1[[#This Row],[y2]]</f>
        <v>0.1</v>
      </c>
      <c r="AE1720" s="1">
        <f>Tabulka1[[#This Row],[x3]]</f>
        <v>14.100634705201388</v>
      </c>
      <c r="AF1720" s="1">
        <f>Tabulka1[[#This Row],[x2]]-Tabulka1[[#This Row],[x3]]</f>
        <v>0.89936529479861171</v>
      </c>
      <c r="AG1720" s="1">
        <f>100-Tabulka1[[#This Row],[Na2O_proc]]-Tabulka1[[#This Row],[SiO2_proc]]</f>
        <v>85</v>
      </c>
      <c r="AH1720" s="1">
        <f>Tabulka1[[#This Row],[z2]]</f>
        <v>14.685</v>
      </c>
      <c r="AI1720" s="1">
        <f>Tabulka1[[#This Row],[std2]]</f>
        <v>4.2426406871194462E-3</v>
      </c>
      <c r="AJ1720" s="1" t="str">
        <f>Tabulka1[[#This Row],[z2Label]]</f>
        <v>pH</v>
      </c>
      <c r="AK1720" s="1">
        <v>25</v>
      </c>
      <c r="AL1720" s="1" t="s">
        <v>83</v>
      </c>
      <c r="AM1720" s="1" t="s">
        <v>79</v>
      </c>
      <c r="AN1720" s="1"/>
      <c r="AO1720" s="1"/>
      <c r="AP1720" s="1"/>
      <c r="AQ1720" s="1"/>
    </row>
    <row r="1721" spans="1:43" ht="16.5" x14ac:dyDescent="0.35">
      <c r="A1721" s="1">
        <v>4.8764719971258623</v>
      </c>
      <c r="B1721" s="1">
        <v>0.24382359985629312</v>
      </c>
      <c r="C1721" s="1">
        <f>Tabulka1[[#This Row],[z2]]</f>
        <v>14.987</v>
      </c>
      <c r="D1721" s="1">
        <f>Tabulka1[[#This Row],[std2]]</f>
        <v>1.4142135623723114E-3</v>
      </c>
      <c r="E1721" s="1">
        <v>2</v>
      </c>
      <c r="F1721" s="1" t="s">
        <v>84</v>
      </c>
      <c r="G1721" s="1" t="s">
        <v>27</v>
      </c>
      <c r="H1721" s="1" t="str">
        <f>Tabulka1[[#This Row],[z2Label]]</f>
        <v>pH</v>
      </c>
      <c r="I1721" s="1">
        <v>20</v>
      </c>
      <c r="J1721" s="1">
        <v>0.1</v>
      </c>
      <c r="K1721" s="1">
        <v>14.987</v>
      </c>
      <c r="L1721" s="1">
        <v>1.4142135623723114E-3</v>
      </c>
      <c r="M1721" s="1" t="s">
        <v>29</v>
      </c>
      <c r="N1721" s="1" t="s">
        <v>28</v>
      </c>
      <c r="O1721" s="1" t="s">
        <v>70</v>
      </c>
      <c r="P1721" s="1">
        <v>18.800846273601849</v>
      </c>
      <c r="Q1721" s="1">
        <v>0.1</v>
      </c>
      <c r="R1721" s="1">
        <f>Tabulka1[[#This Row],[z2]]</f>
        <v>14.987</v>
      </c>
      <c r="S1721" s="1">
        <f>Tabulka1[[#This Row],[std2]]</f>
        <v>1.4142135623723114E-3</v>
      </c>
      <c r="T1721" s="1" t="s">
        <v>39</v>
      </c>
      <c r="U1721" s="1" t="s">
        <v>28</v>
      </c>
      <c r="V1721" s="1" t="str">
        <f>Tabulka1[[#This Row],[z2Label]]</f>
        <v>pH</v>
      </c>
      <c r="W1721" s="1">
        <v>4.9898207656380977</v>
      </c>
      <c r="X1721" s="1">
        <v>0.24949103828190569</v>
      </c>
      <c r="Y1721" s="1">
        <f>Tabulka1[[#This Row],[z2]]</f>
        <v>14.987</v>
      </c>
      <c r="Z1721" s="1">
        <f>Tabulka1[[#This Row],[std2]]</f>
        <v>1.4142135623723114E-3</v>
      </c>
      <c r="AA1721" s="1" t="s">
        <v>40</v>
      </c>
      <c r="AB1721" s="1" t="s">
        <v>37</v>
      </c>
      <c r="AC1721" s="1" t="str">
        <f>Tabulka1[[#This Row],[z2Label]]</f>
        <v>pH</v>
      </c>
      <c r="AD1721" s="1">
        <f>Tabulka1[[#This Row],[y2]]</f>
        <v>0.1</v>
      </c>
      <c r="AE1721" s="1">
        <f>Tabulka1[[#This Row],[x3]]</f>
        <v>18.800846273601849</v>
      </c>
      <c r="AF1721" s="1">
        <f>Tabulka1[[#This Row],[x2]]-Tabulka1[[#This Row],[x3]]</f>
        <v>1.1991537263981513</v>
      </c>
      <c r="AG1721" s="1">
        <f>100-Tabulka1[[#This Row],[Na2O_proc]]-Tabulka1[[#This Row],[SiO2_proc]]</f>
        <v>80</v>
      </c>
      <c r="AH1721" s="1">
        <f>Tabulka1[[#This Row],[z2]]</f>
        <v>14.987</v>
      </c>
      <c r="AI1721" s="1">
        <f>Tabulka1[[#This Row],[std2]]</f>
        <v>1.4142135623723114E-3</v>
      </c>
      <c r="AJ1721" s="1" t="str">
        <f>Tabulka1[[#This Row],[z2Label]]</f>
        <v>pH</v>
      </c>
      <c r="AK1721" s="1">
        <v>25</v>
      </c>
      <c r="AL1721" s="1" t="s">
        <v>83</v>
      </c>
      <c r="AM1721" s="1" t="s">
        <v>79</v>
      </c>
      <c r="AN1721" s="1"/>
      <c r="AO1721" s="1"/>
      <c r="AP1721" s="1"/>
      <c r="AQ1721" s="1"/>
    </row>
    <row r="1722" spans="1:43" ht="16.5" x14ac:dyDescent="0.35">
      <c r="A1722" s="1">
        <v>6.3994201828270327</v>
      </c>
      <c r="B1722" s="1">
        <v>0.31997100914135168</v>
      </c>
      <c r="C1722" s="1">
        <f>Tabulka1[[#This Row],[z2]]</f>
        <v>15.3005</v>
      </c>
      <c r="D1722" s="1">
        <f>Tabulka1[[#This Row],[std2]]</f>
        <v>6.3639610306791689E-3</v>
      </c>
      <c r="E1722" s="1">
        <v>2</v>
      </c>
      <c r="F1722" s="1" t="s">
        <v>84</v>
      </c>
      <c r="G1722" s="1" t="s">
        <v>27</v>
      </c>
      <c r="H1722" s="1" t="str">
        <f>Tabulka1[[#This Row],[z2Label]]</f>
        <v>pH</v>
      </c>
      <c r="I1722" s="1">
        <v>25</v>
      </c>
      <c r="J1722" s="1">
        <v>0.1</v>
      </c>
      <c r="K1722" s="1">
        <v>15.3005</v>
      </c>
      <c r="L1722" s="1">
        <v>6.3639610306791689E-3</v>
      </c>
      <c r="M1722" s="1" t="s">
        <v>29</v>
      </c>
      <c r="N1722" s="1" t="s">
        <v>28</v>
      </c>
      <c r="O1722" s="1" t="s">
        <v>70</v>
      </c>
      <c r="P1722" s="1">
        <v>23.501057842002314</v>
      </c>
      <c r="Q1722" s="1">
        <v>0.1</v>
      </c>
      <c r="R1722" s="1">
        <f>Tabulka1[[#This Row],[z2]]</f>
        <v>15.3005</v>
      </c>
      <c r="S1722" s="1">
        <f>Tabulka1[[#This Row],[std2]]</f>
        <v>6.3639610306791689E-3</v>
      </c>
      <c r="T1722" s="1" t="s">
        <v>39</v>
      </c>
      <c r="U1722" s="1" t="s">
        <v>28</v>
      </c>
      <c r="V1722" s="1" t="str">
        <f>Tabulka1[[#This Row],[z2Label]]</f>
        <v>pH</v>
      </c>
      <c r="W1722" s="1">
        <v>6.6530943541841312</v>
      </c>
      <c r="X1722" s="1">
        <v>0.33265471770920674</v>
      </c>
      <c r="Y1722" s="1">
        <f>Tabulka1[[#This Row],[z2]]</f>
        <v>15.3005</v>
      </c>
      <c r="Z1722" s="1">
        <f>Tabulka1[[#This Row],[std2]]</f>
        <v>6.3639610306791689E-3</v>
      </c>
      <c r="AA1722" s="1" t="s">
        <v>40</v>
      </c>
      <c r="AB1722" s="1" t="s">
        <v>37</v>
      </c>
      <c r="AC1722" s="1" t="str">
        <f>Tabulka1[[#This Row],[z2Label]]</f>
        <v>pH</v>
      </c>
      <c r="AD1722" s="1">
        <f>Tabulka1[[#This Row],[y2]]</f>
        <v>0.1</v>
      </c>
      <c r="AE1722" s="1">
        <f>Tabulka1[[#This Row],[x3]]</f>
        <v>23.501057842002314</v>
      </c>
      <c r="AF1722" s="1">
        <f>Tabulka1[[#This Row],[x2]]-Tabulka1[[#This Row],[x3]]</f>
        <v>1.4989421579976856</v>
      </c>
      <c r="AG1722" s="1">
        <f>100-Tabulka1[[#This Row],[Na2O_proc]]-Tabulka1[[#This Row],[SiO2_proc]]</f>
        <v>75</v>
      </c>
      <c r="AH1722" s="1">
        <f>Tabulka1[[#This Row],[z2]]</f>
        <v>15.3005</v>
      </c>
      <c r="AI1722" s="1">
        <f>Tabulka1[[#This Row],[std2]]</f>
        <v>6.3639610306791689E-3</v>
      </c>
      <c r="AJ1722" s="1" t="str">
        <f>Tabulka1[[#This Row],[z2Label]]</f>
        <v>pH</v>
      </c>
      <c r="AK1722" s="1">
        <v>25</v>
      </c>
      <c r="AL1722" s="1" t="s">
        <v>83</v>
      </c>
      <c r="AM1722" s="1" t="s">
        <v>79</v>
      </c>
      <c r="AN1722" s="1"/>
      <c r="AO1722" s="1"/>
      <c r="AP1722" s="1"/>
      <c r="AQ1722" s="1"/>
    </row>
    <row r="1723" spans="1:43" ht="16.5" x14ac:dyDescent="0.35">
      <c r="A1723" s="1">
        <v>8.0625523931180378</v>
      </c>
      <c r="B1723" s="1">
        <v>0.40312761965590194</v>
      </c>
      <c r="C1723" s="1">
        <f>Tabulka1[[#This Row],[z2]]</f>
        <v>15.624500000000001</v>
      </c>
      <c r="D1723" s="1">
        <f>Tabulka1[[#This Row],[std2]]</f>
        <v>7.0710678118615568E-4</v>
      </c>
      <c r="E1723" s="1">
        <v>2</v>
      </c>
      <c r="F1723" s="1" t="s">
        <v>84</v>
      </c>
      <c r="G1723" s="1" t="s">
        <v>27</v>
      </c>
      <c r="H1723" s="1" t="str">
        <f>Tabulka1[[#This Row],[z2Label]]</f>
        <v>pH</v>
      </c>
      <c r="I1723" s="1">
        <v>30</v>
      </c>
      <c r="J1723" s="1">
        <v>0.1</v>
      </c>
      <c r="K1723" s="1">
        <v>15.624500000000001</v>
      </c>
      <c r="L1723" s="1">
        <v>7.0710678118615568E-4</v>
      </c>
      <c r="M1723" s="1" t="s">
        <v>29</v>
      </c>
      <c r="N1723" s="1" t="s">
        <v>28</v>
      </c>
      <c r="O1723" s="1" t="s">
        <v>70</v>
      </c>
      <c r="P1723" s="1">
        <v>28.201269410402777</v>
      </c>
      <c r="Q1723" s="1">
        <v>0.1</v>
      </c>
      <c r="R1723" s="1">
        <f>Tabulka1[[#This Row],[z2]]</f>
        <v>15.624500000000001</v>
      </c>
      <c r="S1723" s="1">
        <f>Tabulka1[[#This Row],[std2]]</f>
        <v>7.0710678118615568E-4</v>
      </c>
      <c r="T1723" s="1" t="s">
        <v>39</v>
      </c>
      <c r="U1723" s="1" t="s">
        <v>28</v>
      </c>
      <c r="V1723" s="1" t="str">
        <f>Tabulka1[[#This Row],[z2Label]]</f>
        <v>pH</v>
      </c>
      <c r="W1723" s="1">
        <v>8.5539784553795961</v>
      </c>
      <c r="X1723" s="1">
        <v>0.42769892276898031</v>
      </c>
      <c r="Y1723" s="1">
        <f>Tabulka1[[#This Row],[z2]]</f>
        <v>15.624500000000001</v>
      </c>
      <c r="Z1723" s="1">
        <f>Tabulka1[[#This Row],[std2]]</f>
        <v>7.0710678118615568E-4</v>
      </c>
      <c r="AA1723" s="1" t="s">
        <v>40</v>
      </c>
      <c r="AB1723" s="1" t="s">
        <v>37</v>
      </c>
      <c r="AC1723" s="1" t="str">
        <f>Tabulka1[[#This Row],[z2Label]]</f>
        <v>pH</v>
      </c>
      <c r="AD1723" s="1">
        <f>Tabulka1[[#This Row],[y2]]</f>
        <v>0.1</v>
      </c>
      <c r="AE1723" s="1">
        <f>Tabulka1[[#This Row],[x3]]</f>
        <v>28.201269410402777</v>
      </c>
      <c r="AF1723" s="1">
        <f>Tabulka1[[#This Row],[x2]]-Tabulka1[[#This Row],[x3]]</f>
        <v>1.7987305895972234</v>
      </c>
      <c r="AG1723" s="1">
        <f>100-Tabulka1[[#This Row],[Na2O_proc]]-Tabulka1[[#This Row],[SiO2_proc]]</f>
        <v>70</v>
      </c>
      <c r="AH1723" s="1">
        <f>Tabulka1[[#This Row],[z2]]</f>
        <v>15.624500000000001</v>
      </c>
      <c r="AI1723" s="1">
        <f>Tabulka1[[#This Row],[std2]]</f>
        <v>7.0710678118615568E-4</v>
      </c>
      <c r="AJ1723" s="1" t="str">
        <f>Tabulka1[[#This Row],[z2Label]]</f>
        <v>pH</v>
      </c>
      <c r="AK1723" s="1">
        <v>25</v>
      </c>
      <c r="AL1723" s="1" t="s">
        <v>83</v>
      </c>
      <c r="AM1723" s="1" t="s">
        <v>79</v>
      </c>
      <c r="AN1723" s="1"/>
      <c r="AO1723" s="1"/>
      <c r="AP1723" s="1"/>
      <c r="AQ1723" s="1"/>
    </row>
    <row r="1724" spans="1:43" ht="16.5" x14ac:dyDescent="0.35">
      <c r="A1724" s="1">
        <v>9.8733433795058065</v>
      </c>
      <c r="B1724" s="1">
        <v>0.49366716897529034</v>
      </c>
      <c r="C1724" s="1">
        <f>Tabulka1[[#This Row],[z2]]</f>
        <v>15.9375</v>
      </c>
      <c r="D1724" s="1">
        <f>Tabulka1[[#This Row],[std2]]</f>
        <v>2.1213203435597231E-3</v>
      </c>
      <c r="E1724" s="1">
        <v>2</v>
      </c>
      <c r="F1724" s="1" t="s">
        <v>84</v>
      </c>
      <c r="G1724" s="1" t="s">
        <v>27</v>
      </c>
      <c r="H1724" s="1" t="str">
        <f>Tabulka1[[#This Row],[z2Label]]</f>
        <v>pH</v>
      </c>
      <c r="I1724" s="1">
        <v>35</v>
      </c>
      <c r="J1724" s="1">
        <v>0.1</v>
      </c>
      <c r="K1724" s="1">
        <v>15.9375</v>
      </c>
      <c r="L1724" s="1">
        <v>2.1213203435597231E-3</v>
      </c>
      <c r="M1724" s="1" t="s">
        <v>29</v>
      </c>
      <c r="N1724" s="1" t="s">
        <v>28</v>
      </c>
      <c r="O1724" s="1" t="s">
        <v>70</v>
      </c>
      <c r="P1724" s="1">
        <v>32.901480978803235</v>
      </c>
      <c r="Q1724" s="1">
        <v>0.1</v>
      </c>
      <c r="R1724" s="1">
        <f>Tabulka1[[#This Row],[z2]]</f>
        <v>15.9375</v>
      </c>
      <c r="S1724" s="1">
        <f>Tabulka1[[#This Row],[std2]]</f>
        <v>2.1213203435597231E-3</v>
      </c>
      <c r="T1724" s="1" t="s">
        <v>39</v>
      </c>
      <c r="U1724" s="1" t="s">
        <v>28</v>
      </c>
      <c r="V1724" s="1" t="str">
        <f>Tabulka1[[#This Row],[z2Label]]</f>
        <v>pH</v>
      </c>
      <c r="W1724" s="1">
        <v>10.747306264451288</v>
      </c>
      <c r="X1724" s="1">
        <v>0.53736531322256609</v>
      </c>
      <c r="Y1724" s="1">
        <f>Tabulka1[[#This Row],[z2]]</f>
        <v>15.9375</v>
      </c>
      <c r="Z1724" s="1">
        <f>Tabulka1[[#This Row],[std2]]</f>
        <v>2.1213203435597231E-3</v>
      </c>
      <c r="AA1724" s="1" t="s">
        <v>40</v>
      </c>
      <c r="AB1724" s="1" t="s">
        <v>37</v>
      </c>
      <c r="AC1724" s="1" t="str">
        <f>Tabulka1[[#This Row],[z2Label]]</f>
        <v>pH</v>
      </c>
      <c r="AD1724" s="1">
        <f>Tabulka1[[#This Row],[y2]]</f>
        <v>0.1</v>
      </c>
      <c r="AE1724" s="1">
        <f>Tabulka1[[#This Row],[x3]]</f>
        <v>32.901480978803235</v>
      </c>
      <c r="AF1724" s="1">
        <f>Tabulka1[[#This Row],[x2]]-Tabulka1[[#This Row],[x3]]</f>
        <v>2.0985190211967648</v>
      </c>
      <c r="AG1724" s="1">
        <f>100-Tabulka1[[#This Row],[Na2O_proc]]-Tabulka1[[#This Row],[SiO2_proc]]</f>
        <v>65</v>
      </c>
      <c r="AH1724" s="1">
        <f>Tabulka1[[#This Row],[z2]]</f>
        <v>15.9375</v>
      </c>
      <c r="AI1724" s="1">
        <f>Tabulka1[[#This Row],[std2]]</f>
        <v>2.1213203435597231E-3</v>
      </c>
      <c r="AJ1724" s="1" t="str">
        <f>Tabulka1[[#This Row],[z2Label]]</f>
        <v>pH</v>
      </c>
      <c r="AK1724" s="1">
        <v>25</v>
      </c>
      <c r="AL1724" s="1" t="s">
        <v>83</v>
      </c>
      <c r="AM1724" s="1" t="s">
        <v>79</v>
      </c>
      <c r="AN1724" s="1"/>
      <c r="AO1724" s="1"/>
      <c r="AP1724" s="1"/>
      <c r="AQ1724" s="1"/>
    </row>
    <row r="1725" spans="1:43" ht="16.5" x14ac:dyDescent="0.35">
      <c r="A1725" s="1">
        <v>11.841922478144582</v>
      </c>
      <c r="B1725" s="1">
        <v>0.5920961239072291</v>
      </c>
      <c r="C1725" s="1">
        <f>Tabulka1[[#This Row],[z2]]</f>
        <v>16.28</v>
      </c>
      <c r="D1725" s="1">
        <f>Tabulka1[[#This Row],[std2]]</f>
        <v>2.828427124747135E-3</v>
      </c>
      <c r="E1725" s="1">
        <v>2</v>
      </c>
      <c r="F1725" s="1" t="s">
        <v>84</v>
      </c>
      <c r="G1725" s="1" t="s">
        <v>27</v>
      </c>
      <c r="H1725" s="1" t="str">
        <f>Tabulka1[[#This Row],[z2Label]]</f>
        <v>pH</v>
      </c>
      <c r="I1725" s="1">
        <v>40</v>
      </c>
      <c r="J1725" s="1">
        <v>0.1</v>
      </c>
      <c r="K1725" s="1">
        <v>16.28</v>
      </c>
      <c r="L1725" s="1">
        <v>2.828427124747135E-3</v>
      </c>
      <c r="M1725" s="1" t="s">
        <v>29</v>
      </c>
      <c r="N1725" s="1" t="s">
        <v>28</v>
      </c>
      <c r="O1725" s="1" t="s">
        <v>70</v>
      </c>
      <c r="P1725" s="1">
        <v>37.601692547203697</v>
      </c>
      <c r="Q1725" s="1">
        <v>0.1</v>
      </c>
      <c r="R1725" s="1">
        <f>Tabulka1[[#This Row],[z2]]</f>
        <v>16.28</v>
      </c>
      <c r="S1725" s="1">
        <f>Tabulka1[[#This Row],[std2]]</f>
        <v>2.828427124747135E-3</v>
      </c>
      <c r="T1725" s="1" t="s">
        <v>39</v>
      </c>
      <c r="U1725" s="1" t="s">
        <v>28</v>
      </c>
      <c r="V1725" s="1" t="str">
        <f>Tabulka1[[#This Row],[z2Label]]</f>
        <v>pH</v>
      </c>
      <c r="W1725" s="1">
        <v>13.306188708368261</v>
      </c>
      <c r="X1725" s="1">
        <v>0.66530943541841514</v>
      </c>
      <c r="Y1725" s="1">
        <f>Tabulka1[[#This Row],[z2]]</f>
        <v>16.28</v>
      </c>
      <c r="Z1725" s="1">
        <f>Tabulka1[[#This Row],[std2]]</f>
        <v>2.828427124747135E-3</v>
      </c>
      <c r="AA1725" s="1" t="s">
        <v>40</v>
      </c>
      <c r="AB1725" s="1" t="s">
        <v>37</v>
      </c>
      <c r="AC1725" s="1" t="str">
        <f>Tabulka1[[#This Row],[z2Label]]</f>
        <v>pH</v>
      </c>
      <c r="AD1725" s="1">
        <f>Tabulka1[[#This Row],[y2]]</f>
        <v>0.1</v>
      </c>
      <c r="AE1725" s="1">
        <f>Tabulka1[[#This Row],[x3]]</f>
        <v>37.601692547203697</v>
      </c>
      <c r="AF1725" s="1">
        <f>Tabulka1[[#This Row],[x2]]-Tabulka1[[#This Row],[x3]]</f>
        <v>2.3983074527963026</v>
      </c>
      <c r="AG1725" s="1">
        <f>100-Tabulka1[[#This Row],[Na2O_proc]]-Tabulka1[[#This Row],[SiO2_proc]]</f>
        <v>60</v>
      </c>
      <c r="AH1725" s="1">
        <f>Tabulka1[[#This Row],[z2]]</f>
        <v>16.28</v>
      </c>
      <c r="AI1725" s="1">
        <f>Tabulka1[[#This Row],[std2]]</f>
        <v>2.828427124747135E-3</v>
      </c>
      <c r="AJ1725" s="1" t="str">
        <f>Tabulka1[[#This Row],[z2Label]]</f>
        <v>pH</v>
      </c>
      <c r="AK1725" s="1">
        <v>25</v>
      </c>
      <c r="AL1725" s="1" t="s">
        <v>83</v>
      </c>
      <c r="AM1725" s="1" t="s">
        <v>79</v>
      </c>
      <c r="AN1725" s="1"/>
      <c r="AO1725" s="1"/>
      <c r="AP1725" s="1"/>
      <c r="AQ1725" s="1"/>
    </row>
    <row r="1726" spans="1:43" ht="16.5" x14ac:dyDescent="0.35">
      <c r="A1726" s="1">
        <v>12.881916621342461</v>
      </c>
      <c r="B1726" s="1">
        <v>0.64409583106712309</v>
      </c>
      <c r="C1726" s="1">
        <f>Tabulka1[[#This Row],[z2]]</f>
        <v>16.576000000000001</v>
      </c>
      <c r="D1726" s="1">
        <f>Tabulka1[[#This Row],[std2]]</f>
        <v>2.8284271247446227E-3</v>
      </c>
      <c r="E1726" s="1">
        <v>2</v>
      </c>
      <c r="F1726" s="1" t="s">
        <v>84</v>
      </c>
      <c r="G1726" s="1" t="s">
        <v>27</v>
      </c>
      <c r="H1726" s="1" t="str">
        <f>Tabulka1[[#This Row],[z2Label]]</f>
        <v>pH</v>
      </c>
      <c r="I1726" s="1">
        <v>42.5</v>
      </c>
      <c r="J1726" s="1">
        <v>0.1</v>
      </c>
      <c r="K1726" s="1">
        <v>16.576000000000001</v>
      </c>
      <c r="L1726" s="1">
        <v>2.8284271247446227E-3</v>
      </c>
      <c r="M1726" s="1" t="s">
        <v>29</v>
      </c>
      <c r="N1726" s="1" t="s">
        <v>28</v>
      </c>
      <c r="O1726" s="1" t="s">
        <v>70</v>
      </c>
      <c r="P1726" s="1">
        <v>39.951798331403928</v>
      </c>
      <c r="Q1726" s="1">
        <v>0.1</v>
      </c>
      <c r="R1726" s="1">
        <f>Tabulka1[[#This Row],[z2]]</f>
        <v>16.576000000000001</v>
      </c>
      <c r="S1726" s="1">
        <f>Tabulka1[[#This Row],[std2]]</f>
        <v>2.8284271247446227E-3</v>
      </c>
      <c r="T1726" s="1" t="s">
        <v>39</v>
      </c>
      <c r="U1726" s="1" t="s">
        <v>28</v>
      </c>
      <c r="V1726" s="1" t="str">
        <f>Tabulka1[[#This Row],[z2Label]]</f>
        <v>pH</v>
      </c>
      <c r="W1726" s="1">
        <v>14.752513567973507</v>
      </c>
      <c r="X1726" s="1">
        <v>0.73762567839867754</v>
      </c>
      <c r="Y1726" s="1">
        <f>Tabulka1[[#This Row],[z2]]</f>
        <v>16.576000000000001</v>
      </c>
      <c r="Z1726" s="1">
        <f>Tabulka1[[#This Row],[std2]]</f>
        <v>2.8284271247446227E-3</v>
      </c>
      <c r="AA1726" s="1" t="s">
        <v>40</v>
      </c>
      <c r="AB1726" s="1" t="s">
        <v>37</v>
      </c>
      <c r="AC1726" s="1" t="str">
        <f>Tabulka1[[#This Row],[z2Label]]</f>
        <v>pH</v>
      </c>
      <c r="AD1726" s="1">
        <f>Tabulka1[[#This Row],[y2]]</f>
        <v>0.1</v>
      </c>
      <c r="AE1726" s="1">
        <f>Tabulka1[[#This Row],[x3]]</f>
        <v>39.951798331403928</v>
      </c>
      <c r="AF1726" s="1">
        <f>Tabulka1[[#This Row],[x2]]-Tabulka1[[#This Row],[x3]]</f>
        <v>2.5482016685960716</v>
      </c>
      <c r="AG1726" s="1">
        <f>100-Tabulka1[[#This Row],[Na2O_proc]]-Tabulka1[[#This Row],[SiO2_proc]]</f>
        <v>57.5</v>
      </c>
      <c r="AH1726" s="1">
        <f>Tabulka1[[#This Row],[z2]]</f>
        <v>16.576000000000001</v>
      </c>
      <c r="AI1726" s="1">
        <f>Tabulka1[[#This Row],[std2]]</f>
        <v>2.8284271247446227E-3</v>
      </c>
      <c r="AJ1726" s="1" t="str">
        <f>Tabulka1[[#This Row],[z2Label]]</f>
        <v>pH</v>
      </c>
      <c r="AK1726" s="1">
        <v>25</v>
      </c>
      <c r="AL1726" s="1" t="s">
        <v>83</v>
      </c>
      <c r="AM1726" s="1" t="s">
        <v>79</v>
      </c>
      <c r="AN1726" s="1"/>
      <c r="AO1726" s="1"/>
      <c r="AP1726" s="1"/>
      <c r="AQ1726" s="1"/>
    </row>
    <row r="1727" spans="1:43" ht="16.5" x14ac:dyDescent="0.35">
      <c r="A1727" s="1">
        <v>0</v>
      </c>
      <c r="B1727" s="1">
        <v>0</v>
      </c>
      <c r="C1727" s="1">
        <f>Tabulka1[[#This Row],[z2]]</f>
        <v>7</v>
      </c>
      <c r="D1727" s="1" t="str">
        <f>Tabulka1[[#This Row],[std2]]</f>
        <v>–</v>
      </c>
      <c r="E1727" s="1">
        <v>3</v>
      </c>
      <c r="F1727" s="1" t="s">
        <v>84</v>
      </c>
      <c r="G1727" s="1" t="s">
        <v>27</v>
      </c>
      <c r="H1727" s="1" t="str">
        <f>Tabulka1[[#This Row],[z2Label]]</f>
        <v>pH</v>
      </c>
      <c r="I1727" s="1">
        <v>0</v>
      </c>
      <c r="J1727" s="1">
        <v>0.5</v>
      </c>
      <c r="K1727" s="1">
        <v>7</v>
      </c>
      <c r="L1727" s="1" t="s">
        <v>46</v>
      </c>
      <c r="M1727" s="1" t="s">
        <v>29</v>
      </c>
      <c r="N1727" s="1" t="s">
        <v>28</v>
      </c>
      <c r="O1727" s="1" t="s">
        <v>70</v>
      </c>
      <c r="P1727" s="1">
        <v>0</v>
      </c>
      <c r="Q1727" s="1">
        <v>0.5</v>
      </c>
      <c r="R1727" s="1">
        <f>Tabulka1[[#This Row],[z2]]</f>
        <v>7</v>
      </c>
      <c r="S1727" s="1" t="str">
        <f>Tabulka1[[#This Row],[std2]]</f>
        <v>–</v>
      </c>
      <c r="T1727" s="1" t="s">
        <v>39</v>
      </c>
      <c r="U1727" s="1" t="s">
        <v>28</v>
      </c>
      <c r="V1727" s="1" t="str">
        <f>Tabulka1[[#This Row],[z2Label]]</f>
        <v>pH</v>
      </c>
      <c r="W1727" s="1">
        <v>0</v>
      </c>
      <c r="X1727" s="1">
        <v>0</v>
      </c>
      <c r="Y1727" s="1">
        <f>Tabulka1[[#This Row],[z2]]</f>
        <v>7</v>
      </c>
      <c r="Z1727" s="1" t="str">
        <f>Tabulka1[[#This Row],[std2]]</f>
        <v>–</v>
      </c>
      <c r="AA1727" s="1" t="s">
        <v>40</v>
      </c>
      <c r="AB1727" s="1" t="s">
        <v>37</v>
      </c>
      <c r="AC1727" s="1" t="str">
        <f>Tabulka1[[#This Row],[z2Label]]</f>
        <v>pH</v>
      </c>
      <c r="AD1727" s="1">
        <f>Tabulka1[[#This Row],[y2]]</f>
        <v>0.5</v>
      </c>
      <c r="AE1727" s="1">
        <f>Tabulka1[[#This Row],[x3]]</f>
        <v>0</v>
      </c>
      <c r="AF1727" s="1">
        <f>Tabulka1[[#This Row],[x2]]-Tabulka1[[#This Row],[x3]]</f>
        <v>0</v>
      </c>
      <c r="AG1727" s="1">
        <f>100-Tabulka1[[#This Row],[Na2O_proc]]-Tabulka1[[#This Row],[SiO2_proc]]</f>
        <v>100</v>
      </c>
      <c r="AH1727" s="1">
        <f>Tabulka1[[#This Row],[z2]]</f>
        <v>7</v>
      </c>
      <c r="AI1727" s="1" t="str">
        <f>Tabulka1[[#This Row],[std2]]</f>
        <v>–</v>
      </c>
      <c r="AJ1727" s="1" t="str">
        <f>Tabulka1[[#This Row],[z2Label]]</f>
        <v>pH</v>
      </c>
      <c r="AK1727" s="1">
        <v>25</v>
      </c>
      <c r="AL1727" s="1" t="s">
        <v>83</v>
      </c>
      <c r="AM1727" s="1" t="s">
        <v>79</v>
      </c>
      <c r="AN1727" s="1"/>
      <c r="AO1727" s="1"/>
      <c r="AP1727" s="1"/>
      <c r="AQ1727" s="1"/>
    </row>
    <row r="1728" spans="1:43" ht="16.5" x14ac:dyDescent="0.35">
      <c r="A1728" s="1">
        <v>0.84293602498470643</v>
      </c>
      <c r="B1728" s="1">
        <v>0.21073400624617661</v>
      </c>
      <c r="C1728" s="1">
        <f>Tabulka1[[#This Row],[z2]]</f>
        <v>13.753500000000001</v>
      </c>
      <c r="D1728" s="1">
        <f>Tabulka1[[#This Row],[std2]]</f>
        <v>2.1213203435597231E-3</v>
      </c>
      <c r="E1728" s="1">
        <v>3</v>
      </c>
      <c r="F1728" s="1" t="s">
        <v>84</v>
      </c>
      <c r="G1728" s="1" t="s">
        <v>27</v>
      </c>
      <c r="H1728" s="1" t="str">
        <f>Tabulka1[[#This Row],[z2Label]]</f>
        <v>pH</v>
      </c>
      <c r="I1728" s="1">
        <v>5</v>
      </c>
      <c r="J1728" s="1">
        <v>0.5</v>
      </c>
      <c r="K1728" s="1">
        <v>13.753500000000001</v>
      </c>
      <c r="L1728" s="1">
        <v>2.1213203435597231E-3</v>
      </c>
      <c r="M1728" s="1" t="s">
        <v>29</v>
      </c>
      <c r="N1728" s="1" t="s">
        <v>28</v>
      </c>
      <c r="O1728" s="1" t="s">
        <v>70</v>
      </c>
      <c r="P1728" s="1">
        <v>3.7910106571364173</v>
      </c>
      <c r="Q1728" s="1">
        <v>0.5</v>
      </c>
      <c r="R1728" s="1">
        <f>Tabulka1[[#This Row],[z2]]</f>
        <v>13.753500000000001</v>
      </c>
      <c r="S1728" s="1">
        <f>Tabulka1[[#This Row],[std2]]</f>
        <v>2.1213203435597231E-3</v>
      </c>
      <c r="T1728" s="1" t="s">
        <v>39</v>
      </c>
      <c r="U1728" s="1" t="s">
        <v>28</v>
      </c>
      <c r="V1728" s="1" t="str">
        <f>Tabulka1[[#This Row],[z2Label]]</f>
        <v>pH</v>
      </c>
      <c r="W1728" s="1">
        <v>0.84728386212319151</v>
      </c>
      <c r="X1728" s="1">
        <v>0.21182096553079802</v>
      </c>
      <c r="Y1728" s="1">
        <f>Tabulka1[[#This Row],[z2]]</f>
        <v>13.753500000000001</v>
      </c>
      <c r="Z1728" s="1">
        <f>Tabulka1[[#This Row],[std2]]</f>
        <v>2.1213203435597231E-3</v>
      </c>
      <c r="AA1728" s="1" t="s">
        <v>40</v>
      </c>
      <c r="AB1728" s="1" t="s">
        <v>37</v>
      </c>
      <c r="AC1728" s="1" t="str">
        <f>Tabulka1[[#This Row],[z2Label]]</f>
        <v>pH</v>
      </c>
      <c r="AD1728" s="1">
        <f>Tabulka1[[#This Row],[y2]]</f>
        <v>0.5</v>
      </c>
      <c r="AE1728" s="1">
        <f>Tabulka1[[#This Row],[x3]]</f>
        <v>3.7910106571364173</v>
      </c>
      <c r="AF1728" s="1">
        <f>Tabulka1[[#This Row],[x2]]-Tabulka1[[#This Row],[x3]]</f>
        <v>1.2089893428635827</v>
      </c>
      <c r="AG1728" s="1">
        <f>100-Tabulka1[[#This Row],[Na2O_proc]]-Tabulka1[[#This Row],[SiO2_proc]]</f>
        <v>95</v>
      </c>
      <c r="AH1728" s="1">
        <f>Tabulka1[[#This Row],[z2]]</f>
        <v>13.753500000000001</v>
      </c>
      <c r="AI1728" s="1">
        <f>Tabulka1[[#This Row],[std2]]</f>
        <v>2.1213203435597231E-3</v>
      </c>
      <c r="AJ1728" s="1" t="str">
        <f>Tabulka1[[#This Row],[z2Label]]</f>
        <v>pH</v>
      </c>
      <c r="AK1728" s="1">
        <v>25</v>
      </c>
      <c r="AL1728" s="1" t="s">
        <v>83</v>
      </c>
      <c r="AM1728" s="1" t="s">
        <v>79</v>
      </c>
      <c r="AN1728" s="1"/>
      <c r="AO1728" s="1"/>
      <c r="AP1728" s="1"/>
      <c r="AQ1728" s="1"/>
    </row>
    <row r="1729" spans="1:43" ht="16.5" x14ac:dyDescent="0.35">
      <c r="A1729" s="1">
        <v>1.7701551885121862</v>
      </c>
      <c r="B1729" s="1">
        <v>0.44253879712804656</v>
      </c>
      <c r="C1729" s="1">
        <f>Tabulka1[[#This Row],[z2]]</f>
        <v>14.121500000000001</v>
      </c>
      <c r="D1729" s="1">
        <f>Tabulka1[[#This Row],[std2]]</f>
        <v>7.0710678118615568E-4</v>
      </c>
      <c r="E1729" s="1">
        <v>3</v>
      </c>
      <c r="F1729" s="1" t="s">
        <v>84</v>
      </c>
      <c r="G1729" s="1" t="s">
        <v>27</v>
      </c>
      <c r="H1729" s="1" t="str">
        <f>Tabulka1[[#This Row],[z2Label]]</f>
        <v>pH</v>
      </c>
      <c r="I1729" s="1">
        <v>10</v>
      </c>
      <c r="J1729" s="1">
        <v>0.5</v>
      </c>
      <c r="K1729" s="1">
        <v>14.121500000000001</v>
      </c>
      <c r="L1729" s="1">
        <v>7.0710678118615568E-4</v>
      </c>
      <c r="M1729" s="1" t="s">
        <v>29</v>
      </c>
      <c r="N1729" s="1" t="s">
        <v>28</v>
      </c>
      <c r="O1729" s="1" t="s">
        <v>70</v>
      </c>
      <c r="P1729" s="1">
        <v>7.5820213142728345</v>
      </c>
      <c r="Q1729" s="1">
        <v>0.5</v>
      </c>
      <c r="R1729" s="1">
        <f>Tabulka1[[#This Row],[z2]]</f>
        <v>14.121500000000001</v>
      </c>
      <c r="S1729" s="1">
        <f>Tabulka1[[#This Row],[std2]]</f>
        <v>7.0710678118615568E-4</v>
      </c>
      <c r="T1729" s="1" t="s">
        <v>39</v>
      </c>
      <c r="U1729" s="1" t="s">
        <v>28</v>
      </c>
      <c r="V1729" s="1" t="str">
        <f>Tabulka1[[#This Row],[z2Label]]</f>
        <v>pH</v>
      </c>
      <c r="W1729" s="1">
        <v>1.7887103755934044</v>
      </c>
      <c r="X1729" s="1">
        <v>0.44717759389835138</v>
      </c>
      <c r="Y1729" s="1">
        <f>Tabulka1[[#This Row],[z2]]</f>
        <v>14.121500000000001</v>
      </c>
      <c r="Z1729" s="1">
        <f>Tabulka1[[#This Row],[std2]]</f>
        <v>7.0710678118615568E-4</v>
      </c>
      <c r="AA1729" s="1" t="s">
        <v>40</v>
      </c>
      <c r="AB1729" s="1" t="s">
        <v>37</v>
      </c>
      <c r="AC1729" s="1" t="str">
        <f>Tabulka1[[#This Row],[z2Label]]</f>
        <v>pH</v>
      </c>
      <c r="AD1729" s="1">
        <f>Tabulka1[[#This Row],[y2]]</f>
        <v>0.5</v>
      </c>
      <c r="AE1729" s="1">
        <f>Tabulka1[[#This Row],[x3]]</f>
        <v>7.5820213142728345</v>
      </c>
      <c r="AF1729" s="1">
        <f>Tabulka1[[#This Row],[x2]]-Tabulka1[[#This Row],[x3]]</f>
        <v>2.4179786857271655</v>
      </c>
      <c r="AG1729" s="1">
        <f>100-Tabulka1[[#This Row],[Na2O_proc]]-Tabulka1[[#This Row],[SiO2_proc]]</f>
        <v>90</v>
      </c>
      <c r="AH1729" s="1">
        <f>Tabulka1[[#This Row],[z2]]</f>
        <v>14.121500000000001</v>
      </c>
      <c r="AI1729" s="1">
        <f>Tabulka1[[#This Row],[std2]]</f>
        <v>7.0710678118615568E-4</v>
      </c>
      <c r="AJ1729" s="1" t="str">
        <f>Tabulka1[[#This Row],[z2Label]]</f>
        <v>pH</v>
      </c>
      <c r="AK1729" s="1">
        <v>25</v>
      </c>
      <c r="AL1729" s="1" t="s">
        <v>83</v>
      </c>
      <c r="AM1729" s="1" t="s">
        <v>79</v>
      </c>
      <c r="AN1729" s="1"/>
      <c r="AO1729" s="1"/>
      <c r="AP1729" s="1"/>
      <c r="AQ1729" s="1"/>
    </row>
    <row r="1730" spans="1:43" ht="16.5" x14ac:dyDescent="0.35">
      <c r="A1730" s="1">
        <v>2.7875374287646086</v>
      </c>
      <c r="B1730" s="1">
        <v>0.69688435719115216</v>
      </c>
      <c r="C1730" s="1">
        <f>Tabulka1[[#This Row],[z2]]</f>
        <v>14.373000000000001</v>
      </c>
      <c r="D1730" s="1">
        <f>Tabulka1[[#This Row],[std2]]</f>
        <v>2.8284271247458787E-3</v>
      </c>
      <c r="E1730" s="1">
        <v>3</v>
      </c>
      <c r="F1730" s="1" t="s">
        <v>84</v>
      </c>
      <c r="G1730" s="1" t="s">
        <v>27</v>
      </c>
      <c r="H1730" s="1" t="str">
        <f>Tabulka1[[#This Row],[z2Label]]</f>
        <v>pH</v>
      </c>
      <c r="I1730" s="1">
        <v>15</v>
      </c>
      <c r="J1730" s="1">
        <v>0.5</v>
      </c>
      <c r="K1730" s="1">
        <v>14.373000000000001</v>
      </c>
      <c r="L1730" s="1">
        <v>2.8284271247458787E-3</v>
      </c>
      <c r="M1730" s="1" t="s">
        <v>29</v>
      </c>
      <c r="N1730" s="1" t="s">
        <v>28</v>
      </c>
      <c r="O1730" s="1" t="s">
        <v>70</v>
      </c>
      <c r="P1730" s="1">
        <v>11.373031971409253</v>
      </c>
      <c r="Q1730" s="1">
        <v>0.5</v>
      </c>
      <c r="R1730" s="1">
        <f>Tabulka1[[#This Row],[z2]]</f>
        <v>14.373000000000001</v>
      </c>
      <c r="S1730" s="1">
        <f>Tabulka1[[#This Row],[std2]]</f>
        <v>2.8284271247458787E-3</v>
      </c>
      <c r="T1730" s="1" t="s">
        <v>39</v>
      </c>
      <c r="U1730" s="1" t="s">
        <v>28</v>
      </c>
      <c r="V1730" s="1" t="str">
        <f>Tabulka1[[#This Row],[z2Label]]</f>
        <v>pH</v>
      </c>
      <c r="W1730" s="1">
        <v>2.8408929494718782</v>
      </c>
      <c r="X1730" s="1">
        <v>0.71022323736796966</v>
      </c>
      <c r="Y1730" s="1">
        <f>Tabulka1[[#This Row],[z2]]</f>
        <v>14.373000000000001</v>
      </c>
      <c r="Z1730" s="1">
        <f>Tabulka1[[#This Row],[std2]]</f>
        <v>2.8284271247458787E-3</v>
      </c>
      <c r="AA1730" s="1" t="s">
        <v>40</v>
      </c>
      <c r="AB1730" s="1" t="s">
        <v>37</v>
      </c>
      <c r="AC1730" s="1" t="str">
        <f>Tabulka1[[#This Row],[z2Label]]</f>
        <v>pH</v>
      </c>
      <c r="AD1730" s="1">
        <f>Tabulka1[[#This Row],[y2]]</f>
        <v>0.5</v>
      </c>
      <c r="AE1730" s="1">
        <f>Tabulka1[[#This Row],[x3]]</f>
        <v>11.373031971409253</v>
      </c>
      <c r="AF1730" s="1">
        <f>Tabulka1[[#This Row],[x2]]-Tabulka1[[#This Row],[x3]]</f>
        <v>3.6269680285907473</v>
      </c>
      <c r="AG1730" s="1">
        <f>100-Tabulka1[[#This Row],[Na2O_proc]]-Tabulka1[[#This Row],[SiO2_proc]]</f>
        <v>85</v>
      </c>
      <c r="AH1730" s="1">
        <f>Tabulka1[[#This Row],[z2]]</f>
        <v>14.373000000000001</v>
      </c>
      <c r="AI1730" s="1">
        <f>Tabulka1[[#This Row],[std2]]</f>
        <v>2.8284271247458787E-3</v>
      </c>
      <c r="AJ1730" s="1" t="str">
        <f>Tabulka1[[#This Row],[z2Label]]</f>
        <v>pH</v>
      </c>
      <c r="AK1730" s="1">
        <v>25</v>
      </c>
      <c r="AL1730" s="1" t="s">
        <v>83</v>
      </c>
      <c r="AM1730" s="1" t="s">
        <v>79</v>
      </c>
      <c r="AN1730" s="1"/>
      <c r="AO1730" s="1"/>
      <c r="AP1730" s="1"/>
      <c r="AQ1730" s="1"/>
    </row>
    <row r="1731" spans="1:43" ht="16.5" x14ac:dyDescent="0.35">
      <c r="A1731" s="1">
        <v>3.9022666537879509</v>
      </c>
      <c r="B1731" s="1">
        <v>0.97556666344698773</v>
      </c>
      <c r="C1731" s="1">
        <f>Tabulka1[[#This Row],[z2]]</f>
        <v>14.605499999999999</v>
      </c>
      <c r="D1731" s="1">
        <f>Tabulka1[[#This Row],[std2]]</f>
        <v>4.9497474683056018E-3</v>
      </c>
      <c r="E1731" s="1">
        <v>3</v>
      </c>
      <c r="F1731" s="1" t="s">
        <v>84</v>
      </c>
      <c r="G1731" s="1" t="s">
        <v>27</v>
      </c>
      <c r="H1731" s="1" t="str">
        <f>Tabulka1[[#This Row],[z2Label]]</f>
        <v>pH</v>
      </c>
      <c r="I1731" s="1">
        <v>20</v>
      </c>
      <c r="J1731" s="1">
        <v>0.5</v>
      </c>
      <c r="K1731" s="1">
        <v>14.605499999999999</v>
      </c>
      <c r="L1731" s="1">
        <v>4.9497474683056018E-3</v>
      </c>
      <c r="M1731" s="1" t="s">
        <v>29</v>
      </c>
      <c r="N1731" s="1" t="s">
        <v>28</v>
      </c>
      <c r="O1731" s="1" t="s">
        <v>70</v>
      </c>
      <c r="P1731" s="1">
        <v>15.164042628545669</v>
      </c>
      <c r="Q1731" s="1">
        <v>0.5</v>
      </c>
      <c r="R1731" s="1">
        <f>Tabulka1[[#This Row],[z2]]</f>
        <v>14.605499999999999</v>
      </c>
      <c r="S1731" s="1">
        <f>Tabulka1[[#This Row],[std2]]</f>
        <v>4.9497474683056018E-3</v>
      </c>
      <c r="T1731" s="1" t="s">
        <v>39</v>
      </c>
      <c r="U1731" s="1" t="s">
        <v>28</v>
      </c>
      <c r="V1731" s="1" t="str">
        <f>Tabulka1[[#This Row],[z2Label]]</f>
        <v>pH</v>
      </c>
      <c r="W1731" s="1">
        <v>4.0245983450851597</v>
      </c>
      <c r="X1731" s="1">
        <v>1.0061495862712906</v>
      </c>
      <c r="Y1731" s="1">
        <f>Tabulka1[[#This Row],[z2]]</f>
        <v>14.605499999999999</v>
      </c>
      <c r="Z1731" s="1">
        <f>Tabulka1[[#This Row],[std2]]</f>
        <v>4.9497474683056018E-3</v>
      </c>
      <c r="AA1731" s="1" t="s">
        <v>40</v>
      </c>
      <c r="AB1731" s="1" t="s">
        <v>37</v>
      </c>
      <c r="AC1731" s="1" t="str">
        <f>Tabulka1[[#This Row],[z2Label]]</f>
        <v>pH</v>
      </c>
      <c r="AD1731" s="1">
        <f>Tabulka1[[#This Row],[y2]]</f>
        <v>0.5</v>
      </c>
      <c r="AE1731" s="1">
        <f>Tabulka1[[#This Row],[x3]]</f>
        <v>15.164042628545669</v>
      </c>
      <c r="AF1731" s="1">
        <f>Tabulka1[[#This Row],[x2]]-Tabulka1[[#This Row],[x3]]</f>
        <v>4.8359573714543309</v>
      </c>
      <c r="AG1731" s="1">
        <f>100-Tabulka1[[#This Row],[Na2O_proc]]-Tabulka1[[#This Row],[SiO2_proc]]</f>
        <v>80</v>
      </c>
      <c r="AH1731" s="1">
        <f>Tabulka1[[#This Row],[z2]]</f>
        <v>14.605499999999999</v>
      </c>
      <c r="AI1731" s="1">
        <f>Tabulka1[[#This Row],[std2]]</f>
        <v>4.9497474683056018E-3</v>
      </c>
      <c r="AJ1731" s="1" t="str">
        <f>Tabulka1[[#This Row],[z2Label]]</f>
        <v>pH</v>
      </c>
      <c r="AK1731" s="1">
        <v>25</v>
      </c>
      <c r="AL1731" s="1" t="s">
        <v>83</v>
      </c>
      <c r="AM1731" s="1" t="s">
        <v>79</v>
      </c>
      <c r="AN1731" s="1"/>
      <c r="AO1731" s="1"/>
      <c r="AP1731" s="1"/>
      <c r="AQ1731" s="1"/>
    </row>
    <row r="1732" spans="1:43" ht="16.5" x14ac:dyDescent="0.35">
      <c r="A1732" s="1">
        <v>5.1219453298560795</v>
      </c>
      <c r="B1732" s="1">
        <v>1.2804863324640199</v>
      </c>
      <c r="C1732" s="1">
        <f>Tabulka1[[#This Row],[z2]]</f>
        <v>14.853000000000002</v>
      </c>
      <c r="D1732" s="1">
        <f>Tabulka1[[#This Row],[std2]]</f>
        <v>2.8284271247458787E-3</v>
      </c>
      <c r="E1732" s="1">
        <v>3</v>
      </c>
      <c r="F1732" s="1" t="s">
        <v>84</v>
      </c>
      <c r="G1732" s="1" t="s">
        <v>27</v>
      </c>
      <c r="H1732" s="1" t="str">
        <f>Tabulka1[[#This Row],[z2Label]]</f>
        <v>pH</v>
      </c>
      <c r="I1732" s="1">
        <v>25</v>
      </c>
      <c r="J1732" s="1">
        <v>0.5</v>
      </c>
      <c r="K1732" s="1">
        <v>14.853000000000002</v>
      </c>
      <c r="L1732" s="1">
        <v>2.8284271247458787E-3</v>
      </c>
      <c r="M1732" s="1" t="s">
        <v>29</v>
      </c>
      <c r="N1732" s="1" t="s">
        <v>28</v>
      </c>
      <c r="O1732" s="1" t="s">
        <v>70</v>
      </c>
      <c r="P1732" s="1">
        <v>18.955053285682087</v>
      </c>
      <c r="Q1732" s="1">
        <v>0.5</v>
      </c>
      <c r="R1732" s="1">
        <f>Tabulka1[[#This Row],[z2]]</f>
        <v>14.853000000000002</v>
      </c>
      <c r="S1732" s="1">
        <f>Tabulka1[[#This Row],[std2]]</f>
        <v>2.8284271247458787E-3</v>
      </c>
      <c r="T1732" s="1" t="s">
        <v>39</v>
      </c>
      <c r="U1732" s="1" t="s">
        <v>28</v>
      </c>
      <c r="V1732" s="1" t="str">
        <f>Tabulka1[[#This Row],[z2Label]]</f>
        <v>pH</v>
      </c>
      <c r="W1732" s="1">
        <v>5.3661311267802132</v>
      </c>
      <c r="X1732" s="1">
        <v>1.341532781695054</v>
      </c>
      <c r="Y1732" s="1">
        <f>Tabulka1[[#This Row],[z2]]</f>
        <v>14.853000000000002</v>
      </c>
      <c r="Z1732" s="1">
        <f>Tabulka1[[#This Row],[std2]]</f>
        <v>2.8284271247458787E-3</v>
      </c>
      <c r="AA1732" s="1" t="s">
        <v>40</v>
      </c>
      <c r="AB1732" s="1" t="s">
        <v>37</v>
      </c>
      <c r="AC1732" s="1" t="str">
        <f>Tabulka1[[#This Row],[z2Label]]</f>
        <v>pH</v>
      </c>
      <c r="AD1732" s="1">
        <f>Tabulka1[[#This Row],[y2]]</f>
        <v>0.5</v>
      </c>
      <c r="AE1732" s="1">
        <f>Tabulka1[[#This Row],[x3]]</f>
        <v>18.955053285682087</v>
      </c>
      <c r="AF1732" s="1">
        <f>Tabulka1[[#This Row],[x2]]-Tabulka1[[#This Row],[x3]]</f>
        <v>6.0449467143179128</v>
      </c>
      <c r="AG1732" s="1">
        <f>100-Tabulka1[[#This Row],[Na2O_proc]]-Tabulka1[[#This Row],[SiO2_proc]]</f>
        <v>75</v>
      </c>
      <c r="AH1732" s="1">
        <f>Tabulka1[[#This Row],[z2]]</f>
        <v>14.853000000000002</v>
      </c>
      <c r="AI1732" s="1">
        <f>Tabulka1[[#This Row],[std2]]</f>
        <v>2.8284271247458787E-3</v>
      </c>
      <c r="AJ1732" s="1" t="str">
        <f>Tabulka1[[#This Row],[z2Label]]</f>
        <v>pH</v>
      </c>
      <c r="AK1732" s="1">
        <v>25</v>
      </c>
      <c r="AL1732" s="1" t="s">
        <v>83</v>
      </c>
      <c r="AM1732" s="1" t="s">
        <v>79</v>
      </c>
      <c r="AN1732" s="1"/>
      <c r="AO1732" s="1"/>
      <c r="AP1732" s="1"/>
      <c r="AQ1732" s="1"/>
    </row>
    <row r="1733" spans="1:43" ht="16.5" x14ac:dyDescent="0.35">
      <c r="A1733" s="1">
        <v>6.4548440065681438</v>
      </c>
      <c r="B1733" s="1">
        <v>1.613711001642036</v>
      </c>
      <c r="C1733" s="1">
        <f>Tabulka1[[#This Row],[z2]]</f>
        <v>15.099499999999999</v>
      </c>
      <c r="D1733" s="1">
        <f>Tabulka1[[#This Row],[std2]]</f>
        <v>3.5355339059332906E-3</v>
      </c>
      <c r="E1733" s="1">
        <v>3</v>
      </c>
      <c r="F1733" s="1" t="s">
        <v>84</v>
      </c>
      <c r="G1733" s="1" t="s">
        <v>27</v>
      </c>
      <c r="H1733" s="1" t="str">
        <f>Tabulka1[[#This Row],[z2Label]]</f>
        <v>pH</v>
      </c>
      <c r="I1733" s="1">
        <v>30</v>
      </c>
      <c r="J1733" s="1">
        <v>0.5</v>
      </c>
      <c r="K1733" s="1">
        <v>15.099499999999999</v>
      </c>
      <c r="L1733" s="1">
        <v>3.5355339059332906E-3</v>
      </c>
      <c r="M1733" s="1" t="s">
        <v>29</v>
      </c>
      <c r="N1733" s="1" t="s">
        <v>28</v>
      </c>
      <c r="O1733" s="1" t="s">
        <v>70</v>
      </c>
      <c r="P1733" s="1">
        <v>22.746063942818505</v>
      </c>
      <c r="Q1733" s="1">
        <v>0.5</v>
      </c>
      <c r="R1733" s="1">
        <f>Tabulka1[[#This Row],[z2]]</f>
        <v>15.099499999999999</v>
      </c>
      <c r="S1733" s="1">
        <f>Tabulka1[[#This Row],[std2]]</f>
        <v>3.5355339059332906E-3</v>
      </c>
      <c r="T1733" s="1" t="s">
        <v>39</v>
      </c>
      <c r="U1733" s="1" t="s">
        <v>28</v>
      </c>
      <c r="V1733" s="1" t="str">
        <f>Tabulka1[[#This Row],[z2Label]]</f>
        <v>pH</v>
      </c>
      <c r="W1733" s="1">
        <v>6.8993114487174179</v>
      </c>
      <c r="X1733" s="1">
        <v>1.7248278621793549</v>
      </c>
      <c r="Y1733" s="1">
        <f>Tabulka1[[#This Row],[z2]]</f>
        <v>15.099499999999999</v>
      </c>
      <c r="Z1733" s="1">
        <f>Tabulka1[[#This Row],[std2]]</f>
        <v>3.5355339059332906E-3</v>
      </c>
      <c r="AA1733" s="1" t="s">
        <v>40</v>
      </c>
      <c r="AB1733" s="1" t="s">
        <v>37</v>
      </c>
      <c r="AC1733" s="1" t="str">
        <f>Tabulka1[[#This Row],[z2Label]]</f>
        <v>pH</v>
      </c>
      <c r="AD1733" s="1">
        <f>Tabulka1[[#This Row],[y2]]</f>
        <v>0.5</v>
      </c>
      <c r="AE1733" s="1">
        <f>Tabulka1[[#This Row],[x3]]</f>
        <v>22.746063942818505</v>
      </c>
      <c r="AF1733" s="1">
        <f>Tabulka1[[#This Row],[x2]]-Tabulka1[[#This Row],[x3]]</f>
        <v>7.2539360571814946</v>
      </c>
      <c r="AG1733" s="1">
        <f>100-Tabulka1[[#This Row],[Na2O_proc]]-Tabulka1[[#This Row],[SiO2_proc]]</f>
        <v>70</v>
      </c>
      <c r="AH1733" s="1">
        <f>Tabulka1[[#This Row],[z2]]</f>
        <v>15.099499999999999</v>
      </c>
      <c r="AI1733" s="1">
        <f>Tabulka1[[#This Row],[std2]]</f>
        <v>3.5355339059332906E-3</v>
      </c>
      <c r="AJ1733" s="1" t="str">
        <f>Tabulka1[[#This Row],[z2Label]]</f>
        <v>pH</v>
      </c>
      <c r="AK1733" s="1">
        <v>25</v>
      </c>
      <c r="AL1733" s="1" t="s">
        <v>83</v>
      </c>
      <c r="AM1733" s="1" t="s">
        <v>79</v>
      </c>
      <c r="AN1733" s="1"/>
      <c r="AO1733" s="1"/>
      <c r="AP1733" s="1"/>
      <c r="AQ1733" s="1"/>
    </row>
    <row r="1734" spans="1:43" ht="16.5" x14ac:dyDescent="0.35">
      <c r="A1734" s="1">
        <v>7.9106096461573125</v>
      </c>
      <c r="B1734" s="1">
        <v>1.9776524115393281</v>
      </c>
      <c r="C1734" s="1">
        <f>Tabulka1[[#This Row],[z2]]</f>
        <v>15.364000000000001</v>
      </c>
      <c r="D1734" s="1">
        <f>Tabulka1[[#This Row],[std2]]</f>
        <v>2.8284271247458787E-3</v>
      </c>
      <c r="E1734" s="1">
        <v>3</v>
      </c>
      <c r="F1734" s="1" t="s">
        <v>84</v>
      </c>
      <c r="G1734" s="1" t="s">
        <v>27</v>
      </c>
      <c r="H1734" s="1" t="str">
        <f>Tabulka1[[#This Row],[z2Label]]</f>
        <v>pH</v>
      </c>
      <c r="I1734" s="1">
        <v>35</v>
      </c>
      <c r="J1734" s="1">
        <v>0.5</v>
      </c>
      <c r="K1734" s="1">
        <v>15.364000000000001</v>
      </c>
      <c r="L1734" s="1">
        <v>2.8284271247458787E-3</v>
      </c>
      <c r="M1734" s="1" t="s">
        <v>29</v>
      </c>
      <c r="N1734" s="1" t="s">
        <v>28</v>
      </c>
      <c r="O1734" s="1" t="s">
        <v>70</v>
      </c>
      <c r="P1734" s="1">
        <v>26.537074599954924</v>
      </c>
      <c r="Q1734" s="1">
        <v>0.5</v>
      </c>
      <c r="R1734" s="1">
        <f>Tabulka1[[#This Row],[z2]]</f>
        <v>15.364000000000001</v>
      </c>
      <c r="S1734" s="1">
        <f>Tabulka1[[#This Row],[std2]]</f>
        <v>2.8284271247458787E-3</v>
      </c>
      <c r="T1734" s="1" t="s">
        <v>39</v>
      </c>
      <c r="U1734" s="1" t="s">
        <v>28</v>
      </c>
      <c r="V1734" s="1" t="str">
        <f>Tabulka1[[#This Row],[z2Label]]</f>
        <v>pH</v>
      </c>
      <c r="W1734" s="1">
        <v>8.6683656663372677</v>
      </c>
      <c r="X1734" s="1">
        <v>2.1670914165843174</v>
      </c>
      <c r="Y1734" s="1">
        <f>Tabulka1[[#This Row],[z2]]</f>
        <v>15.364000000000001</v>
      </c>
      <c r="Z1734" s="1">
        <f>Tabulka1[[#This Row],[std2]]</f>
        <v>2.8284271247458787E-3</v>
      </c>
      <c r="AA1734" s="1" t="s">
        <v>40</v>
      </c>
      <c r="AB1734" s="1" t="s">
        <v>37</v>
      </c>
      <c r="AC1734" s="1" t="str">
        <f>Tabulka1[[#This Row],[z2Label]]</f>
        <v>pH</v>
      </c>
      <c r="AD1734" s="1">
        <f>Tabulka1[[#This Row],[y2]]</f>
        <v>0.5</v>
      </c>
      <c r="AE1734" s="1">
        <f>Tabulka1[[#This Row],[x3]]</f>
        <v>26.537074599954924</v>
      </c>
      <c r="AF1734" s="1">
        <f>Tabulka1[[#This Row],[x2]]-Tabulka1[[#This Row],[x3]]</f>
        <v>8.4629254000450764</v>
      </c>
      <c r="AG1734" s="1">
        <f>100-Tabulka1[[#This Row],[Na2O_proc]]-Tabulka1[[#This Row],[SiO2_proc]]</f>
        <v>65</v>
      </c>
      <c r="AH1734" s="1">
        <f>Tabulka1[[#This Row],[z2]]</f>
        <v>15.364000000000001</v>
      </c>
      <c r="AI1734" s="1">
        <f>Tabulka1[[#This Row],[std2]]</f>
        <v>2.8284271247458787E-3</v>
      </c>
      <c r="AJ1734" s="1" t="str">
        <f>Tabulka1[[#This Row],[z2Label]]</f>
        <v>pH</v>
      </c>
      <c r="AK1734" s="1">
        <v>25</v>
      </c>
      <c r="AL1734" s="1" t="s">
        <v>83</v>
      </c>
      <c r="AM1734" s="1" t="s">
        <v>79</v>
      </c>
      <c r="AN1734" s="1"/>
      <c r="AO1734" s="1"/>
      <c r="AP1734" s="1"/>
      <c r="AQ1734" s="1"/>
    </row>
    <row r="1735" spans="1:43" ht="16.5" x14ac:dyDescent="0.35">
      <c r="A1735" s="1">
        <v>9.4972471747319585</v>
      </c>
      <c r="B1735" s="1">
        <v>2.3743117936829896</v>
      </c>
      <c r="C1735" s="1">
        <f>Tabulka1[[#This Row],[z2]]</f>
        <v>15.663</v>
      </c>
      <c r="D1735" s="1">
        <f>Tabulka1[[#This Row],[std2]]</f>
        <v>1.4142135623723114E-3</v>
      </c>
      <c r="E1735" s="1">
        <v>3</v>
      </c>
      <c r="F1735" s="1" t="s">
        <v>84</v>
      </c>
      <c r="G1735" s="1" t="s">
        <v>27</v>
      </c>
      <c r="H1735" s="1" t="str">
        <f>Tabulka1[[#This Row],[z2Label]]</f>
        <v>pH</v>
      </c>
      <c r="I1735" s="1">
        <v>40</v>
      </c>
      <c r="J1735" s="1">
        <v>0.5</v>
      </c>
      <c r="K1735" s="1">
        <v>15.663</v>
      </c>
      <c r="L1735" s="1">
        <v>1.4142135623723114E-3</v>
      </c>
      <c r="M1735" s="1" t="s">
        <v>29</v>
      </c>
      <c r="N1735" s="1" t="s">
        <v>28</v>
      </c>
      <c r="O1735" s="1" t="s">
        <v>70</v>
      </c>
      <c r="P1735" s="1">
        <v>30.328085257091338</v>
      </c>
      <c r="Q1735" s="1">
        <v>0.5</v>
      </c>
      <c r="R1735" s="1">
        <f>Tabulka1[[#This Row],[z2]]</f>
        <v>15.663</v>
      </c>
      <c r="S1735" s="1">
        <f>Tabulka1[[#This Row],[std2]]</f>
        <v>1.4142135623723114E-3</v>
      </c>
      <c r="T1735" s="1" t="s">
        <v>39</v>
      </c>
      <c r="U1735" s="1" t="s">
        <v>28</v>
      </c>
      <c r="V1735" s="1" t="str">
        <f>Tabulka1[[#This Row],[z2Label]]</f>
        <v>pH</v>
      </c>
      <c r="W1735" s="1">
        <v>10.732262253560426</v>
      </c>
      <c r="X1735" s="1">
        <v>2.6830655633901084</v>
      </c>
      <c r="Y1735" s="1">
        <f>Tabulka1[[#This Row],[z2]]</f>
        <v>15.663</v>
      </c>
      <c r="Z1735" s="1">
        <f>Tabulka1[[#This Row],[std2]]</f>
        <v>1.4142135623723114E-3</v>
      </c>
      <c r="AA1735" s="1" t="s">
        <v>40</v>
      </c>
      <c r="AB1735" s="1" t="s">
        <v>37</v>
      </c>
      <c r="AC1735" s="1" t="str">
        <f>Tabulka1[[#This Row],[z2Label]]</f>
        <v>pH</v>
      </c>
      <c r="AD1735" s="1">
        <f>Tabulka1[[#This Row],[y2]]</f>
        <v>0.5</v>
      </c>
      <c r="AE1735" s="1">
        <f>Tabulka1[[#This Row],[x3]]</f>
        <v>30.328085257091338</v>
      </c>
      <c r="AF1735" s="1">
        <f>Tabulka1[[#This Row],[x2]]-Tabulka1[[#This Row],[x3]]</f>
        <v>9.6719147429086618</v>
      </c>
      <c r="AG1735" s="1">
        <f>100-Tabulka1[[#This Row],[Na2O_proc]]-Tabulka1[[#This Row],[SiO2_proc]]</f>
        <v>59.999999999999993</v>
      </c>
      <c r="AH1735" s="1">
        <f>Tabulka1[[#This Row],[z2]]</f>
        <v>15.663</v>
      </c>
      <c r="AI1735" s="1">
        <f>Tabulka1[[#This Row],[std2]]</f>
        <v>1.4142135623723114E-3</v>
      </c>
      <c r="AJ1735" s="1" t="str">
        <f>Tabulka1[[#This Row],[z2Label]]</f>
        <v>pH</v>
      </c>
      <c r="AK1735" s="1">
        <v>25</v>
      </c>
      <c r="AL1735" s="1" t="s">
        <v>83</v>
      </c>
      <c r="AM1735" s="1" t="s">
        <v>79</v>
      </c>
      <c r="AN1735" s="1"/>
      <c r="AO1735" s="1"/>
      <c r="AP1735" s="1"/>
      <c r="AQ1735" s="1"/>
    </row>
    <row r="1736" spans="1:43" ht="16.5" x14ac:dyDescent="0.35">
      <c r="A1736" s="1">
        <v>10.955723416295395</v>
      </c>
      <c r="B1736" s="1">
        <v>2.7389308540738488</v>
      </c>
      <c r="C1736" s="1">
        <f>Tabulka1[[#This Row],[z2]]</f>
        <v>15.897</v>
      </c>
      <c r="D1736" s="1">
        <f>Tabulka1[[#This Row],[std2]]</f>
        <v>0</v>
      </c>
      <c r="E1736" s="1">
        <v>3</v>
      </c>
      <c r="F1736" s="1" t="s">
        <v>84</v>
      </c>
      <c r="G1736" s="1" t="s">
        <v>27</v>
      </c>
      <c r="H1736" s="1" t="str">
        <f>Tabulka1[[#This Row],[z2Label]]</f>
        <v>pH</v>
      </c>
      <c r="I1736" s="1">
        <v>44.25</v>
      </c>
      <c r="J1736" s="1">
        <v>0.5</v>
      </c>
      <c r="K1736" s="1">
        <v>15.897</v>
      </c>
      <c r="L1736" s="1">
        <v>0</v>
      </c>
      <c r="M1736" s="1" t="s">
        <v>29</v>
      </c>
      <c r="N1736" s="1" t="s">
        <v>28</v>
      </c>
      <c r="O1736" s="1" t="s">
        <v>70</v>
      </c>
      <c r="P1736" s="1">
        <v>33.550444315657295</v>
      </c>
      <c r="Q1736" s="1">
        <v>0.5</v>
      </c>
      <c r="R1736" s="1">
        <f>Tabulka1[[#This Row],[z2]]</f>
        <v>15.897</v>
      </c>
      <c r="S1736" s="1">
        <f>Tabulka1[[#This Row],[std2]]</f>
        <v>0</v>
      </c>
      <c r="T1736" s="1" t="s">
        <v>39</v>
      </c>
      <c r="U1736" s="1" t="s">
        <v>28</v>
      </c>
      <c r="V1736" s="1" t="str">
        <f>Tabulka1[[#This Row],[z2Label]]</f>
        <v>pH</v>
      </c>
      <c r="W1736" s="1">
        <v>12.777648557490107</v>
      </c>
      <c r="X1736" s="1">
        <v>3.1944121393725275</v>
      </c>
      <c r="Y1736" s="1">
        <f>Tabulka1[[#This Row],[z2]]</f>
        <v>15.897</v>
      </c>
      <c r="Z1736" s="1">
        <f>Tabulka1[[#This Row],[std2]]</f>
        <v>0</v>
      </c>
      <c r="AA1736" s="1" t="s">
        <v>40</v>
      </c>
      <c r="AB1736" s="1" t="s">
        <v>37</v>
      </c>
      <c r="AC1736" s="1" t="str">
        <f>Tabulka1[[#This Row],[z2Label]]</f>
        <v>pH</v>
      </c>
      <c r="AD1736" s="1">
        <f>Tabulka1[[#This Row],[y2]]</f>
        <v>0.5</v>
      </c>
      <c r="AE1736" s="1">
        <f>Tabulka1[[#This Row],[x3]]</f>
        <v>33.550444315657295</v>
      </c>
      <c r="AF1736" s="1">
        <f>Tabulka1[[#This Row],[x2]]-Tabulka1[[#This Row],[x3]]</f>
        <v>10.699555684342705</v>
      </c>
      <c r="AG1736" s="1">
        <f>100-Tabulka1[[#This Row],[Na2O_proc]]-Tabulka1[[#This Row],[SiO2_proc]]</f>
        <v>55.749999999999993</v>
      </c>
      <c r="AH1736" s="1">
        <f>Tabulka1[[#This Row],[z2]]</f>
        <v>15.897</v>
      </c>
      <c r="AI1736" s="1">
        <f>Tabulka1[[#This Row],[std2]]</f>
        <v>0</v>
      </c>
      <c r="AJ1736" s="1" t="str">
        <f>Tabulka1[[#This Row],[z2Label]]</f>
        <v>pH</v>
      </c>
      <c r="AK1736" s="1">
        <v>25</v>
      </c>
      <c r="AL1736" s="1" t="s">
        <v>83</v>
      </c>
      <c r="AM1736" s="1" t="s">
        <v>79</v>
      </c>
      <c r="AN1736" s="1"/>
      <c r="AO1736" s="1"/>
      <c r="AP1736" s="1"/>
      <c r="AQ1736" s="1"/>
    </row>
    <row r="1737" spans="1:43" ht="16.5" x14ac:dyDescent="0.35">
      <c r="A1737" s="1">
        <v>0</v>
      </c>
      <c r="B1737" s="1">
        <v>0</v>
      </c>
      <c r="C1737" s="1">
        <f>Tabulka1[[#This Row],[z2]]</f>
        <v>7</v>
      </c>
      <c r="D1737" s="1" t="str">
        <f>Tabulka1[[#This Row],[std2]]</f>
        <v>–</v>
      </c>
      <c r="E1737" s="1">
        <v>4</v>
      </c>
      <c r="F1737" s="1" t="s">
        <v>84</v>
      </c>
      <c r="G1737" s="1" t="s">
        <v>27</v>
      </c>
      <c r="H1737" s="1" t="str">
        <f>Tabulka1[[#This Row],[z2Label]]</f>
        <v>pH</v>
      </c>
      <c r="I1737" s="1">
        <v>0</v>
      </c>
      <c r="J1737" s="1">
        <v>1</v>
      </c>
      <c r="K1737" s="1">
        <v>7</v>
      </c>
      <c r="L1737" s="1" t="s">
        <v>46</v>
      </c>
      <c r="M1737" s="1" t="s">
        <v>29</v>
      </c>
      <c r="N1737" s="1" t="s">
        <v>28</v>
      </c>
      <c r="O1737" s="1" t="s">
        <v>70</v>
      </c>
      <c r="P1737" s="1">
        <v>0</v>
      </c>
      <c r="Q1737" s="1">
        <v>1</v>
      </c>
      <c r="R1737" s="1">
        <f>Tabulka1[[#This Row],[z2]]</f>
        <v>7</v>
      </c>
      <c r="S1737" s="1" t="str">
        <f>Tabulka1[[#This Row],[std2]]</f>
        <v>–</v>
      </c>
      <c r="T1737" s="1" t="s">
        <v>39</v>
      </c>
      <c r="U1737" s="1" t="s">
        <v>28</v>
      </c>
      <c r="V1737" s="1" t="str">
        <f>Tabulka1[[#This Row],[z2Label]]</f>
        <v>pH</v>
      </c>
      <c r="W1737" s="1">
        <v>0</v>
      </c>
      <c r="X1737" s="1">
        <v>0</v>
      </c>
      <c r="Y1737" s="1">
        <f>Tabulka1[[#This Row],[z2]]</f>
        <v>7</v>
      </c>
      <c r="Z1737" s="1" t="str">
        <f>Tabulka1[[#This Row],[std2]]</f>
        <v>–</v>
      </c>
      <c r="AA1737" s="1" t="s">
        <v>40</v>
      </c>
      <c r="AB1737" s="1" t="s">
        <v>37</v>
      </c>
      <c r="AC1737" s="1" t="str">
        <f>Tabulka1[[#This Row],[z2Label]]</f>
        <v>pH</v>
      </c>
      <c r="AD1737" s="1">
        <f>Tabulka1[[#This Row],[y2]]</f>
        <v>1</v>
      </c>
      <c r="AE1737" s="1">
        <f>Tabulka1[[#This Row],[x3]]</f>
        <v>0</v>
      </c>
      <c r="AF1737" s="1">
        <f>Tabulka1[[#This Row],[x2]]-Tabulka1[[#This Row],[x3]]</f>
        <v>0</v>
      </c>
      <c r="AG1737" s="1">
        <f>100-Tabulka1[[#This Row],[Na2O_proc]]-Tabulka1[[#This Row],[SiO2_proc]]</f>
        <v>100</v>
      </c>
      <c r="AH1737" s="1">
        <f>Tabulka1[[#This Row],[z2]]</f>
        <v>7</v>
      </c>
      <c r="AI1737" s="1" t="str">
        <f>Tabulka1[[#This Row],[std2]]</f>
        <v>–</v>
      </c>
      <c r="AJ1737" s="1" t="str">
        <f>Tabulka1[[#This Row],[z2Label]]</f>
        <v>pH</v>
      </c>
      <c r="AK1737" s="1">
        <v>25</v>
      </c>
      <c r="AL1737" s="1" t="s">
        <v>83</v>
      </c>
      <c r="AM1737" s="1" t="s">
        <v>79</v>
      </c>
      <c r="AN1737" s="1"/>
      <c r="AO1737" s="1"/>
      <c r="AP1737" s="1"/>
      <c r="AQ1737" s="1"/>
    </row>
    <row r="1738" spans="1:43" ht="16.5" x14ac:dyDescent="0.35">
      <c r="A1738" s="1">
        <v>0.67668982861883897</v>
      </c>
      <c r="B1738" s="1">
        <v>0.33834491430941949</v>
      </c>
      <c r="C1738" s="1">
        <f>Tabulka1[[#This Row],[z2]]</f>
        <v>13.474499999999999</v>
      </c>
      <c r="D1738" s="1">
        <f>Tabulka1[[#This Row],[std2]]</f>
        <v>3.5355339059332906E-3</v>
      </c>
      <c r="E1738" s="1">
        <v>4</v>
      </c>
      <c r="F1738" s="1" t="s">
        <v>84</v>
      </c>
      <c r="G1738" s="1" t="s">
        <v>27</v>
      </c>
      <c r="H1738" s="1" t="str">
        <f>Tabulka1[[#This Row],[z2Label]]</f>
        <v>pH</v>
      </c>
      <c r="I1738" s="1">
        <v>5</v>
      </c>
      <c r="J1738" s="1">
        <v>1</v>
      </c>
      <c r="K1738" s="1">
        <v>13.474499999999999</v>
      </c>
      <c r="L1738" s="1">
        <v>3.5355339059332906E-3</v>
      </c>
      <c r="M1738" s="1" t="s">
        <v>29</v>
      </c>
      <c r="N1738" s="1" t="s">
        <v>28</v>
      </c>
      <c r="O1738" s="1" t="s">
        <v>70</v>
      </c>
      <c r="P1738" s="1">
        <v>3.05284036402292</v>
      </c>
      <c r="Q1738" s="1">
        <v>1</v>
      </c>
      <c r="R1738" s="1">
        <f>Tabulka1[[#This Row],[z2]]</f>
        <v>13.474499999999999</v>
      </c>
      <c r="S1738" s="1">
        <f>Tabulka1[[#This Row],[std2]]</f>
        <v>3.5355339059332906E-3</v>
      </c>
      <c r="T1738" s="1" t="s">
        <v>39</v>
      </c>
      <c r="U1738" s="1" t="s">
        <v>28</v>
      </c>
      <c r="V1738" s="1" t="str">
        <f>Tabulka1[[#This Row],[z2Label]]</f>
        <v>pH</v>
      </c>
      <c r="W1738" s="1">
        <v>0.68230416846908692</v>
      </c>
      <c r="X1738" s="1">
        <v>0.34115208423454346</v>
      </c>
      <c r="Y1738" s="1">
        <f>Tabulka1[[#This Row],[z2]]</f>
        <v>13.474499999999999</v>
      </c>
      <c r="Z1738" s="1">
        <f>Tabulka1[[#This Row],[std2]]</f>
        <v>3.5355339059332906E-3</v>
      </c>
      <c r="AA1738" s="1" t="s">
        <v>40</v>
      </c>
      <c r="AB1738" s="1" t="s">
        <v>37</v>
      </c>
      <c r="AC1738" s="1" t="str">
        <f>Tabulka1[[#This Row],[z2Label]]</f>
        <v>pH</v>
      </c>
      <c r="AD1738" s="1">
        <f>Tabulka1[[#This Row],[y2]]</f>
        <v>1</v>
      </c>
      <c r="AE1738" s="1">
        <f>Tabulka1[[#This Row],[x3]]</f>
        <v>3.05284036402292</v>
      </c>
      <c r="AF1738" s="1">
        <f>Tabulka1[[#This Row],[x2]]-Tabulka1[[#This Row],[x3]]</f>
        <v>1.94715963597708</v>
      </c>
      <c r="AG1738" s="1">
        <f>100-Tabulka1[[#This Row],[Na2O_proc]]-Tabulka1[[#This Row],[SiO2_proc]]</f>
        <v>95</v>
      </c>
      <c r="AH1738" s="1">
        <f>Tabulka1[[#This Row],[z2]]</f>
        <v>13.474499999999999</v>
      </c>
      <c r="AI1738" s="1">
        <f>Tabulka1[[#This Row],[std2]]</f>
        <v>3.5355339059332906E-3</v>
      </c>
      <c r="AJ1738" s="1" t="str">
        <f>Tabulka1[[#This Row],[z2Label]]</f>
        <v>pH</v>
      </c>
      <c r="AK1738" s="1">
        <v>25</v>
      </c>
      <c r="AL1738" s="1" t="s">
        <v>83</v>
      </c>
      <c r="AM1738" s="1" t="s">
        <v>79</v>
      </c>
      <c r="AN1738" s="1"/>
      <c r="AO1738" s="1"/>
      <c r="AP1738" s="1"/>
      <c r="AQ1738" s="1"/>
    </row>
    <row r="1739" spans="1:43" ht="16.5" x14ac:dyDescent="0.35">
      <c r="A1739" s="1">
        <v>1.4168762477637482</v>
      </c>
      <c r="B1739" s="1">
        <v>0.7084381238818741</v>
      </c>
      <c r="C1739" s="1">
        <f>Tabulka1[[#This Row],[z2]]</f>
        <v>13.785</v>
      </c>
      <c r="D1739" s="1">
        <f>Tabulka1[[#This Row],[std2]]</f>
        <v>1.4142135623723114E-3</v>
      </c>
      <c r="E1739" s="1">
        <v>4</v>
      </c>
      <c r="F1739" s="1" t="s">
        <v>84</v>
      </c>
      <c r="G1739" s="1" t="s">
        <v>27</v>
      </c>
      <c r="H1739" s="1" t="str">
        <f>Tabulka1[[#This Row],[z2Label]]</f>
        <v>pH</v>
      </c>
      <c r="I1739" s="1">
        <v>10</v>
      </c>
      <c r="J1739" s="1">
        <v>1</v>
      </c>
      <c r="K1739" s="1">
        <v>13.785</v>
      </c>
      <c r="L1739" s="1">
        <v>1.4142135623723114E-3</v>
      </c>
      <c r="M1739" s="1" t="s">
        <v>29</v>
      </c>
      <c r="N1739" s="1" t="s">
        <v>28</v>
      </c>
      <c r="O1739" s="1" t="s">
        <v>70</v>
      </c>
      <c r="P1739" s="1">
        <v>6.1056807280458401</v>
      </c>
      <c r="Q1739" s="1">
        <v>1</v>
      </c>
      <c r="R1739" s="1">
        <f>Tabulka1[[#This Row],[z2]]</f>
        <v>13.785</v>
      </c>
      <c r="S1739" s="1">
        <f>Tabulka1[[#This Row],[std2]]</f>
        <v>1.4142135623723114E-3</v>
      </c>
      <c r="T1739" s="1" t="s">
        <v>39</v>
      </c>
      <c r="U1739" s="1" t="s">
        <v>28</v>
      </c>
      <c r="V1739" s="1" t="str">
        <f>Tabulka1[[#This Row],[z2Label]]</f>
        <v>pH</v>
      </c>
      <c r="W1739" s="1">
        <v>1.4404199112125169</v>
      </c>
      <c r="X1739" s="1">
        <v>0.72020995560625845</v>
      </c>
      <c r="Y1739" s="1">
        <f>Tabulka1[[#This Row],[z2]]</f>
        <v>13.785</v>
      </c>
      <c r="Z1739" s="1">
        <f>Tabulka1[[#This Row],[std2]]</f>
        <v>1.4142135623723114E-3</v>
      </c>
      <c r="AA1739" s="1" t="s">
        <v>40</v>
      </c>
      <c r="AB1739" s="1" t="s">
        <v>37</v>
      </c>
      <c r="AC1739" s="1" t="str">
        <f>Tabulka1[[#This Row],[z2Label]]</f>
        <v>pH</v>
      </c>
      <c r="AD1739" s="1">
        <f>Tabulka1[[#This Row],[y2]]</f>
        <v>1</v>
      </c>
      <c r="AE1739" s="1">
        <f>Tabulka1[[#This Row],[x3]]</f>
        <v>6.1056807280458401</v>
      </c>
      <c r="AF1739" s="1">
        <f>Tabulka1[[#This Row],[x2]]-Tabulka1[[#This Row],[x3]]</f>
        <v>3.8943192719541599</v>
      </c>
      <c r="AG1739" s="1">
        <f>100-Tabulka1[[#This Row],[Na2O_proc]]-Tabulka1[[#This Row],[SiO2_proc]]</f>
        <v>90</v>
      </c>
      <c r="AH1739" s="1">
        <f>Tabulka1[[#This Row],[z2]]</f>
        <v>13.785</v>
      </c>
      <c r="AI1739" s="1">
        <f>Tabulka1[[#This Row],[std2]]</f>
        <v>1.4142135623723114E-3</v>
      </c>
      <c r="AJ1739" s="1" t="str">
        <f>Tabulka1[[#This Row],[z2Label]]</f>
        <v>pH</v>
      </c>
      <c r="AK1739" s="1">
        <v>25</v>
      </c>
      <c r="AL1739" s="1" t="s">
        <v>83</v>
      </c>
      <c r="AM1739" s="1" t="s">
        <v>79</v>
      </c>
      <c r="AN1739" s="1"/>
      <c r="AO1739" s="1"/>
      <c r="AP1739" s="1"/>
      <c r="AQ1739" s="1"/>
    </row>
    <row r="1740" spans="1:43" ht="16.5" x14ac:dyDescent="0.35">
      <c r="A1740" s="1">
        <v>2.2262082242215251</v>
      </c>
      <c r="B1740" s="1">
        <v>1.1131041121107625</v>
      </c>
      <c r="C1740" s="1">
        <f>Tabulka1[[#This Row],[z2]]</f>
        <v>14.016500000000001</v>
      </c>
      <c r="D1740" s="1">
        <f>Tabulka1[[#This Row],[std2]]</f>
        <v>7.0710678118615568E-4</v>
      </c>
      <c r="E1740" s="1">
        <v>4</v>
      </c>
      <c r="F1740" s="1" t="s">
        <v>84</v>
      </c>
      <c r="G1740" s="1" t="s">
        <v>27</v>
      </c>
      <c r="H1740" s="1" t="str">
        <f>Tabulka1[[#This Row],[z2Label]]</f>
        <v>pH</v>
      </c>
      <c r="I1740" s="1">
        <v>15</v>
      </c>
      <c r="J1740" s="1">
        <v>1</v>
      </c>
      <c r="K1740" s="1">
        <v>14.016500000000001</v>
      </c>
      <c r="L1740" s="1">
        <v>7.0710678118615568E-4</v>
      </c>
      <c r="M1740" s="1" t="s">
        <v>29</v>
      </c>
      <c r="N1740" s="1" t="s">
        <v>28</v>
      </c>
      <c r="O1740" s="1" t="s">
        <v>70</v>
      </c>
      <c r="P1740" s="1">
        <v>9.1585210920687601</v>
      </c>
      <c r="Q1740" s="1">
        <v>1</v>
      </c>
      <c r="R1740" s="1">
        <f>Tabulka1[[#This Row],[z2]]</f>
        <v>14.016500000000001</v>
      </c>
      <c r="S1740" s="1">
        <f>Tabulka1[[#This Row],[std2]]</f>
        <v>7.0710678118615568E-4</v>
      </c>
      <c r="T1740" s="1" t="s">
        <v>39</v>
      </c>
      <c r="U1740" s="1" t="s">
        <v>28</v>
      </c>
      <c r="V1740" s="1" t="str">
        <f>Tabulka1[[#This Row],[z2Label]]</f>
        <v>pH</v>
      </c>
      <c r="W1740" s="1">
        <v>2.2877257413375265</v>
      </c>
      <c r="X1740" s="1">
        <v>1.1438628706687632</v>
      </c>
      <c r="Y1740" s="1">
        <f>Tabulka1[[#This Row],[z2]]</f>
        <v>14.016500000000001</v>
      </c>
      <c r="Z1740" s="1">
        <f>Tabulka1[[#This Row],[std2]]</f>
        <v>7.0710678118615568E-4</v>
      </c>
      <c r="AA1740" s="1" t="s">
        <v>40</v>
      </c>
      <c r="AB1740" s="1" t="s">
        <v>37</v>
      </c>
      <c r="AC1740" s="1" t="str">
        <f>Tabulka1[[#This Row],[z2Label]]</f>
        <v>pH</v>
      </c>
      <c r="AD1740" s="1">
        <f>Tabulka1[[#This Row],[y2]]</f>
        <v>1</v>
      </c>
      <c r="AE1740" s="1">
        <f>Tabulka1[[#This Row],[x3]]</f>
        <v>9.1585210920687601</v>
      </c>
      <c r="AF1740" s="1">
        <f>Tabulka1[[#This Row],[x2]]-Tabulka1[[#This Row],[x3]]</f>
        <v>5.8414789079312399</v>
      </c>
      <c r="AG1740" s="1">
        <f>100-Tabulka1[[#This Row],[Na2O_proc]]-Tabulka1[[#This Row],[SiO2_proc]]</f>
        <v>85</v>
      </c>
      <c r="AH1740" s="1">
        <f>Tabulka1[[#This Row],[z2]]</f>
        <v>14.016500000000001</v>
      </c>
      <c r="AI1740" s="1">
        <f>Tabulka1[[#This Row],[std2]]</f>
        <v>7.0710678118615568E-4</v>
      </c>
      <c r="AJ1740" s="1" t="str">
        <f>Tabulka1[[#This Row],[z2Label]]</f>
        <v>pH</v>
      </c>
      <c r="AK1740" s="1">
        <v>25</v>
      </c>
      <c r="AL1740" s="1" t="s">
        <v>83</v>
      </c>
      <c r="AM1740" s="1" t="s">
        <v>79</v>
      </c>
      <c r="AN1740" s="1"/>
      <c r="AO1740" s="1"/>
      <c r="AP1740" s="1"/>
      <c r="AQ1740" s="1"/>
    </row>
    <row r="1741" spans="1:43" ht="16.5" x14ac:dyDescent="0.35">
      <c r="A1741" s="1">
        <v>3.12287069926625</v>
      </c>
      <c r="B1741" s="1">
        <v>1.561435349633125</v>
      </c>
      <c r="C1741" s="1">
        <f>Tabulka1[[#This Row],[z2]]</f>
        <v>14.159500000000001</v>
      </c>
      <c r="D1741" s="1">
        <f>Tabulka1[[#This Row],[std2]]</f>
        <v>7.0710678118615568E-4</v>
      </c>
      <c r="E1741" s="1">
        <v>4</v>
      </c>
      <c r="F1741" s="1" t="s">
        <v>84</v>
      </c>
      <c r="G1741" s="1" t="s">
        <v>27</v>
      </c>
      <c r="H1741" s="1" t="str">
        <f>Tabulka1[[#This Row],[z2Label]]</f>
        <v>pH</v>
      </c>
      <c r="I1741" s="1">
        <v>20</v>
      </c>
      <c r="J1741" s="1">
        <v>1</v>
      </c>
      <c r="K1741" s="1">
        <v>14.159500000000001</v>
      </c>
      <c r="L1741" s="1">
        <v>7.0710678118615568E-4</v>
      </c>
      <c r="M1741" s="1" t="s">
        <v>29</v>
      </c>
      <c r="N1741" s="1" t="s">
        <v>28</v>
      </c>
      <c r="O1741" s="1" t="s">
        <v>70</v>
      </c>
      <c r="P1741" s="1">
        <v>12.21136145609168</v>
      </c>
      <c r="Q1741" s="1">
        <v>1</v>
      </c>
      <c r="R1741" s="1">
        <f>Tabulka1[[#This Row],[z2]]</f>
        <v>14.159500000000001</v>
      </c>
      <c r="S1741" s="1">
        <f>Tabulka1[[#This Row],[std2]]</f>
        <v>7.0710678118615568E-4</v>
      </c>
      <c r="T1741" s="1" t="s">
        <v>39</v>
      </c>
      <c r="U1741" s="1" t="s">
        <v>28</v>
      </c>
      <c r="V1741" s="1" t="str">
        <f>Tabulka1[[#This Row],[z2Label]]</f>
        <v>pH</v>
      </c>
      <c r="W1741" s="1">
        <v>3.2409448002281627</v>
      </c>
      <c r="X1741" s="1">
        <v>1.6204724001140813</v>
      </c>
      <c r="Y1741" s="1">
        <f>Tabulka1[[#This Row],[z2]]</f>
        <v>14.159500000000001</v>
      </c>
      <c r="Z1741" s="1">
        <f>Tabulka1[[#This Row],[std2]]</f>
        <v>7.0710678118615568E-4</v>
      </c>
      <c r="AA1741" s="1" t="s">
        <v>40</v>
      </c>
      <c r="AB1741" s="1" t="s">
        <v>37</v>
      </c>
      <c r="AC1741" s="1" t="str">
        <f>Tabulka1[[#This Row],[z2Label]]</f>
        <v>pH</v>
      </c>
      <c r="AD1741" s="1">
        <f>Tabulka1[[#This Row],[y2]]</f>
        <v>1</v>
      </c>
      <c r="AE1741" s="1">
        <f>Tabulka1[[#This Row],[x3]]</f>
        <v>12.21136145609168</v>
      </c>
      <c r="AF1741" s="1">
        <f>Tabulka1[[#This Row],[x2]]-Tabulka1[[#This Row],[x3]]</f>
        <v>7.7886385439083199</v>
      </c>
      <c r="AG1741" s="1">
        <f>100-Tabulka1[[#This Row],[Na2O_proc]]-Tabulka1[[#This Row],[SiO2_proc]]</f>
        <v>80</v>
      </c>
      <c r="AH1741" s="1">
        <f>Tabulka1[[#This Row],[z2]]</f>
        <v>14.159500000000001</v>
      </c>
      <c r="AI1741" s="1">
        <f>Tabulka1[[#This Row],[std2]]</f>
        <v>7.0710678118615568E-4</v>
      </c>
      <c r="AJ1741" s="1" t="str">
        <f>Tabulka1[[#This Row],[z2Label]]</f>
        <v>pH</v>
      </c>
      <c r="AK1741" s="1">
        <v>25</v>
      </c>
      <c r="AL1741" s="1" t="s">
        <v>83</v>
      </c>
      <c r="AM1741" s="1" t="s">
        <v>79</v>
      </c>
      <c r="AN1741" s="1"/>
      <c r="AO1741" s="1"/>
      <c r="AP1741" s="1"/>
      <c r="AQ1741" s="1"/>
    </row>
    <row r="1742" spans="1:43" ht="16.5" x14ac:dyDescent="0.35">
      <c r="A1742" s="1">
        <v>4.0824723223314061</v>
      </c>
      <c r="B1742" s="1">
        <v>2.0412361611657031</v>
      </c>
      <c r="C1742" s="1">
        <f>Tabulka1[[#This Row],[z2]]</f>
        <v>14.398499999999999</v>
      </c>
      <c r="D1742" s="1">
        <f>Tabulka1[[#This Row],[std2]]</f>
        <v>7.0710678118615568E-4</v>
      </c>
      <c r="E1742" s="1">
        <v>4</v>
      </c>
      <c r="F1742" s="1" t="s">
        <v>84</v>
      </c>
      <c r="G1742" s="1" t="s">
        <v>27</v>
      </c>
      <c r="H1742" s="1" t="str">
        <f>Tabulka1[[#This Row],[z2Label]]</f>
        <v>pH</v>
      </c>
      <c r="I1742" s="1">
        <v>25</v>
      </c>
      <c r="J1742" s="1">
        <v>1</v>
      </c>
      <c r="K1742" s="1">
        <v>14.398499999999999</v>
      </c>
      <c r="L1742" s="1">
        <v>7.0710678118615568E-4</v>
      </c>
      <c r="M1742" s="1" t="s">
        <v>29</v>
      </c>
      <c r="N1742" s="1" t="s">
        <v>28</v>
      </c>
      <c r="O1742" s="1" t="s">
        <v>70</v>
      </c>
      <c r="P1742" s="1">
        <v>15.2642018201146</v>
      </c>
      <c r="Q1742" s="1">
        <v>1</v>
      </c>
      <c r="R1742" s="1">
        <f>Tabulka1[[#This Row],[z2]]</f>
        <v>14.398499999999999</v>
      </c>
      <c r="S1742" s="1">
        <f>Tabulka1[[#This Row],[std2]]</f>
        <v>7.0710678118615568E-4</v>
      </c>
      <c r="T1742" s="1" t="s">
        <v>39</v>
      </c>
      <c r="U1742" s="1" t="s">
        <v>28</v>
      </c>
      <c r="V1742" s="1" t="str">
        <f>Tabulka1[[#This Row],[z2Label]]</f>
        <v>pH</v>
      </c>
      <c r="W1742" s="1">
        <v>4.3212597336375502</v>
      </c>
      <c r="X1742" s="1">
        <v>2.1606298668187751</v>
      </c>
      <c r="Y1742" s="1">
        <f>Tabulka1[[#This Row],[z2]]</f>
        <v>14.398499999999999</v>
      </c>
      <c r="Z1742" s="1">
        <f>Tabulka1[[#This Row],[std2]]</f>
        <v>7.0710678118615568E-4</v>
      </c>
      <c r="AA1742" s="1" t="s">
        <v>40</v>
      </c>
      <c r="AB1742" s="1" t="s">
        <v>37</v>
      </c>
      <c r="AC1742" s="1" t="str">
        <f>Tabulka1[[#This Row],[z2Label]]</f>
        <v>pH</v>
      </c>
      <c r="AD1742" s="1">
        <f>Tabulka1[[#This Row],[y2]]</f>
        <v>1</v>
      </c>
      <c r="AE1742" s="1">
        <f>Tabulka1[[#This Row],[x3]]</f>
        <v>15.2642018201146</v>
      </c>
      <c r="AF1742" s="1">
        <f>Tabulka1[[#This Row],[x2]]-Tabulka1[[#This Row],[x3]]</f>
        <v>9.7357981798853999</v>
      </c>
      <c r="AG1742" s="1">
        <f>100-Tabulka1[[#This Row],[Na2O_proc]]-Tabulka1[[#This Row],[SiO2_proc]]</f>
        <v>75</v>
      </c>
      <c r="AH1742" s="1">
        <f>Tabulka1[[#This Row],[z2]]</f>
        <v>14.398499999999999</v>
      </c>
      <c r="AI1742" s="1">
        <f>Tabulka1[[#This Row],[std2]]</f>
        <v>7.0710678118615568E-4</v>
      </c>
      <c r="AJ1742" s="1" t="str">
        <f>Tabulka1[[#This Row],[z2Label]]</f>
        <v>pH</v>
      </c>
      <c r="AK1742" s="1">
        <v>25</v>
      </c>
      <c r="AL1742" s="1" t="s">
        <v>83</v>
      </c>
      <c r="AM1742" s="1" t="s">
        <v>79</v>
      </c>
      <c r="AN1742" s="1"/>
      <c r="AO1742" s="1"/>
      <c r="AP1742" s="1"/>
      <c r="AQ1742" s="1"/>
    </row>
    <row r="1743" spans="1:43" ht="16.5" x14ac:dyDescent="0.35">
      <c r="A1743" s="1">
        <v>5.1465684876455171</v>
      </c>
      <c r="B1743" s="1">
        <v>2.5732842438227586</v>
      </c>
      <c r="C1743" s="1">
        <f>Tabulka1[[#This Row],[z2]]</f>
        <v>14.577500000000001</v>
      </c>
      <c r="D1743" s="1">
        <f>Tabulka1[[#This Row],[std2]]</f>
        <v>7.0710678118615568E-4</v>
      </c>
      <c r="E1743" s="1">
        <v>4</v>
      </c>
      <c r="F1743" s="1" t="s">
        <v>84</v>
      </c>
      <c r="G1743" s="1" t="s">
        <v>27</v>
      </c>
      <c r="H1743" s="1" t="str">
        <f>Tabulka1[[#This Row],[z2Label]]</f>
        <v>pH</v>
      </c>
      <c r="I1743" s="1">
        <v>30</v>
      </c>
      <c r="J1743" s="1">
        <v>1</v>
      </c>
      <c r="K1743" s="1">
        <v>14.577500000000001</v>
      </c>
      <c r="L1743" s="1">
        <v>7.0710678118615568E-4</v>
      </c>
      <c r="M1743" s="1" t="s">
        <v>29</v>
      </c>
      <c r="N1743" s="1" t="s">
        <v>28</v>
      </c>
      <c r="O1743" s="1" t="s">
        <v>70</v>
      </c>
      <c r="P1743" s="1">
        <v>18.31704218413752</v>
      </c>
      <c r="Q1743" s="1">
        <v>1</v>
      </c>
      <c r="R1743" s="1">
        <f>Tabulka1[[#This Row],[z2]]</f>
        <v>14.577500000000001</v>
      </c>
      <c r="S1743" s="1">
        <f>Tabulka1[[#This Row],[std2]]</f>
        <v>7.0710678118615568E-4</v>
      </c>
      <c r="T1743" s="1" t="s">
        <v>39</v>
      </c>
      <c r="U1743" s="1" t="s">
        <v>28</v>
      </c>
      <c r="V1743" s="1" t="str">
        <f>Tabulka1[[#This Row],[z2Label]]</f>
        <v>pH</v>
      </c>
      <c r="W1743" s="1">
        <v>5.5559053718197076</v>
      </c>
      <c r="X1743" s="1">
        <v>2.7779526859098538</v>
      </c>
      <c r="Y1743" s="1">
        <f>Tabulka1[[#This Row],[z2]]</f>
        <v>14.577500000000001</v>
      </c>
      <c r="Z1743" s="1">
        <f>Tabulka1[[#This Row],[std2]]</f>
        <v>7.0710678118615568E-4</v>
      </c>
      <c r="AA1743" s="1" t="s">
        <v>40</v>
      </c>
      <c r="AB1743" s="1" t="s">
        <v>37</v>
      </c>
      <c r="AC1743" s="1" t="str">
        <f>Tabulka1[[#This Row],[z2Label]]</f>
        <v>pH</v>
      </c>
      <c r="AD1743" s="1">
        <f>Tabulka1[[#This Row],[y2]]</f>
        <v>1</v>
      </c>
      <c r="AE1743" s="1">
        <f>Tabulka1[[#This Row],[x3]]</f>
        <v>18.31704218413752</v>
      </c>
      <c r="AF1743" s="1">
        <f>Tabulka1[[#This Row],[x2]]-Tabulka1[[#This Row],[x3]]</f>
        <v>11.68295781586248</v>
      </c>
      <c r="AG1743" s="1">
        <f>100-Tabulka1[[#This Row],[Na2O_proc]]-Tabulka1[[#This Row],[SiO2_proc]]</f>
        <v>70</v>
      </c>
      <c r="AH1743" s="1">
        <f>Tabulka1[[#This Row],[z2]]</f>
        <v>14.577500000000001</v>
      </c>
      <c r="AI1743" s="1">
        <f>Tabulka1[[#This Row],[std2]]</f>
        <v>7.0710678118615568E-4</v>
      </c>
      <c r="AJ1743" s="1" t="str">
        <f>Tabulka1[[#This Row],[z2Label]]</f>
        <v>pH</v>
      </c>
      <c r="AK1743" s="1">
        <v>25</v>
      </c>
      <c r="AL1743" s="1" t="s">
        <v>83</v>
      </c>
      <c r="AM1743" s="1" t="s">
        <v>79</v>
      </c>
      <c r="AN1743" s="1"/>
      <c r="AO1743" s="1"/>
      <c r="AP1743" s="1"/>
      <c r="AQ1743" s="1"/>
    </row>
    <row r="1744" spans="1:43" ht="16.5" x14ac:dyDescent="0.35">
      <c r="A1744" s="1">
        <v>6.3028176774093181</v>
      </c>
      <c r="B1744" s="1">
        <v>3.151408838704659</v>
      </c>
      <c r="C1744" s="1">
        <f>Tabulka1[[#This Row],[z2]]</f>
        <v>14.774000000000001</v>
      </c>
      <c r="D1744" s="1">
        <f>Tabulka1[[#This Row],[std2]]</f>
        <v>2.8284271247458787E-3</v>
      </c>
      <c r="E1744" s="1">
        <v>4</v>
      </c>
      <c r="F1744" s="1" t="s">
        <v>84</v>
      </c>
      <c r="G1744" s="1" t="s">
        <v>27</v>
      </c>
      <c r="H1744" s="1" t="str">
        <f>Tabulka1[[#This Row],[z2Label]]</f>
        <v>pH</v>
      </c>
      <c r="I1744" s="1">
        <v>35</v>
      </c>
      <c r="J1744" s="1">
        <v>1</v>
      </c>
      <c r="K1744" s="1">
        <v>14.774000000000001</v>
      </c>
      <c r="L1744" s="1">
        <v>2.8284271247458787E-3</v>
      </c>
      <c r="M1744" s="1" t="s">
        <v>29</v>
      </c>
      <c r="N1744" s="1" t="s">
        <v>28</v>
      </c>
      <c r="O1744" s="1" t="s">
        <v>70</v>
      </c>
      <c r="P1744" s="1">
        <v>21.36988254816044</v>
      </c>
      <c r="Q1744" s="1">
        <v>1</v>
      </c>
      <c r="R1744" s="1">
        <f>Tabulka1[[#This Row],[z2]]</f>
        <v>14.774000000000001</v>
      </c>
      <c r="S1744" s="1">
        <f>Tabulka1[[#This Row],[std2]]</f>
        <v>2.8284271247458787E-3</v>
      </c>
      <c r="T1744" s="1" t="s">
        <v>39</v>
      </c>
      <c r="U1744" s="1" t="s">
        <v>28</v>
      </c>
      <c r="V1744" s="1" t="str">
        <f>Tabulka1[[#This Row],[z2Label]]</f>
        <v>pH</v>
      </c>
      <c r="W1744" s="1">
        <v>6.9804964927991193</v>
      </c>
      <c r="X1744" s="1">
        <v>3.4902482463995597</v>
      </c>
      <c r="Y1744" s="1">
        <f>Tabulka1[[#This Row],[z2]]</f>
        <v>14.774000000000001</v>
      </c>
      <c r="Z1744" s="1">
        <f>Tabulka1[[#This Row],[std2]]</f>
        <v>2.8284271247458787E-3</v>
      </c>
      <c r="AA1744" s="1" t="s">
        <v>40</v>
      </c>
      <c r="AB1744" s="1" t="s">
        <v>37</v>
      </c>
      <c r="AC1744" s="1" t="str">
        <f>Tabulka1[[#This Row],[z2Label]]</f>
        <v>pH</v>
      </c>
      <c r="AD1744" s="1">
        <f>Tabulka1[[#This Row],[y2]]</f>
        <v>1</v>
      </c>
      <c r="AE1744" s="1">
        <f>Tabulka1[[#This Row],[x3]]</f>
        <v>21.36988254816044</v>
      </c>
      <c r="AF1744" s="1">
        <f>Tabulka1[[#This Row],[x2]]-Tabulka1[[#This Row],[x3]]</f>
        <v>13.63011745183956</v>
      </c>
      <c r="AG1744" s="1">
        <f>100-Tabulka1[[#This Row],[Na2O_proc]]-Tabulka1[[#This Row],[SiO2_proc]]</f>
        <v>65</v>
      </c>
      <c r="AH1744" s="1">
        <f>Tabulka1[[#This Row],[z2]]</f>
        <v>14.774000000000001</v>
      </c>
      <c r="AI1744" s="1">
        <f>Tabulka1[[#This Row],[std2]]</f>
        <v>2.8284271247458787E-3</v>
      </c>
      <c r="AJ1744" s="1" t="str">
        <f>Tabulka1[[#This Row],[z2Label]]</f>
        <v>pH</v>
      </c>
      <c r="AK1744" s="1">
        <v>25</v>
      </c>
      <c r="AL1744" s="1" t="s">
        <v>83</v>
      </c>
      <c r="AM1744" s="1" t="s">
        <v>79</v>
      </c>
      <c r="AN1744" s="1"/>
      <c r="AO1744" s="1"/>
      <c r="AP1744" s="1"/>
      <c r="AQ1744" s="1"/>
    </row>
    <row r="1745" spans="1:43" ht="16.5" x14ac:dyDescent="0.35">
      <c r="A1745" s="1">
        <v>7.5741398532500188</v>
      </c>
      <c r="B1745" s="1">
        <v>3.7870699266250094</v>
      </c>
      <c r="C1745" s="1">
        <f>Tabulka1[[#This Row],[z2]]</f>
        <v>14.977</v>
      </c>
      <c r="D1745" s="1">
        <f>Tabulka1[[#This Row],[std2]]</f>
        <v>1.4142135623723114E-3</v>
      </c>
      <c r="E1745" s="1">
        <v>4</v>
      </c>
      <c r="F1745" s="1" t="s">
        <v>84</v>
      </c>
      <c r="G1745" s="1" t="s">
        <v>27</v>
      </c>
      <c r="H1745" s="1" t="str">
        <f>Tabulka1[[#This Row],[z2Label]]</f>
        <v>pH</v>
      </c>
      <c r="I1745" s="1">
        <v>40</v>
      </c>
      <c r="J1745" s="1">
        <v>1</v>
      </c>
      <c r="K1745" s="1">
        <v>14.977</v>
      </c>
      <c r="L1745" s="1">
        <v>1.4142135623723114E-3</v>
      </c>
      <c r="M1745" s="1" t="s">
        <v>29</v>
      </c>
      <c r="N1745" s="1" t="s">
        <v>28</v>
      </c>
      <c r="O1745" s="1" t="s">
        <v>70</v>
      </c>
      <c r="P1745" s="1">
        <v>24.42272291218336</v>
      </c>
      <c r="Q1745" s="1">
        <v>1</v>
      </c>
      <c r="R1745" s="1">
        <f>Tabulka1[[#This Row],[z2]]</f>
        <v>14.977</v>
      </c>
      <c r="S1745" s="1">
        <f>Tabulka1[[#This Row],[std2]]</f>
        <v>1.4142135623723114E-3</v>
      </c>
      <c r="T1745" s="1" t="s">
        <v>39</v>
      </c>
      <c r="U1745" s="1" t="s">
        <v>28</v>
      </c>
      <c r="V1745" s="1" t="str">
        <f>Tabulka1[[#This Row],[z2Label]]</f>
        <v>pH</v>
      </c>
      <c r="W1745" s="1">
        <v>8.6425194672751005</v>
      </c>
      <c r="X1745" s="1">
        <v>4.3212597336375502</v>
      </c>
      <c r="Y1745" s="1">
        <f>Tabulka1[[#This Row],[z2]]</f>
        <v>14.977</v>
      </c>
      <c r="Z1745" s="1">
        <f>Tabulka1[[#This Row],[std2]]</f>
        <v>1.4142135623723114E-3</v>
      </c>
      <c r="AA1745" s="1" t="s">
        <v>40</v>
      </c>
      <c r="AB1745" s="1" t="s">
        <v>37</v>
      </c>
      <c r="AC1745" s="1" t="str">
        <f>Tabulka1[[#This Row],[z2Label]]</f>
        <v>pH</v>
      </c>
      <c r="AD1745" s="1">
        <f>Tabulka1[[#This Row],[y2]]</f>
        <v>1</v>
      </c>
      <c r="AE1745" s="1">
        <f>Tabulka1[[#This Row],[x3]]</f>
        <v>24.42272291218336</v>
      </c>
      <c r="AF1745" s="1">
        <f>Tabulka1[[#This Row],[x2]]-Tabulka1[[#This Row],[x3]]</f>
        <v>15.57727708781664</v>
      </c>
      <c r="AG1745" s="1">
        <f>100-Tabulka1[[#This Row],[Na2O_proc]]-Tabulka1[[#This Row],[SiO2_proc]]</f>
        <v>60</v>
      </c>
      <c r="AH1745" s="1">
        <f>Tabulka1[[#This Row],[z2]]</f>
        <v>14.977</v>
      </c>
      <c r="AI1745" s="1">
        <f>Tabulka1[[#This Row],[std2]]</f>
        <v>1.4142135623723114E-3</v>
      </c>
      <c r="AJ1745" s="1" t="str">
        <f>Tabulka1[[#This Row],[z2Label]]</f>
        <v>pH</v>
      </c>
      <c r="AK1745" s="1">
        <v>25</v>
      </c>
      <c r="AL1745" s="1" t="s">
        <v>83</v>
      </c>
      <c r="AM1745" s="1" t="s">
        <v>79</v>
      </c>
      <c r="AN1745" s="1"/>
      <c r="AO1745" s="1"/>
      <c r="AP1745" s="1"/>
      <c r="AQ1745" s="1"/>
    </row>
    <row r="1746" spans="1:43" ht="16.5" x14ac:dyDescent="0.35">
      <c r="A1746" s="1">
        <v>8.9607100261868347</v>
      </c>
      <c r="B1746" s="1">
        <v>4.4803550130934173</v>
      </c>
      <c r="C1746" s="1">
        <f>Tabulka1[[#This Row],[z2]]</f>
        <v>15.21</v>
      </c>
      <c r="D1746" s="1">
        <f>Tabulka1[[#This Row],[std2]]</f>
        <v>1.4142135623735675E-3</v>
      </c>
      <c r="E1746" s="1">
        <v>4</v>
      </c>
      <c r="F1746" s="1" t="s">
        <v>84</v>
      </c>
      <c r="G1746" s="1" t="s">
        <v>27</v>
      </c>
      <c r="H1746" s="1" t="str">
        <f>Tabulka1[[#This Row],[z2Label]]</f>
        <v>pH</v>
      </c>
      <c r="I1746" s="1">
        <v>45</v>
      </c>
      <c r="J1746" s="1">
        <v>1</v>
      </c>
      <c r="K1746" s="1">
        <v>15.21</v>
      </c>
      <c r="L1746" s="1">
        <v>1.4142135623735675E-3</v>
      </c>
      <c r="M1746" s="1" t="s">
        <v>29</v>
      </c>
      <c r="N1746" s="1" t="s">
        <v>28</v>
      </c>
      <c r="O1746" s="1" t="s">
        <v>70</v>
      </c>
      <c r="P1746" s="1">
        <v>27.47556327620628</v>
      </c>
      <c r="Q1746" s="1">
        <v>1</v>
      </c>
      <c r="R1746" s="1">
        <f>Tabulka1[[#This Row],[z2]]</f>
        <v>15.21</v>
      </c>
      <c r="S1746" s="1">
        <f>Tabulka1[[#This Row],[std2]]</f>
        <v>1.4142135623735675E-3</v>
      </c>
      <c r="T1746" s="1" t="s">
        <v>39</v>
      </c>
      <c r="U1746" s="1" t="s">
        <v>28</v>
      </c>
      <c r="V1746" s="1" t="str">
        <f>Tabulka1[[#This Row],[z2Label]]</f>
        <v>pH</v>
      </c>
      <c r="W1746" s="1">
        <v>10.606728437110352</v>
      </c>
      <c r="X1746" s="1">
        <v>5.3033642185551759</v>
      </c>
      <c r="Y1746" s="1">
        <f>Tabulka1[[#This Row],[z2]]</f>
        <v>15.21</v>
      </c>
      <c r="Z1746" s="1">
        <f>Tabulka1[[#This Row],[std2]]</f>
        <v>1.4142135623735675E-3</v>
      </c>
      <c r="AA1746" s="1" t="s">
        <v>40</v>
      </c>
      <c r="AB1746" s="1" t="s">
        <v>37</v>
      </c>
      <c r="AC1746" s="1" t="str">
        <f>Tabulka1[[#This Row],[z2Label]]</f>
        <v>pH</v>
      </c>
      <c r="AD1746" s="1">
        <f>Tabulka1[[#This Row],[y2]]</f>
        <v>1</v>
      </c>
      <c r="AE1746" s="1">
        <f>Tabulka1[[#This Row],[x3]]</f>
        <v>27.47556327620628</v>
      </c>
      <c r="AF1746" s="1">
        <f>Tabulka1[[#This Row],[x2]]-Tabulka1[[#This Row],[x3]]</f>
        <v>17.52443672379372</v>
      </c>
      <c r="AG1746" s="1">
        <f>100-Tabulka1[[#This Row],[Na2O_proc]]-Tabulka1[[#This Row],[SiO2_proc]]</f>
        <v>54.999999999999993</v>
      </c>
      <c r="AH1746" s="1">
        <f>Tabulka1[[#This Row],[z2]]</f>
        <v>15.21</v>
      </c>
      <c r="AI1746" s="1">
        <f>Tabulka1[[#This Row],[std2]]</f>
        <v>1.4142135623735675E-3</v>
      </c>
      <c r="AJ1746" s="1" t="str">
        <f>Tabulka1[[#This Row],[z2Label]]</f>
        <v>pH</v>
      </c>
      <c r="AK1746" s="1">
        <v>25</v>
      </c>
      <c r="AL1746" s="1" t="s">
        <v>83</v>
      </c>
      <c r="AM1746" s="1" t="s">
        <v>79</v>
      </c>
      <c r="AN1746" s="1"/>
      <c r="AO1746" s="1"/>
      <c r="AP1746" s="1"/>
      <c r="AQ1746" s="1"/>
    </row>
    <row r="1747" spans="1:43" ht="16.5" x14ac:dyDescent="0.35">
      <c r="A1747" s="1">
        <v>9.1534399808823164</v>
      </c>
      <c r="B1747" s="1">
        <v>4.5767199904411582</v>
      </c>
      <c r="C1747" s="1">
        <f>Tabulka1[[#This Row],[z2]]</f>
        <v>15.218999999999999</v>
      </c>
      <c r="D1747" s="1">
        <f>Tabulka1[[#This Row],[std2]]</f>
        <v>0</v>
      </c>
      <c r="E1747" s="1">
        <v>4</v>
      </c>
      <c r="F1747" s="1" t="s">
        <v>84</v>
      </c>
      <c r="G1747" s="1" t="s">
        <v>27</v>
      </c>
      <c r="H1747" s="1" t="str">
        <f>Tabulka1[[#This Row],[z2Label]]</f>
        <v>pH</v>
      </c>
      <c r="I1747" s="1">
        <v>45.7</v>
      </c>
      <c r="J1747" s="1">
        <v>1</v>
      </c>
      <c r="K1747" s="1">
        <v>15.218999999999999</v>
      </c>
      <c r="L1747" s="1">
        <v>0</v>
      </c>
      <c r="M1747" s="1" t="s">
        <v>29</v>
      </c>
      <c r="N1747" s="1" t="s">
        <v>28</v>
      </c>
      <c r="O1747" s="1" t="s">
        <v>70</v>
      </c>
      <c r="P1747" s="1">
        <v>27.902960927169488</v>
      </c>
      <c r="Q1747" s="1">
        <v>1</v>
      </c>
      <c r="R1747" s="1">
        <f>Tabulka1[[#This Row],[z2]]</f>
        <v>15.218999999999999</v>
      </c>
      <c r="S1747" s="1">
        <f>Tabulka1[[#This Row],[std2]]</f>
        <v>0</v>
      </c>
      <c r="T1747" s="1" t="s">
        <v>39</v>
      </c>
      <c r="U1747" s="1" t="s">
        <v>28</v>
      </c>
      <c r="V1747" s="1" t="str">
        <f>Tabulka1[[#This Row],[z2Label]]</f>
        <v>pH</v>
      </c>
      <c r="W1747" s="1">
        <v>10.910583968355583</v>
      </c>
      <c r="X1747" s="1">
        <v>5.4552919841777934</v>
      </c>
      <c r="Y1747" s="1">
        <f>Tabulka1[[#This Row],[z2]]</f>
        <v>15.218999999999999</v>
      </c>
      <c r="Z1747" s="1">
        <f>Tabulka1[[#This Row],[std2]]</f>
        <v>0</v>
      </c>
      <c r="AA1747" s="1" t="s">
        <v>40</v>
      </c>
      <c r="AB1747" s="1" t="s">
        <v>37</v>
      </c>
      <c r="AC1747" s="1" t="str">
        <f>Tabulka1[[#This Row],[z2Label]]</f>
        <v>pH</v>
      </c>
      <c r="AD1747" s="1">
        <f>Tabulka1[[#This Row],[y2]]</f>
        <v>1</v>
      </c>
      <c r="AE1747" s="1">
        <f>Tabulka1[[#This Row],[x3]]</f>
        <v>27.902960927169488</v>
      </c>
      <c r="AF1747" s="1">
        <f>Tabulka1[[#This Row],[x2]]-Tabulka1[[#This Row],[x3]]</f>
        <v>17.797039072830515</v>
      </c>
      <c r="AG1747" s="1">
        <f>100-Tabulka1[[#This Row],[Na2O_proc]]-Tabulka1[[#This Row],[SiO2_proc]]</f>
        <v>54.3</v>
      </c>
      <c r="AH1747" s="1">
        <f>Tabulka1[[#This Row],[z2]]</f>
        <v>15.218999999999999</v>
      </c>
      <c r="AI1747" s="1">
        <f>Tabulka1[[#This Row],[std2]]</f>
        <v>0</v>
      </c>
      <c r="AJ1747" s="1" t="str">
        <f>Tabulka1[[#This Row],[z2Label]]</f>
        <v>pH</v>
      </c>
      <c r="AK1747" s="1">
        <v>25</v>
      </c>
      <c r="AL1747" s="1" t="s">
        <v>83</v>
      </c>
      <c r="AM1747" s="1" t="s">
        <v>79</v>
      </c>
      <c r="AN1747" s="1"/>
      <c r="AO1747" s="1"/>
      <c r="AP1747" s="1"/>
      <c r="AQ1747" s="1"/>
    </row>
    <row r="1748" spans="1:43" ht="16.5" x14ac:dyDescent="0.35">
      <c r="A1748" s="1">
        <v>0</v>
      </c>
      <c r="B1748" s="1">
        <v>0</v>
      </c>
      <c r="C1748" s="1">
        <f>Tabulka1[[#This Row],[z2]]</f>
        <v>7</v>
      </c>
      <c r="D1748" s="1" t="str">
        <f>Tabulka1[[#This Row],[std2]]</f>
        <v>–</v>
      </c>
      <c r="E1748" s="1">
        <v>5</v>
      </c>
      <c r="F1748" s="1" t="s">
        <v>84</v>
      </c>
      <c r="G1748" s="1" t="s">
        <v>27</v>
      </c>
      <c r="H1748" s="1" t="str">
        <f>Tabulka1[[#This Row],[z2Label]]</f>
        <v>pH</v>
      </c>
      <c r="I1748" s="1">
        <v>0</v>
      </c>
      <c r="J1748" s="1">
        <v>1.5</v>
      </c>
      <c r="K1748" s="1">
        <v>7</v>
      </c>
      <c r="L1748" s="1" t="s">
        <v>46</v>
      </c>
      <c r="M1748" s="1" t="s">
        <v>29</v>
      </c>
      <c r="N1748" s="1" t="s">
        <v>28</v>
      </c>
      <c r="O1748" s="1" t="s">
        <v>70</v>
      </c>
      <c r="P1748" s="1">
        <v>0</v>
      </c>
      <c r="Q1748" s="1">
        <v>1.5</v>
      </c>
      <c r="R1748" s="1">
        <f>Tabulka1[[#This Row],[z2]]</f>
        <v>7</v>
      </c>
      <c r="S1748" s="1" t="str">
        <f>Tabulka1[[#This Row],[std2]]</f>
        <v>–</v>
      </c>
      <c r="T1748" s="1" t="s">
        <v>39</v>
      </c>
      <c r="U1748" s="1" t="s">
        <v>28</v>
      </c>
      <c r="V1748" s="1" t="str">
        <f>Tabulka1[[#This Row],[z2Label]]</f>
        <v>pH</v>
      </c>
      <c r="W1748" s="1">
        <v>0</v>
      </c>
      <c r="X1748" s="1">
        <v>0</v>
      </c>
      <c r="Y1748" s="1">
        <f>Tabulka1[[#This Row],[z2]]</f>
        <v>7</v>
      </c>
      <c r="Z1748" s="1" t="str">
        <f>Tabulka1[[#This Row],[std2]]</f>
        <v>–</v>
      </c>
      <c r="AA1748" s="1" t="s">
        <v>40</v>
      </c>
      <c r="AB1748" s="1" t="s">
        <v>37</v>
      </c>
      <c r="AC1748" s="1" t="str">
        <f>Tabulka1[[#This Row],[z2Label]]</f>
        <v>pH</v>
      </c>
      <c r="AD1748" s="1">
        <f>Tabulka1[[#This Row],[y2]]</f>
        <v>1.5</v>
      </c>
      <c r="AE1748" s="1">
        <f>Tabulka1[[#This Row],[x3]]</f>
        <v>0</v>
      </c>
      <c r="AF1748" s="1">
        <f>Tabulka1[[#This Row],[x2]]-Tabulka1[[#This Row],[x3]]</f>
        <v>0</v>
      </c>
      <c r="AG1748" s="1">
        <f>100-Tabulka1[[#This Row],[Na2O_proc]]-Tabulka1[[#This Row],[SiO2_proc]]</f>
        <v>100</v>
      </c>
      <c r="AH1748" s="1">
        <f>Tabulka1[[#This Row],[z2]]</f>
        <v>7</v>
      </c>
      <c r="AI1748" s="1" t="str">
        <f>Tabulka1[[#This Row],[std2]]</f>
        <v>–</v>
      </c>
      <c r="AJ1748" s="1" t="str">
        <f>Tabulka1[[#This Row],[z2Label]]</f>
        <v>pH</v>
      </c>
      <c r="AK1748" s="1">
        <v>25</v>
      </c>
      <c r="AL1748" s="1" t="s">
        <v>83</v>
      </c>
      <c r="AM1748" s="1" t="s">
        <v>79</v>
      </c>
      <c r="AN1748" s="1"/>
      <c r="AO1748" s="1"/>
      <c r="AP1748" s="1"/>
      <c r="AQ1748" s="1"/>
    </row>
    <row r="1749" spans="1:43" ht="16.5" x14ac:dyDescent="0.35">
      <c r="A1749" s="1">
        <v>0.565349725471473</v>
      </c>
      <c r="B1749" s="1">
        <v>0.42401229410360475</v>
      </c>
      <c r="C1749" s="1">
        <f>Tabulka1[[#This Row],[z2]]</f>
        <v>13.069000000000001</v>
      </c>
      <c r="D1749" s="1">
        <f>Tabulka1[[#This Row],[std2]]</f>
        <v>0</v>
      </c>
      <c r="E1749" s="1">
        <v>5</v>
      </c>
      <c r="F1749" s="1" t="s">
        <v>84</v>
      </c>
      <c r="G1749" s="1" t="s">
        <v>27</v>
      </c>
      <c r="H1749" s="1" t="str">
        <f>Tabulka1[[#This Row],[z2Label]]</f>
        <v>pH</v>
      </c>
      <c r="I1749" s="1">
        <v>5</v>
      </c>
      <c r="J1749" s="1">
        <v>1.5</v>
      </c>
      <c r="K1749" s="1">
        <v>13.069000000000001</v>
      </c>
      <c r="L1749" s="1">
        <v>0</v>
      </c>
      <c r="M1749" s="1" t="s">
        <v>29</v>
      </c>
      <c r="N1749" s="1" t="s">
        <v>28</v>
      </c>
      <c r="O1749" s="1" t="s">
        <v>70</v>
      </c>
      <c r="P1749" s="1">
        <v>2.5552854879663189</v>
      </c>
      <c r="Q1749" s="1">
        <v>1.5</v>
      </c>
      <c r="R1749" s="1">
        <f>Tabulka1[[#This Row],[z2]]</f>
        <v>13.069000000000001</v>
      </c>
      <c r="S1749" s="1">
        <f>Tabulka1[[#This Row],[std2]]</f>
        <v>0</v>
      </c>
      <c r="T1749" s="1" t="s">
        <v>39</v>
      </c>
      <c r="U1749" s="1" t="s">
        <v>28</v>
      </c>
      <c r="V1749" s="1" t="str">
        <f>Tabulka1[[#This Row],[z2Label]]</f>
        <v>pH</v>
      </c>
      <c r="W1749" s="1">
        <v>0.57110157498392367</v>
      </c>
      <c r="X1749" s="1">
        <v>0.42832618123794258</v>
      </c>
      <c r="Y1749" s="1">
        <f>Tabulka1[[#This Row],[z2]]</f>
        <v>13.069000000000001</v>
      </c>
      <c r="Z1749" s="1">
        <f>Tabulka1[[#This Row],[std2]]</f>
        <v>0</v>
      </c>
      <c r="AA1749" s="1" t="s">
        <v>40</v>
      </c>
      <c r="AB1749" s="1" t="s">
        <v>37</v>
      </c>
      <c r="AC1749" s="1" t="str">
        <f>Tabulka1[[#This Row],[z2Label]]</f>
        <v>pH</v>
      </c>
      <c r="AD1749" s="1">
        <f>Tabulka1[[#This Row],[y2]]</f>
        <v>1.5</v>
      </c>
      <c r="AE1749" s="1">
        <f>Tabulka1[[#This Row],[x3]]</f>
        <v>2.5552854879663189</v>
      </c>
      <c r="AF1749" s="1">
        <f>Tabulka1[[#This Row],[x2]]-Tabulka1[[#This Row],[x3]]</f>
        <v>2.4447145120336811</v>
      </c>
      <c r="AG1749" s="1">
        <f>100-Tabulka1[[#This Row],[Na2O_proc]]-Tabulka1[[#This Row],[SiO2_proc]]</f>
        <v>95</v>
      </c>
      <c r="AH1749" s="1">
        <f>Tabulka1[[#This Row],[z2]]</f>
        <v>13.069000000000001</v>
      </c>
      <c r="AI1749" s="1">
        <f>Tabulka1[[#This Row],[std2]]</f>
        <v>0</v>
      </c>
      <c r="AJ1749" s="1" t="str">
        <f>Tabulka1[[#This Row],[z2Label]]</f>
        <v>pH</v>
      </c>
      <c r="AK1749" s="1">
        <v>25</v>
      </c>
      <c r="AL1749" s="1" t="s">
        <v>83</v>
      </c>
      <c r="AM1749" s="1" t="s">
        <v>79</v>
      </c>
      <c r="AN1749" s="1"/>
      <c r="AO1749" s="1"/>
      <c r="AP1749" s="1"/>
      <c r="AQ1749" s="1"/>
    </row>
    <row r="1750" spans="1:43" ht="16.5" x14ac:dyDescent="0.35">
      <c r="A1750" s="1">
        <v>1.1804401137177456</v>
      </c>
      <c r="B1750" s="1">
        <v>0.88533008528830925</v>
      </c>
      <c r="C1750" s="1">
        <f>Tabulka1[[#This Row],[z2]]</f>
        <v>13.396000000000001</v>
      </c>
      <c r="D1750" s="1">
        <f>Tabulka1[[#This Row],[std2]]</f>
        <v>1.4142135623735675E-3</v>
      </c>
      <c r="E1750" s="1">
        <v>5</v>
      </c>
      <c r="F1750" s="1" t="s">
        <v>84</v>
      </c>
      <c r="G1750" s="1" t="s">
        <v>27</v>
      </c>
      <c r="H1750" s="1" t="str">
        <f>Tabulka1[[#This Row],[z2Label]]</f>
        <v>pH</v>
      </c>
      <c r="I1750" s="1">
        <v>10</v>
      </c>
      <c r="J1750" s="1">
        <v>1.5</v>
      </c>
      <c r="K1750" s="1">
        <v>13.396000000000001</v>
      </c>
      <c r="L1750" s="1">
        <v>1.4142135623735675E-3</v>
      </c>
      <c r="M1750" s="1" t="s">
        <v>29</v>
      </c>
      <c r="N1750" s="1" t="s">
        <v>28</v>
      </c>
      <c r="O1750" s="1" t="s">
        <v>70</v>
      </c>
      <c r="P1750" s="1">
        <v>5.1105709759326379</v>
      </c>
      <c r="Q1750" s="1">
        <v>1.5</v>
      </c>
      <c r="R1750" s="1">
        <f>Tabulka1[[#This Row],[z2]]</f>
        <v>13.396000000000001</v>
      </c>
      <c r="S1750" s="1">
        <f>Tabulka1[[#This Row],[std2]]</f>
        <v>1.4142135623735675E-3</v>
      </c>
      <c r="T1750" s="1" t="s">
        <v>39</v>
      </c>
      <c r="U1750" s="1" t="s">
        <v>28</v>
      </c>
      <c r="V1750" s="1" t="str">
        <f>Tabulka1[[#This Row],[z2Label]]</f>
        <v>pH</v>
      </c>
      <c r="W1750" s="1">
        <v>1.2056588805216166</v>
      </c>
      <c r="X1750" s="1">
        <v>0.90424416039121214</v>
      </c>
      <c r="Y1750" s="1">
        <f>Tabulka1[[#This Row],[z2]]</f>
        <v>13.396000000000001</v>
      </c>
      <c r="Z1750" s="1">
        <f>Tabulka1[[#This Row],[std2]]</f>
        <v>1.4142135623735675E-3</v>
      </c>
      <c r="AA1750" s="1" t="s">
        <v>40</v>
      </c>
      <c r="AB1750" s="1" t="s">
        <v>37</v>
      </c>
      <c r="AC1750" s="1" t="str">
        <f>Tabulka1[[#This Row],[z2Label]]</f>
        <v>pH</v>
      </c>
      <c r="AD1750" s="1">
        <f>Tabulka1[[#This Row],[y2]]</f>
        <v>1.5</v>
      </c>
      <c r="AE1750" s="1">
        <f>Tabulka1[[#This Row],[x3]]</f>
        <v>5.1105709759326379</v>
      </c>
      <c r="AF1750" s="1">
        <f>Tabulka1[[#This Row],[x2]]-Tabulka1[[#This Row],[x3]]</f>
        <v>4.8894290240673621</v>
      </c>
      <c r="AG1750" s="1">
        <f>100-Tabulka1[[#This Row],[Na2O_proc]]-Tabulka1[[#This Row],[SiO2_proc]]</f>
        <v>90</v>
      </c>
      <c r="AH1750" s="1">
        <f>Tabulka1[[#This Row],[z2]]</f>
        <v>13.396000000000001</v>
      </c>
      <c r="AI1750" s="1">
        <f>Tabulka1[[#This Row],[std2]]</f>
        <v>1.4142135623735675E-3</v>
      </c>
      <c r="AJ1750" s="1" t="str">
        <f>Tabulka1[[#This Row],[z2Label]]</f>
        <v>pH</v>
      </c>
      <c r="AK1750" s="1">
        <v>25</v>
      </c>
      <c r="AL1750" s="1" t="s">
        <v>83</v>
      </c>
      <c r="AM1750" s="1" t="s">
        <v>79</v>
      </c>
      <c r="AN1750" s="1"/>
      <c r="AO1750" s="1"/>
      <c r="AP1750" s="1"/>
      <c r="AQ1750" s="1"/>
    </row>
    <row r="1751" spans="1:43" ht="16.5" x14ac:dyDescent="0.35">
      <c r="A1751" s="1">
        <v>1.8508458299876298</v>
      </c>
      <c r="B1751" s="1">
        <v>1.3881343724907222</v>
      </c>
      <c r="C1751" s="1">
        <f>Tabulka1[[#This Row],[z2]]</f>
        <v>13.620000000000001</v>
      </c>
      <c r="D1751" s="1">
        <f>Tabulka1[[#This Row],[std2]]</f>
        <v>1.4142135623735675E-3</v>
      </c>
      <c r="E1751" s="1">
        <v>5</v>
      </c>
      <c r="F1751" s="1" t="s">
        <v>84</v>
      </c>
      <c r="G1751" s="1" t="s">
        <v>27</v>
      </c>
      <c r="H1751" s="1" t="str">
        <f>Tabulka1[[#This Row],[z2Label]]</f>
        <v>pH</v>
      </c>
      <c r="I1751" s="1">
        <v>15</v>
      </c>
      <c r="J1751" s="1">
        <v>1.5</v>
      </c>
      <c r="K1751" s="1">
        <v>13.620000000000001</v>
      </c>
      <c r="L1751" s="1">
        <v>1.4142135623735675E-3</v>
      </c>
      <c r="M1751" s="1" t="s">
        <v>29</v>
      </c>
      <c r="N1751" s="1" t="s">
        <v>28</v>
      </c>
      <c r="O1751" s="1" t="s">
        <v>70</v>
      </c>
      <c r="P1751" s="1">
        <v>7.6658564638989564</v>
      </c>
      <c r="Q1751" s="1">
        <v>1.5</v>
      </c>
      <c r="R1751" s="1">
        <f>Tabulka1[[#This Row],[z2]]</f>
        <v>13.620000000000001</v>
      </c>
      <c r="S1751" s="1">
        <f>Tabulka1[[#This Row],[std2]]</f>
        <v>1.4142135623735675E-3</v>
      </c>
      <c r="T1751" s="1" t="s">
        <v>39</v>
      </c>
      <c r="U1751" s="1" t="s">
        <v>28</v>
      </c>
      <c r="V1751" s="1" t="str">
        <f>Tabulka1[[#This Row],[z2Label]]</f>
        <v>pH</v>
      </c>
      <c r="W1751" s="1">
        <v>1.9148699867108023</v>
      </c>
      <c r="X1751" s="1">
        <v>1.4361524900331017</v>
      </c>
      <c r="Y1751" s="1">
        <f>Tabulka1[[#This Row],[z2]]</f>
        <v>13.620000000000001</v>
      </c>
      <c r="Z1751" s="1">
        <f>Tabulka1[[#This Row],[std2]]</f>
        <v>1.4142135623735675E-3</v>
      </c>
      <c r="AA1751" s="1" t="s">
        <v>40</v>
      </c>
      <c r="AB1751" s="1" t="s">
        <v>37</v>
      </c>
      <c r="AC1751" s="1" t="str">
        <f>Tabulka1[[#This Row],[z2Label]]</f>
        <v>pH</v>
      </c>
      <c r="AD1751" s="1">
        <f>Tabulka1[[#This Row],[y2]]</f>
        <v>1.5</v>
      </c>
      <c r="AE1751" s="1">
        <f>Tabulka1[[#This Row],[x3]]</f>
        <v>7.6658564638989564</v>
      </c>
      <c r="AF1751" s="1">
        <f>Tabulka1[[#This Row],[x2]]-Tabulka1[[#This Row],[x3]]</f>
        <v>7.3341435361010436</v>
      </c>
      <c r="AG1751" s="1">
        <f>100-Tabulka1[[#This Row],[Na2O_proc]]-Tabulka1[[#This Row],[SiO2_proc]]</f>
        <v>85</v>
      </c>
      <c r="AH1751" s="1">
        <f>Tabulka1[[#This Row],[z2]]</f>
        <v>13.620000000000001</v>
      </c>
      <c r="AI1751" s="1">
        <f>Tabulka1[[#This Row],[std2]]</f>
        <v>1.4142135623735675E-3</v>
      </c>
      <c r="AJ1751" s="1" t="str">
        <f>Tabulka1[[#This Row],[z2Label]]</f>
        <v>pH</v>
      </c>
      <c r="AK1751" s="1">
        <v>25</v>
      </c>
      <c r="AL1751" s="1" t="s">
        <v>83</v>
      </c>
      <c r="AM1751" s="1" t="s">
        <v>79</v>
      </c>
      <c r="AN1751" s="1"/>
      <c r="AO1751" s="1"/>
      <c r="AP1751" s="1"/>
      <c r="AQ1751" s="1"/>
    </row>
    <row r="1752" spans="1:43" ht="16.5" x14ac:dyDescent="0.35">
      <c r="A1752" s="1">
        <v>2.5818485644219709</v>
      </c>
      <c r="B1752" s="1">
        <v>1.936386423316478</v>
      </c>
      <c r="C1752" s="1">
        <f>Tabulka1[[#This Row],[z2]]</f>
        <v>13.791499999999999</v>
      </c>
      <c r="D1752" s="1">
        <f>Tabulka1[[#This Row],[std2]]</f>
        <v>7.0710678118615568E-4</v>
      </c>
      <c r="E1752" s="1">
        <v>5</v>
      </c>
      <c r="F1752" s="1" t="s">
        <v>84</v>
      </c>
      <c r="G1752" s="1" t="s">
        <v>27</v>
      </c>
      <c r="H1752" s="1" t="str">
        <f>Tabulka1[[#This Row],[z2Label]]</f>
        <v>pH</v>
      </c>
      <c r="I1752" s="1">
        <v>20</v>
      </c>
      <c r="J1752" s="1">
        <v>1.5</v>
      </c>
      <c r="K1752" s="1">
        <v>13.791499999999999</v>
      </c>
      <c r="L1752" s="1">
        <v>7.0710678118615568E-4</v>
      </c>
      <c r="M1752" s="1" t="s">
        <v>29</v>
      </c>
      <c r="N1752" s="1" t="s">
        <v>28</v>
      </c>
      <c r="O1752" s="1" t="s">
        <v>70</v>
      </c>
      <c r="P1752" s="1">
        <v>10.221141951865276</v>
      </c>
      <c r="Q1752" s="1">
        <v>1.5</v>
      </c>
      <c r="R1752" s="1">
        <f>Tabulka1[[#This Row],[z2]]</f>
        <v>13.791499999999999</v>
      </c>
      <c r="S1752" s="1">
        <f>Tabulka1[[#This Row],[std2]]</f>
        <v>7.0710678118615568E-4</v>
      </c>
      <c r="T1752" s="1" t="s">
        <v>39</v>
      </c>
      <c r="U1752" s="1" t="s">
        <v>28</v>
      </c>
      <c r="V1752" s="1" t="str">
        <f>Tabulka1[[#This Row],[z2Label]]</f>
        <v>pH</v>
      </c>
      <c r="W1752" s="1">
        <v>2.7127324811736373</v>
      </c>
      <c r="X1752" s="1">
        <v>2.0345493608802272</v>
      </c>
      <c r="Y1752" s="1">
        <f>Tabulka1[[#This Row],[z2]]</f>
        <v>13.791499999999999</v>
      </c>
      <c r="Z1752" s="1">
        <f>Tabulka1[[#This Row],[std2]]</f>
        <v>7.0710678118615568E-4</v>
      </c>
      <c r="AA1752" s="1" t="s">
        <v>40</v>
      </c>
      <c r="AB1752" s="1" t="s">
        <v>37</v>
      </c>
      <c r="AC1752" s="1" t="str">
        <f>Tabulka1[[#This Row],[z2Label]]</f>
        <v>pH</v>
      </c>
      <c r="AD1752" s="1">
        <f>Tabulka1[[#This Row],[y2]]</f>
        <v>1.5</v>
      </c>
      <c r="AE1752" s="1">
        <f>Tabulka1[[#This Row],[x3]]</f>
        <v>10.221141951865276</v>
      </c>
      <c r="AF1752" s="1">
        <f>Tabulka1[[#This Row],[x2]]-Tabulka1[[#This Row],[x3]]</f>
        <v>9.7788580481347243</v>
      </c>
      <c r="AG1752" s="1">
        <f>100-Tabulka1[[#This Row],[Na2O_proc]]-Tabulka1[[#This Row],[SiO2_proc]]</f>
        <v>80</v>
      </c>
      <c r="AH1752" s="1">
        <f>Tabulka1[[#This Row],[z2]]</f>
        <v>13.791499999999999</v>
      </c>
      <c r="AI1752" s="1">
        <f>Tabulka1[[#This Row],[std2]]</f>
        <v>7.0710678118615568E-4</v>
      </c>
      <c r="AJ1752" s="1" t="str">
        <f>Tabulka1[[#This Row],[z2Label]]</f>
        <v>pH</v>
      </c>
      <c r="AK1752" s="1">
        <v>25</v>
      </c>
      <c r="AL1752" s="1" t="s">
        <v>83</v>
      </c>
      <c r="AM1752" s="1" t="s">
        <v>79</v>
      </c>
      <c r="AN1752" s="1"/>
      <c r="AO1752" s="1"/>
      <c r="AP1752" s="1"/>
      <c r="AQ1752" s="1"/>
    </row>
    <row r="1753" spans="1:43" ht="16.5" x14ac:dyDescent="0.35">
      <c r="A1753" s="1">
        <v>3.3806750363506151</v>
      </c>
      <c r="B1753" s="1">
        <v>2.5355062772629613</v>
      </c>
      <c r="C1753" s="1">
        <f>Tabulka1[[#This Row],[z2]]</f>
        <v>13.944500000000001</v>
      </c>
      <c r="D1753" s="1">
        <f>Tabulka1[[#This Row],[std2]]</f>
        <v>7.0710678118615568E-4</v>
      </c>
      <c r="E1753" s="1">
        <v>5</v>
      </c>
      <c r="F1753" s="1" t="s">
        <v>84</v>
      </c>
      <c r="G1753" s="1" t="s">
        <v>27</v>
      </c>
      <c r="H1753" s="1" t="str">
        <f>Tabulka1[[#This Row],[z2Label]]</f>
        <v>pH</v>
      </c>
      <c r="I1753" s="1">
        <v>25</v>
      </c>
      <c r="J1753" s="1">
        <v>1.5</v>
      </c>
      <c r="K1753" s="1">
        <v>13.944500000000001</v>
      </c>
      <c r="L1753" s="1">
        <v>7.0710678118615568E-4</v>
      </c>
      <c r="M1753" s="1" t="s">
        <v>29</v>
      </c>
      <c r="N1753" s="1" t="s">
        <v>28</v>
      </c>
      <c r="O1753" s="1" t="s">
        <v>70</v>
      </c>
      <c r="P1753" s="1">
        <v>12.776427439831593</v>
      </c>
      <c r="Q1753" s="1">
        <v>1.5</v>
      </c>
      <c r="R1753" s="1">
        <f>Tabulka1[[#This Row],[z2]]</f>
        <v>13.944500000000001</v>
      </c>
      <c r="S1753" s="1">
        <f>Tabulka1[[#This Row],[std2]]</f>
        <v>7.0710678118615568E-4</v>
      </c>
      <c r="T1753" s="1" t="s">
        <v>39</v>
      </c>
      <c r="U1753" s="1" t="s">
        <v>28</v>
      </c>
      <c r="V1753" s="1" t="str">
        <f>Tabulka1[[#This Row],[z2Label]]</f>
        <v>pH</v>
      </c>
      <c r="W1753" s="1">
        <v>3.616976641564849</v>
      </c>
      <c r="X1753" s="1">
        <v>2.7127324811736369</v>
      </c>
      <c r="Y1753" s="1">
        <f>Tabulka1[[#This Row],[z2]]</f>
        <v>13.944500000000001</v>
      </c>
      <c r="Z1753" s="1">
        <f>Tabulka1[[#This Row],[std2]]</f>
        <v>7.0710678118615568E-4</v>
      </c>
      <c r="AA1753" s="1" t="s">
        <v>40</v>
      </c>
      <c r="AB1753" s="1" t="s">
        <v>37</v>
      </c>
      <c r="AC1753" s="1" t="str">
        <f>Tabulka1[[#This Row],[z2Label]]</f>
        <v>pH</v>
      </c>
      <c r="AD1753" s="1">
        <f>Tabulka1[[#This Row],[y2]]</f>
        <v>1.5</v>
      </c>
      <c r="AE1753" s="1">
        <f>Tabulka1[[#This Row],[x3]]</f>
        <v>12.776427439831593</v>
      </c>
      <c r="AF1753" s="1">
        <f>Tabulka1[[#This Row],[x2]]-Tabulka1[[#This Row],[x3]]</f>
        <v>12.223572560168407</v>
      </c>
      <c r="AG1753" s="1">
        <f>100-Tabulka1[[#This Row],[Na2O_proc]]-Tabulka1[[#This Row],[SiO2_proc]]</f>
        <v>75</v>
      </c>
      <c r="AH1753" s="1">
        <f>Tabulka1[[#This Row],[z2]]</f>
        <v>13.944500000000001</v>
      </c>
      <c r="AI1753" s="1">
        <f>Tabulka1[[#This Row],[std2]]</f>
        <v>7.0710678118615568E-4</v>
      </c>
      <c r="AJ1753" s="1" t="str">
        <f>Tabulka1[[#This Row],[z2Label]]</f>
        <v>pH</v>
      </c>
      <c r="AK1753" s="1">
        <v>25</v>
      </c>
      <c r="AL1753" s="1" t="s">
        <v>83</v>
      </c>
      <c r="AM1753" s="1" t="s">
        <v>79</v>
      </c>
      <c r="AN1753" s="1"/>
      <c r="AO1753" s="1"/>
      <c r="AP1753" s="1"/>
      <c r="AQ1753" s="1"/>
    </row>
    <row r="1754" spans="1:43" ht="16.5" x14ac:dyDescent="0.35">
      <c r="A1754" s="1">
        <v>4.2529406020095921</v>
      </c>
      <c r="B1754" s="1">
        <v>3.1897054515071943</v>
      </c>
      <c r="C1754" s="1">
        <f>Tabulka1[[#This Row],[z2]]</f>
        <v>14.086</v>
      </c>
      <c r="D1754" s="1">
        <f>Tabulka1[[#This Row],[std2]]</f>
        <v>1.4142135623723114E-3</v>
      </c>
      <c r="E1754" s="1">
        <v>5</v>
      </c>
      <c r="F1754" s="1" t="s">
        <v>84</v>
      </c>
      <c r="G1754" s="1" t="s">
        <v>27</v>
      </c>
      <c r="H1754" s="1" t="str">
        <f>Tabulka1[[#This Row],[z2Label]]</f>
        <v>pH</v>
      </c>
      <c r="I1754" s="1">
        <v>30</v>
      </c>
      <c r="J1754" s="1">
        <v>1.5</v>
      </c>
      <c r="K1754" s="1">
        <v>14.086</v>
      </c>
      <c r="L1754" s="1">
        <v>1.4142135623723114E-3</v>
      </c>
      <c r="M1754" s="1" t="s">
        <v>29</v>
      </c>
      <c r="N1754" s="1" t="s">
        <v>28</v>
      </c>
      <c r="O1754" s="1" t="s">
        <v>70</v>
      </c>
      <c r="P1754" s="1">
        <v>15.331712927797913</v>
      </c>
      <c r="Q1754" s="1">
        <v>1.5</v>
      </c>
      <c r="R1754" s="1">
        <f>Tabulka1[[#This Row],[z2]]</f>
        <v>14.086</v>
      </c>
      <c r="S1754" s="1">
        <f>Tabulka1[[#This Row],[std2]]</f>
        <v>1.4142135623723114E-3</v>
      </c>
      <c r="T1754" s="1" t="s">
        <v>39</v>
      </c>
      <c r="U1754" s="1" t="s">
        <v>28</v>
      </c>
      <c r="V1754" s="1" t="str">
        <f>Tabulka1[[#This Row],[z2Label]]</f>
        <v>pH</v>
      </c>
      <c r="W1754" s="1">
        <v>4.6503985391548062</v>
      </c>
      <c r="X1754" s="1">
        <v>3.487798904366104</v>
      </c>
      <c r="Y1754" s="1">
        <f>Tabulka1[[#This Row],[z2]]</f>
        <v>14.086</v>
      </c>
      <c r="Z1754" s="1">
        <f>Tabulka1[[#This Row],[std2]]</f>
        <v>1.4142135623723114E-3</v>
      </c>
      <c r="AA1754" s="1" t="s">
        <v>40</v>
      </c>
      <c r="AB1754" s="1" t="s">
        <v>37</v>
      </c>
      <c r="AC1754" s="1" t="str">
        <f>Tabulka1[[#This Row],[z2Label]]</f>
        <v>pH</v>
      </c>
      <c r="AD1754" s="1">
        <f>Tabulka1[[#This Row],[y2]]</f>
        <v>1.5</v>
      </c>
      <c r="AE1754" s="1">
        <f>Tabulka1[[#This Row],[x3]]</f>
        <v>15.331712927797913</v>
      </c>
      <c r="AF1754" s="1">
        <f>Tabulka1[[#This Row],[x2]]-Tabulka1[[#This Row],[x3]]</f>
        <v>14.668287072202087</v>
      </c>
      <c r="AG1754" s="1">
        <f>100-Tabulka1[[#This Row],[Na2O_proc]]-Tabulka1[[#This Row],[SiO2_proc]]</f>
        <v>70</v>
      </c>
      <c r="AH1754" s="1">
        <f>Tabulka1[[#This Row],[z2]]</f>
        <v>14.086</v>
      </c>
      <c r="AI1754" s="1">
        <f>Tabulka1[[#This Row],[std2]]</f>
        <v>1.4142135623723114E-3</v>
      </c>
      <c r="AJ1754" s="1" t="str">
        <f>Tabulka1[[#This Row],[z2Label]]</f>
        <v>pH</v>
      </c>
      <c r="AK1754" s="1">
        <v>25</v>
      </c>
      <c r="AL1754" s="1" t="s">
        <v>83</v>
      </c>
      <c r="AM1754" s="1" t="s">
        <v>79</v>
      </c>
      <c r="AN1754" s="1"/>
      <c r="AO1754" s="1"/>
      <c r="AP1754" s="1"/>
      <c r="AQ1754" s="1"/>
    </row>
    <row r="1755" spans="1:43" ht="16.5" x14ac:dyDescent="0.35">
      <c r="A1755" s="1">
        <v>5.206362985307841</v>
      </c>
      <c r="B1755" s="1">
        <v>3.9047722389808808</v>
      </c>
      <c r="C1755" s="1">
        <f>Tabulka1[[#This Row],[z2]]</f>
        <v>14.234</v>
      </c>
      <c r="D1755" s="1">
        <f>Tabulka1[[#This Row],[std2]]</f>
        <v>1.4142135623723114E-3</v>
      </c>
      <c r="E1755" s="1">
        <v>5</v>
      </c>
      <c r="F1755" s="1" t="s">
        <v>84</v>
      </c>
      <c r="G1755" s="1" t="s">
        <v>27</v>
      </c>
      <c r="H1755" s="1" t="str">
        <f>Tabulka1[[#This Row],[z2Label]]</f>
        <v>pH</v>
      </c>
      <c r="I1755" s="1">
        <v>35</v>
      </c>
      <c r="J1755" s="1">
        <v>1.5</v>
      </c>
      <c r="K1755" s="1">
        <v>14.234</v>
      </c>
      <c r="L1755" s="1">
        <v>1.4142135623723114E-3</v>
      </c>
      <c r="M1755" s="1" t="s">
        <v>29</v>
      </c>
      <c r="N1755" s="1" t="s">
        <v>28</v>
      </c>
      <c r="O1755" s="1" t="s">
        <v>70</v>
      </c>
      <c r="P1755" s="1">
        <v>17.886998415764232</v>
      </c>
      <c r="Q1755" s="1">
        <v>1.5</v>
      </c>
      <c r="R1755" s="1">
        <f>Tabulka1[[#This Row],[z2]]</f>
        <v>14.234</v>
      </c>
      <c r="S1755" s="1">
        <f>Tabulka1[[#This Row],[std2]]</f>
        <v>1.4142135623723114E-3</v>
      </c>
      <c r="T1755" s="1" t="s">
        <v>39</v>
      </c>
      <c r="U1755" s="1" t="s">
        <v>28</v>
      </c>
      <c r="V1755" s="1" t="str">
        <f>Tabulka1[[#This Row],[z2Label]]</f>
        <v>pH</v>
      </c>
      <c r="W1755" s="1">
        <v>5.8428084209893711</v>
      </c>
      <c r="X1755" s="1">
        <v>4.3821063157420284</v>
      </c>
      <c r="Y1755" s="1">
        <f>Tabulka1[[#This Row],[z2]]</f>
        <v>14.234</v>
      </c>
      <c r="Z1755" s="1">
        <f>Tabulka1[[#This Row],[std2]]</f>
        <v>1.4142135623723114E-3</v>
      </c>
      <c r="AA1755" s="1" t="s">
        <v>40</v>
      </c>
      <c r="AB1755" s="1" t="s">
        <v>37</v>
      </c>
      <c r="AC1755" s="1" t="str">
        <f>Tabulka1[[#This Row],[z2Label]]</f>
        <v>pH</v>
      </c>
      <c r="AD1755" s="1">
        <f>Tabulka1[[#This Row],[y2]]</f>
        <v>1.5</v>
      </c>
      <c r="AE1755" s="1">
        <f>Tabulka1[[#This Row],[x3]]</f>
        <v>17.886998415764232</v>
      </c>
      <c r="AF1755" s="1">
        <f>Tabulka1[[#This Row],[x2]]-Tabulka1[[#This Row],[x3]]</f>
        <v>17.113001584235768</v>
      </c>
      <c r="AG1755" s="1">
        <f>100-Tabulka1[[#This Row],[Na2O_proc]]-Tabulka1[[#This Row],[SiO2_proc]]</f>
        <v>65</v>
      </c>
      <c r="AH1755" s="1">
        <f>Tabulka1[[#This Row],[z2]]</f>
        <v>14.234</v>
      </c>
      <c r="AI1755" s="1">
        <f>Tabulka1[[#This Row],[std2]]</f>
        <v>1.4142135623723114E-3</v>
      </c>
      <c r="AJ1755" s="1" t="str">
        <f>Tabulka1[[#This Row],[z2Label]]</f>
        <v>pH</v>
      </c>
      <c r="AK1755" s="1">
        <v>25</v>
      </c>
      <c r="AL1755" s="1" t="s">
        <v>83</v>
      </c>
      <c r="AM1755" s="1" t="s">
        <v>79</v>
      </c>
      <c r="AN1755" s="1"/>
      <c r="AO1755" s="1"/>
      <c r="AP1755" s="1"/>
      <c r="AQ1755" s="1"/>
    </row>
    <row r="1756" spans="1:43" ht="16.5" x14ac:dyDescent="0.35">
      <c r="A1756" s="1">
        <v>6.2447535753814103</v>
      </c>
      <c r="B1756" s="1">
        <v>4.6835651815360579</v>
      </c>
      <c r="C1756" s="1">
        <f>Tabulka1[[#This Row],[z2]]</f>
        <v>14.385</v>
      </c>
      <c r="D1756" s="1">
        <f>Tabulka1[[#This Row],[std2]]</f>
        <v>1.4142135623723114E-3</v>
      </c>
      <c r="E1756" s="1">
        <v>5</v>
      </c>
      <c r="F1756" s="1" t="s">
        <v>84</v>
      </c>
      <c r="G1756" s="1" t="s">
        <v>27</v>
      </c>
      <c r="H1756" s="1" t="str">
        <f>Tabulka1[[#This Row],[z2Label]]</f>
        <v>pH</v>
      </c>
      <c r="I1756" s="1">
        <v>40</v>
      </c>
      <c r="J1756" s="1">
        <v>1.5</v>
      </c>
      <c r="K1756" s="1">
        <v>14.385</v>
      </c>
      <c r="L1756" s="1">
        <v>1.4142135623723114E-3</v>
      </c>
      <c r="M1756" s="1" t="s">
        <v>29</v>
      </c>
      <c r="N1756" s="1" t="s">
        <v>28</v>
      </c>
      <c r="O1756" s="1" t="s">
        <v>70</v>
      </c>
      <c r="P1756" s="1">
        <v>20.442283903730551</v>
      </c>
      <c r="Q1756" s="1">
        <v>1.5</v>
      </c>
      <c r="R1756" s="1">
        <f>Tabulka1[[#This Row],[z2]]</f>
        <v>14.385</v>
      </c>
      <c r="S1756" s="1">
        <f>Tabulka1[[#This Row],[std2]]</f>
        <v>1.4142135623723114E-3</v>
      </c>
      <c r="T1756" s="1" t="s">
        <v>39</v>
      </c>
      <c r="U1756" s="1" t="s">
        <v>28</v>
      </c>
      <c r="V1756" s="1" t="str">
        <f>Tabulka1[[#This Row],[z2Label]]</f>
        <v>pH</v>
      </c>
      <c r="W1756" s="1">
        <v>7.2339532831296989</v>
      </c>
      <c r="X1756" s="1">
        <v>5.4254649623472728</v>
      </c>
      <c r="Y1756" s="1">
        <f>Tabulka1[[#This Row],[z2]]</f>
        <v>14.385</v>
      </c>
      <c r="Z1756" s="1">
        <f>Tabulka1[[#This Row],[std2]]</f>
        <v>1.4142135623723114E-3</v>
      </c>
      <c r="AA1756" s="1" t="s">
        <v>40</v>
      </c>
      <c r="AB1756" s="1" t="s">
        <v>37</v>
      </c>
      <c r="AC1756" s="1" t="str">
        <f>Tabulka1[[#This Row],[z2Label]]</f>
        <v>pH</v>
      </c>
      <c r="AD1756" s="1">
        <f>Tabulka1[[#This Row],[y2]]</f>
        <v>1.5</v>
      </c>
      <c r="AE1756" s="1">
        <f>Tabulka1[[#This Row],[x3]]</f>
        <v>20.442283903730551</v>
      </c>
      <c r="AF1756" s="1">
        <f>Tabulka1[[#This Row],[x2]]-Tabulka1[[#This Row],[x3]]</f>
        <v>19.557716096269449</v>
      </c>
      <c r="AG1756" s="1">
        <f>100-Tabulka1[[#This Row],[Na2O_proc]]-Tabulka1[[#This Row],[SiO2_proc]]</f>
        <v>60</v>
      </c>
      <c r="AH1756" s="1">
        <f>Tabulka1[[#This Row],[z2]]</f>
        <v>14.385</v>
      </c>
      <c r="AI1756" s="1">
        <f>Tabulka1[[#This Row],[std2]]</f>
        <v>1.4142135623723114E-3</v>
      </c>
      <c r="AJ1756" s="1" t="str">
        <f>Tabulka1[[#This Row],[z2Label]]</f>
        <v>pH</v>
      </c>
      <c r="AK1756" s="1">
        <v>25</v>
      </c>
      <c r="AL1756" s="1" t="s">
        <v>83</v>
      </c>
      <c r="AM1756" s="1" t="s">
        <v>79</v>
      </c>
      <c r="AN1756" s="1"/>
      <c r="AO1756" s="1"/>
      <c r="AP1756" s="1"/>
      <c r="AQ1756" s="1"/>
    </row>
    <row r="1757" spans="1:43" ht="16.5" x14ac:dyDescent="0.35">
      <c r="A1757" s="1">
        <v>7.3896623190607444</v>
      </c>
      <c r="B1757" s="1">
        <v>5.5422467392955586</v>
      </c>
      <c r="C1757" s="1">
        <f>Tabulka1[[#This Row],[z2]]</f>
        <v>14.551500000000001</v>
      </c>
      <c r="D1757" s="1">
        <f>Tabulka1[[#This Row],[std2]]</f>
        <v>2.1213203435597231E-3</v>
      </c>
      <c r="E1757" s="1">
        <v>5</v>
      </c>
      <c r="F1757" s="1" t="s">
        <v>84</v>
      </c>
      <c r="G1757" s="1" t="s">
        <v>27</v>
      </c>
      <c r="H1757" s="1" t="str">
        <f>Tabulka1[[#This Row],[z2Label]]</f>
        <v>pH</v>
      </c>
      <c r="I1757" s="1">
        <v>45</v>
      </c>
      <c r="J1757" s="1">
        <v>1.5</v>
      </c>
      <c r="K1757" s="1">
        <v>14.551500000000001</v>
      </c>
      <c r="L1757" s="1">
        <v>2.1213203435597231E-3</v>
      </c>
      <c r="M1757" s="1" t="s">
        <v>29</v>
      </c>
      <c r="N1757" s="1" t="s">
        <v>28</v>
      </c>
      <c r="O1757" s="1" t="s">
        <v>70</v>
      </c>
      <c r="P1757" s="1">
        <v>22.997569391696871</v>
      </c>
      <c r="Q1757" s="1">
        <v>1.5</v>
      </c>
      <c r="R1757" s="1">
        <f>Tabulka1[[#This Row],[z2]]</f>
        <v>14.551500000000001</v>
      </c>
      <c r="S1757" s="1">
        <f>Tabulka1[[#This Row],[std2]]</f>
        <v>2.1213203435597231E-3</v>
      </c>
      <c r="T1757" s="1" t="s">
        <v>39</v>
      </c>
      <c r="U1757" s="1" t="s">
        <v>28</v>
      </c>
      <c r="V1757" s="1" t="str">
        <f>Tabulka1[[#This Row],[z2Label]]</f>
        <v>pH</v>
      </c>
      <c r="W1757" s="1">
        <v>8.8780335747500843</v>
      </c>
      <c r="X1757" s="1">
        <v>6.6585251810625623</v>
      </c>
      <c r="Y1757" s="1">
        <f>Tabulka1[[#This Row],[z2]]</f>
        <v>14.551500000000001</v>
      </c>
      <c r="Z1757" s="1">
        <f>Tabulka1[[#This Row],[std2]]</f>
        <v>2.1213203435597231E-3</v>
      </c>
      <c r="AA1757" s="1" t="s">
        <v>40</v>
      </c>
      <c r="AB1757" s="1" t="s">
        <v>37</v>
      </c>
      <c r="AC1757" s="1" t="str">
        <f>Tabulka1[[#This Row],[z2Label]]</f>
        <v>pH</v>
      </c>
      <c r="AD1757" s="1">
        <f>Tabulka1[[#This Row],[y2]]</f>
        <v>1.5</v>
      </c>
      <c r="AE1757" s="1">
        <f>Tabulka1[[#This Row],[x3]]</f>
        <v>22.997569391696871</v>
      </c>
      <c r="AF1757" s="1">
        <f>Tabulka1[[#This Row],[x2]]-Tabulka1[[#This Row],[x3]]</f>
        <v>22.002430608303129</v>
      </c>
      <c r="AG1757" s="1">
        <f>100-Tabulka1[[#This Row],[Na2O_proc]]-Tabulka1[[#This Row],[SiO2_proc]]</f>
        <v>55</v>
      </c>
      <c r="AH1757" s="1">
        <f>Tabulka1[[#This Row],[z2]]</f>
        <v>14.551500000000001</v>
      </c>
      <c r="AI1757" s="1">
        <f>Tabulka1[[#This Row],[std2]]</f>
        <v>2.1213203435597231E-3</v>
      </c>
      <c r="AJ1757" s="1" t="str">
        <f>Tabulka1[[#This Row],[z2Label]]</f>
        <v>pH</v>
      </c>
      <c r="AK1757" s="1">
        <v>25</v>
      </c>
      <c r="AL1757" s="1" t="s">
        <v>83</v>
      </c>
      <c r="AM1757" s="1" t="s">
        <v>79</v>
      </c>
      <c r="AN1757" s="1"/>
      <c r="AO1757" s="1"/>
      <c r="AP1757" s="1"/>
      <c r="AQ1757" s="1"/>
    </row>
    <row r="1758" spans="1:43" ht="16.5" x14ac:dyDescent="0.35">
      <c r="A1758" s="1">
        <v>7.7965260450581875</v>
      </c>
      <c r="B1758" s="1">
        <v>5.8473945337936408</v>
      </c>
      <c r="C1758" s="1">
        <f>Tabulka1[[#This Row],[z2]]</f>
        <v>14.622499999999999</v>
      </c>
      <c r="D1758" s="1">
        <f>Tabulka1[[#This Row],[std2]]</f>
        <v>3.5355339059332906E-3</v>
      </c>
      <c r="E1758" s="1">
        <v>5</v>
      </c>
      <c r="F1758" s="1" t="s">
        <v>84</v>
      </c>
      <c r="G1758" s="1" t="s">
        <v>27</v>
      </c>
      <c r="H1758" s="1" t="str">
        <f>Tabulka1[[#This Row],[z2Label]]</f>
        <v>pH</v>
      </c>
      <c r="I1758" s="1">
        <v>46.73</v>
      </c>
      <c r="J1758" s="1">
        <v>1.5</v>
      </c>
      <c r="K1758" s="1">
        <v>14.622499999999999</v>
      </c>
      <c r="L1758" s="1">
        <v>3.5355339059332906E-3</v>
      </c>
      <c r="M1758" s="1" t="s">
        <v>29</v>
      </c>
      <c r="N1758" s="1" t="s">
        <v>28</v>
      </c>
      <c r="O1758" s="1" t="s">
        <v>70</v>
      </c>
      <c r="P1758" s="1">
        <v>23.881698170533213</v>
      </c>
      <c r="Q1758" s="1">
        <v>1.5</v>
      </c>
      <c r="R1758" s="1">
        <f>Tabulka1[[#This Row],[z2]]</f>
        <v>14.622499999999999</v>
      </c>
      <c r="S1758" s="1">
        <f>Tabulka1[[#This Row],[std2]]</f>
        <v>3.5355339059332906E-3</v>
      </c>
      <c r="T1758" s="1" t="s">
        <v>39</v>
      </c>
      <c r="U1758" s="1" t="s">
        <v>28</v>
      </c>
      <c r="V1758" s="1" t="str">
        <f>Tabulka1[[#This Row],[z2Label]]</f>
        <v>pH</v>
      </c>
      <c r="W1758" s="1">
        <v>9.5187526822034183</v>
      </c>
      <c r="X1758" s="1">
        <v>7.1390645116525633</v>
      </c>
      <c r="Y1758" s="1">
        <f>Tabulka1[[#This Row],[z2]]</f>
        <v>14.622499999999999</v>
      </c>
      <c r="Z1758" s="1">
        <f>Tabulka1[[#This Row],[std2]]</f>
        <v>3.5355339059332906E-3</v>
      </c>
      <c r="AA1758" s="1" t="s">
        <v>40</v>
      </c>
      <c r="AB1758" s="1" t="s">
        <v>37</v>
      </c>
      <c r="AC1758" s="1" t="str">
        <f>Tabulka1[[#This Row],[z2Label]]</f>
        <v>pH</v>
      </c>
      <c r="AD1758" s="1">
        <f>Tabulka1[[#This Row],[y2]]</f>
        <v>1.5</v>
      </c>
      <c r="AE1758" s="1">
        <f>Tabulka1[[#This Row],[x3]]</f>
        <v>23.881698170533213</v>
      </c>
      <c r="AF1758" s="1">
        <f>Tabulka1[[#This Row],[x2]]-Tabulka1[[#This Row],[x3]]</f>
        <v>22.848301829466784</v>
      </c>
      <c r="AG1758" s="1">
        <f>100-Tabulka1[[#This Row],[Na2O_proc]]-Tabulka1[[#This Row],[SiO2_proc]]</f>
        <v>53.27</v>
      </c>
      <c r="AH1758" s="1">
        <f>Tabulka1[[#This Row],[z2]]</f>
        <v>14.622499999999999</v>
      </c>
      <c r="AI1758" s="1">
        <f>Tabulka1[[#This Row],[std2]]</f>
        <v>3.5355339059332906E-3</v>
      </c>
      <c r="AJ1758" s="1" t="str">
        <f>Tabulka1[[#This Row],[z2Label]]</f>
        <v>pH</v>
      </c>
      <c r="AK1758" s="1">
        <v>25</v>
      </c>
      <c r="AL1758" s="1" t="s">
        <v>83</v>
      </c>
      <c r="AM1758" s="1" t="s">
        <v>79</v>
      </c>
      <c r="AN1758" s="1"/>
      <c r="AO1758" s="1"/>
      <c r="AP1758" s="1"/>
      <c r="AQ1758" s="1"/>
    </row>
    <row r="1759" spans="1:43" ht="16.5" x14ac:dyDescent="0.35">
      <c r="A1759" s="1">
        <v>0</v>
      </c>
      <c r="B1759" s="1">
        <v>0</v>
      </c>
      <c r="C1759" s="1">
        <f>Tabulka1[[#This Row],[z2]]</f>
        <v>7</v>
      </c>
      <c r="D1759" s="1" t="str">
        <f>Tabulka1[[#This Row],[std2]]</f>
        <v>–</v>
      </c>
      <c r="E1759" s="1">
        <v>6</v>
      </c>
      <c r="F1759" s="1" t="s">
        <v>84</v>
      </c>
      <c r="G1759" s="1" t="s">
        <v>27</v>
      </c>
      <c r="H1759" s="1" t="str">
        <f>Tabulka1[[#This Row],[z2Label]]</f>
        <v>pH</v>
      </c>
      <c r="I1759" s="1">
        <v>0</v>
      </c>
      <c r="J1759" s="1">
        <v>1.887</v>
      </c>
      <c r="K1759" s="1">
        <v>7</v>
      </c>
      <c r="L1759" s="1" t="s">
        <v>46</v>
      </c>
      <c r="M1759" s="1" t="s">
        <v>29</v>
      </c>
      <c r="N1759" s="1" t="s">
        <v>28</v>
      </c>
      <c r="O1759" s="1" t="s">
        <v>70</v>
      </c>
      <c r="P1759" s="1">
        <v>0</v>
      </c>
      <c r="Q1759" s="1">
        <v>1.887</v>
      </c>
      <c r="R1759" s="1">
        <f>Tabulka1[[#This Row],[z2]]</f>
        <v>7</v>
      </c>
      <c r="S1759" s="1" t="str">
        <f>Tabulka1[[#This Row],[std2]]</f>
        <v>–</v>
      </c>
      <c r="T1759" s="1" t="s">
        <v>39</v>
      </c>
      <c r="U1759" s="1" t="s">
        <v>28</v>
      </c>
      <c r="V1759" s="1" t="str">
        <f>Tabulka1[[#This Row],[z2Label]]</f>
        <v>pH</v>
      </c>
      <c r="W1759" s="1">
        <v>0</v>
      </c>
      <c r="X1759" s="1">
        <v>0</v>
      </c>
      <c r="Y1759" s="1">
        <f>Tabulka1[[#This Row],[z2]]</f>
        <v>7</v>
      </c>
      <c r="Z1759" s="1" t="str">
        <f>Tabulka1[[#This Row],[std2]]</f>
        <v>–</v>
      </c>
      <c r="AA1759" s="1" t="s">
        <v>40</v>
      </c>
      <c r="AB1759" s="1" t="s">
        <v>37</v>
      </c>
      <c r="AC1759" s="1" t="str">
        <f>Tabulka1[[#This Row],[z2Label]]</f>
        <v>pH</v>
      </c>
      <c r="AD1759" s="1">
        <f>Tabulka1[[#This Row],[y2]]</f>
        <v>1.887</v>
      </c>
      <c r="AE1759" s="1">
        <f>Tabulka1[[#This Row],[x3]]</f>
        <v>0</v>
      </c>
      <c r="AF1759" s="1">
        <f>Tabulka1[[#This Row],[x2]]-Tabulka1[[#This Row],[x3]]</f>
        <v>0</v>
      </c>
      <c r="AG1759" s="1">
        <f>100-Tabulka1[[#This Row],[Na2O_proc]]-Tabulka1[[#This Row],[SiO2_proc]]</f>
        <v>100</v>
      </c>
      <c r="AH1759" s="1">
        <f>Tabulka1[[#This Row],[z2]]</f>
        <v>7</v>
      </c>
      <c r="AI1759" s="1" t="str">
        <f>Tabulka1[[#This Row],[std2]]</f>
        <v>–</v>
      </c>
      <c r="AJ1759" s="1" t="str">
        <f>Tabulka1[[#This Row],[z2Label]]</f>
        <v>pH</v>
      </c>
      <c r="AK1759" s="1">
        <v>25</v>
      </c>
      <c r="AL1759" s="1" t="s">
        <v>83</v>
      </c>
      <c r="AM1759" s="1" t="s">
        <v>79</v>
      </c>
      <c r="AN1759" s="1"/>
      <c r="AO1759" s="1"/>
      <c r="AP1759" s="1"/>
      <c r="AQ1759" s="1"/>
    </row>
    <row r="1760" spans="1:43" ht="16.5" x14ac:dyDescent="0.35">
      <c r="A1760" s="1">
        <v>0.50127197507734367</v>
      </c>
      <c r="B1760" s="1">
        <v>0.47295010848547375</v>
      </c>
      <c r="C1760" s="1">
        <f>Tabulka1[[#This Row],[z2]]</f>
        <v>12.3855</v>
      </c>
      <c r="D1760" s="1">
        <f>Tabulka1[[#This Row],[std2]]</f>
        <v>2.1213203435597231E-3</v>
      </c>
      <c r="E1760" s="1">
        <v>6</v>
      </c>
      <c r="F1760" s="1" t="s">
        <v>84</v>
      </c>
      <c r="G1760" s="1" t="s">
        <v>27</v>
      </c>
      <c r="H1760" s="1" t="str">
        <f>Tabulka1[[#This Row],[z2Label]]</f>
        <v>pH</v>
      </c>
      <c r="I1760" s="1">
        <v>5</v>
      </c>
      <c r="J1760" s="1">
        <v>1.887</v>
      </c>
      <c r="K1760" s="1">
        <v>12.3855</v>
      </c>
      <c r="L1760" s="1">
        <v>2.1213203435597231E-3</v>
      </c>
      <c r="M1760" s="1" t="s">
        <v>29</v>
      </c>
      <c r="N1760" s="1" t="s">
        <v>28</v>
      </c>
      <c r="O1760" s="1" t="s">
        <v>70</v>
      </c>
      <c r="P1760" s="1">
        <v>2.2690509125344418</v>
      </c>
      <c r="Q1760" s="1">
        <v>1.887</v>
      </c>
      <c r="R1760" s="1">
        <f>Tabulka1[[#This Row],[z2]]</f>
        <v>12.3855</v>
      </c>
      <c r="S1760" s="1">
        <f>Tabulka1[[#This Row],[std2]]</f>
        <v>2.1213203435597231E-3</v>
      </c>
      <c r="T1760" s="1" t="s">
        <v>39</v>
      </c>
      <c r="U1760" s="1" t="s">
        <v>28</v>
      </c>
      <c r="V1760" s="1" t="str">
        <f>Tabulka1[[#This Row],[z2Label]]</f>
        <v>pH</v>
      </c>
      <c r="W1760" s="1">
        <v>0.5071286773903555</v>
      </c>
      <c r="X1760" s="1">
        <v>0.47847590711780053</v>
      </c>
      <c r="Y1760" s="1">
        <f>Tabulka1[[#This Row],[z2]]</f>
        <v>12.3855</v>
      </c>
      <c r="Z1760" s="1">
        <f>Tabulka1[[#This Row],[std2]]</f>
        <v>2.1213203435597231E-3</v>
      </c>
      <c r="AA1760" s="1" t="s">
        <v>40</v>
      </c>
      <c r="AB1760" s="1" t="s">
        <v>37</v>
      </c>
      <c r="AC1760" s="1" t="str">
        <f>Tabulka1[[#This Row],[z2Label]]</f>
        <v>pH</v>
      </c>
      <c r="AD1760" s="1">
        <f>Tabulka1[[#This Row],[y2]]</f>
        <v>1.887</v>
      </c>
      <c r="AE1760" s="1">
        <f>Tabulka1[[#This Row],[x3]]</f>
        <v>2.2690509125344418</v>
      </c>
      <c r="AF1760" s="1">
        <f>Tabulka1[[#This Row],[x2]]-Tabulka1[[#This Row],[x3]]</f>
        <v>2.7309490874655582</v>
      </c>
      <c r="AG1760" s="1">
        <f>100-Tabulka1[[#This Row],[Na2O_proc]]-Tabulka1[[#This Row],[SiO2_proc]]</f>
        <v>95</v>
      </c>
      <c r="AH1760" s="1">
        <f>Tabulka1[[#This Row],[z2]]</f>
        <v>12.3855</v>
      </c>
      <c r="AI1760" s="1">
        <f>Tabulka1[[#This Row],[std2]]</f>
        <v>2.1213203435597231E-3</v>
      </c>
      <c r="AJ1760" s="1" t="str">
        <f>Tabulka1[[#This Row],[z2Label]]</f>
        <v>pH</v>
      </c>
      <c r="AK1760" s="1">
        <v>25</v>
      </c>
      <c r="AL1760" s="1" t="s">
        <v>83</v>
      </c>
      <c r="AM1760" s="1" t="s">
        <v>79</v>
      </c>
      <c r="AN1760" s="1"/>
      <c r="AO1760" s="1"/>
      <c r="AP1760" s="1"/>
      <c r="AQ1760" s="1"/>
    </row>
    <row r="1761" spans="1:43" ht="16.5" x14ac:dyDescent="0.35">
      <c r="A1761" s="1">
        <v>1.0443136036679441</v>
      </c>
      <c r="B1761" s="1">
        <v>0.98530988506070527</v>
      </c>
      <c r="C1761" s="1">
        <f>Tabulka1[[#This Row],[z2]]</f>
        <v>12.734500000000001</v>
      </c>
      <c r="D1761" s="1">
        <f>Tabulka1[[#This Row],[std2]]</f>
        <v>2.1213203435597231E-3</v>
      </c>
      <c r="E1761" s="1">
        <v>6</v>
      </c>
      <c r="F1761" s="1" t="s">
        <v>84</v>
      </c>
      <c r="G1761" s="1" t="s">
        <v>27</v>
      </c>
      <c r="H1761" s="1" t="str">
        <f>Tabulka1[[#This Row],[z2Label]]</f>
        <v>pH</v>
      </c>
      <c r="I1761" s="1">
        <v>10</v>
      </c>
      <c r="J1761" s="1">
        <v>1.887</v>
      </c>
      <c r="K1761" s="1">
        <v>12.734500000000001</v>
      </c>
      <c r="L1761" s="1">
        <v>2.1213203435597231E-3</v>
      </c>
      <c r="M1761" s="1" t="s">
        <v>29</v>
      </c>
      <c r="N1761" s="1" t="s">
        <v>28</v>
      </c>
      <c r="O1761" s="1" t="s">
        <v>70</v>
      </c>
      <c r="P1761" s="1">
        <v>4.5381018250688836</v>
      </c>
      <c r="Q1761" s="1">
        <v>1.887</v>
      </c>
      <c r="R1761" s="1">
        <f>Tabulka1[[#This Row],[z2]]</f>
        <v>12.734500000000001</v>
      </c>
      <c r="S1761" s="1">
        <f>Tabulka1[[#This Row],[std2]]</f>
        <v>2.1213203435597231E-3</v>
      </c>
      <c r="T1761" s="1" t="s">
        <v>39</v>
      </c>
      <c r="U1761" s="1" t="s">
        <v>28</v>
      </c>
      <c r="V1761" s="1" t="str">
        <f>Tabulka1[[#This Row],[z2Label]]</f>
        <v>pH</v>
      </c>
      <c r="W1761" s="1">
        <v>1.0706049856018618</v>
      </c>
      <c r="X1761" s="1">
        <v>1.0101158039153566</v>
      </c>
      <c r="Y1761" s="1">
        <f>Tabulka1[[#This Row],[z2]]</f>
        <v>12.734500000000001</v>
      </c>
      <c r="Z1761" s="1">
        <f>Tabulka1[[#This Row],[std2]]</f>
        <v>2.1213203435597231E-3</v>
      </c>
      <c r="AA1761" s="1" t="s">
        <v>40</v>
      </c>
      <c r="AB1761" s="1" t="s">
        <v>37</v>
      </c>
      <c r="AC1761" s="1" t="str">
        <f>Tabulka1[[#This Row],[z2Label]]</f>
        <v>pH</v>
      </c>
      <c r="AD1761" s="1">
        <f>Tabulka1[[#This Row],[y2]]</f>
        <v>1.887</v>
      </c>
      <c r="AE1761" s="1">
        <f>Tabulka1[[#This Row],[x3]]</f>
        <v>4.5381018250688836</v>
      </c>
      <c r="AF1761" s="1">
        <f>Tabulka1[[#This Row],[x2]]-Tabulka1[[#This Row],[x3]]</f>
        <v>5.4618981749311164</v>
      </c>
      <c r="AG1761" s="1">
        <f>100-Tabulka1[[#This Row],[Na2O_proc]]-Tabulka1[[#This Row],[SiO2_proc]]</f>
        <v>90</v>
      </c>
      <c r="AH1761" s="1">
        <f>Tabulka1[[#This Row],[z2]]</f>
        <v>12.734500000000001</v>
      </c>
      <c r="AI1761" s="1">
        <f>Tabulka1[[#This Row],[std2]]</f>
        <v>2.1213203435597231E-3</v>
      </c>
      <c r="AJ1761" s="1" t="str">
        <f>Tabulka1[[#This Row],[z2Label]]</f>
        <v>pH</v>
      </c>
      <c r="AK1761" s="1">
        <v>25</v>
      </c>
      <c r="AL1761" s="1" t="s">
        <v>83</v>
      </c>
      <c r="AM1761" s="1" t="s">
        <v>79</v>
      </c>
      <c r="AN1761" s="1"/>
      <c r="AO1761" s="1"/>
      <c r="AP1761" s="1"/>
      <c r="AQ1761" s="1"/>
    </row>
    <row r="1762" spans="1:43" ht="16.5" x14ac:dyDescent="0.35">
      <c r="A1762" s="1">
        <v>1.6366188530197676</v>
      </c>
      <c r="B1762" s="1">
        <v>1.5441498878241509</v>
      </c>
      <c r="C1762" s="1">
        <f>Tabulka1[[#This Row],[z2]]</f>
        <v>12.963000000000001</v>
      </c>
      <c r="D1762" s="1">
        <f>Tabulka1[[#This Row],[std2]]</f>
        <v>1.4142135623735675E-3</v>
      </c>
      <c r="E1762" s="1">
        <v>6</v>
      </c>
      <c r="F1762" s="1" t="s">
        <v>84</v>
      </c>
      <c r="G1762" s="1" t="s">
        <v>27</v>
      </c>
      <c r="H1762" s="1" t="str">
        <f>Tabulka1[[#This Row],[z2Label]]</f>
        <v>pH</v>
      </c>
      <c r="I1762" s="1">
        <v>15</v>
      </c>
      <c r="J1762" s="1">
        <v>1.887</v>
      </c>
      <c r="K1762" s="1">
        <v>12.963000000000001</v>
      </c>
      <c r="L1762" s="1">
        <v>1.4142135623735675E-3</v>
      </c>
      <c r="M1762" s="1" t="s">
        <v>29</v>
      </c>
      <c r="N1762" s="1" t="s">
        <v>28</v>
      </c>
      <c r="O1762" s="1" t="s">
        <v>70</v>
      </c>
      <c r="P1762" s="1">
        <v>6.8071527376033263</v>
      </c>
      <c r="Q1762" s="1">
        <v>1.887</v>
      </c>
      <c r="R1762" s="1">
        <f>Tabulka1[[#This Row],[z2]]</f>
        <v>12.963000000000001</v>
      </c>
      <c r="S1762" s="1">
        <f>Tabulka1[[#This Row],[std2]]</f>
        <v>1.4142135623735675E-3</v>
      </c>
      <c r="T1762" s="1" t="s">
        <v>39</v>
      </c>
      <c r="U1762" s="1" t="s">
        <v>28</v>
      </c>
      <c r="V1762" s="1" t="str">
        <f>Tabulka1[[#This Row],[z2Label]]</f>
        <v>pH</v>
      </c>
      <c r="W1762" s="1">
        <v>1.7003726241911923</v>
      </c>
      <c r="X1762" s="1">
        <v>1.60430157092439</v>
      </c>
      <c r="Y1762" s="1">
        <f>Tabulka1[[#This Row],[z2]]</f>
        <v>12.963000000000001</v>
      </c>
      <c r="Z1762" s="1">
        <f>Tabulka1[[#This Row],[std2]]</f>
        <v>1.4142135623735675E-3</v>
      </c>
      <c r="AA1762" s="1" t="s">
        <v>40</v>
      </c>
      <c r="AB1762" s="1" t="s">
        <v>37</v>
      </c>
      <c r="AC1762" s="1" t="str">
        <f>Tabulka1[[#This Row],[z2Label]]</f>
        <v>pH</v>
      </c>
      <c r="AD1762" s="1">
        <f>Tabulka1[[#This Row],[y2]]</f>
        <v>1.887</v>
      </c>
      <c r="AE1762" s="1">
        <f>Tabulka1[[#This Row],[x3]]</f>
        <v>6.8071527376033263</v>
      </c>
      <c r="AF1762" s="1">
        <f>Tabulka1[[#This Row],[x2]]-Tabulka1[[#This Row],[x3]]</f>
        <v>8.1928472623966737</v>
      </c>
      <c r="AG1762" s="1">
        <f>100-Tabulka1[[#This Row],[Na2O_proc]]-Tabulka1[[#This Row],[SiO2_proc]]</f>
        <v>85</v>
      </c>
      <c r="AH1762" s="1">
        <f>Tabulka1[[#This Row],[z2]]</f>
        <v>12.963000000000001</v>
      </c>
      <c r="AI1762" s="1">
        <f>Tabulka1[[#This Row],[std2]]</f>
        <v>1.4142135623735675E-3</v>
      </c>
      <c r="AJ1762" s="1" t="str">
        <f>Tabulka1[[#This Row],[z2Label]]</f>
        <v>pH</v>
      </c>
      <c r="AK1762" s="1">
        <v>25</v>
      </c>
      <c r="AL1762" s="1" t="s">
        <v>83</v>
      </c>
      <c r="AM1762" s="1" t="s">
        <v>79</v>
      </c>
      <c r="AN1762" s="1"/>
      <c r="AO1762" s="1"/>
      <c r="AP1762" s="1"/>
      <c r="AQ1762" s="1"/>
    </row>
    <row r="1763" spans="1:43" ht="16.5" x14ac:dyDescent="0.35">
      <c r="A1763" s="1">
        <v>2.2794668284393622</v>
      </c>
      <c r="B1763" s="1">
        <v>2.1506769526325384</v>
      </c>
      <c r="C1763" s="1">
        <f>Tabulka1[[#This Row],[z2]]</f>
        <v>13.1495</v>
      </c>
      <c r="D1763" s="1">
        <f>Tabulka1[[#This Row],[std2]]</f>
        <v>7.0710678118741173E-4</v>
      </c>
      <c r="E1763" s="1">
        <v>6</v>
      </c>
      <c r="F1763" s="1" t="s">
        <v>84</v>
      </c>
      <c r="G1763" s="1" t="s">
        <v>27</v>
      </c>
      <c r="H1763" s="1" t="str">
        <f>Tabulka1[[#This Row],[z2Label]]</f>
        <v>pH</v>
      </c>
      <c r="I1763" s="1">
        <v>20</v>
      </c>
      <c r="J1763" s="1">
        <v>1.887</v>
      </c>
      <c r="K1763" s="1">
        <v>13.1495</v>
      </c>
      <c r="L1763" s="1">
        <v>7.0710678118741173E-4</v>
      </c>
      <c r="M1763" s="1" t="s">
        <v>29</v>
      </c>
      <c r="N1763" s="1" t="s">
        <v>28</v>
      </c>
      <c r="O1763" s="1" t="s">
        <v>70</v>
      </c>
      <c r="P1763" s="1">
        <v>9.0762036501377672</v>
      </c>
      <c r="Q1763" s="1">
        <v>1.887</v>
      </c>
      <c r="R1763" s="1">
        <f>Tabulka1[[#This Row],[z2]]</f>
        <v>13.1495</v>
      </c>
      <c r="S1763" s="1">
        <f>Tabulka1[[#This Row],[std2]]</f>
        <v>7.0710678118741173E-4</v>
      </c>
      <c r="T1763" s="1" t="s">
        <v>39</v>
      </c>
      <c r="U1763" s="1" t="s">
        <v>28</v>
      </c>
      <c r="V1763" s="1" t="str">
        <f>Tabulka1[[#This Row],[z2Label]]</f>
        <v>pH</v>
      </c>
      <c r="W1763" s="1">
        <v>2.4088612176041888</v>
      </c>
      <c r="X1763" s="1">
        <v>2.2727605588095523</v>
      </c>
      <c r="Y1763" s="1">
        <f>Tabulka1[[#This Row],[z2]]</f>
        <v>13.1495</v>
      </c>
      <c r="Z1763" s="1">
        <f>Tabulka1[[#This Row],[std2]]</f>
        <v>7.0710678118741173E-4</v>
      </c>
      <c r="AA1763" s="1" t="s">
        <v>40</v>
      </c>
      <c r="AB1763" s="1" t="s">
        <v>37</v>
      </c>
      <c r="AC1763" s="1" t="str">
        <f>Tabulka1[[#This Row],[z2Label]]</f>
        <v>pH</v>
      </c>
      <c r="AD1763" s="1">
        <f>Tabulka1[[#This Row],[y2]]</f>
        <v>1.887</v>
      </c>
      <c r="AE1763" s="1">
        <f>Tabulka1[[#This Row],[x3]]</f>
        <v>9.0762036501377672</v>
      </c>
      <c r="AF1763" s="1">
        <f>Tabulka1[[#This Row],[x2]]-Tabulka1[[#This Row],[x3]]</f>
        <v>10.923796349862233</v>
      </c>
      <c r="AG1763" s="1">
        <f>100-Tabulka1[[#This Row],[Na2O_proc]]-Tabulka1[[#This Row],[SiO2_proc]]</f>
        <v>80</v>
      </c>
      <c r="AH1763" s="1">
        <f>Tabulka1[[#This Row],[z2]]</f>
        <v>13.1495</v>
      </c>
      <c r="AI1763" s="1">
        <f>Tabulka1[[#This Row],[std2]]</f>
        <v>7.0710678118741173E-4</v>
      </c>
      <c r="AJ1763" s="1" t="str">
        <f>Tabulka1[[#This Row],[z2Label]]</f>
        <v>pH</v>
      </c>
      <c r="AK1763" s="1">
        <v>25</v>
      </c>
      <c r="AL1763" s="1" t="s">
        <v>83</v>
      </c>
      <c r="AM1763" s="1" t="s">
        <v>79</v>
      </c>
      <c r="AN1763" s="1"/>
      <c r="AO1763" s="1"/>
      <c r="AP1763" s="1"/>
      <c r="AQ1763" s="1"/>
    </row>
    <row r="1764" spans="1:43" ht="16.5" x14ac:dyDescent="0.35">
      <c r="A1764" s="1">
        <v>2.9807128263573359</v>
      </c>
      <c r="B1764" s="1">
        <v>2.8123025516681466</v>
      </c>
      <c r="C1764" s="1">
        <f>Tabulka1[[#This Row],[z2]]</f>
        <v>13.301500000000001</v>
      </c>
      <c r="D1764" s="1">
        <f>Tabulka1[[#This Row],[std2]]</f>
        <v>7.0710678118615568E-4</v>
      </c>
      <c r="E1764" s="1">
        <v>6</v>
      </c>
      <c r="F1764" s="1" t="s">
        <v>84</v>
      </c>
      <c r="G1764" s="1" t="s">
        <v>27</v>
      </c>
      <c r="H1764" s="1" t="str">
        <f>Tabulka1[[#This Row],[z2Label]]</f>
        <v>pH</v>
      </c>
      <c r="I1764" s="1">
        <v>25</v>
      </c>
      <c r="J1764" s="1">
        <v>1.887</v>
      </c>
      <c r="K1764" s="1">
        <v>13.301500000000001</v>
      </c>
      <c r="L1764" s="1">
        <v>7.0710678118615568E-4</v>
      </c>
      <c r="M1764" s="1" t="s">
        <v>29</v>
      </c>
      <c r="N1764" s="1" t="s">
        <v>28</v>
      </c>
      <c r="O1764" s="1" t="s">
        <v>70</v>
      </c>
      <c r="P1764" s="1">
        <v>11.34525456267221</v>
      </c>
      <c r="Q1764" s="1">
        <v>1.887</v>
      </c>
      <c r="R1764" s="1">
        <f>Tabulka1[[#This Row],[z2]]</f>
        <v>13.301500000000001</v>
      </c>
      <c r="S1764" s="1">
        <f>Tabulka1[[#This Row],[std2]]</f>
        <v>7.0710678118615568E-4</v>
      </c>
      <c r="T1764" s="1" t="s">
        <v>39</v>
      </c>
      <c r="U1764" s="1" t="s">
        <v>28</v>
      </c>
      <c r="V1764" s="1" t="str">
        <f>Tabulka1[[#This Row],[z2Label]]</f>
        <v>pH</v>
      </c>
      <c r="W1764" s="1">
        <v>3.2118149568055854</v>
      </c>
      <c r="X1764" s="1">
        <v>3.0303474117460696</v>
      </c>
      <c r="Y1764" s="1">
        <f>Tabulka1[[#This Row],[z2]]</f>
        <v>13.301500000000001</v>
      </c>
      <c r="Z1764" s="1">
        <f>Tabulka1[[#This Row],[std2]]</f>
        <v>7.0710678118615568E-4</v>
      </c>
      <c r="AA1764" s="1" t="s">
        <v>40</v>
      </c>
      <c r="AB1764" s="1" t="s">
        <v>37</v>
      </c>
      <c r="AC1764" s="1" t="str">
        <f>Tabulka1[[#This Row],[z2Label]]</f>
        <v>pH</v>
      </c>
      <c r="AD1764" s="1">
        <f>Tabulka1[[#This Row],[y2]]</f>
        <v>1.887</v>
      </c>
      <c r="AE1764" s="1">
        <f>Tabulka1[[#This Row],[x3]]</f>
        <v>11.34525456267221</v>
      </c>
      <c r="AF1764" s="1">
        <f>Tabulka1[[#This Row],[x2]]-Tabulka1[[#This Row],[x3]]</f>
        <v>13.65474543732779</v>
      </c>
      <c r="AG1764" s="1">
        <f>100-Tabulka1[[#This Row],[Na2O_proc]]-Tabulka1[[#This Row],[SiO2_proc]]</f>
        <v>75</v>
      </c>
      <c r="AH1764" s="1">
        <f>Tabulka1[[#This Row],[z2]]</f>
        <v>13.301500000000001</v>
      </c>
      <c r="AI1764" s="1">
        <f>Tabulka1[[#This Row],[std2]]</f>
        <v>7.0710678118615568E-4</v>
      </c>
      <c r="AJ1764" s="1" t="str">
        <f>Tabulka1[[#This Row],[z2Label]]</f>
        <v>pH</v>
      </c>
      <c r="AK1764" s="1">
        <v>25</v>
      </c>
      <c r="AL1764" s="1" t="s">
        <v>83</v>
      </c>
      <c r="AM1764" s="1" t="s">
        <v>79</v>
      </c>
      <c r="AN1764" s="1"/>
      <c r="AO1764" s="1"/>
      <c r="AP1764" s="1"/>
      <c r="AQ1764" s="1"/>
    </row>
    <row r="1765" spans="1:43" ht="16.5" x14ac:dyDescent="0.35">
      <c r="A1765" s="1">
        <v>3.7451914312374184</v>
      </c>
      <c r="B1765" s="1">
        <v>3.5335881153725044</v>
      </c>
      <c r="C1765" s="1">
        <f>Tabulka1[[#This Row],[z2]]</f>
        <v>13.438500000000001</v>
      </c>
      <c r="D1765" s="1">
        <f>Tabulka1[[#This Row],[std2]]</f>
        <v>7.0710678118615568E-4</v>
      </c>
      <c r="E1765" s="1">
        <v>6</v>
      </c>
      <c r="F1765" s="1" t="s">
        <v>84</v>
      </c>
      <c r="G1765" s="1" t="s">
        <v>27</v>
      </c>
      <c r="H1765" s="1" t="str">
        <f>Tabulka1[[#This Row],[z2Label]]</f>
        <v>pH</v>
      </c>
      <c r="I1765" s="1">
        <v>30</v>
      </c>
      <c r="J1765" s="1">
        <v>1.887</v>
      </c>
      <c r="K1765" s="1">
        <v>13.438500000000001</v>
      </c>
      <c r="L1765" s="1">
        <v>7.0710678118615568E-4</v>
      </c>
      <c r="M1765" s="1" t="s">
        <v>29</v>
      </c>
      <c r="N1765" s="1" t="s">
        <v>28</v>
      </c>
      <c r="O1765" s="1" t="s">
        <v>70</v>
      </c>
      <c r="P1765" s="1">
        <v>13.614305475206653</v>
      </c>
      <c r="Q1765" s="1">
        <v>1.887</v>
      </c>
      <c r="R1765" s="1">
        <f>Tabulka1[[#This Row],[z2]]</f>
        <v>13.438500000000001</v>
      </c>
      <c r="S1765" s="1">
        <f>Tabulka1[[#This Row],[std2]]</f>
        <v>7.0710678118615568E-4</v>
      </c>
      <c r="T1765" s="1" t="s">
        <v>39</v>
      </c>
      <c r="U1765" s="1" t="s">
        <v>28</v>
      </c>
      <c r="V1765" s="1" t="str">
        <f>Tabulka1[[#This Row],[z2Label]]</f>
        <v>pH</v>
      </c>
      <c r="W1765" s="1">
        <v>4.1294763730357529</v>
      </c>
      <c r="X1765" s="1">
        <v>3.8961609579592325</v>
      </c>
      <c r="Y1765" s="1">
        <f>Tabulka1[[#This Row],[z2]]</f>
        <v>13.438500000000001</v>
      </c>
      <c r="Z1765" s="1">
        <f>Tabulka1[[#This Row],[std2]]</f>
        <v>7.0710678118615568E-4</v>
      </c>
      <c r="AA1765" s="1" t="s">
        <v>40</v>
      </c>
      <c r="AB1765" s="1" t="s">
        <v>37</v>
      </c>
      <c r="AC1765" s="1" t="str">
        <f>Tabulka1[[#This Row],[z2Label]]</f>
        <v>pH</v>
      </c>
      <c r="AD1765" s="1">
        <f>Tabulka1[[#This Row],[y2]]</f>
        <v>1.887</v>
      </c>
      <c r="AE1765" s="1">
        <f>Tabulka1[[#This Row],[x3]]</f>
        <v>13.614305475206653</v>
      </c>
      <c r="AF1765" s="1">
        <f>Tabulka1[[#This Row],[x2]]-Tabulka1[[#This Row],[x3]]</f>
        <v>16.385694524793347</v>
      </c>
      <c r="AG1765" s="1">
        <f>100-Tabulka1[[#This Row],[Na2O_proc]]-Tabulka1[[#This Row],[SiO2_proc]]</f>
        <v>70</v>
      </c>
      <c r="AH1765" s="1">
        <f>Tabulka1[[#This Row],[z2]]</f>
        <v>13.438500000000001</v>
      </c>
      <c r="AI1765" s="1">
        <f>Tabulka1[[#This Row],[std2]]</f>
        <v>7.0710678118615568E-4</v>
      </c>
      <c r="AJ1765" s="1" t="str">
        <f>Tabulka1[[#This Row],[z2Label]]</f>
        <v>pH</v>
      </c>
      <c r="AK1765" s="1">
        <v>25</v>
      </c>
      <c r="AL1765" s="1" t="s">
        <v>83</v>
      </c>
      <c r="AM1765" s="1" t="s">
        <v>79</v>
      </c>
      <c r="AN1765" s="1"/>
      <c r="AO1765" s="1"/>
      <c r="AP1765" s="1"/>
      <c r="AQ1765" s="1"/>
    </row>
    <row r="1766" spans="1:43" ht="16.5" x14ac:dyDescent="0.35">
      <c r="A1766" s="1">
        <v>4.5745035963334431</v>
      </c>
      <c r="B1766" s="1">
        <v>4.3160441431406031</v>
      </c>
      <c r="C1766" s="1">
        <f>Tabulka1[[#This Row],[z2]]</f>
        <v>13.583500000000001</v>
      </c>
      <c r="D1766" s="1">
        <f>Tabulka1[[#This Row],[std2]]</f>
        <v>2.1213203435597231E-3</v>
      </c>
      <c r="E1766" s="1">
        <v>6</v>
      </c>
      <c r="F1766" s="1" t="s">
        <v>84</v>
      </c>
      <c r="G1766" s="1" t="s">
        <v>27</v>
      </c>
      <c r="H1766" s="1" t="str">
        <f>Tabulka1[[#This Row],[z2Label]]</f>
        <v>pH</v>
      </c>
      <c r="I1766" s="1">
        <v>35</v>
      </c>
      <c r="J1766" s="1">
        <v>1.887</v>
      </c>
      <c r="K1766" s="1">
        <v>13.583500000000001</v>
      </c>
      <c r="L1766" s="1">
        <v>2.1213203435597231E-3</v>
      </c>
      <c r="M1766" s="1" t="s">
        <v>29</v>
      </c>
      <c r="N1766" s="1" t="s">
        <v>28</v>
      </c>
      <c r="O1766" s="1" t="s">
        <v>70</v>
      </c>
      <c r="P1766" s="1">
        <v>15.883356387741093</v>
      </c>
      <c r="Q1766" s="1">
        <v>1.887</v>
      </c>
      <c r="R1766" s="1">
        <f>Tabulka1[[#This Row],[z2]]</f>
        <v>13.583500000000001</v>
      </c>
      <c r="S1766" s="1">
        <f>Tabulka1[[#This Row],[std2]]</f>
        <v>2.1213203435597231E-3</v>
      </c>
      <c r="T1766" s="1" t="s">
        <v>39</v>
      </c>
      <c r="U1766" s="1" t="s">
        <v>28</v>
      </c>
      <c r="V1766" s="1" t="str">
        <f>Tabulka1[[#This Row],[z2Label]]</f>
        <v>pH</v>
      </c>
      <c r="W1766" s="1">
        <v>5.1883164686859455</v>
      </c>
      <c r="X1766" s="1">
        <v>4.8951765882051896</v>
      </c>
      <c r="Y1766" s="1">
        <f>Tabulka1[[#This Row],[z2]]</f>
        <v>13.583500000000001</v>
      </c>
      <c r="Z1766" s="1">
        <f>Tabulka1[[#This Row],[std2]]</f>
        <v>2.1213203435597231E-3</v>
      </c>
      <c r="AA1766" s="1" t="s">
        <v>40</v>
      </c>
      <c r="AB1766" s="1" t="s">
        <v>37</v>
      </c>
      <c r="AC1766" s="1" t="str">
        <f>Tabulka1[[#This Row],[z2Label]]</f>
        <v>pH</v>
      </c>
      <c r="AD1766" s="1">
        <f>Tabulka1[[#This Row],[y2]]</f>
        <v>1.887</v>
      </c>
      <c r="AE1766" s="1">
        <f>Tabulka1[[#This Row],[x3]]</f>
        <v>15.883356387741093</v>
      </c>
      <c r="AF1766" s="1">
        <f>Tabulka1[[#This Row],[x2]]-Tabulka1[[#This Row],[x3]]</f>
        <v>19.116643612258905</v>
      </c>
      <c r="AG1766" s="1">
        <f>100-Tabulka1[[#This Row],[Na2O_proc]]-Tabulka1[[#This Row],[SiO2_proc]]</f>
        <v>65</v>
      </c>
      <c r="AH1766" s="1">
        <f>Tabulka1[[#This Row],[z2]]</f>
        <v>13.583500000000001</v>
      </c>
      <c r="AI1766" s="1">
        <f>Tabulka1[[#This Row],[std2]]</f>
        <v>2.1213203435597231E-3</v>
      </c>
      <c r="AJ1766" s="1" t="str">
        <f>Tabulka1[[#This Row],[z2Label]]</f>
        <v>pH</v>
      </c>
      <c r="AK1766" s="1">
        <v>25</v>
      </c>
      <c r="AL1766" s="1" t="s">
        <v>83</v>
      </c>
      <c r="AM1766" s="1" t="s">
        <v>79</v>
      </c>
      <c r="AN1766" s="1"/>
      <c r="AO1766" s="1"/>
      <c r="AP1766" s="1"/>
      <c r="AQ1766" s="1"/>
    </row>
    <row r="1767" spans="1:43" ht="16.5" x14ac:dyDescent="0.35">
      <c r="A1767" s="1">
        <v>5.4745730245314572</v>
      </c>
      <c r="B1767" s="1">
        <v>5.1652596486454296</v>
      </c>
      <c r="C1767" s="1">
        <f>Tabulka1[[#This Row],[z2]]</f>
        <v>13.7255</v>
      </c>
      <c r="D1767" s="1">
        <f>Tabulka1[[#This Row],[std2]]</f>
        <v>7.0710678118741173E-4</v>
      </c>
      <c r="E1767" s="1">
        <v>6</v>
      </c>
      <c r="F1767" s="1" t="s">
        <v>84</v>
      </c>
      <c r="G1767" s="1" t="s">
        <v>27</v>
      </c>
      <c r="H1767" s="1" t="str">
        <f>Tabulka1[[#This Row],[z2Label]]</f>
        <v>pH</v>
      </c>
      <c r="I1767" s="1">
        <v>40</v>
      </c>
      <c r="J1767" s="1">
        <v>1.887</v>
      </c>
      <c r="K1767" s="1">
        <v>13.7255</v>
      </c>
      <c r="L1767" s="1">
        <v>7.0710678118741173E-4</v>
      </c>
      <c r="M1767" s="1" t="s">
        <v>29</v>
      </c>
      <c r="N1767" s="1" t="s">
        <v>28</v>
      </c>
      <c r="O1767" s="1" t="s">
        <v>70</v>
      </c>
      <c r="P1767" s="1">
        <v>18.152407300275534</v>
      </c>
      <c r="Q1767" s="1">
        <v>1.887</v>
      </c>
      <c r="R1767" s="1">
        <f>Tabulka1[[#This Row],[z2]]</f>
        <v>13.7255</v>
      </c>
      <c r="S1767" s="1">
        <f>Tabulka1[[#This Row],[std2]]</f>
        <v>7.0710678118741173E-4</v>
      </c>
      <c r="T1767" s="1" t="s">
        <v>39</v>
      </c>
      <c r="U1767" s="1" t="s">
        <v>28</v>
      </c>
      <c r="V1767" s="1" t="str">
        <f>Tabulka1[[#This Row],[z2Label]]</f>
        <v>pH</v>
      </c>
      <c r="W1767" s="1">
        <v>6.4236299136111699</v>
      </c>
      <c r="X1767" s="1">
        <v>6.0606948234921401</v>
      </c>
      <c r="Y1767" s="1">
        <f>Tabulka1[[#This Row],[z2]]</f>
        <v>13.7255</v>
      </c>
      <c r="Z1767" s="1">
        <f>Tabulka1[[#This Row],[std2]]</f>
        <v>7.0710678118741173E-4</v>
      </c>
      <c r="AA1767" s="1" t="s">
        <v>40</v>
      </c>
      <c r="AB1767" s="1" t="s">
        <v>37</v>
      </c>
      <c r="AC1767" s="1" t="str">
        <f>Tabulka1[[#This Row],[z2Label]]</f>
        <v>pH</v>
      </c>
      <c r="AD1767" s="1">
        <f>Tabulka1[[#This Row],[y2]]</f>
        <v>1.887</v>
      </c>
      <c r="AE1767" s="1">
        <f>Tabulka1[[#This Row],[x3]]</f>
        <v>18.152407300275534</v>
      </c>
      <c r="AF1767" s="1">
        <f>Tabulka1[[#This Row],[x2]]-Tabulka1[[#This Row],[x3]]</f>
        <v>21.847592699724466</v>
      </c>
      <c r="AG1767" s="1">
        <f>100-Tabulka1[[#This Row],[Na2O_proc]]-Tabulka1[[#This Row],[SiO2_proc]]</f>
        <v>59.999999999999993</v>
      </c>
      <c r="AH1767" s="1">
        <f>Tabulka1[[#This Row],[z2]]</f>
        <v>13.7255</v>
      </c>
      <c r="AI1767" s="1">
        <f>Tabulka1[[#This Row],[std2]]</f>
        <v>7.0710678118741173E-4</v>
      </c>
      <c r="AJ1767" s="1" t="str">
        <f>Tabulka1[[#This Row],[z2Label]]</f>
        <v>pH</v>
      </c>
      <c r="AK1767" s="1">
        <v>25</v>
      </c>
      <c r="AL1767" s="1" t="s">
        <v>83</v>
      </c>
      <c r="AM1767" s="1" t="s">
        <v>79</v>
      </c>
      <c r="AN1767" s="1"/>
      <c r="AO1767" s="1"/>
      <c r="AP1767" s="1"/>
      <c r="AQ1767" s="1"/>
    </row>
    <row r="1768" spans="1:43" ht="16.5" x14ac:dyDescent="0.35">
      <c r="A1768" s="1">
        <v>6.4499754440687473</v>
      </c>
      <c r="B1768" s="1">
        <v>6.0855518314788632</v>
      </c>
      <c r="C1768" s="1">
        <f>Tabulka1[[#This Row],[z2]]</f>
        <v>13.8645</v>
      </c>
      <c r="D1768" s="1">
        <f>Tabulka1[[#This Row],[std2]]</f>
        <v>7.0710678118615568E-4</v>
      </c>
      <c r="E1768" s="1">
        <v>6</v>
      </c>
      <c r="F1768" s="1" t="s">
        <v>84</v>
      </c>
      <c r="G1768" s="1" t="s">
        <v>27</v>
      </c>
      <c r="H1768" s="1" t="str">
        <f>Tabulka1[[#This Row],[z2Label]]</f>
        <v>pH</v>
      </c>
      <c r="I1768" s="1">
        <v>45</v>
      </c>
      <c r="J1768" s="1">
        <v>1.887</v>
      </c>
      <c r="K1768" s="1">
        <v>13.8645</v>
      </c>
      <c r="L1768" s="1">
        <v>7.0710678118615568E-4</v>
      </c>
      <c r="M1768" s="1" t="s">
        <v>29</v>
      </c>
      <c r="N1768" s="1" t="s">
        <v>28</v>
      </c>
      <c r="O1768" s="1" t="s">
        <v>70</v>
      </c>
      <c r="P1768" s="1">
        <v>20.421458212809977</v>
      </c>
      <c r="Q1768" s="1">
        <v>1.887</v>
      </c>
      <c r="R1768" s="1">
        <f>Tabulka1[[#This Row],[z2]]</f>
        <v>13.8645</v>
      </c>
      <c r="S1768" s="1">
        <f>Tabulka1[[#This Row],[std2]]</f>
        <v>7.0710678118615568E-4</v>
      </c>
      <c r="T1768" s="1" t="s">
        <v>39</v>
      </c>
      <c r="U1768" s="1" t="s">
        <v>28</v>
      </c>
      <c r="V1768" s="1" t="str">
        <f>Tabulka1[[#This Row],[z2Label]]</f>
        <v>pH</v>
      </c>
      <c r="W1768" s="1">
        <v>7.8835458030682553</v>
      </c>
      <c r="X1768" s="1">
        <v>7.4381254651948998</v>
      </c>
      <c r="Y1768" s="1">
        <f>Tabulka1[[#This Row],[z2]]</f>
        <v>13.8645</v>
      </c>
      <c r="Z1768" s="1">
        <f>Tabulka1[[#This Row],[std2]]</f>
        <v>7.0710678118615568E-4</v>
      </c>
      <c r="AA1768" s="1" t="s">
        <v>40</v>
      </c>
      <c r="AB1768" s="1" t="s">
        <v>37</v>
      </c>
      <c r="AC1768" s="1" t="str">
        <f>Tabulka1[[#This Row],[z2Label]]</f>
        <v>pH</v>
      </c>
      <c r="AD1768" s="1">
        <f>Tabulka1[[#This Row],[y2]]</f>
        <v>1.887</v>
      </c>
      <c r="AE1768" s="1">
        <f>Tabulka1[[#This Row],[x3]]</f>
        <v>20.421458212809977</v>
      </c>
      <c r="AF1768" s="1">
        <f>Tabulka1[[#This Row],[x2]]-Tabulka1[[#This Row],[x3]]</f>
        <v>24.578541787190023</v>
      </c>
      <c r="AG1768" s="1">
        <f>100-Tabulka1[[#This Row],[Na2O_proc]]-Tabulka1[[#This Row],[SiO2_proc]]</f>
        <v>55</v>
      </c>
      <c r="AH1768" s="1">
        <f>Tabulka1[[#This Row],[z2]]</f>
        <v>13.8645</v>
      </c>
      <c r="AI1768" s="1">
        <f>Tabulka1[[#This Row],[std2]]</f>
        <v>7.0710678118615568E-4</v>
      </c>
      <c r="AJ1768" s="1" t="str">
        <f>Tabulka1[[#This Row],[z2Label]]</f>
        <v>pH</v>
      </c>
      <c r="AK1768" s="1">
        <v>25</v>
      </c>
      <c r="AL1768" s="1" t="s">
        <v>83</v>
      </c>
      <c r="AM1768" s="1" t="s">
        <v>79</v>
      </c>
      <c r="AN1768" s="1"/>
      <c r="AO1768" s="1"/>
      <c r="AP1768" s="1"/>
      <c r="AQ1768" s="1"/>
    </row>
    <row r="1769" spans="1:43" ht="16.5" x14ac:dyDescent="0.35">
      <c r="A1769" s="1">
        <v>6.9336312139438379</v>
      </c>
      <c r="B1769" s="1">
        <v>6.541881050356011</v>
      </c>
      <c r="C1769" s="1">
        <f>Tabulka1[[#This Row],[z2]]</f>
        <v>13.9245</v>
      </c>
      <c r="D1769" s="1">
        <f>Tabulka1[[#This Row],[std2]]</f>
        <v>7.0710678118741173E-4</v>
      </c>
      <c r="E1769" s="1">
        <v>6</v>
      </c>
      <c r="F1769" s="1" t="s">
        <v>84</v>
      </c>
      <c r="G1769" s="1" t="s">
        <v>27</v>
      </c>
      <c r="H1769" s="1" t="str">
        <f>Tabulka1[[#This Row],[z2Label]]</f>
        <v>pH</v>
      </c>
      <c r="I1769" s="1">
        <v>47.34</v>
      </c>
      <c r="J1769" s="1">
        <v>1.887</v>
      </c>
      <c r="K1769" s="1">
        <v>13.9245</v>
      </c>
      <c r="L1769" s="1">
        <v>7.0710678118741173E-4</v>
      </c>
      <c r="M1769" s="1" t="s">
        <v>29</v>
      </c>
      <c r="N1769" s="1" t="s">
        <v>28</v>
      </c>
      <c r="O1769" s="1" t="s">
        <v>70</v>
      </c>
      <c r="P1769" s="1">
        <v>21.483374039876097</v>
      </c>
      <c r="Q1769" s="1">
        <v>1.887</v>
      </c>
      <c r="R1769" s="1">
        <f>Tabulka1[[#This Row],[z2]]</f>
        <v>13.9245</v>
      </c>
      <c r="S1769" s="1">
        <f>Tabulka1[[#This Row],[std2]]</f>
        <v>7.0710678118741173E-4</v>
      </c>
      <c r="T1769" s="1" t="s">
        <v>39</v>
      </c>
      <c r="U1769" s="1" t="s">
        <v>28</v>
      </c>
      <c r="V1769" s="1" t="str">
        <f>Tabulka1[[#This Row],[z2Label]]</f>
        <v>pH</v>
      </c>
      <c r="W1769" s="1">
        <v>8.6620197524787184</v>
      </c>
      <c r="X1769" s="1">
        <v>8.1726156364636715</v>
      </c>
      <c r="Y1769" s="1">
        <f>Tabulka1[[#This Row],[z2]]</f>
        <v>13.9245</v>
      </c>
      <c r="Z1769" s="1">
        <f>Tabulka1[[#This Row],[std2]]</f>
        <v>7.0710678118741173E-4</v>
      </c>
      <c r="AA1769" s="1" t="s">
        <v>40</v>
      </c>
      <c r="AB1769" s="1" t="s">
        <v>37</v>
      </c>
      <c r="AC1769" s="1" t="str">
        <f>Tabulka1[[#This Row],[z2Label]]</f>
        <v>pH</v>
      </c>
      <c r="AD1769" s="1">
        <f>Tabulka1[[#This Row],[y2]]</f>
        <v>1.887</v>
      </c>
      <c r="AE1769" s="1">
        <f>Tabulka1[[#This Row],[x3]]</f>
        <v>21.483374039876097</v>
      </c>
      <c r="AF1769" s="1">
        <f>Tabulka1[[#This Row],[x2]]-Tabulka1[[#This Row],[x3]]</f>
        <v>25.856625960123907</v>
      </c>
      <c r="AG1769" s="1">
        <f>100-Tabulka1[[#This Row],[Na2O_proc]]-Tabulka1[[#This Row],[SiO2_proc]]</f>
        <v>52.66</v>
      </c>
      <c r="AH1769" s="1">
        <f>Tabulka1[[#This Row],[z2]]</f>
        <v>13.9245</v>
      </c>
      <c r="AI1769" s="1">
        <f>Tabulka1[[#This Row],[std2]]</f>
        <v>7.0710678118741173E-4</v>
      </c>
      <c r="AJ1769" s="1" t="str">
        <f>Tabulka1[[#This Row],[z2Label]]</f>
        <v>pH</v>
      </c>
      <c r="AK1769" s="1">
        <v>25</v>
      </c>
      <c r="AL1769" s="1" t="s">
        <v>83</v>
      </c>
      <c r="AM1769" s="1" t="s">
        <v>79</v>
      </c>
      <c r="AN1769" s="1"/>
      <c r="AO1769" s="1"/>
      <c r="AP1769" s="1"/>
      <c r="AQ1769" s="1"/>
    </row>
    <row r="1770" spans="1:43" ht="16.5" x14ac:dyDescent="0.35">
      <c r="A1770" s="1">
        <v>0</v>
      </c>
      <c r="B1770" s="1">
        <v>0</v>
      </c>
      <c r="C1770" s="1">
        <f>Tabulka1[[#This Row],[z2]]</f>
        <v>7</v>
      </c>
      <c r="D1770" s="1" t="str">
        <f>Tabulka1[[#This Row],[std2]]</f>
        <v>–</v>
      </c>
      <c r="E1770" s="1">
        <v>7</v>
      </c>
      <c r="F1770" s="1" t="s">
        <v>84</v>
      </c>
      <c r="G1770" s="1" t="s">
        <v>27</v>
      </c>
      <c r="H1770" s="1" t="str">
        <f>Tabulka1[[#This Row],[z2Label]]</f>
        <v>pH</v>
      </c>
      <c r="I1770" s="1">
        <v>0</v>
      </c>
      <c r="J1770" s="1">
        <v>2</v>
      </c>
      <c r="K1770" s="1">
        <v>7</v>
      </c>
      <c r="L1770" s="1" t="s">
        <v>46</v>
      </c>
      <c r="M1770" s="1" t="s">
        <v>29</v>
      </c>
      <c r="N1770" s="1" t="s">
        <v>28</v>
      </c>
      <c r="O1770" s="1" t="s">
        <v>70</v>
      </c>
      <c r="P1770" s="1">
        <v>0</v>
      </c>
      <c r="Q1770" s="1">
        <v>2</v>
      </c>
      <c r="R1770" s="1">
        <f>Tabulka1[[#This Row],[z2]]</f>
        <v>7</v>
      </c>
      <c r="S1770" s="1" t="str">
        <f>Tabulka1[[#This Row],[std2]]</f>
        <v>–</v>
      </c>
      <c r="T1770" s="1" t="s">
        <v>39</v>
      </c>
      <c r="U1770" s="1" t="s">
        <v>28</v>
      </c>
      <c r="V1770" s="1" t="str">
        <f>Tabulka1[[#This Row],[z2Label]]</f>
        <v>pH</v>
      </c>
      <c r="W1770" s="1">
        <v>0</v>
      </c>
      <c r="X1770" s="1">
        <v>0</v>
      </c>
      <c r="Y1770" s="1">
        <f>Tabulka1[[#This Row],[z2]]</f>
        <v>7</v>
      </c>
      <c r="Z1770" s="1" t="str">
        <f>Tabulka1[[#This Row],[std2]]</f>
        <v>–</v>
      </c>
      <c r="AA1770" s="1" t="s">
        <v>40</v>
      </c>
      <c r="AB1770" s="1" t="s">
        <v>37</v>
      </c>
      <c r="AC1770" s="1" t="str">
        <f>Tabulka1[[#This Row],[z2Label]]</f>
        <v>pH</v>
      </c>
      <c r="AD1770" s="1">
        <f>Tabulka1[[#This Row],[y2]]</f>
        <v>2</v>
      </c>
      <c r="AE1770" s="1">
        <f>Tabulka1[[#This Row],[x3]]</f>
        <v>0</v>
      </c>
      <c r="AF1770" s="1">
        <f>Tabulka1[[#This Row],[x2]]-Tabulka1[[#This Row],[x3]]</f>
        <v>0</v>
      </c>
      <c r="AG1770" s="1">
        <f>100-Tabulka1[[#This Row],[Na2O_proc]]-Tabulka1[[#This Row],[SiO2_proc]]</f>
        <v>100</v>
      </c>
      <c r="AH1770" s="1">
        <f>Tabulka1[[#This Row],[z2]]</f>
        <v>7</v>
      </c>
      <c r="AI1770" s="1" t="str">
        <f>Tabulka1[[#This Row],[std2]]</f>
        <v>–</v>
      </c>
      <c r="AJ1770" s="1" t="str">
        <f>Tabulka1[[#This Row],[z2Label]]</f>
        <v>pH</v>
      </c>
      <c r="AK1770" s="1">
        <v>25</v>
      </c>
      <c r="AL1770" s="1" t="s">
        <v>83</v>
      </c>
      <c r="AM1770" s="1" t="s">
        <v>79</v>
      </c>
      <c r="AN1770" s="1"/>
      <c r="AO1770" s="1"/>
      <c r="AP1770" s="1"/>
      <c r="AQ1770" s="1"/>
    </row>
    <row r="1771" spans="1:43" ht="16.5" x14ac:dyDescent="0.35">
      <c r="A1771" s="1">
        <v>0.48446106010561862</v>
      </c>
      <c r="B1771" s="1">
        <v>0.48446106010561862</v>
      </c>
      <c r="C1771" s="1">
        <f>Tabulka1[[#This Row],[z2]]</f>
        <v>12.256499999999999</v>
      </c>
      <c r="D1771" s="1">
        <f>Tabulka1[[#This Row],[std2]]</f>
        <v>2.1213203435584667E-3</v>
      </c>
      <c r="E1771" s="1">
        <v>7</v>
      </c>
      <c r="F1771" s="1" t="s">
        <v>84</v>
      </c>
      <c r="G1771" s="1" t="s">
        <v>27</v>
      </c>
      <c r="H1771" s="1" t="str">
        <f>Tabulka1[[#This Row],[z2Label]]</f>
        <v>pH</v>
      </c>
      <c r="I1771" s="1">
        <v>5</v>
      </c>
      <c r="J1771" s="1">
        <v>2</v>
      </c>
      <c r="K1771" s="1">
        <v>12.256499999999999</v>
      </c>
      <c r="L1771" s="1">
        <v>2.1213203435584667E-3</v>
      </c>
      <c r="M1771" s="1" t="s">
        <v>29</v>
      </c>
      <c r="N1771" s="1" t="s">
        <v>28</v>
      </c>
      <c r="O1771" s="1" t="s">
        <v>70</v>
      </c>
      <c r="P1771" s="1">
        <v>2.1971859896620574</v>
      </c>
      <c r="Q1771" s="1">
        <v>2</v>
      </c>
      <c r="R1771" s="1">
        <f>Tabulka1[[#This Row],[z2]]</f>
        <v>12.256499999999999</v>
      </c>
      <c r="S1771" s="1">
        <f>Tabulka1[[#This Row],[std2]]</f>
        <v>2.1213203435584667E-3</v>
      </c>
      <c r="T1771" s="1" t="s">
        <v>39</v>
      </c>
      <c r="U1771" s="1" t="s">
        <v>28</v>
      </c>
      <c r="V1771" s="1" t="str">
        <f>Tabulka1[[#This Row],[z2Label]]</f>
        <v>pH</v>
      </c>
      <c r="W1771" s="1">
        <v>0.49106700019937322</v>
      </c>
      <c r="X1771" s="1">
        <v>0.49106700019937327</v>
      </c>
      <c r="Y1771" s="1">
        <f>Tabulka1[[#This Row],[z2]]</f>
        <v>12.256499999999999</v>
      </c>
      <c r="Z1771" s="1">
        <f>Tabulka1[[#This Row],[std2]]</f>
        <v>2.1213203435584667E-3</v>
      </c>
      <c r="AA1771" s="1" t="s">
        <v>40</v>
      </c>
      <c r="AB1771" s="1" t="s">
        <v>37</v>
      </c>
      <c r="AC1771" s="1" t="str">
        <f>Tabulka1[[#This Row],[z2Label]]</f>
        <v>pH</v>
      </c>
      <c r="AD1771" s="1">
        <f>Tabulka1[[#This Row],[y2]]</f>
        <v>2</v>
      </c>
      <c r="AE1771" s="1">
        <f>Tabulka1[[#This Row],[x3]]</f>
        <v>2.1971859896620574</v>
      </c>
      <c r="AF1771" s="1">
        <f>Tabulka1[[#This Row],[x2]]-Tabulka1[[#This Row],[x3]]</f>
        <v>2.8028140103379426</v>
      </c>
      <c r="AG1771" s="1">
        <f>100-Tabulka1[[#This Row],[Na2O_proc]]-Tabulka1[[#This Row],[SiO2_proc]]</f>
        <v>95</v>
      </c>
      <c r="AH1771" s="1">
        <f>Tabulka1[[#This Row],[z2]]</f>
        <v>12.256499999999999</v>
      </c>
      <c r="AI1771" s="1">
        <f>Tabulka1[[#This Row],[std2]]</f>
        <v>2.1213203435584667E-3</v>
      </c>
      <c r="AJ1771" s="1" t="str">
        <f>Tabulka1[[#This Row],[z2Label]]</f>
        <v>pH</v>
      </c>
      <c r="AK1771" s="1">
        <v>25</v>
      </c>
      <c r="AL1771" s="1" t="s">
        <v>83</v>
      </c>
      <c r="AM1771" s="1" t="s">
        <v>79</v>
      </c>
      <c r="AN1771" s="1"/>
      <c r="AO1771" s="1"/>
      <c r="AP1771" s="1"/>
      <c r="AQ1771" s="1"/>
    </row>
    <row r="1772" spans="1:43" ht="16.5" x14ac:dyDescent="0.35">
      <c r="A1772" s="1">
        <v>1.0112243184235568</v>
      </c>
      <c r="B1772" s="1">
        <v>1.0112243184235568</v>
      </c>
      <c r="C1772" s="1">
        <f>Tabulka1[[#This Row],[z2]]</f>
        <v>12.515499999999999</v>
      </c>
      <c r="D1772" s="1">
        <f>Tabulka1[[#This Row],[std2]]</f>
        <v>7.0710678118615568E-4</v>
      </c>
      <c r="E1772" s="1">
        <v>7</v>
      </c>
      <c r="F1772" s="1" t="s">
        <v>84</v>
      </c>
      <c r="G1772" s="1" t="s">
        <v>27</v>
      </c>
      <c r="H1772" s="1" t="str">
        <f>Tabulka1[[#This Row],[z2Label]]</f>
        <v>pH</v>
      </c>
      <c r="I1772" s="1">
        <v>10</v>
      </c>
      <c r="J1772" s="1">
        <v>2</v>
      </c>
      <c r="K1772" s="1">
        <v>12.515499999999999</v>
      </c>
      <c r="L1772" s="1">
        <v>7.0710678118615568E-4</v>
      </c>
      <c r="M1772" s="1" t="s">
        <v>29</v>
      </c>
      <c r="N1772" s="1" t="s">
        <v>28</v>
      </c>
      <c r="O1772" s="1" t="s">
        <v>70</v>
      </c>
      <c r="P1772" s="1">
        <v>4.3943719793241147</v>
      </c>
      <c r="Q1772" s="1">
        <v>2</v>
      </c>
      <c r="R1772" s="1">
        <f>Tabulka1[[#This Row],[z2]]</f>
        <v>12.515499999999999</v>
      </c>
      <c r="S1772" s="1">
        <f>Tabulka1[[#This Row],[std2]]</f>
        <v>7.0710678118615568E-4</v>
      </c>
      <c r="T1772" s="1" t="s">
        <v>39</v>
      </c>
      <c r="U1772" s="1" t="s">
        <v>28</v>
      </c>
      <c r="V1772" s="1" t="str">
        <f>Tabulka1[[#This Row],[z2Label]]</f>
        <v>pH</v>
      </c>
      <c r="W1772" s="1">
        <v>1.0366970004208989</v>
      </c>
      <c r="X1772" s="1">
        <v>1.0366970004208991</v>
      </c>
      <c r="Y1772" s="1">
        <f>Tabulka1[[#This Row],[z2]]</f>
        <v>12.515499999999999</v>
      </c>
      <c r="Z1772" s="1">
        <f>Tabulka1[[#This Row],[std2]]</f>
        <v>7.0710678118615568E-4</v>
      </c>
      <c r="AA1772" s="1" t="s">
        <v>40</v>
      </c>
      <c r="AB1772" s="1" t="s">
        <v>37</v>
      </c>
      <c r="AC1772" s="1" t="str">
        <f>Tabulka1[[#This Row],[z2Label]]</f>
        <v>pH</v>
      </c>
      <c r="AD1772" s="1">
        <f>Tabulka1[[#This Row],[y2]]</f>
        <v>2</v>
      </c>
      <c r="AE1772" s="1">
        <f>Tabulka1[[#This Row],[x3]]</f>
        <v>4.3943719793241147</v>
      </c>
      <c r="AF1772" s="1">
        <f>Tabulka1[[#This Row],[x2]]-Tabulka1[[#This Row],[x3]]</f>
        <v>5.6056280206758853</v>
      </c>
      <c r="AG1772" s="1">
        <f>100-Tabulka1[[#This Row],[Na2O_proc]]-Tabulka1[[#This Row],[SiO2_proc]]</f>
        <v>90</v>
      </c>
      <c r="AH1772" s="1">
        <f>Tabulka1[[#This Row],[z2]]</f>
        <v>12.515499999999999</v>
      </c>
      <c r="AI1772" s="1">
        <f>Tabulka1[[#This Row],[std2]]</f>
        <v>7.0710678118615568E-4</v>
      </c>
      <c r="AJ1772" s="1" t="str">
        <f>Tabulka1[[#This Row],[z2Label]]</f>
        <v>pH</v>
      </c>
      <c r="AK1772" s="1">
        <v>25</v>
      </c>
      <c r="AL1772" s="1" t="s">
        <v>83</v>
      </c>
      <c r="AM1772" s="1" t="s">
        <v>79</v>
      </c>
      <c r="AN1772" s="1"/>
      <c r="AO1772" s="1"/>
      <c r="AP1772" s="1"/>
      <c r="AQ1772" s="1"/>
    </row>
    <row r="1773" spans="1:43" ht="16.5" x14ac:dyDescent="0.35">
      <c r="A1773" s="1">
        <v>1.5825309298550074</v>
      </c>
      <c r="B1773" s="1">
        <v>1.5825309298550074</v>
      </c>
      <c r="C1773" s="1">
        <f>Tabulka1[[#This Row],[z2]]</f>
        <v>12.692500000000001</v>
      </c>
      <c r="D1773" s="1">
        <f>Tabulka1[[#This Row],[std2]]</f>
        <v>2.1213203435597231E-3</v>
      </c>
      <c r="E1773" s="1">
        <v>7</v>
      </c>
      <c r="F1773" s="1" t="s">
        <v>84</v>
      </c>
      <c r="G1773" s="1" t="s">
        <v>27</v>
      </c>
      <c r="H1773" s="1" t="str">
        <f>Tabulka1[[#This Row],[z2Label]]</f>
        <v>pH</v>
      </c>
      <c r="I1773" s="1">
        <v>15</v>
      </c>
      <c r="J1773" s="1">
        <v>2</v>
      </c>
      <c r="K1773" s="1">
        <v>12.692500000000001</v>
      </c>
      <c r="L1773" s="1">
        <v>2.1213203435597231E-3</v>
      </c>
      <c r="M1773" s="1" t="s">
        <v>29</v>
      </c>
      <c r="N1773" s="1" t="s">
        <v>28</v>
      </c>
      <c r="O1773" s="1" t="s">
        <v>70</v>
      </c>
      <c r="P1773" s="1">
        <v>6.5915579689861721</v>
      </c>
      <c r="Q1773" s="1">
        <v>2</v>
      </c>
      <c r="R1773" s="1">
        <f>Tabulka1[[#This Row],[z2]]</f>
        <v>12.692500000000001</v>
      </c>
      <c r="S1773" s="1">
        <f>Tabulka1[[#This Row],[std2]]</f>
        <v>2.1213203435597231E-3</v>
      </c>
      <c r="T1773" s="1" t="s">
        <v>39</v>
      </c>
      <c r="U1773" s="1" t="s">
        <v>28</v>
      </c>
      <c r="V1773" s="1" t="str">
        <f>Tabulka1[[#This Row],[z2Label]]</f>
        <v>pH</v>
      </c>
      <c r="W1773" s="1">
        <v>1.6465187653743689</v>
      </c>
      <c r="X1773" s="1">
        <v>1.6465187653743689</v>
      </c>
      <c r="Y1773" s="1">
        <f>Tabulka1[[#This Row],[z2]]</f>
        <v>12.692500000000001</v>
      </c>
      <c r="Z1773" s="1">
        <f>Tabulka1[[#This Row],[std2]]</f>
        <v>2.1213203435597231E-3</v>
      </c>
      <c r="AA1773" s="1" t="s">
        <v>40</v>
      </c>
      <c r="AB1773" s="1" t="s">
        <v>37</v>
      </c>
      <c r="AC1773" s="1" t="str">
        <f>Tabulka1[[#This Row],[z2Label]]</f>
        <v>pH</v>
      </c>
      <c r="AD1773" s="1">
        <f>Tabulka1[[#This Row],[y2]]</f>
        <v>2</v>
      </c>
      <c r="AE1773" s="1">
        <f>Tabulka1[[#This Row],[x3]]</f>
        <v>6.5915579689861721</v>
      </c>
      <c r="AF1773" s="1">
        <f>Tabulka1[[#This Row],[x2]]-Tabulka1[[#This Row],[x3]]</f>
        <v>8.408442031013827</v>
      </c>
      <c r="AG1773" s="1">
        <f>100-Tabulka1[[#This Row],[Na2O_proc]]-Tabulka1[[#This Row],[SiO2_proc]]</f>
        <v>85</v>
      </c>
      <c r="AH1773" s="1">
        <f>Tabulka1[[#This Row],[z2]]</f>
        <v>12.692500000000001</v>
      </c>
      <c r="AI1773" s="1">
        <f>Tabulka1[[#This Row],[std2]]</f>
        <v>2.1213203435597231E-3</v>
      </c>
      <c r="AJ1773" s="1" t="str">
        <f>Tabulka1[[#This Row],[z2Label]]</f>
        <v>pH</v>
      </c>
      <c r="AK1773" s="1">
        <v>25</v>
      </c>
      <c r="AL1773" s="1" t="s">
        <v>83</v>
      </c>
      <c r="AM1773" s="1" t="s">
        <v>79</v>
      </c>
      <c r="AN1773" s="1"/>
      <c r="AO1773" s="1"/>
      <c r="AP1773" s="1"/>
      <c r="AQ1773" s="1"/>
    </row>
    <row r="1774" spans="1:43" ht="16.5" x14ac:dyDescent="0.35">
      <c r="A1774" s="1">
        <v>2.203530575304633</v>
      </c>
      <c r="B1774" s="1">
        <v>2.203530575304633</v>
      </c>
      <c r="C1774" s="1">
        <f>Tabulka1[[#This Row],[z2]]</f>
        <v>12.836</v>
      </c>
      <c r="D1774" s="1">
        <f>Tabulka1[[#This Row],[std2]]</f>
        <v>1.4142135623723114E-3</v>
      </c>
      <c r="E1774" s="1">
        <v>7</v>
      </c>
      <c r="F1774" s="1" t="s">
        <v>84</v>
      </c>
      <c r="G1774" s="1" t="s">
        <v>27</v>
      </c>
      <c r="H1774" s="1" t="str">
        <f>Tabulka1[[#This Row],[z2Label]]</f>
        <v>pH</v>
      </c>
      <c r="I1774" s="1">
        <v>20</v>
      </c>
      <c r="J1774" s="1">
        <v>2</v>
      </c>
      <c r="K1774" s="1">
        <v>12.836</v>
      </c>
      <c r="L1774" s="1">
        <v>1.4142135623723114E-3</v>
      </c>
      <c r="M1774" s="1" t="s">
        <v>29</v>
      </c>
      <c r="N1774" s="1" t="s">
        <v>28</v>
      </c>
      <c r="O1774" s="1" t="s">
        <v>70</v>
      </c>
      <c r="P1774" s="1">
        <v>8.7887439586482294</v>
      </c>
      <c r="Q1774" s="1">
        <v>2</v>
      </c>
      <c r="R1774" s="1">
        <f>Tabulka1[[#This Row],[z2]]</f>
        <v>12.836</v>
      </c>
      <c r="S1774" s="1">
        <f>Tabulka1[[#This Row],[std2]]</f>
        <v>1.4142135623723114E-3</v>
      </c>
      <c r="T1774" s="1" t="s">
        <v>39</v>
      </c>
      <c r="U1774" s="1" t="s">
        <v>28</v>
      </c>
      <c r="V1774" s="1" t="str">
        <f>Tabulka1[[#This Row],[z2Label]]</f>
        <v>pH</v>
      </c>
      <c r="W1774" s="1">
        <v>2.3325682509470225</v>
      </c>
      <c r="X1774" s="1">
        <v>2.3325682509470229</v>
      </c>
      <c r="Y1774" s="1">
        <f>Tabulka1[[#This Row],[z2]]</f>
        <v>12.836</v>
      </c>
      <c r="Z1774" s="1">
        <f>Tabulka1[[#This Row],[std2]]</f>
        <v>1.4142135623723114E-3</v>
      </c>
      <c r="AA1774" s="1" t="s">
        <v>40</v>
      </c>
      <c r="AB1774" s="1" t="s">
        <v>37</v>
      </c>
      <c r="AC1774" s="1" t="str">
        <f>Tabulka1[[#This Row],[z2Label]]</f>
        <v>pH</v>
      </c>
      <c r="AD1774" s="1">
        <f>Tabulka1[[#This Row],[y2]]</f>
        <v>2</v>
      </c>
      <c r="AE1774" s="1">
        <f>Tabulka1[[#This Row],[x3]]</f>
        <v>8.7887439586482294</v>
      </c>
      <c r="AF1774" s="1">
        <f>Tabulka1[[#This Row],[x2]]-Tabulka1[[#This Row],[x3]]</f>
        <v>11.211256041351771</v>
      </c>
      <c r="AG1774" s="1">
        <f>100-Tabulka1[[#This Row],[Na2O_proc]]-Tabulka1[[#This Row],[SiO2_proc]]</f>
        <v>80</v>
      </c>
      <c r="AH1774" s="1">
        <f>Tabulka1[[#This Row],[z2]]</f>
        <v>12.836</v>
      </c>
      <c r="AI1774" s="1">
        <f>Tabulka1[[#This Row],[std2]]</f>
        <v>1.4142135623723114E-3</v>
      </c>
      <c r="AJ1774" s="1" t="str">
        <f>Tabulka1[[#This Row],[z2Label]]</f>
        <v>pH</v>
      </c>
      <c r="AK1774" s="1">
        <v>25</v>
      </c>
      <c r="AL1774" s="1" t="s">
        <v>83</v>
      </c>
      <c r="AM1774" s="1" t="s">
        <v>79</v>
      </c>
      <c r="AN1774" s="1"/>
      <c r="AO1774" s="1"/>
      <c r="AP1774" s="1"/>
      <c r="AQ1774" s="1"/>
    </row>
    <row r="1775" spans="1:43" ht="16.5" x14ac:dyDescent="0.35">
      <c r="A1775" s="1">
        <v>2.8812699434585451</v>
      </c>
      <c r="B1775" s="1">
        <v>2.8812699434585451</v>
      </c>
      <c r="C1775" s="1">
        <f>Tabulka1[[#This Row],[z2]]</f>
        <v>12.9695</v>
      </c>
      <c r="D1775" s="1">
        <f>Tabulka1[[#This Row],[std2]]</f>
        <v>7.0710678118741173E-4</v>
      </c>
      <c r="E1775" s="1">
        <v>7</v>
      </c>
      <c r="F1775" s="1" t="s">
        <v>84</v>
      </c>
      <c r="G1775" s="1" t="s">
        <v>27</v>
      </c>
      <c r="H1775" s="1" t="str">
        <f>Tabulka1[[#This Row],[z2Label]]</f>
        <v>pH</v>
      </c>
      <c r="I1775" s="1">
        <v>25</v>
      </c>
      <c r="J1775" s="1">
        <v>2</v>
      </c>
      <c r="K1775" s="1">
        <v>12.9695</v>
      </c>
      <c r="L1775" s="1">
        <v>7.0710678118741173E-4</v>
      </c>
      <c r="M1775" s="1" t="s">
        <v>29</v>
      </c>
      <c r="N1775" s="1" t="s">
        <v>28</v>
      </c>
      <c r="O1775" s="1" t="s">
        <v>70</v>
      </c>
      <c r="P1775" s="1">
        <v>10.985929948310288</v>
      </c>
      <c r="Q1775" s="1">
        <v>2</v>
      </c>
      <c r="R1775" s="1">
        <f>Tabulka1[[#This Row],[z2]]</f>
        <v>12.9695</v>
      </c>
      <c r="S1775" s="1">
        <f>Tabulka1[[#This Row],[std2]]</f>
        <v>7.0710678118741173E-4</v>
      </c>
      <c r="T1775" s="1" t="s">
        <v>39</v>
      </c>
      <c r="U1775" s="1" t="s">
        <v>28</v>
      </c>
      <c r="V1775" s="1" t="str">
        <f>Tabulka1[[#This Row],[z2Label]]</f>
        <v>pH</v>
      </c>
      <c r="W1775" s="1">
        <v>3.1100910012626968</v>
      </c>
      <c r="X1775" s="1">
        <v>3.1100910012626968</v>
      </c>
      <c r="Y1775" s="1">
        <f>Tabulka1[[#This Row],[z2]]</f>
        <v>12.9695</v>
      </c>
      <c r="Z1775" s="1">
        <f>Tabulka1[[#This Row],[std2]]</f>
        <v>7.0710678118741173E-4</v>
      </c>
      <c r="AA1775" s="1" t="s">
        <v>40</v>
      </c>
      <c r="AB1775" s="1" t="s">
        <v>37</v>
      </c>
      <c r="AC1775" s="1" t="str">
        <f>Tabulka1[[#This Row],[z2Label]]</f>
        <v>pH</v>
      </c>
      <c r="AD1775" s="1">
        <f>Tabulka1[[#This Row],[y2]]</f>
        <v>2</v>
      </c>
      <c r="AE1775" s="1">
        <f>Tabulka1[[#This Row],[x3]]</f>
        <v>10.985929948310288</v>
      </c>
      <c r="AF1775" s="1">
        <f>Tabulka1[[#This Row],[x2]]-Tabulka1[[#This Row],[x3]]</f>
        <v>14.014070051689712</v>
      </c>
      <c r="AG1775" s="1">
        <f>100-Tabulka1[[#This Row],[Na2O_proc]]-Tabulka1[[#This Row],[SiO2_proc]]</f>
        <v>75</v>
      </c>
      <c r="AH1775" s="1">
        <f>Tabulka1[[#This Row],[z2]]</f>
        <v>12.9695</v>
      </c>
      <c r="AI1775" s="1">
        <f>Tabulka1[[#This Row],[std2]]</f>
        <v>7.0710678118741173E-4</v>
      </c>
      <c r="AJ1775" s="1" t="str">
        <f>Tabulka1[[#This Row],[z2Label]]</f>
        <v>pH</v>
      </c>
      <c r="AK1775" s="1">
        <v>25</v>
      </c>
      <c r="AL1775" s="1" t="s">
        <v>83</v>
      </c>
      <c r="AM1775" s="1" t="s">
        <v>79</v>
      </c>
      <c r="AN1775" s="1"/>
      <c r="AO1775" s="1"/>
      <c r="AP1775" s="1"/>
      <c r="AQ1775" s="1"/>
    </row>
    <row r="1776" spans="1:43" ht="16.5" x14ac:dyDescent="0.35">
      <c r="A1776" s="1">
        <v>3.6186950680176904</v>
      </c>
      <c r="B1776" s="1">
        <v>3.6186950680176904</v>
      </c>
      <c r="C1776" s="1">
        <f>Tabulka1[[#This Row],[z2]]</f>
        <v>13.077</v>
      </c>
      <c r="D1776" s="1">
        <f>Tabulka1[[#This Row],[std2]]</f>
        <v>1.4142135623723114E-3</v>
      </c>
      <c r="E1776" s="1">
        <v>7</v>
      </c>
      <c r="F1776" s="1" t="s">
        <v>84</v>
      </c>
      <c r="G1776" s="1" t="s">
        <v>27</v>
      </c>
      <c r="H1776" s="1" t="str">
        <f>Tabulka1[[#This Row],[z2Label]]</f>
        <v>pH</v>
      </c>
      <c r="I1776" s="1">
        <v>30</v>
      </c>
      <c r="J1776" s="1">
        <v>2</v>
      </c>
      <c r="K1776" s="1">
        <v>13.077</v>
      </c>
      <c r="L1776" s="1">
        <v>1.4142135623723114E-3</v>
      </c>
      <c r="M1776" s="1" t="s">
        <v>29</v>
      </c>
      <c r="N1776" s="1" t="s">
        <v>28</v>
      </c>
      <c r="O1776" s="1" t="s">
        <v>70</v>
      </c>
      <c r="P1776" s="1">
        <v>13.183115937972344</v>
      </c>
      <c r="Q1776" s="1">
        <v>2</v>
      </c>
      <c r="R1776" s="1">
        <f>Tabulka1[[#This Row],[z2]]</f>
        <v>13.077</v>
      </c>
      <c r="S1776" s="1">
        <f>Tabulka1[[#This Row],[std2]]</f>
        <v>1.4142135623723114E-3</v>
      </c>
      <c r="T1776" s="1" t="s">
        <v>39</v>
      </c>
      <c r="U1776" s="1" t="s">
        <v>28</v>
      </c>
      <c r="V1776" s="1" t="str">
        <f>Tabulka1[[#This Row],[z2Label]]</f>
        <v>pH</v>
      </c>
      <c r="W1776" s="1">
        <v>3.9986884301948962</v>
      </c>
      <c r="X1776" s="1">
        <v>3.9986884301948962</v>
      </c>
      <c r="Y1776" s="1">
        <f>Tabulka1[[#This Row],[z2]]</f>
        <v>13.077</v>
      </c>
      <c r="Z1776" s="1">
        <f>Tabulka1[[#This Row],[std2]]</f>
        <v>1.4142135623723114E-3</v>
      </c>
      <c r="AA1776" s="1" t="s">
        <v>40</v>
      </c>
      <c r="AB1776" s="1" t="s">
        <v>37</v>
      </c>
      <c r="AC1776" s="1" t="str">
        <f>Tabulka1[[#This Row],[z2Label]]</f>
        <v>pH</v>
      </c>
      <c r="AD1776" s="1">
        <f>Tabulka1[[#This Row],[y2]]</f>
        <v>2</v>
      </c>
      <c r="AE1776" s="1">
        <f>Tabulka1[[#This Row],[x3]]</f>
        <v>13.183115937972344</v>
      </c>
      <c r="AF1776" s="1">
        <f>Tabulka1[[#This Row],[x2]]-Tabulka1[[#This Row],[x3]]</f>
        <v>16.816884062027654</v>
      </c>
      <c r="AG1776" s="1">
        <f>100-Tabulka1[[#This Row],[Na2O_proc]]-Tabulka1[[#This Row],[SiO2_proc]]</f>
        <v>70</v>
      </c>
      <c r="AH1776" s="1">
        <f>Tabulka1[[#This Row],[z2]]</f>
        <v>13.077</v>
      </c>
      <c r="AI1776" s="1">
        <f>Tabulka1[[#This Row],[std2]]</f>
        <v>1.4142135623723114E-3</v>
      </c>
      <c r="AJ1776" s="1" t="str">
        <f>Tabulka1[[#This Row],[z2Label]]</f>
        <v>pH</v>
      </c>
      <c r="AK1776" s="1">
        <v>25</v>
      </c>
      <c r="AL1776" s="1" t="s">
        <v>83</v>
      </c>
      <c r="AM1776" s="1" t="s">
        <v>79</v>
      </c>
      <c r="AN1776" s="1"/>
      <c r="AO1776" s="1"/>
      <c r="AP1776" s="1"/>
      <c r="AQ1776" s="1"/>
    </row>
    <row r="1777" spans="1:43" ht="16.5" x14ac:dyDescent="0.35">
      <c r="A1777" s="1">
        <v>4.4194119362182542</v>
      </c>
      <c r="B1777" s="1">
        <v>4.4194119362182542</v>
      </c>
      <c r="C1777" s="1">
        <f>Tabulka1[[#This Row],[z2]]</f>
        <v>13.219999999999999</v>
      </c>
      <c r="D1777" s="1">
        <f>Tabulka1[[#This Row],[std2]]</f>
        <v>2.8284271247458787E-3</v>
      </c>
      <c r="E1777" s="1">
        <v>7</v>
      </c>
      <c r="F1777" s="1" t="s">
        <v>84</v>
      </c>
      <c r="G1777" s="1" t="s">
        <v>27</v>
      </c>
      <c r="H1777" s="1" t="str">
        <f>Tabulka1[[#This Row],[z2Label]]</f>
        <v>pH</v>
      </c>
      <c r="I1777" s="1">
        <v>35</v>
      </c>
      <c r="J1777" s="1">
        <v>2</v>
      </c>
      <c r="K1777" s="1">
        <v>13.219999999999999</v>
      </c>
      <c r="L1777" s="1">
        <v>2.8284271247458787E-3</v>
      </c>
      <c r="M1777" s="1" t="s">
        <v>29</v>
      </c>
      <c r="N1777" s="1" t="s">
        <v>28</v>
      </c>
      <c r="O1777" s="1" t="s">
        <v>70</v>
      </c>
      <c r="P1777" s="1">
        <v>15.380301927634402</v>
      </c>
      <c r="Q1777" s="1">
        <v>2</v>
      </c>
      <c r="R1777" s="1">
        <f>Tabulka1[[#This Row],[z2]]</f>
        <v>13.219999999999999</v>
      </c>
      <c r="S1777" s="1">
        <f>Tabulka1[[#This Row],[std2]]</f>
        <v>2.8284271247458787E-3</v>
      </c>
      <c r="T1777" s="1" t="s">
        <v>39</v>
      </c>
      <c r="U1777" s="1" t="s">
        <v>28</v>
      </c>
      <c r="V1777" s="1" t="str">
        <f>Tabulka1[[#This Row],[z2Label]]</f>
        <v>pH</v>
      </c>
      <c r="W1777" s="1">
        <v>5.0239931558858952</v>
      </c>
      <c r="X1777" s="1">
        <v>5.0239931558858952</v>
      </c>
      <c r="Y1777" s="1">
        <f>Tabulka1[[#This Row],[z2]]</f>
        <v>13.219999999999999</v>
      </c>
      <c r="Z1777" s="1">
        <f>Tabulka1[[#This Row],[std2]]</f>
        <v>2.8284271247458787E-3</v>
      </c>
      <c r="AA1777" s="1" t="s">
        <v>40</v>
      </c>
      <c r="AB1777" s="1" t="s">
        <v>37</v>
      </c>
      <c r="AC1777" s="1" t="str">
        <f>Tabulka1[[#This Row],[z2Label]]</f>
        <v>pH</v>
      </c>
      <c r="AD1777" s="1">
        <f>Tabulka1[[#This Row],[y2]]</f>
        <v>2</v>
      </c>
      <c r="AE1777" s="1">
        <f>Tabulka1[[#This Row],[x3]]</f>
        <v>15.380301927634402</v>
      </c>
      <c r="AF1777" s="1">
        <f>Tabulka1[[#This Row],[x2]]-Tabulka1[[#This Row],[x3]]</f>
        <v>19.619698072365598</v>
      </c>
      <c r="AG1777" s="1">
        <f>100-Tabulka1[[#This Row],[Na2O_proc]]-Tabulka1[[#This Row],[SiO2_proc]]</f>
        <v>65</v>
      </c>
      <c r="AH1777" s="1">
        <f>Tabulka1[[#This Row],[z2]]</f>
        <v>13.219999999999999</v>
      </c>
      <c r="AI1777" s="1">
        <f>Tabulka1[[#This Row],[std2]]</f>
        <v>2.8284271247458787E-3</v>
      </c>
      <c r="AJ1777" s="1" t="str">
        <f>Tabulka1[[#This Row],[z2Label]]</f>
        <v>pH</v>
      </c>
      <c r="AK1777" s="1">
        <v>25</v>
      </c>
      <c r="AL1777" s="1" t="s">
        <v>83</v>
      </c>
      <c r="AM1777" s="1" t="s">
        <v>79</v>
      </c>
      <c r="AN1777" s="1"/>
      <c r="AO1777" s="1"/>
      <c r="AP1777" s="1"/>
      <c r="AQ1777" s="1"/>
    </row>
    <row r="1778" spans="1:43" ht="16.5" x14ac:dyDescent="0.35">
      <c r="A1778" s="1">
        <v>5.2878195151990148</v>
      </c>
      <c r="B1778" s="1">
        <v>5.2878195151990148</v>
      </c>
      <c r="C1778" s="1">
        <f>Tabulka1[[#This Row],[z2]]</f>
        <v>13.363</v>
      </c>
      <c r="D1778" s="1">
        <f>Tabulka1[[#This Row],[std2]]</f>
        <v>2.8284271247458787E-3</v>
      </c>
      <c r="E1778" s="1">
        <v>7</v>
      </c>
      <c r="F1778" s="1" t="s">
        <v>84</v>
      </c>
      <c r="G1778" s="1" t="s">
        <v>27</v>
      </c>
      <c r="H1778" s="1" t="str">
        <f>Tabulka1[[#This Row],[z2Label]]</f>
        <v>pH</v>
      </c>
      <c r="I1778" s="1">
        <v>40</v>
      </c>
      <c r="J1778" s="1">
        <v>2</v>
      </c>
      <c r="K1778" s="1">
        <v>13.363</v>
      </c>
      <c r="L1778" s="1">
        <v>2.8284271247458787E-3</v>
      </c>
      <c r="M1778" s="1" t="s">
        <v>29</v>
      </c>
      <c r="N1778" s="1" t="s">
        <v>28</v>
      </c>
      <c r="O1778" s="1" t="s">
        <v>70</v>
      </c>
      <c r="P1778" s="1">
        <v>17.577487917296459</v>
      </c>
      <c r="Q1778" s="1">
        <v>2</v>
      </c>
      <c r="R1778" s="1">
        <f>Tabulka1[[#This Row],[z2]]</f>
        <v>13.363</v>
      </c>
      <c r="S1778" s="1">
        <f>Tabulka1[[#This Row],[std2]]</f>
        <v>2.8284271247458787E-3</v>
      </c>
      <c r="T1778" s="1" t="s">
        <v>39</v>
      </c>
      <c r="U1778" s="1" t="s">
        <v>28</v>
      </c>
      <c r="V1778" s="1" t="str">
        <f>Tabulka1[[#This Row],[z2Label]]</f>
        <v>pH</v>
      </c>
      <c r="W1778" s="1">
        <v>6.2201820025253935</v>
      </c>
      <c r="X1778" s="1">
        <v>6.2201820025253944</v>
      </c>
      <c r="Y1778" s="1">
        <f>Tabulka1[[#This Row],[z2]]</f>
        <v>13.363</v>
      </c>
      <c r="Z1778" s="1">
        <f>Tabulka1[[#This Row],[std2]]</f>
        <v>2.8284271247458787E-3</v>
      </c>
      <c r="AA1778" s="1" t="s">
        <v>40</v>
      </c>
      <c r="AB1778" s="1" t="s">
        <v>37</v>
      </c>
      <c r="AC1778" s="1" t="str">
        <f>Tabulka1[[#This Row],[z2Label]]</f>
        <v>pH</v>
      </c>
      <c r="AD1778" s="1">
        <f>Tabulka1[[#This Row],[y2]]</f>
        <v>2</v>
      </c>
      <c r="AE1778" s="1">
        <f>Tabulka1[[#This Row],[x3]]</f>
        <v>17.577487917296459</v>
      </c>
      <c r="AF1778" s="1">
        <f>Tabulka1[[#This Row],[x2]]-Tabulka1[[#This Row],[x3]]</f>
        <v>22.422512082703541</v>
      </c>
      <c r="AG1778" s="1">
        <f>100-Tabulka1[[#This Row],[Na2O_proc]]-Tabulka1[[#This Row],[SiO2_proc]]</f>
        <v>60.000000000000007</v>
      </c>
      <c r="AH1778" s="1">
        <f>Tabulka1[[#This Row],[z2]]</f>
        <v>13.363</v>
      </c>
      <c r="AI1778" s="1">
        <f>Tabulka1[[#This Row],[std2]]</f>
        <v>2.8284271247458787E-3</v>
      </c>
      <c r="AJ1778" s="1" t="str">
        <f>Tabulka1[[#This Row],[z2Label]]</f>
        <v>pH</v>
      </c>
      <c r="AK1778" s="1">
        <v>25</v>
      </c>
      <c r="AL1778" s="1" t="s">
        <v>83</v>
      </c>
      <c r="AM1778" s="1" t="s">
        <v>79</v>
      </c>
      <c r="AN1778" s="1"/>
      <c r="AO1778" s="1"/>
      <c r="AP1778" s="1"/>
      <c r="AQ1778" s="1"/>
    </row>
    <row r="1779" spans="1:43" ht="16.5" x14ac:dyDescent="0.35">
      <c r="A1779" s="1">
        <v>6.2287416027542966</v>
      </c>
      <c r="B1779" s="1">
        <v>6.2287416027542966</v>
      </c>
      <c r="C1779" s="1">
        <f>Tabulka1[[#This Row],[z2]]</f>
        <v>13.503</v>
      </c>
      <c r="D1779" s="1">
        <f>Tabulka1[[#This Row],[std2]]</f>
        <v>0</v>
      </c>
      <c r="E1779" s="1">
        <v>7</v>
      </c>
      <c r="F1779" s="1" t="s">
        <v>84</v>
      </c>
      <c r="G1779" s="1" t="s">
        <v>27</v>
      </c>
      <c r="H1779" s="1" t="str">
        <f>Tabulka1[[#This Row],[z2Label]]</f>
        <v>pH</v>
      </c>
      <c r="I1779" s="1">
        <v>45</v>
      </c>
      <c r="J1779" s="1">
        <v>2</v>
      </c>
      <c r="K1779" s="1">
        <v>13.503</v>
      </c>
      <c r="L1779" s="1">
        <v>0</v>
      </c>
      <c r="M1779" s="1" t="s">
        <v>29</v>
      </c>
      <c r="N1779" s="1" t="s">
        <v>28</v>
      </c>
      <c r="O1779" s="1" t="s">
        <v>70</v>
      </c>
      <c r="P1779" s="1">
        <v>19.774673906958519</v>
      </c>
      <c r="Q1779" s="1">
        <v>2</v>
      </c>
      <c r="R1779" s="1">
        <f>Tabulka1[[#This Row],[z2]]</f>
        <v>13.503</v>
      </c>
      <c r="S1779" s="1">
        <f>Tabulka1[[#This Row],[std2]]</f>
        <v>0</v>
      </c>
      <c r="T1779" s="1" t="s">
        <v>39</v>
      </c>
      <c r="U1779" s="1" t="s">
        <v>28</v>
      </c>
      <c r="V1779" s="1" t="str">
        <f>Tabulka1[[#This Row],[z2Label]]</f>
        <v>pH</v>
      </c>
      <c r="W1779" s="1">
        <v>7.633859730372075</v>
      </c>
      <c r="X1779" s="1">
        <v>7.6338597303720741</v>
      </c>
      <c r="Y1779" s="1">
        <f>Tabulka1[[#This Row],[z2]]</f>
        <v>13.503</v>
      </c>
      <c r="Z1779" s="1">
        <f>Tabulka1[[#This Row],[std2]]</f>
        <v>0</v>
      </c>
      <c r="AA1779" s="1" t="s">
        <v>40</v>
      </c>
      <c r="AB1779" s="1" t="s">
        <v>37</v>
      </c>
      <c r="AC1779" s="1" t="str">
        <f>Tabulka1[[#This Row],[z2Label]]</f>
        <v>pH</v>
      </c>
      <c r="AD1779" s="1">
        <f>Tabulka1[[#This Row],[y2]]</f>
        <v>2</v>
      </c>
      <c r="AE1779" s="1">
        <f>Tabulka1[[#This Row],[x3]]</f>
        <v>19.774673906958519</v>
      </c>
      <c r="AF1779" s="1">
        <f>Tabulka1[[#This Row],[x2]]-Tabulka1[[#This Row],[x3]]</f>
        <v>25.225326093041481</v>
      </c>
      <c r="AG1779" s="1">
        <f>100-Tabulka1[[#This Row],[Na2O_proc]]-Tabulka1[[#This Row],[SiO2_proc]]</f>
        <v>54.999999999999993</v>
      </c>
      <c r="AH1779" s="1">
        <f>Tabulka1[[#This Row],[z2]]</f>
        <v>13.503</v>
      </c>
      <c r="AI1779" s="1">
        <f>Tabulka1[[#This Row],[std2]]</f>
        <v>0</v>
      </c>
      <c r="AJ1779" s="1" t="str">
        <f>Tabulka1[[#This Row],[z2Label]]</f>
        <v>pH</v>
      </c>
      <c r="AK1779" s="1">
        <v>25</v>
      </c>
      <c r="AL1779" s="1" t="s">
        <v>83</v>
      </c>
      <c r="AM1779" s="1" t="s">
        <v>79</v>
      </c>
      <c r="AN1779" s="1"/>
      <c r="AO1779" s="1"/>
      <c r="AP1779" s="1"/>
      <c r="AQ1779" s="1"/>
    </row>
    <row r="1780" spans="1:43" ht="16.5" x14ac:dyDescent="0.35">
      <c r="A1780" s="1">
        <v>6.727775665831607</v>
      </c>
      <c r="B1780" s="1">
        <v>6.727775665831607</v>
      </c>
      <c r="C1780" s="1">
        <f>Tabulka1[[#This Row],[z2]]</f>
        <v>13.5785</v>
      </c>
      <c r="D1780" s="1">
        <f>Tabulka1[[#This Row],[std2]]</f>
        <v>7.0710678118741173E-4</v>
      </c>
      <c r="E1780" s="1">
        <v>7</v>
      </c>
      <c r="F1780" s="1" t="s">
        <v>84</v>
      </c>
      <c r="G1780" s="1" t="s">
        <v>27</v>
      </c>
      <c r="H1780" s="1" t="str">
        <f>Tabulka1[[#This Row],[z2Label]]</f>
        <v>pH</v>
      </c>
      <c r="I1780" s="1">
        <v>47.5</v>
      </c>
      <c r="J1780" s="1">
        <v>2</v>
      </c>
      <c r="K1780" s="1">
        <v>13.5785</v>
      </c>
      <c r="L1780" s="1">
        <v>7.0710678118741173E-4</v>
      </c>
      <c r="M1780" s="1" t="s">
        <v>29</v>
      </c>
      <c r="N1780" s="1" t="s">
        <v>28</v>
      </c>
      <c r="O1780" s="1" t="s">
        <v>70</v>
      </c>
      <c r="P1780" s="1">
        <v>20.873266901789545</v>
      </c>
      <c r="Q1780" s="1">
        <v>2</v>
      </c>
      <c r="R1780" s="1">
        <f>Tabulka1[[#This Row],[z2]]</f>
        <v>13.5785</v>
      </c>
      <c r="S1780" s="1">
        <f>Tabulka1[[#This Row],[std2]]</f>
        <v>7.0710678118741173E-4</v>
      </c>
      <c r="T1780" s="1" t="s">
        <v>39</v>
      </c>
      <c r="U1780" s="1" t="s">
        <v>28</v>
      </c>
      <c r="V1780" s="1" t="str">
        <f>Tabulka1[[#This Row],[z2Label]]</f>
        <v>pH</v>
      </c>
      <c r="W1780" s="1">
        <v>8.4416755748558909</v>
      </c>
      <c r="X1780" s="1">
        <v>8.4416755748558927</v>
      </c>
      <c r="Y1780" s="1">
        <f>Tabulka1[[#This Row],[z2]]</f>
        <v>13.5785</v>
      </c>
      <c r="Z1780" s="1">
        <f>Tabulka1[[#This Row],[std2]]</f>
        <v>7.0710678118741173E-4</v>
      </c>
      <c r="AA1780" s="1" t="s">
        <v>40</v>
      </c>
      <c r="AB1780" s="1" t="s">
        <v>37</v>
      </c>
      <c r="AC1780" s="1" t="str">
        <f>Tabulka1[[#This Row],[z2Label]]</f>
        <v>pH</v>
      </c>
      <c r="AD1780" s="1">
        <f>Tabulka1[[#This Row],[y2]]</f>
        <v>2</v>
      </c>
      <c r="AE1780" s="1">
        <f>Tabulka1[[#This Row],[x3]]</f>
        <v>20.873266901789545</v>
      </c>
      <c r="AF1780" s="1">
        <f>Tabulka1[[#This Row],[x2]]-Tabulka1[[#This Row],[x3]]</f>
        <v>26.626733098210455</v>
      </c>
      <c r="AG1780" s="1">
        <f>100-Tabulka1[[#This Row],[Na2O_proc]]-Tabulka1[[#This Row],[SiO2_proc]]</f>
        <v>52.5</v>
      </c>
      <c r="AH1780" s="1">
        <f>Tabulka1[[#This Row],[z2]]</f>
        <v>13.5785</v>
      </c>
      <c r="AI1780" s="1">
        <f>Tabulka1[[#This Row],[std2]]</f>
        <v>7.0710678118741173E-4</v>
      </c>
      <c r="AJ1780" s="1" t="str">
        <f>Tabulka1[[#This Row],[z2Label]]</f>
        <v>pH</v>
      </c>
      <c r="AK1780" s="1">
        <v>25</v>
      </c>
      <c r="AL1780" s="1" t="s">
        <v>83</v>
      </c>
      <c r="AM1780" s="1" t="s">
        <v>79</v>
      </c>
      <c r="AN1780" s="1"/>
      <c r="AO1780" s="1"/>
      <c r="AP1780" s="1"/>
      <c r="AQ1780" s="1"/>
    </row>
    <row r="1781" spans="1:43" ht="16.5" x14ac:dyDescent="0.35">
      <c r="A1781" s="1">
        <v>0</v>
      </c>
      <c r="B1781" s="1">
        <v>0</v>
      </c>
      <c r="C1781" s="1">
        <f>Tabulka1[[#This Row],[z2]]</f>
        <v>7</v>
      </c>
      <c r="D1781" s="1" t="str">
        <f>Tabulka1[[#This Row],[std2]]</f>
        <v>–</v>
      </c>
      <c r="E1781" s="1">
        <v>8</v>
      </c>
      <c r="F1781" s="1" t="s">
        <v>84</v>
      </c>
      <c r="G1781" s="1" t="s">
        <v>27</v>
      </c>
      <c r="H1781" s="1" t="str">
        <f>Tabulka1[[#This Row],[z2Label]]</f>
        <v>pH</v>
      </c>
      <c r="I1781" s="1">
        <v>0</v>
      </c>
      <c r="J1781" s="1">
        <v>2.5</v>
      </c>
      <c r="K1781" s="1">
        <v>7</v>
      </c>
      <c r="L1781" s="1" t="s">
        <v>46</v>
      </c>
      <c r="M1781" s="1" t="s">
        <v>29</v>
      </c>
      <c r="N1781" s="1" t="s">
        <v>28</v>
      </c>
      <c r="O1781" s="1" t="s">
        <v>70</v>
      </c>
      <c r="P1781" s="1">
        <v>0</v>
      </c>
      <c r="Q1781" s="1">
        <v>2.5</v>
      </c>
      <c r="R1781" s="1">
        <f>Tabulka1[[#This Row],[z2]]</f>
        <v>7</v>
      </c>
      <c r="S1781" s="1" t="str">
        <f>Tabulka1[[#This Row],[std2]]</f>
        <v>–</v>
      </c>
      <c r="T1781" s="1" t="s">
        <v>39</v>
      </c>
      <c r="U1781" s="1" t="s">
        <v>28</v>
      </c>
      <c r="V1781" s="1" t="str">
        <f>Tabulka1[[#This Row],[z2Label]]</f>
        <v>pH</v>
      </c>
      <c r="W1781" s="1">
        <v>0</v>
      </c>
      <c r="X1781" s="1">
        <v>0</v>
      </c>
      <c r="Y1781" s="1">
        <f>Tabulka1[[#This Row],[z2]]</f>
        <v>7</v>
      </c>
      <c r="Z1781" s="1" t="str">
        <f>Tabulka1[[#This Row],[std2]]</f>
        <v>–</v>
      </c>
      <c r="AA1781" s="1" t="s">
        <v>40</v>
      </c>
      <c r="AB1781" s="1" t="s">
        <v>37</v>
      </c>
      <c r="AC1781" s="1" t="str">
        <f>Tabulka1[[#This Row],[z2Label]]</f>
        <v>pH</v>
      </c>
      <c r="AD1781" s="1">
        <f>Tabulka1[[#This Row],[y2]]</f>
        <v>2.5</v>
      </c>
      <c r="AE1781" s="1">
        <f>Tabulka1[[#This Row],[x3]]</f>
        <v>0</v>
      </c>
      <c r="AF1781" s="1">
        <f>Tabulka1[[#This Row],[x2]]-Tabulka1[[#This Row],[x3]]</f>
        <v>0</v>
      </c>
      <c r="AG1781" s="1">
        <f>100-Tabulka1[[#This Row],[Na2O_proc]]-Tabulka1[[#This Row],[SiO2_proc]]</f>
        <v>100</v>
      </c>
      <c r="AH1781" s="1">
        <f>Tabulka1[[#This Row],[z2]]</f>
        <v>7</v>
      </c>
      <c r="AI1781" s="1" t="str">
        <f>Tabulka1[[#This Row],[std2]]</f>
        <v>–</v>
      </c>
      <c r="AJ1781" s="1" t="str">
        <f>Tabulka1[[#This Row],[z2Label]]</f>
        <v>pH</v>
      </c>
      <c r="AK1781" s="1">
        <v>25</v>
      </c>
      <c r="AL1781" s="1" t="s">
        <v>83</v>
      </c>
      <c r="AM1781" s="1" t="s">
        <v>79</v>
      </c>
      <c r="AN1781" s="1"/>
      <c r="AO1781" s="1"/>
      <c r="AP1781" s="1"/>
      <c r="AQ1781" s="1"/>
    </row>
    <row r="1782" spans="1:43" ht="16.5" x14ac:dyDescent="0.35">
      <c r="A1782" s="1">
        <v>0.42479418648423067</v>
      </c>
      <c r="B1782" s="1">
        <v>0.53099273310528838</v>
      </c>
      <c r="C1782" s="1">
        <f>Tabulka1[[#This Row],[z2]]</f>
        <v>11.698</v>
      </c>
      <c r="D1782" s="1">
        <f>Tabulka1[[#This Row],[std2]]</f>
        <v>1.4142135623735675E-3</v>
      </c>
      <c r="E1782" s="1">
        <v>8</v>
      </c>
      <c r="F1782" s="1" t="s">
        <v>84</v>
      </c>
      <c r="G1782" s="1" t="s">
        <v>27</v>
      </c>
      <c r="H1782" s="1" t="str">
        <f>Tabulka1[[#This Row],[z2Label]]</f>
        <v>pH</v>
      </c>
      <c r="I1782" s="1">
        <v>5</v>
      </c>
      <c r="J1782" s="1">
        <v>2.5</v>
      </c>
      <c r="K1782" s="1">
        <v>11.698</v>
      </c>
      <c r="L1782" s="1">
        <v>1.4142135623735675E-3</v>
      </c>
      <c r="M1782" s="1" t="s">
        <v>29</v>
      </c>
      <c r="N1782" s="1" t="s">
        <v>28</v>
      </c>
      <c r="O1782" s="1" t="s">
        <v>70</v>
      </c>
      <c r="P1782" s="1">
        <v>1.9271182834416278</v>
      </c>
      <c r="Q1782" s="1">
        <v>2.5</v>
      </c>
      <c r="R1782" s="1">
        <f>Tabulka1[[#This Row],[z2]]</f>
        <v>11.698</v>
      </c>
      <c r="S1782" s="1">
        <f>Tabulka1[[#This Row],[std2]]</f>
        <v>1.4142135623735675E-3</v>
      </c>
      <c r="T1782" s="1" t="s">
        <v>39</v>
      </c>
      <c r="U1782" s="1" t="s">
        <v>28</v>
      </c>
      <c r="V1782" s="1" t="str">
        <f>Tabulka1[[#This Row],[z2Label]]</f>
        <v>pH</v>
      </c>
      <c r="W1782" s="1">
        <v>0.43070736793866049</v>
      </c>
      <c r="X1782" s="1">
        <v>0.53838420992332547</v>
      </c>
      <c r="Y1782" s="1">
        <f>Tabulka1[[#This Row],[z2]]</f>
        <v>11.698</v>
      </c>
      <c r="Z1782" s="1">
        <f>Tabulka1[[#This Row],[std2]]</f>
        <v>1.4142135623735675E-3</v>
      </c>
      <c r="AA1782" s="1" t="s">
        <v>40</v>
      </c>
      <c r="AB1782" s="1" t="s">
        <v>37</v>
      </c>
      <c r="AC1782" s="1" t="str">
        <f>Tabulka1[[#This Row],[z2Label]]</f>
        <v>pH</v>
      </c>
      <c r="AD1782" s="1">
        <f>Tabulka1[[#This Row],[y2]]</f>
        <v>2.5</v>
      </c>
      <c r="AE1782" s="1">
        <f>Tabulka1[[#This Row],[x3]]</f>
        <v>1.9271182834416278</v>
      </c>
      <c r="AF1782" s="1">
        <f>Tabulka1[[#This Row],[x2]]-Tabulka1[[#This Row],[x3]]</f>
        <v>3.0728817165583724</v>
      </c>
      <c r="AG1782" s="1">
        <f>100-Tabulka1[[#This Row],[Na2O_proc]]-Tabulka1[[#This Row],[SiO2_proc]]</f>
        <v>95</v>
      </c>
      <c r="AH1782" s="1">
        <f>Tabulka1[[#This Row],[z2]]</f>
        <v>11.698</v>
      </c>
      <c r="AI1782" s="1">
        <f>Tabulka1[[#This Row],[std2]]</f>
        <v>1.4142135623735675E-3</v>
      </c>
      <c r="AJ1782" s="1" t="str">
        <f>Tabulka1[[#This Row],[z2Label]]</f>
        <v>pH</v>
      </c>
      <c r="AK1782" s="1">
        <v>25</v>
      </c>
      <c r="AL1782" s="1" t="s">
        <v>83</v>
      </c>
      <c r="AM1782" s="1" t="s">
        <v>79</v>
      </c>
      <c r="AN1782" s="1"/>
      <c r="AO1782" s="1"/>
      <c r="AP1782" s="1"/>
      <c r="AQ1782" s="1"/>
    </row>
    <row r="1783" spans="1:43" ht="16.5" x14ac:dyDescent="0.35">
      <c r="A1783" s="1">
        <v>0.88431889228956295</v>
      </c>
      <c r="B1783" s="1">
        <v>1.1053986153619537</v>
      </c>
      <c r="C1783" s="1">
        <f>Tabulka1[[#This Row],[z2]]</f>
        <v>11.827</v>
      </c>
      <c r="D1783" s="1">
        <f>Tabulka1[[#This Row],[std2]]</f>
        <v>1.4142135623723114E-3</v>
      </c>
      <c r="E1783" s="1">
        <v>8</v>
      </c>
      <c r="F1783" s="1" t="s">
        <v>84</v>
      </c>
      <c r="G1783" s="1" t="s">
        <v>27</v>
      </c>
      <c r="H1783" s="1" t="str">
        <f>Tabulka1[[#This Row],[z2Label]]</f>
        <v>pH</v>
      </c>
      <c r="I1783" s="1">
        <v>10</v>
      </c>
      <c r="J1783" s="1">
        <v>2.5</v>
      </c>
      <c r="K1783" s="1">
        <v>11.827</v>
      </c>
      <c r="L1783" s="1">
        <v>1.4142135623723114E-3</v>
      </c>
      <c r="M1783" s="1" t="s">
        <v>29</v>
      </c>
      <c r="N1783" s="1" t="s">
        <v>28</v>
      </c>
      <c r="O1783" s="1" t="s">
        <v>70</v>
      </c>
      <c r="P1783" s="1">
        <v>3.8542365668832557</v>
      </c>
      <c r="Q1783" s="1">
        <v>2.5</v>
      </c>
      <c r="R1783" s="1">
        <f>Tabulka1[[#This Row],[z2]]</f>
        <v>11.827</v>
      </c>
      <c r="S1783" s="1">
        <f>Tabulka1[[#This Row],[std2]]</f>
        <v>1.4142135623723114E-3</v>
      </c>
      <c r="T1783" s="1" t="s">
        <v>39</v>
      </c>
      <c r="U1783" s="1" t="s">
        <v>28</v>
      </c>
      <c r="V1783" s="1" t="str">
        <f>Tabulka1[[#This Row],[z2Label]]</f>
        <v>pH</v>
      </c>
      <c r="W1783" s="1">
        <v>0.90927111009272765</v>
      </c>
      <c r="X1783" s="1">
        <v>1.1365888876159094</v>
      </c>
      <c r="Y1783" s="1">
        <f>Tabulka1[[#This Row],[z2]]</f>
        <v>11.827</v>
      </c>
      <c r="Z1783" s="1">
        <f>Tabulka1[[#This Row],[std2]]</f>
        <v>1.4142135623723114E-3</v>
      </c>
      <c r="AA1783" s="1" t="s">
        <v>40</v>
      </c>
      <c r="AB1783" s="1" t="s">
        <v>37</v>
      </c>
      <c r="AC1783" s="1" t="str">
        <f>Tabulka1[[#This Row],[z2Label]]</f>
        <v>pH</v>
      </c>
      <c r="AD1783" s="1">
        <f>Tabulka1[[#This Row],[y2]]</f>
        <v>2.5</v>
      </c>
      <c r="AE1783" s="1">
        <f>Tabulka1[[#This Row],[x3]]</f>
        <v>3.8542365668832557</v>
      </c>
      <c r="AF1783" s="1">
        <f>Tabulka1[[#This Row],[x2]]-Tabulka1[[#This Row],[x3]]</f>
        <v>6.1457634331167448</v>
      </c>
      <c r="AG1783" s="1">
        <f>100-Tabulka1[[#This Row],[Na2O_proc]]-Tabulka1[[#This Row],[SiO2_proc]]</f>
        <v>90</v>
      </c>
      <c r="AH1783" s="1">
        <f>Tabulka1[[#This Row],[z2]]</f>
        <v>11.827</v>
      </c>
      <c r="AI1783" s="1">
        <f>Tabulka1[[#This Row],[std2]]</f>
        <v>1.4142135623723114E-3</v>
      </c>
      <c r="AJ1783" s="1" t="str">
        <f>Tabulka1[[#This Row],[z2Label]]</f>
        <v>pH</v>
      </c>
      <c r="AK1783" s="1">
        <v>25</v>
      </c>
      <c r="AL1783" s="1" t="s">
        <v>83</v>
      </c>
      <c r="AM1783" s="1" t="s">
        <v>79</v>
      </c>
      <c r="AN1783" s="1"/>
      <c r="AO1783" s="1"/>
      <c r="AP1783" s="1"/>
      <c r="AQ1783" s="1"/>
    </row>
    <row r="1784" spans="1:43" ht="16.5" x14ac:dyDescent="0.35">
      <c r="A1784" s="1">
        <v>1.3825144437715839</v>
      </c>
      <c r="B1784" s="1">
        <v>1.7281430547144798</v>
      </c>
      <c r="C1784" s="1">
        <f>Tabulka1[[#This Row],[z2]]</f>
        <v>11.913</v>
      </c>
      <c r="D1784" s="1">
        <f>Tabulka1[[#This Row],[std2]]</f>
        <v>1.4142135623723114E-3</v>
      </c>
      <c r="E1784" s="1">
        <v>8</v>
      </c>
      <c r="F1784" s="1" t="s">
        <v>84</v>
      </c>
      <c r="G1784" s="1" t="s">
        <v>27</v>
      </c>
      <c r="H1784" s="1" t="str">
        <f>Tabulka1[[#This Row],[z2Label]]</f>
        <v>pH</v>
      </c>
      <c r="I1784" s="1">
        <v>15</v>
      </c>
      <c r="J1784" s="1">
        <v>2.5</v>
      </c>
      <c r="K1784" s="1">
        <v>11.913</v>
      </c>
      <c r="L1784" s="1">
        <v>1.4142135623723114E-3</v>
      </c>
      <c r="M1784" s="1" t="s">
        <v>29</v>
      </c>
      <c r="N1784" s="1" t="s">
        <v>28</v>
      </c>
      <c r="O1784" s="1" t="s">
        <v>70</v>
      </c>
      <c r="P1784" s="1">
        <v>5.7813548503248828</v>
      </c>
      <c r="Q1784" s="1">
        <v>2.5</v>
      </c>
      <c r="R1784" s="1">
        <f>Tabulka1[[#This Row],[z2]]</f>
        <v>11.913</v>
      </c>
      <c r="S1784" s="1">
        <f>Tabulka1[[#This Row],[std2]]</f>
        <v>1.4142135623723114E-3</v>
      </c>
      <c r="T1784" s="1" t="s">
        <v>39</v>
      </c>
      <c r="U1784" s="1" t="s">
        <v>28</v>
      </c>
      <c r="V1784" s="1" t="str">
        <f>Tabulka1[[#This Row],[z2Label]]</f>
        <v>pH</v>
      </c>
      <c r="W1784" s="1">
        <v>1.4441364689708025</v>
      </c>
      <c r="X1784" s="1">
        <v>1.8051705862135028</v>
      </c>
      <c r="Y1784" s="1">
        <f>Tabulka1[[#This Row],[z2]]</f>
        <v>11.913</v>
      </c>
      <c r="Z1784" s="1">
        <f>Tabulka1[[#This Row],[std2]]</f>
        <v>1.4142135623723114E-3</v>
      </c>
      <c r="AA1784" s="1" t="s">
        <v>40</v>
      </c>
      <c r="AB1784" s="1" t="s">
        <v>37</v>
      </c>
      <c r="AC1784" s="1" t="str">
        <f>Tabulka1[[#This Row],[z2Label]]</f>
        <v>pH</v>
      </c>
      <c r="AD1784" s="1">
        <f>Tabulka1[[#This Row],[y2]]</f>
        <v>2.5</v>
      </c>
      <c r="AE1784" s="1">
        <f>Tabulka1[[#This Row],[x3]]</f>
        <v>5.7813548503248828</v>
      </c>
      <c r="AF1784" s="1">
        <f>Tabulka1[[#This Row],[x2]]-Tabulka1[[#This Row],[x3]]</f>
        <v>9.2186451496751172</v>
      </c>
      <c r="AG1784" s="1">
        <f>100-Tabulka1[[#This Row],[Na2O_proc]]-Tabulka1[[#This Row],[SiO2_proc]]</f>
        <v>85</v>
      </c>
      <c r="AH1784" s="1">
        <f>Tabulka1[[#This Row],[z2]]</f>
        <v>11.913</v>
      </c>
      <c r="AI1784" s="1">
        <f>Tabulka1[[#This Row],[std2]]</f>
        <v>1.4142135623723114E-3</v>
      </c>
      <c r="AJ1784" s="1" t="str">
        <f>Tabulka1[[#This Row],[z2Label]]</f>
        <v>pH</v>
      </c>
      <c r="AK1784" s="1">
        <v>25</v>
      </c>
      <c r="AL1784" s="1" t="s">
        <v>83</v>
      </c>
      <c r="AM1784" s="1" t="s">
        <v>79</v>
      </c>
      <c r="AN1784" s="1"/>
      <c r="AO1784" s="1"/>
      <c r="AP1784" s="1"/>
      <c r="AQ1784" s="1"/>
    </row>
    <row r="1785" spans="1:43" ht="16.5" x14ac:dyDescent="0.35">
      <c r="A1785" s="1">
        <v>1.9225601073667331</v>
      </c>
      <c r="B1785" s="1">
        <v>2.4032001342084164</v>
      </c>
      <c r="C1785" s="1">
        <f>Tabulka1[[#This Row],[z2]]</f>
        <v>12.0075</v>
      </c>
      <c r="D1785" s="1">
        <f>Tabulka1[[#This Row],[std2]]</f>
        <v>3.5355339059320342E-3</v>
      </c>
      <c r="E1785" s="1">
        <v>8</v>
      </c>
      <c r="F1785" s="1" t="s">
        <v>84</v>
      </c>
      <c r="G1785" s="1" t="s">
        <v>27</v>
      </c>
      <c r="H1785" s="1" t="str">
        <f>Tabulka1[[#This Row],[z2Label]]</f>
        <v>pH</v>
      </c>
      <c r="I1785" s="1">
        <v>20</v>
      </c>
      <c r="J1785" s="1">
        <v>2.5</v>
      </c>
      <c r="K1785" s="1">
        <v>12.0075</v>
      </c>
      <c r="L1785" s="1">
        <v>3.5355339059320342E-3</v>
      </c>
      <c r="M1785" s="1" t="s">
        <v>29</v>
      </c>
      <c r="N1785" s="1" t="s">
        <v>28</v>
      </c>
      <c r="O1785" s="1" t="s">
        <v>70</v>
      </c>
      <c r="P1785" s="1">
        <v>7.7084731337665113</v>
      </c>
      <c r="Q1785" s="1">
        <v>2.5</v>
      </c>
      <c r="R1785" s="1">
        <f>Tabulka1[[#This Row],[z2]]</f>
        <v>12.0075</v>
      </c>
      <c r="S1785" s="1">
        <f>Tabulka1[[#This Row],[std2]]</f>
        <v>3.5355339059320342E-3</v>
      </c>
      <c r="T1785" s="1" t="s">
        <v>39</v>
      </c>
      <c r="U1785" s="1" t="s">
        <v>28</v>
      </c>
      <c r="V1785" s="1" t="str">
        <f>Tabulka1[[#This Row],[z2Label]]</f>
        <v>pH</v>
      </c>
      <c r="W1785" s="1">
        <v>2.0458599977086371</v>
      </c>
      <c r="X1785" s="1">
        <v>2.5573249971357961</v>
      </c>
      <c r="Y1785" s="1">
        <f>Tabulka1[[#This Row],[z2]]</f>
        <v>12.0075</v>
      </c>
      <c r="Z1785" s="1">
        <f>Tabulka1[[#This Row],[std2]]</f>
        <v>3.5355339059320342E-3</v>
      </c>
      <c r="AA1785" s="1" t="s">
        <v>40</v>
      </c>
      <c r="AB1785" s="1" t="s">
        <v>37</v>
      </c>
      <c r="AC1785" s="1" t="str">
        <f>Tabulka1[[#This Row],[z2Label]]</f>
        <v>pH</v>
      </c>
      <c r="AD1785" s="1">
        <f>Tabulka1[[#This Row],[y2]]</f>
        <v>2.5</v>
      </c>
      <c r="AE1785" s="1">
        <f>Tabulka1[[#This Row],[x3]]</f>
        <v>7.7084731337665113</v>
      </c>
      <c r="AF1785" s="1">
        <f>Tabulka1[[#This Row],[x2]]-Tabulka1[[#This Row],[x3]]</f>
        <v>12.29152686623349</v>
      </c>
      <c r="AG1785" s="1">
        <f>100-Tabulka1[[#This Row],[Na2O_proc]]-Tabulka1[[#This Row],[SiO2_proc]]</f>
        <v>80</v>
      </c>
      <c r="AH1785" s="1">
        <f>Tabulka1[[#This Row],[z2]]</f>
        <v>12.0075</v>
      </c>
      <c r="AI1785" s="1">
        <f>Tabulka1[[#This Row],[std2]]</f>
        <v>3.5355339059320342E-3</v>
      </c>
      <c r="AJ1785" s="1" t="str">
        <f>Tabulka1[[#This Row],[z2Label]]</f>
        <v>pH</v>
      </c>
      <c r="AK1785" s="1">
        <v>25</v>
      </c>
      <c r="AL1785" s="1" t="s">
        <v>83</v>
      </c>
      <c r="AM1785" s="1" t="s">
        <v>79</v>
      </c>
      <c r="AN1785" s="1"/>
      <c r="AO1785" s="1"/>
      <c r="AP1785" s="1"/>
      <c r="AQ1785" s="1"/>
    </row>
    <row r="1786" spans="1:43" ht="16.5" x14ac:dyDescent="0.35">
      <c r="A1786" s="1">
        <v>2.5096155419892305</v>
      </c>
      <c r="B1786" s="1">
        <v>3.1370194274865382</v>
      </c>
      <c r="C1786" s="1">
        <f>Tabulka1[[#This Row],[z2]]</f>
        <v>12.096</v>
      </c>
      <c r="D1786" s="1">
        <f>Tabulka1[[#This Row],[std2]]</f>
        <v>2.8284271247471346E-3</v>
      </c>
      <c r="E1786" s="1">
        <v>8</v>
      </c>
      <c r="F1786" s="1" t="s">
        <v>84</v>
      </c>
      <c r="G1786" s="1" t="s">
        <v>27</v>
      </c>
      <c r="H1786" s="1" t="str">
        <f>Tabulka1[[#This Row],[z2Label]]</f>
        <v>pH</v>
      </c>
      <c r="I1786" s="1">
        <v>25</v>
      </c>
      <c r="J1786" s="1">
        <v>2.5</v>
      </c>
      <c r="K1786" s="1">
        <v>12.096</v>
      </c>
      <c r="L1786" s="1">
        <v>2.8284271247471346E-3</v>
      </c>
      <c r="M1786" s="1" t="s">
        <v>29</v>
      </c>
      <c r="N1786" s="1" t="s">
        <v>28</v>
      </c>
      <c r="O1786" s="1" t="s">
        <v>70</v>
      </c>
      <c r="P1786" s="1">
        <v>9.6355914172081381</v>
      </c>
      <c r="Q1786" s="1">
        <v>2.5</v>
      </c>
      <c r="R1786" s="1">
        <f>Tabulka1[[#This Row],[z2]]</f>
        <v>12.096</v>
      </c>
      <c r="S1786" s="1">
        <f>Tabulka1[[#This Row],[std2]]</f>
        <v>2.8284271247471346E-3</v>
      </c>
      <c r="T1786" s="1" t="s">
        <v>39</v>
      </c>
      <c r="U1786" s="1" t="s">
        <v>28</v>
      </c>
      <c r="V1786" s="1" t="str">
        <f>Tabulka1[[#This Row],[z2Label]]</f>
        <v>pH</v>
      </c>
      <c r="W1786" s="1">
        <v>2.7278133302781828</v>
      </c>
      <c r="X1786" s="1">
        <v>3.4097666628477277</v>
      </c>
      <c r="Y1786" s="1">
        <f>Tabulka1[[#This Row],[z2]]</f>
        <v>12.096</v>
      </c>
      <c r="Z1786" s="1">
        <f>Tabulka1[[#This Row],[std2]]</f>
        <v>2.8284271247471346E-3</v>
      </c>
      <c r="AA1786" s="1" t="s">
        <v>40</v>
      </c>
      <c r="AB1786" s="1" t="s">
        <v>37</v>
      </c>
      <c r="AC1786" s="1" t="str">
        <f>Tabulka1[[#This Row],[z2Label]]</f>
        <v>pH</v>
      </c>
      <c r="AD1786" s="1">
        <f>Tabulka1[[#This Row],[y2]]</f>
        <v>2.5</v>
      </c>
      <c r="AE1786" s="1">
        <f>Tabulka1[[#This Row],[x3]]</f>
        <v>9.6355914172081381</v>
      </c>
      <c r="AF1786" s="1">
        <f>Tabulka1[[#This Row],[x2]]-Tabulka1[[#This Row],[x3]]</f>
        <v>15.364408582791862</v>
      </c>
      <c r="AG1786" s="1">
        <f>100-Tabulka1[[#This Row],[Na2O_proc]]-Tabulka1[[#This Row],[SiO2_proc]]</f>
        <v>75</v>
      </c>
      <c r="AH1786" s="1">
        <f>Tabulka1[[#This Row],[z2]]</f>
        <v>12.096</v>
      </c>
      <c r="AI1786" s="1">
        <f>Tabulka1[[#This Row],[std2]]</f>
        <v>2.8284271247471346E-3</v>
      </c>
      <c r="AJ1786" s="1" t="str">
        <f>Tabulka1[[#This Row],[z2Label]]</f>
        <v>pH</v>
      </c>
      <c r="AK1786" s="1">
        <v>25</v>
      </c>
      <c r="AL1786" s="1" t="s">
        <v>83</v>
      </c>
      <c r="AM1786" s="1" t="s">
        <v>79</v>
      </c>
      <c r="AN1786" s="1"/>
      <c r="AO1786" s="1"/>
      <c r="AP1786" s="1"/>
      <c r="AQ1786" s="1"/>
    </row>
    <row r="1787" spans="1:43" ht="16.5" x14ac:dyDescent="0.35">
      <c r="A1787" s="1">
        <v>3.1490449925530699</v>
      </c>
      <c r="B1787" s="1">
        <v>3.9363062406913372</v>
      </c>
      <c r="C1787" s="1">
        <f>Tabulka1[[#This Row],[z2]]</f>
        <v>12.173500000000001</v>
      </c>
      <c r="D1787" s="1">
        <f>Tabulka1[[#This Row],[std2]]</f>
        <v>3.5355339059332906E-3</v>
      </c>
      <c r="E1787" s="1">
        <v>8</v>
      </c>
      <c r="F1787" s="1" t="s">
        <v>84</v>
      </c>
      <c r="G1787" s="1" t="s">
        <v>27</v>
      </c>
      <c r="H1787" s="1" t="str">
        <f>Tabulka1[[#This Row],[z2Label]]</f>
        <v>pH</v>
      </c>
      <c r="I1787" s="1">
        <v>30</v>
      </c>
      <c r="J1787" s="1">
        <v>2.5</v>
      </c>
      <c r="K1787" s="1">
        <v>12.173500000000001</v>
      </c>
      <c r="L1787" s="1">
        <v>3.5355339059332906E-3</v>
      </c>
      <c r="M1787" s="1" t="s">
        <v>29</v>
      </c>
      <c r="N1787" s="1" t="s">
        <v>28</v>
      </c>
      <c r="O1787" s="1" t="s">
        <v>70</v>
      </c>
      <c r="P1787" s="1">
        <v>11.562709700649766</v>
      </c>
      <c r="Q1787" s="1">
        <v>2.5</v>
      </c>
      <c r="R1787" s="1">
        <f>Tabulka1[[#This Row],[z2]]</f>
        <v>12.173500000000001</v>
      </c>
      <c r="S1787" s="1">
        <f>Tabulka1[[#This Row],[std2]]</f>
        <v>3.5355339059332906E-3</v>
      </c>
      <c r="T1787" s="1" t="s">
        <v>39</v>
      </c>
      <c r="U1787" s="1" t="s">
        <v>28</v>
      </c>
      <c r="V1787" s="1" t="str">
        <f>Tabulka1[[#This Row],[z2Label]]</f>
        <v>pH</v>
      </c>
      <c r="W1787" s="1">
        <v>3.5071885675005205</v>
      </c>
      <c r="X1787" s="1">
        <v>4.3839857093756498</v>
      </c>
      <c r="Y1787" s="1">
        <f>Tabulka1[[#This Row],[z2]]</f>
        <v>12.173500000000001</v>
      </c>
      <c r="Z1787" s="1">
        <f>Tabulka1[[#This Row],[std2]]</f>
        <v>3.5355339059332906E-3</v>
      </c>
      <c r="AA1787" s="1" t="s">
        <v>40</v>
      </c>
      <c r="AB1787" s="1" t="s">
        <v>37</v>
      </c>
      <c r="AC1787" s="1" t="str">
        <f>Tabulka1[[#This Row],[z2Label]]</f>
        <v>pH</v>
      </c>
      <c r="AD1787" s="1">
        <f>Tabulka1[[#This Row],[y2]]</f>
        <v>2.5</v>
      </c>
      <c r="AE1787" s="1">
        <f>Tabulka1[[#This Row],[x3]]</f>
        <v>11.562709700649766</v>
      </c>
      <c r="AF1787" s="1">
        <f>Tabulka1[[#This Row],[x2]]-Tabulka1[[#This Row],[x3]]</f>
        <v>18.437290299350234</v>
      </c>
      <c r="AG1787" s="1">
        <f>100-Tabulka1[[#This Row],[Na2O_proc]]-Tabulka1[[#This Row],[SiO2_proc]]</f>
        <v>70</v>
      </c>
      <c r="AH1787" s="1">
        <f>Tabulka1[[#This Row],[z2]]</f>
        <v>12.173500000000001</v>
      </c>
      <c r="AI1787" s="1">
        <f>Tabulka1[[#This Row],[std2]]</f>
        <v>3.5355339059332906E-3</v>
      </c>
      <c r="AJ1787" s="1" t="str">
        <f>Tabulka1[[#This Row],[z2Label]]</f>
        <v>pH</v>
      </c>
      <c r="AK1787" s="1">
        <v>25</v>
      </c>
      <c r="AL1787" s="1" t="s">
        <v>83</v>
      </c>
      <c r="AM1787" s="1" t="s">
        <v>79</v>
      </c>
      <c r="AN1787" s="1"/>
      <c r="AO1787" s="1"/>
      <c r="AP1787" s="1"/>
      <c r="AQ1787" s="1"/>
    </row>
    <row r="1788" spans="1:43" ht="16.5" x14ac:dyDescent="0.35">
      <c r="A1788" s="1">
        <v>3.8396375963600056</v>
      </c>
      <c r="B1788" s="1">
        <v>4.7995469954500072</v>
      </c>
      <c r="C1788" s="1">
        <f>Tabulka1[[#This Row],[z2]]</f>
        <v>12.2475</v>
      </c>
      <c r="D1788" s="1">
        <f>Tabulka1[[#This Row],[std2]]</f>
        <v>2.1213203435597231E-3</v>
      </c>
      <c r="E1788" s="1">
        <v>8</v>
      </c>
      <c r="F1788" s="1" t="s">
        <v>84</v>
      </c>
      <c r="G1788" s="1" t="s">
        <v>27</v>
      </c>
      <c r="H1788" s="1" t="str">
        <f>Tabulka1[[#This Row],[z2Label]]</f>
        <v>pH</v>
      </c>
      <c r="I1788" s="1">
        <v>35</v>
      </c>
      <c r="J1788" s="1">
        <v>2.5</v>
      </c>
      <c r="K1788" s="1">
        <v>12.2475</v>
      </c>
      <c r="L1788" s="1">
        <v>2.1213203435597231E-3</v>
      </c>
      <c r="M1788" s="1" t="s">
        <v>29</v>
      </c>
      <c r="N1788" s="1" t="s">
        <v>28</v>
      </c>
      <c r="O1788" s="1" t="s">
        <v>70</v>
      </c>
      <c r="P1788" s="1">
        <v>13.489827984091393</v>
      </c>
      <c r="Q1788" s="1">
        <v>2.5</v>
      </c>
      <c r="R1788" s="1">
        <f>Tabulka1[[#This Row],[z2]]</f>
        <v>12.2475</v>
      </c>
      <c r="S1788" s="1">
        <f>Tabulka1[[#This Row],[std2]]</f>
        <v>2.1213203435597231E-3</v>
      </c>
      <c r="T1788" s="1" t="s">
        <v>39</v>
      </c>
      <c r="U1788" s="1" t="s">
        <v>28</v>
      </c>
      <c r="V1788" s="1" t="str">
        <f>Tabulka1[[#This Row],[z2Label]]</f>
        <v>pH</v>
      </c>
      <c r="W1788" s="1">
        <v>4.4064676873724489</v>
      </c>
      <c r="X1788" s="1">
        <v>5.5080846092155609</v>
      </c>
      <c r="Y1788" s="1">
        <f>Tabulka1[[#This Row],[z2]]</f>
        <v>12.2475</v>
      </c>
      <c r="Z1788" s="1">
        <f>Tabulka1[[#This Row],[std2]]</f>
        <v>2.1213203435597231E-3</v>
      </c>
      <c r="AA1788" s="1" t="s">
        <v>40</v>
      </c>
      <c r="AB1788" s="1" t="s">
        <v>37</v>
      </c>
      <c r="AC1788" s="1" t="str">
        <f>Tabulka1[[#This Row],[z2Label]]</f>
        <v>pH</v>
      </c>
      <c r="AD1788" s="1">
        <f>Tabulka1[[#This Row],[y2]]</f>
        <v>2.5</v>
      </c>
      <c r="AE1788" s="1">
        <f>Tabulka1[[#This Row],[x3]]</f>
        <v>13.489827984091393</v>
      </c>
      <c r="AF1788" s="1">
        <f>Tabulka1[[#This Row],[x2]]-Tabulka1[[#This Row],[x3]]</f>
        <v>21.510172015908609</v>
      </c>
      <c r="AG1788" s="1">
        <f>100-Tabulka1[[#This Row],[Na2O_proc]]-Tabulka1[[#This Row],[SiO2_proc]]</f>
        <v>65</v>
      </c>
      <c r="AH1788" s="1">
        <f>Tabulka1[[#This Row],[z2]]</f>
        <v>12.2475</v>
      </c>
      <c r="AI1788" s="1">
        <f>Tabulka1[[#This Row],[std2]]</f>
        <v>2.1213203435597231E-3</v>
      </c>
      <c r="AJ1788" s="1" t="str">
        <f>Tabulka1[[#This Row],[z2Label]]</f>
        <v>pH</v>
      </c>
      <c r="AK1788" s="1">
        <v>25</v>
      </c>
      <c r="AL1788" s="1" t="s">
        <v>83</v>
      </c>
      <c r="AM1788" s="1" t="s">
        <v>79</v>
      </c>
      <c r="AN1788" s="1"/>
      <c r="AO1788" s="1"/>
      <c r="AP1788" s="1"/>
      <c r="AQ1788" s="1"/>
    </row>
    <row r="1789" spans="1:43" ht="16.5" x14ac:dyDescent="0.35">
      <c r="A1789" s="1">
        <v>4.5881222278597029</v>
      </c>
      <c r="B1789" s="1">
        <v>5.7351527848246286</v>
      </c>
      <c r="C1789" s="1">
        <f>Tabulka1[[#This Row],[z2]]</f>
        <v>12.336</v>
      </c>
      <c r="D1789" s="1">
        <f>Tabulka1[[#This Row],[std2]]</f>
        <v>1.4142135623723114E-3</v>
      </c>
      <c r="E1789" s="1">
        <v>8</v>
      </c>
      <c r="F1789" s="1" t="s">
        <v>84</v>
      </c>
      <c r="G1789" s="1" t="s">
        <v>27</v>
      </c>
      <c r="H1789" s="1" t="str">
        <f>Tabulka1[[#This Row],[z2Label]]</f>
        <v>pH</v>
      </c>
      <c r="I1789" s="1">
        <v>40</v>
      </c>
      <c r="J1789" s="1">
        <v>2.5</v>
      </c>
      <c r="K1789" s="1">
        <v>12.336</v>
      </c>
      <c r="L1789" s="1">
        <v>1.4142135623723114E-3</v>
      </c>
      <c r="M1789" s="1" t="s">
        <v>29</v>
      </c>
      <c r="N1789" s="1" t="s">
        <v>28</v>
      </c>
      <c r="O1789" s="1" t="s">
        <v>70</v>
      </c>
      <c r="P1789" s="1">
        <v>15.416946267533023</v>
      </c>
      <c r="Q1789" s="1">
        <v>2.5</v>
      </c>
      <c r="R1789" s="1">
        <f>Tabulka1[[#This Row],[z2]]</f>
        <v>12.336</v>
      </c>
      <c r="S1789" s="1">
        <f>Tabulka1[[#This Row],[std2]]</f>
        <v>1.4142135623723114E-3</v>
      </c>
      <c r="T1789" s="1" t="s">
        <v>39</v>
      </c>
      <c r="U1789" s="1" t="s">
        <v>28</v>
      </c>
      <c r="V1789" s="1" t="str">
        <f>Tabulka1[[#This Row],[z2Label]]</f>
        <v>pH</v>
      </c>
      <c r="W1789" s="1">
        <v>5.4556266605563657</v>
      </c>
      <c r="X1789" s="1">
        <v>6.8195333256954562</v>
      </c>
      <c r="Y1789" s="1">
        <f>Tabulka1[[#This Row],[z2]]</f>
        <v>12.336</v>
      </c>
      <c r="Z1789" s="1">
        <f>Tabulka1[[#This Row],[std2]]</f>
        <v>1.4142135623723114E-3</v>
      </c>
      <c r="AA1789" s="1" t="s">
        <v>40</v>
      </c>
      <c r="AB1789" s="1" t="s">
        <v>37</v>
      </c>
      <c r="AC1789" s="1" t="str">
        <f>Tabulka1[[#This Row],[z2Label]]</f>
        <v>pH</v>
      </c>
      <c r="AD1789" s="1">
        <f>Tabulka1[[#This Row],[y2]]</f>
        <v>2.5</v>
      </c>
      <c r="AE1789" s="1">
        <f>Tabulka1[[#This Row],[x3]]</f>
        <v>15.416946267533023</v>
      </c>
      <c r="AF1789" s="1">
        <f>Tabulka1[[#This Row],[x2]]-Tabulka1[[#This Row],[x3]]</f>
        <v>24.583053732466979</v>
      </c>
      <c r="AG1789" s="1">
        <f>100-Tabulka1[[#This Row],[Na2O_proc]]-Tabulka1[[#This Row],[SiO2_proc]]</f>
        <v>60</v>
      </c>
      <c r="AH1789" s="1">
        <f>Tabulka1[[#This Row],[z2]]</f>
        <v>12.336</v>
      </c>
      <c r="AI1789" s="1">
        <f>Tabulka1[[#This Row],[std2]]</f>
        <v>1.4142135623723114E-3</v>
      </c>
      <c r="AJ1789" s="1" t="str">
        <f>Tabulka1[[#This Row],[z2Label]]</f>
        <v>pH</v>
      </c>
      <c r="AK1789" s="1">
        <v>25</v>
      </c>
      <c r="AL1789" s="1" t="s">
        <v>83</v>
      </c>
      <c r="AM1789" s="1" t="s">
        <v>79</v>
      </c>
      <c r="AN1789" s="1"/>
      <c r="AO1789" s="1"/>
      <c r="AP1789" s="1"/>
      <c r="AQ1789" s="1"/>
    </row>
    <row r="1790" spans="1:43" ht="16.5" x14ac:dyDescent="0.35">
      <c r="A1790" s="1">
        <v>5.3976586359842225</v>
      </c>
      <c r="B1790" s="1">
        <v>6.7470732949802779</v>
      </c>
      <c r="C1790" s="1">
        <f>Tabulka1[[#This Row],[z2]]</f>
        <v>12.432</v>
      </c>
      <c r="D1790" s="1">
        <f>Tabulka1[[#This Row],[std2]]</f>
        <v>0</v>
      </c>
      <c r="E1790" s="1">
        <v>8</v>
      </c>
      <c r="F1790" s="1" t="s">
        <v>84</v>
      </c>
      <c r="G1790" s="1" t="s">
        <v>27</v>
      </c>
      <c r="H1790" s="1" t="str">
        <f>Tabulka1[[#This Row],[z2Label]]</f>
        <v>pH</v>
      </c>
      <c r="I1790" s="1">
        <v>45</v>
      </c>
      <c r="J1790" s="1">
        <v>2.5</v>
      </c>
      <c r="K1790" s="1">
        <v>12.432</v>
      </c>
      <c r="L1790" s="1">
        <v>0</v>
      </c>
      <c r="M1790" s="1" t="s">
        <v>29</v>
      </c>
      <c r="N1790" s="1" t="s">
        <v>28</v>
      </c>
      <c r="O1790" s="1" t="s">
        <v>70</v>
      </c>
      <c r="P1790" s="1">
        <v>17.34406455097465</v>
      </c>
      <c r="Q1790" s="1">
        <v>2.5</v>
      </c>
      <c r="R1790" s="1">
        <f>Tabulka1[[#This Row],[z2]]</f>
        <v>12.432</v>
      </c>
      <c r="S1790" s="1">
        <f>Tabulka1[[#This Row],[std2]]</f>
        <v>0</v>
      </c>
      <c r="T1790" s="1" t="s">
        <v>39</v>
      </c>
      <c r="U1790" s="1" t="s">
        <v>28</v>
      </c>
      <c r="V1790" s="1" t="str">
        <f>Tabulka1[[#This Row],[z2Label]]</f>
        <v>pH</v>
      </c>
      <c r="W1790" s="1">
        <v>6.6955418106828128</v>
      </c>
      <c r="X1790" s="1">
        <v>8.3694272633535132</v>
      </c>
      <c r="Y1790" s="1">
        <f>Tabulka1[[#This Row],[z2]]</f>
        <v>12.432</v>
      </c>
      <c r="Z1790" s="1">
        <f>Tabulka1[[#This Row],[std2]]</f>
        <v>0</v>
      </c>
      <c r="AA1790" s="1" t="s">
        <v>40</v>
      </c>
      <c r="AB1790" s="1" t="s">
        <v>37</v>
      </c>
      <c r="AC1790" s="1" t="str">
        <f>Tabulka1[[#This Row],[z2Label]]</f>
        <v>pH</v>
      </c>
      <c r="AD1790" s="1">
        <f>Tabulka1[[#This Row],[y2]]</f>
        <v>2.5</v>
      </c>
      <c r="AE1790" s="1">
        <f>Tabulka1[[#This Row],[x3]]</f>
        <v>17.34406455097465</v>
      </c>
      <c r="AF1790" s="1">
        <f>Tabulka1[[#This Row],[x2]]-Tabulka1[[#This Row],[x3]]</f>
        <v>27.65593544902535</v>
      </c>
      <c r="AG1790" s="1">
        <f>100-Tabulka1[[#This Row],[Na2O_proc]]-Tabulka1[[#This Row],[SiO2_proc]]</f>
        <v>55</v>
      </c>
      <c r="AH1790" s="1">
        <f>Tabulka1[[#This Row],[z2]]</f>
        <v>12.432</v>
      </c>
      <c r="AI1790" s="1">
        <f>Tabulka1[[#This Row],[std2]]</f>
        <v>0</v>
      </c>
      <c r="AJ1790" s="1" t="str">
        <f>Tabulka1[[#This Row],[z2Label]]</f>
        <v>pH</v>
      </c>
      <c r="AK1790" s="1">
        <v>25</v>
      </c>
      <c r="AL1790" s="1" t="s">
        <v>83</v>
      </c>
      <c r="AM1790" s="1" t="s">
        <v>79</v>
      </c>
      <c r="AN1790" s="1"/>
      <c r="AO1790" s="1"/>
      <c r="AP1790" s="1"/>
      <c r="AQ1790" s="1"/>
    </row>
    <row r="1791" spans="1:43" ht="16.5" x14ac:dyDescent="0.35">
      <c r="A1791" s="1">
        <v>5.9318484169110794</v>
      </c>
      <c r="B1791" s="1">
        <v>7.4148105211388495</v>
      </c>
      <c r="C1791" s="1">
        <f>Tabulka1[[#This Row],[z2]]</f>
        <v>12.480499999999999</v>
      </c>
      <c r="D1791" s="1">
        <f>Tabulka1[[#This Row],[std2]]</f>
        <v>4.9497474683056018E-3</v>
      </c>
      <c r="E1791" s="1">
        <v>8</v>
      </c>
      <c r="F1791" s="1" t="s">
        <v>84</v>
      </c>
      <c r="G1791" s="1" t="s">
        <v>27</v>
      </c>
      <c r="H1791" s="1" t="str">
        <f>Tabulka1[[#This Row],[z2Label]]</f>
        <v>pH</v>
      </c>
      <c r="I1791" s="1">
        <v>48.1</v>
      </c>
      <c r="J1791" s="1">
        <v>2.5</v>
      </c>
      <c r="K1791" s="1">
        <v>12.480499999999999</v>
      </c>
      <c r="L1791" s="1">
        <v>4.9497474683056018E-3</v>
      </c>
      <c r="M1791" s="1" t="s">
        <v>29</v>
      </c>
      <c r="N1791" s="1" t="s">
        <v>28</v>
      </c>
      <c r="O1791" s="1" t="s">
        <v>70</v>
      </c>
      <c r="P1791" s="1">
        <v>18.538877886708459</v>
      </c>
      <c r="Q1791" s="1">
        <v>2.5</v>
      </c>
      <c r="R1791" s="1">
        <f>Tabulka1[[#This Row],[z2]]</f>
        <v>12.480499999999999</v>
      </c>
      <c r="S1791" s="1">
        <f>Tabulka1[[#This Row],[std2]]</f>
        <v>4.9497474683056018E-3</v>
      </c>
      <c r="T1791" s="1" t="s">
        <v>39</v>
      </c>
      <c r="U1791" s="1" t="s">
        <v>28</v>
      </c>
      <c r="V1791" s="1" t="str">
        <f>Tabulka1[[#This Row],[z2Label]]</f>
        <v>pH</v>
      </c>
      <c r="W1791" s="1">
        <v>7.5842671206000345</v>
      </c>
      <c r="X1791" s="1">
        <v>9.4803339007500416</v>
      </c>
      <c r="Y1791" s="1">
        <f>Tabulka1[[#This Row],[z2]]</f>
        <v>12.480499999999999</v>
      </c>
      <c r="Z1791" s="1">
        <f>Tabulka1[[#This Row],[std2]]</f>
        <v>4.9497474683056018E-3</v>
      </c>
      <c r="AA1791" s="1" t="s">
        <v>40</v>
      </c>
      <c r="AB1791" s="1" t="s">
        <v>37</v>
      </c>
      <c r="AC1791" s="1" t="str">
        <f>Tabulka1[[#This Row],[z2Label]]</f>
        <v>pH</v>
      </c>
      <c r="AD1791" s="1">
        <f>Tabulka1[[#This Row],[y2]]</f>
        <v>2.5</v>
      </c>
      <c r="AE1791" s="1">
        <f>Tabulka1[[#This Row],[x3]]</f>
        <v>18.538877886708459</v>
      </c>
      <c r="AF1791" s="1">
        <f>Tabulka1[[#This Row],[x2]]-Tabulka1[[#This Row],[x3]]</f>
        <v>29.561122113291542</v>
      </c>
      <c r="AG1791" s="1">
        <f>100-Tabulka1[[#This Row],[Na2O_proc]]-Tabulka1[[#This Row],[SiO2_proc]]</f>
        <v>51.899999999999991</v>
      </c>
      <c r="AH1791" s="1">
        <f>Tabulka1[[#This Row],[z2]]</f>
        <v>12.480499999999999</v>
      </c>
      <c r="AI1791" s="1">
        <f>Tabulka1[[#This Row],[std2]]</f>
        <v>4.9497474683056018E-3</v>
      </c>
      <c r="AJ1791" s="1" t="str">
        <f>Tabulka1[[#This Row],[z2Label]]</f>
        <v>pH</v>
      </c>
      <c r="AK1791" s="1">
        <v>25</v>
      </c>
      <c r="AL1791" s="1" t="s">
        <v>83</v>
      </c>
      <c r="AM1791" s="1" t="s">
        <v>79</v>
      </c>
      <c r="AN1791" s="1"/>
      <c r="AO1791" s="1"/>
      <c r="AP1791" s="1"/>
      <c r="AQ1791" s="1"/>
    </row>
    <row r="1792" spans="1:43" ht="16.5" x14ac:dyDescent="0.35">
      <c r="A1792" s="1">
        <v>0</v>
      </c>
      <c r="B1792" s="1">
        <v>0</v>
      </c>
      <c r="C1792" s="1">
        <f>Tabulka1[[#This Row],[z2]]</f>
        <v>7</v>
      </c>
      <c r="D1792" s="1" t="str">
        <f>Tabulka1[[#This Row],[std2]]</f>
        <v>–</v>
      </c>
      <c r="E1792" s="1">
        <v>9</v>
      </c>
      <c r="F1792" s="1" t="s">
        <v>84</v>
      </c>
      <c r="G1792" s="1" t="s">
        <v>27</v>
      </c>
      <c r="H1792" s="1" t="str">
        <f>Tabulka1[[#This Row],[z2Label]]</f>
        <v>pH</v>
      </c>
      <c r="I1792" s="1">
        <v>0</v>
      </c>
      <c r="J1792" s="1">
        <v>3</v>
      </c>
      <c r="K1792" s="1">
        <v>7</v>
      </c>
      <c r="L1792" s="1" t="s">
        <v>46</v>
      </c>
      <c r="M1792" s="1" t="s">
        <v>29</v>
      </c>
      <c r="N1792" s="1" t="s">
        <v>28</v>
      </c>
      <c r="O1792" s="1" t="s">
        <v>70</v>
      </c>
      <c r="P1792" s="1">
        <v>0</v>
      </c>
      <c r="Q1792" s="1">
        <v>3</v>
      </c>
      <c r="R1792" s="1">
        <f>Tabulka1[[#This Row],[z2]]</f>
        <v>7</v>
      </c>
      <c r="S1792" s="1" t="str">
        <f>Tabulka1[[#This Row],[std2]]</f>
        <v>–</v>
      </c>
      <c r="T1792" s="1" t="s">
        <v>39</v>
      </c>
      <c r="U1792" s="1" t="s">
        <v>28</v>
      </c>
      <c r="V1792" s="1" t="str">
        <f>Tabulka1[[#This Row],[z2Label]]</f>
        <v>pH</v>
      </c>
      <c r="W1792" s="1">
        <v>0</v>
      </c>
      <c r="X1792" s="1">
        <v>0</v>
      </c>
      <c r="Y1792" s="1">
        <f>Tabulka1[[#This Row],[z2]]</f>
        <v>7</v>
      </c>
      <c r="Z1792" s="1" t="str">
        <f>Tabulka1[[#This Row],[std2]]</f>
        <v>–</v>
      </c>
      <c r="AA1792" s="1" t="s">
        <v>40</v>
      </c>
      <c r="AB1792" s="1" t="s">
        <v>37</v>
      </c>
      <c r="AC1792" s="1" t="str">
        <f>Tabulka1[[#This Row],[z2Label]]</f>
        <v>pH</v>
      </c>
      <c r="AD1792" s="1">
        <f>Tabulka1[[#This Row],[y2]]</f>
        <v>3</v>
      </c>
      <c r="AE1792" s="1">
        <f>Tabulka1[[#This Row],[x3]]</f>
        <v>0</v>
      </c>
      <c r="AF1792" s="1">
        <f>Tabulka1[[#This Row],[x2]]-Tabulka1[[#This Row],[x3]]</f>
        <v>0</v>
      </c>
      <c r="AG1792" s="1">
        <f>100-Tabulka1[[#This Row],[Na2O_proc]]-Tabulka1[[#This Row],[SiO2_proc]]</f>
        <v>100</v>
      </c>
      <c r="AH1792" s="1">
        <f>Tabulka1[[#This Row],[z2]]</f>
        <v>7</v>
      </c>
      <c r="AI1792" s="1" t="str">
        <f>Tabulka1[[#This Row],[std2]]</f>
        <v>–</v>
      </c>
      <c r="AJ1792" s="1" t="str">
        <f>Tabulka1[[#This Row],[z2Label]]</f>
        <v>pH</v>
      </c>
      <c r="AK1792" s="1">
        <v>25</v>
      </c>
      <c r="AL1792" s="1" t="s">
        <v>83</v>
      </c>
      <c r="AM1792" s="1" t="s">
        <v>79</v>
      </c>
      <c r="AN1792" s="1"/>
      <c r="AO1792" s="1"/>
      <c r="AP1792" s="1"/>
      <c r="AQ1792" s="1"/>
    </row>
    <row r="1793" spans="1:43" ht="16.5" x14ac:dyDescent="0.35">
      <c r="A1793" s="1">
        <v>0.37854363130201579</v>
      </c>
      <c r="B1793" s="1">
        <v>0.56781544695302366</v>
      </c>
      <c r="C1793" s="1">
        <f>Tabulka1[[#This Row],[z2]]</f>
        <v>11.4025</v>
      </c>
      <c r="D1793" s="1">
        <f>Tabulka1[[#This Row],[std2]]</f>
        <v>4.9497474683068577E-3</v>
      </c>
      <c r="E1793" s="1">
        <v>9</v>
      </c>
      <c r="F1793" s="1" t="s">
        <v>84</v>
      </c>
      <c r="G1793" s="1" t="s">
        <v>27</v>
      </c>
      <c r="H1793" s="1" t="str">
        <f>Tabulka1[[#This Row],[z2Label]]</f>
        <v>pH</v>
      </c>
      <c r="I1793" s="1">
        <v>5</v>
      </c>
      <c r="J1793" s="1">
        <v>3</v>
      </c>
      <c r="K1793" s="1">
        <v>11.4025</v>
      </c>
      <c r="L1793" s="1">
        <v>4.9497474683068577E-3</v>
      </c>
      <c r="M1793" s="1" t="s">
        <v>29</v>
      </c>
      <c r="N1793" s="1" t="s">
        <v>28</v>
      </c>
      <c r="O1793" s="1" t="s">
        <v>70</v>
      </c>
      <c r="P1793" s="1">
        <v>1.7161742628518126</v>
      </c>
      <c r="Q1793" s="1">
        <v>3</v>
      </c>
      <c r="R1793" s="1">
        <f>Tabulka1[[#This Row],[z2]]</f>
        <v>11.4025</v>
      </c>
      <c r="S1793" s="1">
        <f>Tabulka1[[#This Row],[std2]]</f>
        <v>4.9497474683068577E-3</v>
      </c>
      <c r="T1793" s="1" t="s">
        <v>39</v>
      </c>
      <c r="U1793" s="1" t="s">
        <v>28</v>
      </c>
      <c r="V1793" s="1" t="str">
        <f>Tabulka1[[#This Row],[z2Label]]</f>
        <v>pH</v>
      </c>
      <c r="W1793" s="1">
        <v>0.38356176993811625</v>
      </c>
      <c r="X1793" s="1">
        <v>0.57534265490717418</v>
      </c>
      <c r="Y1793" s="1">
        <f>Tabulka1[[#This Row],[z2]]</f>
        <v>11.4025</v>
      </c>
      <c r="Z1793" s="1">
        <f>Tabulka1[[#This Row],[std2]]</f>
        <v>4.9497474683068577E-3</v>
      </c>
      <c r="AA1793" s="1" t="s">
        <v>40</v>
      </c>
      <c r="AB1793" s="1" t="s">
        <v>37</v>
      </c>
      <c r="AC1793" s="1" t="str">
        <f>Tabulka1[[#This Row],[z2Label]]</f>
        <v>pH</v>
      </c>
      <c r="AD1793" s="1">
        <f>Tabulka1[[#This Row],[y2]]</f>
        <v>3</v>
      </c>
      <c r="AE1793" s="1">
        <f>Tabulka1[[#This Row],[x3]]</f>
        <v>1.7161742628518126</v>
      </c>
      <c r="AF1793" s="1">
        <f>Tabulka1[[#This Row],[x2]]-Tabulka1[[#This Row],[x3]]</f>
        <v>3.2838257371481872</v>
      </c>
      <c r="AG1793" s="1">
        <f>100-Tabulka1[[#This Row],[Na2O_proc]]-Tabulka1[[#This Row],[SiO2_proc]]</f>
        <v>95</v>
      </c>
      <c r="AH1793" s="1">
        <f>Tabulka1[[#This Row],[z2]]</f>
        <v>11.4025</v>
      </c>
      <c r="AI1793" s="1">
        <f>Tabulka1[[#This Row],[std2]]</f>
        <v>4.9497474683068577E-3</v>
      </c>
      <c r="AJ1793" s="1" t="str">
        <f>Tabulka1[[#This Row],[z2Label]]</f>
        <v>pH</v>
      </c>
      <c r="AK1793" s="1">
        <v>25</v>
      </c>
      <c r="AL1793" s="1" t="s">
        <v>83</v>
      </c>
      <c r="AM1793" s="1" t="s">
        <v>79</v>
      </c>
      <c r="AN1793" s="1"/>
      <c r="AO1793" s="1"/>
      <c r="AP1793" s="1"/>
      <c r="AQ1793" s="1"/>
    </row>
    <row r="1794" spans="1:43" ht="16.5" x14ac:dyDescent="0.35">
      <c r="A1794" s="1">
        <v>0.78896354705650873</v>
      </c>
      <c r="B1794" s="1">
        <v>1.183445320584763</v>
      </c>
      <c r="C1794" s="1">
        <f>Tabulka1[[#This Row],[z2]]</f>
        <v>11.551500000000001</v>
      </c>
      <c r="D1794" s="1">
        <f>Tabulka1[[#This Row],[std2]]</f>
        <v>7.0710678118615568E-4</v>
      </c>
      <c r="E1794" s="1">
        <v>9</v>
      </c>
      <c r="F1794" s="1" t="s">
        <v>84</v>
      </c>
      <c r="G1794" s="1" t="s">
        <v>27</v>
      </c>
      <c r="H1794" s="1" t="str">
        <f>Tabulka1[[#This Row],[z2Label]]</f>
        <v>pH</v>
      </c>
      <c r="I1794" s="1">
        <v>10</v>
      </c>
      <c r="J1794" s="1">
        <v>3</v>
      </c>
      <c r="K1794" s="1">
        <v>11.551500000000001</v>
      </c>
      <c r="L1794" s="1">
        <v>7.0710678118615568E-4</v>
      </c>
      <c r="M1794" s="1" t="s">
        <v>29</v>
      </c>
      <c r="N1794" s="1" t="s">
        <v>28</v>
      </c>
      <c r="O1794" s="1" t="s">
        <v>70</v>
      </c>
      <c r="P1794" s="1">
        <v>3.4323485257036253</v>
      </c>
      <c r="Q1794" s="1">
        <v>3</v>
      </c>
      <c r="R1794" s="1">
        <f>Tabulka1[[#This Row],[z2]]</f>
        <v>11.551500000000001</v>
      </c>
      <c r="S1794" s="1">
        <f>Tabulka1[[#This Row],[std2]]</f>
        <v>7.0710678118615568E-4</v>
      </c>
      <c r="T1794" s="1" t="s">
        <v>39</v>
      </c>
      <c r="U1794" s="1" t="s">
        <v>28</v>
      </c>
      <c r="V1794" s="1" t="str">
        <f>Tabulka1[[#This Row],[z2Label]]</f>
        <v>pH</v>
      </c>
      <c r="W1794" s="1">
        <v>0.80974151431380093</v>
      </c>
      <c r="X1794" s="1">
        <v>1.2146122714707011</v>
      </c>
      <c r="Y1794" s="1">
        <f>Tabulka1[[#This Row],[z2]]</f>
        <v>11.551500000000001</v>
      </c>
      <c r="Z1794" s="1">
        <f>Tabulka1[[#This Row],[std2]]</f>
        <v>7.0710678118615568E-4</v>
      </c>
      <c r="AA1794" s="1" t="s">
        <v>40</v>
      </c>
      <c r="AB1794" s="1" t="s">
        <v>37</v>
      </c>
      <c r="AC1794" s="1" t="str">
        <f>Tabulka1[[#This Row],[z2Label]]</f>
        <v>pH</v>
      </c>
      <c r="AD1794" s="1">
        <f>Tabulka1[[#This Row],[y2]]</f>
        <v>3</v>
      </c>
      <c r="AE1794" s="1">
        <f>Tabulka1[[#This Row],[x3]]</f>
        <v>3.4323485257036253</v>
      </c>
      <c r="AF1794" s="1">
        <f>Tabulka1[[#This Row],[x2]]-Tabulka1[[#This Row],[x3]]</f>
        <v>6.5676514742963743</v>
      </c>
      <c r="AG1794" s="1">
        <f>100-Tabulka1[[#This Row],[Na2O_proc]]-Tabulka1[[#This Row],[SiO2_proc]]</f>
        <v>90</v>
      </c>
      <c r="AH1794" s="1">
        <f>Tabulka1[[#This Row],[z2]]</f>
        <v>11.551500000000001</v>
      </c>
      <c r="AI1794" s="1">
        <f>Tabulka1[[#This Row],[std2]]</f>
        <v>7.0710678118615568E-4</v>
      </c>
      <c r="AJ1794" s="1" t="str">
        <f>Tabulka1[[#This Row],[z2Label]]</f>
        <v>pH</v>
      </c>
      <c r="AK1794" s="1">
        <v>25</v>
      </c>
      <c r="AL1794" s="1" t="s">
        <v>83</v>
      </c>
      <c r="AM1794" s="1" t="s">
        <v>79</v>
      </c>
      <c r="AN1794" s="1"/>
      <c r="AO1794" s="1"/>
      <c r="AP1794" s="1"/>
      <c r="AQ1794" s="1"/>
    </row>
    <row r="1795" spans="1:43" ht="16.5" x14ac:dyDescent="0.35">
      <c r="A1795" s="1">
        <v>1.2343970907606874</v>
      </c>
      <c r="B1795" s="1">
        <v>1.8515956361410311</v>
      </c>
      <c r="C1795" s="1">
        <f>Tabulka1[[#This Row],[z2]]</f>
        <v>11.656500000000001</v>
      </c>
      <c r="D1795" s="1">
        <f>Tabulka1[[#This Row],[std2]]</f>
        <v>7.0710678118615568E-4</v>
      </c>
      <c r="E1795" s="1">
        <v>9</v>
      </c>
      <c r="F1795" s="1" t="s">
        <v>84</v>
      </c>
      <c r="G1795" s="1" t="s">
        <v>27</v>
      </c>
      <c r="H1795" s="1" t="str">
        <f>Tabulka1[[#This Row],[z2Label]]</f>
        <v>pH</v>
      </c>
      <c r="I1795" s="1">
        <v>15</v>
      </c>
      <c r="J1795" s="1">
        <v>3</v>
      </c>
      <c r="K1795" s="1">
        <v>11.656500000000001</v>
      </c>
      <c r="L1795" s="1">
        <v>7.0710678118615568E-4</v>
      </c>
      <c r="M1795" s="1" t="s">
        <v>29</v>
      </c>
      <c r="N1795" s="1" t="s">
        <v>28</v>
      </c>
      <c r="O1795" s="1" t="s">
        <v>70</v>
      </c>
      <c r="P1795" s="1">
        <v>5.1485227885554377</v>
      </c>
      <c r="Q1795" s="1">
        <v>3</v>
      </c>
      <c r="R1795" s="1">
        <f>Tabulka1[[#This Row],[z2]]</f>
        <v>11.656500000000001</v>
      </c>
      <c r="S1795" s="1">
        <f>Tabulka1[[#This Row],[std2]]</f>
        <v>7.0710678118615568E-4</v>
      </c>
      <c r="T1795" s="1" t="s">
        <v>39</v>
      </c>
      <c r="U1795" s="1" t="s">
        <v>28</v>
      </c>
      <c r="V1795" s="1" t="str">
        <f>Tabulka1[[#This Row],[z2Label]]</f>
        <v>pH</v>
      </c>
      <c r="W1795" s="1">
        <v>1.2860600521454484</v>
      </c>
      <c r="X1795" s="1">
        <v>1.9290900782181726</v>
      </c>
      <c r="Y1795" s="1">
        <f>Tabulka1[[#This Row],[z2]]</f>
        <v>11.656500000000001</v>
      </c>
      <c r="Z1795" s="1">
        <f>Tabulka1[[#This Row],[std2]]</f>
        <v>7.0710678118615568E-4</v>
      </c>
      <c r="AA1795" s="1" t="s">
        <v>40</v>
      </c>
      <c r="AB1795" s="1" t="s">
        <v>37</v>
      </c>
      <c r="AC1795" s="1" t="str">
        <f>Tabulka1[[#This Row],[z2Label]]</f>
        <v>pH</v>
      </c>
      <c r="AD1795" s="1">
        <f>Tabulka1[[#This Row],[y2]]</f>
        <v>3</v>
      </c>
      <c r="AE1795" s="1">
        <f>Tabulka1[[#This Row],[x3]]</f>
        <v>5.1485227885554377</v>
      </c>
      <c r="AF1795" s="1">
        <f>Tabulka1[[#This Row],[x2]]-Tabulka1[[#This Row],[x3]]</f>
        <v>9.8514772114445623</v>
      </c>
      <c r="AG1795" s="1">
        <f>100-Tabulka1[[#This Row],[Na2O_proc]]-Tabulka1[[#This Row],[SiO2_proc]]</f>
        <v>85</v>
      </c>
      <c r="AH1795" s="1">
        <f>Tabulka1[[#This Row],[z2]]</f>
        <v>11.656500000000001</v>
      </c>
      <c r="AI1795" s="1">
        <f>Tabulka1[[#This Row],[std2]]</f>
        <v>7.0710678118615568E-4</v>
      </c>
      <c r="AJ1795" s="1" t="str">
        <f>Tabulka1[[#This Row],[z2Label]]</f>
        <v>pH</v>
      </c>
      <c r="AK1795" s="1">
        <v>25</v>
      </c>
      <c r="AL1795" s="1" t="s">
        <v>83</v>
      </c>
      <c r="AM1795" s="1" t="s">
        <v>79</v>
      </c>
      <c r="AN1795" s="1"/>
      <c r="AO1795" s="1"/>
      <c r="AP1795" s="1"/>
      <c r="AQ1795" s="1"/>
    </row>
    <row r="1796" spans="1:43" ht="16.5" x14ac:dyDescent="0.35">
      <c r="A1796" s="1">
        <v>1.7188051130318178</v>
      </c>
      <c r="B1796" s="1">
        <v>2.5782076695477265</v>
      </c>
      <c r="C1796" s="1">
        <f>Tabulka1[[#This Row],[z2]]</f>
        <v>11.721</v>
      </c>
      <c r="D1796" s="1">
        <f>Tabulka1[[#This Row],[std2]]</f>
        <v>1.4142135623723114E-3</v>
      </c>
      <c r="E1796" s="1">
        <v>9</v>
      </c>
      <c r="F1796" s="1" t="s">
        <v>84</v>
      </c>
      <c r="G1796" s="1" t="s">
        <v>27</v>
      </c>
      <c r="H1796" s="1" t="str">
        <f>Tabulka1[[#This Row],[z2Label]]</f>
        <v>pH</v>
      </c>
      <c r="I1796" s="1">
        <v>20</v>
      </c>
      <c r="J1796" s="1">
        <v>3</v>
      </c>
      <c r="K1796" s="1">
        <v>11.721</v>
      </c>
      <c r="L1796" s="1">
        <v>1.4142135623723114E-3</v>
      </c>
      <c r="M1796" s="1" t="s">
        <v>29</v>
      </c>
      <c r="N1796" s="1" t="s">
        <v>28</v>
      </c>
      <c r="O1796" s="1" t="s">
        <v>70</v>
      </c>
      <c r="P1796" s="1">
        <v>6.8646970514072505</v>
      </c>
      <c r="Q1796" s="1">
        <v>3</v>
      </c>
      <c r="R1796" s="1">
        <f>Tabulka1[[#This Row],[z2]]</f>
        <v>11.721</v>
      </c>
      <c r="S1796" s="1">
        <f>Tabulka1[[#This Row],[std2]]</f>
        <v>1.4142135623723114E-3</v>
      </c>
      <c r="T1796" s="1" t="s">
        <v>39</v>
      </c>
      <c r="U1796" s="1" t="s">
        <v>28</v>
      </c>
      <c r="V1796" s="1" t="str">
        <f>Tabulka1[[#This Row],[z2Label]]</f>
        <v>pH</v>
      </c>
      <c r="W1796" s="1">
        <v>1.8219184072060521</v>
      </c>
      <c r="X1796" s="1">
        <v>2.7328776108090773</v>
      </c>
      <c r="Y1796" s="1">
        <f>Tabulka1[[#This Row],[z2]]</f>
        <v>11.721</v>
      </c>
      <c r="Z1796" s="1">
        <f>Tabulka1[[#This Row],[std2]]</f>
        <v>1.4142135623723114E-3</v>
      </c>
      <c r="AA1796" s="1" t="s">
        <v>40</v>
      </c>
      <c r="AB1796" s="1" t="s">
        <v>37</v>
      </c>
      <c r="AC1796" s="1" t="str">
        <f>Tabulka1[[#This Row],[z2Label]]</f>
        <v>pH</v>
      </c>
      <c r="AD1796" s="1">
        <f>Tabulka1[[#This Row],[y2]]</f>
        <v>3</v>
      </c>
      <c r="AE1796" s="1">
        <f>Tabulka1[[#This Row],[x3]]</f>
        <v>6.8646970514072505</v>
      </c>
      <c r="AF1796" s="1">
        <f>Tabulka1[[#This Row],[x2]]-Tabulka1[[#This Row],[x3]]</f>
        <v>13.135302948592749</v>
      </c>
      <c r="AG1796" s="1">
        <f>100-Tabulka1[[#This Row],[Na2O_proc]]-Tabulka1[[#This Row],[SiO2_proc]]</f>
        <v>80</v>
      </c>
      <c r="AH1796" s="1">
        <f>Tabulka1[[#This Row],[z2]]</f>
        <v>11.721</v>
      </c>
      <c r="AI1796" s="1">
        <f>Tabulka1[[#This Row],[std2]]</f>
        <v>1.4142135623723114E-3</v>
      </c>
      <c r="AJ1796" s="1" t="str">
        <f>Tabulka1[[#This Row],[z2Label]]</f>
        <v>pH</v>
      </c>
      <c r="AK1796" s="1">
        <v>25</v>
      </c>
      <c r="AL1796" s="1" t="s">
        <v>83</v>
      </c>
      <c r="AM1796" s="1" t="s">
        <v>79</v>
      </c>
      <c r="AN1796" s="1"/>
      <c r="AO1796" s="1"/>
      <c r="AP1796" s="1"/>
      <c r="AQ1796" s="1"/>
    </row>
    <row r="1797" spans="1:43" ht="16.5" x14ac:dyDescent="0.35">
      <c r="A1797" s="1">
        <v>2.2466349167018906</v>
      </c>
      <c r="B1797" s="1">
        <v>3.369952375052836</v>
      </c>
      <c r="C1797" s="1">
        <f>Tabulka1[[#This Row],[z2]]</f>
        <v>11.7545</v>
      </c>
      <c r="D1797" s="1">
        <f>Tabulka1[[#This Row],[std2]]</f>
        <v>7.0710678118741173E-4</v>
      </c>
      <c r="E1797" s="1">
        <v>9</v>
      </c>
      <c r="F1797" s="1" t="s">
        <v>84</v>
      </c>
      <c r="G1797" s="1" t="s">
        <v>27</v>
      </c>
      <c r="H1797" s="1" t="str">
        <f>Tabulka1[[#This Row],[z2Label]]</f>
        <v>pH</v>
      </c>
      <c r="I1797" s="1">
        <v>25</v>
      </c>
      <c r="J1797" s="1">
        <v>3</v>
      </c>
      <c r="K1797" s="1">
        <v>11.7545</v>
      </c>
      <c r="L1797" s="1">
        <v>7.0710678118741173E-4</v>
      </c>
      <c r="M1797" s="1" t="s">
        <v>29</v>
      </c>
      <c r="N1797" s="1" t="s">
        <v>28</v>
      </c>
      <c r="O1797" s="1" t="s">
        <v>70</v>
      </c>
      <c r="P1797" s="1">
        <v>8.5808713142590634</v>
      </c>
      <c r="Q1797" s="1">
        <v>3</v>
      </c>
      <c r="R1797" s="1">
        <f>Tabulka1[[#This Row],[z2]]</f>
        <v>11.7545</v>
      </c>
      <c r="S1797" s="1">
        <f>Tabulka1[[#This Row],[std2]]</f>
        <v>7.0710678118741173E-4</v>
      </c>
      <c r="T1797" s="1" t="s">
        <v>39</v>
      </c>
      <c r="U1797" s="1" t="s">
        <v>28</v>
      </c>
      <c r="V1797" s="1" t="str">
        <f>Tabulka1[[#This Row],[z2Label]]</f>
        <v>pH</v>
      </c>
      <c r="W1797" s="1">
        <v>2.4292245429414026</v>
      </c>
      <c r="X1797" s="1">
        <v>3.6438368144121029</v>
      </c>
      <c r="Y1797" s="1">
        <f>Tabulka1[[#This Row],[z2]]</f>
        <v>11.7545</v>
      </c>
      <c r="Z1797" s="1">
        <f>Tabulka1[[#This Row],[std2]]</f>
        <v>7.0710678118741173E-4</v>
      </c>
      <c r="AA1797" s="1" t="s">
        <v>40</v>
      </c>
      <c r="AB1797" s="1" t="s">
        <v>37</v>
      </c>
      <c r="AC1797" s="1" t="str">
        <f>Tabulka1[[#This Row],[z2Label]]</f>
        <v>pH</v>
      </c>
      <c r="AD1797" s="1">
        <f>Tabulka1[[#This Row],[y2]]</f>
        <v>3</v>
      </c>
      <c r="AE1797" s="1">
        <f>Tabulka1[[#This Row],[x3]]</f>
        <v>8.5808713142590634</v>
      </c>
      <c r="AF1797" s="1">
        <f>Tabulka1[[#This Row],[x2]]-Tabulka1[[#This Row],[x3]]</f>
        <v>16.419128685740937</v>
      </c>
      <c r="AG1797" s="1">
        <f>100-Tabulka1[[#This Row],[Na2O_proc]]-Tabulka1[[#This Row],[SiO2_proc]]</f>
        <v>75</v>
      </c>
      <c r="AH1797" s="1">
        <f>Tabulka1[[#This Row],[z2]]</f>
        <v>11.7545</v>
      </c>
      <c r="AI1797" s="1">
        <f>Tabulka1[[#This Row],[std2]]</f>
        <v>7.0710678118741173E-4</v>
      </c>
      <c r="AJ1797" s="1" t="str">
        <f>Tabulka1[[#This Row],[z2Label]]</f>
        <v>pH</v>
      </c>
      <c r="AK1797" s="1">
        <v>25</v>
      </c>
      <c r="AL1797" s="1" t="s">
        <v>83</v>
      </c>
      <c r="AM1797" s="1" t="s">
        <v>79</v>
      </c>
      <c r="AN1797" s="1"/>
      <c r="AO1797" s="1"/>
      <c r="AP1797" s="1"/>
      <c r="AQ1797" s="1"/>
    </row>
    <row r="1798" spans="1:43" ht="16.5" x14ac:dyDescent="0.35">
      <c r="A1798" s="1">
        <v>2.8178423384687146</v>
      </c>
      <c r="B1798" s="1">
        <v>4.2267635077030716</v>
      </c>
      <c r="C1798" s="1">
        <f>Tabulka1[[#This Row],[z2]]</f>
        <v>11.755500000000001</v>
      </c>
      <c r="D1798" s="1">
        <f>Tabulka1[[#This Row],[std2]]</f>
        <v>7.0710678118615568E-4</v>
      </c>
      <c r="E1798" s="1">
        <v>9</v>
      </c>
      <c r="F1798" s="1" t="s">
        <v>84</v>
      </c>
      <c r="G1798" s="1" t="s">
        <v>27</v>
      </c>
      <c r="H1798" s="1" t="str">
        <f>Tabulka1[[#This Row],[z2Label]]</f>
        <v>pH</v>
      </c>
      <c r="I1798" s="1">
        <v>30</v>
      </c>
      <c r="J1798" s="1">
        <v>3</v>
      </c>
      <c r="K1798" s="1">
        <v>11.755500000000001</v>
      </c>
      <c r="L1798" s="1">
        <v>7.0710678118615568E-4</v>
      </c>
      <c r="M1798" s="1" t="s">
        <v>29</v>
      </c>
      <c r="N1798" s="1" t="s">
        <v>28</v>
      </c>
      <c r="O1798" s="1" t="s">
        <v>70</v>
      </c>
      <c r="P1798" s="1">
        <v>10.297045577110875</v>
      </c>
      <c r="Q1798" s="1">
        <v>3</v>
      </c>
      <c r="R1798" s="1">
        <f>Tabulka1[[#This Row],[z2]]</f>
        <v>11.755500000000001</v>
      </c>
      <c r="S1798" s="1">
        <f>Tabulka1[[#This Row],[std2]]</f>
        <v>7.0710678118615568E-4</v>
      </c>
      <c r="T1798" s="1" t="s">
        <v>39</v>
      </c>
      <c r="U1798" s="1" t="s">
        <v>28</v>
      </c>
      <c r="V1798" s="1" t="str">
        <f>Tabulka1[[#This Row],[z2Label]]</f>
        <v>pH</v>
      </c>
      <c r="W1798" s="1">
        <v>3.1232886980675176</v>
      </c>
      <c r="X1798" s="1">
        <v>4.6849330471012767</v>
      </c>
      <c r="Y1798" s="1">
        <f>Tabulka1[[#This Row],[z2]]</f>
        <v>11.755500000000001</v>
      </c>
      <c r="Z1798" s="1">
        <f>Tabulka1[[#This Row],[std2]]</f>
        <v>7.0710678118615568E-4</v>
      </c>
      <c r="AA1798" s="1" t="s">
        <v>40</v>
      </c>
      <c r="AB1798" s="1" t="s">
        <v>37</v>
      </c>
      <c r="AC1798" s="1" t="str">
        <f>Tabulka1[[#This Row],[z2Label]]</f>
        <v>pH</v>
      </c>
      <c r="AD1798" s="1">
        <f>Tabulka1[[#This Row],[y2]]</f>
        <v>3</v>
      </c>
      <c r="AE1798" s="1">
        <f>Tabulka1[[#This Row],[x3]]</f>
        <v>10.297045577110875</v>
      </c>
      <c r="AF1798" s="1">
        <f>Tabulka1[[#This Row],[x2]]-Tabulka1[[#This Row],[x3]]</f>
        <v>19.702954422889125</v>
      </c>
      <c r="AG1798" s="1">
        <f>100-Tabulka1[[#This Row],[Na2O_proc]]-Tabulka1[[#This Row],[SiO2_proc]]</f>
        <v>70</v>
      </c>
      <c r="AH1798" s="1">
        <f>Tabulka1[[#This Row],[z2]]</f>
        <v>11.755500000000001</v>
      </c>
      <c r="AI1798" s="1">
        <f>Tabulka1[[#This Row],[std2]]</f>
        <v>7.0710678118615568E-4</v>
      </c>
      <c r="AJ1798" s="1" t="str">
        <f>Tabulka1[[#This Row],[z2Label]]</f>
        <v>pH</v>
      </c>
      <c r="AK1798" s="1">
        <v>25</v>
      </c>
      <c r="AL1798" s="1" t="s">
        <v>83</v>
      </c>
      <c r="AM1798" s="1" t="s">
        <v>79</v>
      </c>
      <c r="AN1798" s="1"/>
      <c r="AO1798" s="1"/>
      <c r="AP1798" s="1"/>
      <c r="AQ1798" s="1"/>
    </row>
    <row r="1799" spans="1:43" ht="16.5" x14ac:dyDescent="0.35">
      <c r="A1799" s="1">
        <v>2.8956695717497887</v>
      </c>
      <c r="B1799" s="1">
        <v>4.343504357624683</v>
      </c>
      <c r="C1799" s="1">
        <f>Tabulka1[[#This Row],[z2]]</f>
        <v>11.753</v>
      </c>
      <c r="D1799" s="1">
        <f>Tabulka1[[#This Row],[std2]]</f>
        <v>1.4142135623723114E-3</v>
      </c>
      <c r="E1799" s="1">
        <v>9</v>
      </c>
      <c r="F1799" s="1" t="s">
        <v>84</v>
      </c>
      <c r="G1799" s="1" t="s">
        <v>27</v>
      </c>
      <c r="H1799" s="1" t="str">
        <f>Tabulka1[[#This Row],[z2Label]]</f>
        <v>pH</v>
      </c>
      <c r="I1799" s="1">
        <v>30.65</v>
      </c>
      <c r="J1799" s="1">
        <v>3</v>
      </c>
      <c r="K1799" s="1">
        <v>11.753</v>
      </c>
      <c r="L1799" s="1">
        <v>1.4142135623723114E-3</v>
      </c>
      <c r="M1799" s="1" t="s">
        <v>29</v>
      </c>
      <c r="N1799" s="1" t="s">
        <v>28</v>
      </c>
      <c r="O1799" s="1" t="s">
        <v>70</v>
      </c>
      <c r="P1799" s="1">
        <v>10.52014823128161</v>
      </c>
      <c r="Q1799" s="1">
        <v>3</v>
      </c>
      <c r="R1799" s="1">
        <f>Tabulka1[[#This Row],[z2]]</f>
        <v>11.753</v>
      </c>
      <c r="S1799" s="1">
        <f>Tabulka1[[#This Row],[std2]]</f>
        <v>1.4142135623723114E-3</v>
      </c>
      <c r="T1799" s="1" t="s">
        <v>39</v>
      </c>
      <c r="U1799" s="1" t="s">
        <v>28</v>
      </c>
      <c r="V1799" s="1" t="str">
        <f>Tabulka1[[#This Row],[z2Label]]</f>
        <v>pH</v>
      </c>
      <c r="W1799" s="1">
        <v>3.2208680133159615</v>
      </c>
      <c r="X1799" s="1">
        <v>4.8313020199739434</v>
      </c>
      <c r="Y1799" s="1">
        <f>Tabulka1[[#This Row],[z2]]</f>
        <v>11.753</v>
      </c>
      <c r="Z1799" s="1">
        <f>Tabulka1[[#This Row],[std2]]</f>
        <v>1.4142135623723114E-3</v>
      </c>
      <c r="AA1799" s="1" t="s">
        <v>40</v>
      </c>
      <c r="AB1799" s="1" t="s">
        <v>37</v>
      </c>
      <c r="AC1799" s="1" t="str">
        <f>Tabulka1[[#This Row],[z2Label]]</f>
        <v>pH</v>
      </c>
      <c r="AD1799" s="1">
        <f>Tabulka1[[#This Row],[y2]]</f>
        <v>3</v>
      </c>
      <c r="AE1799" s="1">
        <f>Tabulka1[[#This Row],[x3]]</f>
        <v>10.52014823128161</v>
      </c>
      <c r="AF1799" s="1">
        <f>Tabulka1[[#This Row],[x2]]-Tabulka1[[#This Row],[x3]]</f>
        <v>20.129851768718389</v>
      </c>
      <c r="AG1799" s="1">
        <f>100-Tabulka1[[#This Row],[Na2O_proc]]-Tabulka1[[#This Row],[SiO2_proc]]</f>
        <v>69.349999999999994</v>
      </c>
      <c r="AH1799" s="1">
        <f>Tabulka1[[#This Row],[z2]]</f>
        <v>11.753</v>
      </c>
      <c r="AI1799" s="1">
        <f>Tabulka1[[#This Row],[std2]]</f>
        <v>1.4142135623723114E-3</v>
      </c>
      <c r="AJ1799" s="1" t="str">
        <f>Tabulka1[[#This Row],[z2Label]]</f>
        <v>pH</v>
      </c>
      <c r="AK1799" s="1">
        <v>25</v>
      </c>
      <c r="AL1799" s="1" t="s">
        <v>83</v>
      </c>
      <c r="AM1799" s="1" t="s">
        <v>79</v>
      </c>
      <c r="AN1799" s="1"/>
      <c r="AO1799" s="1"/>
      <c r="AP1799" s="1"/>
      <c r="AQ1799" s="1"/>
    </row>
    <row r="1800" spans="1:43" ht="16.5" x14ac:dyDescent="0.35">
      <c r="A1800" s="1">
        <v>0</v>
      </c>
      <c r="B1800" s="1">
        <v>0</v>
      </c>
      <c r="C1800" s="1">
        <f>Tabulka1[[#This Row],[z2]]</f>
        <v>7</v>
      </c>
      <c r="D1800" s="1" t="str">
        <f>Tabulka1[[#This Row],[std2]]</f>
        <v>–</v>
      </c>
      <c r="E1800" s="1">
        <v>10</v>
      </c>
      <c r="F1800" s="1" t="s">
        <v>84</v>
      </c>
      <c r="G1800" s="1" t="s">
        <v>27</v>
      </c>
      <c r="H1800" s="1" t="str">
        <f>Tabulka1[[#This Row],[z2Label]]</f>
        <v>pH</v>
      </c>
      <c r="I1800" s="1">
        <v>0</v>
      </c>
      <c r="J1800" s="1">
        <v>3.5</v>
      </c>
      <c r="K1800" s="1">
        <v>7</v>
      </c>
      <c r="L1800" s="1" t="s">
        <v>46</v>
      </c>
      <c r="M1800" s="1" t="s">
        <v>29</v>
      </c>
      <c r="N1800" s="1" t="s">
        <v>28</v>
      </c>
      <c r="O1800" s="1" t="s">
        <v>70</v>
      </c>
      <c r="P1800" s="1">
        <v>0</v>
      </c>
      <c r="Q1800" s="1">
        <v>3.5</v>
      </c>
      <c r="R1800" s="1">
        <f>Tabulka1[[#This Row],[z2]]</f>
        <v>7</v>
      </c>
      <c r="S1800" s="1" t="str">
        <f>Tabulka1[[#This Row],[std2]]</f>
        <v>–</v>
      </c>
      <c r="T1800" s="1" t="s">
        <v>39</v>
      </c>
      <c r="U1800" s="1" t="s">
        <v>28</v>
      </c>
      <c r="V1800" s="1" t="str">
        <f>Tabulka1[[#This Row],[z2Label]]</f>
        <v>pH</v>
      </c>
      <c r="W1800" s="1">
        <v>0</v>
      </c>
      <c r="X1800" s="1">
        <v>0</v>
      </c>
      <c r="Y1800" s="1">
        <f>Tabulka1[[#This Row],[z2]]</f>
        <v>7</v>
      </c>
      <c r="Z1800" s="1" t="str">
        <f>Tabulka1[[#This Row],[std2]]</f>
        <v>–</v>
      </c>
      <c r="AA1800" s="1" t="s">
        <v>40</v>
      </c>
      <c r="AB1800" s="1" t="s">
        <v>37</v>
      </c>
      <c r="AC1800" s="1" t="str">
        <f>Tabulka1[[#This Row],[z2Label]]</f>
        <v>pH</v>
      </c>
      <c r="AD1800" s="1">
        <f>Tabulka1[[#This Row],[y2]]</f>
        <v>3.5</v>
      </c>
      <c r="AE1800" s="1">
        <f>Tabulka1[[#This Row],[x3]]</f>
        <v>0</v>
      </c>
      <c r="AF1800" s="1">
        <f>Tabulka1[[#This Row],[x2]]-Tabulka1[[#This Row],[x3]]</f>
        <v>0</v>
      </c>
      <c r="AG1800" s="1">
        <f>100-Tabulka1[[#This Row],[Na2O_proc]]-Tabulka1[[#This Row],[SiO2_proc]]</f>
        <v>100</v>
      </c>
      <c r="AH1800" s="1">
        <f>Tabulka1[[#This Row],[z2]]</f>
        <v>7</v>
      </c>
      <c r="AI1800" s="1" t="str">
        <f>Tabulka1[[#This Row],[std2]]</f>
        <v>–</v>
      </c>
      <c r="AJ1800" s="1" t="str">
        <f>Tabulka1[[#This Row],[z2Label]]</f>
        <v>pH</v>
      </c>
      <c r="AK1800" s="1">
        <v>25</v>
      </c>
      <c r="AL1800" s="1" t="s">
        <v>83</v>
      </c>
      <c r="AM1800" s="1" t="s">
        <v>79</v>
      </c>
      <c r="AN1800" s="1"/>
      <c r="AO1800" s="1"/>
      <c r="AP1800" s="1"/>
      <c r="AQ1800" s="1"/>
    </row>
    <row r="1801" spans="1:43" ht="16.5" x14ac:dyDescent="0.35">
      <c r="A1801" s="1">
        <v>0.34050959681551257</v>
      </c>
      <c r="B1801" s="1">
        <v>0.59589179442714701</v>
      </c>
      <c r="C1801" s="1">
        <f>Tabulka1[[#This Row],[z2]]</f>
        <v>11.254999999999999</v>
      </c>
      <c r="D1801" s="1">
        <f>Tabulka1[[#This Row],[std2]]</f>
        <v>1.4142135623735675E-3</v>
      </c>
      <c r="E1801" s="1">
        <v>10</v>
      </c>
      <c r="F1801" s="1" t="s">
        <v>84</v>
      </c>
      <c r="G1801" s="1" t="s">
        <v>27</v>
      </c>
      <c r="H1801" s="1" t="str">
        <f>Tabulka1[[#This Row],[z2Label]]</f>
        <v>pH</v>
      </c>
      <c r="I1801" s="1">
        <v>5</v>
      </c>
      <c r="J1801" s="1">
        <v>3.5</v>
      </c>
      <c r="K1801" s="1">
        <v>11.254999999999999</v>
      </c>
      <c r="L1801" s="1">
        <v>1.4142135623735675E-3</v>
      </c>
      <c r="M1801" s="1" t="s">
        <v>29</v>
      </c>
      <c r="N1801" s="1" t="s">
        <v>28</v>
      </c>
      <c r="O1801" s="1" t="s">
        <v>70</v>
      </c>
      <c r="P1801" s="1">
        <v>1.5468542676598485</v>
      </c>
      <c r="Q1801" s="1">
        <v>3.5</v>
      </c>
      <c r="R1801" s="1">
        <f>Tabulka1[[#This Row],[z2]]</f>
        <v>11.254999999999999</v>
      </c>
      <c r="S1801" s="1">
        <f>Tabulka1[[#This Row],[std2]]</f>
        <v>1.4142135623735675E-3</v>
      </c>
      <c r="T1801" s="1" t="s">
        <v>39</v>
      </c>
      <c r="U1801" s="1" t="s">
        <v>28</v>
      </c>
      <c r="V1801" s="1" t="str">
        <f>Tabulka1[[#This Row],[z2Label]]</f>
        <v>pH</v>
      </c>
      <c r="W1801" s="1">
        <v>0.34571906453952644</v>
      </c>
      <c r="X1801" s="1">
        <v>0.60500836294417115</v>
      </c>
      <c r="Y1801" s="1">
        <f>Tabulka1[[#This Row],[z2]]</f>
        <v>11.254999999999999</v>
      </c>
      <c r="Z1801" s="1">
        <f>Tabulka1[[#This Row],[std2]]</f>
        <v>1.4142135623735675E-3</v>
      </c>
      <c r="AA1801" s="1" t="s">
        <v>40</v>
      </c>
      <c r="AB1801" s="1" t="s">
        <v>37</v>
      </c>
      <c r="AC1801" s="1" t="str">
        <f>Tabulka1[[#This Row],[z2Label]]</f>
        <v>pH</v>
      </c>
      <c r="AD1801" s="1">
        <f>Tabulka1[[#This Row],[y2]]</f>
        <v>3.5</v>
      </c>
      <c r="AE1801" s="1">
        <f>Tabulka1[[#This Row],[x3]]</f>
        <v>1.5468542676598485</v>
      </c>
      <c r="AF1801" s="1">
        <f>Tabulka1[[#This Row],[x2]]-Tabulka1[[#This Row],[x3]]</f>
        <v>3.4531457323401513</v>
      </c>
      <c r="AG1801" s="1">
        <f>100-Tabulka1[[#This Row],[Na2O_proc]]-Tabulka1[[#This Row],[SiO2_proc]]</f>
        <v>95</v>
      </c>
      <c r="AH1801" s="1">
        <f>Tabulka1[[#This Row],[z2]]</f>
        <v>11.254999999999999</v>
      </c>
      <c r="AI1801" s="1">
        <f>Tabulka1[[#This Row],[std2]]</f>
        <v>1.4142135623735675E-3</v>
      </c>
      <c r="AJ1801" s="1" t="str">
        <f>Tabulka1[[#This Row],[z2Label]]</f>
        <v>pH</v>
      </c>
      <c r="AK1801" s="1">
        <v>25</v>
      </c>
      <c r="AL1801" s="1" t="s">
        <v>83</v>
      </c>
      <c r="AM1801" s="1" t="s">
        <v>79</v>
      </c>
      <c r="AN1801" s="1"/>
      <c r="AO1801" s="1"/>
      <c r="AP1801" s="1"/>
      <c r="AQ1801" s="1"/>
    </row>
    <row r="1802" spans="1:43" ht="16.5" x14ac:dyDescent="0.35">
      <c r="A1802" s="1">
        <v>0.7080098267186905</v>
      </c>
      <c r="B1802" s="1">
        <v>1.2390171967577084</v>
      </c>
      <c r="C1802" s="1">
        <f>Tabulka1[[#This Row],[z2]]</f>
        <v>11.388999999999999</v>
      </c>
      <c r="D1802" s="1">
        <f>Tabulka1[[#This Row],[std2]]</f>
        <v>4.2426406871194462E-3</v>
      </c>
      <c r="E1802" s="1">
        <v>10</v>
      </c>
      <c r="F1802" s="1" t="s">
        <v>84</v>
      </c>
      <c r="G1802" s="1" t="s">
        <v>27</v>
      </c>
      <c r="H1802" s="1" t="str">
        <f>Tabulka1[[#This Row],[z2Label]]</f>
        <v>pH</v>
      </c>
      <c r="I1802" s="1">
        <v>10</v>
      </c>
      <c r="J1802" s="1">
        <v>3.5</v>
      </c>
      <c r="K1802" s="1">
        <v>11.388999999999999</v>
      </c>
      <c r="L1802" s="1">
        <v>4.2426406871194462E-3</v>
      </c>
      <c r="M1802" s="1" t="s">
        <v>29</v>
      </c>
      <c r="N1802" s="1" t="s">
        <v>28</v>
      </c>
      <c r="O1802" s="1" t="s">
        <v>70</v>
      </c>
      <c r="P1802" s="1">
        <v>3.0937085353196969</v>
      </c>
      <c r="Q1802" s="1">
        <v>3.5</v>
      </c>
      <c r="R1802" s="1">
        <f>Tabulka1[[#This Row],[z2]]</f>
        <v>11.388999999999999</v>
      </c>
      <c r="S1802" s="1">
        <f>Tabulka1[[#This Row],[std2]]</f>
        <v>4.2426406871194462E-3</v>
      </c>
      <c r="T1802" s="1" t="s">
        <v>39</v>
      </c>
      <c r="U1802" s="1" t="s">
        <v>28</v>
      </c>
      <c r="V1802" s="1" t="str">
        <f>Tabulka1[[#This Row],[z2Label]]</f>
        <v>pH</v>
      </c>
      <c r="W1802" s="1">
        <v>0.72985135847233362</v>
      </c>
      <c r="X1802" s="1">
        <v>1.2772398773265836</v>
      </c>
      <c r="Y1802" s="1">
        <f>Tabulka1[[#This Row],[z2]]</f>
        <v>11.388999999999999</v>
      </c>
      <c r="Z1802" s="1">
        <f>Tabulka1[[#This Row],[std2]]</f>
        <v>4.2426406871194462E-3</v>
      </c>
      <c r="AA1802" s="1" t="s">
        <v>40</v>
      </c>
      <c r="AB1802" s="1" t="s">
        <v>37</v>
      </c>
      <c r="AC1802" s="1" t="str">
        <f>Tabulka1[[#This Row],[z2Label]]</f>
        <v>pH</v>
      </c>
      <c r="AD1802" s="1">
        <f>Tabulka1[[#This Row],[y2]]</f>
        <v>3.5</v>
      </c>
      <c r="AE1802" s="1">
        <f>Tabulka1[[#This Row],[x3]]</f>
        <v>3.0937085353196969</v>
      </c>
      <c r="AF1802" s="1">
        <f>Tabulka1[[#This Row],[x2]]-Tabulka1[[#This Row],[x3]]</f>
        <v>6.9062914646803026</v>
      </c>
      <c r="AG1802" s="1">
        <f>100-Tabulka1[[#This Row],[Na2O_proc]]-Tabulka1[[#This Row],[SiO2_proc]]</f>
        <v>90</v>
      </c>
      <c r="AH1802" s="1">
        <f>Tabulka1[[#This Row],[z2]]</f>
        <v>11.388999999999999</v>
      </c>
      <c r="AI1802" s="1">
        <f>Tabulka1[[#This Row],[std2]]</f>
        <v>4.2426406871194462E-3</v>
      </c>
      <c r="AJ1802" s="1" t="str">
        <f>Tabulka1[[#This Row],[z2Label]]</f>
        <v>pH</v>
      </c>
      <c r="AK1802" s="1">
        <v>25</v>
      </c>
      <c r="AL1802" s="1" t="s">
        <v>83</v>
      </c>
      <c r="AM1802" s="1" t="s">
        <v>79</v>
      </c>
      <c r="AN1802" s="1"/>
      <c r="AO1802" s="1"/>
      <c r="AP1802" s="1"/>
      <c r="AQ1802" s="1"/>
    </row>
    <row r="1803" spans="1:43" ht="16.5" x14ac:dyDescent="0.35">
      <c r="A1803" s="1">
        <v>1.1062201946951484</v>
      </c>
      <c r="B1803" s="1">
        <v>1.9358853407165098</v>
      </c>
      <c r="C1803" s="1">
        <f>Tabulka1[[#This Row],[z2]]</f>
        <v>11.459</v>
      </c>
      <c r="D1803" s="1">
        <f>Tabulka1[[#This Row],[std2]]</f>
        <v>1.4142135623735675E-3</v>
      </c>
      <c r="E1803" s="1">
        <v>10</v>
      </c>
      <c r="F1803" s="1" t="s">
        <v>84</v>
      </c>
      <c r="G1803" s="1" t="s">
        <v>27</v>
      </c>
      <c r="H1803" s="1" t="str">
        <f>Tabulka1[[#This Row],[z2Label]]</f>
        <v>pH</v>
      </c>
      <c r="I1803" s="1">
        <v>15</v>
      </c>
      <c r="J1803" s="1">
        <v>3.5</v>
      </c>
      <c r="K1803" s="1">
        <v>11.459</v>
      </c>
      <c r="L1803" s="1">
        <v>1.4142135623735675E-3</v>
      </c>
      <c r="M1803" s="1" t="s">
        <v>29</v>
      </c>
      <c r="N1803" s="1" t="s">
        <v>28</v>
      </c>
      <c r="O1803" s="1" t="s">
        <v>70</v>
      </c>
      <c r="P1803" s="1">
        <v>4.6405628029795452</v>
      </c>
      <c r="Q1803" s="1">
        <v>3.5</v>
      </c>
      <c r="R1803" s="1">
        <f>Tabulka1[[#This Row],[z2]]</f>
        <v>11.459</v>
      </c>
      <c r="S1803" s="1">
        <f>Tabulka1[[#This Row],[std2]]</f>
        <v>1.4142135623735675E-3</v>
      </c>
      <c r="T1803" s="1" t="s">
        <v>39</v>
      </c>
      <c r="U1803" s="1" t="s">
        <v>28</v>
      </c>
      <c r="V1803" s="1" t="str">
        <f>Tabulka1[[#This Row],[z2Label]]</f>
        <v>pH</v>
      </c>
      <c r="W1803" s="1">
        <v>1.1591756869854708</v>
      </c>
      <c r="X1803" s="1">
        <v>2.028557452224574</v>
      </c>
      <c r="Y1803" s="1">
        <f>Tabulka1[[#This Row],[z2]]</f>
        <v>11.459</v>
      </c>
      <c r="Z1803" s="1">
        <f>Tabulka1[[#This Row],[std2]]</f>
        <v>1.4142135623735675E-3</v>
      </c>
      <c r="AA1803" s="1" t="s">
        <v>40</v>
      </c>
      <c r="AB1803" s="1" t="s">
        <v>37</v>
      </c>
      <c r="AC1803" s="1" t="str">
        <f>Tabulka1[[#This Row],[z2Label]]</f>
        <v>pH</v>
      </c>
      <c r="AD1803" s="1">
        <f>Tabulka1[[#This Row],[y2]]</f>
        <v>3.5</v>
      </c>
      <c r="AE1803" s="1">
        <f>Tabulka1[[#This Row],[x3]]</f>
        <v>4.6405628029795452</v>
      </c>
      <c r="AF1803" s="1">
        <f>Tabulka1[[#This Row],[x2]]-Tabulka1[[#This Row],[x3]]</f>
        <v>10.359437197020455</v>
      </c>
      <c r="AG1803" s="1">
        <f>100-Tabulka1[[#This Row],[Na2O_proc]]-Tabulka1[[#This Row],[SiO2_proc]]</f>
        <v>85</v>
      </c>
      <c r="AH1803" s="1">
        <f>Tabulka1[[#This Row],[z2]]</f>
        <v>11.459</v>
      </c>
      <c r="AI1803" s="1">
        <f>Tabulka1[[#This Row],[std2]]</f>
        <v>1.4142135623735675E-3</v>
      </c>
      <c r="AJ1803" s="1" t="str">
        <f>Tabulka1[[#This Row],[z2Label]]</f>
        <v>pH</v>
      </c>
      <c r="AK1803" s="1">
        <v>25</v>
      </c>
      <c r="AL1803" s="1" t="s">
        <v>83</v>
      </c>
      <c r="AM1803" s="1" t="s">
        <v>79</v>
      </c>
      <c r="AN1803" s="1"/>
      <c r="AO1803" s="1"/>
      <c r="AP1803" s="1"/>
      <c r="AQ1803" s="1"/>
    </row>
    <row r="1804" spans="1:43" ht="16.5" x14ac:dyDescent="0.35">
      <c r="A1804" s="1">
        <v>1.5367450964936478</v>
      </c>
      <c r="B1804" s="1">
        <v>2.6893039188638834</v>
      </c>
      <c r="C1804" s="1">
        <f>Tabulka1[[#This Row],[z2]]</f>
        <v>11.49</v>
      </c>
      <c r="D1804" s="1">
        <f>Tabulka1[[#This Row],[std2]]</f>
        <v>2.8284271247471346E-3</v>
      </c>
      <c r="E1804" s="1">
        <v>10</v>
      </c>
      <c r="F1804" s="1" t="s">
        <v>84</v>
      </c>
      <c r="G1804" s="1" t="s">
        <v>27</v>
      </c>
      <c r="H1804" s="1" t="str">
        <f>Tabulka1[[#This Row],[z2Label]]</f>
        <v>pH</v>
      </c>
      <c r="I1804" s="1">
        <v>20</v>
      </c>
      <c r="J1804" s="1">
        <v>3.5</v>
      </c>
      <c r="K1804" s="1">
        <v>11.49</v>
      </c>
      <c r="L1804" s="1">
        <v>2.8284271247471346E-3</v>
      </c>
      <c r="M1804" s="1" t="s">
        <v>29</v>
      </c>
      <c r="N1804" s="1" t="s">
        <v>28</v>
      </c>
      <c r="O1804" s="1" t="s">
        <v>70</v>
      </c>
      <c r="P1804" s="1">
        <v>6.1874170706393938</v>
      </c>
      <c r="Q1804" s="1">
        <v>3.5</v>
      </c>
      <c r="R1804" s="1">
        <f>Tabulka1[[#This Row],[z2]]</f>
        <v>11.49</v>
      </c>
      <c r="S1804" s="1">
        <f>Tabulka1[[#This Row],[std2]]</f>
        <v>2.8284271247471346E-3</v>
      </c>
      <c r="T1804" s="1" t="s">
        <v>39</v>
      </c>
      <c r="U1804" s="1" t="s">
        <v>28</v>
      </c>
      <c r="V1804" s="1" t="str">
        <f>Tabulka1[[#This Row],[z2Label]]</f>
        <v>pH</v>
      </c>
      <c r="W1804" s="1">
        <v>1.6421655565627507</v>
      </c>
      <c r="X1804" s="1">
        <v>2.8737897239848129</v>
      </c>
      <c r="Y1804" s="1">
        <f>Tabulka1[[#This Row],[z2]]</f>
        <v>11.49</v>
      </c>
      <c r="Z1804" s="1">
        <f>Tabulka1[[#This Row],[std2]]</f>
        <v>2.8284271247471346E-3</v>
      </c>
      <c r="AA1804" s="1" t="s">
        <v>40</v>
      </c>
      <c r="AB1804" s="1" t="s">
        <v>37</v>
      </c>
      <c r="AC1804" s="1" t="str">
        <f>Tabulka1[[#This Row],[z2Label]]</f>
        <v>pH</v>
      </c>
      <c r="AD1804" s="1">
        <f>Tabulka1[[#This Row],[y2]]</f>
        <v>3.5</v>
      </c>
      <c r="AE1804" s="1">
        <f>Tabulka1[[#This Row],[x3]]</f>
        <v>6.1874170706393938</v>
      </c>
      <c r="AF1804" s="1">
        <f>Tabulka1[[#This Row],[x2]]-Tabulka1[[#This Row],[x3]]</f>
        <v>13.812582929360605</v>
      </c>
      <c r="AG1804" s="1">
        <f>100-Tabulka1[[#This Row],[Na2O_proc]]-Tabulka1[[#This Row],[SiO2_proc]]</f>
        <v>80</v>
      </c>
      <c r="AH1804" s="1">
        <f>Tabulka1[[#This Row],[z2]]</f>
        <v>11.49</v>
      </c>
      <c r="AI1804" s="1">
        <f>Tabulka1[[#This Row],[std2]]</f>
        <v>2.8284271247471346E-3</v>
      </c>
      <c r="AJ1804" s="1" t="str">
        <f>Tabulka1[[#This Row],[z2Label]]</f>
        <v>pH</v>
      </c>
      <c r="AK1804" s="1">
        <v>25</v>
      </c>
      <c r="AL1804" s="1" t="s">
        <v>83</v>
      </c>
      <c r="AM1804" s="1" t="s">
        <v>79</v>
      </c>
      <c r="AN1804" s="1"/>
      <c r="AO1804" s="1"/>
      <c r="AP1804" s="1"/>
      <c r="AQ1804" s="1"/>
    </row>
    <row r="1805" spans="1:43" ht="16.5" x14ac:dyDescent="0.35">
      <c r="A1805" s="1">
        <v>2.0012496879885444</v>
      </c>
      <c r="B1805" s="1">
        <v>3.5021869539799528</v>
      </c>
      <c r="C1805" s="1">
        <f>Tabulka1[[#This Row],[z2]]</f>
        <v>11.529</v>
      </c>
      <c r="D1805" s="1">
        <f>Tabulka1[[#This Row],[std2]]</f>
        <v>4.2426406871194462E-3</v>
      </c>
      <c r="E1805" s="1">
        <v>10</v>
      </c>
      <c r="F1805" s="1" t="s">
        <v>84</v>
      </c>
      <c r="G1805" s="1" t="s">
        <v>27</v>
      </c>
      <c r="H1805" s="1" t="str">
        <f>Tabulka1[[#This Row],[z2Label]]</f>
        <v>pH</v>
      </c>
      <c r="I1805" s="1">
        <v>25</v>
      </c>
      <c r="J1805" s="1">
        <v>3.5</v>
      </c>
      <c r="K1805" s="1">
        <v>11.529</v>
      </c>
      <c r="L1805" s="1">
        <v>4.2426406871194462E-3</v>
      </c>
      <c r="M1805" s="1" t="s">
        <v>29</v>
      </c>
      <c r="N1805" s="1" t="s">
        <v>28</v>
      </c>
      <c r="O1805" s="1" t="s">
        <v>70</v>
      </c>
      <c r="P1805" s="1">
        <v>7.7342713382992416</v>
      </c>
      <c r="Q1805" s="1">
        <v>3.5</v>
      </c>
      <c r="R1805" s="1">
        <f>Tabulka1[[#This Row],[z2]]</f>
        <v>11.529</v>
      </c>
      <c r="S1805" s="1">
        <f>Tabulka1[[#This Row],[std2]]</f>
        <v>4.2426406871194462E-3</v>
      </c>
      <c r="T1805" s="1" t="s">
        <v>39</v>
      </c>
      <c r="U1805" s="1" t="s">
        <v>28</v>
      </c>
      <c r="V1805" s="1" t="str">
        <f>Tabulka1[[#This Row],[z2Label]]</f>
        <v>pH</v>
      </c>
      <c r="W1805" s="1">
        <v>2.1895540754170009</v>
      </c>
      <c r="X1805" s="1">
        <v>3.8317196319797517</v>
      </c>
      <c r="Y1805" s="1">
        <f>Tabulka1[[#This Row],[z2]]</f>
        <v>11.529</v>
      </c>
      <c r="Z1805" s="1">
        <f>Tabulka1[[#This Row],[std2]]</f>
        <v>4.2426406871194462E-3</v>
      </c>
      <c r="AA1805" s="1" t="s">
        <v>40</v>
      </c>
      <c r="AB1805" s="1" t="s">
        <v>37</v>
      </c>
      <c r="AC1805" s="1" t="str">
        <f>Tabulka1[[#This Row],[z2Label]]</f>
        <v>pH</v>
      </c>
      <c r="AD1805" s="1">
        <f>Tabulka1[[#This Row],[y2]]</f>
        <v>3.5</v>
      </c>
      <c r="AE1805" s="1">
        <f>Tabulka1[[#This Row],[x3]]</f>
        <v>7.7342713382992416</v>
      </c>
      <c r="AF1805" s="1">
        <f>Tabulka1[[#This Row],[x2]]-Tabulka1[[#This Row],[x3]]</f>
        <v>17.265728661700759</v>
      </c>
      <c r="AG1805" s="1">
        <f>100-Tabulka1[[#This Row],[Na2O_proc]]-Tabulka1[[#This Row],[SiO2_proc]]</f>
        <v>75</v>
      </c>
      <c r="AH1805" s="1">
        <f>Tabulka1[[#This Row],[z2]]</f>
        <v>11.529</v>
      </c>
      <c r="AI1805" s="1">
        <f>Tabulka1[[#This Row],[std2]]</f>
        <v>4.2426406871194462E-3</v>
      </c>
      <c r="AJ1805" s="1" t="str">
        <f>Tabulka1[[#This Row],[z2Label]]</f>
        <v>pH</v>
      </c>
      <c r="AK1805" s="1">
        <v>25</v>
      </c>
      <c r="AL1805" s="1" t="s">
        <v>83</v>
      </c>
      <c r="AM1805" s="1" t="s">
        <v>79</v>
      </c>
      <c r="AN1805" s="1"/>
      <c r="AO1805" s="1"/>
      <c r="AP1805" s="1"/>
      <c r="AQ1805" s="1"/>
    </row>
    <row r="1806" spans="1:43" ht="16.5" x14ac:dyDescent="0.35">
      <c r="A1806" s="1">
        <v>2.5106822212588185</v>
      </c>
      <c r="B1806" s="1">
        <v>4.3936938872029323</v>
      </c>
      <c r="C1806" s="1">
        <f>Tabulka1[[#This Row],[z2]]</f>
        <v>11.567500000000001</v>
      </c>
      <c r="D1806" s="1">
        <f>Tabulka1[[#This Row],[std2]]</f>
        <v>2.1213203435597231E-3</v>
      </c>
      <c r="E1806" s="1">
        <v>10</v>
      </c>
      <c r="F1806" s="1" t="s">
        <v>84</v>
      </c>
      <c r="G1806" s="1" t="s">
        <v>27</v>
      </c>
      <c r="H1806" s="1" t="str">
        <f>Tabulka1[[#This Row],[z2Label]]</f>
        <v>pH</v>
      </c>
      <c r="I1806" s="1">
        <v>30</v>
      </c>
      <c r="J1806" s="1">
        <v>3.5</v>
      </c>
      <c r="K1806" s="1">
        <v>11.567500000000001</v>
      </c>
      <c r="L1806" s="1">
        <v>2.1213203435597231E-3</v>
      </c>
      <c r="M1806" s="1" t="s">
        <v>29</v>
      </c>
      <c r="N1806" s="1" t="s">
        <v>28</v>
      </c>
      <c r="O1806" s="1" t="s">
        <v>70</v>
      </c>
      <c r="P1806" s="1">
        <v>9.2811256059590903</v>
      </c>
      <c r="Q1806" s="1">
        <v>3.5</v>
      </c>
      <c r="R1806" s="1">
        <f>Tabulka1[[#This Row],[z2]]</f>
        <v>11.567500000000001</v>
      </c>
      <c r="S1806" s="1">
        <f>Tabulka1[[#This Row],[std2]]</f>
        <v>2.1213203435597231E-3</v>
      </c>
      <c r="T1806" s="1" t="s">
        <v>39</v>
      </c>
      <c r="U1806" s="1" t="s">
        <v>28</v>
      </c>
      <c r="V1806" s="1" t="str">
        <f>Tabulka1[[#This Row],[z2Label]]</f>
        <v>pH</v>
      </c>
      <c r="W1806" s="1">
        <v>2.815140954107572</v>
      </c>
      <c r="X1806" s="1">
        <v>4.9264966696882517</v>
      </c>
      <c r="Y1806" s="1">
        <f>Tabulka1[[#This Row],[z2]]</f>
        <v>11.567500000000001</v>
      </c>
      <c r="Z1806" s="1">
        <f>Tabulka1[[#This Row],[std2]]</f>
        <v>2.1213203435597231E-3</v>
      </c>
      <c r="AA1806" s="1" t="s">
        <v>40</v>
      </c>
      <c r="AB1806" s="1" t="s">
        <v>37</v>
      </c>
      <c r="AC1806" s="1" t="str">
        <f>Tabulka1[[#This Row],[z2Label]]</f>
        <v>pH</v>
      </c>
      <c r="AD1806" s="1">
        <f>Tabulka1[[#This Row],[y2]]</f>
        <v>3.5</v>
      </c>
      <c r="AE1806" s="1">
        <f>Tabulka1[[#This Row],[x3]]</f>
        <v>9.2811256059590903</v>
      </c>
      <c r="AF1806" s="1">
        <f>Tabulka1[[#This Row],[x2]]-Tabulka1[[#This Row],[x3]]</f>
        <v>20.71887439404091</v>
      </c>
      <c r="AG1806" s="1">
        <f>100-Tabulka1[[#This Row],[Na2O_proc]]-Tabulka1[[#This Row],[SiO2_proc]]</f>
        <v>70</v>
      </c>
      <c r="AH1806" s="1">
        <f>Tabulka1[[#This Row],[z2]]</f>
        <v>11.567500000000001</v>
      </c>
      <c r="AI1806" s="1">
        <f>Tabulka1[[#This Row],[std2]]</f>
        <v>2.1213203435597231E-3</v>
      </c>
      <c r="AJ1806" s="1" t="str">
        <f>Tabulka1[[#This Row],[z2Label]]</f>
        <v>pH</v>
      </c>
      <c r="AK1806" s="1">
        <v>25</v>
      </c>
      <c r="AL1806" s="1" t="s">
        <v>83</v>
      </c>
      <c r="AM1806" s="1" t="s">
        <v>79</v>
      </c>
      <c r="AN1806" s="1"/>
      <c r="AO1806" s="1"/>
      <c r="AP1806" s="1"/>
      <c r="AQ1806" s="1"/>
    </row>
    <row r="1807" spans="1:43" ht="16.5" x14ac:dyDescent="0.35">
      <c r="A1807" s="1">
        <v>2.5339044919387481</v>
      </c>
      <c r="B1807" s="1">
        <v>4.434332860892809</v>
      </c>
      <c r="C1807" s="1">
        <f>Tabulka1[[#This Row],[z2]]</f>
        <v>11.568</v>
      </c>
      <c r="D1807" s="1">
        <f>Tabulka1[[#This Row],[std2]]</f>
        <v>4.2426406871194462E-3</v>
      </c>
      <c r="E1807" s="1">
        <v>10</v>
      </c>
      <c r="F1807" s="1" t="s">
        <v>84</v>
      </c>
      <c r="G1807" s="1" t="s">
        <v>27</v>
      </c>
      <c r="H1807" s="1" t="str">
        <f>Tabulka1[[#This Row],[z2Label]]</f>
        <v>pH</v>
      </c>
      <c r="I1807" s="1">
        <v>30.22</v>
      </c>
      <c r="J1807" s="1">
        <v>3.5</v>
      </c>
      <c r="K1807" s="1">
        <v>11.568</v>
      </c>
      <c r="L1807" s="1">
        <v>4.2426406871194462E-3</v>
      </c>
      <c r="M1807" s="1" t="s">
        <v>29</v>
      </c>
      <c r="N1807" s="1" t="s">
        <v>28</v>
      </c>
      <c r="O1807" s="1" t="s">
        <v>70</v>
      </c>
      <c r="P1807" s="1">
        <v>9.3491871937361228</v>
      </c>
      <c r="Q1807" s="1">
        <v>3.5</v>
      </c>
      <c r="R1807" s="1">
        <f>Tabulka1[[#This Row],[z2]]</f>
        <v>11.568</v>
      </c>
      <c r="S1807" s="1">
        <f>Tabulka1[[#This Row],[std2]]</f>
        <v>4.2426406871194462E-3</v>
      </c>
      <c r="T1807" s="1" t="s">
        <v>39</v>
      </c>
      <c r="U1807" s="1" t="s">
        <v>28</v>
      </c>
      <c r="V1807" s="1" t="str">
        <f>Tabulka1[[#This Row],[z2Label]]</f>
        <v>pH</v>
      </c>
      <c r="W1807" s="1">
        <v>2.8447258881815025</v>
      </c>
      <c r="X1807" s="1">
        <v>4.9782703043176308</v>
      </c>
      <c r="Y1807" s="1">
        <f>Tabulka1[[#This Row],[z2]]</f>
        <v>11.568</v>
      </c>
      <c r="Z1807" s="1">
        <f>Tabulka1[[#This Row],[std2]]</f>
        <v>4.2426406871194462E-3</v>
      </c>
      <c r="AA1807" s="1" t="s">
        <v>40</v>
      </c>
      <c r="AB1807" s="1" t="s">
        <v>37</v>
      </c>
      <c r="AC1807" s="1" t="str">
        <f>Tabulka1[[#This Row],[z2Label]]</f>
        <v>pH</v>
      </c>
      <c r="AD1807" s="1">
        <f>Tabulka1[[#This Row],[y2]]</f>
        <v>3.5</v>
      </c>
      <c r="AE1807" s="1">
        <f>Tabulka1[[#This Row],[x3]]</f>
        <v>9.3491871937361228</v>
      </c>
      <c r="AF1807" s="1">
        <f>Tabulka1[[#This Row],[x2]]-Tabulka1[[#This Row],[x3]]</f>
        <v>20.870812806263878</v>
      </c>
      <c r="AG1807" s="1">
        <f>100-Tabulka1[[#This Row],[Na2O_proc]]-Tabulka1[[#This Row],[SiO2_proc]]</f>
        <v>69.78</v>
      </c>
      <c r="AH1807" s="1">
        <f>Tabulka1[[#This Row],[z2]]</f>
        <v>11.568</v>
      </c>
      <c r="AI1807" s="1">
        <f>Tabulka1[[#This Row],[std2]]</f>
        <v>4.2426406871194462E-3</v>
      </c>
      <c r="AJ1807" s="1" t="str">
        <f>Tabulka1[[#This Row],[z2Label]]</f>
        <v>pH</v>
      </c>
      <c r="AK1807" s="1">
        <v>25</v>
      </c>
      <c r="AL1807" s="1" t="s">
        <v>83</v>
      </c>
      <c r="AM1807" s="1" t="s">
        <v>79</v>
      </c>
      <c r="AN1807" s="1"/>
      <c r="AO1807" s="1"/>
      <c r="AP1807" s="1"/>
      <c r="AQ1807" s="1"/>
    </row>
    <row r="1808" spans="1:43" ht="16.5" x14ac:dyDescent="0.35">
      <c r="A1808" s="1">
        <v>0</v>
      </c>
      <c r="B1808" s="1">
        <v>0</v>
      </c>
      <c r="C1808" s="1">
        <f>Tabulka1[[#This Row],[z2]]</f>
        <v>7</v>
      </c>
      <c r="D1808" s="1" t="str">
        <f>Tabulka1[[#This Row],[std2]]</f>
        <v>–</v>
      </c>
      <c r="E1808" s="1">
        <v>11</v>
      </c>
      <c r="F1808" s="1" t="s">
        <v>84</v>
      </c>
      <c r="G1808" s="1" t="s">
        <v>27</v>
      </c>
      <c r="H1808" s="1" t="str">
        <f>Tabulka1[[#This Row],[z2Label]]</f>
        <v>pH</v>
      </c>
      <c r="I1808" s="1">
        <v>0</v>
      </c>
      <c r="J1808" s="1">
        <v>3.6859999999999999</v>
      </c>
      <c r="K1808" s="1">
        <v>7</v>
      </c>
      <c r="L1808" s="1" t="s">
        <v>46</v>
      </c>
      <c r="M1808" s="1" t="s">
        <v>29</v>
      </c>
      <c r="N1808" s="1" t="s">
        <v>28</v>
      </c>
      <c r="O1808" s="1" t="s">
        <v>70</v>
      </c>
      <c r="P1808" s="1">
        <v>0</v>
      </c>
      <c r="Q1808" s="1">
        <v>3.6859999999999999</v>
      </c>
      <c r="R1808" s="1">
        <f>Tabulka1[[#This Row],[z2]]</f>
        <v>7</v>
      </c>
      <c r="S1808" s="1" t="str">
        <f>Tabulka1[[#This Row],[std2]]</f>
        <v>–</v>
      </c>
      <c r="T1808" s="1" t="s">
        <v>39</v>
      </c>
      <c r="U1808" s="1" t="s">
        <v>28</v>
      </c>
      <c r="V1808" s="1" t="str">
        <f>Tabulka1[[#This Row],[z2Label]]</f>
        <v>pH</v>
      </c>
      <c r="W1808" s="1">
        <v>0</v>
      </c>
      <c r="X1808" s="1">
        <v>0</v>
      </c>
      <c r="Y1808" s="1">
        <f>Tabulka1[[#This Row],[z2]]</f>
        <v>7</v>
      </c>
      <c r="Z1808" s="1" t="str">
        <f>Tabulka1[[#This Row],[std2]]</f>
        <v>–</v>
      </c>
      <c r="AA1808" s="1" t="s">
        <v>40</v>
      </c>
      <c r="AB1808" s="1" t="s">
        <v>37</v>
      </c>
      <c r="AC1808" s="1" t="str">
        <f>Tabulka1[[#This Row],[z2Label]]</f>
        <v>pH</v>
      </c>
      <c r="AD1808" s="1">
        <f>Tabulka1[[#This Row],[y2]]</f>
        <v>3.6859999999999999</v>
      </c>
      <c r="AE1808" s="1">
        <f>Tabulka1[[#This Row],[x3]]</f>
        <v>0</v>
      </c>
      <c r="AF1808" s="1">
        <f>Tabulka1[[#This Row],[x2]]-Tabulka1[[#This Row],[x3]]</f>
        <v>0</v>
      </c>
      <c r="AG1808" s="1">
        <f>100-Tabulka1[[#This Row],[Na2O_proc]]-Tabulka1[[#This Row],[SiO2_proc]]</f>
        <v>100</v>
      </c>
      <c r="AH1808" s="1">
        <f>Tabulka1[[#This Row],[z2]]</f>
        <v>7</v>
      </c>
      <c r="AI1808" s="1" t="str">
        <f>Tabulka1[[#This Row],[std2]]</f>
        <v>–</v>
      </c>
      <c r="AJ1808" s="1" t="str">
        <f>Tabulka1[[#This Row],[z2Label]]</f>
        <v>pH</v>
      </c>
      <c r="AK1808" s="1">
        <v>25</v>
      </c>
      <c r="AL1808" s="1" t="s">
        <v>83</v>
      </c>
      <c r="AM1808" s="1" t="s">
        <v>79</v>
      </c>
      <c r="AN1808" s="1"/>
      <c r="AO1808" s="1"/>
      <c r="AP1808" s="1"/>
      <c r="AQ1808" s="1"/>
    </row>
    <row r="1809" spans="1:43" ht="16.5" x14ac:dyDescent="0.35">
      <c r="A1809" s="1">
        <v>0.3274675295084557</v>
      </c>
      <c r="B1809" s="1">
        <v>0.6035226568840838</v>
      </c>
      <c r="C1809" s="1">
        <f>Tabulka1[[#This Row],[z2]]</f>
        <v>11.314</v>
      </c>
      <c r="D1809" s="1">
        <f>Tabulka1[[#This Row],[std2]]</f>
        <v>2.8284271247471346E-3</v>
      </c>
      <c r="E1809" s="1">
        <v>11</v>
      </c>
      <c r="F1809" s="1" t="s">
        <v>84</v>
      </c>
      <c r="G1809" s="1" t="s">
        <v>27</v>
      </c>
      <c r="H1809" s="1" t="str">
        <f>Tabulka1[[#This Row],[z2Label]]</f>
        <v>pH</v>
      </c>
      <c r="I1809" s="1">
        <v>5</v>
      </c>
      <c r="J1809" s="1">
        <v>3.6859999999999999</v>
      </c>
      <c r="K1809" s="1">
        <v>11.314</v>
      </c>
      <c r="L1809" s="1">
        <v>2.8284271247471346E-3</v>
      </c>
      <c r="M1809" s="1" t="s">
        <v>29</v>
      </c>
      <c r="N1809" s="1" t="s">
        <v>28</v>
      </c>
      <c r="O1809" s="1" t="s">
        <v>70</v>
      </c>
      <c r="P1809" s="1">
        <v>1.4920915157911172</v>
      </c>
      <c r="Q1809" s="1">
        <v>3.6859999999999999</v>
      </c>
      <c r="R1809" s="1">
        <f>Tabulka1[[#This Row],[z2]]</f>
        <v>11.314</v>
      </c>
      <c r="S1809" s="1">
        <f>Tabulka1[[#This Row],[std2]]</f>
        <v>2.8284271247471346E-3</v>
      </c>
      <c r="T1809" s="1" t="s">
        <v>39</v>
      </c>
      <c r="U1809" s="1" t="s">
        <v>28</v>
      </c>
      <c r="V1809" s="1" t="str">
        <f>Tabulka1[[#This Row],[z2Label]]</f>
        <v>pH</v>
      </c>
      <c r="W1809" s="1">
        <v>0.33347969090007556</v>
      </c>
      <c r="X1809" s="1">
        <v>0.61460307032883921</v>
      </c>
      <c r="Y1809" s="1">
        <f>Tabulka1[[#This Row],[z2]]</f>
        <v>11.314</v>
      </c>
      <c r="Z1809" s="1">
        <f>Tabulka1[[#This Row],[std2]]</f>
        <v>2.8284271247471346E-3</v>
      </c>
      <c r="AA1809" s="1" t="s">
        <v>40</v>
      </c>
      <c r="AB1809" s="1" t="s">
        <v>37</v>
      </c>
      <c r="AC1809" s="1" t="str">
        <f>Tabulka1[[#This Row],[z2Label]]</f>
        <v>pH</v>
      </c>
      <c r="AD1809" s="1">
        <f>Tabulka1[[#This Row],[y2]]</f>
        <v>3.6859999999999999</v>
      </c>
      <c r="AE1809" s="1">
        <f>Tabulka1[[#This Row],[x3]]</f>
        <v>1.4920915157911172</v>
      </c>
      <c r="AF1809" s="1">
        <f>Tabulka1[[#This Row],[x2]]-Tabulka1[[#This Row],[x3]]</f>
        <v>3.5079084842088828</v>
      </c>
      <c r="AG1809" s="1">
        <f>100-Tabulka1[[#This Row],[Na2O_proc]]-Tabulka1[[#This Row],[SiO2_proc]]</f>
        <v>95</v>
      </c>
      <c r="AH1809" s="1">
        <f>Tabulka1[[#This Row],[z2]]</f>
        <v>11.314</v>
      </c>
      <c r="AI1809" s="1">
        <f>Tabulka1[[#This Row],[std2]]</f>
        <v>2.8284271247471346E-3</v>
      </c>
      <c r="AJ1809" s="1" t="str">
        <f>Tabulka1[[#This Row],[z2Label]]</f>
        <v>pH</v>
      </c>
      <c r="AK1809" s="1">
        <v>25</v>
      </c>
      <c r="AL1809" s="1" t="s">
        <v>83</v>
      </c>
      <c r="AM1809" s="1" t="s">
        <v>79</v>
      </c>
      <c r="AN1809" s="1"/>
      <c r="AO1809" s="1"/>
      <c r="AP1809" s="1"/>
      <c r="AQ1809" s="1"/>
    </row>
    <row r="1810" spans="1:43" ht="16.5" x14ac:dyDescent="0.35">
      <c r="A1810" s="1">
        <v>0.68059066217206809</v>
      </c>
      <c r="B1810" s="1">
        <v>1.2543285903831214</v>
      </c>
      <c r="C1810" s="1">
        <f>Tabulka1[[#This Row],[z2]]</f>
        <v>11.409500000000001</v>
      </c>
      <c r="D1810" s="1">
        <f>Tabulka1[[#This Row],[std2]]</f>
        <v>3.5355339059332906E-3</v>
      </c>
      <c r="E1810" s="1">
        <v>11</v>
      </c>
      <c r="F1810" s="1" t="s">
        <v>84</v>
      </c>
      <c r="G1810" s="1" t="s">
        <v>27</v>
      </c>
      <c r="H1810" s="1" t="str">
        <f>Tabulka1[[#This Row],[z2Label]]</f>
        <v>pH</v>
      </c>
      <c r="I1810" s="1">
        <v>10</v>
      </c>
      <c r="J1810" s="1">
        <v>3.6859999999999999</v>
      </c>
      <c r="K1810" s="1">
        <v>11.409500000000001</v>
      </c>
      <c r="L1810" s="1">
        <v>3.5355339059332906E-3</v>
      </c>
      <c r="M1810" s="1" t="s">
        <v>29</v>
      </c>
      <c r="N1810" s="1" t="s">
        <v>28</v>
      </c>
      <c r="O1810" s="1" t="s">
        <v>70</v>
      </c>
      <c r="P1810" s="1">
        <v>2.9841830315822344</v>
      </c>
      <c r="Q1810" s="1">
        <v>3.6859999999999999</v>
      </c>
      <c r="R1810" s="1">
        <f>Tabulka1[[#This Row],[z2]]</f>
        <v>11.409500000000001</v>
      </c>
      <c r="S1810" s="1">
        <f>Tabulka1[[#This Row],[std2]]</f>
        <v>3.5355339059332906E-3</v>
      </c>
      <c r="T1810" s="1" t="s">
        <v>39</v>
      </c>
      <c r="U1810" s="1" t="s">
        <v>28</v>
      </c>
      <c r="V1810" s="1" t="str">
        <f>Tabulka1[[#This Row],[z2Label]]</f>
        <v>pH</v>
      </c>
      <c r="W1810" s="1">
        <v>0.70401268078904844</v>
      </c>
      <c r="X1810" s="1">
        <v>1.2974953706942161</v>
      </c>
      <c r="Y1810" s="1">
        <f>Tabulka1[[#This Row],[z2]]</f>
        <v>11.409500000000001</v>
      </c>
      <c r="Z1810" s="1">
        <f>Tabulka1[[#This Row],[std2]]</f>
        <v>3.5355339059332906E-3</v>
      </c>
      <c r="AA1810" s="1" t="s">
        <v>40</v>
      </c>
      <c r="AB1810" s="1" t="s">
        <v>37</v>
      </c>
      <c r="AC1810" s="1" t="str">
        <f>Tabulka1[[#This Row],[z2Label]]</f>
        <v>pH</v>
      </c>
      <c r="AD1810" s="1">
        <f>Tabulka1[[#This Row],[y2]]</f>
        <v>3.6859999999999999</v>
      </c>
      <c r="AE1810" s="1">
        <f>Tabulka1[[#This Row],[x3]]</f>
        <v>2.9841830315822344</v>
      </c>
      <c r="AF1810" s="1">
        <f>Tabulka1[[#This Row],[x2]]-Tabulka1[[#This Row],[x3]]</f>
        <v>7.0158169684177656</v>
      </c>
      <c r="AG1810" s="1">
        <f>100-Tabulka1[[#This Row],[Na2O_proc]]-Tabulka1[[#This Row],[SiO2_proc]]</f>
        <v>90</v>
      </c>
      <c r="AH1810" s="1">
        <f>Tabulka1[[#This Row],[z2]]</f>
        <v>11.409500000000001</v>
      </c>
      <c r="AI1810" s="1">
        <f>Tabulka1[[#This Row],[std2]]</f>
        <v>3.5355339059332906E-3</v>
      </c>
      <c r="AJ1810" s="1" t="str">
        <f>Tabulka1[[#This Row],[z2Label]]</f>
        <v>pH</v>
      </c>
      <c r="AK1810" s="1">
        <v>25</v>
      </c>
      <c r="AL1810" s="1" t="s">
        <v>83</v>
      </c>
      <c r="AM1810" s="1" t="s">
        <v>79</v>
      </c>
      <c r="AN1810" s="1"/>
      <c r="AO1810" s="1"/>
      <c r="AP1810" s="1"/>
      <c r="AQ1810" s="1"/>
    </row>
    <row r="1811" spans="1:43" ht="16.5" x14ac:dyDescent="0.35">
      <c r="A1811" s="1">
        <v>1.0632336594271778</v>
      </c>
      <c r="B1811" s="1">
        <v>1.9595396343242888</v>
      </c>
      <c r="C1811" s="1">
        <f>Tabulka1[[#This Row],[z2]]</f>
        <v>11.478</v>
      </c>
      <c r="D1811" s="1">
        <f>Tabulka1[[#This Row],[std2]]</f>
        <v>4.2426406871194462E-3</v>
      </c>
      <c r="E1811" s="1">
        <v>11</v>
      </c>
      <c r="F1811" s="1" t="s">
        <v>84</v>
      </c>
      <c r="G1811" s="1" t="s">
        <v>27</v>
      </c>
      <c r="H1811" s="1" t="str">
        <f>Tabulka1[[#This Row],[z2Label]]</f>
        <v>pH</v>
      </c>
      <c r="I1811" s="1">
        <v>15</v>
      </c>
      <c r="J1811" s="1">
        <v>3.6859999999999999</v>
      </c>
      <c r="K1811" s="1">
        <v>11.478</v>
      </c>
      <c r="L1811" s="1">
        <v>4.2426406871194462E-3</v>
      </c>
      <c r="M1811" s="1" t="s">
        <v>29</v>
      </c>
      <c r="N1811" s="1" t="s">
        <v>28</v>
      </c>
      <c r="O1811" s="1" t="s">
        <v>70</v>
      </c>
      <c r="P1811" s="1">
        <v>4.4762745473733512</v>
      </c>
      <c r="Q1811" s="1">
        <v>3.6859999999999999</v>
      </c>
      <c r="R1811" s="1">
        <f>Tabulka1[[#This Row],[z2]]</f>
        <v>11.478</v>
      </c>
      <c r="S1811" s="1">
        <f>Tabulka1[[#This Row],[std2]]</f>
        <v>4.2426406871194462E-3</v>
      </c>
      <c r="T1811" s="1" t="s">
        <v>39</v>
      </c>
      <c r="U1811" s="1" t="s">
        <v>28</v>
      </c>
      <c r="V1811" s="1" t="str">
        <f>Tabulka1[[#This Row],[z2Label]]</f>
        <v>pH</v>
      </c>
      <c r="W1811" s="1">
        <v>1.1181377871355476</v>
      </c>
      <c r="X1811" s="1">
        <v>2.0607279416908142</v>
      </c>
      <c r="Y1811" s="1">
        <f>Tabulka1[[#This Row],[z2]]</f>
        <v>11.478</v>
      </c>
      <c r="Z1811" s="1">
        <f>Tabulka1[[#This Row],[std2]]</f>
        <v>4.2426406871194462E-3</v>
      </c>
      <c r="AA1811" s="1" t="s">
        <v>40</v>
      </c>
      <c r="AB1811" s="1" t="s">
        <v>37</v>
      </c>
      <c r="AC1811" s="1" t="str">
        <f>Tabulka1[[#This Row],[z2Label]]</f>
        <v>pH</v>
      </c>
      <c r="AD1811" s="1">
        <f>Tabulka1[[#This Row],[y2]]</f>
        <v>3.6859999999999999</v>
      </c>
      <c r="AE1811" s="1">
        <f>Tabulka1[[#This Row],[x3]]</f>
        <v>4.4762745473733512</v>
      </c>
      <c r="AF1811" s="1">
        <f>Tabulka1[[#This Row],[x2]]-Tabulka1[[#This Row],[x3]]</f>
        <v>10.52372545262665</v>
      </c>
      <c r="AG1811" s="1">
        <f>100-Tabulka1[[#This Row],[Na2O_proc]]-Tabulka1[[#This Row],[SiO2_proc]]</f>
        <v>85</v>
      </c>
      <c r="AH1811" s="1">
        <f>Tabulka1[[#This Row],[z2]]</f>
        <v>11.478</v>
      </c>
      <c r="AI1811" s="1">
        <f>Tabulka1[[#This Row],[std2]]</f>
        <v>4.2426406871194462E-3</v>
      </c>
      <c r="AJ1811" s="1" t="str">
        <f>Tabulka1[[#This Row],[z2Label]]</f>
        <v>pH</v>
      </c>
      <c r="AK1811" s="1">
        <v>25</v>
      </c>
      <c r="AL1811" s="1" t="s">
        <v>83</v>
      </c>
      <c r="AM1811" s="1" t="s">
        <v>79</v>
      </c>
      <c r="AN1811" s="1"/>
      <c r="AO1811" s="1"/>
      <c r="AP1811" s="1"/>
      <c r="AQ1811" s="1"/>
    </row>
    <row r="1812" spans="1:43" ht="16.5" x14ac:dyDescent="0.35">
      <c r="A1812" s="1">
        <v>1.4781713092220747</v>
      </c>
      <c r="B1812" s="1">
        <v>2.7242697228962838</v>
      </c>
      <c r="C1812" s="1">
        <f>Tabulka1[[#This Row],[z2]]</f>
        <v>11.5</v>
      </c>
      <c r="D1812" s="1">
        <f>Tabulka1[[#This Row],[std2]]</f>
        <v>2.8284271247471346E-3</v>
      </c>
      <c r="E1812" s="1">
        <v>11</v>
      </c>
      <c r="F1812" s="1" t="s">
        <v>84</v>
      </c>
      <c r="G1812" s="1" t="s">
        <v>27</v>
      </c>
      <c r="H1812" s="1" t="str">
        <f>Tabulka1[[#This Row],[z2Label]]</f>
        <v>pH</v>
      </c>
      <c r="I1812" s="1">
        <v>20</v>
      </c>
      <c r="J1812" s="1">
        <v>3.6859999999999999</v>
      </c>
      <c r="K1812" s="1">
        <v>11.5</v>
      </c>
      <c r="L1812" s="1">
        <v>2.8284271247471346E-3</v>
      </c>
      <c r="M1812" s="1" t="s">
        <v>29</v>
      </c>
      <c r="N1812" s="1" t="s">
        <v>28</v>
      </c>
      <c r="O1812" s="1" t="s">
        <v>70</v>
      </c>
      <c r="P1812" s="1">
        <v>5.9683660631644688</v>
      </c>
      <c r="Q1812" s="1">
        <v>3.6859999999999999</v>
      </c>
      <c r="R1812" s="1">
        <f>Tabulka1[[#This Row],[z2]]</f>
        <v>11.5</v>
      </c>
      <c r="S1812" s="1">
        <f>Tabulka1[[#This Row],[std2]]</f>
        <v>2.8284271247471346E-3</v>
      </c>
      <c r="T1812" s="1" t="s">
        <v>39</v>
      </c>
      <c r="U1812" s="1" t="s">
        <v>28</v>
      </c>
      <c r="V1812" s="1" t="str">
        <f>Tabulka1[[#This Row],[z2Label]]</f>
        <v>pH</v>
      </c>
      <c r="W1812" s="1">
        <v>1.5840285317753591</v>
      </c>
      <c r="X1812" s="1">
        <v>2.9193645840619862</v>
      </c>
      <c r="Y1812" s="1">
        <f>Tabulka1[[#This Row],[z2]]</f>
        <v>11.5</v>
      </c>
      <c r="Z1812" s="1">
        <f>Tabulka1[[#This Row],[std2]]</f>
        <v>2.8284271247471346E-3</v>
      </c>
      <c r="AA1812" s="1" t="s">
        <v>40</v>
      </c>
      <c r="AB1812" s="1" t="s">
        <v>37</v>
      </c>
      <c r="AC1812" s="1" t="str">
        <f>Tabulka1[[#This Row],[z2Label]]</f>
        <v>pH</v>
      </c>
      <c r="AD1812" s="1">
        <f>Tabulka1[[#This Row],[y2]]</f>
        <v>3.6859999999999999</v>
      </c>
      <c r="AE1812" s="1">
        <f>Tabulka1[[#This Row],[x3]]</f>
        <v>5.9683660631644688</v>
      </c>
      <c r="AF1812" s="1">
        <f>Tabulka1[[#This Row],[x2]]-Tabulka1[[#This Row],[x3]]</f>
        <v>14.031633936835531</v>
      </c>
      <c r="AG1812" s="1">
        <f>100-Tabulka1[[#This Row],[Na2O_proc]]-Tabulka1[[#This Row],[SiO2_proc]]</f>
        <v>80</v>
      </c>
      <c r="AH1812" s="1">
        <f>Tabulka1[[#This Row],[z2]]</f>
        <v>11.5</v>
      </c>
      <c r="AI1812" s="1">
        <f>Tabulka1[[#This Row],[std2]]</f>
        <v>2.8284271247471346E-3</v>
      </c>
      <c r="AJ1812" s="1" t="str">
        <f>Tabulka1[[#This Row],[z2Label]]</f>
        <v>pH</v>
      </c>
      <c r="AK1812" s="1">
        <v>25</v>
      </c>
      <c r="AL1812" s="1" t="s">
        <v>83</v>
      </c>
      <c r="AM1812" s="1" t="s">
        <v>79</v>
      </c>
      <c r="AN1812" s="1"/>
      <c r="AO1812" s="1"/>
      <c r="AP1812" s="1"/>
      <c r="AQ1812" s="1"/>
    </row>
    <row r="1813" spans="1:43" ht="16.5" x14ac:dyDescent="0.35">
      <c r="A1813" s="1">
        <v>1.9277753631306525</v>
      </c>
      <c r="B1813" s="1">
        <v>3.5528899942497922</v>
      </c>
      <c r="C1813" s="1">
        <f>Tabulka1[[#This Row],[z2]]</f>
        <v>11.513</v>
      </c>
      <c r="D1813" s="1">
        <f>Tabulka1[[#This Row],[std2]]</f>
        <v>1.4142135623723114E-3</v>
      </c>
      <c r="E1813" s="1">
        <v>11</v>
      </c>
      <c r="F1813" s="1" t="s">
        <v>84</v>
      </c>
      <c r="G1813" s="1" t="s">
        <v>27</v>
      </c>
      <c r="H1813" s="1" t="str">
        <f>Tabulka1[[#This Row],[z2Label]]</f>
        <v>pH</v>
      </c>
      <c r="I1813" s="1">
        <v>25</v>
      </c>
      <c r="J1813" s="1">
        <v>3.6859999999999999</v>
      </c>
      <c r="K1813" s="1">
        <v>11.513</v>
      </c>
      <c r="L1813" s="1">
        <v>1.4142135623723114E-3</v>
      </c>
      <c r="M1813" s="1" t="s">
        <v>29</v>
      </c>
      <c r="N1813" s="1" t="s">
        <v>28</v>
      </c>
      <c r="O1813" s="1" t="s">
        <v>70</v>
      </c>
      <c r="P1813" s="1">
        <v>7.4604575789555856</v>
      </c>
      <c r="Q1813" s="1">
        <v>3.6859999999999999</v>
      </c>
      <c r="R1813" s="1">
        <f>Tabulka1[[#This Row],[z2]]</f>
        <v>11.513</v>
      </c>
      <c r="S1813" s="1">
        <f>Tabulka1[[#This Row],[std2]]</f>
        <v>1.4142135623723114E-3</v>
      </c>
      <c r="T1813" s="1" t="s">
        <v>39</v>
      </c>
      <c r="U1813" s="1" t="s">
        <v>28</v>
      </c>
      <c r="V1813" s="1" t="str">
        <f>Tabulka1[[#This Row],[z2Label]]</f>
        <v>pH</v>
      </c>
      <c r="W1813" s="1">
        <v>2.112038042367145</v>
      </c>
      <c r="X1813" s="1">
        <v>3.8924861120826493</v>
      </c>
      <c r="Y1813" s="1">
        <f>Tabulka1[[#This Row],[z2]]</f>
        <v>11.513</v>
      </c>
      <c r="Z1813" s="1">
        <f>Tabulka1[[#This Row],[std2]]</f>
        <v>1.4142135623723114E-3</v>
      </c>
      <c r="AA1813" s="1" t="s">
        <v>40</v>
      </c>
      <c r="AB1813" s="1" t="s">
        <v>37</v>
      </c>
      <c r="AC1813" s="1" t="str">
        <f>Tabulka1[[#This Row],[z2Label]]</f>
        <v>pH</v>
      </c>
      <c r="AD1813" s="1">
        <f>Tabulka1[[#This Row],[y2]]</f>
        <v>3.6859999999999999</v>
      </c>
      <c r="AE1813" s="1">
        <f>Tabulka1[[#This Row],[x3]]</f>
        <v>7.4604575789555856</v>
      </c>
      <c r="AF1813" s="1">
        <f>Tabulka1[[#This Row],[x2]]-Tabulka1[[#This Row],[x3]]</f>
        <v>17.539542421044416</v>
      </c>
      <c r="AG1813" s="1">
        <f>100-Tabulka1[[#This Row],[Na2O_proc]]-Tabulka1[[#This Row],[SiO2_proc]]</f>
        <v>75</v>
      </c>
      <c r="AH1813" s="1">
        <f>Tabulka1[[#This Row],[z2]]</f>
        <v>11.513</v>
      </c>
      <c r="AI1813" s="1">
        <f>Tabulka1[[#This Row],[std2]]</f>
        <v>1.4142135623723114E-3</v>
      </c>
      <c r="AJ1813" s="1" t="str">
        <f>Tabulka1[[#This Row],[z2Label]]</f>
        <v>pH</v>
      </c>
      <c r="AK1813" s="1">
        <v>25</v>
      </c>
      <c r="AL1813" s="1" t="s">
        <v>83</v>
      </c>
      <c r="AM1813" s="1" t="s">
        <v>79</v>
      </c>
      <c r="AN1813" s="1"/>
      <c r="AO1813" s="1"/>
      <c r="AP1813" s="1"/>
      <c r="AQ1813" s="1"/>
    </row>
    <row r="1814" spans="1:43" ht="16.5" x14ac:dyDescent="0.35">
      <c r="A1814" s="1">
        <v>2.4147009734662164</v>
      </c>
      <c r="B1814" s="1">
        <v>4.4502938940982366</v>
      </c>
      <c r="C1814" s="1">
        <f>Tabulka1[[#This Row],[z2]]</f>
        <v>11.518000000000001</v>
      </c>
      <c r="D1814" s="1">
        <f>Tabulka1[[#This Row],[std2]]</f>
        <v>1.4142135623735675E-3</v>
      </c>
      <c r="E1814" s="1">
        <v>11</v>
      </c>
      <c r="F1814" s="1" t="s">
        <v>84</v>
      </c>
      <c r="G1814" s="1" t="s">
        <v>27</v>
      </c>
      <c r="H1814" s="1" t="str">
        <f>Tabulka1[[#This Row],[z2Label]]</f>
        <v>pH</v>
      </c>
      <c r="I1814" s="1">
        <v>30</v>
      </c>
      <c r="J1814" s="1">
        <v>3.6859999999999999</v>
      </c>
      <c r="K1814" s="1">
        <v>11.518000000000001</v>
      </c>
      <c r="L1814" s="1">
        <v>1.4142135623735675E-3</v>
      </c>
      <c r="M1814" s="1" t="s">
        <v>29</v>
      </c>
      <c r="N1814" s="1" t="s">
        <v>28</v>
      </c>
      <c r="O1814" s="1" t="s">
        <v>70</v>
      </c>
      <c r="P1814" s="1">
        <v>8.9525490947467024</v>
      </c>
      <c r="Q1814" s="1">
        <v>3.6859999999999999</v>
      </c>
      <c r="R1814" s="1">
        <f>Tabulka1[[#This Row],[z2]]</f>
        <v>11.518000000000001</v>
      </c>
      <c r="S1814" s="1">
        <f>Tabulka1[[#This Row],[std2]]</f>
        <v>1.4142135623735675E-3</v>
      </c>
      <c r="T1814" s="1" t="s">
        <v>39</v>
      </c>
      <c r="U1814" s="1" t="s">
        <v>28</v>
      </c>
      <c r="V1814" s="1" t="str">
        <f>Tabulka1[[#This Row],[z2Label]]</f>
        <v>pH</v>
      </c>
      <c r="W1814" s="1">
        <v>2.7154774830434727</v>
      </c>
      <c r="X1814" s="1">
        <v>5.0046250012491207</v>
      </c>
      <c r="Y1814" s="1">
        <f>Tabulka1[[#This Row],[z2]]</f>
        <v>11.518000000000001</v>
      </c>
      <c r="Z1814" s="1">
        <f>Tabulka1[[#This Row],[std2]]</f>
        <v>1.4142135623735675E-3</v>
      </c>
      <c r="AA1814" s="1" t="s">
        <v>40</v>
      </c>
      <c r="AB1814" s="1" t="s">
        <v>37</v>
      </c>
      <c r="AC1814" s="1" t="str">
        <f>Tabulka1[[#This Row],[z2Label]]</f>
        <v>pH</v>
      </c>
      <c r="AD1814" s="1">
        <f>Tabulka1[[#This Row],[y2]]</f>
        <v>3.6859999999999999</v>
      </c>
      <c r="AE1814" s="1">
        <f>Tabulka1[[#This Row],[x3]]</f>
        <v>8.9525490947467024</v>
      </c>
      <c r="AF1814" s="1">
        <f>Tabulka1[[#This Row],[x2]]-Tabulka1[[#This Row],[x3]]</f>
        <v>21.047450905253299</v>
      </c>
      <c r="AG1814" s="1">
        <f>100-Tabulka1[[#This Row],[Na2O_proc]]-Tabulka1[[#This Row],[SiO2_proc]]</f>
        <v>70</v>
      </c>
      <c r="AH1814" s="1">
        <f>Tabulka1[[#This Row],[z2]]</f>
        <v>11.518000000000001</v>
      </c>
      <c r="AI1814" s="1">
        <f>Tabulka1[[#This Row],[std2]]</f>
        <v>1.4142135623735675E-3</v>
      </c>
      <c r="AJ1814" s="1" t="str">
        <f>Tabulka1[[#This Row],[z2Label]]</f>
        <v>pH</v>
      </c>
      <c r="AK1814" s="1">
        <v>25</v>
      </c>
      <c r="AL1814" s="1" t="s">
        <v>83</v>
      </c>
      <c r="AM1814" s="1" t="s">
        <v>79</v>
      </c>
      <c r="AN1814" s="1"/>
      <c r="AO1814" s="1"/>
      <c r="AP1814" s="1"/>
      <c r="AQ1814" s="1"/>
    </row>
    <row r="1815" spans="1:43" ht="16.5" x14ac:dyDescent="0.35">
      <c r="A1815" s="1">
        <v>2.4238278210006476</v>
      </c>
      <c r="B1815" s="1">
        <v>4.4671146741041934</v>
      </c>
      <c r="C1815" s="1">
        <f>Tabulka1[[#This Row],[z2]]</f>
        <v>11.516999999999999</v>
      </c>
      <c r="D1815" s="1">
        <f>Tabulka1[[#This Row],[std2]]</f>
        <v>1.4142135623735675E-3</v>
      </c>
      <c r="E1815" s="1">
        <v>11</v>
      </c>
      <c r="F1815" s="1" t="s">
        <v>84</v>
      </c>
      <c r="G1815" s="1" t="s">
        <v>27</v>
      </c>
      <c r="H1815" s="1" t="str">
        <f>Tabulka1[[#This Row],[z2Label]]</f>
        <v>pH</v>
      </c>
      <c r="I1815" s="1">
        <v>30.09</v>
      </c>
      <c r="J1815" s="1">
        <v>3.6859999999999999</v>
      </c>
      <c r="K1815" s="1">
        <v>11.516999999999999</v>
      </c>
      <c r="L1815" s="1">
        <v>1.4142135623735675E-3</v>
      </c>
      <c r="M1815" s="1" t="s">
        <v>29</v>
      </c>
      <c r="N1815" s="1" t="s">
        <v>28</v>
      </c>
      <c r="O1815" s="1" t="s">
        <v>70</v>
      </c>
      <c r="P1815" s="1">
        <v>8.9794067420309425</v>
      </c>
      <c r="Q1815" s="1">
        <v>3.6859999999999999</v>
      </c>
      <c r="R1815" s="1">
        <f>Tabulka1[[#This Row],[z2]]</f>
        <v>11.516999999999999</v>
      </c>
      <c r="S1815" s="1">
        <f>Tabulka1[[#This Row],[std2]]</f>
        <v>1.4142135623735675E-3</v>
      </c>
      <c r="T1815" s="1" t="s">
        <v>39</v>
      </c>
      <c r="U1815" s="1" t="s">
        <v>28</v>
      </c>
      <c r="V1815" s="1" t="str">
        <f>Tabulka1[[#This Row],[z2Label]]</f>
        <v>pH</v>
      </c>
      <c r="W1815" s="1">
        <v>2.7271302257828953</v>
      </c>
      <c r="X1815" s="1">
        <v>5.0261010061178757</v>
      </c>
      <c r="Y1815" s="1">
        <f>Tabulka1[[#This Row],[z2]]</f>
        <v>11.516999999999999</v>
      </c>
      <c r="Z1815" s="1">
        <f>Tabulka1[[#This Row],[std2]]</f>
        <v>1.4142135623735675E-3</v>
      </c>
      <c r="AA1815" s="1" t="s">
        <v>40</v>
      </c>
      <c r="AB1815" s="1" t="s">
        <v>37</v>
      </c>
      <c r="AC1815" s="1" t="str">
        <f>Tabulka1[[#This Row],[z2Label]]</f>
        <v>pH</v>
      </c>
      <c r="AD1815" s="1">
        <f>Tabulka1[[#This Row],[y2]]</f>
        <v>3.6859999999999999</v>
      </c>
      <c r="AE1815" s="1">
        <f>Tabulka1[[#This Row],[x3]]</f>
        <v>8.9794067420309425</v>
      </c>
      <c r="AF1815" s="1">
        <f>Tabulka1[[#This Row],[x2]]-Tabulka1[[#This Row],[x3]]</f>
        <v>21.110593257969057</v>
      </c>
      <c r="AG1815" s="1">
        <f>100-Tabulka1[[#This Row],[Na2O_proc]]-Tabulka1[[#This Row],[SiO2_proc]]</f>
        <v>69.91</v>
      </c>
      <c r="AH1815" s="1">
        <f>Tabulka1[[#This Row],[z2]]</f>
        <v>11.516999999999999</v>
      </c>
      <c r="AI1815" s="1">
        <f>Tabulka1[[#This Row],[std2]]</f>
        <v>1.4142135623735675E-3</v>
      </c>
      <c r="AJ1815" s="1" t="str">
        <f>Tabulka1[[#This Row],[z2Label]]</f>
        <v>pH</v>
      </c>
      <c r="AK1815" s="1">
        <v>25</v>
      </c>
      <c r="AL1815" s="1" t="s">
        <v>83</v>
      </c>
      <c r="AM1815" s="1" t="s">
        <v>79</v>
      </c>
      <c r="AN1815" s="1"/>
      <c r="AO1815" s="1"/>
      <c r="AP1815" s="1"/>
      <c r="AQ1815" s="1"/>
    </row>
    <row r="1816" spans="1:43" ht="16.5" x14ac:dyDescent="0.35">
      <c r="A1816" s="1">
        <f>A1707</f>
        <v>0</v>
      </c>
      <c r="B1816" s="1">
        <f>B1707</f>
        <v>0</v>
      </c>
      <c r="C1816" s="1">
        <f>Tabulka1[[#This Row],[z2]]</f>
        <v>1.6605000000000002E-2</v>
      </c>
      <c r="D1816" s="1">
        <f>Tabulka1[[#This Row],[std2]]</f>
        <v>1.0033845225037108E-2</v>
      </c>
      <c r="E1816" s="1">
        <f t="shared" ref="E1816:E1847" si="1541">E1707</f>
        <v>1</v>
      </c>
      <c r="F1816" s="1" t="s">
        <v>84</v>
      </c>
      <c r="G1816" s="1" t="s">
        <v>27</v>
      </c>
      <c r="H1816" s="1" t="str">
        <f>Tabulka1[[#This Row],[z2Label]]</f>
        <v>Conductivity (mS/cm)</v>
      </c>
      <c r="I1816" s="1">
        <f>I1707</f>
        <v>0</v>
      </c>
      <c r="J1816" s="1">
        <f>J1707</f>
        <v>0</v>
      </c>
      <c r="K1816">
        <v>1.6605000000000002E-2</v>
      </c>
      <c r="L1816">
        <v>1.0033845225037108E-2</v>
      </c>
      <c r="M1816" s="1" t="s">
        <v>29</v>
      </c>
      <c r="N1816" s="1" t="s">
        <v>28</v>
      </c>
      <c r="O1816" s="1" t="s">
        <v>71</v>
      </c>
      <c r="P1816" s="1">
        <f>P1707</f>
        <v>0</v>
      </c>
      <c r="Q1816" s="1">
        <f>Q1707</f>
        <v>0</v>
      </c>
      <c r="R1816" s="1">
        <f>Tabulka1[[#This Row],[z2]]</f>
        <v>1.6605000000000002E-2</v>
      </c>
      <c r="S1816" s="1">
        <f>Tabulka1[[#This Row],[std2]]</f>
        <v>1.0033845225037108E-2</v>
      </c>
      <c r="T1816" s="1" t="s">
        <v>39</v>
      </c>
      <c r="U1816" s="1" t="s">
        <v>28</v>
      </c>
      <c r="V1816" s="1" t="str">
        <f>Tabulka1[[#This Row],[z2Label]]</f>
        <v>Conductivity (mS/cm)</v>
      </c>
      <c r="W1816" s="1">
        <f>W1707</f>
        <v>0</v>
      </c>
      <c r="X1816" s="1">
        <f>X1707</f>
        <v>0</v>
      </c>
      <c r="Y1816" s="1">
        <f>Tabulka1[[#This Row],[z2]]</f>
        <v>1.6605000000000002E-2</v>
      </c>
      <c r="Z1816" s="1">
        <f>Tabulka1[[#This Row],[std2]]</f>
        <v>1.0033845225037108E-2</v>
      </c>
      <c r="AA1816" s="1" t="s">
        <v>40</v>
      </c>
      <c r="AB1816" s="1" t="s">
        <v>37</v>
      </c>
      <c r="AC1816" s="1" t="str">
        <f>Tabulka1[[#This Row],[z2Label]]</f>
        <v>Conductivity (mS/cm)</v>
      </c>
      <c r="AD1816" s="1">
        <f>Tabulka1[[#This Row],[y2]]</f>
        <v>0</v>
      </c>
      <c r="AE1816" s="1">
        <f>Tabulka1[[#This Row],[x3]]</f>
        <v>0</v>
      </c>
      <c r="AF1816" s="1">
        <f>Tabulka1[[#This Row],[x2]]-Tabulka1[[#This Row],[x3]]</f>
        <v>0</v>
      </c>
      <c r="AG1816" s="1">
        <f>100-Tabulka1[[#This Row],[Na2O_proc]]-Tabulka1[[#This Row],[SiO2_proc]]</f>
        <v>100</v>
      </c>
      <c r="AH1816" s="1">
        <f>Tabulka1[[#This Row],[z2]]</f>
        <v>1.6605000000000002E-2</v>
      </c>
      <c r="AI1816" s="1">
        <f>Tabulka1[[#This Row],[std2]]</f>
        <v>1.0033845225037108E-2</v>
      </c>
      <c r="AJ1816" s="1" t="str">
        <f>Tabulka1[[#This Row],[z2Label]]</f>
        <v>Conductivity (mS/cm)</v>
      </c>
      <c r="AK1816" s="1">
        <v>25</v>
      </c>
      <c r="AL1816" s="1" t="s">
        <v>83</v>
      </c>
      <c r="AM1816" s="1" t="s">
        <v>79</v>
      </c>
      <c r="AN1816" s="1"/>
      <c r="AO1816" s="1"/>
      <c r="AP1816" s="1"/>
      <c r="AQ1816" s="1"/>
    </row>
    <row r="1817" spans="1:43" ht="16.5" x14ac:dyDescent="0.35">
      <c r="A1817" s="1">
        <f t="shared" ref="A1817:B1817" si="1542">A1708</f>
        <v>1.1160452673149601</v>
      </c>
      <c r="B1817" s="1">
        <f t="shared" si="1542"/>
        <v>0</v>
      </c>
      <c r="C1817" s="1">
        <f>Tabulka1[[#This Row],[z2]]</f>
        <v>256.5</v>
      </c>
      <c r="D1817" s="1">
        <f>Tabulka1[[#This Row],[std2]]</f>
        <v>2.1213203435596424</v>
      </c>
      <c r="E1817" s="1">
        <f t="shared" si="1541"/>
        <v>1</v>
      </c>
      <c r="F1817" s="1" t="s">
        <v>84</v>
      </c>
      <c r="G1817" s="1" t="s">
        <v>27</v>
      </c>
      <c r="H1817" s="1" t="str">
        <f>Tabulka1[[#This Row],[z2Label]]</f>
        <v>Conductivity (mS/cm)</v>
      </c>
      <c r="I1817" s="1">
        <f t="shared" ref="I1817:J1817" si="1543">I1708</f>
        <v>5</v>
      </c>
      <c r="J1817" s="1">
        <f t="shared" si="1543"/>
        <v>0</v>
      </c>
      <c r="K1817" s="1">
        <v>256.5</v>
      </c>
      <c r="L1817" s="1">
        <v>2.1213203435596424</v>
      </c>
      <c r="M1817" s="1" t="s">
        <v>29</v>
      </c>
      <c r="N1817" s="1" t="s">
        <v>28</v>
      </c>
      <c r="O1817" s="1" t="s">
        <v>71</v>
      </c>
      <c r="P1817" s="1">
        <f t="shared" ref="P1817:Q1817" si="1544">P1708</f>
        <v>5</v>
      </c>
      <c r="Q1817" s="1">
        <f t="shared" si="1544"/>
        <v>0</v>
      </c>
      <c r="R1817" s="1">
        <f>Tabulka1[[#This Row],[z2]]</f>
        <v>256.5</v>
      </c>
      <c r="S1817" s="1">
        <f>Tabulka1[[#This Row],[std2]]</f>
        <v>2.1213203435596424</v>
      </c>
      <c r="T1817" s="1" t="s">
        <v>39</v>
      </c>
      <c r="U1817" s="1" t="s">
        <v>28</v>
      </c>
      <c r="V1817" s="1" t="str">
        <f>Tabulka1[[#This Row],[z2Label]]</f>
        <v>Conductivity (mS/cm)</v>
      </c>
      <c r="W1817" s="1">
        <f t="shared" ref="W1817:X1817" si="1545">W1708</f>
        <v>1.1174907415892059</v>
      </c>
      <c r="X1817" s="1">
        <f t="shared" si="1545"/>
        <v>0</v>
      </c>
      <c r="Y1817" s="1">
        <f>Tabulka1[[#This Row],[z2]]</f>
        <v>256.5</v>
      </c>
      <c r="Z1817" s="1">
        <f>Tabulka1[[#This Row],[std2]]</f>
        <v>2.1213203435596424</v>
      </c>
      <c r="AA1817" s="1" t="s">
        <v>40</v>
      </c>
      <c r="AB1817" s="1" t="s">
        <v>37</v>
      </c>
      <c r="AC1817" s="1" t="str">
        <f>Tabulka1[[#This Row],[z2Label]]</f>
        <v>Conductivity (mS/cm)</v>
      </c>
      <c r="AD1817" s="1">
        <f>Tabulka1[[#This Row],[y2]]</f>
        <v>0</v>
      </c>
      <c r="AE1817" s="1">
        <f>Tabulka1[[#This Row],[x3]]</f>
        <v>5</v>
      </c>
      <c r="AF1817" s="1">
        <f>Tabulka1[[#This Row],[x2]]-Tabulka1[[#This Row],[x3]]</f>
        <v>0</v>
      </c>
      <c r="AG1817" s="1">
        <f>100-Tabulka1[[#This Row],[Na2O_proc]]-Tabulka1[[#This Row],[SiO2_proc]]</f>
        <v>95</v>
      </c>
      <c r="AH1817" s="1">
        <f>Tabulka1[[#This Row],[z2]]</f>
        <v>256.5</v>
      </c>
      <c r="AI1817" s="1">
        <f>Tabulka1[[#This Row],[std2]]</f>
        <v>2.1213203435596424</v>
      </c>
      <c r="AJ1817" s="1" t="str">
        <f>Tabulka1[[#This Row],[z2Label]]</f>
        <v>Conductivity (mS/cm)</v>
      </c>
      <c r="AK1817" s="1">
        <v>25</v>
      </c>
      <c r="AL1817" s="1" t="s">
        <v>83</v>
      </c>
      <c r="AM1817" s="1" t="s">
        <v>79</v>
      </c>
      <c r="AN1817" s="1"/>
      <c r="AO1817" s="1"/>
      <c r="AP1817" s="1"/>
      <c r="AQ1817" s="1"/>
    </row>
    <row r="1818" spans="1:43" ht="16.5" x14ac:dyDescent="0.35">
      <c r="A1818" s="1">
        <f t="shared" ref="A1818:B1818" si="1546">A1709</f>
        <v>2.3497706908998257</v>
      </c>
      <c r="B1818" s="1">
        <f t="shared" si="1546"/>
        <v>0</v>
      </c>
      <c r="C1818" s="1">
        <f>Tabulka1[[#This Row],[z2]]</f>
        <v>455</v>
      </c>
      <c r="D1818" s="1">
        <f>Tabulka1[[#This Row],[std2]]</f>
        <v>4.2426406871192848</v>
      </c>
      <c r="E1818" s="1">
        <f t="shared" si="1541"/>
        <v>1</v>
      </c>
      <c r="F1818" s="1" t="s">
        <v>84</v>
      </c>
      <c r="G1818" s="1" t="s">
        <v>27</v>
      </c>
      <c r="H1818" s="1" t="str">
        <f>Tabulka1[[#This Row],[z2Label]]</f>
        <v>Conductivity (mS/cm)</v>
      </c>
      <c r="I1818" s="1">
        <f t="shared" ref="I1818:J1818" si="1547">I1709</f>
        <v>10</v>
      </c>
      <c r="J1818" s="1">
        <f t="shared" si="1547"/>
        <v>0</v>
      </c>
      <c r="K1818" s="1">
        <v>455</v>
      </c>
      <c r="L1818" s="1">
        <v>4.2426406871192848</v>
      </c>
      <c r="M1818" s="1" t="s">
        <v>29</v>
      </c>
      <c r="N1818" s="1" t="s">
        <v>28</v>
      </c>
      <c r="O1818" s="1" t="s">
        <v>71</v>
      </c>
      <c r="P1818" s="1">
        <f t="shared" ref="P1818:Q1818" si="1548">P1709</f>
        <v>10</v>
      </c>
      <c r="Q1818" s="1">
        <f t="shared" si="1548"/>
        <v>0</v>
      </c>
      <c r="R1818" s="1">
        <f>Tabulka1[[#This Row],[z2]]</f>
        <v>455</v>
      </c>
      <c r="S1818" s="1">
        <f>Tabulka1[[#This Row],[std2]]</f>
        <v>4.2426406871192848</v>
      </c>
      <c r="T1818" s="1" t="s">
        <v>39</v>
      </c>
      <c r="U1818" s="1" t="s">
        <v>28</v>
      </c>
      <c r="V1818" s="1" t="str">
        <f>Tabulka1[[#This Row],[z2Label]]</f>
        <v>Conductivity (mS/cm)</v>
      </c>
      <c r="W1818" s="1">
        <f t="shared" ref="W1818:X1818" si="1549">W1709</f>
        <v>2.3591471211327684</v>
      </c>
      <c r="X1818" s="1">
        <f t="shared" si="1549"/>
        <v>0</v>
      </c>
      <c r="Y1818" s="1">
        <f>Tabulka1[[#This Row],[z2]]</f>
        <v>455</v>
      </c>
      <c r="Z1818" s="1">
        <f>Tabulka1[[#This Row],[std2]]</f>
        <v>4.2426406871192848</v>
      </c>
      <c r="AA1818" s="1" t="s">
        <v>40</v>
      </c>
      <c r="AB1818" s="1" t="s">
        <v>37</v>
      </c>
      <c r="AC1818" s="1" t="str">
        <f>Tabulka1[[#This Row],[z2Label]]</f>
        <v>Conductivity (mS/cm)</v>
      </c>
      <c r="AD1818" s="1">
        <f>Tabulka1[[#This Row],[y2]]</f>
        <v>0</v>
      </c>
      <c r="AE1818" s="1">
        <f>Tabulka1[[#This Row],[x3]]</f>
        <v>10</v>
      </c>
      <c r="AF1818" s="1">
        <f>Tabulka1[[#This Row],[x2]]-Tabulka1[[#This Row],[x3]]</f>
        <v>0</v>
      </c>
      <c r="AG1818" s="1">
        <f>100-Tabulka1[[#This Row],[Na2O_proc]]-Tabulka1[[#This Row],[SiO2_proc]]</f>
        <v>90</v>
      </c>
      <c r="AH1818" s="1">
        <f>Tabulka1[[#This Row],[z2]]</f>
        <v>455</v>
      </c>
      <c r="AI1818" s="1">
        <f>Tabulka1[[#This Row],[std2]]</f>
        <v>4.2426406871192848</v>
      </c>
      <c r="AJ1818" s="1" t="str">
        <f>Tabulka1[[#This Row],[z2Label]]</f>
        <v>Conductivity (mS/cm)</v>
      </c>
      <c r="AK1818" s="1">
        <v>25</v>
      </c>
      <c r="AL1818" s="1" t="s">
        <v>83</v>
      </c>
      <c r="AM1818" s="1" t="s">
        <v>79</v>
      </c>
      <c r="AN1818" s="1"/>
      <c r="AO1818" s="1"/>
      <c r="AP1818" s="1"/>
      <c r="AQ1818" s="1"/>
    </row>
    <row r="1819" spans="1:43" ht="16.5" x14ac:dyDescent="0.35">
      <c r="A1819" s="1">
        <f t="shared" ref="A1819:B1819" si="1550">A1710</f>
        <v>3.7079281498152783</v>
      </c>
      <c r="B1819" s="1">
        <f t="shared" si="1550"/>
        <v>0</v>
      </c>
      <c r="C1819" s="1">
        <f>Tabulka1[[#This Row],[z2]]</f>
        <v>602</v>
      </c>
      <c r="D1819" s="1">
        <f>Tabulka1[[#This Row],[std2]]</f>
        <v>5.6568542494923806</v>
      </c>
      <c r="E1819" s="1">
        <f t="shared" si="1541"/>
        <v>1</v>
      </c>
      <c r="F1819" s="1" t="s">
        <v>84</v>
      </c>
      <c r="G1819" s="1" t="s">
        <v>27</v>
      </c>
      <c r="H1819" s="1" t="str">
        <f>Tabulka1[[#This Row],[z2Label]]</f>
        <v>Conductivity (mS/cm)</v>
      </c>
      <c r="I1819" s="1">
        <f t="shared" ref="I1819:J1819" si="1551">I1710</f>
        <v>15</v>
      </c>
      <c r="J1819" s="1">
        <f t="shared" si="1551"/>
        <v>0</v>
      </c>
      <c r="K1819" s="1">
        <v>602</v>
      </c>
      <c r="L1819" s="1">
        <v>5.6568542494923806</v>
      </c>
      <c r="M1819" s="1" t="s">
        <v>29</v>
      </c>
      <c r="N1819" s="1" t="s">
        <v>28</v>
      </c>
      <c r="O1819" s="1" t="s">
        <v>71</v>
      </c>
      <c r="P1819" s="1">
        <f t="shared" ref="P1819:Q1819" si="1552">P1710</f>
        <v>15</v>
      </c>
      <c r="Q1819" s="1">
        <f t="shared" si="1552"/>
        <v>0</v>
      </c>
      <c r="R1819" s="1">
        <f>Tabulka1[[#This Row],[z2]]</f>
        <v>602</v>
      </c>
      <c r="S1819" s="1">
        <f>Tabulka1[[#This Row],[std2]]</f>
        <v>5.6568542494923806</v>
      </c>
      <c r="T1819" s="1" t="s">
        <v>39</v>
      </c>
      <c r="U1819" s="1" t="s">
        <v>28</v>
      </c>
      <c r="V1819" s="1" t="str">
        <f>Tabulka1[[#This Row],[z2Label]]</f>
        <v>Conductivity (mS/cm)</v>
      </c>
      <c r="W1819" s="1">
        <f t="shared" ref="W1819:X1819" si="1553">W1710</f>
        <v>3.7468807217991023</v>
      </c>
      <c r="X1819" s="1">
        <f t="shared" si="1553"/>
        <v>0</v>
      </c>
      <c r="Y1819" s="1">
        <f>Tabulka1[[#This Row],[z2]]</f>
        <v>602</v>
      </c>
      <c r="Z1819" s="1">
        <f>Tabulka1[[#This Row],[std2]]</f>
        <v>5.6568542494923806</v>
      </c>
      <c r="AA1819" s="1" t="s">
        <v>40</v>
      </c>
      <c r="AB1819" s="1" t="s">
        <v>37</v>
      </c>
      <c r="AC1819" s="1" t="str">
        <f>Tabulka1[[#This Row],[z2Label]]</f>
        <v>Conductivity (mS/cm)</v>
      </c>
      <c r="AD1819" s="1">
        <f>Tabulka1[[#This Row],[y2]]</f>
        <v>0</v>
      </c>
      <c r="AE1819" s="1">
        <f>Tabulka1[[#This Row],[x3]]</f>
        <v>15</v>
      </c>
      <c r="AF1819" s="1">
        <f>Tabulka1[[#This Row],[x2]]-Tabulka1[[#This Row],[x3]]</f>
        <v>0</v>
      </c>
      <c r="AG1819" s="1">
        <f>100-Tabulka1[[#This Row],[Na2O_proc]]-Tabulka1[[#This Row],[SiO2_proc]]</f>
        <v>85</v>
      </c>
      <c r="AH1819" s="1">
        <f>Tabulka1[[#This Row],[z2]]</f>
        <v>602</v>
      </c>
      <c r="AI1819" s="1">
        <f>Tabulka1[[#This Row],[std2]]</f>
        <v>5.6568542494923806</v>
      </c>
      <c r="AJ1819" s="1" t="str">
        <f>Tabulka1[[#This Row],[z2Label]]</f>
        <v>Conductivity (mS/cm)</v>
      </c>
      <c r="AK1819" s="1">
        <v>25</v>
      </c>
      <c r="AL1819" s="1" t="s">
        <v>83</v>
      </c>
      <c r="AM1819" s="1" t="s">
        <v>79</v>
      </c>
      <c r="AN1819" s="1"/>
      <c r="AO1819" s="1"/>
      <c r="AP1819" s="1"/>
      <c r="AQ1819" s="1"/>
    </row>
    <row r="1820" spans="1:43" ht="16.5" x14ac:dyDescent="0.35">
      <c r="A1820" s="1">
        <f t="shared" ref="A1820:B1820" si="1554">A1711</f>
        <v>5.1978640281965269</v>
      </c>
      <c r="B1820" s="1">
        <f t="shared" si="1554"/>
        <v>0</v>
      </c>
      <c r="C1820" s="1">
        <f>Tabulka1[[#This Row],[z2]]</f>
        <v>685.5</v>
      </c>
      <c r="D1820" s="1">
        <f>Tabulka1[[#This Row],[std2]]</f>
        <v>10.606601717798213</v>
      </c>
      <c r="E1820" s="1">
        <f t="shared" si="1541"/>
        <v>1</v>
      </c>
      <c r="F1820" s="1" t="s">
        <v>84</v>
      </c>
      <c r="G1820" s="1" t="s">
        <v>27</v>
      </c>
      <c r="H1820" s="1" t="str">
        <f>Tabulka1[[#This Row],[z2Label]]</f>
        <v>Conductivity (mS/cm)</v>
      </c>
      <c r="I1820" s="1">
        <f t="shared" ref="I1820:J1820" si="1555">I1711</f>
        <v>20</v>
      </c>
      <c r="J1820" s="1">
        <f t="shared" si="1555"/>
        <v>0</v>
      </c>
      <c r="K1820" s="1">
        <v>685.5</v>
      </c>
      <c r="L1820" s="1">
        <v>10.606601717798213</v>
      </c>
      <c r="M1820" s="1" t="s">
        <v>29</v>
      </c>
      <c r="N1820" s="1" t="s">
        <v>28</v>
      </c>
      <c r="O1820" s="1" t="s">
        <v>71</v>
      </c>
      <c r="P1820" s="1">
        <f t="shared" ref="P1820:Q1820" si="1556">P1711</f>
        <v>20</v>
      </c>
      <c r="Q1820" s="1">
        <f t="shared" si="1556"/>
        <v>0</v>
      </c>
      <c r="R1820" s="1">
        <f>Tabulka1[[#This Row],[z2]]</f>
        <v>685.5</v>
      </c>
      <c r="S1820" s="1">
        <f>Tabulka1[[#This Row],[std2]]</f>
        <v>10.606601717798213</v>
      </c>
      <c r="T1820" s="1" t="s">
        <v>39</v>
      </c>
      <c r="U1820" s="1" t="s">
        <v>28</v>
      </c>
      <c r="V1820" s="1" t="str">
        <f>Tabulka1[[#This Row],[z2Label]]</f>
        <v>Conductivity (mS/cm)</v>
      </c>
      <c r="W1820" s="1">
        <f t="shared" ref="W1820:X1820" si="1557">W1711</f>
        <v>5.3080810225487287</v>
      </c>
      <c r="X1820" s="1">
        <f t="shared" si="1557"/>
        <v>0</v>
      </c>
      <c r="Y1820" s="1">
        <f>Tabulka1[[#This Row],[z2]]</f>
        <v>685.5</v>
      </c>
      <c r="Z1820" s="1">
        <f>Tabulka1[[#This Row],[std2]]</f>
        <v>10.606601717798213</v>
      </c>
      <c r="AA1820" s="1" t="s">
        <v>40</v>
      </c>
      <c r="AB1820" s="1" t="s">
        <v>37</v>
      </c>
      <c r="AC1820" s="1" t="str">
        <f>Tabulka1[[#This Row],[z2Label]]</f>
        <v>Conductivity (mS/cm)</v>
      </c>
      <c r="AD1820" s="1">
        <f>Tabulka1[[#This Row],[y2]]</f>
        <v>0</v>
      </c>
      <c r="AE1820" s="1">
        <f>Tabulka1[[#This Row],[x3]]</f>
        <v>20</v>
      </c>
      <c r="AF1820" s="1">
        <f>Tabulka1[[#This Row],[x2]]-Tabulka1[[#This Row],[x3]]</f>
        <v>0</v>
      </c>
      <c r="AG1820" s="1">
        <f>100-Tabulka1[[#This Row],[Na2O_proc]]-Tabulka1[[#This Row],[SiO2_proc]]</f>
        <v>80</v>
      </c>
      <c r="AH1820" s="1">
        <f>Tabulka1[[#This Row],[z2]]</f>
        <v>685.5</v>
      </c>
      <c r="AI1820" s="1">
        <f>Tabulka1[[#This Row],[std2]]</f>
        <v>10.606601717798213</v>
      </c>
      <c r="AJ1820" s="1" t="str">
        <f>Tabulka1[[#This Row],[z2Label]]</f>
        <v>Conductivity (mS/cm)</v>
      </c>
      <c r="AK1820" s="1">
        <v>25</v>
      </c>
      <c r="AL1820" s="1" t="s">
        <v>83</v>
      </c>
      <c r="AM1820" s="1" t="s">
        <v>79</v>
      </c>
      <c r="AN1820" s="1"/>
      <c r="AO1820" s="1"/>
      <c r="AP1820" s="1"/>
      <c r="AQ1820" s="1"/>
    </row>
    <row r="1821" spans="1:43" ht="16.5" x14ac:dyDescent="0.35">
      <c r="A1821" s="1">
        <f t="shared" ref="A1821:B1821" si="1558">A1712</f>
        <v>6.8237239373221783</v>
      </c>
      <c r="B1821" s="1">
        <f t="shared" si="1558"/>
        <v>0</v>
      </c>
      <c r="C1821" s="1">
        <f>Tabulka1[[#This Row],[z2]]</f>
        <v>709</v>
      </c>
      <c r="D1821" s="1">
        <f>Tabulka1[[#This Row],[std2]]</f>
        <v>7.0710678118654755</v>
      </c>
      <c r="E1821" s="1">
        <f t="shared" si="1541"/>
        <v>1</v>
      </c>
      <c r="F1821" s="1" t="s">
        <v>84</v>
      </c>
      <c r="G1821" s="1" t="s">
        <v>27</v>
      </c>
      <c r="H1821" s="1" t="str">
        <f>Tabulka1[[#This Row],[z2Label]]</f>
        <v>Conductivity (mS/cm)</v>
      </c>
      <c r="I1821" s="1">
        <f t="shared" ref="I1821:J1821" si="1559">I1712</f>
        <v>25</v>
      </c>
      <c r="J1821" s="1">
        <f t="shared" si="1559"/>
        <v>0</v>
      </c>
      <c r="K1821" s="1">
        <v>709</v>
      </c>
      <c r="L1821" s="1">
        <v>7.0710678118654755</v>
      </c>
      <c r="M1821" s="1" t="s">
        <v>29</v>
      </c>
      <c r="N1821" s="1" t="s">
        <v>28</v>
      </c>
      <c r="O1821" s="1" t="s">
        <v>71</v>
      </c>
      <c r="P1821" s="1">
        <f t="shared" ref="P1821:Q1821" si="1560">P1712</f>
        <v>25</v>
      </c>
      <c r="Q1821" s="1">
        <f t="shared" si="1560"/>
        <v>0</v>
      </c>
      <c r="R1821" s="1">
        <f>Tabulka1[[#This Row],[z2]]</f>
        <v>709</v>
      </c>
      <c r="S1821" s="1">
        <f>Tabulka1[[#This Row],[std2]]</f>
        <v>7.0710678118654755</v>
      </c>
      <c r="T1821" s="1" t="s">
        <v>39</v>
      </c>
      <c r="U1821" s="1" t="s">
        <v>28</v>
      </c>
      <c r="V1821" s="1" t="str">
        <f>Tabulka1[[#This Row],[z2Label]]</f>
        <v>Conductivity (mS/cm)</v>
      </c>
      <c r="W1821" s="1">
        <f t="shared" ref="W1821:X1821" si="1561">W1712</f>
        <v>7.0774413633983055</v>
      </c>
      <c r="X1821" s="1">
        <f t="shared" si="1561"/>
        <v>0</v>
      </c>
      <c r="Y1821" s="1">
        <f>Tabulka1[[#This Row],[z2]]</f>
        <v>709</v>
      </c>
      <c r="Z1821" s="1">
        <f>Tabulka1[[#This Row],[std2]]</f>
        <v>7.0710678118654755</v>
      </c>
      <c r="AA1821" s="1" t="s">
        <v>40</v>
      </c>
      <c r="AB1821" s="1" t="s">
        <v>37</v>
      </c>
      <c r="AC1821" s="1" t="str">
        <f>Tabulka1[[#This Row],[z2Label]]</f>
        <v>Conductivity (mS/cm)</v>
      </c>
      <c r="AD1821" s="1">
        <f>Tabulka1[[#This Row],[y2]]</f>
        <v>0</v>
      </c>
      <c r="AE1821" s="1">
        <f>Tabulka1[[#This Row],[x3]]</f>
        <v>25</v>
      </c>
      <c r="AF1821" s="1">
        <f>Tabulka1[[#This Row],[x2]]-Tabulka1[[#This Row],[x3]]</f>
        <v>0</v>
      </c>
      <c r="AG1821" s="1">
        <f>100-Tabulka1[[#This Row],[Na2O_proc]]-Tabulka1[[#This Row],[SiO2_proc]]</f>
        <v>75</v>
      </c>
      <c r="AH1821" s="1">
        <f>Tabulka1[[#This Row],[z2]]</f>
        <v>709</v>
      </c>
      <c r="AI1821" s="1">
        <f>Tabulka1[[#This Row],[std2]]</f>
        <v>7.0710678118654755</v>
      </c>
      <c r="AJ1821" s="1" t="str">
        <f>Tabulka1[[#This Row],[z2Label]]</f>
        <v>Conductivity (mS/cm)</v>
      </c>
      <c r="AK1821" s="1">
        <v>25</v>
      </c>
      <c r="AL1821" s="1" t="s">
        <v>83</v>
      </c>
      <c r="AM1821" s="1" t="s">
        <v>79</v>
      </c>
      <c r="AN1821" s="1"/>
      <c r="AO1821" s="1"/>
      <c r="AP1821" s="1"/>
      <c r="AQ1821" s="1"/>
    </row>
    <row r="1822" spans="1:43" ht="16.5" x14ac:dyDescent="0.35">
      <c r="A1822" s="1">
        <f t="shared" ref="A1822:B1822" si="1562">A1713</f>
        <v>8.6117988024969225</v>
      </c>
      <c r="B1822" s="1">
        <f t="shared" si="1562"/>
        <v>0</v>
      </c>
      <c r="C1822" s="1">
        <f>Tabulka1[[#This Row],[z2]]</f>
        <v>673</v>
      </c>
      <c r="D1822" s="1">
        <f>Tabulka1[[#This Row],[std2]]</f>
        <v>8.4852813742385695</v>
      </c>
      <c r="E1822" s="1">
        <f t="shared" si="1541"/>
        <v>1</v>
      </c>
      <c r="F1822" s="1" t="s">
        <v>84</v>
      </c>
      <c r="G1822" s="1" t="s">
        <v>27</v>
      </c>
      <c r="H1822" s="1" t="str">
        <f>Tabulka1[[#This Row],[z2Label]]</f>
        <v>Conductivity (mS/cm)</v>
      </c>
      <c r="I1822" s="1">
        <f t="shared" ref="I1822:J1822" si="1563">I1713</f>
        <v>30</v>
      </c>
      <c r="J1822" s="1">
        <f t="shared" si="1563"/>
        <v>0</v>
      </c>
      <c r="K1822" s="1">
        <v>673</v>
      </c>
      <c r="L1822" s="1">
        <v>8.4852813742385695</v>
      </c>
      <c r="M1822" s="1" t="s">
        <v>29</v>
      </c>
      <c r="N1822" s="1" t="s">
        <v>28</v>
      </c>
      <c r="O1822" s="1" t="s">
        <v>71</v>
      </c>
      <c r="P1822" s="1">
        <f t="shared" ref="P1822:Q1822" si="1564">P1713</f>
        <v>30</v>
      </c>
      <c r="Q1822" s="1">
        <f t="shared" si="1564"/>
        <v>0</v>
      </c>
      <c r="R1822" s="1">
        <f>Tabulka1[[#This Row],[z2]]</f>
        <v>673</v>
      </c>
      <c r="S1822" s="1">
        <f>Tabulka1[[#This Row],[std2]]</f>
        <v>8.4852813742385695</v>
      </c>
      <c r="T1822" s="1" t="s">
        <v>39</v>
      </c>
      <c r="U1822" s="1" t="s">
        <v>28</v>
      </c>
      <c r="V1822" s="1" t="str">
        <f>Tabulka1[[#This Row],[z2Label]]</f>
        <v>Conductivity (mS/cm)</v>
      </c>
      <c r="W1822" s="1">
        <f t="shared" ref="W1822:X1822" si="1565">W1713</f>
        <v>9.0995674672263913</v>
      </c>
      <c r="X1822" s="1">
        <f t="shared" si="1565"/>
        <v>0</v>
      </c>
      <c r="Y1822" s="1">
        <f>Tabulka1[[#This Row],[z2]]</f>
        <v>673</v>
      </c>
      <c r="Z1822" s="1">
        <f>Tabulka1[[#This Row],[std2]]</f>
        <v>8.4852813742385695</v>
      </c>
      <c r="AA1822" s="1" t="s">
        <v>40</v>
      </c>
      <c r="AB1822" s="1" t="s">
        <v>37</v>
      </c>
      <c r="AC1822" s="1" t="str">
        <f>Tabulka1[[#This Row],[z2Label]]</f>
        <v>Conductivity (mS/cm)</v>
      </c>
      <c r="AD1822" s="1">
        <f>Tabulka1[[#This Row],[y2]]</f>
        <v>0</v>
      </c>
      <c r="AE1822" s="1">
        <f>Tabulka1[[#This Row],[x3]]</f>
        <v>30</v>
      </c>
      <c r="AF1822" s="1">
        <f>Tabulka1[[#This Row],[x2]]-Tabulka1[[#This Row],[x3]]</f>
        <v>0</v>
      </c>
      <c r="AG1822" s="1">
        <f>100-Tabulka1[[#This Row],[Na2O_proc]]-Tabulka1[[#This Row],[SiO2_proc]]</f>
        <v>70</v>
      </c>
      <c r="AH1822" s="1">
        <f>Tabulka1[[#This Row],[z2]]</f>
        <v>673</v>
      </c>
      <c r="AI1822" s="1">
        <f>Tabulka1[[#This Row],[std2]]</f>
        <v>8.4852813742385695</v>
      </c>
      <c r="AJ1822" s="1" t="str">
        <f>Tabulka1[[#This Row],[z2Label]]</f>
        <v>Conductivity (mS/cm)</v>
      </c>
      <c r="AK1822" s="1">
        <v>25</v>
      </c>
      <c r="AL1822" s="1" t="s">
        <v>83</v>
      </c>
      <c r="AM1822" s="1" t="s">
        <v>79</v>
      </c>
      <c r="AN1822" s="1"/>
      <c r="AO1822" s="1"/>
      <c r="AP1822" s="1"/>
      <c r="AQ1822" s="1"/>
    </row>
    <row r="1823" spans="1:43" ht="16.5" x14ac:dyDescent="0.35">
      <c r="A1823" s="1">
        <f t="shared" ref="A1823:B1823" si="1566">A1714</f>
        <v>10.517946621937236</v>
      </c>
      <c r="B1823" s="1">
        <f t="shared" si="1566"/>
        <v>0</v>
      </c>
      <c r="C1823" s="1">
        <f>Tabulka1[[#This Row],[z2]]</f>
        <v>591.5</v>
      </c>
      <c r="D1823" s="1">
        <f>Tabulka1[[#This Row],[std2]]</f>
        <v>7.7781745930520225</v>
      </c>
      <c r="E1823" s="1">
        <f t="shared" si="1541"/>
        <v>1</v>
      </c>
      <c r="F1823" s="1" t="s">
        <v>84</v>
      </c>
      <c r="G1823" s="1" t="s">
        <v>27</v>
      </c>
      <c r="H1823" s="1" t="str">
        <f>Tabulka1[[#This Row],[z2Label]]</f>
        <v>Conductivity (mS/cm)</v>
      </c>
      <c r="I1823" s="1">
        <f t="shared" ref="I1823:J1823" si="1567">I1714</f>
        <v>35</v>
      </c>
      <c r="J1823" s="1">
        <f t="shared" si="1567"/>
        <v>0</v>
      </c>
      <c r="K1823" s="1">
        <v>591.5</v>
      </c>
      <c r="L1823" s="1">
        <v>7.7781745930520225</v>
      </c>
      <c r="M1823" s="1" t="s">
        <v>29</v>
      </c>
      <c r="N1823" s="1" t="s">
        <v>28</v>
      </c>
      <c r="O1823" s="1" t="s">
        <v>71</v>
      </c>
      <c r="P1823" s="1">
        <f t="shared" ref="P1823:Q1823" si="1568">P1714</f>
        <v>35</v>
      </c>
      <c r="Q1823" s="1">
        <f t="shared" si="1568"/>
        <v>0</v>
      </c>
      <c r="R1823" s="1">
        <f>Tabulka1[[#This Row],[z2]]</f>
        <v>591.5</v>
      </c>
      <c r="S1823" s="1">
        <f>Tabulka1[[#This Row],[std2]]</f>
        <v>7.7781745930520225</v>
      </c>
      <c r="T1823" s="1" t="s">
        <v>39</v>
      </c>
      <c r="U1823" s="1" t="s">
        <v>28</v>
      </c>
      <c r="V1823" s="1" t="str">
        <f>Tabulka1[[#This Row],[z2Label]]</f>
        <v>Conductivity (mS/cm)</v>
      </c>
      <c r="W1823" s="1">
        <f t="shared" ref="W1823:X1823" si="1569">W1714</f>
        <v>11.432789894720337</v>
      </c>
      <c r="X1823" s="1">
        <f t="shared" si="1569"/>
        <v>0</v>
      </c>
      <c r="Y1823" s="1">
        <f>Tabulka1[[#This Row],[z2]]</f>
        <v>591.5</v>
      </c>
      <c r="Z1823" s="1">
        <f>Tabulka1[[#This Row],[std2]]</f>
        <v>7.7781745930520225</v>
      </c>
      <c r="AA1823" s="1" t="s">
        <v>40</v>
      </c>
      <c r="AB1823" s="1" t="s">
        <v>37</v>
      </c>
      <c r="AC1823" s="1" t="str">
        <f>Tabulka1[[#This Row],[z2Label]]</f>
        <v>Conductivity (mS/cm)</v>
      </c>
      <c r="AD1823" s="1">
        <f>Tabulka1[[#This Row],[y2]]</f>
        <v>0</v>
      </c>
      <c r="AE1823" s="1">
        <f>Tabulka1[[#This Row],[x3]]</f>
        <v>35</v>
      </c>
      <c r="AF1823" s="1">
        <f>Tabulka1[[#This Row],[x2]]-Tabulka1[[#This Row],[x3]]</f>
        <v>0</v>
      </c>
      <c r="AG1823" s="1">
        <f>100-Tabulka1[[#This Row],[Na2O_proc]]-Tabulka1[[#This Row],[SiO2_proc]]</f>
        <v>65</v>
      </c>
      <c r="AH1823" s="1">
        <f>Tabulka1[[#This Row],[z2]]</f>
        <v>591.5</v>
      </c>
      <c r="AI1823" s="1">
        <f>Tabulka1[[#This Row],[std2]]</f>
        <v>7.7781745930520225</v>
      </c>
      <c r="AJ1823" s="1" t="str">
        <f>Tabulka1[[#This Row],[z2Label]]</f>
        <v>Conductivity (mS/cm)</v>
      </c>
      <c r="AK1823" s="1">
        <v>25</v>
      </c>
      <c r="AL1823" s="1" t="s">
        <v>83</v>
      </c>
      <c r="AM1823" s="1" t="s">
        <v>79</v>
      </c>
      <c r="AN1823" s="1"/>
      <c r="AO1823" s="1"/>
      <c r="AP1823" s="1"/>
      <c r="AQ1823" s="1"/>
    </row>
    <row r="1824" spans="1:43" ht="16.5" x14ac:dyDescent="0.35">
      <c r="A1824" s="1">
        <f t="shared" ref="A1824:B1824" si="1570">A1715</f>
        <v>12.604441802199668</v>
      </c>
      <c r="B1824" s="1">
        <f t="shared" si="1570"/>
        <v>0</v>
      </c>
      <c r="C1824" s="1">
        <f>Tabulka1[[#This Row],[z2]]</f>
        <v>482.5</v>
      </c>
      <c r="D1824" s="1">
        <f>Tabulka1[[#This Row],[std2]]</f>
        <v>4.9497474683058327</v>
      </c>
      <c r="E1824" s="1">
        <f t="shared" si="1541"/>
        <v>1</v>
      </c>
      <c r="F1824" s="1" t="s">
        <v>84</v>
      </c>
      <c r="G1824" s="1" t="s">
        <v>27</v>
      </c>
      <c r="H1824" s="1" t="str">
        <f>Tabulka1[[#This Row],[z2Label]]</f>
        <v>Conductivity (mS/cm)</v>
      </c>
      <c r="I1824" s="1">
        <f t="shared" ref="I1824:J1824" si="1571">I1715</f>
        <v>40</v>
      </c>
      <c r="J1824" s="1">
        <f t="shared" si="1571"/>
        <v>0</v>
      </c>
      <c r="K1824" s="1">
        <v>482.5</v>
      </c>
      <c r="L1824" s="1">
        <v>4.9497474683058327</v>
      </c>
      <c r="M1824" s="1" t="s">
        <v>29</v>
      </c>
      <c r="N1824" s="1" t="s">
        <v>28</v>
      </c>
      <c r="O1824" s="1" t="s">
        <v>71</v>
      </c>
      <c r="P1824" s="1">
        <f t="shared" ref="P1824:Q1824" si="1572">P1715</f>
        <v>40</v>
      </c>
      <c r="Q1824" s="1">
        <f t="shared" si="1572"/>
        <v>0</v>
      </c>
      <c r="R1824" s="1">
        <f>Tabulka1[[#This Row],[z2]]</f>
        <v>482.5</v>
      </c>
      <c r="S1824" s="1">
        <f>Tabulka1[[#This Row],[std2]]</f>
        <v>4.9497474683058327</v>
      </c>
      <c r="T1824" s="1" t="s">
        <v>39</v>
      </c>
      <c r="U1824" s="1" t="s">
        <v>28</v>
      </c>
      <c r="V1824" s="1" t="str">
        <f>Tabulka1[[#This Row],[z2Label]]</f>
        <v>Conductivity (mS/cm)</v>
      </c>
      <c r="W1824" s="1">
        <f t="shared" ref="W1824:X1824" si="1573">W1715</f>
        <v>14.154882726796609</v>
      </c>
      <c r="X1824" s="1">
        <f t="shared" si="1573"/>
        <v>0</v>
      </c>
      <c r="Y1824" s="1">
        <f>Tabulka1[[#This Row],[z2]]</f>
        <v>482.5</v>
      </c>
      <c r="Z1824" s="1">
        <f>Tabulka1[[#This Row],[std2]]</f>
        <v>4.9497474683058327</v>
      </c>
      <c r="AA1824" s="1" t="s">
        <v>40</v>
      </c>
      <c r="AB1824" s="1" t="s">
        <v>37</v>
      </c>
      <c r="AC1824" s="1" t="str">
        <f>Tabulka1[[#This Row],[z2Label]]</f>
        <v>Conductivity (mS/cm)</v>
      </c>
      <c r="AD1824" s="1">
        <f>Tabulka1[[#This Row],[y2]]</f>
        <v>0</v>
      </c>
      <c r="AE1824" s="1">
        <f>Tabulka1[[#This Row],[x3]]</f>
        <v>40</v>
      </c>
      <c r="AF1824" s="1">
        <f>Tabulka1[[#This Row],[x2]]-Tabulka1[[#This Row],[x3]]</f>
        <v>0</v>
      </c>
      <c r="AG1824" s="1">
        <f>100-Tabulka1[[#This Row],[Na2O_proc]]-Tabulka1[[#This Row],[SiO2_proc]]</f>
        <v>60</v>
      </c>
      <c r="AH1824" s="1">
        <f>Tabulka1[[#This Row],[z2]]</f>
        <v>482.5</v>
      </c>
      <c r="AI1824" s="1">
        <f>Tabulka1[[#This Row],[std2]]</f>
        <v>4.9497474683058327</v>
      </c>
      <c r="AJ1824" s="1" t="str">
        <f>Tabulka1[[#This Row],[z2Label]]</f>
        <v>Conductivity (mS/cm)</v>
      </c>
      <c r="AK1824" s="1">
        <v>25</v>
      </c>
      <c r="AL1824" s="1" t="s">
        <v>83</v>
      </c>
      <c r="AM1824" s="1" t="s">
        <v>79</v>
      </c>
      <c r="AN1824" s="1"/>
      <c r="AO1824" s="1"/>
      <c r="AP1824" s="1"/>
      <c r="AQ1824" s="1"/>
    </row>
    <row r="1825" spans="1:43" ht="16.5" x14ac:dyDescent="0.35">
      <c r="A1825" s="1">
        <f t="shared" ref="A1825:B1825" si="1574">A1716</f>
        <v>13.513542401082775</v>
      </c>
      <c r="B1825" s="1">
        <f t="shared" si="1574"/>
        <v>0</v>
      </c>
      <c r="C1825" s="1">
        <f>Tabulka1[[#This Row],[z2]]</f>
        <v>432</v>
      </c>
      <c r="D1825" s="1">
        <f>Tabulka1[[#This Row],[std2]]</f>
        <v>4.2426406871192848</v>
      </c>
      <c r="E1825" s="1">
        <f t="shared" si="1541"/>
        <v>1</v>
      </c>
      <c r="F1825" s="1" t="s">
        <v>84</v>
      </c>
      <c r="G1825" s="1" t="s">
        <v>27</v>
      </c>
      <c r="H1825" s="1" t="str">
        <f>Tabulka1[[#This Row],[z2Label]]</f>
        <v>Conductivity (mS/cm)</v>
      </c>
      <c r="I1825" s="1">
        <f t="shared" ref="I1825:J1825" si="1575">I1716</f>
        <v>42.07</v>
      </c>
      <c r="J1825" s="1">
        <f t="shared" si="1575"/>
        <v>0</v>
      </c>
      <c r="K1825" s="1">
        <v>432</v>
      </c>
      <c r="L1825" s="1">
        <v>4.2426406871192848</v>
      </c>
      <c r="M1825" s="1" t="s">
        <v>29</v>
      </c>
      <c r="N1825" s="1" t="s">
        <v>28</v>
      </c>
      <c r="O1825" s="1" t="s">
        <v>71</v>
      </c>
      <c r="P1825" s="1">
        <f t="shared" ref="P1825:Q1825" si="1576">P1716</f>
        <v>42.07</v>
      </c>
      <c r="Q1825" s="1">
        <f t="shared" si="1576"/>
        <v>0</v>
      </c>
      <c r="R1825" s="1">
        <f>Tabulka1[[#This Row],[z2]]</f>
        <v>432</v>
      </c>
      <c r="S1825" s="1">
        <f>Tabulka1[[#This Row],[std2]]</f>
        <v>4.2426406871192848</v>
      </c>
      <c r="T1825" s="1" t="s">
        <v>39</v>
      </c>
      <c r="U1825" s="1" t="s">
        <v>28</v>
      </c>
      <c r="V1825" s="1" t="str">
        <f>Tabulka1[[#This Row],[z2Label]]</f>
        <v>Conductivity (mS/cm)</v>
      </c>
      <c r="W1825" s="1">
        <f t="shared" ref="W1825:X1825" si="1577">W1716</f>
        <v>15.419366036155704</v>
      </c>
      <c r="X1825" s="1">
        <f t="shared" si="1577"/>
        <v>0</v>
      </c>
      <c r="Y1825" s="1">
        <f>Tabulka1[[#This Row],[z2]]</f>
        <v>432</v>
      </c>
      <c r="Z1825" s="1">
        <f>Tabulka1[[#This Row],[std2]]</f>
        <v>4.2426406871192848</v>
      </c>
      <c r="AA1825" s="1" t="s">
        <v>40</v>
      </c>
      <c r="AB1825" s="1" t="s">
        <v>37</v>
      </c>
      <c r="AC1825" s="1" t="str">
        <f>Tabulka1[[#This Row],[z2Label]]</f>
        <v>Conductivity (mS/cm)</v>
      </c>
      <c r="AD1825" s="1">
        <f>Tabulka1[[#This Row],[y2]]</f>
        <v>0</v>
      </c>
      <c r="AE1825" s="1">
        <f>Tabulka1[[#This Row],[x3]]</f>
        <v>42.07</v>
      </c>
      <c r="AF1825" s="1">
        <f>Tabulka1[[#This Row],[x2]]-Tabulka1[[#This Row],[x3]]</f>
        <v>0</v>
      </c>
      <c r="AG1825" s="1">
        <f>100-Tabulka1[[#This Row],[Na2O_proc]]-Tabulka1[[#This Row],[SiO2_proc]]</f>
        <v>57.93</v>
      </c>
      <c r="AH1825" s="1">
        <f>Tabulka1[[#This Row],[z2]]</f>
        <v>432</v>
      </c>
      <c r="AI1825" s="1">
        <f>Tabulka1[[#This Row],[std2]]</f>
        <v>4.2426406871192848</v>
      </c>
      <c r="AJ1825" s="1" t="str">
        <f>Tabulka1[[#This Row],[z2Label]]</f>
        <v>Conductivity (mS/cm)</v>
      </c>
      <c r="AK1825" s="1">
        <v>25</v>
      </c>
      <c r="AL1825" s="1" t="s">
        <v>83</v>
      </c>
      <c r="AM1825" s="1" t="s">
        <v>79</v>
      </c>
      <c r="AN1825" s="1"/>
      <c r="AO1825" s="1"/>
      <c r="AP1825" s="1"/>
      <c r="AQ1825" s="1"/>
    </row>
    <row r="1826" spans="1:43" ht="16.5" x14ac:dyDescent="0.35">
      <c r="A1826" s="1">
        <f t="shared" ref="A1826:B1826" si="1578">A1717</f>
        <v>0</v>
      </c>
      <c r="B1826" s="1">
        <f t="shared" si="1578"/>
        <v>0</v>
      </c>
      <c r="C1826" s="1">
        <f>Tabulka1[[#This Row],[z2]]</f>
        <v>1.6605000000000002E-2</v>
      </c>
      <c r="D1826" s="1">
        <f>Tabulka1[[#This Row],[std2]]</f>
        <v>1.0033845225037108E-2</v>
      </c>
      <c r="E1826" s="1">
        <f t="shared" si="1541"/>
        <v>2</v>
      </c>
      <c r="F1826" s="1" t="s">
        <v>84</v>
      </c>
      <c r="G1826" s="1" t="s">
        <v>27</v>
      </c>
      <c r="H1826" s="1" t="str">
        <f>Tabulka1[[#This Row],[z2Label]]</f>
        <v>Conductivity (mS/cm)</v>
      </c>
      <c r="I1826" s="1">
        <f t="shared" ref="I1826:J1826" si="1579">I1717</f>
        <v>0</v>
      </c>
      <c r="J1826" s="1">
        <f t="shared" si="1579"/>
        <v>0.1</v>
      </c>
      <c r="K1826">
        <v>1.6605000000000002E-2</v>
      </c>
      <c r="L1826">
        <v>1.0033845225037108E-2</v>
      </c>
      <c r="M1826" s="1" t="s">
        <v>29</v>
      </c>
      <c r="N1826" s="1" t="s">
        <v>28</v>
      </c>
      <c r="O1826" s="1" t="s">
        <v>71</v>
      </c>
      <c r="P1826" s="1">
        <f t="shared" ref="P1826:Q1826" si="1580">P1717</f>
        <v>0</v>
      </c>
      <c r="Q1826" s="1">
        <f t="shared" si="1580"/>
        <v>0.1</v>
      </c>
      <c r="R1826" s="1">
        <f>Tabulka1[[#This Row],[z2]]</f>
        <v>1.6605000000000002E-2</v>
      </c>
      <c r="S1826" s="1">
        <f>Tabulka1[[#This Row],[std2]]</f>
        <v>1.0033845225037108E-2</v>
      </c>
      <c r="T1826" s="1" t="s">
        <v>39</v>
      </c>
      <c r="U1826" s="1" t="s">
        <v>28</v>
      </c>
      <c r="V1826" s="1" t="str">
        <f>Tabulka1[[#This Row],[z2Label]]</f>
        <v>Conductivity (mS/cm)</v>
      </c>
      <c r="W1826" s="1">
        <f t="shared" ref="W1826:X1826" si="1581">W1717</f>
        <v>0</v>
      </c>
      <c r="X1826" s="1">
        <f t="shared" si="1581"/>
        <v>0</v>
      </c>
      <c r="Y1826" s="1">
        <f>Tabulka1[[#This Row],[z2]]</f>
        <v>1.6605000000000002E-2</v>
      </c>
      <c r="Z1826" s="1">
        <f>Tabulka1[[#This Row],[std2]]</f>
        <v>1.0033845225037108E-2</v>
      </c>
      <c r="AA1826" s="1" t="s">
        <v>40</v>
      </c>
      <c r="AB1826" s="1" t="s">
        <v>37</v>
      </c>
      <c r="AC1826" s="1" t="str">
        <f>Tabulka1[[#This Row],[z2Label]]</f>
        <v>Conductivity (mS/cm)</v>
      </c>
      <c r="AD1826" s="1">
        <f>Tabulka1[[#This Row],[y2]]</f>
        <v>0.1</v>
      </c>
      <c r="AE1826" s="1">
        <f>Tabulka1[[#This Row],[x3]]</f>
        <v>0</v>
      </c>
      <c r="AF1826" s="1">
        <f>Tabulka1[[#This Row],[x2]]-Tabulka1[[#This Row],[x3]]</f>
        <v>0</v>
      </c>
      <c r="AG1826" s="1">
        <f>100-Tabulka1[[#This Row],[Na2O_proc]]-Tabulka1[[#This Row],[SiO2_proc]]</f>
        <v>100</v>
      </c>
      <c r="AH1826" s="1">
        <f>Tabulka1[[#This Row],[z2]]</f>
        <v>1.6605000000000002E-2</v>
      </c>
      <c r="AI1826" s="1">
        <f>Tabulka1[[#This Row],[std2]]</f>
        <v>1.0033845225037108E-2</v>
      </c>
      <c r="AJ1826" s="1" t="str">
        <f>Tabulka1[[#This Row],[z2Label]]</f>
        <v>Conductivity (mS/cm)</v>
      </c>
      <c r="AK1826" s="1">
        <v>25</v>
      </c>
      <c r="AL1826" s="1" t="s">
        <v>83</v>
      </c>
      <c r="AM1826" s="1" t="s">
        <v>79</v>
      </c>
      <c r="AN1826" s="1"/>
      <c r="AO1826" s="1"/>
      <c r="AP1826" s="1"/>
      <c r="AQ1826" s="1"/>
    </row>
    <row r="1827" spans="1:43" ht="16.5" x14ac:dyDescent="0.35">
      <c r="A1827" s="1">
        <f t="shared" ref="A1827:B1827" si="1582">A1718</f>
        <v>1.0483513632190329</v>
      </c>
      <c r="B1827" s="1">
        <f t="shared" si="1582"/>
        <v>5.2417568160951646E-2</v>
      </c>
      <c r="C1827" s="1">
        <f>Tabulka1[[#This Row],[z2]]</f>
        <v>222.5</v>
      </c>
      <c r="D1827" s="1">
        <f>Tabulka1[[#This Row],[std2]]</f>
        <v>0.70710678118654757</v>
      </c>
      <c r="E1827" s="1">
        <f t="shared" si="1541"/>
        <v>2</v>
      </c>
      <c r="F1827" s="1" t="s">
        <v>84</v>
      </c>
      <c r="G1827" s="1" t="s">
        <v>27</v>
      </c>
      <c r="H1827" s="1" t="str">
        <f>Tabulka1[[#This Row],[z2Label]]</f>
        <v>Conductivity (mS/cm)</v>
      </c>
      <c r="I1827" s="1">
        <f t="shared" ref="I1827:J1827" si="1583">I1718</f>
        <v>5</v>
      </c>
      <c r="J1827" s="1">
        <f t="shared" si="1583"/>
        <v>0.1</v>
      </c>
      <c r="K1827" s="1">
        <v>222.5</v>
      </c>
      <c r="L1827" s="1">
        <v>0.70710678118654757</v>
      </c>
      <c r="M1827" s="1" t="s">
        <v>29</v>
      </c>
      <c r="N1827" s="1" t="s">
        <v>28</v>
      </c>
      <c r="O1827" s="1" t="s">
        <v>71</v>
      </c>
      <c r="P1827" s="1">
        <f t="shared" ref="P1827:Q1827" si="1584">P1718</f>
        <v>4.7002115684004622</v>
      </c>
      <c r="Q1827" s="1">
        <f t="shared" si="1584"/>
        <v>0.1</v>
      </c>
      <c r="R1827" s="1">
        <f>Tabulka1[[#This Row],[z2]]</f>
        <v>222.5</v>
      </c>
      <c r="S1827" s="1">
        <f>Tabulka1[[#This Row],[std2]]</f>
        <v>0.70710678118654757</v>
      </c>
      <c r="T1827" s="1" t="s">
        <v>39</v>
      </c>
      <c r="U1827" s="1" t="s">
        <v>28</v>
      </c>
      <c r="V1827" s="1" t="str">
        <f>Tabulka1[[#This Row],[z2Label]]</f>
        <v>Conductivity (mS/cm)</v>
      </c>
      <c r="W1827" s="1">
        <f t="shared" ref="W1827:X1827" si="1585">W1718</f>
        <v>1.0504885822395995</v>
      </c>
      <c r="X1827" s="1">
        <f t="shared" si="1585"/>
        <v>5.2524429111980145E-2</v>
      </c>
      <c r="Y1827" s="1">
        <f>Tabulka1[[#This Row],[z2]]</f>
        <v>222.5</v>
      </c>
      <c r="Z1827" s="1">
        <f>Tabulka1[[#This Row],[std2]]</f>
        <v>0.70710678118654757</v>
      </c>
      <c r="AA1827" s="1" t="s">
        <v>40</v>
      </c>
      <c r="AB1827" s="1" t="s">
        <v>37</v>
      </c>
      <c r="AC1827" s="1" t="str">
        <f>Tabulka1[[#This Row],[z2Label]]</f>
        <v>Conductivity (mS/cm)</v>
      </c>
      <c r="AD1827" s="1">
        <f>Tabulka1[[#This Row],[y2]]</f>
        <v>0.1</v>
      </c>
      <c r="AE1827" s="1">
        <f>Tabulka1[[#This Row],[x3]]</f>
        <v>4.7002115684004622</v>
      </c>
      <c r="AF1827" s="1">
        <f>Tabulka1[[#This Row],[x2]]-Tabulka1[[#This Row],[x3]]</f>
        <v>0.29978843159953783</v>
      </c>
      <c r="AG1827" s="1">
        <f>100-Tabulka1[[#This Row],[Na2O_proc]]-Tabulka1[[#This Row],[SiO2_proc]]</f>
        <v>95</v>
      </c>
      <c r="AH1827" s="1">
        <f>Tabulka1[[#This Row],[z2]]</f>
        <v>222.5</v>
      </c>
      <c r="AI1827" s="1">
        <f>Tabulka1[[#This Row],[std2]]</f>
        <v>0.70710678118654757</v>
      </c>
      <c r="AJ1827" s="1" t="str">
        <f>Tabulka1[[#This Row],[z2Label]]</f>
        <v>Conductivity (mS/cm)</v>
      </c>
      <c r="AK1827" s="1">
        <v>25</v>
      </c>
      <c r="AL1827" s="1" t="s">
        <v>83</v>
      </c>
      <c r="AM1827" s="1" t="s">
        <v>79</v>
      </c>
      <c r="AN1827" s="1"/>
      <c r="AO1827" s="1"/>
      <c r="AP1827" s="1"/>
      <c r="AQ1827" s="1"/>
    </row>
    <row r="1828" spans="1:43" ht="16.5" x14ac:dyDescent="0.35">
      <c r="A1828" s="1">
        <f t="shared" ref="A1828:B1828" si="1586">A1719</f>
        <v>2.2061195161869782</v>
      </c>
      <c r="B1828" s="1">
        <f t="shared" si="1586"/>
        <v>0.11030597580934892</v>
      </c>
      <c r="C1828" s="1">
        <f>Tabulka1[[#This Row],[z2]]</f>
        <v>406.5</v>
      </c>
      <c r="D1828" s="1">
        <f>Tabulka1[[#This Row],[std2]]</f>
        <v>2.1213203435596424</v>
      </c>
      <c r="E1828" s="1">
        <f t="shared" si="1541"/>
        <v>2</v>
      </c>
      <c r="F1828" s="1" t="s">
        <v>84</v>
      </c>
      <c r="G1828" s="1" t="s">
        <v>27</v>
      </c>
      <c r="H1828" s="1" t="str">
        <f>Tabulka1[[#This Row],[z2Label]]</f>
        <v>Conductivity (mS/cm)</v>
      </c>
      <c r="I1828" s="1">
        <f t="shared" ref="I1828:J1828" si="1587">I1719</f>
        <v>10</v>
      </c>
      <c r="J1828" s="1">
        <f t="shared" si="1587"/>
        <v>0.1</v>
      </c>
      <c r="K1828" s="1">
        <v>406.5</v>
      </c>
      <c r="L1828" s="1">
        <v>2.1213203435596424</v>
      </c>
      <c r="M1828" s="1" t="s">
        <v>29</v>
      </c>
      <c r="N1828" s="1" t="s">
        <v>28</v>
      </c>
      <c r="O1828" s="1" t="s">
        <v>71</v>
      </c>
      <c r="P1828" s="1">
        <f t="shared" ref="P1828:Q1828" si="1588">P1719</f>
        <v>9.4004231368009243</v>
      </c>
      <c r="Q1828" s="1">
        <f t="shared" si="1588"/>
        <v>0.1</v>
      </c>
      <c r="R1828" s="1">
        <f>Tabulka1[[#This Row],[z2]]</f>
        <v>406.5</v>
      </c>
      <c r="S1828" s="1">
        <f>Tabulka1[[#This Row],[std2]]</f>
        <v>2.1213203435596424</v>
      </c>
      <c r="T1828" s="1" t="s">
        <v>39</v>
      </c>
      <c r="U1828" s="1" t="s">
        <v>28</v>
      </c>
      <c r="V1828" s="1" t="str">
        <f>Tabulka1[[#This Row],[z2Label]]</f>
        <v>Conductivity (mS/cm)</v>
      </c>
      <c r="W1828" s="1">
        <f t="shared" ref="W1828:X1828" si="1589">W1719</f>
        <v>2.2176981180613766</v>
      </c>
      <c r="X1828" s="1">
        <f t="shared" si="1589"/>
        <v>0.11088490590306919</v>
      </c>
      <c r="Y1828" s="1">
        <f>Tabulka1[[#This Row],[z2]]</f>
        <v>406.5</v>
      </c>
      <c r="Z1828" s="1">
        <f>Tabulka1[[#This Row],[std2]]</f>
        <v>2.1213203435596424</v>
      </c>
      <c r="AA1828" s="1" t="s">
        <v>40</v>
      </c>
      <c r="AB1828" s="1" t="s">
        <v>37</v>
      </c>
      <c r="AC1828" s="1" t="str">
        <f>Tabulka1[[#This Row],[z2Label]]</f>
        <v>Conductivity (mS/cm)</v>
      </c>
      <c r="AD1828" s="1">
        <f>Tabulka1[[#This Row],[y2]]</f>
        <v>0.1</v>
      </c>
      <c r="AE1828" s="1">
        <f>Tabulka1[[#This Row],[x3]]</f>
        <v>9.4004231368009243</v>
      </c>
      <c r="AF1828" s="1">
        <f>Tabulka1[[#This Row],[x2]]-Tabulka1[[#This Row],[x3]]</f>
        <v>0.59957686319907566</v>
      </c>
      <c r="AG1828" s="1">
        <f>100-Tabulka1[[#This Row],[Na2O_proc]]-Tabulka1[[#This Row],[SiO2_proc]]</f>
        <v>90</v>
      </c>
      <c r="AH1828" s="1">
        <f>Tabulka1[[#This Row],[z2]]</f>
        <v>406.5</v>
      </c>
      <c r="AI1828" s="1">
        <f>Tabulka1[[#This Row],[std2]]</f>
        <v>2.1213203435596424</v>
      </c>
      <c r="AJ1828" s="1" t="str">
        <f>Tabulka1[[#This Row],[z2Label]]</f>
        <v>Conductivity (mS/cm)</v>
      </c>
      <c r="AK1828" s="1">
        <v>25</v>
      </c>
      <c r="AL1828" s="1" t="s">
        <v>83</v>
      </c>
      <c r="AM1828" s="1" t="s">
        <v>79</v>
      </c>
      <c r="AN1828" s="1"/>
      <c r="AO1828" s="1"/>
      <c r="AP1828" s="1"/>
      <c r="AQ1828" s="1"/>
    </row>
    <row r="1829" spans="1:43" ht="16.5" x14ac:dyDescent="0.35">
      <c r="A1829" s="1">
        <f t="shared" ref="A1829:B1829" si="1590">A1720</f>
        <v>3.4787683126422095</v>
      </c>
      <c r="B1829" s="1">
        <f t="shared" si="1590"/>
        <v>0.17393841563211049</v>
      </c>
      <c r="C1829" s="1">
        <f>Tabulka1[[#This Row],[z2]]</f>
        <v>538.5</v>
      </c>
      <c r="D1829" s="1">
        <f>Tabulka1[[#This Row],[std2]]</f>
        <v>2.1213203435596424</v>
      </c>
      <c r="E1829" s="1">
        <f t="shared" si="1541"/>
        <v>2</v>
      </c>
      <c r="F1829" s="1" t="s">
        <v>84</v>
      </c>
      <c r="G1829" s="1" t="s">
        <v>27</v>
      </c>
      <c r="H1829" s="1" t="str">
        <f>Tabulka1[[#This Row],[z2Label]]</f>
        <v>Conductivity (mS/cm)</v>
      </c>
      <c r="I1829" s="1">
        <f t="shared" ref="I1829:J1829" si="1591">I1720</f>
        <v>15</v>
      </c>
      <c r="J1829" s="1">
        <f t="shared" si="1591"/>
        <v>0.1</v>
      </c>
      <c r="K1829" s="1">
        <v>538.5</v>
      </c>
      <c r="L1829" s="1">
        <v>2.1213203435596424</v>
      </c>
      <c r="M1829" s="1" t="s">
        <v>29</v>
      </c>
      <c r="N1829" s="1" t="s">
        <v>28</v>
      </c>
      <c r="O1829" s="1" t="s">
        <v>71</v>
      </c>
      <c r="P1829" s="1">
        <f t="shared" ref="P1829:Q1829" si="1592">P1720</f>
        <v>14.100634705201388</v>
      </c>
      <c r="Q1829" s="1">
        <f t="shared" si="1592"/>
        <v>0.1</v>
      </c>
      <c r="R1829" s="1">
        <f>Tabulka1[[#This Row],[z2]]</f>
        <v>538.5</v>
      </c>
      <c r="S1829" s="1">
        <f>Tabulka1[[#This Row],[std2]]</f>
        <v>2.1213203435596424</v>
      </c>
      <c r="T1829" s="1" t="s">
        <v>39</v>
      </c>
      <c r="U1829" s="1" t="s">
        <v>28</v>
      </c>
      <c r="V1829" s="1" t="str">
        <f>Tabulka1[[#This Row],[z2Label]]</f>
        <v>Conductivity (mS/cm)</v>
      </c>
      <c r="W1829" s="1">
        <f t="shared" ref="W1829:X1829" si="1593">W1720</f>
        <v>3.5222264228033628</v>
      </c>
      <c r="X1829" s="1">
        <f t="shared" si="1593"/>
        <v>0.17611132114016836</v>
      </c>
      <c r="Y1829" s="1">
        <f>Tabulka1[[#This Row],[z2]]</f>
        <v>538.5</v>
      </c>
      <c r="Z1829" s="1">
        <f>Tabulka1[[#This Row],[std2]]</f>
        <v>2.1213203435596424</v>
      </c>
      <c r="AA1829" s="1" t="s">
        <v>40</v>
      </c>
      <c r="AB1829" s="1" t="s">
        <v>37</v>
      </c>
      <c r="AC1829" s="1" t="str">
        <f>Tabulka1[[#This Row],[z2Label]]</f>
        <v>Conductivity (mS/cm)</v>
      </c>
      <c r="AD1829" s="1">
        <f>Tabulka1[[#This Row],[y2]]</f>
        <v>0.1</v>
      </c>
      <c r="AE1829" s="1">
        <f>Tabulka1[[#This Row],[x3]]</f>
        <v>14.100634705201388</v>
      </c>
      <c r="AF1829" s="1">
        <f>Tabulka1[[#This Row],[x2]]-Tabulka1[[#This Row],[x3]]</f>
        <v>0.89936529479861171</v>
      </c>
      <c r="AG1829" s="1">
        <f>100-Tabulka1[[#This Row],[Na2O_proc]]-Tabulka1[[#This Row],[SiO2_proc]]</f>
        <v>85</v>
      </c>
      <c r="AH1829" s="1">
        <f>Tabulka1[[#This Row],[z2]]</f>
        <v>538.5</v>
      </c>
      <c r="AI1829" s="1">
        <f>Tabulka1[[#This Row],[std2]]</f>
        <v>2.1213203435596424</v>
      </c>
      <c r="AJ1829" s="1" t="str">
        <f>Tabulka1[[#This Row],[z2Label]]</f>
        <v>Conductivity (mS/cm)</v>
      </c>
      <c r="AK1829" s="1">
        <v>25</v>
      </c>
      <c r="AL1829" s="1" t="s">
        <v>83</v>
      </c>
      <c r="AM1829" s="1" t="s">
        <v>79</v>
      </c>
      <c r="AN1829" s="1"/>
      <c r="AO1829" s="1"/>
      <c r="AP1829" s="1"/>
      <c r="AQ1829" s="1"/>
    </row>
    <row r="1830" spans="1:43" ht="16.5" x14ac:dyDescent="0.35">
      <c r="A1830" s="1">
        <f t="shared" ref="A1830:B1830" si="1594">A1721</f>
        <v>4.8764719971258623</v>
      </c>
      <c r="B1830" s="1">
        <f t="shared" si="1594"/>
        <v>0.24382359985629312</v>
      </c>
      <c r="C1830" s="1">
        <f>Tabulka1[[#This Row],[z2]]</f>
        <v>622</v>
      </c>
      <c r="D1830" s="1">
        <f>Tabulka1[[#This Row],[std2]]</f>
        <v>2.8284271247461903</v>
      </c>
      <c r="E1830" s="1">
        <f t="shared" si="1541"/>
        <v>2</v>
      </c>
      <c r="F1830" s="1" t="s">
        <v>84</v>
      </c>
      <c r="G1830" s="1" t="s">
        <v>27</v>
      </c>
      <c r="H1830" s="1" t="str">
        <f>Tabulka1[[#This Row],[z2Label]]</f>
        <v>Conductivity (mS/cm)</v>
      </c>
      <c r="I1830" s="1">
        <f t="shared" ref="I1830:J1830" si="1595">I1721</f>
        <v>20</v>
      </c>
      <c r="J1830" s="1">
        <f t="shared" si="1595"/>
        <v>0.1</v>
      </c>
      <c r="K1830" s="1">
        <v>622</v>
      </c>
      <c r="L1830" s="1">
        <v>2.8284271247461903</v>
      </c>
      <c r="M1830" s="1" t="s">
        <v>29</v>
      </c>
      <c r="N1830" s="1" t="s">
        <v>28</v>
      </c>
      <c r="O1830" s="1" t="s">
        <v>71</v>
      </c>
      <c r="P1830" s="1">
        <f t="shared" ref="P1830:Q1830" si="1596">P1721</f>
        <v>18.800846273601849</v>
      </c>
      <c r="Q1830" s="1">
        <f t="shared" si="1596"/>
        <v>0.1</v>
      </c>
      <c r="R1830" s="1">
        <f>Tabulka1[[#This Row],[z2]]</f>
        <v>622</v>
      </c>
      <c r="S1830" s="1">
        <f>Tabulka1[[#This Row],[std2]]</f>
        <v>2.8284271247461903</v>
      </c>
      <c r="T1830" s="1" t="s">
        <v>39</v>
      </c>
      <c r="U1830" s="1" t="s">
        <v>28</v>
      </c>
      <c r="V1830" s="1" t="str">
        <f>Tabulka1[[#This Row],[z2Label]]</f>
        <v>Conductivity (mS/cm)</v>
      </c>
      <c r="W1830" s="1">
        <f t="shared" ref="W1830:X1830" si="1597">W1721</f>
        <v>4.9898207656380977</v>
      </c>
      <c r="X1830" s="1">
        <f t="shared" si="1597"/>
        <v>0.24949103828190569</v>
      </c>
      <c r="Y1830" s="1">
        <f>Tabulka1[[#This Row],[z2]]</f>
        <v>622</v>
      </c>
      <c r="Z1830" s="1">
        <f>Tabulka1[[#This Row],[std2]]</f>
        <v>2.8284271247461903</v>
      </c>
      <c r="AA1830" s="1" t="s">
        <v>40</v>
      </c>
      <c r="AB1830" s="1" t="s">
        <v>37</v>
      </c>
      <c r="AC1830" s="1" t="str">
        <f>Tabulka1[[#This Row],[z2Label]]</f>
        <v>Conductivity (mS/cm)</v>
      </c>
      <c r="AD1830" s="1">
        <f>Tabulka1[[#This Row],[y2]]</f>
        <v>0.1</v>
      </c>
      <c r="AE1830" s="1">
        <f>Tabulka1[[#This Row],[x3]]</f>
        <v>18.800846273601849</v>
      </c>
      <c r="AF1830" s="1">
        <f>Tabulka1[[#This Row],[x2]]-Tabulka1[[#This Row],[x3]]</f>
        <v>1.1991537263981513</v>
      </c>
      <c r="AG1830" s="1">
        <f>100-Tabulka1[[#This Row],[Na2O_proc]]-Tabulka1[[#This Row],[SiO2_proc]]</f>
        <v>80</v>
      </c>
      <c r="AH1830" s="1">
        <f>Tabulka1[[#This Row],[z2]]</f>
        <v>622</v>
      </c>
      <c r="AI1830" s="1">
        <f>Tabulka1[[#This Row],[std2]]</f>
        <v>2.8284271247461903</v>
      </c>
      <c r="AJ1830" s="1" t="str">
        <f>Tabulka1[[#This Row],[z2Label]]</f>
        <v>Conductivity (mS/cm)</v>
      </c>
      <c r="AK1830" s="1">
        <v>25</v>
      </c>
      <c r="AL1830" s="1" t="s">
        <v>83</v>
      </c>
      <c r="AM1830" s="1" t="s">
        <v>79</v>
      </c>
      <c r="AN1830" s="1"/>
      <c r="AO1830" s="1"/>
      <c r="AP1830" s="1"/>
      <c r="AQ1830" s="1"/>
    </row>
    <row r="1831" spans="1:43" ht="16.5" x14ac:dyDescent="0.35">
      <c r="A1831" s="1">
        <f t="shared" ref="A1831:B1831" si="1598">A1722</f>
        <v>6.3994201828270327</v>
      </c>
      <c r="B1831" s="1">
        <f t="shared" si="1598"/>
        <v>0.31997100914135168</v>
      </c>
      <c r="C1831" s="1">
        <f>Tabulka1[[#This Row],[z2]]</f>
        <v>647.5</v>
      </c>
      <c r="D1831" s="1">
        <f>Tabulka1[[#This Row],[std2]]</f>
        <v>3.5355339059327378</v>
      </c>
      <c r="E1831" s="1">
        <f t="shared" si="1541"/>
        <v>2</v>
      </c>
      <c r="F1831" s="1" t="s">
        <v>84</v>
      </c>
      <c r="G1831" s="1" t="s">
        <v>27</v>
      </c>
      <c r="H1831" s="1" t="str">
        <f>Tabulka1[[#This Row],[z2Label]]</f>
        <v>Conductivity (mS/cm)</v>
      </c>
      <c r="I1831" s="1">
        <f t="shared" ref="I1831:J1831" si="1599">I1722</f>
        <v>25</v>
      </c>
      <c r="J1831" s="1">
        <f t="shared" si="1599"/>
        <v>0.1</v>
      </c>
      <c r="K1831" s="1">
        <v>647.5</v>
      </c>
      <c r="L1831" s="1">
        <v>3.5355339059327378</v>
      </c>
      <c r="M1831" s="1" t="s">
        <v>29</v>
      </c>
      <c r="N1831" s="1" t="s">
        <v>28</v>
      </c>
      <c r="O1831" s="1" t="s">
        <v>71</v>
      </c>
      <c r="P1831" s="1">
        <f t="shared" ref="P1831:Q1831" si="1600">P1722</f>
        <v>23.501057842002314</v>
      </c>
      <c r="Q1831" s="1">
        <f t="shared" si="1600"/>
        <v>0.1</v>
      </c>
      <c r="R1831" s="1">
        <f>Tabulka1[[#This Row],[z2]]</f>
        <v>647.5</v>
      </c>
      <c r="S1831" s="1">
        <f>Tabulka1[[#This Row],[std2]]</f>
        <v>3.5355339059327378</v>
      </c>
      <c r="T1831" s="1" t="s">
        <v>39</v>
      </c>
      <c r="U1831" s="1" t="s">
        <v>28</v>
      </c>
      <c r="V1831" s="1" t="str">
        <f>Tabulka1[[#This Row],[z2Label]]</f>
        <v>Conductivity (mS/cm)</v>
      </c>
      <c r="W1831" s="1">
        <f t="shared" ref="W1831:X1831" si="1601">W1722</f>
        <v>6.6530943541841312</v>
      </c>
      <c r="X1831" s="1">
        <f t="shared" si="1601"/>
        <v>0.33265471770920674</v>
      </c>
      <c r="Y1831" s="1">
        <f>Tabulka1[[#This Row],[z2]]</f>
        <v>647.5</v>
      </c>
      <c r="Z1831" s="1">
        <f>Tabulka1[[#This Row],[std2]]</f>
        <v>3.5355339059327378</v>
      </c>
      <c r="AA1831" s="1" t="s">
        <v>40</v>
      </c>
      <c r="AB1831" s="1" t="s">
        <v>37</v>
      </c>
      <c r="AC1831" s="1" t="str">
        <f>Tabulka1[[#This Row],[z2Label]]</f>
        <v>Conductivity (mS/cm)</v>
      </c>
      <c r="AD1831" s="1">
        <f>Tabulka1[[#This Row],[y2]]</f>
        <v>0.1</v>
      </c>
      <c r="AE1831" s="1">
        <f>Tabulka1[[#This Row],[x3]]</f>
        <v>23.501057842002314</v>
      </c>
      <c r="AF1831" s="1">
        <f>Tabulka1[[#This Row],[x2]]-Tabulka1[[#This Row],[x3]]</f>
        <v>1.4989421579976856</v>
      </c>
      <c r="AG1831" s="1">
        <f>100-Tabulka1[[#This Row],[Na2O_proc]]-Tabulka1[[#This Row],[SiO2_proc]]</f>
        <v>75</v>
      </c>
      <c r="AH1831" s="1">
        <f>Tabulka1[[#This Row],[z2]]</f>
        <v>647.5</v>
      </c>
      <c r="AI1831" s="1">
        <f>Tabulka1[[#This Row],[std2]]</f>
        <v>3.5355339059327378</v>
      </c>
      <c r="AJ1831" s="1" t="str">
        <f>Tabulka1[[#This Row],[z2Label]]</f>
        <v>Conductivity (mS/cm)</v>
      </c>
      <c r="AK1831" s="1">
        <v>25</v>
      </c>
      <c r="AL1831" s="1" t="s">
        <v>83</v>
      </c>
      <c r="AM1831" s="1" t="s">
        <v>79</v>
      </c>
      <c r="AN1831" s="1"/>
      <c r="AO1831" s="1"/>
      <c r="AP1831" s="1"/>
      <c r="AQ1831" s="1"/>
    </row>
    <row r="1832" spans="1:43" ht="16.5" x14ac:dyDescent="0.35">
      <c r="A1832" s="1">
        <f t="shared" ref="A1832:B1832" si="1602">A1723</f>
        <v>8.0625523931180378</v>
      </c>
      <c r="B1832" s="1">
        <f t="shared" si="1602"/>
        <v>0.40312761965590194</v>
      </c>
      <c r="C1832" s="1">
        <f>Tabulka1[[#This Row],[z2]]</f>
        <v>621</v>
      </c>
      <c r="D1832" s="1">
        <f>Tabulka1[[#This Row],[std2]]</f>
        <v>4.2426406871192848</v>
      </c>
      <c r="E1832" s="1">
        <f t="shared" si="1541"/>
        <v>2</v>
      </c>
      <c r="F1832" s="1" t="s">
        <v>84</v>
      </c>
      <c r="G1832" s="1" t="s">
        <v>27</v>
      </c>
      <c r="H1832" s="1" t="str">
        <f>Tabulka1[[#This Row],[z2Label]]</f>
        <v>Conductivity (mS/cm)</v>
      </c>
      <c r="I1832" s="1">
        <f t="shared" ref="I1832:J1832" si="1603">I1723</f>
        <v>30</v>
      </c>
      <c r="J1832" s="1">
        <f t="shared" si="1603"/>
        <v>0.1</v>
      </c>
      <c r="K1832" s="1">
        <v>621</v>
      </c>
      <c r="L1832" s="1">
        <v>4.2426406871192848</v>
      </c>
      <c r="M1832" s="1" t="s">
        <v>29</v>
      </c>
      <c r="N1832" s="1" t="s">
        <v>28</v>
      </c>
      <c r="O1832" s="1" t="s">
        <v>71</v>
      </c>
      <c r="P1832" s="1">
        <f t="shared" ref="P1832:Q1832" si="1604">P1723</f>
        <v>28.201269410402777</v>
      </c>
      <c r="Q1832" s="1">
        <f t="shared" si="1604"/>
        <v>0.1</v>
      </c>
      <c r="R1832" s="1">
        <f>Tabulka1[[#This Row],[z2]]</f>
        <v>621</v>
      </c>
      <c r="S1832" s="1">
        <f>Tabulka1[[#This Row],[std2]]</f>
        <v>4.2426406871192848</v>
      </c>
      <c r="T1832" s="1" t="s">
        <v>39</v>
      </c>
      <c r="U1832" s="1" t="s">
        <v>28</v>
      </c>
      <c r="V1832" s="1" t="str">
        <f>Tabulka1[[#This Row],[z2Label]]</f>
        <v>Conductivity (mS/cm)</v>
      </c>
      <c r="W1832" s="1">
        <f t="shared" ref="W1832:X1832" si="1605">W1723</f>
        <v>8.5539784553795961</v>
      </c>
      <c r="X1832" s="1">
        <f t="shared" si="1605"/>
        <v>0.42769892276898031</v>
      </c>
      <c r="Y1832" s="1">
        <f>Tabulka1[[#This Row],[z2]]</f>
        <v>621</v>
      </c>
      <c r="Z1832" s="1">
        <f>Tabulka1[[#This Row],[std2]]</f>
        <v>4.2426406871192848</v>
      </c>
      <c r="AA1832" s="1" t="s">
        <v>40</v>
      </c>
      <c r="AB1832" s="1" t="s">
        <v>37</v>
      </c>
      <c r="AC1832" s="1" t="str">
        <f>Tabulka1[[#This Row],[z2Label]]</f>
        <v>Conductivity (mS/cm)</v>
      </c>
      <c r="AD1832" s="1">
        <f>Tabulka1[[#This Row],[y2]]</f>
        <v>0.1</v>
      </c>
      <c r="AE1832" s="1">
        <f>Tabulka1[[#This Row],[x3]]</f>
        <v>28.201269410402777</v>
      </c>
      <c r="AF1832" s="1">
        <f>Tabulka1[[#This Row],[x2]]-Tabulka1[[#This Row],[x3]]</f>
        <v>1.7987305895972234</v>
      </c>
      <c r="AG1832" s="1">
        <f>100-Tabulka1[[#This Row],[Na2O_proc]]-Tabulka1[[#This Row],[SiO2_proc]]</f>
        <v>70</v>
      </c>
      <c r="AH1832" s="1">
        <f>Tabulka1[[#This Row],[z2]]</f>
        <v>621</v>
      </c>
      <c r="AI1832" s="1">
        <f>Tabulka1[[#This Row],[std2]]</f>
        <v>4.2426406871192848</v>
      </c>
      <c r="AJ1832" s="1" t="str">
        <f>Tabulka1[[#This Row],[z2Label]]</f>
        <v>Conductivity (mS/cm)</v>
      </c>
      <c r="AK1832" s="1">
        <v>25</v>
      </c>
      <c r="AL1832" s="1" t="s">
        <v>83</v>
      </c>
      <c r="AM1832" s="1" t="s">
        <v>79</v>
      </c>
      <c r="AN1832" s="1"/>
      <c r="AO1832" s="1"/>
      <c r="AP1832" s="1"/>
      <c r="AQ1832" s="1"/>
    </row>
    <row r="1833" spans="1:43" ht="16.5" x14ac:dyDescent="0.35">
      <c r="A1833" s="1">
        <f t="shared" ref="A1833:B1833" si="1606">A1724</f>
        <v>9.8733433795058065</v>
      </c>
      <c r="B1833" s="1">
        <f t="shared" si="1606"/>
        <v>0.49366716897529034</v>
      </c>
      <c r="C1833" s="1">
        <f>Tabulka1[[#This Row],[z2]]</f>
        <v>545</v>
      </c>
      <c r="D1833" s="1">
        <f>Tabulka1[[#This Row],[std2]]</f>
        <v>2.8284271247461903</v>
      </c>
      <c r="E1833" s="1">
        <f t="shared" si="1541"/>
        <v>2</v>
      </c>
      <c r="F1833" s="1" t="s">
        <v>84</v>
      </c>
      <c r="G1833" s="1" t="s">
        <v>27</v>
      </c>
      <c r="H1833" s="1" t="str">
        <f>Tabulka1[[#This Row],[z2Label]]</f>
        <v>Conductivity (mS/cm)</v>
      </c>
      <c r="I1833" s="1">
        <f t="shared" ref="I1833:J1833" si="1607">I1724</f>
        <v>35</v>
      </c>
      <c r="J1833" s="1">
        <f t="shared" si="1607"/>
        <v>0.1</v>
      </c>
      <c r="K1833" s="1">
        <v>545</v>
      </c>
      <c r="L1833" s="1">
        <v>2.8284271247461903</v>
      </c>
      <c r="M1833" s="1" t="s">
        <v>29</v>
      </c>
      <c r="N1833" s="1" t="s">
        <v>28</v>
      </c>
      <c r="O1833" s="1" t="s">
        <v>71</v>
      </c>
      <c r="P1833" s="1">
        <f t="shared" ref="P1833:Q1833" si="1608">P1724</f>
        <v>32.901480978803235</v>
      </c>
      <c r="Q1833" s="1">
        <f t="shared" si="1608"/>
        <v>0.1</v>
      </c>
      <c r="R1833" s="1">
        <f>Tabulka1[[#This Row],[z2]]</f>
        <v>545</v>
      </c>
      <c r="S1833" s="1">
        <f>Tabulka1[[#This Row],[std2]]</f>
        <v>2.8284271247461903</v>
      </c>
      <c r="T1833" s="1" t="s">
        <v>39</v>
      </c>
      <c r="U1833" s="1" t="s">
        <v>28</v>
      </c>
      <c r="V1833" s="1" t="str">
        <f>Tabulka1[[#This Row],[z2Label]]</f>
        <v>Conductivity (mS/cm)</v>
      </c>
      <c r="W1833" s="1">
        <f t="shared" ref="W1833:X1833" si="1609">W1724</f>
        <v>10.747306264451288</v>
      </c>
      <c r="X1833" s="1">
        <f t="shared" si="1609"/>
        <v>0.53736531322256609</v>
      </c>
      <c r="Y1833" s="1">
        <f>Tabulka1[[#This Row],[z2]]</f>
        <v>545</v>
      </c>
      <c r="Z1833" s="1">
        <f>Tabulka1[[#This Row],[std2]]</f>
        <v>2.8284271247461903</v>
      </c>
      <c r="AA1833" s="1" t="s">
        <v>40</v>
      </c>
      <c r="AB1833" s="1" t="s">
        <v>37</v>
      </c>
      <c r="AC1833" s="1" t="str">
        <f>Tabulka1[[#This Row],[z2Label]]</f>
        <v>Conductivity (mS/cm)</v>
      </c>
      <c r="AD1833" s="1">
        <f>Tabulka1[[#This Row],[y2]]</f>
        <v>0.1</v>
      </c>
      <c r="AE1833" s="1">
        <f>Tabulka1[[#This Row],[x3]]</f>
        <v>32.901480978803235</v>
      </c>
      <c r="AF1833" s="1">
        <f>Tabulka1[[#This Row],[x2]]-Tabulka1[[#This Row],[x3]]</f>
        <v>2.0985190211967648</v>
      </c>
      <c r="AG1833" s="1">
        <f>100-Tabulka1[[#This Row],[Na2O_proc]]-Tabulka1[[#This Row],[SiO2_proc]]</f>
        <v>65</v>
      </c>
      <c r="AH1833" s="1">
        <f>Tabulka1[[#This Row],[z2]]</f>
        <v>545</v>
      </c>
      <c r="AI1833" s="1">
        <f>Tabulka1[[#This Row],[std2]]</f>
        <v>2.8284271247461903</v>
      </c>
      <c r="AJ1833" s="1" t="str">
        <f>Tabulka1[[#This Row],[z2Label]]</f>
        <v>Conductivity (mS/cm)</v>
      </c>
      <c r="AK1833" s="1">
        <v>25</v>
      </c>
      <c r="AL1833" s="1" t="s">
        <v>83</v>
      </c>
      <c r="AM1833" s="1" t="s">
        <v>79</v>
      </c>
      <c r="AN1833" s="1"/>
      <c r="AO1833" s="1"/>
      <c r="AP1833" s="1"/>
      <c r="AQ1833" s="1"/>
    </row>
    <row r="1834" spans="1:43" ht="16.5" x14ac:dyDescent="0.35">
      <c r="A1834" s="1">
        <f t="shared" ref="A1834:B1834" si="1610">A1725</f>
        <v>11.841922478144582</v>
      </c>
      <c r="B1834" s="1">
        <f t="shared" si="1610"/>
        <v>0.5920961239072291</v>
      </c>
      <c r="C1834" s="1">
        <f>Tabulka1[[#This Row],[z2]]</f>
        <v>447.5</v>
      </c>
      <c r="D1834" s="1">
        <f>Tabulka1[[#This Row],[std2]]</f>
        <v>3.5355339059327378</v>
      </c>
      <c r="E1834" s="1">
        <f t="shared" si="1541"/>
        <v>2</v>
      </c>
      <c r="F1834" s="1" t="s">
        <v>84</v>
      </c>
      <c r="G1834" s="1" t="s">
        <v>27</v>
      </c>
      <c r="H1834" s="1" t="str">
        <f>Tabulka1[[#This Row],[z2Label]]</f>
        <v>Conductivity (mS/cm)</v>
      </c>
      <c r="I1834" s="1">
        <f t="shared" ref="I1834:J1834" si="1611">I1725</f>
        <v>40</v>
      </c>
      <c r="J1834" s="1">
        <f t="shared" si="1611"/>
        <v>0.1</v>
      </c>
      <c r="K1834" s="1">
        <v>447.5</v>
      </c>
      <c r="L1834" s="1">
        <v>3.5355339059327378</v>
      </c>
      <c r="M1834" s="1" t="s">
        <v>29</v>
      </c>
      <c r="N1834" s="1" t="s">
        <v>28</v>
      </c>
      <c r="O1834" s="1" t="s">
        <v>71</v>
      </c>
      <c r="P1834" s="1">
        <f t="shared" ref="P1834:Q1834" si="1612">P1725</f>
        <v>37.601692547203697</v>
      </c>
      <c r="Q1834" s="1">
        <f t="shared" si="1612"/>
        <v>0.1</v>
      </c>
      <c r="R1834" s="1">
        <f>Tabulka1[[#This Row],[z2]]</f>
        <v>447.5</v>
      </c>
      <c r="S1834" s="1">
        <f>Tabulka1[[#This Row],[std2]]</f>
        <v>3.5355339059327378</v>
      </c>
      <c r="T1834" s="1" t="s">
        <v>39</v>
      </c>
      <c r="U1834" s="1" t="s">
        <v>28</v>
      </c>
      <c r="V1834" s="1" t="str">
        <f>Tabulka1[[#This Row],[z2Label]]</f>
        <v>Conductivity (mS/cm)</v>
      </c>
      <c r="W1834" s="1">
        <f t="shared" ref="W1834:X1834" si="1613">W1725</f>
        <v>13.306188708368261</v>
      </c>
      <c r="X1834" s="1">
        <f t="shared" si="1613"/>
        <v>0.66530943541841514</v>
      </c>
      <c r="Y1834" s="1">
        <f>Tabulka1[[#This Row],[z2]]</f>
        <v>447.5</v>
      </c>
      <c r="Z1834" s="1">
        <f>Tabulka1[[#This Row],[std2]]</f>
        <v>3.5355339059327378</v>
      </c>
      <c r="AA1834" s="1" t="s">
        <v>40</v>
      </c>
      <c r="AB1834" s="1" t="s">
        <v>37</v>
      </c>
      <c r="AC1834" s="1" t="str">
        <f>Tabulka1[[#This Row],[z2Label]]</f>
        <v>Conductivity (mS/cm)</v>
      </c>
      <c r="AD1834" s="1">
        <f>Tabulka1[[#This Row],[y2]]</f>
        <v>0.1</v>
      </c>
      <c r="AE1834" s="1">
        <f>Tabulka1[[#This Row],[x3]]</f>
        <v>37.601692547203697</v>
      </c>
      <c r="AF1834" s="1">
        <f>Tabulka1[[#This Row],[x2]]-Tabulka1[[#This Row],[x3]]</f>
        <v>2.3983074527963026</v>
      </c>
      <c r="AG1834" s="1">
        <f>100-Tabulka1[[#This Row],[Na2O_proc]]-Tabulka1[[#This Row],[SiO2_proc]]</f>
        <v>60</v>
      </c>
      <c r="AH1834" s="1">
        <f>Tabulka1[[#This Row],[z2]]</f>
        <v>447.5</v>
      </c>
      <c r="AI1834" s="1">
        <f>Tabulka1[[#This Row],[std2]]</f>
        <v>3.5355339059327378</v>
      </c>
      <c r="AJ1834" s="1" t="str">
        <f>Tabulka1[[#This Row],[z2Label]]</f>
        <v>Conductivity (mS/cm)</v>
      </c>
      <c r="AK1834" s="1">
        <v>25</v>
      </c>
      <c r="AL1834" s="1" t="s">
        <v>83</v>
      </c>
      <c r="AM1834" s="1" t="s">
        <v>79</v>
      </c>
      <c r="AN1834" s="1"/>
      <c r="AO1834" s="1"/>
      <c r="AP1834" s="1"/>
      <c r="AQ1834" s="1"/>
    </row>
    <row r="1835" spans="1:43" ht="16.5" x14ac:dyDescent="0.35">
      <c r="A1835" s="1">
        <f t="shared" ref="A1835:B1835" si="1614">A1726</f>
        <v>12.881916621342461</v>
      </c>
      <c r="B1835" s="1">
        <f t="shared" si="1614"/>
        <v>0.64409583106712309</v>
      </c>
      <c r="C1835" s="1">
        <f>Tabulka1[[#This Row],[z2]]</f>
        <v>387</v>
      </c>
      <c r="D1835" s="1">
        <f>Tabulka1[[#This Row],[std2]]</f>
        <v>4.2426406871192848</v>
      </c>
      <c r="E1835" s="1">
        <f t="shared" si="1541"/>
        <v>2</v>
      </c>
      <c r="F1835" s="1" t="s">
        <v>84</v>
      </c>
      <c r="G1835" s="1" t="s">
        <v>27</v>
      </c>
      <c r="H1835" s="1" t="str">
        <f>Tabulka1[[#This Row],[z2Label]]</f>
        <v>Conductivity (mS/cm)</v>
      </c>
      <c r="I1835" s="1">
        <f t="shared" ref="I1835:J1835" si="1615">I1726</f>
        <v>42.5</v>
      </c>
      <c r="J1835" s="1">
        <f t="shared" si="1615"/>
        <v>0.1</v>
      </c>
      <c r="K1835" s="1">
        <v>387</v>
      </c>
      <c r="L1835" s="1">
        <v>4.2426406871192848</v>
      </c>
      <c r="M1835" s="1" t="s">
        <v>29</v>
      </c>
      <c r="N1835" s="1" t="s">
        <v>28</v>
      </c>
      <c r="O1835" s="1" t="s">
        <v>71</v>
      </c>
      <c r="P1835" s="1">
        <f t="shared" ref="P1835:Q1835" si="1616">P1726</f>
        <v>39.951798331403928</v>
      </c>
      <c r="Q1835" s="1">
        <f t="shared" si="1616"/>
        <v>0.1</v>
      </c>
      <c r="R1835" s="1">
        <f>Tabulka1[[#This Row],[z2]]</f>
        <v>387</v>
      </c>
      <c r="S1835" s="1">
        <f>Tabulka1[[#This Row],[std2]]</f>
        <v>4.2426406871192848</v>
      </c>
      <c r="T1835" s="1" t="s">
        <v>39</v>
      </c>
      <c r="U1835" s="1" t="s">
        <v>28</v>
      </c>
      <c r="V1835" s="1" t="str">
        <f>Tabulka1[[#This Row],[z2Label]]</f>
        <v>Conductivity (mS/cm)</v>
      </c>
      <c r="W1835" s="1">
        <f t="shared" ref="W1835:X1835" si="1617">W1726</f>
        <v>14.752513567973507</v>
      </c>
      <c r="X1835" s="1">
        <f t="shared" si="1617"/>
        <v>0.73762567839867754</v>
      </c>
      <c r="Y1835" s="1">
        <f>Tabulka1[[#This Row],[z2]]</f>
        <v>387</v>
      </c>
      <c r="Z1835" s="1">
        <f>Tabulka1[[#This Row],[std2]]</f>
        <v>4.2426406871192848</v>
      </c>
      <c r="AA1835" s="1" t="s">
        <v>40</v>
      </c>
      <c r="AB1835" s="1" t="s">
        <v>37</v>
      </c>
      <c r="AC1835" s="1" t="str">
        <f>Tabulka1[[#This Row],[z2Label]]</f>
        <v>Conductivity (mS/cm)</v>
      </c>
      <c r="AD1835" s="1">
        <f>Tabulka1[[#This Row],[y2]]</f>
        <v>0.1</v>
      </c>
      <c r="AE1835" s="1">
        <f>Tabulka1[[#This Row],[x3]]</f>
        <v>39.951798331403928</v>
      </c>
      <c r="AF1835" s="1">
        <f>Tabulka1[[#This Row],[x2]]-Tabulka1[[#This Row],[x3]]</f>
        <v>2.5482016685960716</v>
      </c>
      <c r="AG1835" s="1">
        <f>100-Tabulka1[[#This Row],[Na2O_proc]]-Tabulka1[[#This Row],[SiO2_proc]]</f>
        <v>57.5</v>
      </c>
      <c r="AH1835" s="1">
        <f>Tabulka1[[#This Row],[z2]]</f>
        <v>387</v>
      </c>
      <c r="AI1835" s="1">
        <f>Tabulka1[[#This Row],[std2]]</f>
        <v>4.2426406871192848</v>
      </c>
      <c r="AJ1835" s="1" t="str">
        <f>Tabulka1[[#This Row],[z2Label]]</f>
        <v>Conductivity (mS/cm)</v>
      </c>
      <c r="AK1835" s="1">
        <v>25</v>
      </c>
      <c r="AL1835" s="1" t="s">
        <v>83</v>
      </c>
      <c r="AM1835" s="1" t="s">
        <v>79</v>
      </c>
      <c r="AN1835" s="1"/>
      <c r="AO1835" s="1"/>
      <c r="AP1835" s="1"/>
      <c r="AQ1835" s="1"/>
    </row>
    <row r="1836" spans="1:43" ht="16.5" x14ac:dyDescent="0.35">
      <c r="A1836" s="1">
        <f t="shared" ref="A1836:B1836" si="1618">A1727</f>
        <v>0</v>
      </c>
      <c r="B1836" s="1">
        <f t="shared" si="1618"/>
        <v>0</v>
      </c>
      <c r="C1836" s="1">
        <f>Tabulka1[[#This Row],[z2]]</f>
        <v>1.6605000000000002E-2</v>
      </c>
      <c r="D1836" s="1">
        <f>Tabulka1[[#This Row],[std2]]</f>
        <v>1.0033845225037108E-2</v>
      </c>
      <c r="E1836" s="1">
        <f t="shared" si="1541"/>
        <v>3</v>
      </c>
      <c r="F1836" s="1" t="s">
        <v>84</v>
      </c>
      <c r="G1836" s="1" t="s">
        <v>27</v>
      </c>
      <c r="H1836" s="1" t="str">
        <f>Tabulka1[[#This Row],[z2Label]]</f>
        <v>Conductivity (mS/cm)</v>
      </c>
      <c r="I1836" s="1">
        <f t="shared" ref="I1836:J1836" si="1619">I1727</f>
        <v>0</v>
      </c>
      <c r="J1836" s="1">
        <f t="shared" si="1619"/>
        <v>0.5</v>
      </c>
      <c r="K1836">
        <v>1.6605000000000002E-2</v>
      </c>
      <c r="L1836">
        <v>1.0033845225037108E-2</v>
      </c>
      <c r="M1836" s="1" t="s">
        <v>29</v>
      </c>
      <c r="N1836" s="1" t="s">
        <v>28</v>
      </c>
      <c r="O1836" s="1" t="s">
        <v>71</v>
      </c>
      <c r="P1836" s="1">
        <f t="shared" ref="P1836:Q1836" si="1620">P1727</f>
        <v>0</v>
      </c>
      <c r="Q1836" s="1">
        <f t="shared" si="1620"/>
        <v>0.5</v>
      </c>
      <c r="R1836" s="1">
        <f>Tabulka1[[#This Row],[z2]]</f>
        <v>1.6605000000000002E-2</v>
      </c>
      <c r="S1836" s="1">
        <f>Tabulka1[[#This Row],[std2]]</f>
        <v>1.0033845225037108E-2</v>
      </c>
      <c r="T1836" s="1" t="s">
        <v>39</v>
      </c>
      <c r="U1836" s="1" t="s">
        <v>28</v>
      </c>
      <c r="V1836" s="1" t="str">
        <f>Tabulka1[[#This Row],[z2Label]]</f>
        <v>Conductivity (mS/cm)</v>
      </c>
      <c r="W1836" s="1">
        <f t="shared" ref="W1836:X1836" si="1621">W1727</f>
        <v>0</v>
      </c>
      <c r="X1836" s="1">
        <f t="shared" si="1621"/>
        <v>0</v>
      </c>
      <c r="Y1836" s="1">
        <f>Tabulka1[[#This Row],[z2]]</f>
        <v>1.6605000000000002E-2</v>
      </c>
      <c r="Z1836" s="1">
        <f>Tabulka1[[#This Row],[std2]]</f>
        <v>1.0033845225037108E-2</v>
      </c>
      <c r="AA1836" s="1" t="s">
        <v>40</v>
      </c>
      <c r="AB1836" s="1" t="s">
        <v>37</v>
      </c>
      <c r="AC1836" s="1" t="str">
        <f>Tabulka1[[#This Row],[z2Label]]</f>
        <v>Conductivity (mS/cm)</v>
      </c>
      <c r="AD1836" s="1">
        <f>Tabulka1[[#This Row],[y2]]</f>
        <v>0.5</v>
      </c>
      <c r="AE1836" s="1">
        <f>Tabulka1[[#This Row],[x3]]</f>
        <v>0</v>
      </c>
      <c r="AF1836" s="1">
        <f>Tabulka1[[#This Row],[x2]]-Tabulka1[[#This Row],[x3]]</f>
        <v>0</v>
      </c>
      <c r="AG1836" s="1">
        <f>100-Tabulka1[[#This Row],[Na2O_proc]]-Tabulka1[[#This Row],[SiO2_proc]]</f>
        <v>100</v>
      </c>
      <c r="AH1836" s="1">
        <f>Tabulka1[[#This Row],[z2]]</f>
        <v>1.6605000000000002E-2</v>
      </c>
      <c r="AI1836" s="1">
        <f>Tabulka1[[#This Row],[std2]]</f>
        <v>1.0033845225037108E-2</v>
      </c>
      <c r="AJ1836" s="1" t="str">
        <f>Tabulka1[[#This Row],[z2Label]]</f>
        <v>Conductivity (mS/cm)</v>
      </c>
      <c r="AK1836" s="1">
        <v>25</v>
      </c>
      <c r="AL1836" s="1" t="s">
        <v>83</v>
      </c>
      <c r="AM1836" s="1" t="s">
        <v>79</v>
      </c>
      <c r="AN1836" s="1"/>
      <c r="AO1836" s="1"/>
      <c r="AP1836" s="1"/>
      <c r="AQ1836" s="1"/>
    </row>
    <row r="1837" spans="1:43" ht="16.5" x14ac:dyDescent="0.35">
      <c r="A1837" s="1">
        <f t="shared" ref="A1837:B1837" si="1622">A1728</f>
        <v>0.84293602498470643</v>
      </c>
      <c r="B1837" s="1">
        <f t="shared" si="1622"/>
        <v>0.21073400624617661</v>
      </c>
      <c r="C1837" s="1">
        <f>Tabulka1[[#This Row],[z2]]</f>
        <v>143.55000000000001</v>
      </c>
      <c r="D1837" s="1">
        <f>Tabulka1[[#This Row],[std2]]</f>
        <v>1.4849242404917458</v>
      </c>
      <c r="E1837" s="1">
        <f t="shared" si="1541"/>
        <v>3</v>
      </c>
      <c r="F1837" s="1" t="s">
        <v>84</v>
      </c>
      <c r="G1837" s="1" t="s">
        <v>27</v>
      </c>
      <c r="H1837" s="1" t="str">
        <f>Tabulka1[[#This Row],[z2Label]]</f>
        <v>Conductivity (mS/cm)</v>
      </c>
      <c r="I1837" s="1">
        <f t="shared" ref="I1837:J1837" si="1623">I1728</f>
        <v>5</v>
      </c>
      <c r="J1837" s="1">
        <f t="shared" si="1623"/>
        <v>0.5</v>
      </c>
      <c r="K1837" s="1">
        <v>143.55000000000001</v>
      </c>
      <c r="L1837" s="1">
        <v>1.4849242404917458</v>
      </c>
      <c r="M1837" s="1" t="s">
        <v>29</v>
      </c>
      <c r="N1837" s="1" t="s">
        <v>28</v>
      </c>
      <c r="O1837" s="1" t="s">
        <v>71</v>
      </c>
      <c r="P1837" s="1">
        <f t="shared" ref="P1837:Q1837" si="1624">P1728</f>
        <v>3.7910106571364173</v>
      </c>
      <c r="Q1837" s="1">
        <f t="shared" si="1624"/>
        <v>0.5</v>
      </c>
      <c r="R1837" s="1">
        <f>Tabulka1[[#This Row],[z2]]</f>
        <v>143.55000000000001</v>
      </c>
      <c r="S1837" s="1">
        <f>Tabulka1[[#This Row],[std2]]</f>
        <v>1.4849242404917458</v>
      </c>
      <c r="T1837" s="1" t="s">
        <v>39</v>
      </c>
      <c r="U1837" s="1" t="s">
        <v>28</v>
      </c>
      <c r="V1837" s="1" t="str">
        <f>Tabulka1[[#This Row],[z2Label]]</f>
        <v>Conductivity (mS/cm)</v>
      </c>
      <c r="W1837" s="1">
        <f t="shared" ref="W1837:X1837" si="1625">W1728</f>
        <v>0.84728386212319151</v>
      </c>
      <c r="X1837" s="1">
        <f t="shared" si="1625"/>
        <v>0.21182096553079802</v>
      </c>
      <c r="Y1837" s="1">
        <f>Tabulka1[[#This Row],[z2]]</f>
        <v>143.55000000000001</v>
      </c>
      <c r="Z1837" s="1">
        <f>Tabulka1[[#This Row],[std2]]</f>
        <v>1.4849242404917458</v>
      </c>
      <c r="AA1837" s="1" t="s">
        <v>40</v>
      </c>
      <c r="AB1837" s="1" t="s">
        <v>37</v>
      </c>
      <c r="AC1837" s="1" t="str">
        <f>Tabulka1[[#This Row],[z2Label]]</f>
        <v>Conductivity (mS/cm)</v>
      </c>
      <c r="AD1837" s="1">
        <f>Tabulka1[[#This Row],[y2]]</f>
        <v>0.5</v>
      </c>
      <c r="AE1837" s="1">
        <f>Tabulka1[[#This Row],[x3]]</f>
        <v>3.7910106571364173</v>
      </c>
      <c r="AF1837" s="1">
        <f>Tabulka1[[#This Row],[x2]]-Tabulka1[[#This Row],[x3]]</f>
        <v>1.2089893428635827</v>
      </c>
      <c r="AG1837" s="1">
        <f>100-Tabulka1[[#This Row],[Na2O_proc]]-Tabulka1[[#This Row],[SiO2_proc]]</f>
        <v>95</v>
      </c>
      <c r="AH1837" s="1">
        <f>Tabulka1[[#This Row],[z2]]</f>
        <v>143.55000000000001</v>
      </c>
      <c r="AI1837" s="1">
        <f>Tabulka1[[#This Row],[std2]]</f>
        <v>1.4849242404917458</v>
      </c>
      <c r="AJ1837" s="1" t="str">
        <f>Tabulka1[[#This Row],[z2Label]]</f>
        <v>Conductivity (mS/cm)</v>
      </c>
      <c r="AK1837" s="1">
        <v>25</v>
      </c>
      <c r="AL1837" s="1" t="s">
        <v>83</v>
      </c>
      <c r="AM1837" s="1" t="s">
        <v>79</v>
      </c>
      <c r="AN1837" s="1"/>
      <c r="AO1837" s="1"/>
      <c r="AP1837" s="1"/>
      <c r="AQ1837" s="1"/>
    </row>
    <row r="1838" spans="1:43" ht="16.5" x14ac:dyDescent="0.35">
      <c r="A1838" s="1">
        <f t="shared" ref="A1838:B1838" si="1626">A1729</f>
        <v>1.7701551885121862</v>
      </c>
      <c r="B1838" s="1">
        <f t="shared" si="1626"/>
        <v>0.44253879712804656</v>
      </c>
      <c r="C1838" s="1">
        <f>Tabulka1[[#This Row],[z2]]</f>
        <v>259</v>
      </c>
      <c r="D1838" s="1">
        <f>Tabulka1[[#This Row],[std2]]</f>
        <v>1.4142135623730951</v>
      </c>
      <c r="E1838" s="1">
        <f t="shared" si="1541"/>
        <v>3</v>
      </c>
      <c r="F1838" s="1" t="s">
        <v>84</v>
      </c>
      <c r="G1838" s="1" t="s">
        <v>27</v>
      </c>
      <c r="H1838" s="1" t="str">
        <f>Tabulka1[[#This Row],[z2Label]]</f>
        <v>Conductivity (mS/cm)</v>
      </c>
      <c r="I1838" s="1">
        <f t="shared" ref="I1838:J1838" si="1627">I1729</f>
        <v>10</v>
      </c>
      <c r="J1838" s="1">
        <f t="shared" si="1627"/>
        <v>0.5</v>
      </c>
      <c r="K1838" s="1">
        <v>259</v>
      </c>
      <c r="L1838" s="1">
        <v>1.4142135623730951</v>
      </c>
      <c r="M1838" s="1" t="s">
        <v>29</v>
      </c>
      <c r="N1838" s="1" t="s">
        <v>28</v>
      </c>
      <c r="O1838" s="1" t="s">
        <v>71</v>
      </c>
      <c r="P1838" s="1">
        <f t="shared" ref="P1838:Q1838" si="1628">P1729</f>
        <v>7.5820213142728345</v>
      </c>
      <c r="Q1838" s="1">
        <f t="shared" si="1628"/>
        <v>0.5</v>
      </c>
      <c r="R1838" s="1">
        <f>Tabulka1[[#This Row],[z2]]</f>
        <v>259</v>
      </c>
      <c r="S1838" s="1">
        <f>Tabulka1[[#This Row],[std2]]</f>
        <v>1.4142135623730951</v>
      </c>
      <c r="T1838" s="1" t="s">
        <v>39</v>
      </c>
      <c r="U1838" s="1" t="s">
        <v>28</v>
      </c>
      <c r="V1838" s="1" t="str">
        <f>Tabulka1[[#This Row],[z2Label]]</f>
        <v>Conductivity (mS/cm)</v>
      </c>
      <c r="W1838" s="1">
        <f t="shared" ref="W1838:X1838" si="1629">W1729</f>
        <v>1.7887103755934044</v>
      </c>
      <c r="X1838" s="1">
        <f t="shared" si="1629"/>
        <v>0.44717759389835138</v>
      </c>
      <c r="Y1838" s="1">
        <f>Tabulka1[[#This Row],[z2]]</f>
        <v>259</v>
      </c>
      <c r="Z1838" s="1">
        <f>Tabulka1[[#This Row],[std2]]</f>
        <v>1.4142135623730951</v>
      </c>
      <c r="AA1838" s="1" t="s">
        <v>40</v>
      </c>
      <c r="AB1838" s="1" t="s">
        <v>37</v>
      </c>
      <c r="AC1838" s="1" t="str">
        <f>Tabulka1[[#This Row],[z2Label]]</f>
        <v>Conductivity (mS/cm)</v>
      </c>
      <c r="AD1838" s="1">
        <f>Tabulka1[[#This Row],[y2]]</f>
        <v>0.5</v>
      </c>
      <c r="AE1838" s="1">
        <f>Tabulka1[[#This Row],[x3]]</f>
        <v>7.5820213142728345</v>
      </c>
      <c r="AF1838" s="1">
        <f>Tabulka1[[#This Row],[x2]]-Tabulka1[[#This Row],[x3]]</f>
        <v>2.4179786857271655</v>
      </c>
      <c r="AG1838" s="1">
        <f>100-Tabulka1[[#This Row],[Na2O_proc]]-Tabulka1[[#This Row],[SiO2_proc]]</f>
        <v>90</v>
      </c>
      <c r="AH1838" s="1">
        <f>Tabulka1[[#This Row],[z2]]</f>
        <v>259</v>
      </c>
      <c r="AI1838" s="1">
        <f>Tabulka1[[#This Row],[std2]]</f>
        <v>1.4142135623730951</v>
      </c>
      <c r="AJ1838" s="1" t="str">
        <f>Tabulka1[[#This Row],[z2Label]]</f>
        <v>Conductivity (mS/cm)</v>
      </c>
      <c r="AK1838" s="1">
        <v>25</v>
      </c>
      <c r="AL1838" s="1" t="s">
        <v>83</v>
      </c>
      <c r="AM1838" s="1" t="s">
        <v>79</v>
      </c>
      <c r="AN1838" s="1"/>
      <c r="AO1838" s="1"/>
      <c r="AP1838" s="1"/>
      <c r="AQ1838" s="1"/>
    </row>
    <row r="1839" spans="1:43" ht="16.5" x14ac:dyDescent="0.35">
      <c r="A1839" s="1">
        <f t="shared" ref="A1839:B1839" si="1630">A1730</f>
        <v>2.7875374287646086</v>
      </c>
      <c r="B1839" s="1">
        <f t="shared" si="1630"/>
        <v>0.69688435719115216</v>
      </c>
      <c r="C1839" s="1">
        <f>Tabulka1[[#This Row],[z2]]</f>
        <v>345.5</v>
      </c>
      <c r="D1839" s="1">
        <f>Tabulka1[[#This Row],[std2]]</f>
        <v>2.1213203435596424</v>
      </c>
      <c r="E1839" s="1">
        <f t="shared" si="1541"/>
        <v>3</v>
      </c>
      <c r="F1839" s="1" t="s">
        <v>84</v>
      </c>
      <c r="G1839" s="1" t="s">
        <v>27</v>
      </c>
      <c r="H1839" s="1" t="str">
        <f>Tabulka1[[#This Row],[z2Label]]</f>
        <v>Conductivity (mS/cm)</v>
      </c>
      <c r="I1839" s="1">
        <f t="shared" ref="I1839:J1839" si="1631">I1730</f>
        <v>15</v>
      </c>
      <c r="J1839" s="1">
        <f t="shared" si="1631"/>
        <v>0.5</v>
      </c>
      <c r="K1839" s="1">
        <v>345.5</v>
      </c>
      <c r="L1839" s="1">
        <v>2.1213203435596424</v>
      </c>
      <c r="M1839" s="1" t="s">
        <v>29</v>
      </c>
      <c r="N1839" s="1" t="s">
        <v>28</v>
      </c>
      <c r="O1839" s="1" t="s">
        <v>71</v>
      </c>
      <c r="P1839" s="1">
        <f t="shared" ref="P1839:Q1839" si="1632">P1730</f>
        <v>11.373031971409253</v>
      </c>
      <c r="Q1839" s="1">
        <f t="shared" si="1632"/>
        <v>0.5</v>
      </c>
      <c r="R1839" s="1">
        <f>Tabulka1[[#This Row],[z2]]</f>
        <v>345.5</v>
      </c>
      <c r="S1839" s="1">
        <f>Tabulka1[[#This Row],[std2]]</f>
        <v>2.1213203435596424</v>
      </c>
      <c r="T1839" s="1" t="s">
        <v>39</v>
      </c>
      <c r="U1839" s="1" t="s">
        <v>28</v>
      </c>
      <c r="V1839" s="1" t="str">
        <f>Tabulka1[[#This Row],[z2Label]]</f>
        <v>Conductivity (mS/cm)</v>
      </c>
      <c r="W1839" s="1">
        <f t="shared" ref="W1839:X1839" si="1633">W1730</f>
        <v>2.8408929494718782</v>
      </c>
      <c r="X1839" s="1">
        <f t="shared" si="1633"/>
        <v>0.71022323736796966</v>
      </c>
      <c r="Y1839" s="1">
        <f>Tabulka1[[#This Row],[z2]]</f>
        <v>345.5</v>
      </c>
      <c r="Z1839" s="1">
        <f>Tabulka1[[#This Row],[std2]]</f>
        <v>2.1213203435596424</v>
      </c>
      <c r="AA1839" s="1" t="s">
        <v>40</v>
      </c>
      <c r="AB1839" s="1" t="s">
        <v>37</v>
      </c>
      <c r="AC1839" s="1" t="str">
        <f>Tabulka1[[#This Row],[z2Label]]</f>
        <v>Conductivity (mS/cm)</v>
      </c>
      <c r="AD1839" s="1">
        <f>Tabulka1[[#This Row],[y2]]</f>
        <v>0.5</v>
      </c>
      <c r="AE1839" s="1">
        <f>Tabulka1[[#This Row],[x3]]</f>
        <v>11.373031971409253</v>
      </c>
      <c r="AF1839" s="1">
        <f>Tabulka1[[#This Row],[x2]]-Tabulka1[[#This Row],[x3]]</f>
        <v>3.6269680285907473</v>
      </c>
      <c r="AG1839" s="1">
        <f>100-Tabulka1[[#This Row],[Na2O_proc]]-Tabulka1[[#This Row],[SiO2_proc]]</f>
        <v>85</v>
      </c>
      <c r="AH1839" s="1">
        <f>Tabulka1[[#This Row],[z2]]</f>
        <v>345.5</v>
      </c>
      <c r="AI1839" s="1">
        <f>Tabulka1[[#This Row],[std2]]</f>
        <v>2.1213203435596424</v>
      </c>
      <c r="AJ1839" s="1" t="str">
        <f>Tabulka1[[#This Row],[z2Label]]</f>
        <v>Conductivity (mS/cm)</v>
      </c>
      <c r="AK1839" s="1">
        <v>25</v>
      </c>
      <c r="AL1839" s="1" t="s">
        <v>83</v>
      </c>
      <c r="AM1839" s="1" t="s">
        <v>79</v>
      </c>
      <c r="AN1839" s="1"/>
      <c r="AO1839" s="1"/>
      <c r="AP1839" s="1"/>
      <c r="AQ1839" s="1"/>
    </row>
    <row r="1840" spans="1:43" ht="16.5" x14ac:dyDescent="0.35">
      <c r="A1840" s="1">
        <f t="shared" ref="A1840:B1840" si="1634">A1731</f>
        <v>3.9022666537879509</v>
      </c>
      <c r="B1840" s="1">
        <f t="shared" si="1634"/>
        <v>0.97556666344698773</v>
      </c>
      <c r="C1840" s="1">
        <f>Tabulka1[[#This Row],[z2]]</f>
        <v>405.5</v>
      </c>
      <c r="D1840" s="1">
        <f>Tabulka1[[#This Row],[std2]]</f>
        <v>2.1213203435596424</v>
      </c>
      <c r="E1840" s="1">
        <f t="shared" si="1541"/>
        <v>3</v>
      </c>
      <c r="F1840" s="1" t="s">
        <v>84</v>
      </c>
      <c r="G1840" s="1" t="s">
        <v>27</v>
      </c>
      <c r="H1840" s="1" t="str">
        <f>Tabulka1[[#This Row],[z2Label]]</f>
        <v>Conductivity (mS/cm)</v>
      </c>
      <c r="I1840" s="1">
        <f t="shared" ref="I1840:J1840" si="1635">I1731</f>
        <v>20</v>
      </c>
      <c r="J1840" s="1">
        <f t="shared" si="1635"/>
        <v>0.5</v>
      </c>
      <c r="K1840" s="1">
        <v>405.5</v>
      </c>
      <c r="L1840" s="1">
        <v>2.1213203435596424</v>
      </c>
      <c r="M1840" s="1" t="s">
        <v>29</v>
      </c>
      <c r="N1840" s="1" t="s">
        <v>28</v>
      </c>
      <c r="O1840" s="1" t="s">
        <v>71</v>
      </c>
      <c r="P1840" s="1">
        <f t="shared" ref="P1840:Q1840" si="1636">P1731</f>
        <v>15.164042628545669</v>
      </c>
      <c r="Q1840" s="1">
        <f t="shared" si="1636"/>
        <v>0.5</v>
      </c>
      <c r="R1840" s="1">
        <f>Tabulka1[[#This Row],[z2]]</f>
        <v>405.5</v>
      </c>
      <c r="S1840" s="1">
        <f>Tabulka1[[#This Row],[std2]]</f>
        <v>2.1213203435596424</v>
      </c>
      <c r="T1840" s="1" t="s">
        <v>39</v>
      </c>
      <c r="U1840" s="1" t="s">
        <v>28</v>
      </c>
      <c r="V1840" s="1" t="str">
        <f>Tabulka1[[#This Row],[z2Label]]</f>
        <v>Conductivity (mS/cm)</v>
      </c>
      <c r="W1840" s="1">
        <f t="shared" ref="W1840:X1840" si="1637">W1731</f>
        <v>4.0245983450851597</v>
      </c>
      <c r="X1840" s="1">
        <f t="shared" si="1637"/>
        <v>1.0061495862712906</v>
      </c>
      <c r="Y1840" s="1">
        <f>Tabulka1[[#This Row],[z2]]</f>
        <v>405.5</v>
      </c>
      <c r="Z1840" s="1">
        <f>Tabulka1[[#This Row],[std2]]</f>
        <v>2.1213203435596424</v>
      </c>
      <c r="AA1840" s="1" t="s">
        <v>40</v>
      </c>
      <c r="AB1840" s="1" t="s">
        <v>37</v>
      </c>
      <c r="AC1840" s="1" t="str">
        <f>Tabulka1[[#This Row],[z2Label]]</f>
        <v>Conductivity (mS/cm)</v>
      </c>
      <c r="AD1840" s="1">
        <f>Tabulka1[[#This Row],[y2]]</f>
        <v>0.5</v>
      </c>
      <c r="AE1840" s="1">
        <f>Tabulka1[[#This Row],[x3]]</f>
        <v>15.164042628545669</v>
      </c>
      <c r="AF1840" s="1">
        <f>Tabulka1[[#This Row],[x2]]-Tabulka1[[#This Row],[x3]]</f>
        <v>4.8359573714543309</v>
      </c>
      <c r="AG1840" s="1">
        <f>100-Tabulka1[[#This Row],[Na2O_proc]]-Tabulka1[[#This Row],[SiO2_proc]]</f>
        <v>80</v>
      </c>
      <c r="AH1840" s="1">
        <f>Tabulka1[[#This Row],[z2]]</f>
        <v>405.5</v>
      </c>
      <c r="AI1840" s="1">
        <f>Tabulka1[[#This Row],[std2]]</f>
        <v>2.1213203435596424</v>
      </c>
      <c r="AJ1840" s="1" t="str">
        <f>Tabulka1[[#This Row],[z2Label]]</f>
        <v>Conductivity (mS/cm)</v>
      </c>
      <c r="AK1840" s="1">
        <v>25</v>
      </c>
      <c r="AL1840" s="1" t="s">
        <v>83</v>
      </c>
      <c r="AM1840" s="1" t="s">
        <v>79</v>
      </c>
      <c r="AN1840" s="1"/>
      <c r="AO1840" s="1"/>
      <c r="AP1840" s="1"/>
      <c r="AQ1840" s="1"/>
    </row>
    <row r="1841" spans="1:43" ht="16.5" x14ac:dyDescent="0.35">
      <c r="A1841" s="1">
        <f t="shared" ref="A1841:B1841" si="1638">A1732</f>
        <v>5.1219453298560795</v>
      </c>
      <c r="B1841" s="1">
        <f t="shared" si="1638"/>
        <v>1.2804863324640199</v>
      </c>
      <c r="C1841" s="1">
        <f>Tabulka1[[#This Row],[z2]]</f>
        <v>434</v>
      </c>
      <c r="D1841" s="1">
        <f>Tabulka1[[#This Row],[std2]]</f>
        <v>2.8284271247461903</v>
      </c>
      <c r="E1841" s="1">
        <f t="shared" si="1541"/>
        <v>3</v>
      </c>
      <c r="F1841" s="1" t="s">
        <v>84</v>
      </c>
      <c r="G1841" s="1" t="s">
        <v>27</v>
      </c>
      <c r="H1841" s="1" t="str">
        <f>Tabulka1[[#This Row],[z2Label]]</f>
        <v>Conductivity (mS/cm)</v>
      </c>
      <c r="I1841" s="1">
        <f t="shared" ref="I1841:J1841" si="1639">I1732</f>
        <v>25</v>
      </c>
      <c r="J1841" s="1">
        <f t="shared" si="1639"/>
        <v>0.5</v>
      </c>
      <c r="K1841" s="1">
        <v>434</v>
      </c>
      <c r="L1841" s="1">
        <v>2.8284271247461903</v>
      </c>
      <c r="M1841" s="1" t="s">
        <v>29</v>
      </c>
      <c r="N1841" s="1" t="s">
        <v>28</v>
      </c>
      <c r="O1841" s="1" t="s">
        <v>71</v>
      </c>
      <c r="P1841" s="1">
        <f t="shared" ref="P1841:Q1841" si="1640">P1732</f>
        <v>18.955053285682087</v>
      </c>
      <c r="Q1841" s="1">
        <f t="shared" si="1640"/>
        <v>0.5</v>
      </c>
      <c r="R1841" s="1">
        <f>Tabulka1[[#This Row],[z2]]</f>
        <v>434</v>
      </c>
      <c r="S1841" s="1">
        <f>Tabulka1[[#This Row],[std2]]</f>
        <v>2.8284271247461903</v>
      </c>
      <c r="T1841" s="1" t="s">
        <v>39</v>
      </c>
      <c r="U1841" s="1" t="s">
        <v>28</v>
      </c>
      <c r="V1841" s="1" t="str">
        <f>Tabulka1[[#This Row],[z2Label]]</f>
        <v>Conductivity (mS/cm)</v>
      </c>
      <c r="W1841" s="1">
        <f t="shared" ref="W1841:X1841" si="1641">W1732</f>
        <v>5.3661311267802132</v>
      </c>
      <c r="X1841" s="1">
        <f t="shared" si="1641"/>
        <v>1.341532781695054</v>
      </c>
      <c r="Y1841" s="1">
        <f>Tabulka1[[#This Row],[z2]]</f>
        <v>434</v>
      </c>
      <c r="Z1841" s="1">
        <f>Tabulka1[[#This Row],[std2]]</f>
        <v>2.8284271247461903</v>
      </c>
      <c r="AA1841" s="1" t="s">
        <v>40</v>
      </c>
      <c r="AB1841" s="1" t="s">
        <v>37</v>
      </c>
      <c r="AC1841" s="1" t="str">
        <f>Tabulka1[[#This Row],[z2Label]]</f>
        <v>Conductivity (mS/cm)</v>
      </c>
      <c r="AD1841" s="1">
        <f>Tabulka1[[#This Row],[y2]]</f>
        <v>0.5</v>
      </c>
      <c r="AE1841" s="1">
        <f>Tabulka1[[#This Row],[x3]]</f>
        <v>18.955053285682087</v>
      </c>
      <c r="AF1841" s="1">
        <f>Tabulka1[[#This Row],[x2]]-Tabulka1[[#This Row],[x3]]</f>
        <v>6.0449467143179128</v>
      </c>
      <c r="AG1841" s="1">
        <f>100-Tabulka1[[#This Row],[Na2O_proc]]-Tabulka1[[#This Row],[SiO2_proc]]</f>
        <v>75</v>
      </c>
      <c r="AH1841" s="1">
        <f>Tabulka1[[#This Row],[z2]]</f>
        <v>434</v>
      </c>
      <c r="AI1841" s="1">
        <f>Tabulka1[[#This Row],[std2]]</f>
        <v>2.8284271247461903</v>
      </c>
      <c r="AJ1841" s="1" t="str">
        <f>Tabulka1[[#This Row],[z2Label]]</f>
        <v>Conductivity (mS/cm)</v>
      </c>
      <c r="AK1841" s="1">
        <v>25</v>
      </c>
      <c r="AL1841" s="1" t="s">
        <v>83</v>
      </c>
      <c r="AM1841" s="1" t="s">
        <v>79</v>
      </c>
      <c r="AN1841" s="1"/>
      <c r="AO1841" s="1"/>
      <c r="AP1841" s="1"/>
      <c r="AQ1841" s="1"/>
    </row>
    <row r="1842" spans="1:43" ht="16.5" x14ac:dyDescent="0.35">
      <c r="A1842" s="1">
        <f t="shared" ref="A1842:B1842" si="1642">A1733</f>
        <v>6.4548440065681438</v>
      </c>
      <c r="B1842" s="1">
        <f t="shared" si="1642"/>
        <v>1.613711001642036</v>
      </c>
      <c r="C1842" s="1">
        <f>Tabulka1[[#This Row],[z2]]</f>
        <v>427.5</v>
      </c>
      <c r="D1842" s="1">
        <f>Tabulka1[[#This Row],[std2]]</f>
        <v>2.1213203435596424</v>
      </c>
      <c r="E1842" s="1">
        <f t="shared" si="1541"/>
        <v>3</v>
      </c>
      <c r="F1842" s="1" t="s">
        <v>84</v>
      </c>
      <c r="G1842" s="1" t="s">
        <v>27</v>
      </c>
      <c r="H1842" s="1" t="str">
        <f>Tabulka1[[#This Row],[z2Label]]</f>
        <v>Conductivity (mS/cm)</v>
      </c>
      <c r="I1842" s="1">
        <f t="shared" ref="I1842:J1842" si="1643">I1733</f>
        <v>30</v>
      </c>
      <c r="J1842" s="1">
        <f t="shared" si="1643"/>
        <v>0.5</v>
      </c>
      <c r="K1842" s="1">
        <v>427.5</v>
      </c>
      <c r="L1842" s="1">
        <v>2.1213203435596424</v>
      </c>
      <c r="M1842" s="1" t="s">
        <v>29</v>
      </c>
      <c r="N1842" s="1" t="s">
        <v>28</v>
      </c>
      <c r="O1842" s="1" t="s">
        <v>71</v>
      </c>
      <c r="P1842" s="1">
        <f t="shared" ref="P1842:Q1842" si="1644">P1733</f>
        <v>22.746063942818505</v>
      </c>
      <c r="Q1842" s="1">
        <f t="shared" si="1644"/>
        <v>0.5</v>
      </c>
      <c r="R1842" s="1">
        <f>Tabulka1[[#This Row],[z2]]</f>
        <v>427.5</v>
      </c>
      <c r="S1842" s="1">
        <f>Tabulka1[[#This Row],[std2]]</f>
        <v>2.1213203435596424</v>
      </c>
      <c r="T1842" s="1" t="s">
        <v>39</v>
      </c>
      <c r="U1842" s="1" t="s">
        <v>28</v>
      </c>
      <c r="V1842" s="1" t="str">
        <f>Tabulka1[[#This Row],[z2Label]]</f>
        <v>Conductivity (mS/cm)</v>
      </c>
      <c r="W1842" s="1">
        <f t="shared" ref="W1842:X1842" si="1645">W1733</f>
        <v>6.8993114487174179</v>
      </c>
      <c r="X1842" s="1">
        <f t="shared" si="1645"/>
        <v>1.7248278621793549</v>
      </c>
      <c r="Y1842" s="1">
        <f>Tabulka1[[#This Row],[z2]]</f>
        <v>427.5</v>
      </c>
      <c r="Z1842" s="1">
        <f>Tabulka1[[#This Row],[std2]]</f>
        <v>2.1213203435596424</v>
      </c>
      <c r="AA1842" s="1" t="s">
        <v>40</v>
      </c>
      <c r="AB1842" s="1" t="s">
        <v>37</v>
      </c>
      <c r="AC1842" s="1" t="str">
        <f>Tabulka1[[#This Row],[z2Label]]</f>
        <v>Conductivity (mS/cm)</v>
      </c>
      <c r="AD1842" s="1">
        <f>Tabulka1[[#This Row],[y2]]</f>
        <v>0.5</v>
      </c>
      <c r="AE1842" s="1">
        <f>Tabulka1[[#This Row],[x3]]</f>
        <v>22.746063942818505</v>
      </c>
      <c r="AF1842" s="1">
        <f>Tabulka1[[#This Row],[x2]]-Tabulka1[[#This Row],[x3]]</f>
        <v>7.2539360571814946</v>
      </c>
      <c r="AG1842" s="1">
        <f>100-Tabulka1[[#This Row],[Na2O_proc]]-Tabulka1[[#This Row],[SiO2_proc]]</f>
        <v>70</v>
      </c>
      <c r="AH1842" s="1">
        <f>Tabulka1[[#This Row],[z2]]</f>
        <v>427.5</v>
      </c>
      <c r="AI1842" s="1">
        <f>Tabulka1[[#This Row],[std2]]</f>
        <v>2.1213203435596424</v>
      </c>
      <c r="AJ1842" s="1" t="str">
        <f>Tabulka1[[#This Row],[z2Label]]</f>
        <v>Conductivity (mS/cm)</v>
      </c>
      <c r="AK1842" s="1">
        <v>25</v>
      </c>
      <c r="AL1842" s="1" t="s">
        <v>83</v>
      </c>
      <c r="AM1842" s="1" t="s">
        <v>79</v>
      </c>
      <c r="AN1842" s="1"/>
      <c r="AO1842" s="1"/>
      <c r="AP1842" s="1"/>
      <c r="AQ1842" s="1"/>
    </row>
    <row r="1843" spans="1:43" ht="16.5" x14ac:dyDescent="0.35">
      <c r="A1843" s="1">
        <f t="shared" ref="A1843:B1843" si="1646">A1734</f>
        <v>7.9106096461573125</v>
      </c>
      <c r="B1843" s="1">
        <f t="shared" si="1646"/>
        <v>1.9776524115393281</v>
      </c>
      <c r="C1843" s="1">
        <f>Tabulka1[[#This Row],[z2]]</f>
        <v>389</v>
      </c>
      <c r="D1843" s="1">
        <f>Tabulka1[[#This Row],[std2]]</f>
        <v>2.8284271247461903</v>
      </c>
      <c r="E1843" s="1">
        <f t="shared" si="1541"/>
        <v>3</v>
      </c>
      <c r="F1843" s="1" t="s">
        <v>84</v>
      </c>
      <c r="G1843" s="1" t="s">
        <v>27</v>
      </c>
      <c r="H1843" s="1" t="str">
        <f>Tabulka1[[#This Row],[z2Label]]</f>
        <v>Conductivity (mS/cm)</v>
      </c>
      <c r="I1843" s="1">
        <f t="shared" ref="I1843:J1843" si="1647">I1734</f>
        <v>35</v>
      </c>
      <c r="J1843" s="1">
        <f t="shared" si="1647"/>
        <v>0.5</v>
      </c>
      <c r="K1843" s="1">
        <v>389</v>
      </c>
      <c r="L1843" s="1">
        <v>2.8284271247461903</v>
      </c>
      <c r="M1843" s="1" t="s">
        <v>29</v>
      </c>
      <c r="N1843" s="1" t="s">
        <v>28</v>
      </c>
      <c r="O1843" s="1" t="s">
        <v>71</v>
      </c>
      <c r="P1843" s="1">
        <f t="shared" ref="P1843:Q1843" si="1648">P1734</f>
        <v>26.537074599954924</v>
      </c>
      <c r="Q1843" s="1">
        <f t="shared" si="1648"/>
        <v>0.5</v>
      </c>
      <c r="R1843" s="1">
        <f>Tabulka1[[#This Row],[z2]]</f>
        <v>389</v>
      </c>
      <c r="S1843" s="1">
        <f>Tabulka1[[#This Row],[std2]]</f>
        <v>2.8284271247461903</v>
      </c>
      <c r="T1843" s="1" t="s">
        <v>39</v>
      </c>
      <c r="U1843" s="1" t="s">
        <v>28</v>
      </c>
      <c r="V1843" s="1" t="str">
        <f>Tabulka1[[#This Row],[z2Label]]</f>
        <v>Conductivity (mS/cm)</v>
      </c>
      <c r="W1843" s="1">
        <f t="shared" ref="W1843:X1843" si="1649">W1734</f>
        <v>8.6683656663372677</v>
      </c>
      <c r="X1843" s="1">
        <f t="shared" si="1649"/>
        <v>2.1670914165843174</v>
      </c>
      <c r="Y1843" s="1">
        <f>Tabulka1[[#This Row],[z2]]</f>
        <v>389</v>
      </c>
      <c r="Z1843" s="1">
        <f>Tabulka1[[#This Row],[std2]]</f>
        <v>2.8284271247461903</v>
      </c>
      <c r="AA1843" s="1" t="s">
        <v>40</v>
      </c>
      <c r="AB1843" s="1" t="s">
        <v>37</v>
      </c>
      <c r="AC1843" s="1" t="str">
        <f>Tabulka1[[#This Row],[z2Label]]</f>
        <v>Conductivity (mS/cm)</v>
      </c>
      <c r="AD1843" s="1">
        <f>Tabulka1[[#This Row],[y2]]</f>
        <v>0.5</v>
      </c>
      <c r="AE1843" s="1">
        <f>Tabulka1[[#This Row],[x3]]</f>
        <v>26.537074599954924</v>
      </c>
      <c r="AF1843" s="1">
        <f>Tabulka1[[#This Row],[x2]]-Tabulka1[[#This Row],[x3]]</f>
        <v>8.4629254000450764</v>
      </c>
      <c r="AG1843" s="1">
        <f>100-Tabulka1[[#This Row],[Na2O_proc]]-Tabulka1[[#This Row],[SiO2_proc]]</f>
        <v>65</v>
      </c>
      <c r="AH1843" s="1">
        <f>Tabulka1[[#This Row],[z2]]</f>
        <v>389</v>
      </c>
      <c r="AI1843" s="1">
        <f>Tabulka1[[#This Row],[std2]]</f>
        <v>2.8284271247461903</v>
      </c>
      <c r="AJ1843" s="1" t="str">
        <f>Tabulka1[[#This Row],[z2Label]]</f>
        <v>Conductivity (mS/cm)</v>
      </c>
      <c r="AK1843" s="1">
        <v>25</v>
      </c>
      <c r="AL1843" s="1" t="s">
        <v>83</v>
      </c>
      <c r="AM1843" s="1" t="s">
        <v>79</v>
      </c>
      <c r="AN1843" s="1"/>
      <c r="AO1843" s="1"/>
      <c r="AP1843" s="1"/>
      <c r="AQ1843" s="1"/>
    </row>
    <row r="1844" spans="1:43" ht="16.5" x14ac:dyDescent="0.35">
      <c r="A1844" s="1">
        <f t="shared" ref="A1844:B1844" si="1650">A1735</f>
        <v>9.4972471747319585</v>
      </c>
      <c r="B1844" s="1">
        <f t="shared" si="1650"/>
        <v>2.3743117936829896</v>
      </c>
      <c r="C1844" s="1">
        <f>Tabulka1[[#This Row],[z2]]</f>
        <v>322.5</v>
      </c>
      <c r="D1844" s="1">
        <f>Tabulka1[[#This Row],[std2]]</f>
        <v>2.1213203435596424</v>
      </c>
      <c r="E1844" s="1">
        <f t="shared" si="1541"/>
        <v>3</v>
      </c>
      <c r="F1844" s="1" t="s">
        <v>84</v>
      </c>
      <c r="G1844" s="1" t="s">
        <v>27</v>
      </c>
      <c r="H1844" s="1" t="str">
        <f>Tabulka1[[#This Row],[z2Label]]</f>
        <v>Conductivity (mS/cm)</v>
      </c>
      <c r="I1844" s="1">
        <f t="shared" ref="I1844:J1844" si="1651">I1735</f>
        <v>40</v>
      </c>
      <c r="J1844" s="1">
        <f t="shared" si="1651"/>
        <v>0.5</v>
      </c>
      <c r="K1844" s="1">
        <v>322.5</v>
      </c>
      <c r="L1844" s="1">
        <v>2.1213203435596424</v>
      </c>
      <c r="M1844" s="1" t="s">
        <v>29</v>
      </c>
      <c r="N1844" s="1" t="s">
        <v>28</v>
      </c>
      <c r="O1844" s="1" t="s">
        <v>71</v>
      </c>
      <c r="P1844" s="1">
        <f t="shared" ref="P1844:Q1844" si="1652">P1735</f>
        <v>30.328085257091338</v>
      </c>
      <c r="Q1844" s="1">
        <f t="shared" si="1652"/>
        <v>0.5</v>
      </c>
      <c r="R1844" s="1">
        <f>Tabulka1[[#This Row],[z2]]</f>
        <v>322.5</v>
      </c>
      <c r="S1844" s="1">
        <f>Tabulka1[[#This Row],[std2]]</f>
        <v>2.1213203435596424</v>
      </c>
      <c r="T1844" s="1" t="s">
        <v>39</v>
      </c>
      <c r="U1844" s="1" t="s">
        <v>28</v>
      </c>
      <c r="V1844" s="1" t="str">
        <f>Tabulka1[[#This Row],[z2Label]]</f>
        <v>Conductivity (mS/cm)</v>
      </c>
      <c r="W1844" s="1">
        <f t="shared" ref="W1844:X1844" si="1653">W1735</f>
        <v>10.732262253560426</v>
      </c>
      <c r="X1844" s="1">
        <f t="shared" si="1653"/>
        <v>2.6830655633901084</v>
      </c>
      <c r="Y1844" s="1">
        <f>Tabulka1[[#This Row],[z2]]</f>
        <v>322.5</v>
      </c>
      <c r="Z1844" s="1">
        <f>Tabulka1[[#This Row],[std2]]</f>
        <v>2.1213203435596424</v>
      </c>
      <c r="AA1844" s="1" t="s">
        <v>40</v>
      </c>
      <c r="AB1844" s="1" t="s">
        <v>37</v>
      </c>
      <c r="AC1844" s="1" t="str">
        <f>Tabulka1[[#This Row],[z2Label]]</f>
        <v>Conductivity (mS/cm)</v>
      </c>
      <c r="AD1844" s="1">
        <f>Tabulka1[[#This Row],[y2]]</f>
        <v>0.5</v>
      </c>
      <c r="AE1844" s="1">
        <f>Tabulka1[[#This Row],[x3]]</f>
        <v>30.328085257091338</v>
      </c>
      <c r="AF1844" s="1">
        <f>Tabulka1[[#This Row],[x2]]-Tabulka1[[#This Row],[x3]]</f>
        <v>9.6719147429086618</v>
      </c>
      <c r="AG1844" s="1">
        <f>100-Tabulka1[[#This Row],[Na2O_proc]]-Tabulka1[[#This Row],[SiO2_proc]]</f>
        <v>59.999999999999993</v>
      </c>
      <c r="AH1844" s="1">
        <f>Tabulka1[[#This Row],[z2]]</f>
        <v>322.5</v>
      </c>
      <c r="AI1844" s="1">
        <f>Tabulka1[[#This Row],[std2]]</f>
        <v>2.1213203435596424</v>
      </c>
      <c r="AJ1844" s="1" t="str">
        <f>Tabulka1[[#This Row],[z2Label]]</f>
        <v>Conductivity (mS/cm)</v>
      </c>
      <c r="AK1844" s="1">
        <v>25</v>
      </c>
      <c r="AL1844" s="1" t="s">
        <v>83</v>
      </c>
      <c r="AM1844" s="1" t="s">
        <v>79</v>
      </c>
      <c r="AN1844" s="1"/>
      <c r="AO1844" s="1"/>
      <c r="AP1844" s="1"/>
      <c r="AQ1844" s="1"/>
    </row>
    <row r="1845" spans="1:43" ht="16.5" x14ac:dyDescent="0.35">
      <c r="A1845" s="1">
        <f t="shared" ref="A1845:B1845" si="1654">A1736</f>
        <v>10.955723416295395</v>
      </c>
      <c r="B1845" s="1">
        <f t="shared" si="1654"/>
        <v>2.7389308540738488</v>
      </c>
      <c r="C1845" s="1">
        <f>Tabulka1[[#This Row],[z2]]</f>
        <v>251.5</v>
      </c>
      <c r="D1845" s="1">
        <f>Tabulka1[[#This Row],[std2]]</f>
        <v>2.1213203435596424</v>
      </c>
      <c r="E1845" s="1">
        <f t="shared" si="1541"/>
        <v>3</v>
      </c>
      <c r="F1845" s="1" t="s">
        <v>84</v>
      </c>
      <c r="G1845" s="1" t="s">
        <v>27</v>
      </c>
      <c r="H1845" s="1" t="str">
        <f>Tabulka1[[#This Row],[z2Label]]</f>
        <v>Conductivity (mS/cm)</v>
      </c>
      <c r="I1845" s="1">
        <f t="shared" ref="I1845:J1845" si="1655">I1736</f>
        <v>44.25</v>
      </c>
      <c r="J1845" s="1">
        <f t="shared" si="1655"/>
        <v>0.5</v>
      </c>
      <c r="K1845" s="1">
        <v>251.5</v>
      </c>
      <c r="L1845" s="1">
        <v>2.1213203435596424</v>
      </c>
      <c r="M1845" s="1" t="s">
        <v>29</v>
      </c>
      <c r="N1845" s="1" t="s">
        <v>28</v>
      </c>
      <c r="O1845" s="1" t="s">
        <v>71</v>
      </c>
      <c r="P1845" s="1">
        <f t="shared" ref="P1845:Q1845" si="1656">P1736</f>
        <v>33.550444315657295</v>
      </c>
      <c r="Q1845" s="1">
        <f t="shared" si="1656"/>
        <v>0.5</v>
      </c>
      <c r="R1845" s="1">
        <f>Tabulka1[[#This Row],[z2]]</f>
        <v>251.5</v>
      </c>
      <c r="S1845" s="1">
        <f>Tabulka1[[#This Row],[std2]]</f>
        <v>2.1213203435596424</v>
      </c>
      <c r="T1845" s="1" t="s">
        <v>39</v>
      </c>
      <c r="U1845" s="1" t="s">
        <v>28</v>
      </c>
      <c r="V1845" s="1" t="str">
        <f>Tabulka1[[#This Row],[z2Label]]</f>
        <v>Conductivity (mS/cm)</v>
      </c>
      <c r="W1845" s="1">
        <f t="shared" ref="W1845:X1845" si="1657">W1736</f>
        <v>12.777648557490107</v>
      </c>
      <c r="X1845" s="1">
        <f t="shared" si="1657"/>
        <v>3.1944121393725275</v>
      </c>
      <c r="Y1845" s="1">
        <f>Tabulka1[[#This Row],[z2]]</f>
        <v>251.5</v>
      </c>
      <c r="Z1845" s="1">
        <f>Tabulka1[[#This Row],[std2]]</f>
        <v>2.1213203435596424</v>
      </c>
      <c r="AA1845" s="1" t="s">
        <v>40</v>
      </c>
      <c r="AB1845" s="1" t="s">
        <v>37</v>
      </c>
      <c r="AC1845" s="1" t="str">
        <f>Tabulka1[[#This Row],[z2Label]]</f>
        <v>Conductivity (mS/cm)</v>
      </c>
      <c r="AD1845" s="1">
        <f>Tabulka1[[#This Row],[y2]]</f>
        <v>0.5</v>
      </c>
      <c r="AE1845" s="1">
        <f>Tabulka1[[#This Row],[x3]]</f>
        <v>33.550444315657295</v>
      </c>
      <c r="AF1845" s="1">
        <f>Tabulka1[[#This Row],[x2]]-Tabulka1[[#This Row],[x3]]</f>
        <v>10.699555684342705</v>
      </c>
      <c r="AG1845" s="1">
        <f>100-Tabulka1[[#This Row],[Na2O_proc]]-Tabulka1[[#This Row],[SiO2_proc]]</f>
        <v>55.749999999999993</v>
      </c>
      <c r="AH1845" s="1">
        <f>Tabulka1[[#This Row],[z2]]</f>
        <v>251.5</v>
      </c>
      <c r="AI1845" s="1">
        <f>Tabulka1[[#This Row],[std2]]</f>
        <v>2.1213203435596424</v>
      </c>
      <c r="AJ1845" s="1" t="str">
        <f>Tabulka1[[#This Row],[z2Label]]</f>
        <v>Conductivity (mS/cm)</v>
      </c>
      <c r="AK1845" s="1">
        <v>25</v>
      </c>
      <c r="AL1845" s="1" t="s">
        <v>83</v>
      </c>
      <c r="AM1845" s="1" t="s">
        <v>79</v>
      </c>
      <c r="AN1845" s="1"/>
      <c r="AO1845" s="1"/>
      <c r="AP1845" s="1"/>
      <c r="AQ1845" s="1"/>
    </row>
    <row r="1846" spans="1:43" ht="16.5" x14ac:dyDescent="0.35">
      <c r="A1846" s="1">
        <f t="shared" ref="A1846:B1846" si="1658">A1737</f>
        <v>0</v>
      </c>
      <c r="B1846" s="1">
        <f t="shared" si="1658"/>
        <v>0</v>
      </c>
      <c r="C1846" s="1">
        <f>Tabulka1[[#This Row],[z2]]</f>
        <v>1.6605000000000002E-2</v>
      </c>
      <c r="D1846" s="1">
        <f>Tabulka1[[#This Row],[std2]]</f>
        <v>1.0033845225037108E-2</v>
      </c>
      <c r="E1846" s="1">
        <f t="shared" si="1541"/>
        <v>4</v>
      </c>
      <c r="F1846" s="1" t="s">
        <v>84</v>
      </c>
      <c r="G1846" s="1" t="s">
        <v>27</v>
      </c>
      <c r="H1846" s="1" t="str">
        <f>Tabulka1[[#This Row],[z2Label]]</f>
        <v>Conductivity (mS/cm)</v>
      </c>
      <c r="I1846" s="1">
        <f t="shared" ref="I1846:J1846" si="1659">I1737</f>
        <v>0</v>
      </c>
      <c r="J1846" s="1">
        <f t="shared" si="1659"/>
        <v>1</v>
      </c>
      <c r="K1846">
        <v>1.6605000000000002E-2</v>
      </c>
      <c r="L1846">
        <v>1.0033845225037108E-2</v>
      </c>
      <c r="M1846" s="1" t="s">
        <v>29</v>
      </c>
      <c r="N1846" s="1" t="s">
        <v>28</v>
      </c>
      <c r="O1846" s="1" t="s">
        <v>71</v>
      </c>
      <c r="P1846" s="1">
        <f t="shared" ref="P1846:Q1846" si="1660">P1737</f>
        <v>0</v>
      </c>
      <c r="Q1846" s="1">
        <f t="shared" si="1660"/>
        <v>1</v>
      </c>
      <c r="R1846" s="1">
        <f>Tabulka1[[#This Row],[z2]]</f>
        <v>1.6605000000000002E-2</v>
      </c>
      <c r="S1846" s="1">
        <f>Tabulka1[[#This Row],[std2]]</f>
        <v>1.0033845225037108E-2</v>
      </c>
      <c r="T1846" s="1" t="s">
        <v>39</v>
      </c>
      <c r="U1846" s="1" t="s">
        <v>28</v>
      </c>
      <c r="V1846" s="1" t="str">
        <f>Tabulka1[[#This Row],[z2Label]]</f>
        <v>Conductivity (mS/cm)</v>
      </c>
      <c r="W1846" s="1">
        <f t="shared" ref="W1846:X1846" si="1661">W1737</f>
        <v>0</v>
      </c>
      <c r="X1846" s="1">
        <f t="shared" si="1661"/>
        <v>0</v>
      </c>
      <c r="Y1846" s="1">
        <f>Tabulka1[[#This Row],[z2]]</f>
        <v>1.6605000000000002E-2</v>
      </c>
      <c r="Z1846" s="1">
        <f>Tabulka1[[#This Row],[std2]]</f>
        <v>1.0033845225037108E-2</v>
      </c>
      <c r="AA1846" s="1" t="s">
        <v>40</v>
      </c>
      <c r="AB1846" s="1" t="s">
        <v>37</v>
      </c>
      <c r="AC1846" s="1" t="str">
        <f>Tabulka1[[#This Row],[z2Label]]</f>
        <v>Conductivity (mS/cm)</v>
      </c>
      <c r="AD1846" s="1">
        <f>Tabulka1[[#This Row],[y2]]</f>
        <v>1</v>
      </c>
      <c r="AE1846" s="1">
        <f>Tabulka1[[#This Row],[x3]]</f>
        <v>0</v>
      </c>
      <c r="AF1846" s="1">
        <f>Tabulka1[[#This Row],[x2]]-Tabulka1[[#This Row],[x3]]</f>
        <v>0</v>
      </c>
      <c r="AG1846" s="1">
        <f>100-Tabulka1[[#This Row],[Na2O_proc]]-Tabulka1[[#This Row],[SiO2_proc]]</f>
        <v>100</v>
      </c>
      <c r="AH1846" s="1">
        <f>Tabulka1[[#This Row],[z2]]</f>
        <v>1.6605000000000002E-2</v>
      </c>
      <c r="AI1846" s="1">
        <f>Tabulka1[[#This Row],[std2]]</f>
        <v>1.0033845225037108E-2</v>
      </c>
      <c r="AJ1846" s="1" t="str">
        <f>Tabulka1[[#This Row],[z2Label]]</f>
        <v>Conductivity (mS/cm)</v>
      </c>
      <c r="AK1846" s="1">
        <v>25</v>
      </c>
      <c r="AL1846" s="1" t="s">
        <v>83</v>
      </c>
      <c r="AM1846" s="1" t="s">
        <v>79</v>
      </c>
      <c r="AN1846" s="1"/>
      <c r="AO1846" s="1"/>
      <c r="AP1846" s="1"/>
      <c r="AQ1846" s="1"/>
    </row>
    <row r="1847" spans="1:43" ht="16.5" x14ac:dyDescent="0.35">
      <c r="A1847" s="1">
        <f t="shared" ref="A1847:B1847" si="1662">A1738</f>
        <v>0.67668982861883897</v>
      </c>
      <c r="B1847" s="1">
        <f t="shared" si="1662"/>
        <v>0.33834491430941949</v>
      </c>
      <c r="C1847" s="1">
        <f>Tabulka1[[#This Row],[z2]]</f>
        <v>91.05</v>
      </c>
      <c r="D1847" s="1">
        <f>Tabulka1[[#This Row],[std2]]</f>
        <v>1.0606601717798212</v>
      </c>
      <c r="E1847" s="1">
        <f t="shared" si="1541"/>
        <v>4</v>
      </c>
      <c r="F1847" s="1" t="s">
        <v>84</v>
      </c>
      <c r="G1847" s="1" t="s">
        <v>27</v>
      </c>
      <c r="H1847" s="1" t="str">
        <f>Tabulka1[[#This Row],[z2Label]]</f>
        <v>Conductivity (mS/cm)</v>
      </c>
      <c r="I1847" s="1">
        <f t="shared" ref="I1847:J1847" si="1663">I1738</f>
        <v>5</v>
      </c>
      <c r="J1847" s="1">
        <f t="shared" si="1663"/>
        <v>1</v>
      </c>
      <c r="K1847" s="1">
        <v>91.05</v>
      </c>
      <c r="L1847" s="1">
        <v>1.0606601717798212</v>
      </c>
      <c r="M1847" s="1" t="s">
        <v>29</v>
      </c>
      <c r="N1847" s="1" t="s">
        <v>28</v>
      </c>
      <c r="O1847" s="1" t="s">
        <v>71</v>
      </c>
      <c r="P1847" s="1">
        <f t="shared" ref="P1847:Q1847" si="1664">P1738</f>
        <v>3.05284036402292</v>
      </c>
      <c r="Q1847" s="1">
        <f t="shared" si="1664"/>
        <v>1</v>
      </c>
      <c r="R1847" s="1">
        <f>Tabulka1[[#This Row],[z2]]</f>
        <v>91.05</v>
      </c>
      <c r="S1847" s="1">
        <f>Tabulka1[[#This Row],[std2]]</f>
        <v>1.0606601717798212</v>
      </c>
      <c r="T1847" s="1" t="s">
        <v>39</v>
      </c>
      <c r="U1847" s="1" t="s">
        <v>28</v>
      </c>
      <c r="V1847" s="1" t="str">
        <f>Tabulka1[[#This Row],[z2Label]]</f>
        <v>Conductivity (mS/cm)</v>
      </c>
      <c r="W1847" s="1">
        <f t="shared" ref="W1847:X1847" si="1665">W1738</f>
        <v>0.68230416846908692</v>
      </c>
      <c r="X1847" s="1">
        <f t="shared" si="1665"/>
        <v>0.34115208423454346</v>
      </c>
      <c r="Y1847" s="1">
        <f>Tabulka1[[#This Row],[z2]]</f>
        <v>91.05</v>
      </c>
      <c r="Z1847" s="1">
        <f>Tabulka1[[#This Row],[std2]]</f>
        <v>1.0606601717798212</v>
      </c>
      <c r="AA1847" s="1" t="s">
        <v>40</v>
      </c>
      <c r="AB1847" s="1" t="s">
        <v>37</v>
      </c>
      <c r="AC1847" s="1" t="str">
        <f>Tabulka1[[#This Row],[z2Label]]</f>
        <v>Conductivity (mS/cm)</v>
      </c>
      <c r="AD1847" s="1">
        <f>Tabulka1[[#This Row],[y2]]</f>
        <v>1</v>
      </c>
      <c r="AE1847" s="1">
        <f>Tabulka1[[#This Row],[x3]]</f>
        <v>3.05284036402292</v>
      </c>
      <c r="AF1847" s="1">
        <f>Tabulka1[[#This Row],[x2]]-Tabulka1[[#This Row],[x3]]</f>
        <v>1.94715963597708</v>
      </c>
      <c r="AG1847" s="1">
        <f>100-Tabulka1[[#This Row],[Na2O_proc]]-Tabulka1[[#This Row],[SiO2_proc]]</f>
        <v>95</v>
      </c>
      <c r="AH1847" s="1">
        <f>Tabulka1[[#This Row],[z2]]</f>
        <v>91.05</v>
      </c>
      <c r="AI1847" s="1">
        <f>Tabulka1[[#This Row],[std2]]</f>
        <v>1.0606601717798212</v>
      </c>
      <c r="AJ1847" s="1" t="str">
        <f>Tabulka1[[#This Row],[z2Label]]</f>
        <v>Conductivity (mS/cm)</v>
      </c>
      <c r="AK1847" s="1">
        <v>25</v>
      </c>
      <c r="AL1847" s="1" t="s">
        <v>83</v>
      </c>
      <c r="AM1847" s="1" t="s">
        <v>79</v>
      </c>
      <c r="AN1847" s="1"/>
      <c r="AO1847" s="1"/>
      <c r="AP1847" s="1"/>
      <c r="AQ1847" s="1"/>
    </row>
    <row r="1848" spans="1:43" ht="16.5" x14ac:dyDescent="0.35">
      <c r="A1848" s="1">
        <f t="shared" ref="A1848:B1848" si="1666">A1739</f>
        <v>1.4168762477637482</v>
      </c>
      <c r="B1848" s="1">
        <f t="shared" si="1666"/>
        <v>0.7084381238818741</v>
      </c>
      <c r="C1848" s="1">
        <f>Tabulka1[[#This Row],[z2]]</f>
        <v>156.69999999999999</v>
      </c>
      <c r="D1848" s="1">
        <f>Tabulka1[[#This Row],[std2]]</f>
        <v>1.5556349186104166</v>
      </c>
      <c r="E1848" s="1">
        <f t="shared" ref="E1848:E1911" si="1667">E1739</f>
        <v>4</v>
      </c>
      <c r="F1848" s="1" t="s">
        <v>84</v>
      </c>
      <c r="G1848" s="1" t="s">
        <v>27</v>
      </c>
      <c r="H1848" s="1" t="str">
        <f>Tabulka1[[#This Row],[z2Label]]</f>
        <v>Conductivity (mS/cm)</v>
      </c>
      <c r="I1848" s="1">
        <f t="shared" ref="I1848:J1848" si="1668">I1739</f>
        <v>10</v>
      </c>
      <c r="J1848" s="1">
        <f t="shared" si="1668"/>
        <v>1</v>
      </c>
      <c r="K1848" s="1">
        <v>156.69999999999999</v>
      </c>
      <c r="L1848" s="1">
        <v>1.5556349186104166</v>
      </c>
      <c r="M1848" s="1" t="s">
        <v>29</v>
      </c>
      <c r="N1848" s="1" t="s">
        <v>28</v>
      </c>
      <c r="O1848" s="1" t="s">
        <v>71</v>
      </c>
      <c r="P1848" s="1">
        <f t="shared" ref="P1848:Q1848" si="1669">P1739</f>
        <v>6.1056807280458401</v>
      </c>
      <c r="Q1848" s="1">
        <f t="shared" si="1669"/>
        <v>1</v>
      </c>
      <c r="R1848" s="1">
        <f>Tabulka1[[#This Row],[z2]]</f>
        <v>156.69999999999999</v>
      </c>
      <c r="S1848" s="1">
        <f>Tabulka1[[#This Row],[std2]]</f>
        <v>1.5556349186104166</v>
      </c>
      <c r="T1848" s="1" t="s">
        <v>39</v>
      </c>
      <c r="U1848" s="1" t="s">
        <v>28</v>
      </c>
      <c r="V1848" s="1" t="str">
        <f>Tabulka1[[#This Row],[z2Label]]</f>
        <v>Conductivity (mS/cm)</v>
      </c>
      <c r="W1848" s="1">
        <f t="shared" ref="W1848:X1848" si="1670">W1739</f>
        <v>1.4404199112125169</v>
      </c>
      <c r="X1848" s="1">
        <f t="shared" si="1670"/>
        <v>0.72020995560625845</v>
      </c>
      <c r="Y1848" s="1">
        <f>Tabulka1[[#This Row],[z2]]</f>
        <v>156.69999999999999</v>
      </c>
      <c r="Z1848" s="1">
        <f>Tabulka1[[#This Row],[std2]]</f>
        <v>1.5556349186104166</v>
      </c>
      <c r="AA1848" s="1" t="s">
        <v>40</v>
      </c>
      <c r="AB1848" s="1" t="s">
        <v>37</v>
      </c>
      <c r="AC1848" s="1" t="str">
        <f>Tabulka1[[#This Row],[z2Label]]</f>
        <v>Conductivity (mS/cm)</v>
      </c>
      <c r="AD1848" s="1">
        <f>Tabulka1[[#This Row],[y2]]</f>
        <v>1</v>
      </c>
      <c r="AE1848" s="1">
        <f>Tabulka1[[#This Row],[x3]]</f>
        <v>6.1056807280458401</v>
      </c>
      <c r="AF1848" s="1">
        <f>Tabulka1[[#This Row],[x2]]-Tabulka1[[#This Row],[x3]]</f>
        <v>3.8943192719541599</v>
      </c>
      <c r="AG1848" s="1">
        <f>100-Tabulka1[[#This Row],[Na2O_proc]]-Tabulka1[[#This Row],[SiO2_proc]]</f>
        <v>90</v>
      </c>
      <c r="AH1848" s="1">
        <f>Tabulka1[[#This Row],[z2]]</f>
        <v>156.69999999999999</v>
      </c>
      <c r="AI1848" s="1">
        <f>Tabulka1[[#This Row],[std2]]</f>
        <v>1.5556349186104166</v>
      </c>
      <c r="AJ1848" s="1" t="str">
        <f>Tabulka1[[#This Row],[z2Label]]</f>
        <v>Conductivity (mS/cm)</v>
      </c>
      <c r="AK1848" s="1">
        <v>25</v>
      </c>
      <c r="AL1848" s="1" t="s">
        <v>83</v>
      </c>
      <c r="AM1848" s="1" t="s">
        <v>79</v>
      </c>
      <c r="AN1848" s="1"/>
      <c r="AO1848" s="1"/>
      <c r="AP1848" s="1"/>
      <c r="AQ1848" s="1"/>
    </row>
    <row r="1849" spans="1:43" ht="16.5" x14ac:dyDescent="0.35">
      <c r="A1849" s="1">
        <f t="shared" ref="A1849:B1849" si="1671">A1740</f>
        <v>2.2262082242215251</v>
      </c>
      <c r="B1849" s="1">
        <f t="shared" si="1671"/>
        <v>1.1131041121107625</v>
      </c>
      <c r="C1849" s="1">
        <f>Tabulka1[[#This Row],[z2]]</f>
        <v>209</v>
      </c>
      <c r="D1849" s="1">
        <f>Tabulka1[[#This Row],[std2]]</f>
        <v>1.4142135623730951</v>
      </c>
      <c r="E1849" s="1">
        <f t="shared" si="1667"/>
        <v>4</v>
      </c>
      <c r="F1849" s="1" t="s">
        <v>84</v>
      </c>
      <c r="G1849" s="1" t="s">
        <v>27</v>
      </c>
      <c r="H1849" s="1" t="str">
        <f>Tabulka1[[#This Row],[z2Label]]</f>
        <v>Conductivity (mS/cm)</v>
      </c>
      <c r="I1849" s="1">
        <f t="shared" ref="I1849:J1849" si="1672">I1740</f>
        <v>15</v>
      </c>
      <c r="J1849" s="1">
        <f t="shared" si="1672"/>
        <v>1</v>
      </c>
      <c r="K1849" s="1">
        <v>209</v>
      </c>
      <c r="L1849" s="1">
        <v>1.4142135623730951</v>
      </c>
      <c r="M1849" s="1" t="s">
        <v>29</v>
      </c>
      <c r="N1849" s="1" t="s">
        <v>28</v>
      </c>
      <c r="O1849" s="1" t="s">
        <v>71</v>
      </c>
      <c r="P1849" s="1">
        <f t="shared" ref="P1849:Q1849" si="1673">P1740</f>
        <v>9.1585210920687601</v>
      </c>
      <c r="Q1849" s="1">
        <f t="shared" si="1673"/>
        <v>1</v>
      </c>
      <c r="R1849" s="1">
        <f>Tabulka1[[#This Row],[z2]]</f>
        <v>209</v>
      </c>
      <c r="S1849" s="1">
        <f>Tabulka1[[#This Row],[std2]]</f>
        <v>1.4142135623730951</v>
      </c>
      <c r="T1849" s="1" t="s">
        <v>39</v>
      </c>
      <c r="U1849" s="1" t="s">
        <v>28</v>
      </c>
      <c r="V1849" s="1" t="str">
        <f>Tabulka1[[#This Row],[z2Label]]</f>
        <v>Conductivity (mS/cm)</v>
      </c>
      <c r="W1849" s="1">
        <f t="shared" ref="W1849:X1849" si="1674">W1740</f>
        <v>2.2877257413375265</v>
      </c>
      <c r="X1849" s="1">
        <f t="shared" si="1674"/>
        <v>1.1438628706687632</v>
      </c>
      <c r="Y1849" s="1">
        <f>Tabulka1[[#This Row],[z2]]</f>
        <v>209</v>
      </c>
      <c r="Z1849" s="1">
        <f>Tabulka1[[#This Row],[std2]]</f>
        <v>1.4142135623730951</v>
      </c>
      <c r="AA1849" s="1" t="s">
        <v>40</v>
      </c>
      <c r="AB1849" s="1" t="s">
        <v>37</v>
      </c>
      <c r="AC1849" s="1" t="str">
        <f>Tabulka1[[#This Row],[z2Label]]</f>
        <v>Conductivity (mS/cm)</v>
      </c>
      <c r="AD1849" s="1">
        <f>Tabulka1[[#This Row],[y2]]</f>
        <v>1</v>
      </c>
      <c r="AE1849" s="1">
        <f>Tabulka1[[#This Row],[x3]]</f>
        <v>9.1585210920687601</v>
      </c>
      <c r="AF1849" s="1">
        <f>Tabulka1[[#This Row],[x2]]-Tabulka1[[#This Row],[x3]]</f>
        <v>5.8414789079312399</v>
      </c>
      <c r="AG1849" s="1">
        <f>100-Tabulka1[[#This Row],[Na2O_proc]]-Tabulka1[[#This Row],[SiO2_proc]]</f>
        <v>85</v>
      </c>
      <c r="AH1849" s="1">
        <f>Tabulka1[[#This Row],[z2]]</f>
        <v>209</v>
      </c>
      <c r="AI1849" s="1">
        <f>Tabulka1[[#This Row],[std2]]</f>
        <v>1.4142135623730951</v>
      </c>
      <c r="AJ1849" s="1" t="str">
        <f>Tabulka1[[#This Row],[z2Label]]</f>
        <v>Conductivity (mS/cm)</v>
      </c>
      <c r="AK1849" s="1">
        <v>25</v>
      </c>
      <c r="AL1849" s="1" t="s">
        <v>83</v>
      </c>
      <c r="AM1849" s="1" t="s">
        <v>79</v>
      </c>
      <c r="AN1849" s="1"/>
      <c r="AO1849" s="1"/>
      <c r="AP1849" s="1"/>
      <c r="AQ1849" s="1"/>
    </row>
    <row r="1850" spans="1:43" ht="16.5" x14ac:dyDescent="0.35">
      <c r="A1850" s="1">
        <f t="shared" ref="A1850:B1850" si="1675">A1741</f>
        <v>3.12287069926625</v>
      </c>
      <c r="B1850" s="1">
        <f t="shared" si="1675"/>
        <v>1.561435349633125</v>
      </c>
      <c r="C1850" s="1">
        <f>Tabulka1[[#This Row],[z2]]</f>
        <v>242.5</v>
      </c>
      <c r="D1850" s="1">
        <f>Tabulka1[[#This Row],[std2]]</f>
        <v>0.70710678118654757</v>
      </c>
      <c r="E1850" s="1">
        <f t="shared" si="1667"/>
        <v>4</v>
      </c>
      <c r="F1850" s="1" t="s">
        <v>84</v>
      </c>
      <c r="G1850" s="1" t="s">
        <v>27</v>
      </c>
      <c r="H1850" s="1" t="str">
        <f>Tabulka1[[#This Row],[z2Label]]</f>
        <v>Conductivity (mS/cm)</v>
      </c>
      <c r="I1850" s="1">
        <f t="shared" ref="I1850:J1850" si="1676">I1741</f>
        <v>20</v>
      </c>
      <c r="J1850" s="1">
        <f t="shared" si="1676"/>
        <v>1</v>
      </c>
      <c r="K1850" s="1">
        <v>242.5</v>
      </c>
      <c r="L1850" s="1">
        <v>0.70710678118654757</v>
      </c>
      <c r="M1850" s="1" t="s">
        <v>29</v>
      </c>
      <c r="N1850" s="1" t="s">
        <v>28</v>
      </c>
      <c r="O1850" s="1" t="s">
        <v>71</v>
      </c>
      <c r="P1850" s="1">
        <f t="shared" ref="P1850:Q1850" si="1677">P1741</f>
        <v>12.21136145609168</v>
      </c>
      <c r="Q1850" s="1">
        <f t="shared" si="1677"/>
        <v>1</v>
      </c>
      <c r="R1850" s="1">
        <f>Tabulka1[[#This Row],[z2]]</f>
        <v>242.5</v>
      </c>
      <c r="S1850" s="1">
        <f>Tabulka1[[#This Row],[std2]]</f>
        <v>0.70710678118654757</v>
      </c>
      <c r="T1850" s="1" t="s">
        <v>39</v>
      </c>
      <c r="U1850" s="1" t="s">
        <v>28</v>
      </c>
      <c r="V1850" s="1" t="str">
        <f>Tabulka1[[#This Row],[z2Label]]</f>
        <v>Conductivity (mS/cm)</v>
      </c>
      <c r="W1850" s="1">
        <f t="shared" ref="W1850:X1850" si="1678">W1741</f>
        <v>3.2409448002281627</v>
      </c>
      <c r="X1850" s="1">
        <f t="shared" si="1678"/>
        <v>1.6204724001140813</v>
      </c>
      <c r="Y1850" s="1">
        <f>Tabulka1[[#This Row],[z2]]</f>
        <v>242.5</v>
      </c>
      <c r="Z1850" s="1">
        <f>Tabulka1[[#This Row],[std2]]</f>
        <v>0.70710678118654757</v>
      </c>
      <c r="AA1850" s="1" t="s">
        <v>40</v>
      </c>
      <c r="AB1850" s="1" t="s">
        <v>37</v>
      </c>
      <c r="AC1850" s="1" t="str">
        <f>Tabulka1[[#This Row],[z2Label]]</f>
        <v>Conductivity (mS/cm)</v>
      </c>
      <c r="AD1850" s="1">
        <f>Tabulka1[[#This Row],[y2]]</f>
        <v>1</v>
      </c>
      <c r="AE1850" s="1">
        <f>Tabulka1[[#This Row],[x3]]</f>
        <v>12.21136145609168</v>
      </c>
      <c r="AF1850" s="1">
        <f>Tabulka1[[#This Row],[x2]]-Tabulka1[[#This Row],[x3]]</f>
        <v>7.7886385439083199</v>
      </c>
      <c r="AG1850" s="1">
        <f>100-Tabulka1[[#This Row],[Na2O_proc]]-Tabulka1[[#This Row],[SiO2_proc]]</f>
        <v>80</v>
      </c>
      <c r="AH1850" s="1">
        <f>Tabulka1[[#This Row],[z2]]</f>
        <v>242.5</v>
      </c>
      <c r="AI1850" s="1">
        <f>Tabulka1[[#This Row],[std2]]</f>
        <v>0.70710678118654757</v>
      </c>
      <c r="AJ1850" s="1" t="str">
        <f>Tabulka1[[#This Row],[z2Label]]</f>
        <v>Conductivity (mS/cm)</v>
      </c>
      <c r="AK1850" s="1">
        <v>25</v>
      </c>
      <c r="AL1850" s="1" t="s">
        <v>83</v>
      </c>
      <c r="AM1850" s="1" t="s">
        <v>79</v>
      </c>
      <c r="AN1850" s="1"/>
      <c r="AO1850" s="1"/>
      <c r="AP1850" s="1"/>
      <c r="AQ1850" s="1"/>
    </row>
    <row r="1851" spans="1:43" ht="16.5" x14ac:dyDescent="0.35">
      <c r="A1851" s="1">
        <f t="shared" ref="A1851:B1851" si="1679">A1742</f>
        <v>4.0824723223314061</v>
      </c>
      <c r="B1851" s="1">
        <f t="shared" si="1679"/>
        <v>2.0412361611657031</v>
      </c>
      <c r="C1851" s="1">
        <f>Tabulka1[[#This Row],[z2]]</f>
        <v>260</v>
      </c>
      <c r="D1851" s="1">
        <f>Tabulka1[[#This Row],[std2]]</f>
        <v>2.8284271247461903</v>
      </c>
      <c r="E1851" s="1">
        <f t="shared" si="1667"/>
        <v>4</v>
      </c>
      <c r="F1851" s="1" t="s">
        <v>84</v>
      </c>
      <c r="G1851" s="1" t="s">
        <v>27</v>
      </c>
      <c r="H1851" s="1" t="str">
        <f>Tabulka1[[#This Row],[z2Label]]</f>
        <v>Conductivity (mS/cm)</v>
      </c>
      <c r="I1851" s="1">
        <f t="shared" ref="I1851:J1851" si="1680">I1742</f>
        <v>25</v>
      </c>
      <c r="J1851" s="1">
        <f t="shared" si="1680"/>
        <v>1</v>
      </c>
      <c r="K1851" s="1">
        <v>260</v>
      </c>
      <c r="L1851" s="1">
        <v>2.8284271247461903</v>
      </c>
      <c r="M1851" s="1" t="s">
        <v>29</v>
      </c>
      <c r="N1851" s="1" t="s">
        <v>28</v>
      </c>
      <c r="O1851" s="1" t="s">
        <v>71</v>
      </c>
      <c r="P1851" s="1">
        <f t="shared" ref="P1851:Q1851" si="1681">P1742</f>
        <v>15.2642018201146</v>
      </c>
      <c r="Q1851" s="1">
        <f t="shared" si="1681"/>
        <v>1</v>
      </c>
      <c r="R1851" s="1">
        <f>Tabulka1[[#This Row],[z2]]</f>
        <v>260</v>
      </c>
      <c r="S1851" s="1">
        <f>Tabulka1[[#This Row],[std2]]</f>
        <v>2.8284271247461903</v>
      </c>
      <c r="T1851" s="1" t="s">
        <v>39</v>
      </c>
      <c r="U1851" s="1" t="s">
        <v>28</v>
      </c>
      <c r="V1851" s="1" t="str">
        <f>Tabulka1[[#This Row],[z2Label]]</f>
        <v>Conductivity (mS/cm)</v>
      </c>
      <c r="W1851" s="1">
        <f t="shared" ref="W1851:X1851" si="1682">W1742</f>
        <v>4.3212597336375502</v>
      </c>
      <c r="X1851" s="1">
        <f t="shared" si="1682"/>
        <v>2.1606298668187751</v>
      </c>
      <c r="Y1851" s="1">
        <f>Tabulka1[[#This Row],[z2]]</f>
        <v>260</v>
      </c>
      <c r="Z1851" s="1">
        <f>Tabulka1[[#This Row],[std2]]</f>
        <v>2.8284271247461903</v>
      </c>
      <c r="AA1851" s="1" t="s">
        <v>40</v>
      </c>
      <c r="AB1851" s="1" t="s">
        <v>37</v>
      </c>
      <c r="AC1851" s="1" t="str">
        <f>Tabulka1[[#This Row],[z2Label]]</f>
        <v>Conductivity (mS/cm)</v>
      </c>
      <c r="AD1851" s="1">
        <f>Tabulka1[[#This Row],[y2]]</f>
        <v>1</v>
      </c>
      <c r="AE1851" s="1">
        <f>Tabulka1[[#This Row],[x3]]</f>
        <v>15.2642018201146</v>
      </c>
      <c r="AF1851" s="1">
        <f>Tabulka1[[#This Row],[x2]]-Tabulka1[[#This Row],[x3]]</f>
        <v>9.7357981798853999</v>
      </c>
      <c r="AG1851" s="1">
        <f>100-Tabulka1[[#This Row],[Na2O_proc]]-Tabulka1[[#This Row],[SiO2_proc]]</f>
        <v>75</v>
      </c>
      <c r="AH1851" s="1">
        <f>Tabulka1[[#This Row],[z2]]</f>
        <v>260</v>
      </c>
      <c r="AI1851" s="1">
        <f>Tabulka1[[#This Row],[std2]]</f>
        <v>2.8284271247461903</v>
      </c>
      <c r="AJ1851" s="1" t="str">
        <f>Tabulka1[[#This Row],[z2Label]]</f>
        <v>Conductivity (mS/cm)</v>
      </c>
      <c r="AK1851" s="1">
        <v>25</v>
      </c>
      <c r="AL1851" s="1" t="s">
        <v>83</v>
      </c>
      <c r="AM1851" s="1" t="s">
        <v>79</v>
      </c>
      <c r="AN1851" s="1"/>
      <c r="AO1851" s="1"/>
      <c r="AP1851" s="1"/>
      <c r="AQ1851" s="1"/>
    </row>
    <row r="1852" spans="1:43" ht="16.5" x14ac:dyDescent="0.35">
      <c r="A1852" s="1">
        <f t="shared" ref="A1852:B1852" si="1683">A1743</f>
        <v>5.1465684876455171</v>
      </c>
      <c r="B1852" s="1">
        <f t="shared" si="1683"/>
        <v>2.5732842438227586</v>
      </c>
      <c r="C1852" s="1">
        <f>Tabulka1[[#This Row],[z2]]</f>
        <v>258.5</v>
      </c>
      <c r="D1852" s="1">
        <f>Tabulka1[[#This Row],[std2]]</f>
        <v>2.1213203435596424</v>
      </c>
      <c r="E1852" s="1">
        <f t="shared" si="1667"/>
        <v>4</v>
      </c>
      <c r="F1852" s="1" t="s">
        <v>84</v>
      </c>
      <c r="G1852" s="1" t="s">
        <v>27</v>
      </c>
      <c r="H1852" s="1" t="str">
        <f>Tabulka1[[#This Row],[z2Label]]</f>
        <v>Conductivity (mS/cm)</v>
      </c>
      <c r="I1852" s="1">
        <f t="shared" ref="I1852:J1852" si="1684">I1743</f>
        <v>30</v>
      </c>
      <c r="J1852" s="1">
        <f t="shared" si="1684"/>
        <v>1</v>
      </c>
      <c r="K1852" s="1">
        <v>258.5</v>
      </c>
      <c r="L1852" s="1">
        <v>2.1213203435596424</v>
      </c>
      <c r="M1852" s="1" t="s">
        <v>29</v>
      </c>
      <c r="N1852" s="1" t="s">
        <v>28</v>
      </c>
      <c r="O1852" s="1" t="s">
        <v>71</v>
      </c>
      <c r="P1852" s="1">
        <f t="shared" ref="P1852:Q1852" si="1685">P1743</f>
        <v>18.31704218413752</v>
      </c>
      <c r="Q1852" s="1">
        <f t="shared" si="1685"/>
        <v>1</v>
      </c>
      <c r="R1852" s="1">
        <f>Tabulka1[[#This Row],[z2]]</f>
        <v>258.5</v>
      </c>
      <c r="S1852" s="1">
        <f>Tabulka1[[#This Row],[std2]]</f>
        <v>2.1213203435596424</v>
      </c>
      <c r="T1852" s="1" t="s">
        <v>39</v>
      </c>
      <c r="U1852" s="1" t="s">
        <v>28</v>
      </c>
      <c r="V1852" s="1" t="str">
        <f>Tabulka1[[#This Row],[z2Label]]</f>
        <v>Conductivity (mS/cm)</v>
      </c>
      <c r="W1852" s="1">
        <f t="shared" ref="W1852:X1852" si="1686">W1743</f>
        <v>5.5559053718197076</v>
      </c>
      <c r="X1852" s="1">
        <f t="shared" si="1686"/>
        <v>2.7779526859098538</v>
      </c>
      <c r="Y1852" s="1">
        <f>Tabulka1[[#This Row],[z2]]</f>
        <v>258.5</v>
      </c>
      <c r="Z1852" s="1">
        <f>Tabulka1[[#This Row],[std2]]</f>
        <v>2.1213203435596424</v>
      </c>
      <c r="AA1852" s="1" t="s">
        <v>40</v>
      </c>
      <c r="AB1852" s="1" t="s">
        <v>37</v>
      </c>
      <c r="AC1852" s="1" t="str">
        <f>Tabulka1[[#This Row],[z2Label]]</f>
        <v>Conductivity (mS/cm)</v>
      </c>
      <c r="AD1852" s="1">
        <f>Tabulka1[[#This Row],[y2]]</f>
        <v>1</v>
      </c>
      <c r="AE1852" s="1">
        <f>Tabulka1[[#This Row],[x3]]</f>
        <v>18.31704218413752</v>
      </c>
      <c r="AF1852" s="1">
        <f>Tabulka1[[#This Row],[x2]]-Tabulka1[[#This Row],[x3]]</f>
        <v>11.68295781586248</v>
      </c>
      <c r="AG1852" s="1">
        <f>100-Tabulka1[[#This Row],[Na2O_proc]]-Tabulka1[[#This Row],[SiO2_proc]]</f>
        <v>70</v>
      </c>
      <c r="AH1852" s="1">
        <f>Tabulka1[[#This Row],[z2]]</f>
        <v>258.5</v>
      </c>
      <c r="AI1852" s="1">
        <f>Tabulka1[[#This Row],[std2]]</f>
        <v>2.1213203435596424</v>
      </c>
      <c r="AJ1852" s="1" t="str">
        <f>Tabulka1[[#This Row],[z2Label]]</f>
        <v>Conductivity (mS/cm)</v>
      </c>
      <c r="AK1852" s="1">
        <v>25</v>
      </c>
      <c r="AL1852" s="1" t="s">
        <v>83</v>
      </c>
      <c r="AM1852" s="1" t="s">
        <v>79</v>
      </c>
      <c r="AN1852" s="1"/>
      <c r="AO1852" s="1"/>
      <c r="AP1852" s="1"/>
      <c r="AQ1852" s="1"/>
    </row>
    <row r="1853" spans="1:43" ht="16.5" x14ac:dyDescent="0.35">
      <c r="A1853" s="1">
        <f t="shared" ref="A1853:B1853" si="1687">A1744</f>
        <v>6.3028176774093181</v>
      </c>
      <c r="B1853" s="1">
        <f t="shared" si="1687"/>
        <v>3.151408838704659</v>
      </c>
      <c r="C1853" s="1">
        <f>Tabulka1[[#This Row],[z2]]</f>
        <v>238.5</v>
      </c>
      <c r="D1853" s="1">
        <f>Tabulka1[[#This Row],[std2]]</f>
        <v>2.1213203435596424</v>
      </c>
      <c r="E1853" s="1">
        <f t="shared" si="1667"/>
        <v>4</v>
      </c>
      <c r="F1853" s="1" t="s">
        <v>84</v>
      </c>
      <c r="G1853" s="1" t="s">
        <v>27</v>
      </c>
      <c r="H1853" s="1" t="str">
        <f>Tabulka1[[#This Row],[z2Label]]</f>
        <v>Conductivity (mS/cm)</v>
      </c>
      <c r="I1853" s="1">
        <f t="shared" ref="I1853:J1853" si="1688">I1744</f>
        <v>35</v>
      </c>
      <c r="J1853" s="1">
        <f t="shared" si="1688"/>
        <v>1</v>
      </c>
      <c r="K1853" s="1">
        <v>238.5</v>
      </c>
      <c r="L1853" s="1">
        <v>2.1213203435596424</v>
      </c>
      <c r="M1853" s="1" t="s">
        <v>29</v>
      </c>
      <c r="N1853" s="1" t="s">
        <v>28</v>
      </c>
      <c r="O1853" s="1" t="s">
        <v>71</v>
      </c>
      <c r="P1853" s="1">
        <f t="shared" ref="P1853:Q1853" si="1689">P1744</f>
        <v>21.36988254816044</v>
      </c>
      <c r="Q1853" s="1">
        <f t="shared" si="1689"/>
        <v>1</v>
      </c>
      <c r="R1853" s="1">
        <f>Tabulka1[[#This Row],[z2]]</f>
        <v>238.5</v>
      </c>
      <c r="S1853" s="1">
        <f>Tabulka1[[#This Row],[std2]]</f>
        <v>2.1213203435596424</v>
      </c>
      <c r="T1853" s="1" t="s">
        <v>39</v>
      </c>
      <c r="U1853" s="1" t="s">
        <v>28</v>
      </c>
      <c r="V1853" s="1" t="str">
        <f>Tabulka1[[#This Row],[z2Label]]</f>
        <v>Conductivity (mS/cm)</v>
      </c>
      <c r="W1853" s="1">
        <f t="shared" ref="W1853:X1853" si="1690">W1744</f>
        <v>6.9804964927991193</v>
      </c>
      <c r="X1853" s="1">
        <f t="shared" si="1690"/>
        <v>3.4902482463995597</v>
      </c>
      <c r="Y1853" s="1">
        <f>Tabulka1[[#This Row],[z2]]</f>
        <v>238.5</v>
      </c>
      <c r="Z1853" s="1">
        <f>Tabulka1[[#This Row],[std2]]</f>
        <v>2.1213203435596424</v>
      </c>
      <c r="AA1853" s="1" t="s">
        <v>40</v>
      </c>
      <c r="AB1853" s="1" t="s">
        <v>37</v>
      </c>
      <c r="AC1853" s="1" t="str">
        <f>Tabulka1[[#This Row],[z2Label]]</f>
        <v>Conductivity (mS/cm)</v>
      </c>
      <c r="AD1853" s="1">
        <f>Tabulka1[[#This Row],[y2]]</f>
        <v>1</v>
      </c>
      <c r="AE1853" s="1">
        <f>Tabulka1[[#This Row],[x3]]</f>
        <v>21.36988254816044</v>
      </c>
      <c r="AF1853" s="1">
        <f>Tabulka1[[#This Row],[x2]]-Tabulka1[[#This Row],[x3]]</f>
        <v>13.63011745183956</v>
      </c>
      <c r="AG1853" s="1">
        <f>100-Tabulka1[[#This Row],[Na2O_proc]]-Tabulka1[[#This Row],[SiO2_proc]]</f>
        <v>65</v>
      </c>
      <c r="AH1853" s="1">
        <f>Tabulka1[[#This Row],[z2]]</f>
        <v>238.5</v>
      </c>
      <c r="AI1853" s="1">
        <f>Tabulka1[[#This Row],[std2]]</f>
        <v>2.1213203435596424</v>
      </c>
      <c r="AJ1853" s="1" t="str">
        <f>Tabulka1[[#This Row],[z2Label]]</f>
        <v>Conductivity (mS/cm)</v>
      </c>
      <c r="AK1853" s="1">
        <v>25</v>
      </c>
      <c r="AL1853" s="1" t="s">
        <v>83</v>
      </c>
      <c r="AM1853" s="1" t="s">
        <v>79</v>
      </c>
      <c r="AN1853" s="1"/>
      <c r="AO1853" s="1"/>
      <c r="AP1853" s="1"/>
      <c r="AQ1853" s="1"/>
    </row>
    <row r="1854" spans="1:43" ht="16.5" x14ac:dyDescent="0.35">
      <c r="A1854" s="1">
        <f t="shared" ref="A1854:B1854" si="1691">A1745</f>
        <v>7.5741398532500188</v>
      </c>
      <c r="B1854" s="1">
        <f t="shared" si="1691"/>
        <v>3.7870699266250094</v>
      </c>
      <c r="C1854" s="1">
        <f>Tabulka1[[#This Row],[z2]]</f>
        <v>199.75</v>
      </c>
      <c r="D1854" s="1">
        <f>Tabulka1[[#This Row],[std2]]</f>
        <v>1.7677669529663689</v>
      </c>
      <c r="E1854" s="1">
        <f t="shared" si="1667"/>
        <v>4</v>
      </c>
      <c r="F1854" s="1" t="s">
        <v>84</v>
      </c>
      <c r="G1854" s="1" t="s">
        <v>27</v>
      </c>
      <c r="H1854" s="1" t="str">
        <f>Tabulka1[[#This Row],[z2Label]]</f>
        <v>Conductivity (mS/cm)</v>
      </c>
      <c r="I1854" s="1">
        <f t="shared" ref="I1854:J1854" si="1692">I1745</f>
        <v>40</v>
      </c>
      <c r="J1854" s="1">
        <f t="shared" si="1692"/>
        <v>1</v>
      </c>
      <c r="K1854" s="1">
        <v>199.75</v>
      </c>
      <c r="L1854" s="1">
        <v>1.7677669529663689</v>
      </c>
      <c r="M1854" s="1" t="s">
        <v>29</v>
      </c>
      <c r="N1854" s="1" t="s">
        <v>28</v>
      </c>
      <c r="O1854" s="1" t="s">
        <v>71</v>
      </c>
      <c r="P1854" s="1">
        <f t="shared" ref="P1854:Q1854" si="1693">P1745</f>
        <v>24.42272291218336</v>
      </c>
      <c r="Q1854" s="1">
        <f t="shared" si="1693"/>
        <v>1</v>
      </c>
      <c r="R1854" s="1">
        <f>Tabulka1[[#This Row],[z2]]</f>
        <v>199.75</v>
      </c>
      <c r="S1854" s="1">
        <f>Tabulka1[[#This Row],[std2]]</f>
        <v>1.7677669529663689</v>
      </c>
      <c r="T1854" s="1" t="s">
        <v>39</v>
      </c>
      <c r="U1854" s="1" t="s">
        <v>28</v>
      </c>
      <c r="V1854" s="1" t="str">
        <f>Tabulka1[[#This Row],[z2Label]]</f>
        <v>Conductivity (mS/cm)</v>
      </c>
      <c r="W1854" s="1">
        <f t="shared" ref="W1854:X1854" si="1694">W1745</f>
        <v>8.6425194672751005</v>
      </c>
      <c r="X1854" s="1">
        <f t="shared" si="1694"/>
        <v>4.3212597336375502</v>
      </c>
      <c r="Y1854" s="1">
        <f>Tabulka1[[#This Row],[z2]]</f>
        <v>199.75</v>
      </c>
      <c r="Z1854" s="1">
        <f>Tabulka1[[#This Row],[std2]]</f>
        <v>1.7677669529663689</v>
      </c>
      <c r="AA1854" s="1" t="s">
        <v>40</v>
      </c>
      <c r="AB1854" s="1" t="s">
        <v>37</v>
      </c>
      <c r="AC1854" s="1" t="str">
        <f>Tabulka1[[#This Row],[z2Label]]</f>
        <v>Conductivity (mS/cm)</v>
      </c>
      <c r="AD1854" s="1">
        <f>Tabulka1[[#This Row],[y2]]</f>
        <v>1</v>
      </c>
      <c r="AE1854" s="1">
        <f>Tabulka1[[#This Row],[x3]]</f>
        <v>24.42272291218336</v>
      </c>
      <c r="AF1854" s="1">
        <f>Tabulka1[[#This Row],[x2]]-Tabulka1[[#This Row],[x3]]</f>
        <v>15.57727708781664</v>
      </c>
      <c r="AG1854" s="1">
        <f>100-Tabulka1[[#This Row],[Na2O_proc]]-Tabulka1[[#This Row],[SiO2_proc]]</f>
        <v>60</v>
      </c>
      <c r="AH1854" s="1">
        <f>Tabulka1[[#This Row],[z2]]</f>
        <v>199.75</v>
      </c>
      <c r="AI1854" s="1">
        <f>Tabulka1[[#This Row],[std2]]</f>
        <v>1.7677669529663689</v>
      </c>
      <c r="AJ1854" s="1" t="str">
        <f>Tabulka1[[#This Row],[z2Label]]</f>
        <v>Conductivity (mS/cm)</v>
      </c>
      <c r="AK1854" s="1">
        <v>25</v>
      </c>
      <c r="AL1854" s="1" t="s">
        <v>83</v>
      </c>
      <c r="AM1854" s="1" t="s">
        <v>79</v>
      </c>
      <c r="AN1854" s="1"/>
      <c r="AO1854" s="1"/>
      <c r="AP1854" s="1"/>
      <c r="AQ1854" s="1"/>
    </row>
    <row r="1855" spans="1:43" ht="16.5" x14ac:dyDescent="0.35">
      <c r="A1855" s="1">
        <f t="shared" ref="A1855:B1855" si="1695">A1746</f>
        <v>8.9607100261868347</v>
      </c>
      <c r="B1855" s="1">
        <f t="shared" si="1695"/>
        <v>4.4803550130934173</v>
      </c>
      <c r="C1855" s="1">
        <f>Tabulka1[[#This Row],[z2]]</f>
        <v>147.69999999999999</v>
      </c>
      <c r="D1855" s="1">
        <f>Tabulka1[[#This Row],[std2]]</f>
        <v>1.4142135623730951</v>
      </c>
      <c r="E1855" s="1">
        <f t="shared" si="1667"/>
        <v>4</v>
      </c>
      <c r="F1855" s="1" t="s">
        <v>84</v>
      </c>
      <c r="G1855" s="1" t="s">
        <v>27</v>
      </c>
      <c r="H1855" s="1" t="str">
        <f>Tabulka1[[#This Row],[z2Label]]</f>
        <v>Conductivity (mS/cm)</v>
      </c>
      <c r="I1855" s="1">
        <f t="shared" ref="I1855:J1855" si="1696">I1746</f>
        <v>45</v>
      </c>
      <c r="J1855" s="1">
        <f t="shared" si="1696"/>
        <v>1</v>
      </c>
      <c r="K1855" s="1">
        <v>147.69999999999999</v>
      </c>
      <c r="L1855" s="1">
        <v>1.4142135623730951</v>
      </c>
      <c r="M1855" s="1" t="s">
        <v>29</v>
      </c>
      <c r="N1855" s="1" t="s">
        <v>28</v>
      </c>
      <c r="O1855" s="1" t="s">
        <v>71</v>
      </c>
      <c r="P1855" s="1">
        <f t="shared" ref="P1855:Q1855" si="1697">P1746</f>
        <v>27.47556327620628</v>
      </c>
      <c r="Q1855" s="1">
        <f t="shared" si="1697"/>
        <v>1</v>
      </c>
      <c r="R1855" s="1">
        <f>Tabulka1[[#This Row],[z2]]</f>
        <v>147.69999999999999</v>
      </c>
      <c r="S1855" s="1">
        <f>Tabulka1[[#This Row],[std2]]</f>
        <v>1.4142135623730951</v>
      </c>
      <c r="T1855" s="1" t="s">
        <v>39</v>
      </c>
      <c r="U1855" s="1" t="s">
        <v>28</v>
      </c>
      <c r="V1855" s="1" t="str">
        <f>Tabulka1[[#This Row],[z2Label]]</f>
        <v>Conductivity (mS/cm)</v>
      </c>
      <c r="W1855" s="1">
        <f t="shared" ref="W1855:X1855" si="1698">W1746</f>
        <v>10.606728437110352</v>
      </c>
      <c r="X1855" s="1">
        <f t="shared" si="1698"/>
        <v>5.3033642185551759</v>
      </c>
      <c r="Y1855" s="1">
        <f>Tabulka1[[#This Row],[z2]]</f>
        <v>147.69999999999999</v>
      </c>
      <c r="Z1855" s="1">
        <f>Tabulka1[[#This Row],[std2]]</f>
        <v>1.4142135623730951</v>
      </c>
      <c r="AA1855" s="1" t="s">
        <v>40</v>
      </c>
      <c r="AB1855" s="1" t="s">
        <v>37</v>
      </c>
      <c r="AC1855" s="1" t="str">
        <f>Tabulka1[[#This Row],[z2Label]]</f>
        <v>Conductivity (mS/cm)</v>
      </c>
      <c r="AD1855" s="1">
        <f>Tabulka1[[#This Row],[y2]]</f>
        <v>1</v>
      </c>
      <c r="AE1855" s="1">
        <f>Tabulka1[[#This Row],[x3]]</f>
        <v>27.47556327620628</v>
      </c>
      <c r="AF1855" s="1">
        <f>Tabulka1[[#This Row],[x2]]-Tabulka1[[#This Row],[x3]]</f>
        <v>17.52443672379372</v>
      </c>
      <c r="AG1855" s="1">
        <f>100-Tabulka1[[#This Row],[Na2O_proc]]-Tabulka1[[#This Row],[SiO2_proc]]</f>
        <v>54.999999999999993</v>
      </c>
      <c r="AH1855" s="1">
        <f>Tabulka1[[#This Row],[z2]]</f>
        <v>147.69999999999999</v>
      </c>
      <c r="AI1855" s="1">
        <f>Tabulka1[[#This Row],[std2]]</f>
        <v>1.4142135623730951</v>
      </c>
      <c r="AJ1855" s="1" t="str">
        <f>Tabulka1[[#This Row],[z2Label]]</f>
        <v>Conductivity (mS/cm)</v>
      </c>
      <c r="AK1855" s="1">
        <v>25</v>
      </c>
      <c r="AL1855" s="1" t="s">
        <v>83</v>
      </c>
      <c r="AM1855" s="1" t="s">
        <v>79</v>
      </c>
      <c r="AN1855" s="1"/>
      <c r="AO1855" s="1"/>
      <c r="AP1855" s="1"/>
      <c r="AQ1855" s="1"/>
    </row>
    <row r="1856" spans="1:43" ht="16.5" x14ac:dyDescent="0.35">
      <c r="A1856" s="1">
        <f t="shared" ref="A1856:B1856" si="1699">A1747</f>
        <v>9.1534399808823164</v>
      </c>
      <c r="B1856" s="1">
        <f t="shared" si="1699"/>
        <v>4.5767199904411582</v>
      </c>
      <c r="C1856" s="1">
        <f>Tabulka1[[#This Row],[z2]]</f>
        <v>140.30000000000001</v>
      </c>
      <c r="D1856" s="1">
        <f>Tabulka1[[#This Row],[std2]]</f>
        <v>1.2727922061357735</v>
      </c>
      <c r="E1856" s="1">
        <f t="shared" si="1667"/>
        <v>4</v>
      </c>
      <c r="F1856" s="1" t="s">
        <v>84</v>
      </c>
      <c r="G1856" s="1" t="s">
        <v>27</v>
      </c>
      <c r="H1856" s="1" t="str">
        <f>Tabulka1[[#This Row],[z2Label]]</f>
        <v>Conductivity (mS/cm)</v>
      </c>
      <c r="I1856" s="1">
        <f t="shared" ref="I1856:J1856" si="1700">I1747</f>
        <v>45.7</v>
      </c>
      <c r="J1856" s="1">
        <f t="shared" si="1700"/>
        <v>1</v>
      </c>
      <c r="K1856" s="1">
        <v>140.30000000000001</v>
      </c>
      <c r="L1856" s="1">
        <v>1.2727922061357735</v>
      </c>
      <c r="M1856" s="1" t="s">
        <v>29</v>
      </c>
      <c r="N1856" s="1" t="s">
        <v>28</v>
      </c>
      <c r="O1856" s="1" t="s">
        <v>71</v>
      </c>
      <c r="P1856" s="1">
        <f t="shared" ref="P1856:Q1856" si="1701">P1747</f>
        <v>27.902960927169488</v>
      </c>
      <c r="Q1856" s="1">
        <f t="shared" si="1701"/>
        <v>1</v>
      </c>
      <c r="R1856" s="1">
        <f>Tabulka1[[#This Row],[z2]]</f>
        <v>140.30000000000001</v>
      </c>
      <c r="S1856" s="1">
        <f>Tabulka1[[#This Row],[std2]]</f>
        <v>1.2727922061357735</v>
      </c>
      <c r="T1856" s="1" t="s">
        <v>39</v>
      </c>
      <c r="U1856" s="1" t="s">
        <v>28</v>
      </c>
      <c r="V1856" s="1" t="str">
        <f>Tabulka1[[#This Row],[z2Label]]</f>
        <v>Conductivity (mS/cm)</v>
      </c>
      <c r="W1856" s="1">
        <f t="shared" ref="W1856:X1856" si="1702">W1747</f>
        <v>10.910583968355583</v>
      </c>
      <c r="X1856" s="1">
        <f t="shared" si="1702"/>
        <v>5.4552919841777934</v>
      </c>
      <c r="Y1856" s="1">
        <f>Tabulka1[[#This Row],[z2]]</f>
        <v>140.30000000000001</v>
      </c>
      <c r="Z1856" s="1">
        <f>Tabulka1[[#This Row],[std2]]</f>
        <v>1.2727922061357735</v>
      </c>
      <c r="AA1856" s="1" t="s">
        <v>40</v>
      </c>
      <c r="AB1856" s="1" t="s">
        <v>37</v>
      </c>
      <c r="AC1856" s="1" t="str">
        <f>Tabulka1[[#This Row],[z2Label]]</f>
        <v>Conductivity (mS/cm)</v>
      </c>
      <c r="AD1856" s="1">
        <f>Tabulka1[[#This Row],[y2]]</f>
        <v>1</v>
      </c>
      <c r="AE1856" s="1">
        <f>Tabulka1[[#This Row],[x3]]</f>
        <v>27.902960927169488</v>
      </c>
      <c r="AF1856" s="1">
        <f>Tabulka1[[#This Row],[x2]]-Tabulka1[[#This Row],[x3]]</f>
        <v>17.797039072830515</v>
      </c>
      <c r="AG1856" s="1">
        <f>100-Tabulka1[[#This Row],[Na2O_proc]]-Tabulka1[[#This Row],[SiO2_proc]]</f>
        <v>54.3</v>
      </c>
      <c r="AH1856" s="1">
        <f>Tabulka1[[#This Row],[z2]]</f>
        <v>140.30000000000001</v>
      </c>
      <c r="AI1856" s="1">
        <f>Tabulka1[[#This Row],[std2]]</f>
        <v>1.2727922061357735</v>
      </c>
      <c r="AJ1856" s="1" t="str">
        <f>Tabulka1[[#This Row],[z2Label]]</f>
        <v>Conductivity (mS/cm)</v>
      </c>
      <c r="AK1856" s="1">
        <v>25</v>
      </c>
      <c r="AL1856" s="1" t="s">
        <v>83</v>
      </c>
      <c r="AM1856" s="1" t="s">
        <v>79</v>
      </c>
      <c r="AN1856" s="1"/>
      <c r="AO1856" s="1"/>
      <c r="AP1856" s="1"/>
      <c r="AQ1856" s="1"/>
    </row>
    <row r="1857" spans="1:43" ht="16.5" x14ac:dyDescent="0.35">
      <c r="A1857" s="1">
        <f t="shared" ref="A1857:B1857" si="1703">A1748</f>
        <v>0</v>
      </c>
      <c r="B1857" s="1">
        <f t="shared" si="1703"/>
        <v>0</v>
      </c>
      <c r="C1857" s="1">
        <f>Tabulka1[[#This Row],[z2]]</f>
        <v>1.6605000000000002E-2</v>
      </c>
      <c r="D1857" s="1">
        <f>Tabulka1[[#This Row],[std2]]</f>
        <v>1.0033845225037108E-2</v>
      </c>
      <c r="E1857" s="1">
        <f t="shared" si="1667"/>
        <v>5</v>
      </c>
      <c r="F1857" s="1" t="s">
        <v>84</v>
      </c>
      <c r="G1857" s="1" t="s">
        <v>27</v>
      </c>
      <c r="H1857" s="1" t="str">
        <f>Tabulka1[[#This Row],[z2Label]]</f>
        <v>Conductivity (mS/cm)</v>
      </c>
      <c r="I1857" s="1">
        <f t="shared" ref="I1857:J1857" si="1704">I1748</f>
        <v>0</v>
      </c>
      <c r="J1857" s="1">
        <f t="shared" si="1704"/>
        <v>1.5</v>
      </c>
      <c r="K1857">
        <v>1.6605000000000002E-2</v>
      </c>
      <c r="L1857">
        <v>1.0033845225037108E-2</v>
      </c>
      <c r="M1857" s="1" t="s">
        <v>29</v>
      </c>
      <c r="N1857" s="1" t="s">
        <v>28</v>
      </c>
      <c r="O1857" s="1" t="s">
        <v>71</v>
      </c>
      <c r="P1857" s="1">
        <f t="shared" ref="P1857:Q1857" si="1705">P1748</f>
        <v>0</v>
      </c>
      <c r="Q1857" s="1">
        <f t="shared" si="1705"/>
        <v>1.5</v>
      </c>
      <c r="R1857" s="1">
        <f>Tabulka1[[#This Row],[z2]]</f>
        <v>1.6605000000000002E-2</v>
      </c>
      <c r="S1857" s="1">
        <f>Tabulka1[[#This Row],[std2]]</f>
        <v>1.0033845225037108E-2</v>
      </c>
      <c r="T1857" s="1" t="s">
        <v>39</v>
      </c>
      <c r="U1857" s="1" t="s">
        <v>28</v>
      </c>
      <c r="V1857" s="1" t="str">
        <f>Tabulka1[[#This Row],[z2Label]]</f>
        <v>Conductivity (mS/cm)</v>
      </c>
      <c r="W1857" s="1">
        <f t="shared" ref="W1857:X1857" si="1706">W1748</f>
        <v>0</v>
      </c>
      <c r="X1857" s="1">
        <f t="shared" si="1706"/>
        <v>0</v>
      </c>
      <c r="Y1857" s="1">
        <f>Tabulka1[[#This Row],[z2]]</f>
        <v>1.6605000000000002E-2</v>
      </c>
      <c r="Z1857" s="1">
        <f>Tabulka1[[#This Row],[std2]]</f>
        <v>1.0033845225037108E-2</v>
      </c>
      <c r="AA1857" s="1" t="s">
        <v>40</v>
      </c>
      <c r="AB1857" s="1" t="s">
        <v>37</v>
      </c>
      <c r="AC1857" s="1" t="str">
        <f>Tabulka1[[#This Row],[z2Label]]</f>
        <v>Conductivity (mS/cm)</v>
      </c>
      <c r="AD1857" s="1">
        <f>Tabulka1[[#This Row],[y2]]</f>
        <v>1.5</v>
      </c>
      <c r="AE1857" s="1">
        <f>Tabulka1[[#This Row],[x3]]</f>
        <v>0</v>
      </c>
      <c r="AF1857" s="1">
        <f>Tabulka1[[#This Row],[x2]]-Tabulka1[[#This Row],[x3]]</f>
        <v>0</v>
      </c>
      <c r="AG1857" s="1">
        <f>100-Tabulka1[[#This Row],[Na2O_proc]]-Tabulka1[[#This Row],[SiO2_proc]]</f>
        <v>100</v>
      </c>
      <c r="AH1857" s="1">
        <f>Tabulka1[[#This Row],[z2]]</f>
        <v>1.6605000000000002E-2</v>
      </c>
      <c r="AI1857" s="1">
        <f>Tabulka1[[#This Row],[std2]]</f>
        <v>1.0033845225037108E-2</v>
      </c>
      <c r="AJ1857" s="1" t="str">
        <f>Tabulka1[[#This Row],[z2Label]]</f>
        <v>Conductivity (mS/cm)</v>
      </c>
      <c r="AK1857" s="1">
        <v>25</v>
      </c>
      <c r="AL1857" s="1" t="s">
        <v>83</v>
      </c>
      <c r="AM1857" s="1" t="s">
        <v>79</v>
      </c>
      <c r="AN1857" s="1"/>
      <c r="AO1857" s="1"/>
      <c r="AP1857" s="1"/>
      <c r="AQ1857" s="1"/>
    </row>
    <row r="1858" spans="1:43" ht="16.5" x14ac:dyDescent="0.35">
      <c r="A1858" s="1">
        <f t="shared" ref="A1858:B1858" si="1707">A1749</f>
        <v>0.565349725471473</v>
      </c>
      <c r="B1858" s="1">
        <f t="shared" si="1707"/>
        <v>0.42401229410360475</v>
      </c>
      <c r="C1858" s="1">
        <f>Tabulka1[[#This Row],[z2]]</f>
        <v>56.099999999999994</v>
      </c>
      <c r="D1858" s="1">
        <f>Tabulka1[[#This Row],[std2]]</f>
        <v>0.98994949366116547</v>
      </c>
      <c r="E1858" s="1">
        <f t="shared" si="1667"/>
        <v>5</v>
      </c>
      <c r="F1858" s="1" t="s">
        <v>84</v>
      </c>
      <c r="G1858" s="1" t="s">
        <v>27</v>
      </c>
      <c r="H1858" s="1" t="str">
        <f>Tabulka1[[#This Row],[z2Label]]</f>
        <v>Conductivity (mS/cm)</v>
      </c>
      <c r="I1858" s="1">
        <f t="shared" ref="I1858:J1858" si="1708">I1749</f>
        <v>5</v>
      </c>
      <c r="J1858" s="1">
        <f t="shared" si="1708"/>
        <v>1.5</v>
      </c>
      <c r="K1858" s="1">
        <v>56.099999999999994</v>
      </c>
      <c r="L1858" s="1">
        <v>0.98994949366116547</v>
      </c>
      <c r="M1858" s="1" t="s">
        <v>29</v>
      </c>
      <c r="N1858" s="1" t="s">
        <v>28</v>
      </c>
      <c r="O1858" s="1" t="s">
        <v>71</v>
      </c>
      <c r="P1858" s="1">
        <f t="shared" ref="P1858:Q1858" si="1709">P1749</f>
        <v>2.5552854879663189</v>
      </c>
      <c r="Q1858" s="1">
        <f t="shared" si="1709"/>
        <v>1.5</v>
      </c>
      <c r="R1858" s="1">
        <f>Tabulka1[[#This Row],[z2]]</f>
        <v>56.099999999999994</v>
      </c>
      <c r="S1858" s="1">
        <f>Tabulka1[[#This Row],[std2]]</f>
        <v>0.98994949366116547</v>
      </c>
      <c r="T1858" s="1" t="s">
        <v>39</v>
      </c>
      <c r="U1858" s="1" t="s">
        <v>28</v>
      </c>
      <c r="V1858" s="1" t="str">
        <f>Tabulka1[[#This Row],[z2Label]]</f>
        <v>Conductivity (mS/cm)</v>
      </c>
      <c r="W1858" s="1">
        <f t="shared" ref="W1858:X1858" si="1710">W1749</f>
        <v>0.57110157498392367</v>
      </c>
      <c r="X1858" s="1">
        <f t="shared" si="1710"/>
        <v>0.42832618123794258</v>
      </c>
      <c r="Y1858" s="1">
        <f>Tabulka1[[#This Row],[z2]]</f>
        <v>56.099999999999994</v>
      </c>
      <c r="Z1858" s="1">
        <f>Tabulka1[[#This Row],[std2]]</f>
        <v>0.98994949366116547</v>
      </c>
      <c r="AA1858" s="1" t="s">
        <v>40</v>
      </c>
      <c r="AB1858" s="1" t="s">
        <v>37</v>
      </c>
      <c r="AC1858" s="1" t="str">
        <f>Tabulka1[[#This Row],[z2Label]]</f>
        <v>Conductivity (mS/cm)</v>
      </c>
      <c r="AD1858" s="1">
        <f>Tabulka1[[#This Row],[y2]]</f>
        <v>1.5</v>
      </c>
      <c r="AE1858" s="1">
        <f>Tabulka1[[#This Row],[x3]]</f>
        <v>2.5552854879663189</v>
      </c>
      <c r="AF1858" s="1">
        <f>Tabulka1[[#This Row],[x2]]-Tabulka1[[#This Row],[x3]]</f>
        <v>2.4447145120336811</v>
      </c>
      <c r="AG1858" s="1">
        <f>100-Tabulka1[[#This Row],[Na2O_proc]]-Tabulka1[[#This Row],[SiO2_proc]]</f>
        <v>95</v>
      </c>
      <c r="AH1858" s="1">
        <f>Tabulka1[[#This Row],[z2]]</f>
        <v>56.099999999999994</v>
      </c>
      <c r="AI1858" s="1">
        <f>Tabulka1[[#This Row],[std2]]</f>
        <v>0.98994949366116547</v>
      </c>
      <c r="AJ1858" s="1" t="str">
        <f>Tabulka1[[#This Row],[z2Label]]</f>
        <v>Conductivity (mS/cm)</v>
      </c>
      <c r="AK1858" s="1">
        <v>25</v>
      </c>
      <c r="AL1858" s="1" t="s">
        <v>83</v>
      </c>
      <c r="AM1858" s="1" t="s">
        <v>79</v>
      </c>
      <c r="AN1858" s="1"/>
      <c r="AO1858" s="1"/>
      <c r="AP1858" s="1"/>
      <c r="AQ1858" s="1"/>
    </row>
    <row r="1859" spans="1:43" ht="16.5" x14ac:dyDescent="0.35">
      <c r="A1859" s="1">
        <f t="shared" ref="A1859:B1859" si="1711">A1750</f>
        <v>1.1804401137177456</v>
      </c>
      <c r="B1859" s="1">
        <f t="shared" si="1711"/>
        <v>0.88533008528830925</v>
      </c>
      <c r="C1859" s="1">
        <f>Tabulka1[[#This Row],[z2]]</f>
        <v>98.75</v>
      </c>
      <c r="D1859" s="1">
        <f>Tabulka1[[#This Row],[std2]]</f>
        <v>0.49497474683057524</v>
      </c>
      <c r="E1859" s="1">
        <f t="shared" si="1667"/>
        <v>5</v>
      </c>
      <c r="F1859" s="1" t="s">
        <v>84</v>
      </c>
      <c r="G1859" s="1" t="s">
        <v>27</v>
      </c>
      <c r="H1859" s="1" t="str">
        <f>Tabulka1[[#This Row],[z2Label]]</f>
        <v>Conductivity (mS/cm)</v>
      </c>
      <c r="I1859" s="1">
        <f t="shared" ref="I1859:J1859" si="1712">I1750</f>
        <v>10</v>
      </c>
      <c r="J1859" s="1">
        <f t="shared" si="1712"/>
        <v>1.5</v>
      </c>
      <c r="K1859" s="1">
        <v>98.75</v>
      </c>
      <c r="L1859" s="1">
        <v>0.49497474683057524</v>
      </c>
      <c r="M1859" s="1" t="s">
        <v>29</v>
      </c>
      <c r="N1859" s="1" t="s">
        <v>28</v>
      </c>
      <c r="O1859" s="1" t="s">
        <v>71</v>
      </c>
      <c r="P1859" s="1">
        <f t="shared" ref="P1859:Q1859" si="1713">P1750</f>
        <v>5.1105709759326379</v>
      </c>
      <c r="Q1859" s="1">
        <f t="shared" si="1713"/>
        <v>1.5</v>
      </c>
      <c r="R1859" s="1">
        <f>Tabulka1[[#This Row],[z2]]</f>
        <v>98.75</v>
      </c>
      <c r="S1859" s="1">
        <f>Tabulka1[[#This Row],[std2]]</f>
        <v>0.49497474683057524</v>
      </c>
      <c r="T1859" s="1" t="s">
        <v>39</v>
      </c>
      <c r="U1859" s="1" t="s">
        <v>28</v>
      </c>
      <c r="V1859" s="1" t="str">
        <f>Tabulka1[[#This Row],[z2Label]]</f>
        <v>Conductivity (mS/cm)</v>
      </c>
      <c r="W1859" s="1">
        <f t="shared" ref="W1859:X1859" si="1714">W1750</f>
        <v>1.2056588805216166</v>
      </c>
      <c r="X1859" s="1">
        <f t="shared" si="1714"/>
        <v>0.90424416039121214</v>
      </c>
      <c r="Y1859" s="1">
        <f>Tabulka1[[#This Row],[z2]]</f>
        <v>98.75</v>
      </c>
      <c r="Z1859" s="1">
        <f>Tabulka1[[#This Row],[std2]]</f>
        <v>0.49497474683057524</v>
      </c>
      <c r="AA1859" s="1" t="s">
        <v>40</v>
      </c>
      <c r="AB1859" s="1" t="s">
        <v>37</v>
      </c>
      <c r="AC1859" s="1" t="str">
        <f>Tabulka1[[#This Row],[z2Label]]</f>
        <v>Conductivity (mS/cm)</v>
      </c>
      <c r="AD1859" s="1">
        <f>Tabulka1[[#This Row],[y2]]</f>
        <v>1.5</v>
      </c>
      <c r="AE1859" s="1">
        <f>Tabulka1[[#This Row],[x3]]</f>
        <v>5.1105709759326379</v>
      </c>
      <c r="AF1859" s="1">
        <f>Tabulka1[[#This Row],[x2]]-Tabulka1[[#This Row],[x3]]</f>
        <v>4.8894290240673621</v>
      </c>
      <c r="AG1859" s="1">
        <f>100-Tabulka1[[#This Row],[Na2O_proc]]-Tabulka1[[#This Row],[SiO2_proc]]</f>
        <v>90</v>
      </c>
      <c r="AH1859" s="1">
        <f>Tabulka1[[#This Row],[z2]]</f>
        <v>98.75</v>
      </c>
      <c r="AI1859" s="1">
        <f>Tabulka1[[#This Row],[std2]]</f>
        <v>0.49497474683057524</v>
      </c>
      <c r="AJ1859" s="1" t="str">
        <f>Tabulka1[[#This Row],[z2Label]]</f>
        <v>Conductivity (mS/cm)</v>
      </c>
      <c r="AK1859" s="1">
        <v>25</v>
      </c>
      <c r="AL1859" s="1" t="s">
        <v>83</v>
      </c>
      <c r="AM1859" s="1" t="s">
        <v>79</v>
      </c>
      <c r="AN1859" s="1"/>
      <c r="AO1859" s="1"/>
      <c r="AP1859" s="1"/>
      <c r="AQ1859" s="1"/>
    </row>
    <row r="1860" spans="1:43" ht="16.5" x14ac:dyDescent="0.35">
      <c r="A1860" s="1">
        <f t="shared" ref="A1860:B1860" si="1715">A1751</f>
        <v>1.8508458299876298</v>
      </c>
      <c r="B1860" s="1">
        <f t="shared" si="1715"/>
        <v>1.3881343724907222</v>
      </c>
      <c r="C1860" s="1">
        <f>Tabulka1[[#This Row],[z2]]</f>
        <v>132.80000000000001</v>
      </c>
      <c r="D1860" s="1">
        <f>Tabulka1[[#This Row],[std2]]</f>
        <v>0.84852813742386901</v>
      </c>
      <c r="E1860" s="1">
        <f t="shared" si="1667"/>
        <v>5</v>
      </c>
      <c r="F1860" s="1" t="s">
        <v>84</v>
      </c>
      <c r="G1860" s="1" t="s">
        <v>27</v>
      </c>
      <c r="H1860" s="1" t="str">
        <f>Tabulka1[[#This Row],[z2Label]]</f>
        <v>Conductivity (mS/cm)</v>
      </c>
      <c r="I1860" s="1">
        <f t="shared" ref="I1860:J1860" si="1716">I1751</f>
        <v>15</v>
      </c>
      <c r="J1860" s="1">
        <f t="shared" si="1716"/>
        <v>1.5</v>
      </c>
      <c r="K1860" s="1">
        <v>132.80000000000001</v>
      </c>
      <c r="L1860" s="1">
        <v>0.84852813742386901</v>
      </c>
      <c r="M1860" s="1" t="s">
        <v>29</v>
      </c>
      <c r="N1860" s="1" t="s">
        <v>28</v>
      </c>
      <c r="O1860" s="1" t="s">
        <v>71</v>
      </c>
      <c r="P1860" s="1">
        <f t="shared" ref="P1860:Q1860" si="1717">P1751</f>
        <v>7.6658564638989564</v>
      </c>
      <c r="Q1860" s="1">
        <f t="shared" si="1717"/>
        <v>1.5</v>
      </c>
      <c r="R1860" s="1">
        <f>Tabulka1[[#This Row],[z2]]</f>
        <v>132.80000000000001</v>
      </c>
      <c r="S1860" s="1">
        <f>Tabulka1[[#This Row],[std2]]</f>
        <v>0.84852813742386901</v>
      </c>
      <c r="T1860" s="1" t="s">
        <v>39</v>
      </c>
      <c r="U1860" s="1" t="s">
        <v>28</v>
      </c>
      <c r="V1860" s="1" t="str">
        <f>Tabulka1[[#This Row],[z2Label]]</f>
        <v>Conductivity (mS/cm)</v>
      </c>
      <c r="W1860" s="1">
        <f t="shared" ref="W1860:X1860" si="1718">W1751</f>
        <v>1.9148699867108023</v>
      </c>
      <c r="X1860" s="1">
        <f t="shared" si="1718"/>
        <v>1.4361524900331017</v>
      </c>
      <c r="Y1860" s="1">
        <f>Tabulka1[[#This Row],[z2]]</f>
        <v>132.80000000000001</v>
      </c>
      <c r="Z1860" s="1">
        <f>Tabulka1[[#This Row],[std2]]</f>
        <v>0.84852813742386901</v>
      </c>
      <c r="AA1860" s="1" t="s">
        <v>40</v>
      </c>
      <c r="AB1860" s="1" t="s">
        <v>37</v>
      </c>
      <c r="AC1860" s="1" t="str">
        <f>Tabulka1[[#This Row],[z2Label]]</f>
        <v>Conductivity (mS/cm)</v>
      </c>
      <c r="AD1860" s="1">
        <f>Tabulka1[[#This Row],[y2]]</f>
        <v>1.5</v>
      </c>
      <c r="AE1860" s="1">
        <f>Tabulka1[[#This Row],[x3]]</f>
        <v>7.6658564638989564</v>
      </c>
      <c r="AF1860" s="1">
        <f>Tabulka1[[#This Row],[x2]]-Tabulka1[[#This Row],[x3]]</f>
        <v>7.3341435361010436</v>
      </c>
      <c r="AG1860" s="1">
        <f>100-Tabulka1[[#This Row],[Na2O_proc]]-Tabulka1[[#This Row],[SiO2_proc]]</f>
        <v>85</v>
      </c>
      <c r="AH1860" s="1">
        <f>Tabulka1[[#This Row],[z2]]</f>
        <v>132.80000000000001</v>
      </c>
      <c r="AI1860" s="1">
        <f>Tabulka1[[#This Row],[std2]]</f>
        <v>0.84852813742386901</v>
      </c>
      <c r="AJ1860" s="1" t="str">
        <f>Tabulka1[[#This Row],[z2Label]]</f>
        <v>Conductivity (mS/cm)</v>
      </c>
      <c r="AK1860" s="1">
        <v>25</v>
      </c>
      <c r="AL1860" s="1" t="s">
        <v>83</v>
      </c>
      <c r="AM1860" s="1" t="s">
        <v>79</v>
      </c>
      <c r="AN1860" s="1"/>
      <c r="AO1860" s="1"/>
      <c r="AP1860" s="1"/>
      <c r="AQ1860" s="1"/>
    </row>
    <row r="1861" spans="1:43" ht="16.5" x14ac:dyDescent="0.35">
      <c r="A1861" s="1">
        <f t="shared" ref="A1861:B1861" si="1719">A1752</f>
        <v>2.5818485644219709</v>
      </c>
      <c r="B1861" s="1">
        <f t="shared" si="1719"/>
        <v>1.936386423316478</v>
      </c>
      <c r="C1861" s="1">
        <f>Tabulka1[[#This Row],[z2]]</f>
        <v>156.35000000000002</v>
      </c>
      <c r="D1861" s="1">
        <f>Tabulka1[[#This Row],[std2]]</f>
        <v>0.63639610306789685</v>
      </c>
      <c r="E1861" s="1">
        <f t="shared" si="1667"/>
        <v>5</v>
      </c>
      <c r="F1861" s="1" t="s">
        <v>84</v>
      </c>
      <c r="G1861" s="1" t="s">
        <v>27</v>
      </c>
      <c r="H1861" s="1" t="str">
        <f>Tabulka1[[#This Row],[z2Label]]</f>
        <v>Conductivity (mS/cm)</v>
      </c>
      <c r="I1861" s="1">
        <f t="shared" ref="I1861:J1861" si="1720">I1752</f>
        <v>20</v>
      </c>
      <c r="J1861" s="1">
        <f t="shared" si="1720"/>
        <v>1.5</v>
      </c>
      <c r="K1861" s="1">
        <v>156.35000000000002</v>
      </c>
      <c r="L1861" s="1">
        <v>0.63639610306789685</v>
      </c>
      <c r="M1861" s="1" t="s">
        <v>29</v>
      </c>
      <c r="N1861" s="1" t="s">
        <v>28</v>
      </c>
      <c r="O1861" s="1" t="s">
        <v>71</v>
      </c>
      <c r="P1861" s="1">
        <f t="shared" ref="P1861:Q1861" si="1721">P1752</f>
        <v>10.221141951865276</v>
      </c>
      <c r="Q1861" s="1">
        <f t="shared" si="1721"/>
        <v>1.5</v>
      </c>
      <c r="R1861" s="1">
        <f>Tabulka1[[#This Row],[z2]]</f>
        <v>156.35000000000002</v>
      </c>
      <c r="S1861" s="1">
        <f>Tabulka1[[#This Row],[std2]]</f>
        <v>0.63639610306789685</v>
      </c>
      <c r="T1861" s="1" t="s">
        <v>39</v>
      </c>
      <c r="U1861" s="1" t="s">
        <v>28</v>
      </c>
      <c r="V1861" s="1" t="str">
        <f>Tabulka1[[#This Row],[z2Label]]</f>
        <v>Conductivity (mS/cm)</v>
      </c>
      <c r="W1861" s="1">
        <f t="shared" ref="W1861:X1861" si="1722">W1752</f>
        <v>2.7127324811736373</v>
      </c>
      <c r="X1861" s="1">
        <f t="shared" si="1722"/>
        <v>2.0345493608802272</v>
      </c>
      <c r="Y1861" s="1">
        <f>Tabulka1[[#This Row],[z2]]</f>
        <v>156.35000000000002</v>
      </c>
      <c r="Z1861" s="1">
        <f>Tabulka1[[#This Row],[std2]]</f>
        <v>0.63639610306789685</v>
      </c>
      <c r="AA1861" s="1" t="s">
        <v>40</v>
      </c>
      <c r="AB1861" s="1" t="s">
        <v>37</v>
      </c>
      <c r="AC1861" s="1" t="str">
        <f>Tabulka1[[#This Row],[z2Label]]</f>
        <v>Conductivity (mS/cm)</v>
      </c>
      <c r="AD1861" s="1">
        <f>Tabulka1[[#This Row],[y2]]</f>
        <v>1.5</v>
      </c>
      <c r="AE1861" s="1">
        <f>Tabulka1[[#This Row],[x3]]</f>
        <v>10.221141951865276</v>
      </c>
      <c r="AF1861" s="1">
        <f>Tabulka1[[#This Row],[x2]]-Tabulka1[[#This Row],[x3]]</f>
        <v>9.7788580481347243</v>
      </c>
      <c r="AG1861" s="1">
        <f>100-Tabulka1[[#This Row],[Na2O_proc]]-Tabulka1[[#This Row],[SiO2_proc]]</f>
        <v>80</v>
      </c>
      <c r="AH1861" s="1">
        <f>Tabulka1[[#This Row],[z2]]</f>
        <v>156.35000000000002</v>
      </c>
      <c r="AI1861" s="1">
        <f>Tabulka1[[#This Row],[std2]]</f>
        <v>0.63639610306789685</v>
      </c>
      <c r="AJ1861" s="1" t="str">
        <f>Tabulka1[[#This Row],[z2Label]]</f>
        <v>Conductivity (mS/cm)</v>
      </c>
      <c r="AK1861" s="1">
        <v>25</v>
      </c>
      <c r="AL1861" s="1" t="s">
        <v>83</v>
      </c>
      <c r="AM1861" s="1" t="s">
        <v>79</v>
      </c>
      <c r="AN1861" s="1"/>
      <c r="AO1861" s="1"/>
      <c r="AP1861" s="1"/>
      <c r="AQ1861" s="1"/>
    </row>
    <row r="1862" spans="1:43" ht="16.5" x14ac:dyDescent="0.35">
      <c r="A1862" s="1">
        <f t="shared" ref="A1862:B1862" si="1723">A1753</f>
        <v>3.3806750363506151</v>
      </c>
      <c r="B1862" s="1">
        <f t="shared" si="1723"/>
        <v>2.5355062772629613</v>
      </c>
      <c r="C1862" s="1">
        <f>Tabulka1[[#This Row],[z2]]</f>
        <v>169.95</v>
      </c>
      <c r="D1862" s="1">
        <f>Tabulka1[[#This Row],[std2]]</f>
        <v>0.63639610306789685</v>
      </c>
      <c r="E1862" s="1">
        <f t="shared" si="1667"/>
        <v>5</v>
      </c>
      <c r="F1862" s="1" t="s">
        <v>84</v>
      </c>
      <c r="G1862" s="1" t="s">
        <v>27</v>
      </c>
      <c r="H1862" s="1" t="str">
        <f>Tabulka1[[#This Row],[z2Label]]</f>
        <v>Conductivity (mS/cm)</v>
      </c>
      <c r="I1862" s="1">
        <f t="shared" ref="I1862:J1862" si="1724">I1753</f>
        <v>25</v>
      </c>
      <c r="J1862" s="1">
        <f t="shared" si="1724"/>
        <v>1.5</v>
      </c>
      <c r="K1862" s="1">
        <v>169.95</v>
      </c>
      <c r="L1862" s="1">
        <v>0.63639610306789685</v>
      </c>
      <c r="M1862" s="1" t="s">
        <v>29</v>
      </c>
      <c r="N1862" s="1" t="s">
        <v>28</v>
      </c>
      <c r="O1862" s="1" t="s">
        <v>71</v>
      </c>
      <c r="P1862" s="1">
        <f t="shared" ref="P1862:Q1862" si="1725">P1753</f>
        <v>12.776427439831593</v>
      </c>
      <c r="Q1862" s="1">
        <f t="shared" si="1725"/>
        <v>1.5</v>
      </c>
      <c r="R1862" s="1">
        <f>Tabulka1[[#This Row],[z2]]</f>
        <v>169.95</v>
      </c>
      <c r="S1862" s="1">
        <f>Tabulka1[[#This Row],[std2]]</f>
        <v>0.63639610306789685</v>
      </c>
      <c r="T1862" s="1" t="s">
        <v>39</v>
      </c>
      <c r="U1862" s="1" t="s">
        <v>28</v>
      </c>
      <c r="V1862" s="1" t="str">
        <f>Tabulka1[[#This Row],[z2Label]]</f>
        <v>Conductivity (mS/cm)</v>
      </c>
      <c r="W1862" s="1">
        <f t="shared" ref="W1862:X1862" si="1726">W1753</f>
        <v>3.616976641564849</v>
      </c>
      <c r="X1862" s="1">
        <f t="shared" si="1726"/>
        <v>2.7127324811736369</v>
      </c>
      <c r="Y1862" s="1">
        <f>Tabulka1[[#This Row],[z2]]</f>
        <v>169.95</v>
      </c>
      <c r="Z1862" s="1">
        <f>Tabulka1[[#This Row],[std2]]</f>
        <v>0.63639610306789685</v>
      </c>
      <c r="AA1862" s="1" t="s">
        <v>40</v>
      </c>
      <c r="AB1862" s="1" t="s">
        <v>37</v>
      </c>
      <c r="AC1862" s="1" t="str">
        <f>Tabulka1[[#This Row],[z2Label]]</f>
        <v>Conductivity (mS/cm)</v>
      </c>
      <c r="AD1862" s="1">
        <f>Tabulka1[[#This Row],[y2]]</f>
        <v>1.5</v>
      </c>
      <c r="AE1862" s="1">
        <f>Tabulka1[[#This Row],[x3]]</f>
        <v>12.776427439831593</v>
      </c>
      <c r="AF1862" s="1">
        <f>Tabulka1[[#This Row],[x2]]-Tabulka1[[#This Row],[x3]]</f>
        <v>12.223572560168407</v>
      </c>
      <c r="AG1862" s="1">
        <f>100-Tabulka1[[#This Row],[Na2O_proc]]-Tabulka1[[#This Row],[SiO2_proc]]</f>
        <v>75</v>
      </c>
      <c r="AH1862" s="1">
        <f>Tabulka1[[#This Row],[z2]]</f>
        <v>169.95</v>
      </c>
      <c r="AI1862" s="1">
        <f>Tabulka1[[#This Row],[std2]]</f>
        <v>0.63639610306789685</v>
      </c>
      <c r="AJ1862" s="1" t="str">
        <f>Tabulka1[[#This Row],[z2Label]]</f>
        <v>Conductivity (mS/cm)</v>
      </c>
      <c r="AK1862" s="1">
        <v>25</v>
      </c>
      <c r="AL1862" s="1" t="s">
        <v>83</v>
      </c>
      <c r="AM1862" s="1" t="s">
        <v>79</v>
      </c>
      <c r="AN1862" s="1"/>
      <c r="AO1862" s="1"/>
      <c r="AP1862" s="1"/>
      <c r="AQ1862" s="1"/>
    </row>
    <row r="1863" spans="1:43" ht="16.5" x14ac:dyDescent="0.35">
      <c r="A1863" s="1">
        <f t="shared" ref="A1863:B1863" si="1727">A1754</f>
        <v>4.2529406020095921</v>
      </c>
      <c r="B1863" s="1">
        <f t="shared" si="1727"/>
        <v>3.1897054515071943</v>
      </c>
      <c r="C1863" s="1">
        <f>Tabulka1[[#This Row],[z2]]</f>
        <v>173.25</v>
      </c>
      <c r="D1863" s="1">
        <f>Tabulka1[[#This Row],[std2]]</f>
        <v>0.77781745930521828</v>
      </c>
      <c r="E1863" s="1">
        <f t="shared" si="1667"/>
        <v>5</v>
      </c>
      <c r="F1863" s="1" t="s">
        <v>84</v>
      </c>
      <c r="G1863" s="1" t="s">
        <v>27</v>
      </c>
      <c r="H1863" s="1" t="str">
        <f>Tabulka1[[#This Row],[z2Label]]</f>
        <v>Conductivity (mS/cm)</v>
      </c>
      <c r="I1863" s="1">
        <f t="shared" ref="I1863:J1863" si="1728">I1754</f>
        <v>30</v>
      </c>
      <c r="J1863" s="1">
        <f t="shared" si="1728"/>
        <v>1.5</v>
      </c>
      <c r="K1863" s="1">
        <v>173.25</v>
      </c>
      <c r="L1863" s="1">
        <v>0.77781745930521828</v>
      </c>
      <c r="M1863" s="1" t="s">
        <v>29</v>
      </c>
      <c r="N1863" s="1" t="s">
        <v>28</v>
      </c>
      <c r="O1863" s="1" t="s">
        <v>71</v>
      </c>
      <c r="P1863" s="1">
        <f t="shared" ref="P1863:Q1863" si="1729">P1754</f>
        <v>15.331712927797913</v>
      </c>
      <c r="Q1863" s="1">
        <f t="shared" si="1729"/>
        <v>1.5</v>
      </c>
      <c r="R1863" s="1">
        <f>Tabulka1[[#This Row],[z2]]</f>
        <v>173.25</v>
      </c>
      <c r="S1863" s="1">
        <f>Tabulka1[[#This Row],[std2]]</f>
        <v>0.77781745930521828</v>
      </c>
      <c r="T1863" s="1" t="s">
        <v>39</v>
      </c>
      <c r="U1863" s="1" t="s">
        <v>28</v>
      </c>
      <c r="V1863" s="1" t="str">
        <f>Tabulka1[[#This Row],[z2Label]]</f>
        <v>Conductivity (mS/cm)</v>
      </c>
      <c r="W1863" s="1">
        <f t="shared" ref="W1863:X1863" si="1730">W1754</f>
        <v>4.6503985391548062</v>
      </c>
      <c r="X1863" s="1">
        <f t="shared" si="1730"/>
        <v>3.487798904366104</v>
      </c>
      <c r="Y1863" s="1">
        <f>Tabulka1[[#This Row],[z2]]</f>
        <v>173.25</v>
      </c>
      <c r="Z1863" s="1">
        <f>Tabulka1[[#This Row],[std2]]</f>
        <v>0.77781745930521828</v>
      </c>
      <c r="AA1863" s="1" t="s">
        <v>40</v>
      </c>
      <c r="AB1863" s="1" t="s">
        <v>37</v>
      </c>
      <c r="AC1863" s="1" t="str">
        <f>Tabulka1[[#This Row],[z2Label]]</f>
        <v>Conductivity (mS/cm)</v>
      </c>
      <c r="AD1863" s="1">
        <f>Tabulka1[[#This Row],[y2]]</f>
        <v>1.5</v>
      </c>
      <c r="AE1863" s="1">
        <f>Tabulka1[[#This Row],[x3]]</f>
        <v>15.331712927797913</v>
      </c>
      <c r="AF1863" s="1">
        <f>Tabulka1[[#This Row],[x2]]-Tabulka1[[#This Row],[x3]]</f>
        <v>14.668287072202087</v>
      </c>
      <c r="AG1863" s="1">
        <f>100-Tabulka1[[#This Row],[Na2O_proc]]-Tabulka1[[#This Row],[SiO2_proc]]</f>
        <v>70</v>
      </c>
      <c r="AH1863" s="1">
        <f>Tabulka1[[#This Row],[z2]]</f>
        <v>173.25</v>
      </c>
      <c r="AI1863" s="1">
        <f>Tabulka1[[#This Row],[std2]]</f>
        <v>0.77781745930521828</v>
      </c>
      <c r="AJ1863" s="1" t="str">
        <f>Tabulka1[[#This Row],[z2Label]]</f>
        <v>Conductivity (mS/cm)</v>
      </c>
      <c r="AK1863" s="1">
        <v>25</v>
      </c>
      <c r="AL1863" s="1" t="s">
        <v>83</v>
      </c>
      <c r="AM1863" s="1" t="s">
        <v>79</v>
      </c>
      <c r="AN1863" s="1"/>
      <c r="AO1863" s="1"/>
      <c r="AP1863" s="1"/>
      <c r="AQ1863" s="1"/>
    </row>
    <row r="1864" spans="1:43" ht="16.5" x14ac:dyDescent="0.35">
      <c r="A1864" s="1">
        <f t="shared" ref="A1864:B1864" si="1731">A1755</f>
        <v>5.206362985307841</v>
      </c>
      <c r="B1864" s="1">
        <f t="shared" si="1731"/>
        <v>3.9047722389808808</v>
      </c>
      <c r="C1864" s="1">
        <f>Tabulka1[[#This Row],[z2]]</f>
        <v>164.5</v>
      </c>
      <c r="D1864" s="1">
        <f>Tabulka1[[#This Row],[std2]]</f>
        <v>1.1313708498984922</v>
      </c>
      <c r="E1864" s="1">
        <f t="shared" si="1667"/>
        <v>5</v>
      </c>
      <c r="F1864" s="1" t="s">
        <v>84</v>
      </c>
      <c r="G1864" s="1" t="s">
        <v>27</v>
      </c>
      <c r="H1864" s="1" t="str">
        <f>Tabulka1[[#This Row],[z2Label]]</f>
        <v>Conductivity (mS/cm)</v>
      </c>
      <c r="I1864" s="1">
        <f t="shared" ref="I1864:J1864" si="1732">I1755</f>
        <v>35</v>
      </c>
      <c r="J1864" s="1">
        <f t="shared" si="1732"/>
        <v>1.5</v>
      </c>
      <c r="K1864" s="1">
        <v>164.5</v>
      </c>
      <c r="L1864" s="1">
        <v>1.1313708498984922</v>
      </c>
      <c r="M1864" s="1" t="s">
        <v>29</v>
      </c>
      <c r="N1864" s="1" t="s">
        <v>28</v>
      </c>
      <c r="O1864" s="1" t="s">
        <v>71</v>
      </c>
      <c r="P1864" s="1">
        <f t="shared" ref="P1864:Q1864" si="1733">P1755</f>
        <v>17.886998415764232</v>
      </c>
      <c r="Q1864" s="1">
        <f t="shared" si="1733"/>
        <v>1.5</v>
      </c>
      <c r="R1864" s="1">
        <f>Tabulka1[[#This Row],[z2]]</f>
        <v>164.5</v>
      </c>
      <c r="S1864" s="1">
        <f>Tabulka1[[#This Row],[std2]]</f>
        <v>1.1313708498984922</v>
      </c>
      <c r="T1864" s="1" t="s">
        <v>39</v>
      </c>
      <c r="U1864" s="1" t="s">
        <v>28</v>
      </c>
      <c r="V1864" s="1" t="str">
        <f>Tabulka1[[#This Row],[z2Label]]</f>
        <v>Conductivity (mS/cm)</v>
      </c>
      <c r="W1864" s="1">
        <f t="shared" ref="W1864:X1864" si="1734">W1755</f>
        <v>5.8428084209893711</v>
      </c>
      <c r="X1864" s="1">
        <f t="shared" si="1734"/>
        <v>4.3821063157420284</v>
      </c>
      <c r="Y1864" s="1">
        <f>Tabulka1[[#This Row],[z2]]</f>
        <v>164.5</v>
      </c>
      <c r="Z1864" s="1">
        <f>Tabulka1[[#This Row],[std2]]</f>
        <v>1.1313708498984922</v>
      </c>
      <c r="AA1864" s="1" t="s">
        <v>40</v>
      </c>
      <c r="AB1864" s="1" t="s">
        <v>37</v>
      </c>
      <c r="AC1864" s="1" t="str">
        <f>Tabulka1[[#This Row],[z2Label]]</f>
        <v>Conductivity (mS/cm)</v>
      </c>
      <c r="AD1864" s="1">
        <f>Tabulka1[[#This Row],[y2]]</f>
        <v>1.5</v>
      </c>
      <c r="AE1864" s="1">
        <f>Tabulka1[[#This Row],[x3]]</f>
        <v>17.886998415764232</v>
      </c>
      <c r="AF1864" s="1">
        <f>Tabulka1[[#This Row],[x2]]-Tabulka1[[#This Row],[x3]]</f>
        <v>17.113001584235768</v>
      </c>
      <c r="AG1864" s="1">
        <f>100-Tabulka1[[#This Row],[Na2O_proc]]-Tabulka1[[#This Row],[SiO2_proc]]</f>
        <v>65</v>
      </c>
      <c r="AH1864" s="1">
        <f>Tabulka1[[#This Row],[z2]]</f>
        <v>164.5</v>
      </c>
      <c r="AI1864" s="1">
        <f>Tabulka1[[#This Row],[std2]]</f>
        <v>1.1313708498984922</v>
      </c>
      <c r="AJ1864" s="1" t="str">
        <f>Tabulka1[[#This Row],[z2Label]]</f>
        <v>Conductivity (mS/cm)</v>
      </c>
      <c r="AK1864" s="1">
        <v>25</v>
      </c>
      <c r="AL1864" s="1" t="s">
        <v>83</v>
      </c>
      <c r="AM1864" s="1" t="s">
        <v>79</v>
      </c>
      <c r="AN1864" s="1"/>
      <c r="AO1864" s="1"/>
      <c r="AP1864" s="1"/>
      <c r="AQ1864" s="1"/>
    </row>
    <row r="1865" spans="1:43" ht="16.5" x14ac:dyDescent="0.35">
      <c r="A1865" s="1">
        <f t="shared" ref="A1865:B1865" si="1735">A1756</f>
        <v>6.2447535753814103</v>
      </c>
      <c r="B1865" s="1">
        <f t="shared" si="1735"/>
        <v>4.6835651815360579</v>
      </c>
      <c r="C1865" s="1">
        <f>Tabulka1[[#This Row],[z2]]</f>
        <v>144.89999999999998</v>
      </c>
      <c r="D1865" s="1">
        <f>Tabulka1[[#This Row],[std2]]</f>
        <v>1.131370849898472</v>
      </c>
      <c r="E1865" s="1">
        <f t="shared" si="1667"/>
        <v>5</v>
      </c>
      <c r="F1865" s="1" t="s">
        <v>84</v>
      </c>
      <c r="G1865" s="1" t="s">
        <v>27</v>
      </c>
      <c r="H1865" s="1" t="str">
        <f>Tabulka1[[#This Row],[z2Label]]</f>
        <v>Conductivity (mS/cm)</v>
      </c>
      <c r="I1865" s="1">
        <f t="shared" ref="I1865:J1865" si="1736">I1756</f>
        <v>40</v>
      </c>
      <c r="J1865" s="1">
        <f t="shared" si="1736"/>
        <v>1.5</v>
      </c>
      <c r="K1865" s="1">
        <v>144.89999999999998</v>
      </c>
      <c r="L1865" s="1">
        <v>1.131370849898472</v>
      </c>
      <c r="M1865" s="1" t="s">
        <v>29</v>
      </c>
      <c r="N1865" s="1" t="s">
        <v>28</v>
      </c>
      <c r="O1865" s="1" t="s">
        <v>71</v>
      </c>
      <c r="P1865" s="1">
        <f t="shared" ref="P1865:Q1865" si="1737">P1756</f>
        <v>20.442283903730551</v>
      </c>
      <c r="Q1865" s="1">
        <f t="shared" si="1737"/>
        <v>1.5</v>
      </c>
      <c r="R1865" s="1">
        <f>Tabulka1[[#This Row],[z2]]</f>
        <v>144.89999999999998</v>
      </c>
      <c r="S1865" s="1">
        <f>Tabulka1[[#This Row],[std2]]</f>
        <v>1.131370849898472</v>
      </c>
      <c r="T1865" s="1" t="s">
        <v>39</v>
      </c>
      <c r="U1865" s="1" t="s">
        <v>28</v>
      </c>
      <c r="V1865" s="1" t="str">
        <f>Tabulka1[[#This Row],[z2Label]]</f>
        <v>Conductivity (mS/cm)</v>
      </c>
      <c r="W1865" s="1">
        <f t="shared" ref="W1865:X1865" si="1738">W1756</f>
        <v>7.2339532831296989</v>
      </c>
      <c r="X1865" s="1">
        <f t="shared" si="1738"/>
        <v>5.4254649623472728</v>
      </c>
      <c r="Y1865" s="1">
        <f>Tabulka1[[#This Row],[z2]]</f>
        <v>144.89999999999998</v>
      </c>
      <c r="Z1865" s="1">
        <f>Tabulka1[[#This Row],[std2]]</f>
        <v>1.131370849898472</v>
      </c>
      <c r="AA1865" s="1" t="s">
        <v>40</v>
      </c>
      <c r="AB1865" s="1" t="s">
        <v>37</v>
      </c>
      <c r="AC1865" s="1" t="str">
        <f>Tabulka1[[#This Row],[z2Label]]</f>
        <v>Conductivity (mS/cm)</v>
      </c>
      <c r="AD1865" s="1">
        <f>Tabulka1[[#This Row],[y2]]</f>
        <v>1.5</v>
      </c>
      <c r="AE1865" s="1">
        <f>Tabulka1[[#This Row],[x3]]</f>
        <v>20.442283903730551</v>
      </c>
      <c r="AF1865" s="1">
        <f>Tabulka1[[#This Row],[x2]]-Tabulka1[[#This Row],[x3]]</f>
        <v>19.557716096269449</v>
      </c>
      <c r="AG1865" s="1">
        <f>100-Tabulka1[[#This Row],[Na2O_proc]]-Tabulka1[[#This Row],[SiO2_proc]]</f>
        <v>60</v>
      </c>
      <c r="AH1865" s="1">
        <f>Tabulka1[[#This Row],[z2]]</f>
        <v>144.89999999999998</v>
      </c>
      <c r="AI1865" s="1">
        <f>Tabulka1[[#This Row],[std2]]</f>
        <v>1.131370849898472</v>
      </c>
      <c r="AJ1865" s="1" t="str">
        <f>Tabulka1[[#This Row],[z2Label]]</f>
        <v>Conductivity (mS/cm)</v>
      </c>
      <c r="AK1865" s="1">
        <v>25</v>
      </c>
      <c r="AL1865" s="1" t="s">
        <v>83</v>
      </c>
      <c r="AM1865" s="1" t="s">
        <v>79</v>
      </c>
      <c r="AN1865" s="1"/>
      <c r="AO1865" s="1"/>
      <c r="AP1865" s="1"/>
      <c r="AQ1865" s="1"/>
    </row>
    <row r="1866" spans="1:43" ht="16.5" x14ac:dyDescent="0.35">
      <c r="A1866" s="1">
        <f t="shared" ref="A1866:B1866" si="1739">A1757</f>
        <v>7.3896623190607444</v>
      </c>
      <c r="B1866" s="1">
        <f t="shared" si="1739"/>
        <v>5.5422467392955586</v>
      </c>
      <c r="C1866" s="1">
        <f>Tabulka1[[#This Row],[z2]]</f>
        <v>115</v>
      </c>
      <c r="D1866" s="1">
        <f>Tabulka1[[#This Row],[std2]]</f>
        <v>0.98994949366117058</v>
      </c>
      <c r="E1866" s="1">
        <f t="shared" si="1667"/>
        <v>5</v>
      </c>
      <c r="F1866" s="1" t="s">
        <v>84</v>
      </c>
      <c r="G1866" s="1" t="s">
        <v>27</v>
      </c>
      <c r="H1866" s="1" t="str">
        <f>Tabulka1[[#This Row],[z2Label]]</f>
        <v>Conductivity (mS/cm)</v>
      </c>
      <c r="I1866" s="1">
        <f t="shared" ref="I1866:J1866" si="1740">I1757</f>
        <v>45</v>
      </c>
      <c r="J1866" s="1">
        <f t="shared" si="1740"/>
        <v>1.5</v>
      </c>
      <c r="K1866" s="1">
        <v>115</v>
      </c>
      <c r="L1866" s="1">
        <v>0.98994949366117058</v>
      </c>
      <c r="M1866" s="1" t="s">
        <v>29</v>
      </c>
      <c r="N1866" s="1" t="s">
        <v>28</v>
      </c>
      <c r="O1866" s="1" t="s">
        <v>71</v>
      </c>
      <c r="P1866" s="1">
        <f t="shared" ref="P1866:Q1866" si="1741">P1757</f>
        <v>22.997569391696871</v>
      </c>
      <c r="Q1866" s="1">
        <f t="shared" si="1741"/>
        <v>1.5</v>
      </c>
      <c r="R1866" s="1">
        <f>Tabulka1[[#This Row],[z2]]</f>
        <v>115</v>
      </c>
      <c r="S1866" s="1">
        <f>Tabulka1[[#This Row],[std2]]</f>
        <v>0.98994949366117058</v>
      </c>
      <c r="T1866" s="1" t="s">
        <v>39</v>
      </c>
      <c r="U1866" s="1" t="s">
        <v>28</v>
      </c>
      <c r="V1866" s="1" t="str">
        <f>Tabulka1[[#This Row],[z2Label]]</f>
        <v>Conductivity (mS/cm)</v>
      </c>
      <c r="W1866" s="1">
        <f t="shared" ref="W1866:X1866" si="1742">W1757</f>
        <v>8.8780335747500843</v>
      </c>
      <c r="X1866" s="1">
        <f t="shared" si="1742"/>
        <v>6.6585251810625623</v>
      </c>
      <c r="Y1866" s="1">
        <f>Tabulka1[[#This Row],[z2]]</f>
        <v>115</v>
      </c>
      <c r="Z1866" s="1">
        <f>Tabulka1[[#This Row],[std2]]</f>
        <v>0.98994949366117058</v>
      </c>
      <c r="AA1866" s="1" t="s">
        <v>40</v>
      </c>
      <c r="AB1866" s="1" t="s">
        <v>37</v>
      </c>
      <c r="AC1866" s="1" t="str">
        <f>Tabulka1[[#This Row],[z2Label]]</f>
        <v>Conductivity (mS/cm)</v>
      </c>
      <c r="AD1866" s="1">
        <f>Tabulka1[[#This Row],[y2]]</f>
        <v>1.5</v>
      </c>
      <c r="AE1866" s="1">
        <f>Tabulka1[[#This Row],[x3]]</f>
        <v>22.997569391696871</v>
      </c>
      <c r="AF1866" s="1">
        <f>Tabulka1[[#This Row],[x2]]-Tabulka1[[#This Row],[x3]]</f>
        <v>22.002430608303129</v>
      </c>
      <c r="AG1866" s="1">
        <f>100-Tabulka1[[#This Row],[Na2O_proc]]-Tabulka1[[#This Row],[SiO2_proc]]</f>
        <v>55</v>
      </c>
      <c r="AH1866" s="1">
        <f>Tabulka1[[#This Row],[z2]]</f>
        <v>115</v>
      </c>
      <c r="AI1866" s="1">
        <f>Tabulka1[[#This Row],[std2]]</f>
        <v>0.98994949366117058</v>
      </c>
      <c r="AJ1866" s="1" t="str">
        <f>Tabulka1[[#This Row],[z2Label]]</f>
        <v>Conductivity (mS/cm)</v>
      </c>
      <c r="AK1866" s="1">
        <v>25</v>
      </c>
      <c r="AL1866" s="1" t="s">
        <v>83</v>
      </c>
      <c r="AM1866" s="1" t="s">
        <v>79</v>
      </c>
      <c r="AN1866" s="1"/>
      <c r="AO1866" s="1"/>
      <c r="AP1866" s="1"/>
      <c r="AQ1866" s="1"/>
    </row>
    <row r="1867" spans="1:43" ht="16.5" x14ac:dyDescent="0.35">
      <c r="A1867" s="1">
        <f t="shared" ref="A1867:B1867" si="1743">A1758</f>
        <v>7.7965260450581875</v>
      </c>
      <c r="B1867" s="1">
        <f t="shared" si="1743"/>
        <v>5.8473945337936408</v>
      </c>
      <c r="C1867" s="1">
        <f>Tabulka1[[#This Row],[z2]]</f>
        <v>103.1</v>
      </c>
      <c r="D1867" s="1">
        <f>Tabulka1[[#This Row],[std2]]</f>
        <v>0.84852813742385902</v>
      </c>
      <c r="E1867" s="1">
        <f t="shared" si="1667"/>
        <v>5</v>
      </c>
      <c r="F1867" s="1" t="s">
        <v>84</v>
      </c>
      <c r="G1867" s="1" t="s">
        <v>27</v>
      </c>
      <c r="H1867" s="1" t="str">
        <f>Tabulka1[[#This Row],[z2Label]]</f>
        <v>Conductivity (mS/cm)</v>
      </c>
      <c r="I1867" s="1">
        <f t="shared" ref="I1867:J1867" si="1744">I1758</f>
        <v>46.73</v>
      </c>
      <c r="J1867" s="1">
        <f t="shared" si="1744"/>
        <v>1.5</v>
      </c>
      <c r="K1867" s="1">
        <v>103.1</v>
      </c>
      <c r="L1867" s="1">
        <v>0.84852813742385902</v>
      </c>
      <c r="M1867" s="1" t="s">
        <v>29</v>
      </c>
      <c r="N1867" s="1" t="s">
        <v>28</v>
      </c>
      <c r="O1867" s="1" t="s">
        <v>71</v>
      </c>
      <c r="P1867" s="1">
        <f t="shared" ref="P1867:Q1867" si="1745">P1758</f>
        <v>23.881698170533213</v>
      </c>
      <c r="Q1867" s="1">
        <f t="shared" si="1745"/>
        <v>1.5</v>
      </c>
      <c r="R1867" s="1">
        <f>Tabulka1[[#This Row],[z2]]</f>
        <v>103.1</v>
      </c>
      <c r="S1867" s="1">
        <f>Tabulka1[[#This Row],[std2]]</f>
        <v>0.84852813742385902</v>
      </c>
      <c r="T1867" s="1" t="s">
        <v>39</v>
      </c>
      <c r="U1867" s="1" t="s">
        <v>28</v>
      </c>
      <c r="V1867" s="1" t="str">
        <f>Tabulka1[[#This Row],[z2Label]]</f>
        <v>Conductivity (mS/cm)</v>
      </c>
      <c r="W1867" s="1">
        <f t="shared" ref="W1867:X1867" si="1746">W1758</f>
        <v>9.5187526822034183</v>
      </c>
      <c r="X1867" s="1">
        <f t="shared" si="1746"/>
        <v>7.1390645116525633</v>
      </c>
      <c r="Y1867" s="1">
        <f>Tabulka1[[#This Row],[z2]]</f>
        <v>103.1</v>
      </c>
      <c r="Z1867" s="1">
        <f>Tabulka1[[#This Row],[std2]]</f>
        <v>0.84852813742385902</v>
      </c>
      <c r="AA1867" s="1" t="s">
        <v>40</v>
      </c>
      <c r="AB1867" s="1" t="s">
        <v>37</v>
      </c>
      <c r="AC1867" s="1" t="str">
        <f>Tabulka1[[#This Row],[z2Label]]</f>
        <v>Conductivity (mS/cm)</v>
      </c>
      <c r="AD1867" s="1">
        <f>Tabulka1[[#This Row],[y2]]</f>
        <v>1.5</v>
      </c>
      <c r="AE1867" s="1">
        <f>Tabulka1[[#This Row],[x3]]</f>
        <v>23.881698170533213</v>
      </c>
      <c r="AF1867" s="1">
        <f>Tabulka1[[#This Row],[x2]]-Tabulka1[[#This Row],[x3]]</f>
        <v>22.848301829466784</v>
      </c>
      <c r="AG1867" s="1">
        <f>100-Tabulka1[[#This Row],[Na2O_proc]]-Tabulka1[[#This Row],[SiO2_proc]]</f>
        <v>53.27</v>
      </c>
      <c r="AH1867" s="1">
        <f>Tabulka1[[#This Row],[z2]]</f>
        <v>103.1</v>
      </c>
      <c r="AI1867" s="1">
        <f>Tabulka1[[#This Row],[std2]]</f>
        <v>0.84852813742385902</v>
      </c>
      <c r="AJ1867" s="1" t="str">
        <f>Tabulka1[[#This Row],[z2Label]]</f>
        <v>Conductivity (mS/cm)</v>
      </c>
      <c r="AK1867" s="1">
        <v>25</v>
      </c>
      <c r="AL1867" s="1" t="s">
        <v>83</v>
      </c>
      <c r="AM1867" s="1" t="s">
        <v>79</v>
      </c>
      <c r="AN1867" s="1"/>
      <c r="AO1867" s="1"/>
      <c r="AP1867" s="1"/>
      <c r="AQ1867" s="1"/>
    </row>
    <row r="1868" spans="1:43" ht="16.5" x14ac:dyDescent="0.35">
      <c r="A1868" s="1">
        <f t="shared" ref="A1868:B1868" si="1747">A1759</f>
        <v>0</v>
      </c>
      <c r="B1868" s="1">
        <f t="shared" si="1747"/>
        <v>0</v>
      </c>
      <c r="C1868" s="1">
        <f>Tabulka1[[#This Row],[z2]]</f>
        <v>1.6605000000000002E-2</v>
      </c>
      <c r="D1868" s="1">
        <f>Tabulka1[[#This Row],[std2]]</f>
        <v>1.0033845225037108E-2</v>
      </c>
      <c r="E1868" s="1">
        <f t="shared" si="1667"/>
        <v>6</v>
      </c>
      <c r="F1868" s="1" t="s">
        <v>84</v>
      </c>
      <c r="G1868" s="1" t="s">
        <v>27</v>
      </c>
      <c r="H1868" s="1" t="str">
        <f>Tabulka1[[#This Row],[z2Label]]</f>
        <v>Conductivity (mS/cm)</v>
      </c>
      <c r="I1868" s="1">
        <f t="shared" ref="I1868:J1868" si="1748">I1759</f>
        <v>0</v>
      </c>
      <c r="J1868" s="1">
        <f t="shared" si="1748"/>
        <v>1.887</v>
      </c>
      <c r="K1868">
        <v>1.6605000000000002E-2</v>
      </c>
      <c r="L1868">
        <v>1.0033845225037108E-2</v>
      </c>
      <c r="M1868" s="1" t="s">
        <v>29</v>
      </c>
      <c r="N1868" s="1" t="s">
        <v>28</v>
      </c>
      <c r="O1868" s="1" t="s">
        <v>71</v>
      </c>
      <c r="P1868" s="1">
        <f t="shared" ref="P1868:Q1868" si="1749">P1759</f>
        <v>0</v>
      </c>
      <c r="Q1868" s="1">
        <f t="shared" si="1749"/>
        <v>1.887</v>
      </c>
      <c r="R1868" s="1">
        <f>Tabulka1[[#This Row],[z2]]</f>
        <v>1.6605000000000002E-2</v>
      </c>
      <c r="S1868" s="1">
        <f>Tabulka1[[#This Row],[std2]]</f>
        <v>1.0033845225037108E-2</v>
      </c>
      <c r="T1868" s="1" t="s">
        <v>39</v>
      </c>
      <c r="U1868" s="1" t="s">
        <v>28</v>
      </c>
      <c r="V1868" s="1" t="str">
        <f>Tabulka1[[#This Row],[z2Label]]</f>
        <v>Conductivity (mS/cm)</v>
      </c>
      <c r="W1868" s="1">
        <f t="shared" ref="W1868:X1868" si="1750">W1759</f>
        <v>0</v>
      </c>
      <c r="X1868" s="1">
        <f t="shared" si="1750"/>
        <v>0</v>
      </c>
      <c r="Y1868" s="1">
        <f>Tabulka1[[#This Row],[z2]]</f>
        <v>1.6605000000000002E-2</v>
      </c>
      <c r="Z1868" s="1">
        <f>Tabulka1[[#This Row],[std2]]</f>
        <v>1.0033845225037108E-2</v>
      </c>
      <c r="AA1868" s="1" t="s">
        <v>40</v>
      </c>
      <c r="AB1868" s="1" t="s">
        <v>37</v>
      </c>
      <c r="AC1868" s="1" t="str">
        <f>Tabulka1[[#This Row],[z2Label]]</f>
        <v>Conductivity (mS/cm)</v>
      </c>
      <c r="AD1868" s="1">
        <f>Tabulka1[[#This Row],[y2]]</f>
        <v>1.887</v>
      </c>
      <c r="AE1868" s="1">
        <f>Tabulka1[[#This Row],[x3]]</f>
        <v>0</v>
      </c>
      <c r="AF1868" s="1">
        <f>Tabulka1[[#This Row],[x2]]-Tabulka1[[#This Row],[x3]]</f>
        <v>0</v>
      </c>
      <c r="AG1868" s="1">
        <f>100-Tabulka1[[#This Row],[Na2O_proc]]-Tabulka1[[#This Row],[SiO2_proc]]</f>
        <v>100</v>
      </c>
      <c r="AH1868" s="1">
        <f>Tabulka1[[#This Row],[z2]]</f>
        <v>1.6605000000000002E-2</v>
      </c>
      <c r="AI1868" s="1">
        <f>Tabulka1[[#This Row],[std2]]</f>
        <v>1.0033845225037108E-2</v>
      </c>
      <c r="AJ1868" s="1" t="str">
        <f>Tabulka1[[#This Row],[z2Label]]</f>
        <v>Conductivity (mS/cm)</v>
      </c>
      <c r="AK1868" s="1">
        <v>25</v>
      </c>
      <c r="AL1868" s="1" t="s">
        <v>83</v>
      </c>
      <c r="AM1868" s="1" t="s">
        <v>79</v>
      </c>
      <c r="AN1868" s="1"/>
      <c r="AO1868" s="1"/>
      <c r="AP1868" s="1"/>
      <c r="AQ1868" s="1"/>
    </row>
    <row r="1869" spans="1:43" ht="16.5" x14ac:dyDescent="0.35">
      <c r="A1869" s="1">
        <f t="shared" ref="A1869:B1869" si="1751">A1760</f>
        <v>0.50127197507734367</v>
      </c>
      <c r="B1869" s="1">
        <f t="shared" si="1751"/>
        <v>0.47295010848547375</v>
      </c>
      <c r="C1869" s="1">
        <f>Tabulka1[[#This Row],[z2]]</f>
        <v>40.400000000000006</v>
      </c>
      <c r="D1869" s="1">
        <f>Tabulka1[[#This Row],[std2]]</f>
        <v>0.28284271247461801</v>
      </c>
      <c r="E1869" s="1">
        <f t="shared" si="1667"/>
        <v>6</v>
      </c>
      <c r="F1869" s="1" t="s">
        <v>84</v>
      </c>
      <c r="G1869" s="1" t="s">
        <v>27</v>
      </c>
      <c r="H1869" s="1" t="str">
        <f>Tabulka1[[#This Row],[z2Label]]</f>
        <v>Conductivity (mS/cm)</v>
      </c>
      <c r="I1869" s="1">
        <f t="shared" ref="I1869:J1869" si="1752">I1760</f>
        <v>5</v>
      </c>
      <c r="J1869" s="1">
        <f t="shared" si="1752"/>
        <v>1.887</v>
      </c>
      <c r="K1869" s="1">
        <v>40.400000000000006</v>
      </c>
      <c r="L1869" s="1">
        <v>0.28284271247461801</v>
      </c>
      <c r="M1869" s="1" t="s">
        <v>29</v>
      </c>
      <c r="N1869" s="1" t="s">
        <v>28</v>
      </c>
      <c r="O1869" s="1" t="s">
        <v>71</v>
      </c>
      <c r="P1869" s="1">
        <f t="shared" ref="P1869:Q1869" si="1753">P1760</f>
        <v>2.2690509125344418</v>
      </c>
      <c r="Q1869" s="1">
        <f t="shared" si="1753"/>
        <v>1.887</v>
      </c>
      <c r="R1869" s="1">
        <f>Tabulka1[[#This Row],[z2]]</f>
        <v>40.400000000000006</v>
      </c>
      <c r="S1869" s="1">
        <f>Tabulka1[[#This Row],[std2]]</f>
        <v>0.28284271247461801</v>
      </c>
      <c r="T1869" s="1" t="s">
        <v>39</v>
      </c>
      <c r="U1869" s="1" t="s">
        <v>28</v>
      </c>
      <c r="V1869" s="1" t="str">
        <f>Tabulka1[[#This Row],[z2Label]]</f>
        <v>Conductivity (mS/cm)</v>
      </c>
      <c r="W1869" s="1">
        <f t="shared" ref="W1869:X1869" si="1754">W1760</f>
        <v>0.5071286773903555</v>
      </c>
      <c r="X1869" s="1">
        <f t="shared" si="1754"/>
        <v>0.47847590711780053</v>
      </c>
      <c r="Y1869" s="1">
        <f>Tabulka1[[#This Row],[z2]]</f>
        <v>40.400000000000006</v>
      </c>
      <c r="Z1869" s="1">
        <f>Tabulka1[[#This Row],[std2]]</f>
        <v>0.28284271247461801</v>
      </c>
      <c r="AA1869" s="1" t="s">
        <v>40</v>
      </c>
      <c r="AB1869" s="1" t="s">
        <v>37</v>
      </c>
      <c r="AC1869" s="1" t="str">
        <f>Tabulka1[[#This Row],[z2Label]]</f>
        <v>Conductivity (mS/cm)</v>
      </c>
      <c r="AD1869" s="1">
        <f>Tabulka1[[#This Row],[y2]]</f>
        <v>1.887</v>
      </c>
      <c r="AE1869" s="1">
        <f>Tabulka1[[#This Row],[x3]]</f>
        <v>2.2690509125344418</v>
      </c>
      <c r="AF1869" s="1">
        <f>Tabulka1[[#This Row],[x2]]-Tabulka1[[#This Row],[x3]]</f>
        <v>2.7309490874655582</v>
      </c>
      <c r="AG1869" s="1">
        <f>100-Tabulka1[[#This Row],[Na2O_proc]]-Tabulka1[[#This Row],[SiO2_proc]]</f>
        <v>95</v>
      </c>
      <c r="AH1869" s="1">
        <f>Tabulka1[[#This Row],[z2]]</f>
        <v>40.400000000000006</v>
      </c>
      <c r="AI1869" s="1">
        <f>Tabulka1[[#This Row],[std2]]</f>
        <v>0.28284271247461801</v>
      </c>
      <c r="AJ1869" s="1" t="str">
        <f>Tabulka1[[#This Row],[z2Label]]</f>
        <v>Conductivity (mS/cm)</v>
      </c>
      <c r="AK1869" s="1">
        <v>25</v>
      </c>
      <c r="AL1869" s="1" t="s">
        <v>83</v>
      </c>
      <c r="AM1869" s="1" t="s">
        <v>79</v>
      </c>
      <c r="AN1869" s="1"/>
      <c r="AO1869" s="1"/>
      <c r="AP1869" s="1"/>
      <c r="AQ1869" s="1"/>
    </row>
    <row r="1870" spans="1:43" ht="16.5" x14ac:dyDescent="0.35">
      <c r="A1870" s="1">
        <f t="shared" ref="A1870:B1870" si="1755">A1761</f>
        <v>1.0443136036679441</v>
      </c>
      <c r="B1870" s="1">
        <f t="shared" si="1755"/>
        <v>0.98530988506070527</v>
      </c>
      <c r="C1870" s="1">
        <f>Tabulka1[[#This Row],[z2]]</f>
        <v>70.599999999999994</v>
      </c>
      <c r="D1870" s="1">
        <f>Tabulka1[[#This Row],[std2]]</f>
        <v>0.56568542494923602</v>
      </c>
      <c r="E1870" s="1">
        <f t="shared" si="1667"/>
        <v>6</v>
      </c>
      <c r="F1870" s="1" t="s">
        <v>84</v>
      </c>
      <c r="G1870" s="1" t="s">
        <v>27</v>
      </c>
      <c r="H1870" s="1" t="str">
        <f>Tabulka1[[#This Row],[z2Label]]</f>
        <v>Conductivity (mS/cm)</v>
      </c>
      <c r="I1870" s="1">
        <f t="shared" ref="I1870:J1870" si="1756">I1761</f>
        <v>10</v>
      </c>
      <c r="J1870" s="1">
        <f t="shared" si="1756"/>
        <v>1.887</v>
      </c>
      <c r="K1870" s="1">
        <v>70.599999999999994</v>
      </c>
      <c r="L1870" s="1">
        <v>0.56568542494923602</v>
      </c>
      <c r="M1870" s="1" t="s">
        <v>29</v>
      </c>
      <c r="N1870" s="1" t="s">
        <v>28</v>
      </c>
      <c r="O1870" s="1" t="s">
        <v>71</v>
      </c>
      <c r="P1870" s="1">
        <f t="shared" ref="P1870:Q1870" si="1757">P1761</f>
        <v>4.5381018250688836</v>
      </c>
      <c r="Q1870" s="1">
        <f t="shared" si="1757"/>
        <v>1.887</v>
      </c>
      <c r="R1870" s="1">
        <f>Tabulka1[[#This Row],[z2]]</f>
        <v>70.599999999999994</v>
      </c>
      <c r="S1870" s="1">
        <f>Tabulka1[[#This Row],[std2]]</f>
        <v>0.56568542494923602</v>
      </c>
      <c r="T1870" s="1" t="s">
        <v>39</v>
      </c>
      <c r="U1870" s="1" t="s">
        <v>28</v>
      </c>
      <c r="V1870" s="1" t="str">
        <f>Tabulka1[[#This Row],[z2Label]]</f>
        <v>Conductivity (mS/cm)</v>
      </c>
      <c r="W1870" s="1">
        <f t="shared" ref="W1870:X1870" si="1758">W1761</f>
        <v>1.0706049856018618</v>
      </c>
      <c r="X1870" s="1">
        <f t="shared" si="1758"/>
        <v>1.0101158039153566</v>
      </c>
      <c r="Y1870" s="1">
        <f>Tabulka1[[#This Row],[z2]]</f>
        <v>70.599999999999994</v>
      </c>
      <c r="Z1870" s="1">
        <f>Tabulka1[[#This Row],[std2]]</f>
        <v>0.56568542494923602</v>
      </c>
      <c r="AA1870" s="1" t="s">
        <v>40</v>
      </c>
      <c r="AB1870" s="1" t="s">
        <v>37</v>
      </c>
      <c r="AC1870" s="1" t="str">
        <f>Tabulka1[[#This Row],[z2Label]]</f>
        <v>Conductivity (mS/cm)</v>
      </c>
      <c r="AD1870" s="1">
        <f>Tabulka1[[#This Row],[y2]]</f>
        <v>1.887</v>
      </c>
      <c r="AE1870" s="1">
        <f>Tabulka1[[#This Row],[x3]]</f>
        <v>4.5381018250688836</v>
      </c>
      <c r="AF1870" s="1">
        <f>Tabulka1[[#This Row],[x2]]-Tabulka1[[#This Row],[x3]]</f>
        <v>5.4618981749311164</v>
      </c>
      <c r="AG1870" s="1">
        <f>100-Tabulka1[[#This Row],[Na2O_proc]]-Tabulka1[[#This Row],[SiO2_proc]]</f>
        <v>90</v>
      </c>
      <c r="AH1870" s="1">
        <f>Tabulka1[[#This Row],[z2]]</f>
        <v>70.599999999999994</v>
      </c>
      <c r="AI1870" s="1">
        <f>Tabulka1[[#This Row],[std2]]</f>
        <v>0.56568542494923602</v>
      </c>
      <c r="AJ1870" s="1" t="str">
        <f>Tabulka1[[#This Row],[z2Label]]</f>
        <v>Conductivity (mS/cm)</v>
      </c>
      <c r="AK1870" s="1">
        <v>25</v>
      </c>
      <c r="AL1870" s="1" t="s">
        <v>83</v>
      </c>
      <c r="AM1870" s="1" t="s">
        <v>79</v>
      </c>
      <c r="AN1870" s="1"/>
      <c r="AO1870" s="1"/>
      <c r="AP1870" s="1"/>
      <c r="AQ1870" s="1"/>
    </row>
    <row r="1871" spans="1:43" ht="16.5" x14ac:dyDescent="0.35">
      <c r="A1871" s="1">
        <f t="shared" ref="A1871:B1871" si="1759">A1762</f>
        <v>1.6366188530197676</v>
      </c>
      <c r="B1871" s="1">
        <f t="shared" si="1759"/>
        <v>1.5441498878241509</v>
      </c>
      <c r="C1871" s="1">
        <f>Tabulka1[[#This Row],[z2]]</f>
        <v>95.15</v>
      </c>
      <c r="D1871" s="1">
        <f>Tabulka1[[#This Row],[std2]]</f>
        <v>0.77781745930520829</v>
      </c>
      <c r="E1871" s="1">
        <f t="shared" si="1667"/>
        <v>6</v>
      </c>
      <c r="F1871" s="1" t="s">
        <v>84</v>
      </c>
      <c r="G1871" s="1" t="s">
        <v>27</v>
      </c>
      <c r="H1871" s="1" t="str">
        <f>Tabulka1[[#This Row],[z2Label]]</f>
        <v>Conductivity (mS/cm)</v>
      </c>
      <c r="I1871" s="1">
        <f t="shared" ref="I1871:J1871" si="1760">I1762</f>
        <v>15</v>
      </c>
      <c r="J1871" s="1">
        <f t="shared" si="1760"/>
        <v>1.887</v>
      </c>
      <c r="K1871" s="1">
        <v>95.15</v>
      </c>
      <c r="L1871" s="1">
        <v>0.77781745930520829</v>
      </c>
      <c r="M1871" s="1" t="s">
        <v>29</v>
      </c>
      <c r="N1871" s="1" t="s">
        <v>28</v>
      </c>
      <c r="O1871" s="1" t="s">
        <v>71</v>
      </c>
      <c r="P1871" s="1">
        <f t="shared" ref="P1871:Q1871" si="1761">P1762</f>
        <v>6.8071527376033263</v>
      </c>
      <c r="Q1871" s="1">
        <f t="shared" si="1761"/>
        <v>1.887</v>
      </c>
      <c r="R1871" s="1">
        <f>Tabulka1[[#This Row],[z2]]</f>
        <v>95.15</v>
      </c>
      <c r="S1871" s="1">
        <f>Tabulka1[[#This Row],[std2]]</f>
        <v>0.77781745930520829</v>
      </c>
      <c r="T1871" s="1" t="s">
        <v>39</v>
      </c>
      <c r="U1871" s="1" t="s">
        <v>28</v>
      </c>
      <c r="V1871" s="1" t="str">
        <f>Tabulka1[[#This Row],[z2Label]]</f>
        <v>Conductivity (mS/cm)</v>
      </c>
      <c r="W1871" s="1">
        <f t="shared" ref="W1871:X1871" si="1762">W1762</f>
        <v>1.7003726241911923</v>
      </c>
      <c r="X1871" s="1">
        <f t="shared" si="1762"/>
        <v>1.60430157092439</v>
      </c>
      <c r="Y1871" s="1">
        <f>Tabulka1[[#This Row],[z2]]</f>
        <v>95.15</v>
      </c>
      <c r="Z1871" s="1">
        <f>Tabulka1[[#This Row],[std2]]</f>
        <v>0.77781745930520829</v>
      </c>
      <c r="AA1871" s="1" t="s">
        <v>40</v>
      </c>
      <c r="AB1871" s="1" t="s">
        <v>37</v>
      </c>
      <c r="AC1871" s="1" t="str">
        <f>Tabulka1[[#This Row],[z2Label]]</f>
        <v>Conductivity (mS/cm)</v>
      </c>
      <c r="AD1871" s="1">
        <f>Tabulka1[[#This Row],[y2]]</f>
        <v>1.887</v>
      </c>
      <c r="AE1871" s="1">
        <f>Tabulka1[[#This Row],[x3]]</f>
        <v>6.8071527376033263</v>
      </c>
      <c r="AF1871" s="1">
        <f>Tabulka1[[#This Row],[x2]]-Tabulka1[[#This Row],[x3]]</f>
        <v>8.1928472623966737</v>
      </c>
      <c r="AG1871" s="1">
        <f>100-Tabulka1[[#This Row],[Na2O_proc]]-Tabulka1[[#This Row],[SiO2_proc]]</f>
        <v>85</v>
      </c>
      <c r="AH1871" s="1">
        <f>Tabulka1[[#This Row],[z2]]</f>
        <v>95.15</v>
      </c>
      <c r="AI1871" s="1">
        <f>Tabulka1[[#This Row],[std2]]</f>
        <v>0.77781745930520829</v>
      </c>
      <c r="AJ1871" s="1" t="str">
        <f>Tabulka1[[#This Row],[z2Label]]</f>
        <v>Conductivity (mS/cm)</v>
      </c>
      <c r="AK1871" s="1">
        <v>25</v>
      </c>
      <c r="AL1871" s="1" t="s">
        <v>83</v>
      </c>
      <c r="AM1871" s="1" t="s">
        <v>79</v>
      </c>
      <c r="AN1871" s="1"/>
      <c r="AO1871" s="1"/>
      <c r="AP1871" s="1"/>
      <c r="AQ1871" s="1"/>
    </row>
    <row r="1872" spans="1:43" ht="16.5" x14ac:dyDescent="0.35">
      <c r="A1872" s="1">
        <f t="shared" ref="A1872:B1872" si="1763">A1763</f>
        <v>2.2794668284393622</v>
      </c>
      <c r="B1872" s="1">
        <f t="shared" si="1763"/>
        <v>2.1506769526325384</v>
      </c>
      <c r="C1872" s="1">
        <f>Tabulka1[[#This Row],[z2]]</f>
        <v>114.30000000000001</v>
      </c>
      <c r="D1872" s="1">
        <f>Tabulka1[[#This Row],[std2]]</f>
        <v>1.2727922061357835</v>
      </c>
      <c r="E1872" s="1">
        <f t="shared" si="1667"/>
        <v>6</v>
      </c>
      <c r="F1872" s="1" t="s">
        <v>84</v>
      </c>
      <c r="G1872" s="1" t="s">
        <v>27</v>
      </c>
      <c r="H1872" s="1" t="str">
        <f>Tabulka1[[#This Row],[z2Label]]</f>
        <v>Conductivity (mS/cm)</v>
      </c>
      <c r="I1872" s="1">
        <f t="shared" ref="I1872:J1872" si="1764">I1763</f>
        <v>20</v>
      </c>
      <c r="J1872" s="1">
        <f t="shared" si="1764"/>
        <v>1.887</v>
      </c>
      <c r="K1872" s="1">
        <v>114.30000000000001</v>
      </c>
      <c r="L1872" s="1">
        <v>1.2727922061357835</v>
      </c>
      <c r="M1872" s="1" t="s">
        <v>29</v>
      </c>
      <c r="N1872" s="1" t="s">
        <v>28</v>
      </c>
      <c r="O1872" s="1" t="s">
        <v>71</v>
      </c>
      <c r="P1872" s="1">
        <f t="shared" ref="P1872:Q1872" si="1765">P1763</f>
        <v>9.0762036501377672</v>
      </c>
      <c r="Q1872" s="1">
        <f t="shared" si="1765"/>
        <v>1.887</v>
      </c>
      <c r="R1872" s="1">
        <f>Tabulka1[[#This Row],[z2]]</f>
        <v>114.30000000000001</v>
      </c>
      <c r="S1872" s="1">
        <f>Tabulka1[[#This Row],[std2]]</f>
        <v>1.2727922061357835</v>
      </c>
      <c r="T1872" s="1" t="s">
        <v>39</v>
      </c>
      <c r="U1872" s="1" t="s">
        <v>28</v>
      </c>
      <c r="V1872" s="1" t="str">
        <f>Tabulka1[[#This Row],[z2Label]]</f>
        <v>Conductivity (mS/cm)</v>
      </c>
      <c r="W1872" s="1">
        <f t="shared" ref="W1872:X1872" si="1766">W1763</f>
        <v>2.4088612176041888</v>
      </c>
      <c r="X1872" s="1">
        <f t="shared" si="1766"/>
        <v>2.2727605588095523</v>
      </c>
      <c r="Y1872" s="1">
        <f>Tabulka1[[#This Row],[z2]]</f>
        <v>114.30000000000001</v>
      </c>
      <c r="Z1872" s="1">
        <f>Tabulka1[[#This Row],[std2]]</f>
        <v>1.2727922061357835</v>
      </c>
      <c r="AA1872" s="1" t="s">
        <v>40</v>
      </c>
      <c r="AB1872" s="1" t="s">
        <v>37</v>
      </c>
      <c r="AC1872" s="1" t="str">
        <f>Tabulka1[[#This Row],[z2Label]]</f>
        <v>Conductivity (mS/cm)</v>
      </c>
      <c r="AD1872" s="1">
        <f>Tabulka1[[#This Row],[y2]]</f>
        <v>1.887</v>
      </c>
      <c r="AE1872" s="1">
        <f>Tabulka1[[#This Row],[x3]]</f>
        <v>9.0762036501377672</v>
      </c>
      <c r="AF1872" s="1">
        <f>Tabulka1[[#This Row],[x2]]-Tabulka1[[#This Row],[x3]]</f>
        <v>10.923796349862233</v>
      </c>
      <c r="AG1872" s="1">
        <f>100-Tabulka1[[#This Row],[Na2O_proc]]-Tabulka1[[#This Row],[SiO2_proc]]</f>
        <v>80</v>
      </c>
      <c r="AH1872" s="1">
        <f>Tabulka1[[#This Row],[z2]]</f>
        <v>114.30000000000001</v>
      </c>
      <c r="AI1872" s="1">
        <f>Tabulka1[[#This Row],[std2]]</f>
        <v>1.2727922061357835</v>
      </c>
      <c r="AJ1872" s="1" t="str">
        <f>Tabulka1[[#This Row],[z2Label]]</f>
        <v>Conductivity (mS/cm)</v>
      </c>
      <c r="AK1872" s="1">
        <v>25</v>
      </c>
      <c r="AL1872" s="1" t="s">
        <v>83</v>
      </c>
      <c r="AM1872" s="1" t="s">
        <v>79</v>
      </c>
      <c r="AN1872" s="1"/>
      <c r="AO1872" s="1"/>
      <c r="AP1872" s="1"/>
      <c r="AQ1872" s="1"/>
    </row>
    <row r="1873" spans="1:43" ht="16.5" x14ac:dyDescent="0.35">
      <c r="A1873" s="1">
        <f t="shared" ref="A1873:B1873" si="1767">A1764</f>
        <v>2.9807128263573359</v>
      </c>
      <c r="B1873" s="1">
        <f t="shared" si="1767"/>
        <v>2.8123025516681466</v>
      </c>
      <c r="C1873" s="1">
        <f>Tabulka1[[#This Row],[z2]]</f>
        <v>127.6</v>
      </c>
      <c r="D1873" s="1">
        <f>Tabulka1[[#This Row],[std2]]</f>
        <v>0.84852813742384892</v>
      </c>
      <c r="E1873" s="1">
        <f t="shared" si="1667"/>
        <v>6</v>
      </c>
      <c r="F1873" s="1" t="s">
        <v>84</v>
      </c>
      <c r="G1873" s="1" t="s">
        <v>27</v>
      </c>
      <c r="H1873" s="1" t="str">
        <f>Tabulka1[[#This Row],[z2Label]]</f>
        <v>Conductivity (mS/cm)</v>
      </c>
      <c r="I1873" s="1">
        <f t="shared" ref="I1873:J1873" si="1768">I1764</f>
        <v>25</v>
      </c>
      <c r="J1873" s="1">
        <f t="shared" si="1768"/>
        <v>1.887</v>
      </c>
      <c r="K1873" s="1">
        <v>127.6</v>
      </c>
      <c r="L1873" s="1">
        <v>0.84852813742384892</v>
      </c>
      <c r="M1873" s="1" t="s">
        <v>29</v>
      </c>
      <c r="N1873" s="1" t="s">
        <v>28</v>
      </c>
      <c r="O1873" s="1" t="s">
        <v>71</v>
      </c>
      <c r="P1873" s="1">
        <f t="shared" ref="P1873:Q1873" si="1769">P1764</f>
        <v>11.34525456267221</v>
      </c>
      <c r="Q1873" s="1">
        <f t="shared" si="1769"/>
        <v>1.887</v>
      </c>
      <c r="R1873" s="1">
        <f>Tabulka1[[#This Row],[z2]]</f>
        <v>127.6</v>
      </c>
      <c r="S1873" s="1">
        <f>Tabulka1[[#This Row],[std2]]</f>
        <v>0.84852813742384892</v>
      </c>
      <c r="T1873" s="1" t="s">
        <v>39</v>
      </c>
      <c r="U1873" s="1" t="s">
        <v>28</v>
      </c>
      <c r="V1873" s="1" t="str">
        <f>Tabulka1[[#This Row],[z2Label]]</f>
        <v>Conductivity (mS/cm)</v>
      </c>
      <c r="W1873" s="1">
        <f t="shared" ref="W1873:X1873" si="1770">W1764</f>
        <v>3.2118149568055854</v>
      </c>
      <c r="X1873" s="1">
        <f t="shared" si="1770"/>
        <v>3.0303474117460696</v>
      </c>
      <c r="Y1873" s="1">
        <f>Tabulka1[[#This Row],[z2]]</f>
        <v>127.6</v>
      </c>
      <c r="Z1873" s="1">
        <f>Tabulka1[[#This Row],[std2]]</f>
        <v>0.84852813742384892</v>
      </c>
      <c r="AA1873" s="1" t="s">
        <v>40</v>
      </c>
      <c r="AB1873" s="1" t="s">
        <v>37</v>
      </c>
      <c r="AC1873" s="1" t="str">
        <f>Tabulka1[[#This Row],[z2Label]]</f>
        <v>Conductivity (mS/cm)</v>
      </c>
      <c r="AD1873" s="1">
        <f>Tabulka1[[#This Row],[y2]]</f>
        <v>1.887</v>
      </c>
      <c r="AE1873" s="1">
        <f>Tabulka1[[#This Row],[x3]]</f>
        <v>11.34525456267221</v>
      </c>
      <c r="AF1873" s="1">
        <f>Tabulka1[[#This Row],[x2]]-Tabulka1[[#This Row],[x3]]</f>
        <v>13.65474543732779</v>
      </c>
      <c r="AG1873" s="1">
        <f>100-Tabulka1[[#This Row],[Na2O_proc]]-Tabulka1[[#This Row],[SiO2_proc]]</f>
        <v>75</v>
      </c>
      <c r="AH1873" s="1">
        <f>Tabulka1[[#This Row],[z2]]</f>
        <v>127.6</v>
      </c>
      <c r="AI1873" s="1">
        <f>Tabulka1[[#This Row],[std2]]</f>
        <v>0.84852813742384892</v>
      </c>
      <c r="AJ1873" s="1" t="str">
        <f>Tabulka1[[#This Row],[z2Label]]</f>
        <v>Conductivity (mS/cm)</v>
      </c>
      <c r="AK1873" s="1">
        <v>25</v>
      </c>
      <c r="AL1873" s="1" t="s">
        <v>83</v>
      </c>
      <c r="AM1873" s="1" t="s">
        <v>79</v>
      </c>
      <c r="AN1873" s="1"/>
      <c r="AO1873" s="1"/>
      <c r="AP1873" s="1"/>
      <c r="AQ1873" s="1"/>
    </row>
    <row r="1874" spans="1:43" ht="16.5" x14ac:dyDescent="0.35">
      <c r="A1874" s="1">
        <f t="shared" ref="A1874:B1874" si="1771">A1765</f>
        <v>3.7451914312374184</v>
      </c>
      <c r="B1874" s="1">
        <f t="shared" si="1771"/>
        <v>3.5335881153725044</v>
      </c>
      <c r="C1874" s="1">
        <f>Tabulka1[[#This Row],[z2]]</f>
        <v>133.75</v>
      </c>
      <c r="D1874" s="1">
        <f>Tabulka1[[#This Row],[std2]]</f>
        <v>1.0606601717798212</v>
      </c>
      <c r="E1874" s="1">
        <f t="shared" si="1667"/>
        <v>6</v>
      </c>
      <c r="F1874" s="1" t="s">
        <v>84</v>
      </c>
      <c r="G1874" s="1" t="s">
        <v>27</v>
      </c>
      <c r="H1874" s="1" t="str">
        <f>Tabulka1[[#This Row],[z2Label]]</f>
        <v>Conductivity (mS/cm)</v>
      </c>
      <c r="I1874" s="1">
        <f t="shared" ref="I1874:J1874" si="1772">I1765</f>
        <v>30</v>
      </c>
      <c r="J1874" s="1">
        <f t="shared" si="1772"/>
        <v>1.887</v>
      </c>
      <c r="K1874" s="1">
        <v>133.75</v>
      </c>
      <c r="L1874" s="1">
        <v>1.0606601717798212</v>
      </c>
      <c r="M1874" s="1" t="s">
        <v>29</v>
      </c>
      <c r="N1874" s="1" t="s">
        <v>28</v>
      </c>
      <c r="O1874" s="1" t="s">
        <v>71</v>
      </c>
      <c r="P1874" s="1">
        <f t="shared" ref="P1874:Q1874" si="1773">P1765</f>
        <v>13.614305475206653</v>
      </c>
      <c r="Q1874" s="1">
        <f t="shared" si="1773"/>
        <v>1.887</v>
      </c>
      <c r="R1874" s="1">
        <f>Tabulka1[[#This Row],[z2]]</f>
        <v>133.75</v>
      </c>
      <c r="S1874" s="1">
        <f>Tabulka1[[#This Row],[std2]]</f>
        <v>1.0606601717798212</v>
      </c>
      <c r="T1874" s="1" t="s">
        <v>39</v>
      </c>
      <c r="U1874" s="1" t="s">
        <v>28</v>
      </c>
      <c r="V1874" s="1" t="str">
        <f>Tabulka1[[#This Row],[z2Label]]</f>
        <v>Conductivity (mS/cm)</v>
      </c>
      <c r="W1874" s="1">
        <f t="shared" ref="W1874:X1874" si="1774">W1765</f>
        <v>4.1294763730357529</v>
      </c>
      <c r="X1874" s="1">
        <f t="shared" si="1774"/>
        <v>3.8961609579592325</v>
      </c>
      <c r="Y1874" s="1">
        <f>Tabulka1[[#This Row],[z2]]</f>
        <v>133.75</v>
      </c>
      <c r="Z1874" s="1">
        <f>Tabulka1[[#This Row],[std2]]</f>
        <v>1.0606601717798212</v>
      </c>
      <c r="AA1874" s="1" t="s">
        <v>40</v>
      </c>
      <c r="AB1874" s="1" t="s">
        <v>37</v>
      </c>
      <c r="AC1874" s="1" t="str">
        <f>Tabulka1[[#This Row],[z2Label]]</f>
        <v>Conductivity (mS/cm)</v>
      </c>
      <c r="AD1874" s="1">
        <f>Tabulka1[[#This Row],[y2]]</f>
        <v>1.887</v>
      </c>
      <c r="AE1874" s="1">
        <f>Tabulka1[[#This Row],[x3]]</f>
        <v>13.614305475206653</v>
      </c>
      <c r="AF1874" s="1">
        <f>Tabulka1[[#This Row],[x2]]-Tabulka1[[#This Row],[x3]]</f>
        <v>16.385694524793347</v>
      </c>
      <c r="AG1874" s="1">
        <f>100-Tabulka1[[#This Row],[Na2O_proc]]-Tabulka1[[#This Row],[SiO2_proc]]</f>
        <v>70</v>
      </c>
      <c r="AH1874" s="1">
        <f>Tabulka1[[#This Row],[z2]]</f>
        <v>133.75</v>
      </c>
      <c r="AI1874" s="1">
        <f>Tabulka1[[#This Row],[std2]]</f>
        <v>1.0606601717798212</v>
      </c>
      <c r="AJ1874" s="1" t="str">
        <f>Tabulka1[[#This Row],[z2Label]]</f>
        <v>Conductivity (mS/cm)</v>
      </c>
      <c r="AK1874" s="1">
        <v>25</v>
      </c>
      <c r="AL1874" s="1" t="s">
        <v>83</v>
      </c>
      <c r="AM1874" s="1" t="s">
        <v>79</v>
      </c>
      <c r="AN1874" s="1"/>
      <c r="AO1874" s="1"/>
      <c r="AP1874" s="1"/>
      <c r="AQ1874" s="1"/>
    </row>
    <row r="1875" spans="1:43" ht="16.5" x14ac:dyDescent="0.35">
      <c r="A1875" s="1">
        <f t="shared" ref="A1875:B1875" si="1775">A1766</f>
        <v>4.5745035963334431</v>
      </c>
      <c r="B1875" s="1">
        <f t="shared" si="1775"/>
        <v>4.3160441431406031</v>
      </c>
      <c r="C1875" s="1">
        <f>Tabulka1[[#This Row],[z2]]</f>
        <v>131.94999999999999</v>
      </c>
      <c r="D1875" s="1">
        <f>Tabulka1[[#This Row],[std2]]</f>
        <v>1.2020815280171429</v>
      </c>
      <c r="E1875" s="1">
        <f t="shared" si="1667"/>
        <v>6</v>
      </c>
      <c r="F1875" s="1" t="s">
        <v>84</v>
      </c>
      <c r="G1875" s="1" t="s">
        <v>27</v>
      </c>
      <c r="H1875" s="1" t="str">
        <f>Tabulka1[[#This Row],[z2Label]]</f>
        <v>Conductivity (mS/cm)</v>
      </c>
      <c r="I1875" s="1">
        <f t="shared" ref="I1875:J1875" si="1776">I1766</f>
        <v>35</v>
      </c>
      <c r="J1875" s="1">
        <f t="shared" si="1776"/>
        <v>1.887</v>
      </c>
      <c r="K1875" s="1">
        <v>131.94999999999999</v>
      </c>
      <c r="L1875" s="1">
        <v>1.2020815280171429</v>
      </c>
      <c r="M1875" s="1" t="s">
        <v>29</v>
      </c>
      <c r="N1875" s="1" t="s">
        <v>28</v>
      </c>
      <c r="O1875" s="1" t="s">
        <v>71</v>
      </c>
      <c r="P1875" s="1">
        <f t="shared" ref="P1875:Q1875" si="1777">P1766</f>
        <v>15.883356387741093</v>
      </c>
      <c r="Q1875" s="1">
        <f t="shared" si="1777"/>
        <v>1.887</v>
      </c>
      <c r="R1875" s="1">
        <f>Tabulka1[[#This Row],[z2]]</f>
        <v>131.94999999999999</v>
      </c>
      <c r="S1875" s="1">
        <f>Tabulka1[[#This Row],[std2]]</f>
        <v>1.2020815280171429</v>
      </c>
      <c r="T1875" s="1" t="s">
        <v>39</v>
      </c>
      <c r="U1875" s="1" t="s">
        <v>28</v>
      </c>
      <c r="V1875" s="1" t="str">
        <f>Tabulka1[[#This Row],[z2Label]]</f>
        <v>Conductivity (mS/cm)</v>
      </c>
      <c r="W1875" s="1">
        <f t="shared" ref="W1875:X1875" si="1778">W1766</f>
        <v>5.1883164686859455</v>
      </c>
      <c r="X1875" s="1">
        <f t="shared" si="1778"/>
        <v>4.8951765882051896</v>
      </c>
      <c r="Y1875" s="1">
        <f>Tabulka1[[#This Row],[z2]]</f>
        <v>131.94999999999999</v>
      </c>
      <c r="Z1875" s="1">
        <f>Tabulka1[[#This Row],[std2]]</f>
        <v>1.2020815280171429</v>
      </c>
      <c r="AA1875" s="1" t="s">
        <v>40</v>
      </c>
      <c r="AB1875" s="1" t="s">
        <v>37</v>
      </c>
      <c r="AC1875" s="1" t="str">
        <f>Tabulka1[[#This Row],[z2Label]]</f>
        <v>Conductivity (mS/cm)</v>
      </c>
      <c r="AD1875" s="1">
        <f>Tabulka1[[#This Row],[y2]]</f>
        <v>1.887</v>
      </c>
      <c r="AE1875" s="1">
        <f>Tabulka1[[#This Row],[x3]]</f>
        <v>15.883356387741093</v>
      </c>
      <c r="AF1875" s="1">
        <f>Tabulka1[[#This Row],[x2]]-Tabulka1[[#This Row],[x3]]</f>
        <v>19.116643612258905</v>
      </c>
      <c r="AG1875" s="1">
        <f>100-Tabulka1[[#This Row],[Na2O_proc]]-Tabulka1[[#This Row],[SiO2_proc]]</f>
        <v>65</v>
      </c>
      <c r="AH1875" s="1">
        <f>Tabulka1[[#This Row],[z2]]</f>
        <v>131.94999999999999</v>
      </c>
      <c r="AI1875" s="1">
        <f>Tabulka1[[#This Row],[std2]]</f>
        <v>1.2020815280171429</v>
      </c>
      <c r="AJ1875" s="1" t="str">
        <f>Tabulka1[[#This Row],[z2Label]]</f>
        <v>Conductivity (mS/cm)</v>
      </c>
      <c r="AK1875" s="1">
        <v>25</v>
      </c>
      <c r="AL1875" s="1" t="s">
        <v>83</v>
      </c>
      <c r="AM1875" s="1" t="s">
        <v>79</v>
      </c>
      <c r="AN1875" s="1"/>
      <c r="AO1875" s="1"/>
      <c r="AP1875" s="1"/>
      <c r="AQ1875" s="1"/>
    </row>
    <row r="1876" spans="1:43" ht="16.5" x14ac:dyDescent="0.35">
      <c r="A1876" s="1">
        <f t="shared" ref="A1876:B1876" si="1779">A1767</f>
        <v>5.4745730245314572</v>
      </c>
      <c r="B1876" s="1">
        <f t="shared" si="1779"/>
        <v>5.1652596486454296</v>
      </c>
      <c r="C1876" s="1">
        <f>Tabulka1[[#This Row],[z2]]</f>
        <v>121.1</v>
      </c>
      <c r="D1876" s="1">
        <f>Tabulka1[[#This Row],[std2]]</f>
        <v>0.98994949366116047</v>
      </c>
      <c r="E1876" s="1">
        <f t="shared" si="1667"/>
        <v>6</v>
      </c>
      <c r="F1876" s="1" t="s">
        <v>84</v>
      </c>
      <c r="G1876" s="1" t="s">
        <v>27</v>
      </c>
      <c r="H1876" s="1" t="str">
        <f>Tabulka1[[#This Row],[z2Label]]</f>
        <v>Conductivity (mS/cm)</v>
      </c>
      <c r="I1876" s="1">
        <f t="shared" ref="I1876:J1876" si="1780">I1767</f>
        <v>40</v>
      </c>
      <c r="J1876" s="1">
        <f t="shared" si="1780"/>
        <v>1.887</v>
      </c>
      <c r="K1876" s="1">
        <v>121.1</v>
      </c>
      <c r="L1876" s="1">
        <v>0.98994949366116047</v>
      </c>
      <c r="M1876" s="1" t="s">
        <v>29</v>
      </c>
      <c r="N1876" s="1" t="s">
        <v>28</v>
      </c>
      <c r="O1876" s="1" t="s">
        <v>71</v>
      </c>
      <c r="P1876" s="1">
        <f t="shared" ref="P1876:Q1876" si="1781">P1767</f>
        <v>18.152407300275534</v>
      </c>
      <c r="Q1876" s="1">
        <f t="shared" si="1781"/>
        <v>1.887</v>
      </c>
      <c r="R1876" s="1">
        <f>Tabulka1[[#This Row],[z2]]</f>
        <v>121.1</v>
      </c>
      <c r="S1876" s="1">
        <f>Tabulka1[[#This Row],[std2]]</f>
        <v>0.98994949366116047</v>
      </c>
      <c r="T1876" s="1" t="s">
        <v>39</v>
      </c>
      <c r="U1876" s="1" t="s">
        <v>28</v>
      </c>
      <c r="V1876" s="1" t="str">
        <f>Tabulka1[[#This Row],[z2Label]]</f>
        <v>Conductivity (mS/cm)</v>
      </c>
      <c r="W1876" s="1">
        <f t="shared" ref="W1876:X1876" si="1782">W1767</f>
        <v>6.4236299136111699</v>
      </c>
      <c r="X1876" s="1">
        <f t="shared" si="1782"/>
        <v>6.0606948234921401</v>
      </c>
      <c r="Y1876" s="1">
        <f>Tabulka1[[#This Row],[z2]]</f>
        <v>121.1</v>
      </c>
      <c r="Z1876" s="1">
        <f>Tabulka1[[#This Row],[std2]]</f>
        <v>0.98994949366116047</v>
      </c>
      <c r="AA1876" s="1" t="s">
        <v>40</v>
      </c>
      <c r="AB1876" s="1" t="s">
        <v>37</v>
      </c>
      <c r="AC1876" s="1" t="str">
        <f>Tabulka1[[#This Row],[z2Label]]</f>
        <v>Conductivity (mS/cm)</v>
      </c>
      <c r="AD1876" s="1">
        <f>Tabulka1[[#This Row],[y2]]</f>
        <v>1.887</v>
      </c>
      <c r="AE1876" s="1">
        <f>Tabulka1[[#This Row],[x3]]</f>
        <v>18.152407300275534</v>
      </c>
      <c r="AF1876" s="1">
        <f>Tabulka1[[#This Row],[x2]]-Tabulka1[[#This Row],[x3]]</f>
        <v>21.847592699724466</v>
      </c>
      <c r="AG1876" s="1">
        <f>100-Tabulka1[[#This Row],[Na2O_proc]]-Tabulka1[[#This Row],[SiO2_proc]]</f>
        <v>59.999999999999993</v>
      </c>
      <c r="AH1876" s="1">
        <f>Tabulka1[[#This Row],[z2]]</f>
        <v>121.1</v>
      </c>
      <c r="AI1876" s="1">
        <f>Tabulka1[[#This Row],[std2]]</f>
        <v>0.98994949366116047</v>
      </c>
      <c r="AJ1876" s="1" t="str">
        <f>Tabulka1[[#This Row],[z2Label]]</f>
        <v>Conductivity (mS/cm)</v>
      </c>
      <c r="AK1876" s="1">
        <v>25</v>
      </c>
      <c r="AL1876" s="1" t="s">
        <v>83</v>
      </c>
      <c r="AM1876" s="1" t="s">
        <v>79</v>
      </c>
      <c r="AN1876" s="1"/>
      <c r="AO1876" s="1"/>
      <c r="AP1876" s="1"/>
      <c r="AQ1876" s="1"/>
    </row>
    <row r="1877" spans="1:43" ht="16.5" x14ac:dyDescent="0.35">
      <c r="A1877" s="1">
        <f t="shared" ref="A1877:B1877" si="1783">A1768</f>
        <v>6.4499754440687473</v>
      </c>
      <c r="B1877" s="1">
        <f t="shared" si="1783"/>
        <v>6.0855518314788632</v>
      </c>
      <c r="C1877" s="1">
        <f>Tabulka1[[#This Row],[z2]]</f>
        <v>102.1</v>
      </c>
      <c r="D1877" s="1">
        <f>Tabulka1[[#This Row],[std2]]</f>
        <v>0.84852813742385902</v>
      </c>
      <c r="E1877" s="1">
        <f t="shared" si="1667"/>
        <v>6</v>
      </c>
      <c r="F1877" s="1" t="s">
        <v>84</v>
      </c>
      <c r="G1877" s="1" t="s">
        <v>27</v>
      </c>
      <c r="H1877" s="1" t="str">
        <f>Tabulka1[[#This Row],[z2Label]]</f>
        <v>Conductivity (mS/cm)</v>
      </c>
      <c r="I1877" s="1">
        <f t="shared" ref="I1877:J1877" si="1784">I1768</f>
        <v>45</v>
      </c>
      <c r="J1877" s="1">
        <f t="shared" si="1784"/>
        <v>1.887</v>
      </c>
      <c r="K1877" s="1">
        <v>102.1</v>
      </c>
      <c r="L1877" s="1">
        <v>0.84852813742385902</v>
      </c>
      <c r="M1877" s="1" t="s">
        <v>29</v>
      </c>
      <c r="N1877" s="1" t="s">
        <v>28</v>
      </c>
      <c r="O1877" s="1" t="s">
        <v>71</v>
      </c>
      <c r="P1877" s="1">
        <f t="shared" ref="P1877:Q1877" si="1785">P1768</f>
        <v>20.421458212809977</v>
      </c>
      <c r="Q1877" s="1">
        <f t="shared" si="1785"/>
        <v>1.887</v>
      </c>
      <c r="R1877" s="1">
        <f>Tabulka1[[#This Row],[z2]]</f>
        <v>102.1</v>
      </c>
      <c r="S1877" s="1">
        <f>Tabulka1[[#This Row],[std2]]</f>
        <v>0.84852813742385902</v>
      </c>
      <c r="T1877" s="1" t="s">
        <v>39</v>
      </c>
      <c r="U1877" s="1" t="s">
        <v>28</v>
      </c>
      <c r="V1877" s="1" t="str">
        <f>Tabulka1[[#This Row],[z2Label]]</f>
        <v>Conductivity (mS/cm)</v>
      </c>
      <c r="W1877" s="1">
        <f t="shared" ref="W1877:X1877" si="1786">W1768</f>
        <v>7.8835458030682553</v>
      </c>
      <c r="X1877" s="1">
        <f t="shared" si="1786"/>
        <v>7.4381254651948998</v>
      </c>
      <c r="Y1877" s="1">
        <f>Tabulka1[[#This Row],[z2]]</f>
        <v>102.1</v>
      </c>
      <c r="Z1877" s="1">
        <f>Tabulka1[[#This Row],[std2]]</f>
        <v>0.84852813742385902</v>
      </c>
      <c r="AA1877" s="1" t="s">
        <v>40</v>
      </c>
      <c r="AB1877" s="1" t="s">
        <v>37</v>
      </c>
      <c r="AC1877" s="1" t="str">
        <f>Tabulka1[[#This Row],[z2Label]]</f>
        <v>Conductivity (mS/cm)</v>
      </c>
      <c r="AD1877" s="1">
        <f>Tabulka1[[#This Row],[y2]]</f>
        <v>1.887</v>
      </c>
      <c r="AE1877" s="1">
        <f>Tabulka1[[#This Row],[x3]]</f>
        <v>20.421458212809977</v>
      </c>
      <c r="AF1877" s="1">
        <f>Tabulka1[[#This Row],[x2]]-Tabulka1[[#This Row],[x3]]</f>
        <v>24.578541787190023</v>
      </c>
      <c r="AG1877" s="1">
        <f>100-Tabulka1[[#This Row],[Na2O_proc]]-Tabulka1[[#This Row],[SiO2_proc]]</f>
        <v>55</v>
      </c>
      <c r="AH1877" s="1">
        <f>Tabulka1[[#This Row],[z2]]</f>
        <v>102.1</v>
      </c>
      <c r="AI1877" s="1">
        <f>Tabulka1[[#This Row],[std2]]</f>
        <v>0.84852813742385902</v>
      </c>
      <c r="AJ1877" s="1" t="str">
        <f>Tabulka1[[#This Row],[z2Label]]</f>
        <v>Conductivity (mS/cm)</v>
      </c>
      <c r="AK1877" s="1">
        <v>25</v>
      </c>
      <c r="AL1877" s="1" t="s">
        <v>83</v>
      </c>
      <c r="AM1877" s="1" t="s">
        <v>79</v>
      </c>
      <c r="AN1877" s="1"/>
      <c r="AO1877" s="1"/>
      <c r="AP1877" s="1"/>
      <c r="AQ1877" s="1"/>
    </row>
    <row r="1878" spans="1:43" ht="16.5" x14ac:dyDescent="0.35">
      <c r="A1878" s="1">
        <f t="shared" ref="A1878:B1878" si="1787">A1769</f>
        <v>6.9336312139438379</v>
      </c>
      <c r="B1878" s="1">
        <f t="shared" si="1787"/>
        <v>6.541881050356011</v>
      </c>
      <c r="C1878" s="1">
        <f>Tabulka1[[#This Row],[z2]]</f>
        <v>90.199999999999989</v>
      </c>
      <c r="D1878" s="1">
        <f>Tabulka1[[#This Row],[std2]]</f>
        <v>0.84852813742385902</v>
      </c>
      <c r="E1878" s="1">
        <f t="shared" si="1667"/>
        <v>6</v>
      </c>
      <c r="F1878" s="1" t="s">
        <v>84</v>
      </c>
      <c r="G1878" s="1" t="s">
        <v>27</v>
      </c>
      <c r="H1878" s="1" t="str">
        <f>Tabulka1[[#This Row],[z2Label]]</f>
        <v>Conductivity (mS/cm)</v>
      </c>
      <c r="I1878" s="1">
        <f t="shared" ref="I1878:J1878" si="1788">I1769</f>
        <v>47.34</v>
      </c>
      <c r="J1878" s="1">
        <f t="shared" si="1788"/>
        <v>1.887</v>
      </c>
      <c r="K1878" s="1">
        <v>90.199999999999989</v>
      </c>
      <c r="L1878" s="1">
        <v>0.84852813742385902</v>
      </c>
      <c r="M1878" s="1" t="s">
        <v>29</v>
      </c>
      <c r="N1878" s="1" t="s">
        <v>28</v>
      </c>
      <c r="O1878" s="1" t="s">
        <v>71</v>
      </c>
      <c r="P1878" s="1">
        <f t="shared" ref="P1878:Q1878" si="1789">P1769</f>
        <v>21.483374039876097</v>
      </c>
      <c r="Q1878" s="1">
        <f t="shared" si="1789"/>
        <v>1.887</v>
      </c>
      <c r="R1878" s="1">
        <f>Tabulka1[[#This Row],[z2]]</f>
        <v>90.199999999999989</v>
      </c>
      <c r="S1878" s="1">
        <f>Tabulka1[[#This Row],[std2]]</f>
        <v>0.84852813742385902</v>
      </c>
      <c r="T1878" s="1" t="s">
        <v>39</v>
      </c>
      <c r="U1878" s="1" t="s">
        <v>28</v>
      </c>
      <c r="V1878" s="1" t="str">
        <f>Tabulka1[[#This Row],[z2Label]]</f>
        <v>Conductivity (mS/cm)</v>
      </c>
      <c r="W1878" s="1">
        <f t="shared" ref="W1878:X1878" si="1790">W1769</f>
        <v>8.6620197524787184</v>
      </c>
      <c r="X1878" s="1">
        <f t="shared" si="1790"/>
        <v>8.1726156364636715</v>
      </c>
      <c r="Y1878" s="1">
        <f>Tabulka1[[#This Row],[z2]]</f>
        <v>90.199999999999989</v>
      </c>
      <c r="Z1878" s="1">
        <f>Tabulka1[[#This Row],[std2]]</f>
        <v>0.84852813742385902</v>
      </c>
      <c r="AA1878" s="1" t="s">
        <v>40</v>
      </c>
      <c r="AB1878" s="1" t="s">
        <v>37</v>
      </c>
      <c r="AC1878" s="1" t="str">
        <f>Tabulka1[[#This Row],[z2Label]]</f>
        <v>Conductivity (mS/cm)</v>
      </c>
      <c r="AD1878" s="1">
        <f>Tabulka1[[#This Row],[y2]]</f>
        <v>1.887</v>
      </c>
      <c r="AE1878" s="1">
        <f>Tabulka1[[#This Row],[x3]]</f>
        <v>21.483374039876097</v>
      </c>
      <c r="AF1878" s="1">
        <f>Tabulka1[[#This Row],[x2]]-Tabulka1[[#This Row],[x3]]</f>
        <v>25.856625960123907</v>
      </c>
      <c r="AG1878" s="1">
        <f>100-Tabulka1[[#This Row],[Na2O_proc]]-Tabulka1[[#This Row],[SiO2_proc]]</f>
        <v>52.66</v>
      </c>
      <c r="AH1878" s="1">
        <f>Tabulka1[[#This Row],[z2]]</f>
        <v>90.199999999999989</v>
      </c>
      <c r="AI1878" s="1">
        <f>Tabulka1[[#This Row],[std2]]</f>
        <v>0.84852813742385902</v>
      </c>
      <c r="AJ1878" s="1" t="str">
        <f>Tabulka1[[#This Row],[z2Label]]</f>
        <v>Conductivity (mS/cm)</v>
      </c>
      <c r="AK1878" s="1">
        <v>25</v>
      </c>
      <c r="AL1878" s="1" t="s">
        <v>83</v>
      </c>
      <c r="AM1878" s="1" t="s">
        <v>79</v>
      </c>
      <c r="AN1878" s="1"/>
      <c r="AO1878" s="1"/>
      <c r="AP1878" s="1"/>
      <c r="AQ1878" s="1"/>
    </row>
    <row r="1879" spans="1:43" ht="16.5" x14ac:dyDescent="0.35">
      <c r="A1879" s="1">
        <f t="shared" ref="A1879:B1879" si="1791">A1770</f>
        <v>0</v>
      </c>
      <c r="B1879" s="1">
        <f t="shared" si="1791"/>
        <v>0</v>
      </c>
      <c r="C1879" s="1">
        <f>Tabulka1[[#This Row],[z2]]</f>
        <v>1.6605000000000002E-2</v>
      </c>
      <c r="D1879" s="1">
        <f>Tabulka1[[#This Row],[std2]]</f>
        <v>1.0033845225037108E-2</v>
      </c>
      <c r="E1879" s="1">
        <f t="shared" si="1667"/>
        <v>7</v>
      </c>
      <c r="F1879" s="1" t="s">
        <v>84</v>
      </c>
      <c r="G1879" s="1" t="s">
        <v>27</v>
      </c>
      <c r="H1879" s="1" t="str">
        <f>Tabulka1[[#This Row],[z2Label]]</f>
        <v>Conductivity (mS/cm)</v>
      </c>
      <c r="I1879" s="1">
        <f t="shared" ref="I1879:J1879" si="1792">I1770</f>
        <v>0</v>
      </c>
      <c r="J1879" s="1">
        <f t="shared" si="1792"/>
        <v>2</v>
      </c>
      <c r="K1879">
        <v>1.6605000000000002E-2</v>
      </c>
      <c r="L1879">
        <v>1.0033845225037108E-2</v>
      </c>
      <c r="M1879" s="1" t="s">
        <v>29</v>
      </c>
      <c r="N1879" s="1" t="s">
        <v>28</v>
      </c>
      <c r="O1879" s="1" t="s">
        <v>71</v>
      </c>
      <c r="P1879" s="1">
        <f t="shared" ref="P1879:Q1879" si="1793">P1770</f>
        <v>0</v>
      </c>
      <c r="Q1879" s="1">
        <f t="shared" si="1793"/>
        <v>2</v>
      </c>
      <c r="R1879" s="1">
        <f>Tabulka1[[#This Row],[z2]]</f>
        <v>1.6605000000000002E-2</v>
      </c>
      <c r="S1879" s="1">
        <f>Tabulka1[[#This Row],[std2]]</f>
        <v>1.0033845225037108E-2</v>
      </c>
      <c r="T1879" s="1" t="s">
        <v>39</v>
      </c>
      <c r="U1879" s="1" t="s">
        <v>28</v>
      </c>
      <c r="V1879" s="1" t="str">
        <f>Tabulka1[[#This Row],[z2Label]]</f>
        <v>Conductivity (mS/cm)</v>
      </c>
      <c r="W1879" s="1">
        <f t="shared" ref="W1879:X1879" si="1794">W1770</f>
        <v>0</v>
      </c>
      <c r="X1879" s="1">
        <f t="shared" si="1794"/>
        <v>0</v>
      </c>
      <c r="Y1879" s="1">
        <f>Tabulka1[[#This Row],[z2]]</f>
        <v>1.6605000000000002E-2</v>
      </c>
      <c r="Z1879" s="1">
        <f>Tabulka1[[#This Row],[std2]]</f>
        <v>1.0033845225037108E-2</v>
      </c>
      <c r="AA1879" s="1" t="s">
        <v>40</v>
      </c>
      <c r="AB1879" s="1" t="s">
        <v>37</v>
      </c>
      <c r="AC1879" s="1" t="str">
        <f>Tabulka1[[#This Row],[z2Label]]</f>
        <v>Conductivity (mS/cm)</v>
      </c>
      <c r="AD1879" s="1">
        <f>Tabulka1[[#This Row],[y2]]</f>
        <v>2</v>
      </c>
      <c r="AE1879" s="1">
        <f>Tabulka1[[#This Row],[x3]]</f>
        <v>0</v>
      </c>
      <c r="AF1879" s="1">
        <f>Tabulka1[[#This Row],[x2]]-Tabulka1[[#This Row],[x3]]</f>
        <v>0</v>
      </c>
      <c r="AG1879" s="1">
        <f>100-Tabulka1[[#This Row],[Na2O_proc]]-Tabulka1[[#This Row],[SiO2_proc]]</f>
        <v>100</v>
      </c>
      <c r="AH1879" s="1">
        <f>Tabulka1[[#This Row],[z2]]</f>
        <v>1.6605000000000002E-2</v>
      </c>
      <c r="AI1879" s="1">
        <f>Tabulka1[[#This Row],[std2]]</f>
        <v>1.0033845225037108E-2</v>
      </c>
      <c r="AJ1879" s="1" t="str">
        <f>Tabulka1[[#This Row],[z2Label]]</f>
        <v>Conductivity (mS/cm)</v>
      </c>
      <c r="AK1879" s="1">
        <v>25</v>
      </c>
      <c r="AL1879" s="1" t="s">
        <v>83</v>
      </c>
      <c r="AM1879" s="1" t="s">
        <v>79</v>
      </c>
      <c r="AN1879" s="1"/>
      <c r="AO1879" s="1"/>
      <c r="AP1879" s="1"/>
      <c r="AQ1879" s="1"/>
    </row>
    <row r="1880" spans="1:43" ht="16.5" x14ac:dyDescent="0.35">
      <c r="A1880" s="1">
        <f t="shared" ref="A1880:B1880" si="1795">A1771</f>
        <v>0.48446106010561862</v>
      </c>
      <c r="B1880" s="1">
        <f t="shared" si="1795"/>
        <v>0.48446106010561862</v>
      </c>
      <c r="C1880" s="1">
        <f>Tabulka1[[#This Row],[z2]]</f>
        <v>37.549999999999997</v>
      </c>
      <c r="D1880" s="1">
        <f>Tabulka1[[#This Row],[std2]]</f>
        <v>0.21213203435596725</v>
      </c>
      <c r="E1880" s="1">
        <f t="shared" si="1667"/>
        <v>7</v>
      </c>
      <c r="F1880" s="1" t="s">
        <v>84</v>
      </c>
      <c r="G1880" s="1" t="s">
        <v>27</v>
      </c>
      <c r="H1880" s="1" t="str">
        <f>Tabulka1[[#This Row],[z2Label]]</f>
        <v>Conductivity (mS/cm)</v>
      </c>
      <c r="I1880" s="1">
        <f t="shared" ref="I1880:J1880" si="1796">I1771</f>
        <v>5</v>
      </c>
      <c r="J1880" s="1">
        <f t="shared" si="1796"/>
        <v>2</v>
      </c>
      <c r="K1880" s="1">
        <v>37.549999999999997</v>
      </c>
      <c r="L1880" s="1">
        <v>0.21213203435596725</v>
      </c>
      <c r="M1880" s="1" t="s">
        <v>29</v>
      </c>
      <c r="N1880" s="1" t="s">
        <v>28</v>
      </c>
      <c r="O1880" s="1" t="s">
        <v>71</v>
      </c>
      <c r="P1880" s="1">
        <f t="shared" ref="P1880:Q1880" si="1797">P1771</f>
        <v>2.1971859896620574</v>
      </c>
      <c r="Q1880" s="1">
        <f t="shared" si="1797"/>
        <v>2</v>
      </c>
      <c r="R1880" s="1">
        <f>Tabulka1[[#This Row],[z2]]</f>
        <v>37.549999999999997</v>
      </c>
      <c r="S1880" s="1">
        <f>Tabulka1[[#This Row],[std2]]</f>
        <v>0.21213203435596725</v>
      </c>
      <c r="T1880" s="1" t="s">
        <v>39</v>
      </c>
      <c r="U1880" s="1" t="s">
        <v>28</v>
      </c>
      <c r="V1880" s="1" t="str">
        <f>Tabulka1[[#This Row],[z2Label]]</f>
        <v>Conductivity (mS/cm)</v>
      </c>
      <c r="W1880" s="1">
        <f t="shared" ref="W1880:X1880" si="1798">W1771</f>
        <v>0.49106700019937322</v>
      </c>
      <c r="X1880" s="1">
        <f t="shared" si="1798"/>
        <v>0.49106700019937327</v>
      </c>
      <c r="Y1880" s="1">
        <f>Tabulka1[[#This Row],[z2]]</f>
        <v>37.549999999999997</v>
      </c>
      <c r="Z1880" s="1">
        <f>Tabulka1[[#This Row],[std2]]</f>
        <v>0.21213203435596725</v>
      </c>
      <c r="AA1880" s="1" t="s">
        <v>40</v>
      </c>
      <c r="AB1880" s="1" t="s">
        <v>37</v>
      </c>
      <c r="AC1880" s="1" t="str">
        <f>Tabulka1[[#This Row],[z2Label]]</f>
        <v>Conductivity (mS/cm)</v>
      </c>
      <c r="AD1880" s="1">
        <f>Tabulka1[[#This Row],[y2]]</f>
        <v>2</v>
      </c>
      <c r="AE1880" s="1">
        <f>Tabulka1[[#This Row],[x3]]</f>
        <v>2.1971859896620574</v>
      </c>
      <c r="AF1880" s="1">
        <f>Tabulka1[[#This Row],[x2]]-Tabulka1[[#This Row],[x3]]</f>
        <v>2.8028140103379426</v>
      </c>
      <c r="AG1880" s="1">
        <f>100-Tabulka1[[#This Row],[Na2O_proc]]-Tabulka1[[#This Row],[SiO2_proc]]</f>
        <v>95</v>
      </c>
      <c r="AH1880" s="1">
        <f>Tabulka1[[#This Row],[z2]]</f>
        <v>37.549999999999997</v>
      </c>
      <c r="AI1880" s="1">
        <f>Tabulka1[[#This Row],[std2]]</f>
        <v>0.21213203435596725</v>
      </c>
      <c r="AJ1880" s="1" t="str">
        <f>Tabulka1[[#This Row],[z2Label]]</f>
        <v>Conductivity (mS/cm)</v>
      </c>
      <c r="AK1880" s="1">
        <v>25</v>
      </c>
      <c r="AL1880" s="1" t="s">
        <v>83</v>
      </c>
      <c r="AM1880" s="1" t="s">
        <v>79</v>
      </c>
      <c r="AN1880" s="1"/>
      <c r="AO1880" s="1"/>
      <c r="AP1880" s="1"/>
      <c r="AQ1880" s="1"/>
    </row>
    <row r="1881" spans="1:43" ht="16.5" x14ac:dyDescent="0.35">
      <c r="A1881" s="1">
        <f t="shared" ref="A1881:B1881" si="1799">A1772</f>
        <v>1.0112243184235568</v>
      </c>
      <c r="B1881" s="1">
        <f t="shared" si="1799"/>
        <v>1.0112243184235568</v>
      </c>
      <c r="C1881" s="1">
        <f>Tabulka1[[#This Row],[z2]]</f>
        <v>64.8</v>
      </c>
      <c r="D1881" s="1">
        <f>Tabulka1[[#This Row],[std2]]</f>
        <v>0.42426406871192446</v>
      </c>
      <c r="E1881" s="1">
        <f t="shared" si="1667"/>
        <v>7</v>
      </c>
      <c r="F1881" s="1" t="s">
        <v>84</v>
      </c>
      <c r="G1881" s="1" t="s">
        <v>27</v>
      </c>
      <c r="H1881" s="1" t="str">
        <f>Tabulka1[[#This Row],[z2Label]]</f>
        <v>Conductivity (mS/cm)</v>
      </c>
      <c r="I1881" s="1">
        <f t="shared" ref="I1881:J1881" si="1800">I1772</f>
        <v>10</v>
      </c>
      <c r="J1881" s="1">
        <f t="shared" si="1800"/>
        <v>2</v>
      </c>
      <c r="K1881" s="1">
        <v>64.8</v>
      </c>
      <c r="L1881" s="1">
        <v>0.42426406871192446</v>
      </c>
      <c r="M1881" s="1" t="s">
        <v>29</v>
      </c>
      <c r="N1881" s="1" t="s">
        <v>28</v>
      </c>
      <c r="O1881" s="1" t="s">
        <v>71</v>
      </c>
      <c r="P1881" s="1">
        <f t="shared" ref="P1881:Q1881" si="1801">P1772</f>
        <v>4.3943719793241147</v>
      </c>
      <c r="Q1881" s="1">
        <f t="shared" si="1801"/>
        <v>2</v>
      </c>
      <c r="R1881" s="1">
        <f>Tabulka1[[#This Row],[z2]]</f>
        <v>64.8</v>
      </c>
      <c r="S1881" s="1">
        <f>Tabulka1[[#This Row],[std2]]</f>
        <v>0.42426406871192446</v>
      </c>
      <c r="T1881" s="1" t="s">
        <v>39</v>
      </c>
      <c r="U1881" s="1" t="s">
        <v>28</v>
      </c>
      <c r="V1881" s="1" t="str">
        <f>Tabulka1[[#This Row],[z2Label]]</f>
        <v>Conductivity (mS/cm)</v>
      </c>
      <c r="W1881" s="1">
        <f t="shared" ref="W1881:X1881" si="1802">W1772</f>
        <v>1.0366970004208989</v>
      </c>
      <c r="X1881" s="1">
        <f t="shared" si="1802"/>
        <v>1.0366970004208991</v>
      </c>
      <c r="Y1881" s="1">
        <f>Tabulka1[[#This Row],[z2]]</f>
        <v>64.8</v>
      </c>
      <c r="Z1881" s="1">
        <f>Tabulka1[[#This Row],[std2]]</f>
        <v>0.42426406871192446</v>
      </c>
      <c r="AA1881" s="1" t="s">
        <v>40</v>
      </c>
      <c r="AB1881" s="1" t="s">
        <v>37</v>
      </c>
      <c r="AC1881" s="1" t="str">
        <f>Tabulka1[[#This Row],[z2Label]]</f>
        <v>Conductivity (mS/cm)</v>
      </c>
      <c r="AD1881" s="1">
        <f>Tabulka1[[#This Row],[y2]]</f>
        <v>2</v>
      </c>
      <c r="AE1881" s="1">
        <f>Tabulka1[[#This Row],[x3]]</f>
        <v>4.3943719793241147</v>
      </c>
      <c r="AF1881" s="1">
        <f>Tabulka1[[#This Row],[x2]]-Tabulka1[[#This Row],[x3]]</f>
        <v>5.6056280206758853</v>
      </c>
      <c r="AG1881" s="1">
        <f>100-Tabulka1[[#This Row],[Na2O_proc]]-Tabulka1[[#This Row],[SiO2_proc]]</f>
        <v>90</v>
      </c>
      <c r="AH1881" s="1">
        <f>Tabulka1[[#This Row],[z2]]</f>
        <v>64.8</v>
      </c>
      <c r="AI1881" s="1">
        <f>Tabulka1[[#This Row],[std2]]</f>
        <v>0.42426406871192446</v>
      </c>
      <c r="AJ1881" s="1" t="str">
        <f>Tabulka1[[#This Row],[z2Label]]</f>
        <v>Conductivity (mS/cm)</v>
      </c>
      <c r="AK1881" s="1">
        <v>25</v>
      </c>
      <c r="AL1881" s="1" t="s">
        <v>83</v>
      </c>
      <c r="AM1881" s="1" t="s">
        <v>79</v>
      </c>
      <c r="AN1881" s="1"/>
      <c r="AO1881" s="1"/>
      <c r="AP1881" s="1"/>
      <c r="AQ1881" s="1"/>
    </row>
    <row r="1882" spans="1:43" ht="16.5" x14ac:dyDescent="0.35">
      <c r="A1882" s="1">
        <f t="shared" ref="A1882:B1882" si="1803">A1773</f>
        <v>1.5825309298550074</v>
      </c>
      <c r="B1882" s="1">
        <f t="shared" si="1803"/>
        <v>1.5825309298550074</v>
      </c>
      <c r="C1882" s="1">
        <f>Tabulka1[[#This Row],[z2]]</f>
        <v>87.15</v>
      </c>
      <c r="D1882" s="1">
        <f>Tabulka1[[#This Row],[std2]]</f>
        <v>7.0710678118660789E-2</v>
      </c>
      <c r="E1882" s="1">
        <f t="shared" si="1667"/>
        <v>7</v>
      </c>
      <c r="F1882" s="1" t="s">
        <v>84</v>
      </c>
      <c r="G1882" s="1" t="s">
        <v>27</v>
      </c>
      <c r="H1882" s="1" t="str">
        <f>Tabulka1[[#This Row],[z2Label]]</f>
        <v>Conductivity (mS/cm)</v>
      </c>
      <c r="I1882" s="1">
        <f t="shared" ref="I1882:J1882" si="1804">I1773</f>
        <v>15</v>
      </c>
      <c r="J1882" s="1">
        <f t="shared" si="1804"/>
        <v>2</v>
      </c>
      <c r="K1882" s="1">
        <v>87.15</v>
      </c>
      <c r="L1882" s="1">
        <v>7.0710678118660789E-2</v>
      </c>
      <c r="M1882" s="1" t="s">
        <v>29</v>
      </c>
      <c r="N1882" s="1" t="s">
        <v>28</v>
      </c>
      <c r="O1882" s="1" t="s">
        <v>71</v>
      </c>
      <c r="P1882" s="1">
        <f t="shared" ref="P1882:Q1882" si="1805">P1773</f>
        <v>6.5915579689861721</v>
      </c>
      <c r="Q1882" s="1">
        <f t="shared" si="1805"/>
        <v>2</v>
      </c>
      <c r="R1882" s="1">
        <f>Tabulka1[[#This Row],[z2]]</f>
        <v>87.15</v>
      </c>
      <c r="S1882" s="1">
        <f>Tabulka1[[#This Row],[std2]]</f>
        <v>7.0710678118660789E-2</v>
      </c>
      <c r="T1882" s="1" t="s">
        <v>39</v>
      </c>
      <c r="U1882" s="1" t="s">
        <v>28</v>
      </c>
      <c r="V1882" s="1" t="str">
        <f>Tabulka1[[#This Row],[z2Label]]</f>
        <v>Conductivity (mS/cm)</v>
      </c>
      <c r="W1882" s="1">
        <f t="shared" ref="W1882:X1882" si="1806">W1773</f>
        <v>1.6465187653743689</v>
      </c>
      <c r="X1882" s="1">
        <f t="shared" si="1806"/>
        <v>1.6465187653743689</v>
      </c>
      <c r="Y1882" s="1">
        <f>Tabulka1[[#This Row],[z2]]</f>
        <v>87.15</v>
      </c>
      <c r="Z1882" s="1">
        <f>Tabulka1[[#This Row],[std2]]</f>
        <v>7.0710678118660789E-2</v>
      </c>
      <c r="AA1882" s="1" t="s">
        <v>40</v>
      </c>
      <c r="AB1882" s="1" t="s">
        <v>37</v>
      </c>
      <c r="AC1882" s="1" t="str">
        <f>Tabulka1[[#This Row],[z2Label]]</f>
        <v>Conductivity (mS/cm)</v>
      </c>
      <c r="AD1882" s="1">
        <f>Tabulka1[[#This Row],[y2]]</f>
        <v>2</v>
      </c>
      <c r="AE1882" s="1">
        <f>Tabulka1[[#This Row],[x3]]</f>
        <v>6.5915579689861721</v>
      </c>
      <c r="AF1882" s="1">
        <f>Tabulka1[[#This Row],[x2]]-Tabulka1[[#This Row],[x3]]</f>
        <v>8.408442031013827</v>
      </c>
      <c r="AG1882" s="1">
        <f>100-Tabulka1[[#This Row],[Na2O_proc]]-Tabulka1[[#This Row],[SiO2_proc]]</f>
        <v>85</v>
      </c>
      <c r="AH1882" s="1">
        <f>Tabulka1[[#This Row],[z2]]</f>
        <v>87.15</v>
      </c>
      <c r="AI1882" s="1">
        <f>Tabulka1[[#This Row],[std2]]</f>
        <v>7.0710678118660789E-2</v>
      </c>
      <c r="AJ1882" s="1" t="str">
        <f>Tabulka1[[#This Row],[z2Label]]</f>
        <v>Conductivity (mS/cm)</v>
      </c>
      <c r="AK1882" s="1">
        <v>25</v>
      </c>
      <c r="AL1882" s="1" t="s">
        <v>83</v>
      </c>
      <c r="AM1882" s="1" t="s">
        <v>79</v>
      </c>
      <c r="AN1882" s="1"/>
      <c r="AO1882" s="1"/>
      <c r="AP1882" s="1"/>
      <c r="AQ1882" s="1"/>
    </row>
    <row r="1883" spans="1:43" ht="16.5" x14ac:dyDescent="0.35">
      <c r="A1883" s="1">
        <f t="shared" ref="A1883:B1883" si="1807">A1774</f>
        <v>2.203530575304633</v>
      </c>
      <c r="B1883" s="1">
        <f t="shared" si="1807"/>
        <v>2.203530575304633</v>
      </c>
      <c r="C1883" s="1">
        <f>Tabulka1[[#This Row],[z2]]</f>
        <v>105.7</v>
      </c>
      <c r="D1883" s="1">
        <f>Tabulka1[[#This Row],[std2]]</f>
        <v>0.42426406871192446</v>
      </c>
      <c r="E1883" s="1">
        <f t="shared" si="1667"/>
        <v>7</v>
      </c>
      <c r="F1883" s="1" t="s">
        <v>84</v>
      </c>
      <c r="G1883" s="1" t="s">
        <v>27</v>
      </c>
      <c r="H1883" s="1" t="str">
        <f>Tabulka1[[#This Row],[z2Label]]</f>
        <v>Conductivity (mS/cm)</v>
      </c>
      <c r="I1883" s="1">
        <f t="shared" ref="I1883:J1883" si="1808">I1774</f>
        <v>20</v>
      </c>
      <c r="J1883" s="1">
        <f t="shared" si="1808"/>
        <v>2</v>
      </c>
      <c r="K1883" s="1">
        <v>105.7</v>
      </c>
      <c r="L1883" s="1">
        <v>0.42426406871192446</v>
      </c>
      <c r="M1883" s="1" t="s">
        <v>29</v>
      </c>
      <c r="N1883" s="1" t="s">
        <v>28</v>
      </c>
      <c r="O1883" s="1" t="s">
        <v>71</v>
      </c>
      <c r="P1883" s="1">
        <f t="shared" ref="P1883:Q1883" si="1809">P1774</f>
        <v>8.7887439586482294</v>
      </c>
      <c r="Q1883" s="1">
        <f t="shared" si="1809"/>
        <v>2</v>
      </c>
      <c r="R1883" s="1">
        <f>Tabulka1[[#This Row],[z2]]</f>
        <v>105.7</v>
      </c>
      <c r="S1883" s="1">
        <f>Tabulka1[[#This Row],[std2]]</f>
        <v>0.42426406871192446</v>
      </c>
      <c r="T1883" s="1" t="s">
        <v>39</v>
      </c>
      <c r="U1883" s="1" t="s">
        <v>28</v>
      </c>
      <c r="V1883" s="1" t="str">
        <f>Tabulka1[[#This Row],[z2Label]]</f>
        <v>Conductivity (mS/cm)</v>
      </c>
      <c r="W1883" s="1">
        <f t="shared" ref="W1883:X1883" si="1810">W1774</f>
        <v>2.3325682509470225</v>
      </c>
      <c r="X1883" s="1">
        <f t="shared" si="1810"/>
        <v>2.3325682509470229</v>
      </c>
      <c r="Y1883" s="1">
        <f>Tabulka1[[#This Row],[z2]]</f>
        <v>105.7</v>
      </c>
      <c r="Z1883" s="1">
        <f>Tabulka1[[#This Row],[std2]]</f>
        <v>0.42426406871192446</v>
      </c>
      <c r="AA1883" s="1" t="s">
        <v>40</v>
      </c>
      <c r="AB1883" s="1" t="s">
        <v>37</v>
      </c>
      <c r="AC1883" s="1" t="str">
        <f>Tabulka1[[#This Row],[z2Label]]</f>
        <v>Conductivity (mS/cm)</v>
      </c>
      <c r="AD1883" s="1">
        <f>Tabulka1[[#This Row],[y2]]</f>
        <v>2</v>
      </c>
      <c r="AE1883" s="1">
        <f>Tabulka1[[#This Row],[x3]]</f>
        <v>8.7887439586482294</v>
      </c>
      <c r="AF1883" s="1">
        <f>Tabulka1[[#This Row],[x2]]-Tabulka1[[#This Row],[x3]]</f>
        <v>11.211256041351771</v>
      </c>
      <c r="AG1883" s="1">
        <f>100-Tabulka1[[#This Row],[Na2O_proc]]-Tabulka1[[#This Row],[SiO2_proc]]</f>
        <v>80</v>
      </c>
      <c r="AH1883" s="1">
        <f>Tabulka1[[#This Row],[z2]]</f>
        <v>105.7</v>
      </c>
      <c r="AI1883" s="1">
        <f>Tabulka1[[#This Row],[std2]]</f>
        <v>0.42426406871192446</v>
      </c>
      <c r="AJ1883" s="1" t="str">
        <f>Tabulka1[[#This Row],[z2Label]]</f>
        <v>Conductivity (mS/cm)</v>
      </c>
      <c r="AK1883" s="1">
        <v>25</v>
      </c>
      <c r="AL1883" s="1" t="s">
        <v>83</v>
      </c>
      <c r="AM1883" s="1" t="s">
        <v>79</v>
      </c>
      <c r="AN1883" s="1"/>
      <c r="AO1883" s="1"/>
      <c r="AP1883" s="1"/>
      <c r="AQ1883" s="1"/>
    </row>
    <row r="1884" spans="1:43" ht="16.5" x14ac:dyDescent="0.35">
      <c r="A1884" s="1">
        <f t="shared" ref="A1884:B1884" si="1811">A1775</f>
        <v>2.8812699434585451</v>
      </c>
      <c r="B1884" s="1">
        <f t="shared" si="1811"/>
        <v>2.8812699434585451</v>
      </c>
      <c r="C1884" s="1">
        <f>Tabulka1[[#This Row],[z2]]</f>
        <v>119.05</v>
      </c>
      <c r="D1884" s="1">
        <f>Tabulka1[[#This Row],[std2]]</f>
        <v>1.0606601717798212</v>
      </c>
      <c r="E1884" s="1">
        <f t="shared" si="1667"/>
        <v>7</v>
      </c>
      <c r="F1884" s="1" t="s">
        <v>84</v>
      </c>
      <c r="G1884" s="1" t="s">
        <v>27</v>
      </c>
      <c r="H1884" s="1" t="str">
        <f>Tabulka1[[#This Row],[z2Label]]</f>
        <v>Conductivity (mS/cm)</v>
      </c>
      <c r="I1884" s="1">
        <f t="shared" ref="I1884:J1884" si="1812">I1775</f>
        <v>25</v>
      </c>
      <c r="J1884" s="1">
        <f t="shared" si="1812"/>
        <v>2</v>
      </c>
      <c r="K1884" s="1">
        <v>119.05</v>
      </c>
      <c r="L1884" s="1">
        <v>1.0606601717798212</v>
      </c>
      <c r="M1884" s="1" t="s">
        <v>29</v>
      </c>
      <c r="N1884" s="1" t="s">
        <v>28</v>
      </c>
      <c r="O1884" s="1" t="s">
        <v>71</v>
      </c>
      <c r="P1884" s="1">
        <f t="shared" ref="P1884:Q1884" si="1813">P1775</f>
        <v>10.985929948310288</v>
      </c>
      <c r="Q1884" s="1">
        <f t="shared" si="1813"/>
        <v>2</v>
      </c>
      <c r="R1884" s="1">
        <f>Tabulka1[[#This Row],[z2]]</f>
        <v>119.05</v>
      </c>
      <c r="S1884" s="1">
        <f>Tabulka1[[#This Row],[std2]]</f>
        <v>1.0606601717798212</v>
      </c>
      <c r="T1884" s="1" t="s">
        <v>39</v>
      </c>
      <c r="U1884" s="1" t="s">
        <v>28</v>
      </c>
      <c r="V1884" s="1" t="str">
        <f>Tabulka1[[#This Row],[z2Label]]</f>
        <v>Conductivity (mS/cm)</v>
      </c>
      <c r="W1884" s="1">
        <f t="shared" ref="W1884:X1884" si="1814">W1775</f>
        <v>3.1100910012626968</v>
      </c>
      <c r="X1884" s="1">
        <f t="shared" si="1814"/>
        <v>3.1100910012626968</v>
      </c>
      <c r="Y1884" s="1">
        <f>Tabulka1[[#This Row],[z2]]</f>
        <v>119.05</v>
      </c>
      <c r="Z1884" s="1">
        <f>Tabulka1[[#This Row],[std2]]</f>
        <v>1.0606601717798212</v>
      </c>
      <c r="AA1884" s="1" t="s">
        <v>40</v>
      </c>
      <c r="AB1884" s="1" t="s">
        <v>37</v>
      </c>
      <c r="AC1884" s="1" t="str">
        <f>Tabulka1[[#This Row],[z2Label]]</f>
        <v>Conductivity (mS/cm)</v>
      </c>
      <c r="AD1884" s="1">
        <f>Tabulka1[[#This Row],[y2]]</f>
        <v>2</v>
      </c>
      <c r="AE1884" s="1">
        <f>Tabulka1[[#This Row],[x3]]</f>
        <v>10.985929948310288</v>
      </c>
      <c r="AF1884" s="1">
        <f>Tabulka1[[#This Row],[x2]]-Tabulka1[[#This Row],[x3]]</f>
        <v>14.014070051689712</v>
      </c>
      <c r="AG1884" s="1">
        <f>100-Tabulka1[[#This Row],[Na2O_proc]]-Tabulka1[[#This Row],[SiO2_proc]]</f>
        <v>75</v>
      </c>
      <c r="AH1884" s="1">
        <f>Tabulka1[[#This Row],[z2]]</f>
        <v>119.05</v>
      </c>
      <c r="AI1884" s="1">
        <f>Tabulka1[[#This Row],[std2]]</f>
        <v>1.0606601717798212</v>
      </c>
      <c r="AJ1884" s="1" t="str">
        <f>Tabulka1[[#This Row],[z2Label]]</f>
        <v>Conductivity (mS/cm)</v>
      </c>
      <c r="AK1884" s="1">
        <v>25</v>
      </c>
      <c r="AL1884" s="1" t="s">
        <v>83</v>
      </c>
      <c r="AM1884" s="1" t="s">
        <v>79</v>
      </c>
      <c r="AN1884" s="1"/>
      <c r="AO1884" s="1"/>
      <c r="AP1884" s="1"/>
      <c r="AQ1884" s="1"/>
    </row>
    <row r="1885" spans="1:43" ht="16.5" x14ac:dyDescent="0.35">
      <c r="A1885" s="1">
        <f t="shared" ref="A1885:B1885" si="1815">A1776</f>
        <v>3.6186950680176904</v>
      </c>
      <c r="B1885" s="1">
        <f t="shared" si="1815"/>
        <v>3.6186950680176904</v>
      </c>
      <c r="C1885" s="1">
        <f>Tabulka1[[#This Row],[z2]]</f>
        <v>125.6</v>
      </c>
      <c r="D1885" s="1">
        <f>Tabulka1[[#This Row],[std2]]</f>
        <v>0.84852813742385902</v>
      </c>
      <c r="E1885" s="1">
        <f t="shared" si="1667"/>
        <v>7</v>
      </c>
      <c r="F1885" s="1" t="s">
        <v>84</v>
      </c>
      <c r="G1885" s="1" t="s">
        <v>27</v>
      </c>
      <c r="H1885" s="1" t="str">
        <f>Tabulka1[[#This Row],[z2Label]]</f>
        <v>Conductivity (mS/cm)</v>
      </c>
      <c r="I1885" s="1">
        <f t="shared" ref="I1885:J1885" si="1816">I1776</f>
        <v>30</v>
      </c>
      <c r="J1885" s="1">
        <f t="shared" si="1816"/>
        <v>2</v>
      </c>
      <c r="K1885" s="1">
        <v>125.6</v>
      </c>
      <c r="L1885" s="1">
        <v>0.84852813742385902</v>
      </c>
      <c r="M1885" s="1" t="s">
        <v>29</v>
      </c>
      <c r="N1885" s="1" t="s">
        <v>28</v>
      </c>
      <c r="O1885" s="1" t="s">
        <v>71</v>
      </c>
      <c r="P1885" s="1">
        <f t="shared" ref="P1885:Q1885" si="1817">P1776</f>
        <v>13.183115937972344</v>
      </c>
      <c r="Q1885" s="1">
        <f t="shared" si="1817"/>
        <v>2</v>
      </c>
      <c r="R1885" s="1">
        <f>Tabulka1[[#This Row],[z2]]</f>
        <v>125.6</v>
      </c>
      <c r="S1885" s="1">
        <f>Tabulka1[[#This Row],[std2]]</f>
        <v>0.84852813742385902</v>
      </c>
      <c r="T1885" s="1" t="s">
        <v>39</v>
      </c>
      <c r="U1885" s="1" t="s">
        <v>28</v>
      </c>
      <c r="V1885" s="1" t="str">
        <f>Tabulka1[[#This Row],[z2Label]]</f>
        <v>Conductivity (mS/cm)</v>
      </c>
      <c r="W1885" s="1">
        <f t="shared" ref="W1885:X1885" si="1818">W1776</f>
        <v>3.9986884301948962</v>
      </c>
      <c r="X1885" s="1">
        <f t="shared" si="1818"/>
        <v>3.9986884301948962</v>
      </c>
      <c r="Y1885" s="1">
        <f>Tabulka1[[#This Row],[z2]]</f>
        <v>125.6</v>
      </c>
      <c r="Z1885" s="1">
        <f>Tabulka1[[#This Row],[std2]]</f>
        <v>0.84852813742385902</v>
      </c>
      <c r="AA1885" s="1" t="s">
        <v>40</v>
      </c>
      <c r="AB1885" s="1" t="s">
        <v>37</v>
      </c>
      <c r="AC1885" s="1" t="str">
        <f>Tabulka1[[#This Row],[z2Label]]</f>
        <v>Conductivity (mS/cm)</v>
      </c>
      <c r="AD1885" s="1">
        <f>Tabulka1[[#This Row],[y2]]</f>
        <v>2</v>
      </c>
      <c r="AE1885" s="1">
        <f>Tabulka1[[#This Row],[x3]]</f>
        <v>13.183115937972344</v>
      </c>
      <c r="AF1885" s="1">
        <f>Tabulka1[[#This Row],[x2]]-Tabulka1[[#This Row],[x3]]</f>
        <v>16.816884062027654</v>
      </c>
      <c r="AG1885" s="1">
        <f>100-Tabulka1[[#This Row],[Na2O_proc]]-Tabulka1[[#This Row],[SiO2_proc]]</f>
        <v>70</v>
      </c>
      <c r="AH1885" s="1">
        <f>Tabulka1[[#This Row],[z2]]</f>
        <v>125.6</v>
      </c>
      <c r="AI1885" s="1">
        <f>Tabulka1[[#This Row],[std2]]</f>
        <v>0.84852813742385902</v>
      </c>
      <c r="AJ1885" s="1" t="str">
        <f>Tabulka1[[#This Row],[z2Label]]</f>
        <v>Conductivity (mS/cm)</v>
      </c>
      <c r="AK1885" s="1">
        <v>25</v>
      </c>
      <c r="AL1885" s="1" t="s">
        <v>83</v>
      </c>
      <c r="AM1885" s="1" t="s">
        <v>79</v>
      </c>
      <c r="AN1885" s="1"/>
      <c r="AO1885" s="1"/>
      <c r="AP1885" s="1"/>
      <c r="AQ1885" s="1"/>
    </row>
    <row r="1886" spans="1:43" ht="16.5" x14ac:dyDescent="0.35">
      <c r="A1886" s="1">
        <f t="shared" ref="A1886:B1886" si="1819">A1777</f>
        <v>4.4194119362182542</v>
      </c>
      <c r="B1886" s="1">
        <f t="shared" si="1819"/>
        <v>4.4194119362182542</v>
      </c>
      <c r="C1886" s="1">
        <f>Tabulka1[[#This Row],[z2]]</f>
        <v>125.05000000000001</v>
      </c>
      <c r="D1886" s="1">
        <f>Tabulka1[[#This Row],[std2]]</f>
        <v>0.91923881554250975</v>
      </c>
      <c r="E1886" s="1">
        <f t="shared" si="1667"/>
        <v>7</v>
      </c>
      <c r="F1886" s="1" t="s">
        <v>84</v>
      </c>
      <c r="G1886" s="1" t="s">
        <v>27</v>
      </c>
      <c r="H1886" s="1" t="str">
        <f>Tabulka1[[#This Row],[z2Label]]</f>
        <v>Conductivity (mS/cm)</v>
      </c>
      <c r="I1886" s="1">
        <f t="shared" ref="I1886:J1886" si="1820">I1777</f>
        <v>35</v>
      </c>
      <c r="J1886" s="1">
        <f t="shared" si="1820"/>
        <v>2</v>
      </c>
      <c r="K1886" s="1">
        <v>125.05000000000001</v>
      </c>
      <c r="L1886" s="1">
        <v>0.91923881554250975</v>
      </c>
      <c r="M1886" s="1" t="s">
        <v>29</v>
      </c>
      <c r="N1886" s="1" t="s">
        <v>28</v>
      </c>
      <c r="O1886" s="1" t="s">
        <v>71</v>
      </c>
      <c r="P1886" s="1">
        <f t="shared" ref="P1886:Q1886" si="1821">P1777</f>
        <v>15.380301927634402</v>
      </c>
      <c r="Q1886" s="1">
        <f t="shared" si="1821"/>
        <v>2</v>
      </c>
      <c r="R1886" s="1">
        <f>Tabulka1[[#This Row],[z2]]</f>
        <v>125.05000000000001</v>
      </c>
      <c r="S1886" s="1">
        <f>Tabulka1[[#This Row],[std2]]</f>
        <v>0.91923881554250975</v>
      </c>
      <c r="T1886" s="1" t="s">
        <v>39</v>
      </c>
      <c r="U1886" s="1" t="s">
        <v>28</v>
      </c>
      <c r="V1886" s="1" t="str">
        <f>Tabulka1[[#This Row],[z2Label]]</f>
        <v>Conductivity (mS/cm)</v>
      </c>
      <c r="W1886" s="1">
        <f t="shared" ref="W1886:X1886" si="1822">W1777</f>
        <v>5.0239931558858952</v>
      </c>
      <c r="X1886" s="1">
        <f t="shared" si="1822"/>
        <v>5.0239931558858952</v>
      </c>
      <c r="Y1886" s="1">
        <f>Tabulka1[[#This Row],[z2]]</f>
        <v>125.05000000000001</v>
      </c>
      <c r="Z1886" s="1">
        <f>Tabulka1[[#This Row],[std2]]</f>
        <v>0.91923881554250975</v>
      </c>
      <c r="AA1886" s="1" t="s">
        <v>40</v>
      </c>
      <c r="AB1886" s="1" t="s">
        <v>37</v>
      </c>
      <c r="AC1886" s="1" t="str">
        <f>Tabulka1[[#This Row],[z2Label]]</f>
        <v>Conductivity (mS/cm)</v>
      </c>
      <c r="AD1886" s="1">
        <f>Tabulka1[[#This Row],[y2]]</f>
        <v>2</v>
      </c>
      <c r="AE1886" s="1">
        <f>Tabulka1[[#This Row],[x3]]</f>
        <v>15.380301927634402</v>
      </c>
      <c r="AF1886" s="1">
        <f>Tabulka1[[#This Row],[x2]]-Tabulka1[[#This Row],[x3]]</f>
        <v>19.619698072365598</v>
      </c>
      <c r="AG1886" s="1">
        <f>100-Tabulka1[[#This Row],[Na2O_proc]]-Tabulka1[[#This Row],[SiO2_proc]]</f>
        <v>65</v>
      </c>
      <c r="AH1886" s="1">
        <f>Tabulka1[[#This Row],[z2]]</f>
        <v>125.05000000000001</v>
      </c>
      <c r="AI1886" s="1">
        <f>Tabulka1[[#This Row],[std2]]</f>
        <v>0.91923881554250975</v>
      </c>
      <c r="AJ1886" s="1" t="str">
        <f>Tabulka1[[#This Row],[z2Label]]</f>
        <v>Conductivity (mS/cm)</v>
      </c>
      <c r="AK1886" s="1">
        <v>25</v>
      </c>
      <c r="AL1886" s="1" t="s">
        <v>83</v>
      </c>
      <c r="AM1886" s="1" t="s">
        <v>79</v>
      </c>
      <c r="AN1886" s="1"/>
      <c r="AO1886" s="1"/>
      <c r="AP1886" s="1"/>
      <c r="AQ1886" s="1"/>
    </row>
    <row r="1887" spans="1:43" ht="16.5" x14ac:dyDescent="0.35">
      <c r="A1887" s="1">
        <f t="shared" ref="A1887:B1887" si="1823">A1778</f>
        <v>5.2878195151990148</v>
      </c>
      <c r="B1887" s="1">
        <f t="shared" si="1823"/>
        <v>5.2878195151990148</v>
      </c>
      <c r="C1887" s="1">
        <f>Tabulka1[[#This Row],[z2]]</f>
        <v>116.2</v>
      </c>
      <c r="D1887" s="1">
        <f>Tabulka1[[#This Row],[std2]]</f>
        <v>1.131370849898472</v>
      </c>
      <c r="E1887" s="1">
        <f t="shared" si="1667"/>
        <v>7</v>
      </c>
      <c r="F1887" s="1" t="s">
        <v>84</v>
      </c>
      <c r="G1887" s="1" t="s">
        <v>27</v>
      </c>
      <c r="H1887" s="1" t="str">
        <f>Tabulka1[[#This Row],[z2Label]]</f>
        <v>Conductivity (mS/cm)</v>
      </c>
      <c r="I1887" s="1">
        <f t="shared" ref="I1887:J1887" si="1824">I1778</f>
        <v>40</v>
      </c>
      <c r="J1887" s="1">
        <f t="shared" si="1824"/>
        <v>2</v>
      </c>
      <c r="K1887" s="1">
        <v>116.2</v>
      </c>
      <c r="L1887" s="1">
        <v>1.131370849898472</v>
      </c>
      <c r="M1887" s="1" t="s">
        <v>29</v>
      </c>
      <c r="N1887" s="1" t="s">
        <v>28</v>
      </c>
      <c r="O1887" s="1" t="s">
        <v>71</v>
      </c>
      <c r="P1887" s="1">
        <f t="shared" ref="P1887:Q1887" si="1825">P1778</f>
        <v>17.577487917296459</v>
      </c>
      <c r="Q1887" s="1">
        <f t="shared" si="1825"/>
        <v>2</v>
      </c>
      <c r="R1887" s="1">
        <f>Tabulka1[[#This Row],[z2]]</f>
        <v>116.2</v>
      </c>
      <c r="S1887" s="1">
        <f>Tabulka1[[#This Row],[std2]]</f>
        <v>1.131370849898472</v>
      </c>
      <c r="T1887" s="1" t="s">
        <v>39</v>
      </c>
      <c r="U1887" s="1" t="s">
        <v>28</v>
      </c>
      <c r="V1887" s="1" t="str">
        <f>Tabulka1[[#This Row],[z2Label]]</f>
        <v>Conductivity (mS/cm)</v>
      </c>
      <c r="W1887" s="1">
        <f t="shared" ref="W1887:X1887" si="1826">W1778</f>
        <v>6.2201820025253935</v>
      </c>
      <c r="X1887" s="1">
        <f t="shared" si="1826"/>
        <v>6.2201820025253944</v>
      </c>
      <c r="Y1887" s="1">
        <f>Tabulka1[[#This Row],[z2]]</f>
        <v>116.2</v>
      </c>
      <c r="Z1887" s="1">
        <f>Tabulka1[[#This Row],[std2]]</f>
        <v>1.131370849898472</v>
      </c>
      <c r="AA1887" s="1" t="s">
        <v>40</v>
      </c>
      <c r="AB1887" s="1" t="s">
        <v>37</v>
      </c>
      <c r="AC1887" s="1" t="str">
        <f>Tabulka1[[#This Row],[z2Label]]</f>
        <v>Conductivity (mS/cm)</v>
      </c>
      <c r="AD1887" s="1">
        <f>Tabulka1[[#This Row],[y2]]</f>
        <v>2</v>
      </c>
      <c r="AE1887" s="1">
        <f>Tabulka1[[#This Row],[x3]]</f>
        <v>17.577487917296459</v>
      </c>
      <c r="AF1887" s="1">
        <f>Tabulka1[[#This Row],[x2]]-Tabulka1[[#This Row],[x3]]</f>
        <v>22.422512082703541</v>
      </c>
      <c r="AG1887" s="1">
        <f>100-Tabulka1[[#This Row],[Na2O_proc]]-Tabulka1[[#This Row],[SiO2_proc]]</f>
        <v>60.000000000000007</v>
      </c>
      <c r="AH1887" s="1">
        <f>Tabulka1[[#This Row],[z2]]</f>
        <v>116.2</v>
      </c>
      <c r="AI1887" s="1">
        <f>Tabulka1[[#This Row],[std2]]</f>
        <v>1.131370849898472</v>
      </c>
      <c r="AJ1887" s="1" t="str">
        <f>Tabulka1[[#This Row],[z2Label]]</f>
        <v>Conductivity (mS/cm)</v>
      </c>
      <c r="AK1887" s="1">
        <v>25</v>
      </c>
      <c r="AL1887" s="1" t="s">
        <v>83</v>
      </c>
      <c r="AM1887" s="1" t="s">
        <v>79</v>
      </c>
      <c r="AN1887" s="1"/>
      <c r="AO1887" s="1"/>
      <c r="AP1887" s="1"/>
      <c r="AQ1887" s="1"/>
    </row>
    <row r="1888" spans="1:43" ht="16.5" x14ac:dyDescent="0.35">
      <c r="A1888" s="1">
        <f t="shared" ref="A1888:B1888" si="1827">A1779</f>
        <v>6.2287416027542966</v>
      </c>
      <c r="B1888" s="1">
        <f t="shared" si="1827"/>
        <v>6.2287416027542966</v>
      </c>
      <c r="C1888" s="1">
        <f>Tabulka1[[#This Row],[z2]]</f>
        <v>99.1</v>
      </c>
      <c r="D1888" s="1">
        <f>Tabulka1[[#This Row],[std2]]</f>
        <v>1.131370849898482</v>
      </c>
      <c r="E1888" s="1">
        <f t="shared" si="1667"/>
        <v>7</v>
      </c>
      <c r="F1888" s="1" t="s">
        <v>84</v>
      </c>
      <c r="G1888" s="1" t="s">
        <v>27</v>
      </c>
      <c r="H1888" s="1" t="str">
        <f>Tabulka1[[#This Row],[z2Label]]</f>
        <v>Conductivity (mS/cm)</v>
      </c>
      <c r="I1888" s="1">
        <f t="shared" ref="I1888:J1888" si="1828">I1779</f>
        <v>45</v>
      </c>
      <c r="J1888" s="1">
        <f t="shared" si="1828"/>
        <v>2</v>
      </c>
      <c r="K1888" s="1">
        <v>99.1</v>
      </c>
      <c r="L1888" s="1">
        <v>1.131370849898482</v>
      </c>
      <c r="M1888" s="1" t="s">
        <v>29</v>
      </c>
      <c r="N1888" s="1" t="s">
        <v>28</v>
      </c>
      <c r="O1888" s="1" t="s">
        <v>71</v>
      </c>
      <c r="P1888" s="1">
        <f t="shared" ref="P1888:Q1888" si="1829">P1779</f>
        <v>19.774673906958519</v>
      </c>
      <c r="Q1888" s="1">
        <f t="shared" si="1829"/>
        <v>2</v>
      </c>
      <c r="R1888" s="1">
        <f>Tabulka1[[#This Row],[z2]]</f>
        <v>99.1</v>
      </c>
      <c r="S1888" s="1">
        <f>Tabulka1[[#This Row],[std2]]</f>
        <v>1.131370849898482</v>
      </c>
      <c r="T1888" s="1" t="s">
        <v>39</v>
      </c>
      <c r="U1888" s="1" t="s">
        <v>28</v>
      </c>
      <c r="V1888" s="1" t="str">
        <f>Tabulka1[[#This Row],[z2Label]]</f>
        <v>Conductivity (mS/cm)</v>
      </c>
      <c r="W1888" s="1">
        <f t="shared" ref="W1888:X1888" si="1830">W1779</f>
        <v>7.633859730372075</v>
      </c>
      <c r="X1888" s="1">
        <f t="shared" si="1830"/>
        <v>7.6338597303720741</v>
      </c>
      <c r="Y1888" s="1">
        <f>Tabulka1[[#This Row],[z2]]</f>
        <v>99.1</v>
      </c>
      <c r="Z1888" s="1">
        <f>Tabulka1[[#This Row],[std2]]</f>
        <v>1.131370849898482</v>
      </c>
      <c r="AA1888" s="1" t="s">
        <v>40</v>
      </c>
      <c r="AB1888" s="1" t="s">
        <v>37</v>
      </c>
      <c r="AC1888" s="1" t="str">
        <f>Tabulka1[[#This Row],[z2Label]]</f>
        <v>Conductivity (mS/cm)</v>
      </c>
      <c r="AD1888" s="1">
        <f>Tabulka1[[#This Row],[y2]]</f>
        <v>2</v>
      </c>
      <c r="AE1888" s="1">
        <f>Tabulka1[[#This Row],[x3]]</f>
        <v>19.774673906958519</v>
      </c>
      <c r="AF1888" s="1">
        <f>Tabulka1[[#This Row],[x2]]-Tabulka1[[#This Row],[x3]]</f>
        <v>25.225326093041481</v>
      </c>
      <c r="AG1888" s="1">
        <f>100-Tabulka1[[#This Row],[Na2O_proc]]-Tabulka1[[#This Row],[SiO2_proc]]</f>
        <v>54.999999999999993</v>
      </c>
      <c r="AH1888" s="1">
        <f>Tabulka1[[#This Row],[z2]]</f>
        <v>99.1</v>
      </c>
      <c r="AI1888" s="1">
        <f>Tabulka1[[#This Row],[std2]]</f>
        <v>1.131370849898482</v>
      </c>
      <c r="AJ1888" s="1" t="str">
        <f>Tabulka1[[#This Row],[z2Label]]</f>
        <v>Conductivity (mS/cm)</v>
      </c>
      <c r="AK1888" s="1">
        <v>25</v>
      </c>
      <c r="AL1888" s="1" t="s">
        <v>83</v>
      </c>
      <c r="AM1888" s="1" t="s">
        <v>79</v>
      </c>
      <c r="AN1888" s="1"/>
      <c r="AO1888" s="1"/>
      <c r="AP1888" s="1"/>
      <c r="AQ1888" s="1"/>
    </row>
    <row r="1889" spans="1:43" ht="16.5" x14ac:dyDescent="0.35">
      <c r="A1889" s="1">
        <f t="shared" ref="A1889:B1889" si="1831">A1780</f>
        <v>6.727775665831607</v>
      </c>
      <c r="B1889" s="1">
        <f t="shared" si="1831"/>
        <v>6.727775665831607</v>
      </c>
      <c r="C1889" s="1">
        <f>Tabulka1[[#This Row],[z2]]</f>
        <v>87.7</v>
      </c>
      <c r="D1889" s="1">
        <f>Tabulka1[[#This Row],[std2]]</f>
        <v>0.98994949366117058</v>
      </c>
      <c r="E1889" s="1">
        <f t="shared" si="1667"/>
        <v>7</v>
      </c>
      <c r="F1889" s="1" t="s">
        <v>84</v>
      </c>
      <c r="G1889" s="1" t="s">
        <v>27</v>
      </c>
      <c r="H1889" s="1" t="str">
        <f>Tabulka1[[#This Row],[z2Label]]</f>
        <v>Conductivity (mS/cm)</v>
      </c>
      <c r="I1889" s="1">
        <f t="shared" ref="I1889:J1889" si="1832">I1780</f>
        <v>47.5</v>
      </c>
      <c r="J1889" s="1">
        <f t="shared" si="1832"/>
        <v>2</v>
      </c>
      <c r="K1889" s="1">
        <v>87.7</v>
      </c>
      <c r="L1889" s="1">
        <v>0.98994949366117058</v>
      </c>
      <c r="M1889" s="1" t="s">
        <v>29</v>
      </c>
      <c r="N1889" s="1" t="s">
        <v>28</v>
      </c>
      <c r="O1889" s="1" t="s">
        <v>71</v>
      </c>
      <c r="P1889" s="1">
        <f t="shared" ref="P1889:Q1889" si="1833">P1780</f>
        <v>20.873266901789545</v>
      </c>
      <c r="Q1889" s="1">
        <f t="shared" si="1833"/>
        <v>2</v>
      </c>
      <c r="R1889" s="1">
        <f>Tabulka1[[#This Row],[z2]]</f>
        <v>87.7</v>
      </c>
      <c r="S1889" s="1">
        <f>Tabulka1[[#This Row],[std2]]</f>
        <v>0.98994949366117058</v>
      </c>
      <c r="T1889" s="1" t="s">
        <v>39</v>
      </c>
      <c r="U1889" s="1" t="s">
        <v>28</v>
      </c>
      <c r="V1889" s="1" t="str">
        <f>Tabulka1[[#This Row],[z2Label]]</f>
        <v>Conductivity (mS/cm)</v>
      </c>
      <c r="W1889" s="1">
        <f t="shared" ref="W1889:X1889" si="1834">W1780</f>
        <v>8.4416755748558909</v>
      </c>
      <c r="X1889" s="1">
        <f t="shared" si="1834"/>
        <v>8.4416755748558927</v>
      </c>
      <c r="Y1889" s="1">
        <f>Tabulka1[[#This Row],[z2]]</f>
        <v>87.7</v>
      </c>
      <c r="Z1889" s="1">
        <f>Tabulka1[[#This Row],[std2]]</f>
        <v>0.98994949366117058</v>
      </c>
      <c r="AA1889" s="1" t="s">
        <v>40</v>
      </c>
      <c r="AB1889" s="1" t="s">
        <v>37</v>
      </c>
      <c r="AC1889" s="1" t="str">
        <f>Tabulka1[[#This Row],[z2Label]]</f>
        <v>Conductivity (mS/cm)</v>
      </c>
      <c r="AD1889" s="1">
        <f>Tabulka1[[#This Row],[y2]]</f>
        <v>2</v>
      </c>
      <c r="AE1889" s="1">
        <f>Tabulka1[[#This Row],[x3]]</f>
        <v>20.873266901789545</v>
      </c>
      <c r="AF1889" s="1">
        <f>Tabulka1[[#This Row],[x2]]-Tabulka1[[#This Row],[x3]]</f>
        <v>26.626733098210455</v>
      </c>
      <c r="AG1889" s="1">
        <f>100-Tabulka1[[#This Row],[Na2O_proc]]-Tabulka1[[#This Row],[SiO2_proc]]</f>
        <v>52.5</v>
      </c>
      <c r="AH1889" s="1">
        <f>Tabulka1[[#This Row],[z2]]</f>
        <v>87.7</v>
      </c>
      <c r="AI1889" s="1">
        <f>Tabulka1[[#This Row],[std2]]</f>
        <v>0.98994949366117058</v>
      </c>
      <c r="AJ1889" s="1" t="str">
        <f>Tabulka1[[#This Row],[z2Label]]</f>
        <v>Conductivity (mS/cm)</v>
      </c>
      <c r="AK1889" s="1">
        <v>25</v>
      </c>
      <c r="AL1889" s="1" t="s">
        <v>83</v>
      </c>
      <c r="AM1889" s="1" t="s">
        <v>79</v>
      </c>
      <c r="AN1889" s="1"/>
      <c r="AO1889" s="1"/>
      <c r="AP1889" s="1"/>
      <c r="AQ1889" s="1"/>
    </row>
    <row r="1890" spans="1:43" ht="16.5" x14ac:dyDescent="0.35">
      <c r="A1890" s="1">
        <f t="shared" ref="A1890:B1890" si="1835">A1781</f>
        <v>0</v>
      </c>
      <c r="B1890" s="1">
        <f t="shared" si="1835"/>
        <v>0</v>
      </c>
      <c r="C1890" s="1">
        <f>Tabulka1[[#This Row],[z2]]</f>
        <v>1.6605000000000002E-2</v>
      </c>
      <c r="D1890" s="1">
        <f>Tabulka1[[#This Row],[std2]]</f>
        <v>1.0033845225037108E-2</v>
      </c>
      <c r="E1890" s="1">
        <f t="shared" si="1667"/>
        <v>8</v>
      </c>
      <c r="F1890" s="1" t="s">
        <v>84</v>
      </c>
      <c r="G1890" s="1" t="s">
        <v>27</v>
      </c>
      <c r="H1890" s="1" t="str">
        <f>Tabulka1[[#This Row],[z2Label]]</f>
        <v>Conductivity (mS/cm)</v>
      </c>
      <c r="I1890" s="1">
        <f t="shared" ref="I1890:J1890" si="1836">I1781</f>
        <v>0</v>
      </c>
      <c r="J1890" s="1">
        <f t="shared" si="1836"/>
        <v>2.5</v>
      </c>
      <c r="K1890">
        <v>1.6605000000000002E-2</v>
      </c>
      <c r="L1890">
        <v>1.0033845225037108E-2</v>
      </c>
      <c r="M1890" s="1" t="s">
        <v>29</v>
      </c>
      <c r="N1890" s="1" t="s">
        <v>28</v>
      </c>
      <c r="O1890" s="1" t="s">
        <v>71</v>
      </c>
      <c r="P1890" s="1">
        <f t="shared" ref="P1890:Q1890" si="1837">P1781</f>
        <v>0</v>
      </c>
      <c r="Q1890" s="1">
        <f t="shared" si="1837"/>
        <v>2.5</v>
      </c>
      <c r="R1890" s="1">
        <f>Tabulka1[[#This Row],[z2]]</f>
        <v>1.6605000000000002E-2</v>
      </c>
      <c r="S1890" s="1">
        <f>Tabulka1[[#This Row],[std2]]</f>
        <v>1.0033845225037108E-2</v>
      </c>
      <c r="T1890" s="1" t="s">
        <v>39</v>
      </c>
      <c r="U1890" s="1" t="s">
        <v>28</v>
      </c>
      <c r="V1890" s="1" t="str">
        <f>Tabulka1[[#This Row],[z2Label]]</f>
        <v>Conductivity (mS/cm)</v>
      </c>
      <c r="W1890" s="1">
        <f t="shared" ref="W1890:X1890" si="1838">W1781</f>
        <v>0</v>
      </c>
      <c r="X1890" s="1">
        <f t="shared" si="1838"/>
        <v>0</v>
      </c>
      <c r="Y1890" s="1">
        <f>Tabulka1[[#This Row],[z2]]</f>
        <v>1.6605000000000002E-2</v>
      </c>
      <c r="Z1890" s="1">
        <f>Tabulka1[[#This Row],[std2]]</f>
        <v>1.0033845225037108E-2</v>
      </c>
      <c r="AA1890" s="1" t="s">
        <v>40</v>
      </c>
      <c r="AB1890" s="1" t="s">
        <v>37</v>
      </c>
      <c r="AC1890" s="1" t="str">
        <f>Tabulka1[[#This Row],[z2Label]]</f>
        <v>Conductivity (mS/cm)</v>
      </c>
      <c r="AD1890" s="1">
        <f>Tabulka1[[#This Row],[y2]]</f>
        <v>2.5</v>
      </c>
      <c r="AE1890" s="1">
        <f>Tabulka1[[#This Row],[x3]]</f>
        <v>0</v>
      </c>
      <c r="AF1890" s="1">
        <f>Tabulka1[[#This Row],[x2]]-Tabulka1[[#This Row],[x3]]</f>
        <v>0</v>
      </c>
      <c r="AG1890" s="1">
        <f>100-Tabulka1[[#This Row],[Na2O_proc]]-Tabulka1[[#This Row],[SiO2_proc]]</f>
        <v>100</v>
      </c>
      <c r="AH1890" s="1">
        <f>Tabulka1[[#This Row],[z2]]</f>
        <v>1.6605000000000002E-2</v>
      </c>
      <c r="AI1890" s="1">
        <f>Tabulka1[[#This Row],[std2]]</f>
        <v>1.0033845225037108E-2</v>
      </c>
      <c r="AJ1890" s="1" t="str">
        <f>Tabulka1[[#This Row],[z2Label]]</f>
        <v>Conductivity (mS/cm)</v>
      </c>
      <c r="AK1890" s="1">
        <v>25</v>
      </c>
      <c r="AL1890" s="1" t="s">
        <v>83</v>
      </c>
      <c r="AM1890" s="1" t="s">
        <v>79</v>
      </c>
      <c r="AN1890" s="1"/>
      <c r="AO1890" s="1"/>
      <c r="AP1890" s="1"/>
      <c r="AQ1890" s="1"/>
    </row>
    <row r="1891" spans="1:43" ht="16.5" x14ac:dyDescent="0.35">
      <c r="A1891" s="1">
        <f t="shared" ref="A1891:B1891" si="1839">A1782</f>
        <v>0.42479418648423067</v>
      </c>
      <c r="B1891" s="1">
        <f t="shared" si="1839"/>
        <v>0.53099273310528838</v>
      </c>
      <c r="C1891" s="1">
        <f>Tabulka1[[#This Row],[z2]]</f>
        <v>31.45</v>
      </c>
      <c r="D1891" s="1">
        <f>Tabulka1[[#This Row],[std2]]</f>
        <v>7.0710678118655765E-2</v>
      </c>
      <c r="E1891" s="1">
        <f t="shared" si="1667"/>
        <v>8</v>
      </c>
      <c r="F1891" s="1" t="s">
        <v>84</v>
      </c>
      <c r="G1891" s="1" t="s">
        <v>27</v>
      </c>
      <c r="H1891" s="1" t="str">
        <f>Tabulka1[[#This Row],[z2Label]]</f>
        <v>Conductivity (mS/cm)</v>
      </c>
      <c r="I1891" s="1">
        <f t="shared" ref="I1891:J1891" si="1840">I1782</f>
        <v>5</v>
      </c>
      <c r="J1891" s="1">
        <f t="shared" si="1840"/>
        <v>2.5</v>
      </c>
      <c r="K1891" s="1">
        <v>31.45</v>
      </c>
      <c r="L1891" s="1">
        <v>7.0710678118655765E-2</v>
      </c>
      <c r="M1891" s="1" t="s">
        <v>29</v>
      </c>
      <c r="N1891" s="1" t="s">
        <v>28</v>
      </c>
      <c r="O1891" s="1" t="s">
        <v>71</v>
      </c>
      <c r="P1891" s="1">
        <f t="shared" ref="P1891:Q1891" si="1841">P1782</f>
        <v>1.9271182834416278</v>
      </c>
      <c r="Q1891" s="1">
        <f t="shared" si="1841"/>
        <v>2.5</v>
      </c>
      <c r="R1891" s="1">
        <f>Tabulka1[[#This Row],[z2]]</f>
        <v>31.45</v>
      </c>
      <c r="S1891" s="1">
        <f>Tabulka1[[#This Row],[std2]]</f>
        <v>7.0710678118655765E-2</v>
      </c>
      <c r="T1891" s="1" t="s">
        <v>39</v>
      </c>
      <c r="U1891" s="1" t="s">
        <v>28</v>
      </c>
      <c r="V1891" s="1" t="str">
        <f>Tabulka1[[#This Row],[z2Label]]</f>
        <v>Conductivity (mS/cm)</v>
      </c>
      <c r="W1891" s="1">
        <f t="shared" ref="W1891:X1891" si="1842">W1782</f>
        <v>0.43070736793866049</v>
      </c>
      <c r="X1891" s="1">
        <f t="shared" si="1842"/>
        <v>0.53838420992332547</v>
      </c>
      <c r="Y1891" s="1">
        <f>Tabulka1[[#This Row],[z2]]</f>
        <v>31.45</v>
      </c>
      <c r="Z1891" s="1">
        <f>Tabulka1[[#This Row],[std2]]</f>
        <v>7.0710678118655765E-2</v>
      </c>
      <c r="AA1891" s="1" t="s">
        <v>40</v>
      </c>
      <c r="AB1891" s="1" t="s">
        <v>37</v>
      </c>
      <c r="AC1891" s="1" t="str">
        <f>Tabulka1[[#This Row],[z2Label]]</f>
        <v>Conductivity (mS/cm)</v>
      </c>
      <c r="AD1891" s="1">
        <f>Tabulka1[[#This Row],[y2]]</f>
        <v>2.5</v>
      </c>
      <c r="AE1891" s="1">
        <f>Tabulka1[[#This Row],[x3]]</f>
        <v>1.9271182834416278</v>
      </c>
      <c r="AF1891" s="1">
        <f>Tabulka1[[#This Row],[x2]]-Tabulka1[[#This Row],[x3]]</f>
        <v>3.0728817165583724</v>
      </c>
      <c r="AG1891" s="1">
        <f>100-Tabulka1[[#This Row],[Na2O_proc]]-Tabulka1[[#This Row],[SiO2_proc]]</f>
        <v>95</v>
      </c>
      <c r="AH1891" s="1">
        <f>Tabulka1[[#This Row],[z2]]</f>
        <v>31.45</v>
      </c>
      <c r="AI1891" s="1">
        <f>Tabulka1[[#This Row],[std2]]</f>
        <v>7.0710678118655765E-2</v>
      </c>
      <c r="AJ1891" s="1" t="str">
        <f>Tabulka1[[#This Row],[z2Label]]</f>
        <v>Conductivity (mS/cm)</v>
      </c>
      <c r="AK1891" s="1">
        <v>25</v>
      </c>
      <c r="AL1891" s="1" t="s">
        <v>83</v>
      </c>
      <c r="AM1891" s="1" t="s">
        <v>79</v>
      </c>
      <c r="AN1891" s="1"/>
      <c r="AO1891" s="1"/>
      <c r="AP1891" s="1"/>
      <c r="AQ1891" s="1"/>
    </row>
    <row r="1892" spans="1:43" ht="16.5" x14ac:dyDescent="0.35">
      <c r="A1892" s="1">
        <f t="shared" ref="A1892:B1892" si="1843">A1783</f>
        <v>0.88431889228956295</v>
      </c>
      <c r="B1892" s="1">
        <f t="shared" si="1843"/>
        <v>1.1053986153619537</v>
      </c>
      <c r="C1892" s="1">
        <f>Tabulka1[[#This Row],[z2]]</f>
        <v>53.85</v>
      </c>
      <c r="D1892" s="1">
        <f>Tabulka1[[#This Row],[std2]]</f>
        <v>1.0606601717798212</v>
      </c>
      <c r="E1892" s="1">
        <f t="shared" si="1667"/>
        <v>8</v>
      </c>
      <c r="F1892" s="1" t="s">
        <v>84</v>
      </c>
      <c r="G1892" s="1" t="s">
        <v>27</v>
      </c>
      <c r="H1892" s="1" t="str">
        <f>Tabulka1[[#This Row],[z2Label]]</f>
        <v>Conductivity (mS/cm)</v>
      </c>
      <c r="I1892" s="1">
        <f t="shared" ref="I1892:J1892" si="1844">I1783</f>
        <v>10</v>
      </c>
      <c r="J1892" s="1">
        <f t="shared" si="1844"/>
        <v>2.5</v>
      </c>
      <c r="K1892" s="1">
        <v>53.85</v>
      </c>
      <c r="L1892" s="1">
        <v>1.0606601717798212</v>
      </c>
      <c r="M1892" s="1" t="s">
        <v>29</v>
      </c>
      <c r="N1892" s="1" t="s">
        <v>28</v>
      </c>
      <c r="O1892" s="1" t="s">
        <v>71</v>
      </c>
      <c r="P1892" s="1">
        <f t="shared" ref="P1892:Q1892" si="1845">P1783</f>
        <v>3.8542365668832557</v>
      </c>
      <c r="Q1892" s="1">
        <f t="shared" si="1845"/>
        <v>2.5</v>
      </c>
      <c r="R1892" s="1">
        <f>Tabulka1[[#This Row],[z2]]</f>
        <v>53.85</v>
      </c>
      <c r="S1892" s="1">
        <f>Tabulka1[[#This Row],[std2]]</f>
        <v>1.0606601717798212</v>
      </c>
      <c r="T1892" s="1" t="s">
        <v>39</v>
      </c>
      <c r="U1892" s="1" t="s">
        <v>28</v>
      </c>
      <c r="V1892" s="1" t="str">
        <f>Tabulka1[[#This Row],[z2Label]]</f>
        <v>Conductivity (mS/cm)</v>
      </c>
      <c r="W1892" s="1">
        <f t="shared" ref="W1892:X1892" si="1846">W1783</f>
        <v>0.90927111009272765</v>
      </c>
      <c r="X1892" s="1">
        <f t="shared" si="1846"/>
        <v>1.1365888876159094</v>
      </c>
      <c r="Y1892" s="1">
        <f>Tabulka1[[#This Row],[z2]]</f>
        <v>53.85</v>
      </c>
      <c r="Z1892" s="1">
        <f>Tabulka1[[#This Row],[std2]]</f>
        <v>1.0606601717798212</v>
      </c>
      <c r="AA1892" s="1" t="s">
        <v>40</v>
      </c>
      <c r="AB1892" s="1" t="s">
        <v>37</v>
      </c>
      <c r="AC1892" s="1" t="str">
        <f>Tabulka1[[#This Row],[z2Label]]</f>
        <v>Conductivity (mS/cm)</v>
      </c>
      <c r="AD1892" s="1">
        <f>Tabulka1[[#This Row],[y2]]</f>
        <v>2.5</v>
      </c>
      <c r="AE1892" s="1">
        <f>Tabulka1[[#This Row],[x3]]</f>
        <v>3.8542365668832557</v>
      </c>
      <c r="AF1892" s="1">
        <f>Tabulka1[[#This Row],[x2]]-Tabulka1[[#This Row],[x3]]</f>
        <v>6.1457634331167448</v>
      </c>
      <c r="AG1892" s="1">
        <f>100-Tabulka1[[#This Row],[Na2O_proc]]-Tabulka1[[#This Row],[SiO2_proc]]</f>
        <v>90</v>
      </c>
      <c r="AH1892" s="1">
        <f>Tabulka1[[#This Row],[z2]]</f>
        <v>53.85</v>
      </c>
      <c r="AI1892" s="1">
        <f>Tabulka1[[#This Row],[std2]]</f>
        <v>1.0606601717798212</v>
      </c>
      <c r="AJ1892" s="1" t="str">
        <f>Tabulka1[[#This Row],[z2Label]]</f>
        <v>Conductivity (mS/cm)</v>
      </c>
      <c r="AK1892" s="1">
        <v>25</v>
      </c>
      <c r="AL1892" s="1" t="s">
        <v>83</v>
      </c>
      <c r="AM1892" s="1" t="s">
        <v>79</v>
      </c>
      <c r="AN1892" s="1"/>
      <c r="AO1892" s="1"/>
      <c r="AP1892" s="1"/>
      <c r="AQ1892" s="1"/>
    </row>
    <row r="1893" spans="1:43" ht="16.5" x14ac:dyDescent="0.35">
      <c r="A1893" s="1">
        <f t="shared" ref="A1893:B1893" si="1847">A1784</f>
        <v>1.3825144437715839</v>
      </c>
      <c r="B1893" s="1">
        <f t="shared" si="1847"/>
        <v>1.7281430547144798</v>
      </c>
      <c r="C1893" s="1">
        <f>Tabulka1[[#This Row],[z2]]</f>
        <v>72.75</v>
      </c>
      <c r="D1893" s="1">
        <f>Tabulka1[[#This Row],[std2]]</f>
        <v>1.3435028842544443</v>
      </c>
      <c r="E1893" s="1">
        <f t="shared" si="1667"/>
        <v>8</v>
      </c>
      <c r="F1893" s="1" t="s">
        <v>84</v>
      </c>
      <c r="G1893" s="1" t="s">
        <v>27</v>
      </c>
      <c r="H1893" s="1" t="str">
        <f>Tabulka1[[#This Row],[z2Label]]</f>
        <v>Conductivity (mS/cm)</v>
      </c>
      <c r="I1893" s="1">
        <f t="shared" ref="I1893:J1893" si="1848">I1784</f>
        <v>15</v>
      </c>
      <c r="J1893" s="1">
        <f t="shared" si="1848"/>
        <v>2.5</v>
      </c>
      <c r="K1893" s="1">
        <v>72.75</v>
      </c>
      <c r="L1893" s="1">
        <v>1.3435028842544443</v>
      </c>
      <c r="M1893" s="1" t="s">
        <v>29</v>
      </c>
      <c r="N1893" s="1" t="s">
        <v>28</v>
      </c>
      <c r="O1893" s="1" t="s">
        <v>71</v>
      </c>
      <c r="P1893" s="1">
        <f t="shared" ref="P1893:Q1893" si="1849">P1784</f>
        <v>5.7813548503248828</v>
      </c>
      <c r="Q1893" s="1">
        <f t="shared" si="1849"/>
        <v>2.5</v>
      </c>
      <c r="R1893" s="1">
        <f>Tabulka1[[#This Row],[z2]]</f>
        <v>72.75</v>
      </c>
      <c r="S1893" s="1">
        <f>Tabulka1[[#This Row],[std2]]</f>
        <v>1.3435028842544443</v>
      </c>
      <c r="T1893" s="1" t="s">
        <v>39</v>
      </c>
      <c r="U1893" s="1" t="s">
        <v>28</v>
      </c>
      <c r="V1893" s="1" t="str">
        <f>Tabulka1[[#This Row],[z2Label]]</f>
        <v>Conductivity (mS/cm)</v>
      </c>
      <c r="W1893" s="1">
        <f t="shared" ref="W1893:X1893" si="1850">W1784</f>
        <v>1.4441364689708025</v>
      </c>
      <c r="X1893" s="1">
        <f t="shared" si="1850"/>
        <v>1.8051705862135028</v>
      </c>
      <c r="Y1893" s="1">
        <f>Tabulka1[[#This Row],[z2]]</f>
        <v>72.75</v>
      </c>
      <c r="Z1893" s="1">
        <f>Tabulka1[[#This Row],[std2]]</f>
        <v>1.3435028842544443</v>
      </c>
      <c r="AA1893" s="1" t="s">
        <v>40</v>
      </c>
      <c r="AB1893" s="1" t="s">
        <v>37</v>
      </c>
      <c r="AC1893" s="1" t="str">
        <f>Tabulka1[[#This Row],[z2Label]]</f>
        <v>Conductivity (mS/cm)</v>
      </c>
      <c r="AD1893" s="1">
        <f>Tabulka1[[#This Row],[y2]]</f>
        <v>2.5</v>
      </c>
      <c r="AE1893" s="1">
        <f>Tabulka1[[#This Row],[x3]]</f>
        <v>5.7813548503248828</v>
      </c>
      <c r="AF1893" s="1">
        <f>Tabulka1[[#This Row],[x2]]-Tabulka1[[#This Row],[x3]]</f>
        <v>9.2186451496751172</v>
      </c>
      <c r="AG1893" s="1">
        <f>100-Tabulka1[[#This Row],[Na2O_proc]]-Tabulka1[[#This Row],[SiO2_proc]]</f>
        <v>85</v>
      </c>
      <c r="AH1893" s="1">
        <f>Tabulka1[[#This Row],[z2]]</f>
        <v>72.75</v>
      </c>
      <c r="AI1893" s="1">
        <f>Tabulka1[[#This Row],[std2]]</f>
        <v>1.3435028842544443</v>
      </c>
      <c r="AJ1893" s="1" t="str">
        <f>Tabulka1[[#This Row],[z2Label]]</f>
        <v>Conductivity (mS/cm)</v>
      </c>
      <c r="AK1893" s="1">
        <v>25</v>
      </c>
      <c r="AL1893" s="1" t="s">
        <v>83</v>
      </c>
      <c r="AM1893" s="1" t="s">
        <v>79</v>
      </c>
      <c r="AN1893" s="1"/>
      <c r="AO1893" s="1"/>
      <c r="AP1893" s="1"/>
      <c r="AQ1893" s="1"/>
    </row>
    <row r="1894" spans="1:43" ht="16.5" x14ac:dyDescent="0.35">
      <c r="A1894" s="1">
        <f t="shared" ref="A1894:B1894" si="1851">A1785</f>
        <v>1.9225601073667331</v>
      </c>
      <c r="B1894" s="1">
        <f t="shared" si="1851"/>
        <v>2.4032001342084164</v>
      </c>
      <c r="C1894" s="1">
        <f>Tabulka1[[#This Row],[z2]]</f>
        <v>88.449999999999989</v>
      </c>
      <c r="D1894" s="1">
        <f>Tabulka1[[#This Row],[std2]]</f>
        <v>1.6263455967290572</v>
      </c>
      <c r="E1894" s="1">
        <f t="shared" si="1667"/>
        <v>8</v>
      </c>
      <c r="F1894" s="1" t="s">
        <v>84</v>
      </c>
      <c r="G1894" s="1" t="s">
        <v>27</v>
      </c>
      <c r="H1894" s="1" t="str">
        <f>Tabulka1[[#This Row],[z2Label]]</f>
        <v>Conductivity (mS/cm)</v>
      </c>
      <c r="I1894" s="1">
        <f t="shared" ref="I1894:J1894" si="1852">I1785</f>
        <v>20</v>
      </c>
      <c r="J1894" s="1">
        <f t="shared" si="1852"/>
        <v>2.5</v>
      </c>
      <c r="K1894" s="1">
        <v>88.449999999999989</v>
      </c>
      <c r="L1894" s="1">
        <v>1.6263455967290572</v>
      </c>
      <c r="M1894" s="1" t="s">
        <v>29</v>
      </c>
      <c r="N1894" s="1" t="s">
        <v>28</v>
      </c>
      <c r="O1894" s="1" t="s">
        <v>71</v>
      </c>
      <c r="P1894" s="1">
        <f t="shared" ref="P1894:Q1894" si="1853">P1785</f>
        <v>7.7084731337665113</v>
      </c>
      <c r="Q1894" s="1">
        <f t="shared" si="1853"/>
        <v>2.5</v>
      </c>
      <c r="R1894" s="1">
        <f>Tabulka1[[#This Row],[z2]]</f>
        <v>88.449999999999989</v>
      </c>
      <c r="S1894" s="1">
        <f>Tabulka1[[#This Row],[std2]]</f>
        <v>1.6263455967290572</v>
      </c>
      <c r="T1894" s="1" t="s">
        <v>39</v>
      </c>
      <c r="U1894" s="1" t="s">
        <v>28</v>
      </c>
      <c r="V1894" s="1" t="str">
        <f>Tabulka1[[#This Row],[z2Label]]</f>
        <v>Conductivity (mS/cm)</v>
      </c>
      <c r="W1894" s="1">
        <f t="shared" ref="W1894:X1894" si="1854">W1785</f>
        <v>2.0458599977086371</v>
      </c>
      <c r="X1894" s="1">
        <f t="shared" si="1854"/>
        <v>2.5573249971357961</v>
      </c>
      <c r="Y1894" s="1">
        <f>Tabulka1[[#This Row],[z2]]</f>
        <v>88.449999999999989</v>
      </c>
      <c r="Z1894" s="1">
        <f>Tabulka1[[#This Row],[std2]]</f>
        <v>1.6263455967290572</v>
      </c>
      <c r="AA1894" s="1" t="s">
        <v>40</v>
      </c>
      <c r="AB1894" s="1" t="s">
        <v>37</v>
      </c>
      <c r="AC1894" s="1" t="str">
        <f>Tabulka1[[#This Row],[z2Label]]</f>
        <v>Conductivity (mS/cm)</v>
      </c>
      <c r="AD1894" s="1">
        <f>Tabulka1[[#This Row],[y2]]</f>
        <v>2.5</v>
      </c>
      <c r="AE1894" s="1">
        <f>Tabulka1[[#This Row],[x3]]</f>
        <v>7.7084731337665113</v>
      </c>
      <c r="AF1894" s="1">
        <f>Tabulka1[[#This Row],[x2]]-Tabulka1[[#This Row],[x3]]</f>
        <v>12.29152686623349</v>
      </c>
      <c r="AG1894" s="1">
        <f>100-Tabulka1[[#This Row],[Na2O_proc]]-Tabulka1[[#This Row],[SiO2_proc]]</f>
        <v>80</v>
      </c>
      <c r="AH1894" s="1">
        <f>Tabulka1[[#This Row],[z2]]</f>
        <v>88.449999999999989</v>
      </c>
      <c r="AI1894" s="1">
        <f>Tabulka1[[#This Row],[std2]]</f>
        <v>1.6263455967290572</v>
      </c>
      <c r="AJ1894" s="1" t="str">
        <f>Tabulka1[[#This Row],[z2Label]]</f>
        <v>Conductivity (mS/cm)</v>
      </c>
      <c r="AK1894" s="1">
        <v>25</v>
      </c>
      <c r="AL1894" s="1" t="s">
        <v>83</v>
      </c>
      <c r="AM1894" s="1" t="s">
        <v>79</v>
      </c>
      <c r="AN1894" s="1"/>
      <c r="AO1894" s="1"/>
      <c r="AP1894" s="1"/>
      <c r="AQ1894" s="1"/>
    </row>
    <row r="1895" spans="1:43" ht="16.5" x14ac:dyDescent="0.35">
      <c r="A1895" s="1">
        <f t="shared" ref="A1895:B1895" si="1855">A1786</f>
        <v>2.5096155419892305</v>
      </c>
      <c r="B1895" s="1">
        <f t="shared" si="1855"/>
        <v>3.1370194274865382</v>
      </c>
      <c r="C1895" s="1">
        <f>Tabulka1[[#This Row],[z2]]</f>
        <v>100.2</v>
      </c>
      <c r="D1895" s="1">
        <f>Tabulka1[[#This Row],[std2]]</f>
        <v>2.1213203435596424</v>
      </c>
      <c r="E1895" s="1">
        <f t="shared" si="1667"/>
        <v>8</v>
      </c>
      <c r="F1895" s="1" t="s">
        <v>84</v>
      </c>
      <c r="G1895" s="1" t="s">
        <v>27</v>
      </c>
      <c r="H1895" s="1" t="str">
        <f>Tabulka1[[#This Row],[z2Label]]</f>
        <v>Conductivity (mS/cm)</v>
      </c>
      <c r="I1895" s="1">
        <f t="shared" ref="I1895:J1895" si="1856">I1786</f>
        <v>25</v>
      </c>
      <c r="J1895" s="1">
        <f t="shared" si="1856"/>
        <v>2.5</v>
      </c>
      <c r="K1895" s="1">
        <v>100.2</v>
      </c>
      <c r="L1895" s="1">
        <v>2.1213203435596424</v>
      </c>
      <c r="M1895" s="1" t="s">
        <v>29</v>
      </c>
      <c r="N1895" s="1" t="s">
        <v>28</v>
      </c>
      <c r="O1895" s="1" t="s">
        <v>71</v>
      </c>
      <c r="P1895" s="1">
        <f t="shared" ref="P1895:Q1895" si="1857">P1786</f>
        <v>9.6355914172081381</v>
      </c>
      <c r="Q1895" s="1">
        <f t="shared" si="1857"/>
        <v>2.5</v>
      </c>
      <c r="R1895" s="1">
        <f>Tabulka1[[#This Row],[z2]]</f>
        <v>100.2</v>
      </c>
      <c r="S1895" s="1">
        <f>Tabulka1[[#This Row],[std2]]</f>
        <v>2.1213203435596424</v>
      </c>
      <c r="T1895" s="1" t="s">
        <v>39</v>
      </c>
      <c r="U1895" s="1" t="s">
        <v>28</v>
      </c>
      <c r="V1895" s="1" t="str">
        <f>Tabulka1[[#This Row],[z2Label]]</f>
        <v>Conductivity (mS/cm)</v>
      </c>
      <c r="W1895" s="1">
        <f t="shared" ref="W1895:X1895" si="1858">W1786</f>
        <v>2.7278133302781828</v>
      </c>
      <c r="X1895" s="1">
        <f t="shared" si="1858"/>
        <v>3.4097666628477277</v>
      </c>
      <c r="Y1895" s="1">
        <f>Tabulka1[[#This Row],[z2]]</f>
        <v>100.2</v>
      </c>
      <c r="Z1895" s="1">
        <f>Tabulka1[[#This Row],[std2]]</f>
        <v>2.1213203435596424</v>
      </c>
      <c r="AA1895" s="1" t="s">
        <v>40</v>
      </c>
      <c r="AB1895" s="1" t="s">
        <v>37</v>
      </c>
      <c r="AC1895" s="1" t="str">
        <f>Tabulka1[[#This Row],[z2Label]]</f>
        <v>Conductivity (mS/cm)</v>
      </c>
      <c r="AD1895" s="1">
        <f>Tabulka1[[#This Row],[y2]]</f>
        <v>2.5</v>
      </c>
      <c r="AE1895" s="1">
        <f>Tabulka1[[#This Row],[x3]]</f>
        <v>9.6355914172081381</v>
      </c>
      <c r="AF1895" s="1">
        <f>Tabulka1[[#This Row],[x2]]-Tabulka1[[#This Row],[x3]]</f>
        <v>15.364408582791862</v>
      </c>
      <c r="AG1895" s="1">
        <f>100-Tabulka1[[#This Row],[Na2O_proc]]-Tabulka1[[#This Row],[SiO2_proc]]</f>
        <v>75</v>
      </c>
      <c r="AH1895" s="1">
        <f>Tabulka1[[#This Row],[z2]]</f>
        <v>100.2</v>
      </c>
      <c r="AI1895" s="1">
        <f>Tabulka1[[#This Row],[std2]]</f>
        <v>2.1213203435596424</v>
      </c>
      <c r="AJ1895" s="1" t="str">
        <f>Tabulka1[[#This Row],[z2Label]]</f>
        <v>Conductivity (mS/cm)</v>
      </c>
      <c r="AK1895" s="1">
        <v>25</v>
      </c>
      <c r="AL1895" s="1" t="s">
        <v>83</v>
      </c>
      <c r="AM1895" s="1" t="s">
        <v>79</v>
      </c>
      <c r="AN1895" s="1"/>
      <c r="AO1895" s="1"/>
      <c r="AP1895" s="1"/>
      <c r="AQ1895" s="1"/>
    </row>
    <row r="1896" spans="1:43" ht="16.5" x14ac:dyDescent="0.35">
      <c r="A1896" s="1">
        <f t="shared" ref="A1896:B1896" si="1859">A1787</f>
        <v>3.1490449925530699</v>
      </c>
      <c r="B1896" s="1">
        <f t="shared" si="1859"/>
        <v>3.9363062406913372</v>
      </c>
      <c r="C1896" s="1">
        <f>Tabulka1[[#This Row],[z2]]</f>
        <v>107.6</v>
      </c>
      <c r="D1896" s="1">
        <f>Tabulka1[[#This Row],[std2]]</f>
        <v>2.1213203435596424</v>
      </c>
      <c r="E1896" s="1">
        <f t="shared" si="1667"/>
        <v>8</v>
      </c>
      <c r="F1896" s="1" t="s">
        <v>84</v>
      </c>
      <c r="G1896" s="1" t="s">
        <v>27</v>
      </c>
      <c r="H1896" s="1" t="str">
        <f>Tabulka1[[#This Row],[z2Label]]</f>
        <v>Conductivity (mS/cm)</v>
      </c>
      <c r="I1896" s="1">
        <f t="shared" ref="I1896:J1896" si="1860">I1787</f>
        <v>30</v>
      </c>
      <c r="J1896" s="1">
        <f t="shared" si="1860"/>
        <v>2.5</v>
      </c>
      <c r="K1896" s="1">
        <v>107.6</v>
      </c>
      <c r="L1896" s="1">
        <v>2.1213203435596424</v>
      </c>
      <c r="M1896" s="1" t="s">
        <v>29</v>
      </c>
      <c r="N1896" s="1" t="s">
        <v>28</v>
      </c>
      <c r="O1896" s="1" t="s">
        <v>71</v>
      </c>
      <c r="P1896" s="1">
        <f t="shared" ref="P1896:Q1896" si="1861">P1787</f>
        <v>11.562709700649766</v>
      </c>
      <c r="Q1896" s="1">
        <f t="shared" si="1861"/>
        <v>2.5</v>
      </c>
      <c r="R1896" s="1">
        <f>Tabulka1[[#This Row],[z2]]</f>
        <v>107.6</v>
      </c>
      <c r="S1896" s="1">
        <f>Tabulka1[[#This Row],[std2]]</f>
        <v>2.1213203435596424</v>
      </c>
      <c r="T1896" s="1" t="s">
        <v>39</v>
      </c>
      <c r="U1896" s="1" t="s">
        <v>28</v>
      </c>
      <c r="V1896" s="1" t="str">
        <f>Tabulka1[[#This Row],[z2Label]]</f>
        <v>Conductivity (mS/cm)</v>
      </c>
      <c r="W1896" s="1">
        <f t="shared" ref="W1896:X1896" si="1862">W1787</f>
        <v>3.5071885675005205</v>
      </c>
      <c r="X1896" s="1">
        <f t="shared" si="1862"/>
        <v>4.3839857093756498</v>
      </c>
      <c r="Y1896" s="1">
        <f>Tabulka1[[#This Row],[z2]]</f>
        <v>107.6</v>
      </c>
      <c r="Z1896" s="1">
        <f>Tabulka1[[#This Row],[std2]]</f>
        <v>2.1213203435596424</v>
      </c>
      <c r="AA1896" s="1" t="s">
        <v>40</v>
      </c>
      <c r="AB1896" s="1" t="s">
        <v>37</v>
      </c>
      <c r="AC1896" s="1" t="str">
        <f>Tabulka1[[#This Row],[z2Label]]</f>
        <v>Conductivity (mS/cm)</v>
      </c>
      <c r="AD1896" s="1">
        <f>Tabulka1[[#This Row],[y2]]</f>
        <v>2.5</v>
      </c>
      <c r="AE1896" s="1">
        <f>Tabulka1[[#This Row],[x3]]</f>
        <v>11.562709700649766</v>
      </c>
      <c r="AF1896" s="1">
        <f>Tabulka1[[#This Row],[x2]]-Tabulka1[[#This Row],[x3]]</f>
        <v>18.437290299350234</v>
      </c>
      <c r="AG1896" s="1">
        <f>100-Tabulka1[[#This Row],[Na2O_proc]]-Tabulka1[[#This Row],[SiO2_proc]]</f>
        <v>70</v>
      </c>
      <c r="AH1896" s="1">
        <f>Tabulka1[[#This Row],[z2]]</f>
        <v>107.6</v>
      </c>
      <c r="AI1896" s="1">
        <f>Tabulka1[[#This Row],[std2]]</f>
        <v>2.1213203435596424</v>
      </c>
      <c r="AJ1896" s="1" t="str">
        <f>Tabulka1[[#This Row],[z2Label]]</f>
        <v>Conductivity (mS/cm)</v>
      </c>
      <c r="AK1896" s="1">
        <v>25</v>
      </c>
      <c r="AL1896" s="1" t="s">
        <v>83</v>
      </c>
      <c r="AM1896" s="1" t="s">
        <v>79</v>
      </c>
      <c r="AN1896" s="1"/>
      <c r="AO1896" s="1"/>
      <c r="AP1896" s="1"/>
      <c r="AQ1896" s="1"/>
    </row>
    <row r="1897" spans="1:43" ht="16.5" x14ac:dyDescent="0.35">
      <c r="A1897" s="1">
        <f t="shared" ref="A1897:B1897" si="1863">A1788</f>
        <v>3.8396375963600056</v>
      </c>
      <c r="B1897" s="1">
        <f t="shared" si="1863"/>
        <v>4.7995469954500072</v>
      </c>
      <c r="C1897" s="1">
        <f>Tabulka1[[#This Row],[z2]]</f>
        <v>109.55</v>
      </c>
      <c r="D1897" s="1">
        <f>Tabulka1[[#This Row],[std2]]</f>
        <v>2.0506096654409918</v>
      </c>
      <c r="E1897" s="1">
        <f t="shared" si="1667"/>
        <v>8</v>
      </c>
      <c r="F1897" s="1" t="s">
        <v>84</v>
      </c>
      <c r="G1897" s="1" t="s">
        <v>27</v>
      </c>
      <c r="H1897" s="1" t="str">
        <f>Tabulka1[[#This Row],[z2Label]]</f>
        <v>Conductivity (mS/cm)</v>
      </c>
      <c r="I1897" s="1">
        <f t="shared" ref="I1897:J1897" si="1864">I1788</f>
        <v>35</v>
      </c>
      <c r="J1897" s="1">
        <f t="shared" si="1864"/>
        <v>2.5</v>
      </c>
      <c r="K1897" s="1">
        <v>109.55</v>
      </c>
      <c r="L1897" s="1">
        <v>2.0506096654409918</v>
      </c>
      <c r="M1897" s="1" t="s">
        <v>29</v>
      </c>
      <c r="N1897" s="1" t="s">
        <v>28</v>
      </c>
      <c r="O1897" s="1" t="s">
        <v>71</v>
      </c>
      <c r="P1897" s="1">
        <f t="shared" ref="P1897:Q1897" si="1865">P1788</f>
        <v>13.489827984091393</v>
      </c>
      <c r="Q1897" s="1">
        <f t="shared" si="1865"/>
        <v>2.5</v>
      </c>
      <c r="R1897" s="1">
        <f>Tabulka1[[#This Row],[z2]]</f>
        <v>109.55</v>
      </c>
      <c r="S1897" s="1">
        <f>Tabulka1[[#This Row],[std2]]</f>
        <v>2.0506096654409918</v>
      </c>
      <c r="T1897" s="1" t="s">
        <v>39</v>
      </c>
      <c r="U1897" s="1" t="s">
        <v>28</v>
      </c>
      <c r="V1897" s="1" t="str">
        <f>Tabulka1[[#This Row],[z2Label]]</f>
        <v>Conductivity (mS/cm)</v>
      </c>
      <c r="W1897" s="1">
        <f t="shared" ref="W1897:X1897" si="1866">W1788</f>
        <v>4.4064676873724489</v>
      </c>
      <c r="X1897" s="1">
        <f t="shared" si="1866"/>
        <v>5.5080846092155609</v>
      </c>
      <c r="Y1897" s="1">
        <f>Tabulka1[[#This Row],[z2]]</f>
        <v>109.55</v>
      </c>
      <c r="Z1897" s="1">
        <f>Tabulka1[[#This Row],[std2]]</f>
        <v>2.0506096654409918</v>
      </c>
      <c r="AA1897" s="1" t="s">
        <v>40</v>
      </c>
      <c r="AB1897" s="1" t="s">
        <v>37</v>
      </c>
      <c r="AC1897" s="1" t="str">
        <f>Tabulka1[[#This Row],[z2Label]]</f>
        <v>Conductivity (mS/cm)</v>
      </c>
      <c r="AD1897" s="1">
        <f>Tabulka1[[#This Row],[y2]]</f>
        <v>2.5</v>
      </c>
      <c r="AE1897" s="1">
        <f>Tabulka1[[#This Row],[x3]]</f>
        <v>13.489827984091393</v>
      </c>
      <c r="AF1897" s="1">
        <f>Tabulka1[[#This Row],[x2]]-Tabulka1[[#This Row],[x3]]</f>
        <v>21.510172015908609</v>
      </c>
      <c r="AG1897" s="1">
        <f>100-Tabulka1[[#This Row],[Na2O_proc]]-Tabulka1[[#This Row],[SiO2_proc]]</f>
        <v>65</v>
      </c>
      <c r="AH1897" s="1">
        <f>Tabulka1[[#This Row],[z2]]</f>
        <v>109.55</v>
      </c>
      <c r="AI1897" s="1">
        <f>Tabulka1[[#This Row],[std2]]</f>
        <v>2.0506096654409918</v>
      </c>
      <c r="AJ1897" s="1" t="str">
        <f>Tabulka1[[#This Row],[z2Label]]</f>
        <v>Conductivity (mS/cm)</v>
      </c>
      <c r="AK1897" s="1">
        <v>25</v>
      </c>
      <c r="AL1897" s="1" t="s">
        <v>83</v>
      </c>
      <c r="AM1897" s="1" t="s">
        <v>79</v>
      </c>
      <c r="AN1897" s="1"/>
      <c r="AO1897" s="1"/>
      <c r="AP1897" s="1"/>
      <c r="AQ1897" s="1"/>
    </row>
    <row r="1898" spans="1:43" ht="16.5" x14ac:dyDescent="0.35">
      <c r="A1898" s="1">
        <f t="shared" ref="A1898:B1898" si="1867">A1789</f>
        <v>4.5881222278597029</v>
      </c>
      <c r="B1898" s="1">
        <f t="shared" si="1867"/>
        <v>5.7351527848246286</v>
      </c>
      <c r="C1898" s="1">
        <f>Tabulka1[[#This Row],[z2]]</f>
        <v>104.85</v>
      </c>
      <c r="D1898" s="1">
        <f>Tabulka1[[#This Row],[std2]]</f>
        <v>1.9091883092036803</v>
      </c>
      <c r="E1898" s="1">
        <f t="shared" si="1667"/>
        <v>8</v>
      </c>
      <c r="F1898" s="1" t="s">
        <v>84</v>
      </c>
      <c r="G1898" s="1" t="s">
        <v>27</v>
      </c>
      <c r="H1898" s="1" t="str">
        <f>Tabulka1[[#This Row],[z2Label]]</f>
        <v>Conductivity (mS/cm)</v>
      </c>
      <c r="I1898" s="1">
        <f t="shared" ref="I1898:J1898" si="1868">I1789</f>
        <v>40</v>
      </c>
      <c r="J1898" s="1">
        <f t="shared" si="1868"/>
        <v>2.5</v>
      </c>
      <c r="K1898" s="1">
        <v>104.85</v>
      </c>
      <c r="L1898" s="1">
        <v>1.9091883092036803</v>
      </c>
      <c r="M1898" s="1" t="s">
        <v>29</v>
      </c>
      <c r="N1898" s="1" t="s">
        <v>28</v>
      </c>
      <c r="O1898" s="1" t="s">
        <v>71</v>
      </c>
      <c r="P1898" s="1">
        <f t="shared" ref="P1898:Q1898" si="1869">P1789</f>
        <v>15.416946267533023</v>
      </c>
      <c r="Q1898" s="1">
        <f t="shared" si="1869"/>
        <v>2.5</v>
      </c>
      <c r="R1898" s="1">
        <f>Tabulka1[[#This Row],[z2]]</f>
        <v>104.85</v>
      </c>
      <c r="S1898" s="1">
        <f>Tabulka1[[#This Row],[std2]]</f>
        <v>1.9091883092036803</v>
      </c>
      <c r="T1898" s="1" t="s">
        <v>39</v>
      </c>
      <c r="U1898" s="1" t="s">
        <v>28</v>
      </c>
      <c r="V1898" s="1" t="str">
        <f>Tabulka1[[#This Row],[z2Label]]</f>
        <v>Conductivity (mS/cm)</v>
      </c>
      <c r="W1898" s="1">
        <f t="shared" ref="W1898:X1898" si="1870">W1789</f>
        <v>5.4556266605563657</v>
      </c>
      <c r="X1898" s="1">
        <f t="shared" si="1870"/>
        <v>6.8195333256954562</v>
      </c>
      <c r="Y1898" s="1">
        <f>Tabulka1[[#This Row],[z2]]</f>
        <v>104.85</v>
      </c>
      <c r="Z1898" s="1">
        <f>Tabulka1[[#This Row],[std2]]</f>
        <v>1.9091883092036803</v>
      </c>
      <c r="AA1898" s="1" t="s">
        <v>40</v>
      </c>
      <c r="AB1898" s="1" t="s">
        <v>37</v>
      </c>
      <c r="AC1898" s="1" t="str">
        <f>Tabulka1[[#This Row],[z2Label]]</f>
        <v>Conductivity (mS/cm)</v>
      </c>
      <c r="AD1898" s="1">
        <f>Tabulka1[[#This Row],[y2]]</f>
        <v>2.5</v>
      </c>
      <c r="AE1898" s="1">
        <f>Tabulka1[[#This Row],[x3]]</f>
        <v>15.416946267533023</v>
      </c>
      <c r="AF1898" s="1">
        <f>Tabulka1[[#This Row],[x2]]-Tabulka1[[#This Row],[x3]]</f>
        <v>24.583053732466979</v>
      </c>
      <c r="AG1898" s="1">
        <f>100-Tabulka1[[#This Row],[Na2O_proc]]-Tabulka1[[#This Row],[SiO2_proc]]</f>
        <v>60</v>
      </c>
      <c r="AH1898" s="1">
        <f>Tabulka1[[#This Row],[z2]]</f>
        <v>104.85</v>
      </c>
      <c r="AI1898" s="1">
        <f>Tabulka1[[#This Row],[std2]]</f>
        <v>1.9091883092036803</v>
      </c>
      <c r="AJ1898" s="1" t="str">
        <f>Tabulka1[[#This Row],[z2Label]]</f>
        <v>Conductivity (mS/cm)</v>
      </c>
      <c r="AK1898" s="1">
        <v>25</v>
      </c>
      <c r="AL1898" s="1" t="s">
        <v>83</v>
      </c>
      <c r="AM1898" s="1" t="s">
        <v>79</v>
      </c>
      <c r="AN1898" s="1"/>
      <c r="AO1898" s="1"/>
      <c r="AP1898" s="1"/>
      <c r="AQ1898" s="1"/>
    </row>
    <row r="1899" spans="1:43" ht="16.5" x14ac:dyDescent="0.35">
      <c r="A1899" s="1">
        <f t="shared" ref="A1899:B1899" si="1871">A1790</f>
        <v>5.3976586359842225</v>
      </c>
      <c r="B1899" s="1">
        <f t="shared" si="1871"/>
        <v>6.7470732949802779</v>
      </c>
      <c r="C1899" s="1">
        <f>Tabulka1[[#This Row],[z2]]</f>
        <v>93.75</v>
      </c>
      <c r="D1899" s="1">
        <f>Tabulka1[[#This Row],[std2]]</f>
        <v>1.9091883092036703</v>
      </c>
      <c r="E1899" s="1">
        <f t="shared" si="1667"/>
        <v>8</v>
      </c>
      <c r="F1899" s="1" t="s">
        <v>84</v>
      </c>
      <c r="G1899" s="1" t="s">
        <v>27</v>
      </c>
      <c r="H1899" s="1" t="str">
        <f>Tabulka1[[#This Row],[z2Label]]</f>
        <v>Conductivity (mS/cm)</v>
      </c>
      <c r="I1899" s="1">
        <f t="shared" ref="I1899:J1899" si="1872">I1790</f>
        <v>45</v>
      </c>
      <c r="J1899" s="1">
        <f t="shared" si="1872"/>
        <v>2.5</v>
      </c>
      <c r="K1899" s="1">
        <v>93.75</v>
      </c>
      <c r="L1899" s="1">
        <v>1.9091883092036703</v>
      </c>
      <c r="M1899" s="1" t="s">
        <v>29</v>
      </c>
      <c r="N1899" s="1" t="s">
        <v>28</v>
      </c>
      <c r="O1899" s="1" t="s">
        <v>71</v>
      </c>
      <c r="P1899" s="1">
        <f t="shared" ref="P1899:Q1899" si="1873">P1790</f>
        <v>17.34406455097465</v>
      </c>
      <c r="Q1899" s="1">
        <f t="shared" si="1873"/>
        <v>2.5</v>
      </c>
      <c r="R1899" s="1">
        <f>Tabulka1[[#This Row],[z2]]</f>
        <v>93.75</v>
      </c>
      <c r="S1899" s="1">
        <f>Tabulka1[[#This Row],[std2]]</f>
        <v>1.9091883092036703</v>
      </c>
      <c r="T1899" s="1" t="s">
        <v>39</v>
      </c>
      <c r="U1899" s="1" t="s">
        <v>28</v>
      </c>
      <c r="V1899" s="1" t="str">
        <f>Tabulka1[[#This Row],[z2Label]]</f>
        <v>Conductivity (mS/cm)</v>
      </c>
      <c r="W1899" s="1">
        <f t="shared" ref="W1899:X1899" si="1874">W1790</f>
        <v>6.6955418106828128</v>
      </c>
      <c r="X1899" s="1">
        <f t="shared" si="1874"/>
        <v>8.3694272633535132</v>
      </c>
      <c r="Y1899" s="1">
        <f>Tabulka1[[#This Row],[z2]]</f>
        <v>93.75</v>
      </c>
      <c r="Z1899" s="1">
        <f>Tabulka1[[#This Row],[std2]]</f>
        <v>1.9091883092036703</v>
      </c>
      <c r="AA1899" s="1" t="s">
        <v>40</v>
      </c>
      <c r="AB1899" s="1" t="s">
        <v>37</v>
      </c>
      <c r="AC1899" s="1" t="str">
        <f>Tabulka1[[#This Row],[z2Label]]</f>
        <v>Conductivity (mS/cm)</v>
      </c>
      <c r="AD1899" s="1">
        <f>Tabulka1[[#This Row],[y2]]</f>
        <v>2.5</v>
      </c>
      <c r="AE1899" s="1">
        <f>Tabulka1[[#This Row],[x3]]</f>
        <v>17.34406455097465</v>
      </c>
      <c r="AF1899" s="1">
        <f>Tabulka1[[#This Row],[x2]]-Tabulka1[[#This Row],[x3]]</f>
        <v>27.65593544902535</v>
      </c>
      <c r="AG1899" s="1">
        <f>100-Tabulka1[[#This Row],[Na2O_proc]]-Tabulka1[[#This Row],[SiO2_proc]]</f>
        <v>55</v>
      </c>
      <c r="AH1899" s="1">
        <f>Tabulka1[[#This Row],[z2]]</f>
        <v>93.75</v>
      </c>
      <c r="AI1899" s="1">
        <f>Tabulka1[[#This Row],[std2]]</f>
        <v>1.9091883092036703</v>
      </c>
      <c r="AJ1899" s="1" t="str">
        <f>Tabulka1[[#This Row],[z2Label]]</f>
        <v>Conductivity (mS/cm)</v>
      </c>
      <c r="AK1899" s="1">
        <v>25</v>
      </c>
      <c r="AL1899" s="1" t="s">
        <v>83</v>
      </c>
      <c r="AM1899" s="1" t="s">
        <v>79</v>
      </c>
      <c r="AN1899" s="1"/>
      <c r="AO1899" s="1"/>
      <c r="AP1899" s="1"/>
      <c r="AQ1899" s="1"/>
    </row>
    <row r="1900" spans="1:43" ht="16.5" x14ac:dyDescent="0.35">
      <c r="A1900" s="1">
        <f t="shared" ref="A1900:B1900" si="1875">A1791</f>
        <v>5.9318484169110794</v>
      </c>
      <c r="B1900" s="1">
        <f t="shared" si="1875"/>
        <v>7.4148105211388495</v>
      </c>
      <c r="C1900" s="1">
        <f>Tabulka1[[#This Row],[z2]]</f>
        <v>83.95</v>
      </c>
      <c r="D1900" s="1">
        <f>Tabulka1[[#This Row],[std2]]</f>
        <v>2.0506096654409918</v>
      </c>
      <c r="E1900" s="1">
        <f t="shared" si="1667"/>
        <v>8</v>
      </c>
      <c r="F1900" s="1" t="s">
        <v>84</v>
      </c>
      <c r="G1900" s="1" t="s">
        <v>27</v>
      </c>
      <c r="H1900" s="1" t="str">
        <f>Tabulka1[[#This Row],[z2Label]]</f>
        <v>Conductivity (mS/cm)</v>
      </c>
      <c r="I1900" s="1">
        <f t="shared" ref="I1900:J1900" si="1876">I1791</f>
        <v>48.1</v>
      </c>
      <c r="J1900" s="1">
        <f t="shared" si="1876"/>
        <v>2.5</v>
      </c>
      <c r="K1900" s="1">
        <v>83.95</v>
      </c>
      <c r="L1900" s="1">
        <v>2.0506096654409918</v>
      </c>
      <c r="M1900" s="1" t="s">
        <v>29</v>
      </c>
      <c r="N1900" s="1" t="s">
        <v>28</v>
      </c>
      <c r="O1900" s="1" t="s">
        <v>71</v>
      </c>
      <c r="P1900" s="1">
        <f t="shared" ref="P1900:Q1900" si="1877">P1791</f>
        <v>18.538877886708459</v>
      </c>
      <c r="Q1900" s="1">
        <f t="shared" si="1877"/>
        <v>2.5</v>
      </c>
      <c r="R1900" s="1">
        <f>Tabulka1[[#This Row],[z2]]</f>
        <v>83.95</v>
      </c>
      <c r="S1900" s="1">
        <f>Tabulka1[[#This Row],[std2]]</f>
        <v>2.0506096654409918</v>
      </c>
      <c r="T1900" s="1" t="s">
        <v>39</v>
      </c>
      <c r="U1900" s="1" t="s">
        <v>28</v>
      </c>
      <c r="V1900" s="1" t="str">
        <f>Tabulka1[[#This Row],[z2Label]]</f>
        <v>Conductivity (mS/cm)</v>
      </c>
      <c r="W1900" s="1">
        <f t="shared" ref="W1900:X1900" si="1878">W1791</f>
        <v>7.5842671206000345</v>
      </c>
      <c r="X1900" s="1">
        <f t="shared" si="1878"/>
        <v>9.4803339007500416</v>
      </c>
      <c r="Y1900" s="1">
        <f>Tabulka1[[#This Row],[z2]]</f>
        <v>83.95</v>
      </c>
      <c r="Z1900" s="1">
        <f>Tabulka1[[#This Row],[std2]]</f>
        <v>2.0506096654409918</v>
      </c>
      <c r="AA1900" s="1" t="s">
        <v>40</v>
      </c>
      <c r="AB1900" s="1" t="s">
        <v>37</v>
      </c>
      <c r="AC1900" s="1" t="str">
        <f>Tabulka1[[#This Row],[z2Label]]</f>
        <v>Conductivity (mS/cm)</v>
      </c>
      <c r="AD1900" s="1">
        <f>Tabulka1[[#This Row],[y2]]</f>
        <v>2.5</v>
      </c>
      <c r="AE1900" s="1">
        <f>Tabulka1[[#This Row],[x3]]</f>
        <v>18.538877886708459</v>
      </c>
      <c r="AF1900" s="1">
        <f>Tabulka1[[#This Row],[x2]]-Tabulka1[[#This Row],[x3]]</f>
        <v>29.561122113291542</v>
      </c>
      <c r="AG1900" s="1">
        <f>100-Tabulka1[[#This Row],[Na2O_proc]]-Tabulka1[[#This Row],[SiO2_proc]]</f>
        <v>51.899999999999991</v>
      </c>
      <c r="AH1900" s="1">
        <f>Tabulka1[[#This Row],[z2]]</f>
        <v>83.95</v>
      </c>
      <c r="AI1900" s="1">
        <f>Tabulka1[[#This Row],[std2]]</f>
        <v>2.0506096654409918</v>
      </c>
      <c r="AJ1900" s="1" t="str">
        <f>Tabulka1[[#This Row],[z2Label]]</f>
        <v>Conductivity (mS/cm)</v>
      </c>
      <c r="AK1900" s="1">
        <v>25</v>
      </c>
      <c r="AL1900" s="1" t="s">
        <v>83</v>
      </c>
      <c r="AM1900" s="1" t="s">
        <v>79</v>
      </c>
      <c r="AN1900" s="1"/>
      <c r="AO1900" s="1"/>
      <c r="AP1900" s="1"/>
      <c r="AQ1900" s="1"/>
    </row>
    <row r="1901" spans="1:43" ht="16.5" x14ac:dyDescent="0.35">
      <c r="A1901" s="1">
        <f t="shared" ref="A1901:B1901" si="1879">A1792</f>
        <v>0</v>
      </c>
      <c r="B1901" s="1">
        <f t="shared" si="1879"/>
        <v>0</v>
      </c>
      <c r="C1901" s="1">
        <f>Tabulka1[[#This Row],[z2]]</f>
        <v>1.6605000000000002E-2</v>
      </c>
      <c r="D1901" s="1">
        <f>Tabulka1[[#This Row],[std2]]</f>
        <v>1.0033845225037108E-2</v>
      </c>
      <c r="E1901" s="1">
        <f t="shared" si="1667"/>
        <v>9</v>
      </c>
      <c r="F1901" s="1" t="s">
        <v>84</v>
      </c>
      <c r="G1901" s="1" t="s">
        <v>27</v>
      </c>
      <c r="H1901" s="1" t="str">
        <f>Tabulka1[[#This Row],[z2Label]]</f>
        <v>Conductivity (mS/cm)</v>
      </c>
      <c r="I1901" s="1">
        <f t="shared" ref="I1901:J1901" si="1880">I1792</f>
        <v>0</v>
      </c>
      <c r="J1901" s="1">
        <f t="shared" si="1880"/>
        <v>3</v>
      </c>
      <c r="K1901">
        <v>1.6605000000000002E-2</v>
      </c>
      <c r="L1901">
        <v>1.0033845225037108E-2</v>
      </c>
      <c r="M1901" s="1" t="s">
        <v>29</v>
      </c>
      <c r="N1901" s="1" t="s">
        <v>28</v>
      </c>
      <c r="O1901" s="1" t="s">
        <v>71</v>
      </c>
      <c r="P1901" s="1">
        <f t="shared" ref="P1901:Q1901" si="1881">P1792</f>
        <v>0</v>
      </c>
      <c r="Q1901" s="1">
        <f t="shared" si="1881"/>
        <v>3</v>
      </c>
      <c r="R1901" s="1">
        <f>Tabulka1[[#This Row],[z2]]</f>
        <v>1.6605000000000002E-2</v>
      </c>
      <c r="S1901" s="1">
        <f>Tabulka1[[#This Row],[std2]]</f>
        <v>1.0033845225037108E-2</v>
      </c>
      <c r="T1901" s="1" t="s">
        <v>39</v>
      </c>
      <c r="U1901" s="1" t="s">
        <v>28</v>
      </c>
      <c r="V1901" s="1" t="str">
        <f>Tabulka1[[#This Row],[z2Label]]</f>
        <v>Conductivity (mS/cm)</v>
      </c>
      <c r="W1901" s="1">
        <f t="shared" ref="W1901:X1901" si="1882">W1792</f>
        <v>0</v>
      </c>
      <c r="X1901" s="1">
        <f t="shared" si="1882"/>
        <v>0</v>
      </c>
      <c r="Y1901" s="1">
        <f>Tabulka1[[#This Row],[z2]]</f>
        <v>1.6605000000000002E-2</v>
      </c>
      <c r="Z1901" s="1">
        <f>Tabulka1[[#This Row],[std2]]</f>
        <v>1.0033845225037108E-2</v>
      </c>
      <c r="AA1901" s="1" t="s">
        <v>40</v>
      </c>
      <c r="AB1901" s="1" t="s">
        <v>37</v>
      </c>
      <c r="AC1901" s="1" t="str">
        <f>Tabulka1[[#This Row],[z2Label]]</f>
        <v>Conductivity (mS/cm)</v>
      </c>
      <c r="AD1901" s="1">
        <f>Tabulka1[[#This Row],[y2]]</f>
        <v>3</v>
      </c>
      <c r="AE1901" s="1">
        <f>Tabulka1[[#This Row],[x3]]</f>
        <v>0</v>
      </c>
      <c r="AF1901" s="1">
        <f>Tabulka1[[#This Row],[x2]]-Tabulka1[[#This Row],[x3]]</f>
        <v>0</v>
      </c>
      <c r="AG1901" s="1">
        <f>100-Tabulka1[[#This Row],[Na2O_proc]]-Tabulka1[[#This Row],[SiO2_proc]]</f>
        <v>100</v>
      </c>
      <c r="AH1901" s="1">
        <f>Tabulka1[[#This Row],[z2]]</f>
        <v>1.6605000000000002E-2</v>
      </c>
      <c r="AI1901" s="1">
        <f>Tabulka1[[#This Row],[std2]]</f>
        <v>1.0033845225037108E-2</v>
      </c>
      <c r="AJ1901" s="1" t="str">
        <f>Tabulka1[[#This Row],[z2Label]]</f>
        <v>Conductivity (mS/cm)</v>
      </c>
      <c r="AK1901" s="1">
        <v>25</v>
      </c>
      <c r="AL1901" s="1" t="s">
        <v>83</v>
      </c>
      <c r="AM1901" s="1" t="s">
        <v>79</v>
      </c>
      <c r="AN1901" s="1"/>
      <c r="AO1901" s="1"/>
      <c r="AP1901" s="1"/>
      <c r="AQ1901" s="1"/>
    </row>
    <row r="1902" spans="1:43" ht="16.5" x14ac:dyDescent="0.35">
      <c r="A1902" s="1">
        <f t="shared" ref="A1902:B1902" si="1883">A1793</f>
        <v>0.37854363130201579</v>
      </c>
      <c r="B1902" s="1">
        <f t="shared" si="1883"/>
        <v>0.56781544695302366</v>
      </c>
      <c r="C1902" s="1">
        <f>Tabulka1[[#This Row],[z2]]</f>
        <v>26.75</v>
      </c>
      <c r="D1902" s="1">
        <f>Tabulka1[[#This Row],[std2]]</f>
        <v>0.49497474683058529</v>
      </c>
      <c r="E1902" s="1">
        <f t="shared" si="1667"/>
        <v>9</v>
      </c>
      <c r="F1902" s="1" t="s">
        <v>84</v>
      </c>
      <c r="G1902" s="1" t="s">
        <v>27</v>
      </c>
      <c r="H1902" s="1" t="str">
        <f>Tabulka1[[#This Row],[z2Label]]</f>
        <v>Conductivity (mS/cm)</v>
      </c>
      <c r="I1902" s="1">
        <f t="shared" ref="I1902:J1902" si="1884">I1793</f>
        <v>5</v>
      </c>
      <c r="J1902" s="1">
        <f t="shared" si="1884"/>
        <v>3</v>
      </c>
      <c r="K1902" s="1">
        <v>26.75</v>
      </c>
      <c r="L1902" s="1">
        <v>0.49497474683058529</v>
      </c>
      <c r="M1902" s="1" t="s">
        <v>29</v>
      </c>
      <c r="N1902" s="1" t="s">
        <v>28</v>
      </c>
      <c r="O1902" s="1" t="s">
        <v>71</v>
      </c>
      <c r="P1902" s="1">
        <f t="shared" ref="P1902:Q1902" si="1885">P1793</f>
        <v>1.7161742628518126</v>
      </c>
      <c r="Q1902" s="1">
        <f t="shared" si="1885"/>
        <v>3</v>
      </c>
      <c r="R1902" s="1">
        <f>Tabulka1[[#This Row],[z2]]</f>
        <v>26.75</v>
      </c>
      <c r="S1902" s="1">
        <f>Tabulka1[[#This Row],[std2]]</f>
        <v>0.49497474683058529</v>
      </c>
      <c r="T1902" s="1" t="s">
        <v>39</v>
      </c>
      <c r="U1902" s="1" t="s">
        <v>28</v>
      </c>
      <c r="V1902" s="1" t="str">
        <f>Tabulka1[[#This Row],[z2Label]]</f>
        <v>Conductivity (mS/cm)</v>
      </c>
      <c r="W1902" s="1">
        <f t="shared" ref="W1902:X1902" si="1886">W1793</f>
        <v>0.38356176993811625</v>
      </c>
      <c r="X1902" s="1">
        <f t="shared" si="1886"/>
        <v>0.57534265490717418</v>
      </c>
      <c r="Y1902" s="1">
        <f>Tabulka1[[#This Row],[z2]]</f>
        <v>26.75</v>
      </c>
      <c r="Z1902" s="1">
        <f>Tabulka1[[#This Row],[std2]]</f>
        <v>0.49497474683058529</v>
      </c>
      <c r="AA1902" s="1" t="s">
        <v>40</v>
      </c>
      <c r="AB1902" s="1" t="s">
        <v>37</v>
      </c>
      <c r="AC1902" s="1" t="str">
        <f>Tabulka1[[#This Row],[z2Label]]</f>
        <v>Conductivity (mS/cm)</v>
      </c>
      <c r="AD1902" s="1">
        <f>Tabulka1[[#This Row],[y2]]</f>
        <v>3</v>
      </c>
      <c r="AE1902" s="1">
        <f>Tabulka1[[#This Row],[x3]]</f>
        <v>1.7161742628518126</v>
      </c>
      <c r="AF1902" s="1">
        <f>Tabulka1[[#This Row],[x2]]-Tabulka1[[#This Row],[x3]]</f>
        <v>3.2838257371481872</v>
      </c>
      <c r="AG1902" s="1">
        <f>100-Tabulka1[[#This Row],[Na2O_proc]]-Tabulka1[[#This Row],[SiO2_proc]]</f>
        <v>95</v>
      </c>
      <c r="AH1902" s="1">
        <f>Tabulka1[[#This Row],[z2]]</f>
        <v>26.75</v>
      </c>
      <c r="AI1902" s="1">
        <f>Tabulka1[[#This Row],[std2]]</f>
        <v>0.49497474683058529</v>
      </c>
      <c r="AJ1902" s="1" t="str">
        <f>Tabulka1[[#This Row],[z2Label]]</f>
        <v>Conductivity (mS/cm)</v>
      </c>
      <c r="AK1902" s="1">
        <v>25</v>
      </c>
      <c r="AL1902" s="1" t="s">
        <v>83</v>
      </c>
      <c r="AM1902" s="1" t="s">
        <v>79</v>
      </c>
      <c r="AN1902" s="1"/>
      <c r="AO1902" s="1"/>
      <c r="AP1902" s="1"/>
      <c r="AQ1902" s="1"/>
    </row>
    <row r="1903" spans="1:43" ht="16.5" x14ac:dyDescent="0.35">
      <c r="A1903" s="1">
        <f t="shared" ref="A1903:B1903" si="1887">A1794</f>
        <v>0.78896354705650873</v>
      </c>
      <c r="B1903" s="1">
        <f t="shared" si="1887"/>
        <v>1.183445320584763</v>
      </c>
      <c r="C1903" s="1">
        <f>Tabulka1[[#This Row],[z2]]</f>
        <v>45.6</v>
      </c>
      <c r="D1903" s="1">
        <f>Tabulka1[[#This Row],[std2]]</f>
        <v>0.56568542494923602</v>
      </c>
      <c r="E1903" s="1">
        <f t="shared" si="1667"/>
        <v>9</v>
      </c>
      <c r="F1903" s="1" t="s">
        <v>84</v>
      </c>
      <c r="G1903" s="1" t="s">
        <v>27</v>
      </c>
      <c r="H1903" s="1" t="str">
        <f>Tabulka1[[#This Row],[z2Label]]</f>
        <v>Conductivity (mS/cm)</v>
      </c>
      <c r="I1903" s="1">
        <f t="shared" ref="I1903:J1903" si="1888">I1794</f>
        <v>10</v>
      </c>
      <c r="J1903" s="1">
        <f t="shared" si="1888"/>
        <v>3</v>
      </c>
      <c r="K1903" s="1">
        <v>45.6</v>
      </c>
      <c r="L1903" s="1">
        <v>0.56568542494923602</v>
      </c>
      <c r="M1903" s="1" t="s">
        <v>29</v>
      </c>
      <c r="N1903" s="1" t="s">
        <v>28</v>
      </c>
      <c r="O1903" s="1" t="s">
        <v>71</v>
      </c>
      <c r="P1903" s="1">
        <f t="shared" ref="P1903:Q1903" si="1889">P1794</f>
        <v>3.4323485257036253</v>
      </c>
      <c r="Q1903" s="1">
        <f t="shared" si="1889"/>
        <v>3</v>
      </c>
      <c r="R1903" s="1">
        <f>Tabulka1[[#This Row],[z2]]</f>
        <v>45.6</v>
      </c>
      <c r="S1903" s="1">
        <f>Tabulka1[[#This Row],[std2]]</f>
        <v>0.56568542494923602</v>
      </c>
      <c r="T1903" s="1" t="s">
        <v>39</v>
      </c>
      <c r="U1903" s="1" t="s">
        <v>28</v>
      </c>
      <c r="V1903" s="1" t="str">
        <f>Tabulka1[[#This Row],[z2Label]]</f>
        <v>Conductivity (mS/cm)</v>
      </c>
      <c r="W1903" s="1">
        <f t="shared" ref="W1903:X1903" si="1890">W1794</f>
        <v>0.80974151431380093</v>
      </c>
      <c r="X1903" s="1">
        <f t="shared" si="1890"/>
        <v>1.2146122714707011</v>
      </c>
      <c r="Y1903" s="1">
        <f>Tabulka1[[#This Row],[z2]]</f>
        <v>45.6</v>
      </c>
      <c r="Z1903" s="1">
        <f>Tabulka1[[#This Row],[std2]]</f>
        <v>0.56568542494923602</v>
      </c>
      <c r="AA1903" s="1" t="s">
        <v>40</v>
      </c>
      <c r="AB1903" s="1" t="s">
        <v>37</v>
      </c>
      <c r="AC1903" s="1" t="str">
        <f>Tabulka1[[#This Row],[z2Label]]</f>
        <v>Conductivity (mS/cm)</v>
      </c>
      <c r="AD1903" s="1">
        <f>Tabulka1[[#This Row],[y2]]</f>
        <v>3</v>
      </c>
      <c r="AE1903" s="1">
        <f>Tabulka1[[#This Row],[x3]]</f>
        <v>3.4323485257036253</v>
      </c>
      <c r="AF1903" s="1">
        <f>Tabulka1[[#This Row],[x2]]-Tabulka1[[#This Row],[x3]]</f>
        <v>6.5676514742963743</v>
      </c>
      <c r="AG1903" s="1">
        <f>100-Tabulka1[[#This Row],[Na2O_proc]]-Tabulka1[[#This Row],[SiO2_proc]]</f>
        <v>90</v>
      </c>
      <c r="AH1903" s="1">
        <f>Tabulka1[[#This Row],[z2]]</f>
        <v>45.6</v>
      </c>
      <c r="AI1903" s="1">
        <f>Tabulka1[[#This Row],[std2]]</f>
        <v>0.56568542494923602</v>
      </c>
      <c r="AJ1903" s="1" t="str">
        <f>Tabulka1[[#This Row],[z2Label]]</f>
        <v>Conductivity (mS/cm)</v>
      </c>
      <c r="AK1903" s="1">
        <v>25</v>
      </c>
      <c r="AL1903" s="1" t="s">
        <v>83</v>
      </c>
      <c r="AM1903" s="1" t="s">
        <v>79</v>
      </c>
      <c r="AN1903" s="1"/>
      <c r="AO1903" s="1"/>
      <c r="AP1903" s="1"/>
      <c r="AQ1903" s="1"/>
    </row>
    <row r="1904" spans="1:43" ht="16.5" x14ac:dyDescent="0.35">
      <c r="A1904" s="1">
        <f t="shared" ref="A1904:B1904" si="1891">A1795</f>
        <v>1.2343970907606874</v>
      </c>
      <c r="B1904" s="1">
        <f t="shared" si="1891"/>
        <v>1.8515956361410311</v>
      </c>
      <c r="C1904" s="1">
        <f>Tabulka1[[#This Row],[z2]]</f>
        <v>60.900000000000006</v>
      </c>
      <c r="D1904" s="1">
        <f>Tabulka1[[#This Row],[std2]]</f>
        <v>0.98994949366116547</v>
      </c>
      <c r="E1904" s="1">
        <f t="shared" si="1667"/>
        <v>9</v>
      </c>
      <c r="F1904" s="1" t="s">
        <v>84</v>
      </c>
      <c r="G1904" s="1" t="s">
        <v>27</v>
      </c>
      <c r="H1904" s="1" t="str">
        <f>Tabulka1[[#This Row],[z2Label]]</f>
        <v>Conductivity (mS/cm)</v>
      </c>
      <c r="I1904" s="1">
        <f t="shared" ref="I1904:J1904" si="1892">I1795</f>
        <v>15</v>
      </c>
      <c r="J1904" s="1">
        <f t="shared" si="1892"/>
        <v>3</v>
      </c>
      <c r="K1904" s="1">
        <v>60.900000000000006</v>
      </c>
      <c r="L1904" s="1">
        <v>0.98994949366116547</v>
      </c>
      <c r="M1904" s="1" t="s">
        <v>29</v>
      </c>
      <c r="N1904" s="1" t="s">
        <v>28</v>
      </c>
      <c r="O1904" s="1" t="s">
        <v>71</v>
      </c>
      <c r="P1904" s="1">
        <f t="shared" ref="P1904:Q1904" si="1893">P1795</f>
        <v>5.1485227885554377</v>
      </c>
      <c r="Q1904" s="1">
        <f t="shared" si="1893"/>
        <v>3</v>
      </c>
      <c r="R1904" s="1">
        <f>Tabulka1[[#This Row],[z2]]</f>
        <v>60.900000000000006</v>
      </c>
      <c r="S1904" s="1">
        <f>Tabulka1[[#This Row],[std2]]</f>
        <v>0.98994949366116547</v>
      </c>
      <c r="T1904" s="1" t="s">
        <v>39</v>
      </c>
      <c r="U1904" s="1" t="s">
        <v>28</v>
      </c>
      <c r="V1904" s="1" t="str">
        <f>Tabulka1[[#This Row],[z2Label]]</f>
        <v>Conductivity (mS/cm)</v>
      </c>
      <c r="W1904" s="1">
        <f t="shared" ref="W1904:X1904" si="1894">W1795</f>
        <v>1.2860600521454484</v>
      </c>
      <c r="X1904" s="1">
        <f t="shared" si="1894"/>
        <v>1.9290900782181726</v>
      </c>
      <c r="Y1904" s="1">
        <f>Tabulka1[[#This Row],[z2]]</f>
        <v>60.900000000000006</v>
      </c>
      <c r="Z1904" s="1">
        <f>Tabulka1[[#This Row],[std2]]</f>
        <v>0.98994949366116547</v>
      </c>
      <c r="AA1904" s="1" t="s">
        <v>40</v>
      </c>
      <c r="AB1904" s="1" t="s">
        <v>37</v>
      </c>
      <c r="AC1904" s="1" t="str">
        <f>Tabulka1[[#This Row],[z2Label]]</f>
        <v>Conductivity (mS/cm)</v>
      </c>
      <c r="AD1904" s="1">
        <f>Tabulka1[[#This Row],[y2]]</f>
        <v>3</v>
      </c>
      <c r="AE1904" s="1">
        <f>Tabulka1[[#This Row],[x3]]</f>
        <v>5.1485227885554377</v>
      </c>
      <c r="AF1904" s="1">
        <f>Tabulka1[[#This Row],[x2]]-Tabulka1[[#This Row],[x3]]</f>
        <v>9.8514772114445623</v>
      </c>
      <c r="AG1904" s="1">
        <f>100-Tabulka1[[#This Row],[Na2O_proc]]-Tabulka1[[#This Row],[SiO2_proc]]</f>
        <v>85</v>
      </c>
      <c r="AH1904" s="1">
        <f>Tabulka1[[#This Row],[z2]]</f>
        <v>60.900000000000006</v>
      </c>
      <c r="AI1904" s="1">
        <f>Tabulka1[[#This Row],[std2]]</f>
        <v>0.98994949366116547</v>
      </c>
      <c r="AJ1904" s="1" t="str">
        <f>Tabulka1[[#This Row],[z2Label]]</f>
        <v>Conductivity (mS/cm)</v>
      </c>
      <c r="AK1904" s="1">
        <v>25</v>
      </c>
      <c r="AL1904" s="1" t="s">
        <v>83</v>
      </c>
      <c r="AM1904" s="1" t="s">
        <v>79</v>
      </c>
      <c r="AN1904" s="1"/>
      <c r="AO1904" s="1"/>
      <c r="AP1904" s="1"/>
      <c r="AQ1904" s="1"/>
    </row>
    <row r="1905" spans="1:43" ht="16.5" x14ac:dyDescent="0.35">
      <c r="A1905" s="1">
        <f t="shared" ref="A1905:B1905" si="1895">A1796</f>
        <v>1.7188051130318178</v>
      </c>
      <c r="B1905" s="1">
        <f t="shared" si="1895"/>
        <v>2.5782076695477265</v>
      </c>
      <c r="C1905" s="1">
        <f>Tabulka1[[#This Row],[z2]]</f>
        <v>73.800000000000011</v>
      </c>
      <c r="D1905" s="1">
        <f>Tabulka1[[#This Row],[std2]]</f>
        <v>1.2727922061357835</v>
      </c>
      <c r="E1905" s="1">
        <f t="shared" si="1667"/>
        <v>9</v>
      </c>
      <c r="F1905" s="1" t="s">
        <v>84</v>
      </c>
      <c r="G1905" s="1" t="s">
        <v>27</v>
      </c>
      <c r="H1905" s="1" t="str">
        <f>Tabulka1[[#This Row],[z2Label]]</f>
        <v>Conductivity (mS/cm)</v>
      </c>
      <c r="I1905" s="1">
        <f t="shared" ref="I1905:J1905" si="1896">I1796</f>
        <v>20</v>
      </c>
      <c r="J1905" s="1">
        <f t="shared" si="1896"/>
        <v>3</v>
      </c>
      <c r="K1905" s="1">
        <v>73.800000000000011</v>
      </c>
      <c r="L1905" s="1">
        <v>1.2727922061357835</v>
      </c>
      <c r="M1905" s="1" t="s">
        <v>29</v>
      </c>
      <c r="N1905" s="1" t="s">
        <v>28</v>
      </c>
      <c r="O1905" s="1" t="s">
        <v>71</v>
      </c>
      <c r="P1905" s="1">
        <f t="shared" ref="P1905:Q1905" si="1897">P1796</f>
        <v>6.8646970514072505</v>
      </c>
      <c r="Q1905" s="1">
        <f t="shared" si="1897"/>
        <v>3</v>
      </c>
      <c r="R1905" s="1">
        <f>Tabulka1[[#This Row],[z2]]</f>
        <v>73.800000000000011</v>
      </c>
      <c r="S1905" s="1">
        <f>Tabulka1[[#This Row],[std2]]</f>
        <v>1.2727922061357835</v>
      </c>
      <c r="T1905" s="1" t="s">
        <v>39</v>
      </c>
      <c r="U1905" s="1" t="s">
        <v>28</v>
      </c>
      <c r="V1905" s="1" t="str">
        <f>Tabulka1[[#This Row],[z2Label]]</f>
        <v>Conductivity (mS/cm)</v>
      </c>
      <c r="W1905" s="1">
        <f t="shared" ref="W1905:X1905" si="1898">W1796</f>
        <v>1.8219184072060521</v>
      </c>
      <c r="X1905" s="1">
        <f t="shared" si="1898"/>
        <v>2.7328776108090773</v>
      </c>
      <c r="Y1905" s="1">
        <f>Tabulka1[[#This Row],[z2]]</f>
        <v>73.800000000000011</v>
      </c>
      <c r="Z1905" s="1">
        <f>Tabulka1[[#This Row],[std2]]</f>
        <v>1.2727922061357835</v>
      </c>
      <c r="AA1905" s="1" t="s">
        <v>40</v>
      </c>
      <c r="AB1905" s="1" t="s">
        <v>37</v>
      </c>
      <c r="AC1905" s="1" t="str">
        <f>Tabulka1[[#This Row],[z2Label]]</f>
        <v>Conductivity (mS/cm)</v>
      </c>
      <c r="AD1905" s="1">
        <f>Tabulka1[[#This Row],[y2]]</f>
        <v>3</v>
      </c>
      <c r="AE1905" s="1">
        <f>Tabulka1[[#This Row],[x3]]</f>
        <v>6.8646970514072505</v>
      </c>
      <c r="AF1905" s="1">
        <f>Tabulka1[[#This Row],[x2]]-Tabulka1[[#This Row],[x3]]</f>
        <v>13.135302948592749</v>
      </c>
      <c r="AG1905" s="1">
        <f>100-Tabulka1[[#This Row],[Na2O_proc]]-Tabulka1[[#This Row],[SiO2_proc]]</f>
        <v>80</v>
      </c>
      <c r="AH1905" s="1">
        <f>Tabulka1[[#This Row],[z2]]</f>
        <v>73.800000000000011</v>
      </c>
      <c r="AI1905" s="1">
        <f>Tabulka1[[#This Row],[std2]]</f>
        <v>1.2727922061357835</v>
      </c>
      <c r="AJ1905" s="1" t="str">
        <f>Tabulka1[[#This Row],[z2Label]]</f>
        <v>Conductivity (mS/cm)</v>
      </c>
      <c r="AK1905" s="1">
        <v>25</v>
      </c>
      <c r="AL1905" s="1" t="s">
        <v>83</v>
      </c>
      <c r="AM1905" s="1" t="s">
        <v>79</v>
      </c>
      <c r="AN1905" s="1"/>
      <c r="AO1905" s="1"/>
      <c r="AP1905" s="1"/>
      <c r="AQ1905" s="1"/>
    </row>
    <row r="1906" spans="1:43" ht="16.5" x14ac:dyDescent="0.35">
      <c r="A1906" s="1">
        <f t="shared" ref="A1906:B1906" si="1899">A1797</f>
        <v>2.2466349167018906</v>
      </c>
      <c r="B1906" s="1">
        <f t="shared" si="1899"/>
        <v>3.369952375052836</v>
      </c>
      <c r="C1906" s="1">
        <f>Tabulka1[[#This Row],[z2]]</f>
        <v>83.45</v>
      </c>
      <c r="D1906" s="1">
        <f>Tabulka1[[#This Row],[std2]]</f>
        <v>1.4849242404917458</v>
      </c>
      <c r="E1906" s="1">
        <f t="shared" si="1667"/>
        <v>9</v>
      </c>
      <c r="F1906" s="1" t="s">
        <v>84</v>
      </c>
      <c r="G1906" s="1" t="s">
        <v>27</v>
      </c>
      <c r="H1906" s="1" t="str">
        <f>Tabulka1[[#This Row],[z2Label]]</f>
        <v>Conductivity (mS/cm)</v>
      </c>
      <c r="I1906" s="1">
        <f t="shared" ref="I1906:J1906" si="1900">I1797</f>
        <v>25</v>
      </c>
      <c r="J1906" s="1">
        <f t="shared" si="1900"/>
        <v>3</v>
      </c>
      <c r="K1906" s="1">
        <v>83.45</v>
      </c>
      <c r="L1906" s="1">
        <v>1.4849242404917458</v>
      </c>
      <c r="M1906" s="1" t="s">
        <v>29</v>
      </c>
      <c r="N1906" s="1" t="s">
        <v>28</v>
      </c>
      <c r="O1906" s="1" t="s">
        <v>71</v>
      </c>
      <c r="P1906" s="1">
        <f t="shared" ref="P1906:Q1906" si="1901">P1797</f>
        <v>8.5808713142590634</v>
      </c>
      <c r="Q1906" s="1">
        <f t="shared" si="1901"/>
        <v>3</v>
      </c>
      <c r="R1906" s="1">
        <f>Tabulka1[[#This Row],[z2]]</f>
        <v>83.45</v>
      </c>
      <c r="S1906" s="1">
        <f>Tabulka1[[#This Row],[std2]]</f>
        <v>1.4849242404917458</v>
      </c>
      <c r="T1906" s="1" t="s">
        <v>39</v>
      </c>
      <c r="U1906" s="1" t="s">
        <v>28</v>
      </c>
      <c r="V1906" s="1" t="str">
        <f>Tabulka1[[#This Row],[z2Label]]</f>
        <v>Conductivity (mS/cm)</v>
      </c>
      <c r="W1906" s="1">
        <f t="shared" ref="W1906:X1906" si="1902">W1797</f>
        <v>2.4292245429414026</v>
      </c>
      <c r="X1906" s="1">
        <f t="shared" si="1902"/>
        <v>3.6438368144121029</v>
      </c>
      <c r="Y1906" s="1">
        <f>Tabulka1[[#This Row],[z2]]</f>
        <v>83.45</v>
      </c>
      <c r="Z1906" s="1">
        <f>Tabulka1[[#This Row],[std2]]</f>
        <v>1.4849242404917458</v>
      </c>
      <c r="AA1906" s="1" t="s">
        <v>40</v>
      </c>
      <c r="AB1906" s="1" t="s">
        <v>37</v>
      </c>
      <c r="AC1906" s="1" t="str">
        <f>Tabulka1[[#This Row],[z2Label]]</f>
        <v>Conductivity (mS/cm)</v>
      </c>
      <c r="AD1906" s="1">
        <f>Tabulka1[[#This Row],[y2]]</f>
        <v>3</v>
      </c>
      <c r="AE1906" s="1">
        <f>Tabulka1[[#This Row],[x3]]</f>
        <v>8.5808713142590634</v>
      </c>
      <c r="AF1906" s="1">
        <f>Tabulka1[[#This Row],[x2]]-Tabulka1[[#This Row],[x3]]</f>
        <v>16.419128685740937</v>
      </c>
      <c r="AG1906" s="1">
        <f>100-Tabulka1[[#This Row],[Na2O_proc]]-Tabulka1[[#This Row],[SiO2_proc]]</f>
        <v>75</v>
      </c>
      <c r="AH1906" s="1">
        <f>Tabulka1[[#This Row],[z2]]</f>
        <v>83.45</v>
      </c>
      <c r="AI1906" s="1">
        <f>Tabulka1[[#This Row],[std2]]</f>
        <v>1.4849242404917458</v>
      </c>
      <c r="AJ1906" s="1" t="str">
        <f>Tabulka1[[#This Row],[z2Label]]</f>
        <v>Conductivity (mS/cm)</v>
      </c>
      <c r="AK1906" s="1">
        <v>25</v>
      </c>
      <c r="AL1906" s="1" t="s">
        <v>83</v>
      </c>
      <c r="AM1906" s="1" t="s">
        <v>79</v>
      </c>
      <c r="AN1906" s="1"/>
      <c r="AO1906" s="1"/>
      <c r="AP1906" s="1"/>
      <c r="AQ1906" s="1"/>
    </row>
    <row r="1907" spans="1:43" ht="16.5" x14ac:dyDescent="0.35">
      <c r="A1907" s="1">
        <f t="shared" ref="A1907:B1907" si="1903">A1798</f>
        <v>2.8178423384687146</v>
      </c>
      <c r="B1907" s="1">
        <f t="shared" si="1903"/>
        <v>4.2267635077030716</v>
      </c>
      <c r="C1907" s="1" t="str">
        <f>Tabulka1[[#This Row],[z2]]</f>
        <v>–</v>
      </c>
      <c r="D1907" s="1" t="str">
        <f>Tabulka1[[#This Row],[std2]]</f>
        <v>–</v>
      </c>
      <c r="E1907" s="1">
        <f t="shared" si="1667"/>
        <v>9</v>
      </c>
      <c r="F1907" s="1" t="s">
        <v>84</v>
      </c>
      <c r="G1907" s="1" t="s">
        <v>27</v>
      </c>
      <c r="H1907" s="1" t="str">
        <f>Tabulka1[[#This Row],[z2Label]]</f>
        <v>Conductivity (mS/cm)</v>
      </c>
      <c r="I1907" s="1">
        <f t="shared" ref="I1907:J1907" si="1904">I1798</f>
        <v>30</v>
      </c>
      <c r="J1907" s="1">
        <f t="shared" si="1904"/>
        <v>3</v>
      </c>
      <c r="K1907" s="1" t="s">
        <v>46</v>
      </c>
      <c r="L1907" s="1" t="s">
        <v>46</v>
      </c>
      <c r="M1907" s="1" t="s">
        <v>29</v>
      </c>
      <c r="N1907" s="1" t="s">
        <v>28</v>
      </c>
      <c r="O1907" s="1" t="s">
        <v>71</v>
      </c>
      <c r="P1907" s="1">
        <f t="shared" ref="P1907:Q1907" si="1905">P1798</f>
        <v>10.297045577110875</v>
      </c>
      <c r="Q1907" s="1">
        <f t="shared" si="1905"/>
        <v>3</v>
      </c>
      <c r="R1907" s="1" t="str">
        <f>Tabulka1[[#This Row],[z2]]</f>
        <v>–</v>
      </c>
      <c r="S1907" s="1" t="str">
        <f>Tabulka1[[#This Row],[std2]]</f>
        <v>–</v>
      </c>
      <c r="T1907" s="1" t="s">
        <v>39</v>
      </c>
      <c r="U1907" s="1" t="s">
        <v>28</v>
      </c>
      <c r="V1907" s="1" t="str">
        <f>Tabulka1[[#This Row],[z2Label]]</f>
        <v>Conductivity (mS/cm)</v>
      </c>
      <c r="W1907" s="1">
        <f t="shared" ref="W1907:X1907" si="1906">W1798</f>
        <v>3.1232886980675176</v>
      </c>
      <c r="X1907" s="1">
        <f t="shared" si="1906"/>
        <v>4.6849330471012767</v>
      </c>
      <c r="Y1907" s="1" t="str">
        <f>Tabulka1[[#This Row],[z2]]</f>
        <v>–</v>
      </c>
      <c r="Z1907" s="1" t="str">
        <f>Tabulka1[[#This Row],[std2]]</f>
        <v>–</v>
      </c>
      <c r="AA1907" s="1" t="s">
        <v>40</v>
      </c>
      <c r="AB1907" s="1" t="s">
        <v>37</v>
      </c>
      <c r="AC1907" s="1" t="str">
        <f>Tabulka1[[#This Row],[z2Label]]</f>
        <v>Conductivity (mS/cm)</v>
      </c>
      <c r="AD1907" s="1">
        <f>Tabulka1[[#This Row],[y2]]</f>
        <v>3</v>
      </c>
      <c r="AE1907" s="1">
        <f>Tabulka1[[#This Row],[x3]]</f>
        <v>10.297045577110875</v>
      </c>
      <c r="AF1907" s="1">
        <f>Tabulka1[[#This Row],[x2]]-Tabulka1[[#This Row],[x3]]</f>
        <v>19.702954422889125</v>
      </c>
      <c r="AG1907" s="1">
        <f>100-Tabulka1[[#This Row],[Na2O_proc]]-Tabulka1[[#This Row],[SiO2_proc]]</f>
        <v>70</v>
      </c>
      <c r="AH1907" s="1" t="str">
        <f>Tabulka1[[#This Row],[z2]]</f>
        <v>–</v>
      </c>
      <c r="AI1907" s="1" t="str">
        <f>Tabulka1[[#This Row],[std2]]</f>
        <v>–</v>
      </c>
      <c r="AJ1907" s="1" t="str">
        <f>Tabulka1[[#This Row],[z2Label]]</f>
        <v>Conductivity (mS/cm)</v>
      </c>
      <c r="AK1907" s="1">
        <v>25</v>
      </c>
      <c r="AL1907" s="1" t="s">
        <v>83</v>
      </c>
      <c r="AM1907" s="1" t="s">
        <v>79</v>
      </c>
      <c r="AN1907" s="1"/>
      <c r="AO1907" s="1"/>
      <c r="AP1907" s="1"/>
      <c r="AQ1907" s="1"/>
    </row>
    <row r="1908" spans="1:43" ht="16.5" x14ac:dyDescent="0.35">
      <c r="A1908" s="1">
        <f t="shared" ref="A1908:B1908" si="1907">A1799</f>
        <v>2.8956695717497887</v>
      </c>
      <c r="B1908" s="1">
        <f t="shared" si="1907"/>
        <v>4.343504357624683</v>
      </c>
      <c r="C1908" s="1">
        <f>Tabulka1[[#This Row],[z2]]</f>
        <v>89.9</v>
      </c>
      <c r="D1908" s="1">
        <f>Tabulka1[[#This Row],[std2]]</f>
        <v>0.70710678118654757</v>
      </c>
      <c r="E1908" s="1">
        <f t="shared" si="1667"/>
        <v>9</v>
      </c>
      <c r="F1908" s="1" t="s">
        <v>84</v>
      </c>
      <c r="G1908" s="1" t="s">
        <v>27</v>
      </c>
      <c r="H1908" s="1" t="str">
        <f>Tabulka1[[#This Row],[z2Label]]</f>
        <v>Conductivity (mS/cm)</v>
      </c>
      <c r="I1908" s="1">
        <f t="shared" ref="I1908:J1908" si="1908">I1799</f>
        <v>30.65</v>
      </c>
      <c r="J1908" s="1">
        <f t="shared" si="1908"/>
        <v>3</v>
      </c>
      <c r="K1908" s="1">
        <v>89.9</v>
      </c>
      <c r="L1908" s="1">
        <v>0.70710678118654757</v>
      </c>
      <c r="M1908" s="1" t="s">
        <v>29</v>
      </c>
      <c r="N1908" s="1" t="s">
        <v>28</v>
      </c>
      <c r="O1908" s="1" t="s">
        <v>71</v>
      </c>
      <c r="P1908" s="1">
        <f t="shared" ref="P1908:Q1908" si="1909">P1799</f>
        <v>10.52014823128161</v>
      </c>
      <c r="Q1908" s="1">
        <f t="shared" si="1909"/>
        <v>3</v>
      </c>
      <c r="R1908" s="1">
        <f>Tabulka1[[#This Row],[z2]]</f>
        <v>89.9</v>
      </c>
      <c r="S1908" s="1">
        <f>Tabulka1[[#This Row],[std2]]</f>
        <v>0.70710678118654757</v>
      </c>
      <c r="T1908" s="1" t="s">
        <v>39</v>
      </c>
      <c r="U1908" s="1" t="s">
        <v>28</v>
      </c>
      <c r="V1908" s="1" t="str">
        <f>Tabulka1[[#This Row],[z2Label]]</f>
        <v>Conductivity (mS/cm)</v>
      </c>
      <c r="W1908" s="1">
        <f t="shared" ref="W1908:X1908" si="1910">W1799</f>
        <v>3.2208680133159615</v>
      </c>
      <c r="X1908" s="1">
        <f t="shared" si="1910"/>
        <v>4.8313020199739434</v>
      </c>
      <c r="Y1908" s="1">
        <f>Tabulka1[[#This Row],[z2]]</f>
        <v>89.9</v>
      </c>
      <c r="Z1908" s="1">
        <f>Tabulka1[[#This Row],[std2]]</f>
        <v>0.70710678118654757</v>
      </c>
      <c r="AA1908" s="1" t="s">
        <v>40</v>
      </c>
      <c r="AB1908" s="1" t="s">
        <v>37</v>
      </c>
      <c r="AC1908" s="1" t="str">
        <f>Tabulka1[[#This Row],[z2Label]]</f>
        <v>Conductivity (mS/cm)</v>
      </c>
      <c r="AD1908" s="1">
        <f>Tabulka1[[#This Row],[y2]]</f>
        <v>3</v>
      </c>
      <c r="AE1908" s="1">
        <f>Tabulka1[[#This Row],[x3]]</f>
        <v>10.52014823128161</v>
      </c>
      <c r="AF1908" s="1">
        <f>Tabulka1[[#This Row],[x2]]-Tabulka1[[#This Row],[x3]]</f>
        <v>20.129851768718389</v>
      </c>
      <c r="AG1908" s="1">
        <f>100-Tabulka1[[#This Row],[Na2O_proc]]-Tabulka1[[#This Row],[SiO2_proc]]</f>
        <v>69.349999999999994</v>
      </c>
      <c r="AH1908" s="1">
        <f>Tabulka1[[#This Row],[z2]]</f>
        <v>89.9</v>
      </c>
      <c r="AI1908" s="1">
        <f>Tabulka1[[#This Row],[std2]]</f>
        <v>0.70710678118654757</v>
      </c>
      <c r="AJ1908" s="1" t="str">
        <f>Tabulka1[[#This Row],[z2Label]]</f>
        <v>Conductivity (mS/cm)</v>
      </c>
      <c r="AK1908" s="1">
        <v>25</v>
      </c>
      <c r="AL1908" s="1" t="s">
        <v>83</v>
      </c>
      <c r="AM1908" s="1" t="s">
        <v>79</v>
      </c>
      <c r="AN1908" s="1"/>
      <c r="AO1908" s="1"/>
      <c r="AP1908" s="1"/>
      <c r="AQ1908" s="1"/>
    </row>
    <row r="1909" spans="1:43" ht="16.5" x14ac:dyDescent="0.35">
      <c r="A1909" s="1">
        <f t="shared" ref="A1909:B1909" si="1911">A1800</f>
        <v>0</v>
      </c>
      <c r="B1909" s="1">
        <f t="shared" si="1911"/>
        <v>0</v>
      </c>
      <c r="C1909" s="1">
        <f>Tabulka1[[#This Row],[z2]]</f>
        <v>1.6605000000000002E-2</v>
      </c>
      <c r="D1909" s="1">
        <f>Tabulka1[[#This Row],[std2]]</f>
        <v>1.0033845225037108E-2</v>
      </c>
      <c r="E1909" s="1">
        <f t="shared" si="1667"/>
        <v>10</v>
      </c>
      <c r="F1909" s="1" t="s">
        <v>84</v>
      </c>
      <c r="G1909" s="1" t="s">
        <v>27</v>
      </c>
      <c r="H1909" s="1" t="str">
        <f>Tabulka1[[#This Row],[z2Label]]</f>
        <v>Conductivity (mS/cm)</v>
      </c>
      <c r="I1909" s="1">
        <f t="shared" ref="I1909:J1909" si="1912">I1800</f>
        <v>0</v>
      </c>
      <c r="J1909" s="1">
        <f t="shared" si="1912"/>
        <v>3.5</v>
      </c>
      <c r="K1909">
        <v>1.6605000000000002E-2</v>
      </c>
      <c r="L1909">
        <v>1.0033845225037108E-2</v>
      </c>
      <c r="M1909" s="1" t="s">
        <v>29</v>
      </c>
      <c r="N1909" s="1" t="s">
        <v>28</v>
      </c>
      <c r="O1909" s="1" t="s">
        <v>71</v>
      </c>
      <c r="P1909" s="1">
        <f t="shared" ref="P1909:Q1909" si="1913">P1800</f>
        <v>0</v>
      </c>
      <c r="Q1909" s="1">
        <f t="shared" si="1913"/>
        <v>3.5</v>
      </c>
      <c r="R1909" s="1">
        <f>Tabulka1[[#This Row],[z2]]</f>
        <v>1.6605000000000002E-2</v>
      </c>
      <c r="S1909" s="1">
        <f>Tabulka1[[#This Row],[std2]]</f>
        <v>1.0033845225037108E-2</v>
      </c>
      <c r="T1909" s="1" t="s">
        <v>39</v>
      </c>
      <c r="U1909" s="1" t="s">
        <v>28</v>
      </c>
      <c r="V1909" s="1" t="str">
        <f>Tabulka1[[#This Row],[z2Label]]</f>
        <v>Conductivity (mS/cm)</v>
      </c>
      <c r="W1909" s="1">
        <f t="shared" ref="W1909:X1909" si="1914">W1800</f>
        <v>0</v>
      </c>
      <c r="X1909" s="1">
        <f t="shared" si="1914"/>
        <v>0</v>
      </c>
      <c r="Y1909" s="1">
        <f>Tabulka1[[#This Row],[z2]]</f>
        <v>1.6605000000000002E-2</v>
      </c>
      <c r="Z1909" s="1">
        <f>Tabulka1[[#This Row],[std2]]</f>
        <v>1.0033845225037108E-2</v>
      </c>
      <c r="AA1909" s="1" t="s">
        <v>40</v>
      </c>
      <c r="AB1909" s="1" t="s">
        <v>37</v>
      </c>
      <c r="AC1909" s="1" t="str">
        <f>Tabulka1[[#This Row],[z2Label]]</f>
        <v>Conductivity (mS/cm)</v>
      </c>
      <c r="AD1909" s="1">
        <f>Tabulka1[[#This Row],[y2]]</f>
        <v>3.5</v>
      </c>
      <c r="AE1909" s="1">
        <f>Tabulka1[[#This Row],[x3]]</f>
        <v>0</v>
      </c>
      <c r="AF1909" s="1">
        <f>Tabulka1[[#This Row],[x2]]-Tabulka1[[#This Row],[x3]]</f>
        <v>0</v>
      </c>
      <c r="AG1909" s="1">
        <f>100-Tabulka1[[#This Row],[Na2O_proc]]-Tabulka1[[#This Row],[SiO2_proc]]</f>
        <v>100</v>
      </c>
      <c r="AH1909" s="1">
        <f>Tabulka1[[#This Row],[z2]]</f>
        <v>1.6605000000000002E-2</v>
      </c>
      <c r="AI1909" s="1">
        <f>Tabulka1[[#This Row],[std2]]</f>
        <v>1.0033845225037108E-2</v>
      </c>
      <c r="AJ1909" s="1" t="str">
        <f>Tabulka1[[#This Row],[z2Label]]</f>
        <v>Conductivity (mS/cm)</v>
      </c>
      <c r="AK1909" s="1">
        <v>25</v>
      </c>
      <c r="AL1909" s="1" t="s">
        <v>83</v>
      </c>
      <c r="AM1909" s="1" t="s">
        <v>79</v>
      </c>
      <c r="AN1909" s="1"/>
      <c r="AO1909" s="1"/>
      <c r="AP1909" s="1"/>
      <c r="AQ1909" s="1"/>
    </row>
    <row r="1910" spans="1:43" ht="16.5" x14ac:dyDescent="0.35">
      <c r="A1910" s="1">
        <f t="shared" ref="A1910:B1910" si="1915">A1801</f>
        <v>0.34050959681551257</v>
      </c>
      <c r="B1910" s="1">
        <f t="shared" si="1915"/>
        <v>0.59589179442714701</v>
      </c>
      <c r="C1910" s="1">
        <f>Tabulka1[[#This Row],[z2]]</f>
        <v>23.049999999999997</v>
      </c>
      <c r="D1910" s="1">
        <f>Tabulka1[[#This Row],[std2]]</f>
        <v>0.21213203435596475</v>
      </c>
      <c r="E1910" s="1">
        <f t="shared" si="1667"/>
        <v>10</v>
      </c>
      <c r="F1910" s="1" t="s">
        <v>84</v>
      </c>
      <c r="G1910" s="1" t="s">
        <v>27</v>
      </c>
      <c r="H1910" s="1" t="str">
        <f>Tabulka1[[#This Row],[z2Label]]</f>
        <v>Conductivity (mS/cm)</v>
      </c>
      <c r="I1910" s="1">
        <f t="shared" ref="I1910:J1910" si="1916">I1801</f>
        <v>5</v>
      </c>
      <c r="J1910" s="1">
        <f t="shared" si="1916"/>
        <v>3.5</v>
      </c>
      <c r="K1910" s="1">
        <v>23.049999999999997</v>
      </c>
      <c r="L1910" s="1">
        <v>0.21213203435596475</v>
      </c>
      <c r="M1910" s="1" t="s">
        <v>29</v>
      </c>
      <c r="N1910" s="1" t="s">
        <v>28</v>
      </c>
      <c r="O1910" s="1" t="s">
        <v>71</v>
      </c>
      <c r="P1910" s="1">
        <f t="shared" ref="P1910:Q1910" si="1917">P1801</f>
        <v>1.5468542676598485</v>
      </c>
      <c r="Q1910" s="1">
        <f t="shared" si="1917"/>
        <v>3.5</v>
      </c>
      <c r="R1910" s="1">
        <f>Tabulka1[[#This Row],[z2]]</f>
        <v>23.049999999999997</v>
      </c>
      <c r="S1910" s="1">
        <f>Tabulka1[[#This Row],[std2]]</f>
        <v>0.21213203435596475</v>
      </c>
      <c r="T1910" s="1" t="s">
        <v>39</v>
      </c>
      <c r="U1910" s="1" t="s">
        <v>28</v>
      </c>
      <c r="V1910" s="1" t="str">
        <f>Tabulka1[[#This Row],[z2Label]]</f>
        <v>Conductivity (mS/cm)</v>
      </c>
      <c r="W1910" s="1">
        <f t="shared" ref="W1910:X1910" si="1918">W1801</f>
        <v>0.34571906453952644</v>
      </c>
      <c r="X1910" s="1">
        <f t="shared" si="1918"/>
        <v>0.60500836294417115</v>
      </c>
      <c r="Y1910" s="1">
        <f>Tabulka1[[#This Row],[z2]]</f>
        <v>23.049999999999997</v>
      </c>
      <c r="Z1910" s="1">
        <f>Tabulka1[[#This Row],[std2]]</f>
        <v>0.21213203435596475</v>
      </c>
      <c r="AA1910" s="1" t="s">
        <v>40</v>
      </c>
      <c r="AB1910" s="1" t="s">
        <v>37</v>
      </c>
      <c r="AC1910" s="1" t="str">
        <f>Tabulka1[[#This Row],[z2Label]]</f>
        <v>Conductivity (mS/cm)</v>
      </c>
      <c r="AD1910" s="1">
        <f>Tabulka1[[#This Row],[y2]]</f>
        <v>3.5</v>
      </c>
      <c r="AE1910" s="1">
        <f>Tabulka1[[#This Row],[x3]]</f>
        <v>1.5468542676598485</v>
      </c>
      <c r="AF1910" s="1">
        <f>Tabulka1[[#This Row],[x2]]-Tabulka1[[#This Row],[x3]]</f>
        <v>3.4531457323401513</v>
      </c>
      <c r="AG1910" s="1">
        <f>100-Tabulka1[[#This Row],[Na2O_proc]]-Tabulka1[[#This Row],[SiO2_proc]]</f>
        <v>95</v>
      </c>
      <c r="AH1910" s="1">
        <f>Tabulka1[[#This Row],[z2]]</f>
        <v>23.049999999999997</v>
      </c>
      <c r="AI1910" s="1">
        <f>Tabulka1[[#This Row],[std2]]</f>
        <v>0.21213203435596475</v>
      </c>
      <c r="AJ1910" s="1" t="str">
        <f>Tabulka1[[#This Row],[z2Label]]</f>
        <v>Conductivity (mS/cm)</v>
      </c>
      <c r="AK1910" s="1">
        <v>25</v>
      </c>
      <c r="AL1910" s="1" t="s">
        <v>83</v>
      </c>
      <c r="AM1910" s="1" t="s">
        <v>79</v>
      </c>
      <c r="AN1910" s="1"/>
      <c r="AO1910" s="1"/>
      <c r="AP1910" s="1"/>
      <c r="AQ1910" s="1"/>
    </row>
    <row r="1911" spans="1:43" ht="16.5" x14ac:dyDescent="0.35">
      <c r="A1911" s="1">
        <f t="shared" ref="A1911:B1911" si="1919">A1802</f>
        <v>0.7080098267186905</v>
      </c>
      <c r="B1911" s="1">
        <f t="shared" si="1919"/>
        <v>1.2390171967577084</v>
      </c>
      <c r="C1911" s="1">
        <f>Tabulka1[[#This Row],[z2]]</f>
        <v>39.4</v>
      </c>
      <c r="D1911" s="1">
        <f>Tabulka1[[#This Row],[std2]]</f>
        <v>0.56568542494923602</v>
      </c>
      <c r="E1911" s="1">
        <f t="shared" si="1667"/>
        <v>10</v>
      </c>
      <c r="F1911" s="1" t="s">
        <v>84</v>
      </c>
      <c r="G1911" s="1" t="s">
        <v>27</v>
      </c>
      <c r="H1911" s="1" t="str">
        <f>Tabulka1[[#This Row],[z2Label]]</f>
        <v>Conductivity (mS/cm)</v>
      </c>
      <c r="I1911" s="1">
        <f t="shared" ref="I1911:J1911" si="1920">I1802</f>
        <v>10</v>
      </c>
      <c r="J1911" s="1">
        <f t="shared" si="1920"/>
        <v>3.5</v>
      </c>
      <c r="K1911" s="1">
        <v>39.4</v>
      </c>
      <c r="L1911" s="1">
        <v>0.56568542494923602</v>
      </c>
      <c r="M1911" s="1" t="s">
        <v>29</v>
      </c>
      <c r="N1911" s="1" t="s">
        <v>28</v>
      </c>
      <c r="O1911" s="1" t="s">
        <v>71</v>
      </c>
      <c r="P1911" s="1">
        <f t="shared" ref="P1911:Q1911" si="1921">P1802</f>
        <v>3.0937085353196969</v>
      </c>
      <c r="Q1911" s="1">
        <f t="shared" si="1921"/>
        <v>3.5</v>
      </c>
      <c r="R1911" s="1">
        <f>Tabulka1[[#This Row],[z2]]</f>
        <v>39.4</v>
      </c>
      <c r="S1911" s="1">
        <f>Tabulka1[[#This Row],[std2]]</f>
        <v>0.56568542494923602</v>
      </c>
      <c r="T1911" s="1" t="s">
        <v>39</v>
      </c>
      <c r="U1911" s="1" t="s">
        <v>28</v>
      </c>
      <c r="V1911" s="1" t="str">
        <f>Tabulka1[[#This Row],[z2Label]]</f>
        <v>Conductivity (mS/cm)</v>
      </c>
      <c r="W1911" s="1">
        <f t="shared" ref="W1911:X1911" si="1922">W1802</f>
        <v>0.72985135847233362</v>
      </c>
      <c r="X1911" s="1">
        <f t="shared" si="1922"/>
        <v>1.2772398773265836</v>
      </c>
      <c r="Y1911" s="1">
        <f>Tabulka1[[#This Row],[z2]]</f>
        <v>39.4</v>
      </c>
      <c r="Z1911" s="1">
        <f>Tabulka1[[#This Row],[std2]]</f>
        <v>0.56568542494923602</v>
      </c>
      <c r="AA1911" s="1" t="s">
        <v>40</v>
      </c>
      <c r="AB1911" s="1" t="s">
        <v>37</v>
      </c>
      <c r="AC1911" s="1" t="str">
        <f>Tabulka1[[#This Row],[z2Label]]</f>
        <v>Conductivity (mS/cm)</v>
      </c>
      <c r="AD1911" s="1">
        <f>Tabulka1[[#This Row],[y2]]</f>
        <v>3.5</v>
      </c>
      <c r="AE1911" s="1">
        <f>Tabulka1[[#This Row],[x3]]</f>
        <v>3.0937085353196969</v>
      </c>
      <c r="AF1911" s="1">
        <f>Tabulka1[[#This Row],[x2]]-Tabulka1[[#This Row],[x3]]</f>
        <v>6.9062914646803026</v>
      </c>
      <c r="AG1911" s="1">
        <f>100-Tabulka1[[#This Row],[Na2O_proc]]-Tabulka1[[#This Row],[SiO2_proc]]</f>
        <v>90</v>
      </c>
      <c r="AH1911" s="1">
        <f>Tabulka1[[#This Row],[z2]]</f>
        <v>39.4</v>
      </c>
      <c r="AI1911" s="1">
        <f>Tabulka1[[#This Row],[std2]]</f>
        <v>0.56568542494923602</v>
      </c>
      <c r="AJ1911" s="1" t="str">
        <f>Tabulka1[[#This Row],[z2Label]]</f>
        <v>Conductivity (mS/cm)</v>
      </c>
      <c r="AK1911" s="1">
        <v>25</v>
      </c>
      <c r="AL1911" s="1" t="s">
        <v>83</v>
      </c>
      <c r="AM1911" s="1" t="s">
        <v>79</v>
      </c>
      <c r="AN1911" s="1"/>
      <c r="AO1911" s="1"/>
      <c r="AP1911" s="1"/>
      <c r="AQ1911" s="1"/>
    </row>
    <row r="1912" spans="1:43" ht="16.5" x14ac:dyDescent="0.35">
      <c r="A1912" s="1">
        <f t="shared" ref="A1912:B1912" si="1923">A1803</f>
        <v>1.1062201946951484</v>
      </c>
      <c r="B1912" s="1">
        <f t="shared" si="1923"/>
        <v>1.9358853407165098</v>
      </c>
      <c r="C1912" s="1">
        <f>Tabulka1[[#This Row],[z2]]</f>
        <v>52.75</v>
      </c>
      <c r="D1912" s="1">
        <f>Tabulka1[[#This Row],[std2]]</f>
        <v>0.7778174593051983</v>
      </c>
      <c r="E1912" s="1">
        <f t="shared" ref="E1912:E1924" si="1924">E1803</f>
        <v>10</v>
      </c>
      <c r="F1912" s="1" t="s">
        <v>84</v>
      </c>
      <c r="G1912" s="1" t="s">
        <v>27</v>
      </c>
      <c r="H1912" s="1" t="str">
        <f>Tabulka1[[#This Row],[z2Label]]</f>
        <v>Conductivity (mS/cm)</v>
      </c>
      <c r="I1912" s="1">
        <f t="shared" ref="I1912:J1912" si="1925">I1803</f>
        <v>15</v>
      </c>
      <c r="J1912" s="1">
        <f t="shared" si="1925"/>
        <v>3.5</v>
      </c>
      <c r="K1912" s="1">
        <v>52.75</v>
      </c>
      <c r="L1912" s="1">
        <v>0.7778174593051983</v>
      </c>
      <c r="M1912" s="1" t="s">
        <v>29</v>
      </c>
      <c r="N1912" s="1" t="s">
        <v>28</v>
      </c>
      <c r="O1912" s="1" t="s">
        <v>71</v>
      </c>
      <c r="P1912" s="1">
        <f t="shared" ref="P1912:Q1912" si="1926">P1803</f>
        <v>4.6405628029795452</v>
      </c>
      <c r="Q1912" s="1">
        <f t="shared" si="1926"/>
        <v>3.5</v>
      </c>
      <c r="R1912" s="1">
        <f>Tabulka1[[#This Row],[z2]]</f>
        <v>52.75</v>
      </c>
      <c r="S1912" s="1">
        <f>Tabulka1[[#This Row],[std2]]</f>
        <v>0.7778174593051983</v>
      </c>
      <c r="T1912" s="1" t="s">
        <v>39</v>
      </c>
      <c r="U1912" s="1" t="s">
        <v>28</v>
      </c>
      <c r="V1912" s="1" t="str">
        <f>Tabulka1[[#This Row],[z2Label]]</f>
        <v>Conductivity (mS/cm)</v>
      </c>
      <c r="W1912" s="1">
        <f t="shared" ref="W1912:X1912" si="1927">W1803</f>
        <v>1.1591756869854708</v>
      </c>
      <c r="X1912" s="1">
        <f t="shared" si="1927"/>
        <v>2.028557452224574</v>
      </c>
      <c r="Y1912" s="1">
        <f>Tabulka1[[#This Row],[z2]]</f>
        <v>52.75</v>
      </c>
      <c r="Z1912" s="1">
        <f>Tabulka1[[#This Row],[std2]]</f>
        <v>0.7778174593051983</v>
      </c>
      <c r="AA1912" s="1" t="s">
        <v>40</v>
      </c>
      <c r="AB1912" s="1" t="s">
        <v>37</v>
      </c>
      <c r="AC1912" s="1" t="str">
        <f>Tabulka1[[#This Row],[z2Label]]</f>
        <v>Conductivity (mS/cm)</v>
      </c>
      <c r="AD1912" s="1">
        <f>Tabulka1[[#This Row],[y2]]</f>
        <v>3.5</v>
      </c>
      <c r="AE1912" s="1">
        <f>Tabulka1[[#This Row],[x3]]</f>
        <v>4.6405628029795452</v>
      </c>
      <c r="AF1912" s="1">
        <f>Tabulka1[[#This Row],[x2]]-Tabulka1[[#This Row],[x3]]</f>
        <v>10.359437197020455</v>
      </c>
      <c r="AG1912" s="1">
        <f>100-Tabulka1[[#This Row],[Na2O_proc]]-Tabulka1[[#This Row],[SiO2_proc]]</f>
        <v>85</v>
      </c>
      <c r="AH1912" s="1">
        <f>Tabulka1[[#This Row],[z2]]</f>
        <v>52.75</v>
      </c>
      <c r="AI1912" s="1">
        <f>Tabulka1[[#This Row],[std2]]</f>
        <v>0.7778174593051983</v>
      </c>
      <c r="AJ1912" s="1" t="str">
        <f>Tabulka1[[#This Row],[z2Label]]</f>
        <v>Conductivity (mS/cm)</v>
      </c>
      <c r="AK1912" s="1">
        <v>25</v>
      </c>
      <c r="AL1912" s="1" t="s">
        <v>83</v>
      </c>
      <c r="AM1912" s="1" t="s">
        <v>79</v>
      </c>
      <c r="AN1912" s="1"/>
      <c r="AO1912" s="1"/>
      <c r="AP1912" s="1"/>
      <c r="AQ1912" s="1"/>
    </row>
    <row r="1913" spans="1:43" ht="16.5" x14ac:dyDescent="0.35">
      <c r="A1913" s="1">
        <f t="shared" ref="A1913:B1913" si="1928">A1804</f>
        <v>1.5367450964936478</v>
      </c>
      <c r="B1913" s="1">
        <f t="shared" si="1928"/>
        <v>2.6893039188638834</v>
      </c>
      <c r="C1913" s="1">
        <f>Tabulka1[[#This Row],[z2]]</f>
        <v>63.75</v>
      </c>
      <c r="D1913" s="1">
        <f>Tabulka1[[#This Row],[std2]]</f>
        <v>0.63639610306789685</v>
      </c>
      <c r="E1913" s="1">
        <f t="shared" si="1924"/>
        <v>10</v>
      </c>
      <c r="F1913" s="1" t="s">
        <v>84</v>
      </c>
      <c r="G1913" s="1" t="s">
        <v>27</v>
      </c>
      <c r="H1913" s="1" t="str">
        <f>Tabulka1[[#This Row],[z2Label]]</f>
        <v>Conductivity (mS/cm)</v>
      </c>
      <c r="I1913" s="1">
        <f t="shared" ref="I1913:J1913" si="1929">I1804</f>
        <v>20</v>
      </c>
      <c r="J1913" s="1">
        <f t="shared" si="1929"/>
        <v>3.5</v>
      </c>
      <c r="K1913" s="1">
        <v>63.75</v>
      </c>
      <c r="L1913" s="1">
        <v>0.63639610306789685</v>
      </c>
      <c r="M1913" s="1" t="s">
        <v>29</v>
      </c>
      <c r="N1913" s="1" t="s">
        <v>28</v>
      </c>
      <c r="O1913" s="1" t="s">
        <v>71</v>
      </c>
      <c r="P1913" s="1">
        <f t="shared" ref="P1913:Q1913" si="1930">P1804</f>
        <v>6.1874170706393938</v>
      </c>
      <c r="Q1913" s="1">
        <f t="shared" si="1930"/>
        <v>3.5</v>
      </c>
      <c r="R1913" s="1">
        <f>Tabulka1[[#This Row],[z2]]</f>
        <v>63.75</v>
      </c>
      <c r="S1913" s="1">
        <f>Tabulka1[[#This Row],[std2]]</f>
        <v>0.63639610306789685</v>
      </c>
      <c r="T1913" s="1" t="s">
        <v>39</v>
      </c>
      <c r="U1913" s="1" t="s">
        <v>28</v>
      </c>
      <c r="V1913" s="1" t="str">
        <f>Tabulka1[[#This Row],[z2Label]]</f>
        <v>Conductivity (mS/cm)</v>
      </c>
      <c r="W1913" s="1">
        <f t="shared" ref="W1913:X1913" si="1931">W1804</f>
        <v>1.6421655565627507</v>
      </c>
      <c r="X1913" s="1">
        <f t="shared" si="1931"/>
        <v>2.8737897239848129</v>
      </c>
      <c r="Y1913" s="1">
        <f>Tabulka1[[#This Row],[z2]]</f>
        <v>63.75</v>
      </c>
      <c r="Z1913" s="1">
        <f>Tabulka1[[#This Row],[std2]]</f>
        <v>0.63639610306789685</v>
      </c>
      <c r="AA1913" s="1" t="s">
        <v>40</v>
      </c>
      <c r="AB1913" s="1" t="s">
        <v>37</v>
      </c>
      <c r="AC1913" s="1" t="str">
        <f>Tabulka1[[#This Row],[z2Label]]</f>
        <v>Conductivity (mS/cm)</v>
      </c>
      <c r="AD1913" s="1">
        <f>Tabulka1[[#This Row],[y2]]</f>
        <v>3.5</v>
      </c>
      <c r="AE1913" s="1">
        <f>Tabulka1[[#This Row],[x3]]</f>
        <v>6.1874170706393938</v>
      </c>
      <c r="AF1913" s="1">
        <f>Tabulka1[[#This Row],[x2]]-Tabulka1[[#This Row],[x3]]</f>
        <v>13.812582929360605</v>
      </c>
      <c r="AG1913" s="1">
        <f>100-Tabulka1[[#This Row],[Na2O_proc]]-Tabulka1[[#This Row],[SiO2_proc]]</f>
        <v>80</v>
      </c>
      <c r="AH1913" s="1">
        <f>Tabulka1[[#This Row],[z2]]</f>
        <v>63.75</v>
      </c>
      <c r="AI1913" s="1">
        <f>Tabulka1[[#This Row],[std2]]</f>
        <v>0.63639610306789685</v>
      </c>
      <c r="AJ1913" s="1" t="str">
        <f>Tabulka1[[#This Row],[z2Label]]</f>
        <v>Conductivity (mS/cm)</v>
      </c>
      <c r="AK1913" s="1">
        <v>25</v>
      </c>
      <c r="AL1913" s="1" t="s">
        <v>83</v>
      </c>
      <c r="AM1913" s="1" t="s">
        <v>79</v>
      </c>
      <c r="AN1913" s="1"/>
      <c r="AO1913" s="1"/>
      <c r="AP1913" s="1"/>
      <c r="AQ1913" s="1"/>
    </row>
    <row r="1914" spans="1:43" ht="16.5" x14ac:dyDescent="0.35">
      <c r="A1914" s="1">
        <f t="shared" ref="A1914:B1914" si="1932">A1805</f>
        <v>2.0012496879885444</v>
      </c>
      <c r="B1914" s="1">
        <f t="shared" si="1932"/>
        <v>3.5021869539799528</v>
      </c>
      <c r="C1914" s="1">
        <f>Tabulka1[[#This Row],[z2]]</f>
        <v>72.3</v>
      </c>
      <c r="D1914" s="1">
        <f>Tabulka1[[#This Row],[std2]]</f>
        <v>1.131370849898472</v>
      </c>
      <c r="E1914" s="1">
        <f t="shared" si="1924"/>
        <v>10</v>
      </c>
      <c r="F1914" s="1" t="s">
        <v>84</v>
      </c>
      <c r="G1914" s="1" t="s">
        <v>27</v>
      </c>
      <c r="H1914" s="1" t="str">
        <f>Tabulka1[[#This Row],[z2Label]]</f>
        <v>Conductivity (mS/cm)</v>
      </c>
      <c r="I1914" s="1">
        <f t="shared" ref="I1914:J1914" si="1933">I1805</f>
        <v>25</v>
      </c>
      <c r="J1914" s="1">
        <f t="shared" si="1933"/>
        <v>3.5</v>
      </c>
      <c r="K1914" s="1">
        <v>72.3</v>
      </c>
      <c r="L1914" s="1">
        <v>1.131370849898472</v>
      </c>
      <c r="M1914" s="1" t="s">
        <v>29</v>
      </c>
      <c r="N1914" s="1" t="s">
        <v>28</v>
      </c>
      <c r="O1914" s="1" t="s">
        <v>71</v>
      </c>
      <c r="P1914" s="1">
        <f t="shared" ref="P1914:Q1914" si="1934">P1805</f>
        <v>7.7342713382992416</v>
      </c>
      <c r="Q1914" s="1">
        <f t="shared" si="1934"/>
        <v>3.5</v>
      </c>
      <c r="R1914" s="1">
        <f>Tabulka1[[#This Row],[z2]]</f>
        <v>72.3</v>
      </c>
      <c r="S1914" s="1">
        <f>Tabulka1[[#This Row],[std2]]</f>
        <v>1.131370849898472</v>
      </c>
      <c r="T1914" s="1" t="s">
        <v>39</v>
      </c>
      <c r="U1914" s="1" t="s">
        <v>28</v>
      </c>
      <c r="V1914" s="1" t="str">
        <f>Tabulka1[[#This Row],[z2Label]]</f>
        <v>Conductivity (mS/cm)</v>
      </c>
      <c r="W1914" s="1">
        <f t="shared" ref="W1914:X1914" si="1935">W1805</f>
        <v>2.1895540754170009</v>
      </c>
      <c r="X1914" s="1">
        <f t="shared" si="1935"/>
        <v>3.8317196319797517</v>
      </c>
      <c r="Y1914" s="1">
        <f>Tabulka1[[#This Row],[z2]]</f>
        <v>72.3</v>
      </c>
      <c r="Z1914" s="1">
        <f>Tabulka1[[#This Row],[std2]]</f>
        <v>1.131370849898472</v>
      </c>
      <c r="AA1914" s="1" t="s">
        <v>40</v>
      </c>
      <c r="AB1914" s="1" t="s">
        <v>37</v>
      </c>
      <c r="AC1914" s="1" t="str">
        <f>Tabulka1[[#This Row],[z2Label]]</f>
        <v>Conductivity (mS/cm)</v>
      </c>
      <c r="AD1914" s="1">
        <f>Tabulka1[[#This Row],[y2]]</f>
        <v>3.5</v>
      </c>
      <c r="AE1914" s="1">
        <f>Tabulka1[[#This Row],[x3]]</f>
        <v>7.7342713382992416</v>
      </c>
      <c r="AF1914" s="1">
        <f>Tabulka1[[#This Row],[x2]]-Tabulka1[[#This Row],[x3]]</f>
        <v>17.265728661700759</v>
      </c>
      <c r="AG1914" s="1">
        <f>100-Tabulka1[[#This Row],[Na2O_proc]]-Tabulka1[[#This Row],[SiO2_proc]]</f>
        <v>75</v>
      </c>
      <c r="AH1914" s="1">
        <f>Tabulka1[[#This Row],[z2]]</f>
        <v>72.3</v>
      </c>
      <c r="AI1914" s="1">
        <f>Tabulka1[[#This Row],[std2]]</f>
        <v>1.131370849898472</v>
      </c>
      <c r="AJ1914" s="1" t="str">
        <f>Tabulka1[[#This Row],[z2Label]]</f>
        <v>Conductivity (mS/cm)</v>
      </c>
      <c r="AK1914" s="1">
        <v>25</v>
      </c>
      <c r="AL1914" s="1" t="s">
        <v>83</v>
      </c>
      <c r="AM1914" s="1" t="s">
        <v>79</v>
      </c>
      <c r="AN1914" s="1"/>
      <c r="AO1914" s="1"/>
      <c r="AP1914" s="1"/>
      <c r="AQ1914" s="1"/>
    </row>
    <row r="1915" spans="1:43" ht="16.5" x14ac:dyDescent="0.35">
      <c r="A1915" s="1">
        <f t="shared" ref="A1915:B1915" si="1936">A1806</f>
        <v>2.5106822212588185</v>
      </c>
      <c r="B1915" s="1">
        <f t="shared" si="1936"/>
        <v>4.3936938872029323</v>
      </c>
      <c r="C1915" s="1">
        <f>Tabulka1[[#This Row],[z2]]</f>
        <v>78.05</v>
      </c>
      <c r="D1915" s="1">
        <f>Tabulka1[[#This Row],[std2]]</f>
        <v>1.0606601717798212</v>
      </c>
      <c r="E1915" s="1">
        <f t="shared" si="1924"/>
        <v>10</v>
      </c>
      <c r="F1915" s="1" t="s">
        <v>84</v>
      </c>
      <c r="G1915" s="1" t="s">
        <v>27</v>
      </c>
      <c r="H1915" s="1" t="str">
        <f>Tabulka1[[#This Row],[z2Label]]</f>
        <v>Conductivity (mS/cm)</v>
      </c>
      <c r="I1915" s="1">
        <f t="shared" ref="I1915:J1915" si="1937">I1806</f>
        <v>30</v>
      </c>
      <c r="J1915" s="1">
        <f t="shared" si="1937"/>
        <v>3.5</v>
      </c>
      <c r="K1915" s="1">
        <v>78.05</v>
      </c>
      <c r="L1915" s="1">
        <v>1.0606601717798212</v>
      </c>
      <c r="M1915" s="1" t="s">
        <v>29</v>
      </c>
      <c r="N1915" s="1" t="s">
        <v>28</v>
      </c>
      <c r="O1915" s="1" t="s">
        <v>71</v>
      </c>
      <c r="P1915" s="1">
        <f t="shared" ref="P1915:Q1915" si="1938">P1806</f>
        <v>9.2811256059590903</v>
      </c>
      <c r="Q1915" s="1">
        <f t="shared" si="1938"/>
        <v>3.5</v>
      </c>
      <c r="R1915" s="1">
        <f>Tabulka1[[#This Row],[z2]]</f>
        <v>78.05</v>
      </c>
      <c r="S1915" s="1">
        <f>Tabulka1[[#This Row],[std2]]</f>
        <v>1.0606601717798212</v>
      </c>
      <c r="T1915" s="1" t="s">
        <v>39</v>
      </c>
      <c r="U1915" s="1" t="s">
        <v>28</v>
      </c>
      <c r="V1915" s="1" t="str">
        <f>Tabulka1[[#This Row],[z2Label]]</f>
        <v>Conductivity (mS/cm)</v>
      </c>
      <c r="W1915" s="1">
        <f t="shared" ref="W1915:X1915" si="1939">W1806</f>
        <v>2.815140954107572</v>
      </c>
      <c r="X1915" s="1">
        <f t="shared" si="1939"/>
        <v>4.9264966696882517</v>
      </c>
      <c r="Y1915" s="1">
        <f>Tabulka1[[#This Row],[z2]]</f>
        <v>78.05</v>
      </c>
      <c r="Z1915" s="1">
        <f>Tabulka1[[#This Row],[std2]]</f>
        <v>1.0606601717798212</v>
      </c>
      <c r="AA1915" s="1" t="s">
        <v>40</v>
      </c>
      <c r="AB1915" s="1" t="s">
        <v>37</v>
      </c>
      <c r="AC1915" s="1" t="str">
        <f>Tabulka1[[#This Row],[z2Label]]</f>
        <v>Conductivity (mS/cm)</v>
      </c>
      <c r="AD1915" s="1">
        <f>Tabulka1[[#This Row],[y2]]</f>
        <v>3.5</v>
      </c>
      <c r="AE1915" s="1">
        <f>Tabulka1[[#This Row],[x3]]</f>
        <v>9.2811256059590903</v>
      </c>
      <c r="AF1915" s="1">
        <f>Tabulka1[[#This Row],[x2]]-Tabulka1[[#This Row],[x3]]</f>
        <v>20.71887439404091</v>
      </c>
      <c r="AG1915" s="1">
        <f>100-Tabulka1[[#This Row],[Na2O_proc]]-Tabulka1[[#This Row],[SiO2_proc]]</f>
        <v>70</v>
      </c>
      <c r="AH1915" s="1">
        <f>Tabulka1[[#This Row],[z2]]</f>
        <v>78.05</v>
      </c>
      <c r="AI1915" s="1">
        <f>Tabulka1[[#This Row],[std2]]</f>
        <v>1.0606601717798212</v>
      </c>
      <c r="AJ1915" s="1" t="str">
        <f>Tabulka1[[#This Row],[z2Label]]</f>
        <v>Conductivity (mS/cm)</v>
      </c>
      <c r="AK1915" s="1">
        <v>25</v>
      </c>
      <c r="AL1915" s="1" t="s">
        <v>83</v>
      </c>
      <c r="AM1915" s="1" t="s">
        <v>79</v>
      </c>
      <c r="AN1915" s="1"/>
      <c r="AO1915" s="1"/>
      <c r="AP1915" s="1"/>
      <c r="AQ1915" s="1"/>
    </row>
    <row r="1916" spans="1:43" ht="16.5" x14ac:dyDescent="0.35">
      <c r="A1916" s="1">
        <f t="shared" ref="A1916:B1916" si="1940">A1807</f>
        <v>2.5339044919387481</v>
      </c>
      <c r="B1916" s="1">
        <f t="shared" si="1940"/>
        <v>4.434332860892809</v>
      </c>
      <c r="C1916" s="1">
        <f>Tabulka1[[#This Row],[z2]]</f>
        <v>78.599999999999994</v>
      </c>
      <c r="D1916" s="1">
        <f>Tabulka1[[#This Row],[std2]]</f>
        <v>1.4142135623730951</v>
      </c>
      <c r="E1916" s="1">
        <f t="shared" si="1924"/>
        <v>10</v>
      </c>
      <c r="F1916" s="1" t="s">
        <v>84</v>
      </c>
      <c r="G1916" s="1" t="s">
        <v>27</v>
      </c>
      <c r="H1916" s="1" t="str">
        <f>Tabulka1[[#This Row],[z2Label]]</f>
        <v>Conductivity (mS/cm)</v>
      </c>
      <c r="I1916" s="1">
        <f t="shared" ref="I1916:J1916" si="1941">I1807</f>
        <v>30.22</v>
      </c>
      <c r="J1916" s="1">
        <f t="shared" si="1941"/>
        <v>3.5</v>
      </c>
      <c r="K1916" s="1">
        <v>78.599999999999994</v>
      </c>
      <c r="L1916" s="1">
        <v>1.4142135623730951</v>
      </c>
      <c r="M1916" s="1" t="s">
        <v>29</v>
      </c>
      <c r="N1916" s="1" t="s">
        <v>28</v>
      </c>
      <c r="O1916" s="1" t="s">
        <v>71</v>
      </c>
      <c r="P1916" s="1">
        <f t="shared" ref="P1916:Q1916" si="1942">P1807</f>
        <v>9.3491871937361228</v>
      </c>
      <c r="Q1916" s="1">
        <f t="shared" si="1942"/>
        <v>3.5</v>
      </c>
      <c r="R1916" s="1">
        <f>Tabulka1[[#This Row],[z2]]</f>
        <v>78.599999999999994</v>
      </c>
      <c r="S1916" s="1">
        <f>Tabulka1[[#This Row],[std2]]</f>
        <v>1.4142135623730951</v>
      </c>
      <c r="T1916" s="1" t="s">
        <v>39</v>
      </c>
      <c r="U1916" s="1" t="s">
        <v>28</v>
      </c>
      <c r="V1916" s="1" t="str">
        <f>Tabulka1[[#This Row],[z2Label]]</f>
        <v>Conductivity (mS/cm)</v>
      </c>
      <c r="W1916" s="1">
        <f t="shared" ref="W1916:X1916" si="1943">W1807</f>
        <v>2.8447258881815025</v>
      </c>
      <c r="X1916" s="1">
        <f t="shared" si="1943"/>
        <v>4.9782703043176308</v>
      </c>
      <c r="Y1916" s="1">
        <f>Tabulka1[[#This Row],[z2]]</f>
        <v>78.599999999999994</v>
      </c>
      <c r="Z1916" s="1">
        <f>Tabulka1[[#This Row],[std2]]</f>
        <v>1.4142135623730951</v>
      </c>
      <c r="AA1916" s="1" t="s">
        <v>40</v>
      </c>
      <c r="AB1916" s="1" t="s">
        <v>37</v>
      </c>
      <c r="AC1916" s="1" t="str">
        <f>Tabulka1[[#This Row],[z2Label]]</f>
        <v>Conductivity (mS/cm)</v>
      </c>
      <c r="AD1916" s="1">
        <f>Tabulka1[[#This Row],[y2]]</f>
        <v>3.5</v>
      </c>
      <c r="AE1916" s="1">
        <f>Tabulka1[[#This Row],[x3]]</f>
        <v>9.3491871937361228</v>
      </c>
      <c r="AF1916" s="1">
        <f>Tabulka1[[#This Row],[x2]]-Tabulka1[[#This Row],[x3]]</f>
        <v>20.870812806263878</v>
      </c>
      <c r="AG1916" s="1">
        <f>100-Tabulka1[[#This Row],[Na2O_proc]]-Tabulka1[[#This Row],[SiO2_proc]]</f>
        <v>69.78</v>
      </c>
      <c r="AH1916" s="1">
        <f>Tabulka1[[#This Row],[z2]]</f>
        <v>78.599999999999994</v>
      </c>
      <c r="AI1916" s="1">
        <f>Tabulka1[[#This Row],[std2]]</f>
        <v>1.4142135623730951</v>
      </c>
      <c r="AJ1916" s="1" t="str">
        <f>Tabulka1[[#This Row],[z2Label]]</f>
        <v>Conductivity (mS/cm)</v>
      </c>
      <c r="AK1916" s="1">
        <v>25</v>
      </c>
      <c r="AL1916" s="1" t="s">
        <v>83</v>
      </c>
      <c r="AM1916" s="1" t="s">
        <v>79</v>
      </c>
      <c r="AN1916" s="1"/>
      <c r="AO1916" s="1"/>
      <c r="AP1916" s="1"/>
      <c r="AQ1916" s="1"/>
    </row>
    <row r="1917" spans="1:43" ht="16.5" x14ac:dyDescent="0.35">
      <c r="A1917" s="1">
        <f t="shared" ref="A1917:B1917" si="1944">A1808</f>
        <v>0</v>
      </c>
      <c r="B1917" s="1">
        <f t="shared" si="1944"/>
        <v>0</v>
      </c>
      <c r="C1917" s="1">
        <f>Tabulka1[[#This Row],[z2]]</f>
        <v>1.6605000000000002E-2</v>
      </c>
      <c r="D1917" s="1">
        <f>Tabulka1[[#This Row],[std2]]</f>
        <v>1.0033845225037108E-2</v>
      </c>
      <c r="E1917" s="1">
        <f t="shared" si="1924"/>
        <v>11</v>
      </c>
      <c r="F1917" s="1" t="s">
        <v>84</v>
      </c>
      <c r="G1917" s="1" t="s">
        <v>27</v>
      </c>
      <c r="H1917" s="1" t="str">
        <f>Tabulka1[[#This Row],[z2Label]]</f>
        <v>Conductivity (mS/cm)</v>
      </c>
      <c r="I1917" s="1">
        <f t="shared" ref="I1917:J1917" si="1945">I1808</f>
        <v>0</v>
      </c>
      <c r="J1917" s="1">
        <f t="shared" si="1945"/>
        <v>3.6859999999999999</v>
      </c>
      <c r="K1917">
        <v>1.6605000000000002E-2</v>
      </c>
      <c r="L1917">
        <v>1.0033845225037108E-2</v>
      </c>
      <c r="M1917" s="1" t="s">
        <v>29</v>
      </c>
      <c r="N1917" s="1" t="s">
        <v>28</v>
      </c>
      <c r="O1917" s="1" t="s">
        <v>71</v>
      </c>
      <c r="P1917" s="1">
        <f t="shared" ref="P1917:Q1917" si="1946">P1808</f>
        <v>0</v>
      </c>
      <c r="Q1917" s="1">
        <f t="shared" si="1946"/>
        <v>3.6859999999999999</v>
      </c>
      <c r="R1917" s="1">
        <f>Tabulka1[[#This Row],[z2]]</f>
        <v>1.6605000000000002E-2</v>
      </c>
      <c r="S1917" s="1">
        <f>Tabulka1[[#This Row],[std2]]</f>
        <v>1.0033845225037108E-2</v>
      </c>
      <c r="T1917" s="1" t="s">
        <v>39</v>
      </c>
      <c r="U1917" s="1" t="s">
        <v>28</v>
      </c>
      <c r="V1917" s="1" t="str">
        <f>Tabulka1[[#This Row],[z2Label]]</f>
        <v>Conductivity (mS/cm)</v>
      </c>
      <c r="W1917" s="1">
        <f t="shared" ref="W1917:X1917" si="1947">W1808</f>
        <v>0</v>
      </c>
      <c r="X1917" s="1">
        <f t="shared" si="1947"/>
        <v>0</v>
      </c>
      <c r="Y1917" s="1">
        <f>Tabulka1[[#This Row],[z2]]</f>
        <v>1.6605000000000002E-2</v>
      </c>
      <c r="Z1917" s="1">
        <f>Tabulka1[[#This Row],[std2]]</f>
        <v>1.0033845225037108E-2</v>
      </c>
      <c r="AA1917" s="1" t="s">
        <v>40</v>
      </c>
      <c r="AB1917" s="1" t="s">
        <v>37</v>
      </c>
      <c r="AC1917" s="1" t="str">
        <f>Tabulka1[[#This Row],[z2Label]]</f>
        <v>Conductivity (mS/cm)</v>
      </c>
      <c r="AD1917" s="1">
        <f>Tabulka1[[#This Row],[y2]]</f>
        <v>3.6859999999999999</v>
      </c>
      <c r="AE1917" s="1">
        <f>Tabulka1[[#This Row],[x3]]</f>
        <v>0</v>
      </c>
      <c r="AF1917" s="1">
        <f>Tabulka1[[#This Row],[x2]]-Tabulka1[[#This Row],[x3]]</f>
        <v>0</v>
      </c>
      <c r="AG1917" s="1">
        <f>100-Tabulka1[[#This Row],[Na2O_proc]]-Tabulka1[[#This Row],[SiO2_proc]]</f>
        <v>100</v>
      </c>
      <c r="AH1917" s="1">
        <f>Tabulka1[[#This Row],[z2]]</f>
        <v>1.6605000000000002E-2</v>
      </c>
      <c r="AI1917" s="1">
        <f>Tabulka1[[#This Row],[std2]]</f>
        <v>1.0033845225037108E-2</v>
      </c>
      <c r="AJ1917" s="1" t="str">
        <f>Tabulka1[[#This Row],[z2Label]]</f>
        <v>Conductivity (mS/cm)</v>
      </c>
      <c r="AK1917" s="1">
        <v>25</v>
      </c>
      <c r="AL1917" s="1" t="s">
        <v>83</v>
      </c>
      <c r="AM1917" s="1" t="s">
        <v>79</v>
      </c>
      <c r="AN1917" s="1"/>
      <c r="AO1917" s="1"/>
      <c r="AP1917" s="1"/>
      <c r="AQ1917" s="1"/>
    </row>
    <row r="1918" spans="1:43" ht="16.5" x14ac:dyDescent="0.35">
      <c r="A1918" s="1">
        <f t="shared" ref="A1918:B1918" si="1948">A1809</f>
        <v>0.3274675295084557</v>
      </c>
      <c r="B1918" s="1">
        <f t="shared" si="1948"/>
        <v>0.6035226568840838</v>
      </c>
      <c r="C1918" s="1">
        <f>Tabulka1[[#This Row],[z2]]</f>
        <v>22.1</v>
      </c>
      <c r="D1918" s="1">
        <f>Tabulka1[[#This Row],[std2]]</f>
        <v>0.141421356237309</v>
      </c>
      <c r="E1918" s="1">
        <f t="shared" si="1924"/>
        <v>11</v>
      </c>
      <c r="F1918" s="1" t="s">
        <v>84</v>
      </c>
      <c r="G1918" s="1" t="s">
        <v>27</v>
      </c>
      <c r="H1918" s="1" t="str">
        <f>Tabulka1[[#This Row],[z2Label]]</f>
        <v>Conductivity (mS/cm)</v>
      </c>
      <c r="I1918" s="1">
        <f t="shared" ref="I1918:J1918" si="1949">I1809</f>
        <v>5</v>
      </c>
      <c r="J1918" s="1">
        <f t="shared" si="1949"/>
        <v>3.6859999999999999</v>
      </c>
      <c r="K1918" s="1">
        <v>22.1</v>
      </c>
      <c r="L1918" s="1">
        <v>0.141421356237309</v>
      </c>
      <c r="M1918" s="1" t="s">
        <v>29</v>
      </c>
      <c r="N1918" s="1" t="s">
        <v>28</v>
      </c>
      <c r="O1918" s="1" t="s">
        <v>71</v>
      </c>
      <c r="P1918" s="1">
        <f t="shared" ref="P1918:Q1918" si="1950">P1809</f>
        <v>1.4920915157911172</v>
      </c>
      <c r="Q1918" s="1">
        <f t="shared" si="1950"/>
        <v>3.6859999999999999</v>
      </c>
      <c r="R1918" s="1">
        <f>Tabulka1[[#This Row],[z2]]</f>
        <v>22.1</v>
      </c>
      <c r="S1918" s="1">
        <f>Tabulka1[[#This Row],[std2]]</f>
        <v>0.141421356237309</v>
      </c>
      <c r="T1918" s="1" t="s">
        <v>39</v>
      </c>
      <c r="U1918" s="1" t="s">
        <v>28</v>
      </c>
      <c r="V1918" s="1" t="str">
        <f>Tabulka1[[#This Row],[z2Label]]</f>
        <v>Conductivity (mS/cm)</v>
      </c>
      <c r="W1918" s="1">
        <f t="shared" ref="W1918:X1918" si="1951">W1809</f>
        <v>0.33347969090007556</v>
      </c>
      <c r="X1918" s="1">
        <f t="shared" si="1951"/>
        <v>0.61460307032883921</v>
      </c>
      <c r="Y1918" s="1">
        <f>Tabulka1[[#This Row],[z2]]</f>
        <v>22.1</v>
      </c>
      <c r="Z1918" s="1">
        <f>Tabulka1[[#This Row],[std2]]</f>
        <v>0.141421356237309</v>
      </c>
      <c r="AA1918" s="1" t="s">
        <v>40</v>
      </c>
      <c r="AB1918" s="1" t="s">
        <v>37</v>
      </c>
      <c r="AC1918" s="1" t="str">
        <f>Tabulka1[[#This Row],[z2Label]]</f>
        <v>Conductivity (mS/cm)</v>
      </c>
      <c r="AD1918" s="1">
        <f>Tabulka1[[#This Row],[y2]]</f>
        <v>3.6859999999999999</v>
      </c>
      <c r="AE1918" s="1">
        <f>Tabulka1[[#This Row],[x3]]</f>
        <v>1.4920915157911172</v>
      </c>
      <c r="AF1918" s="1">
        <f>Tabulka1[[#This Row],[x2]]-Tabulka1[[#This Row],[x3]]</f>
        <v>3.5079084842088828</v>
      </c>
      <c r="AG1918" s="1">
        <f>100-Tabulka1[[#This Row],[Na2O_proc]]-Tabulka1[[#This Row],[SiO2_proc]]</f>
        <v>95</v>
      </c>
      <c r="AH1918" s="1">
        <f>Tabulka1[[#This Row],[z2]]</f>
        <v>22.1</v>
      </c>
      <c r="AI1918" s="1">
        <f>Tabulka1[[#This Row],[std2]]</f>
        <v>0.141421356237309</v>
      </c>
      <c r="AJ1918" s="1" t="str">
        <f>Tabulka1[[#This Row],[z2Label]]</f>
        <v>Conductivity (mS/cm)</v>
      </c>
      <c r="AK1918" s="1">
        <v>25</v>
      </c>
      <c r="AL1918" s="1" t="s">
        <v>83</v>
      </c>
      <c r="AM1918" s="1" t="s">
        <v>79</v>
      </c>
      <c r="AN1918" s="1"/>
      <c r="AO1918" s="1"/>
      <c r="AP1918" s="1"/>
      <c r="AQ1918" s="1"/>
    </row>
    <row r="1919" spans="1:43" ht="16.5" x14ac:dyDescent="0.35">
      <c r="A1919" s="1">
        <f t="shared" ref="A1919:B1919" si="1952">A1810</f>
        <v>0.68059066217206809</v>
      </c>
      <c r="B1919" s="1">
        <f t="shared" si="1952"/>
        <v>1.2543285903831214</v>
      </c>
      <c r="C1919" s="1">
        <f>Tabulka1[[#This Row],[z2]]</f>
        <v>37.400000000000006</v>
      </c>
      <c r="D1919" s="1">
        <f>Tabulka1[[#This Row],[std2]]</f>
        <v>0.42426406871192951</v>
      </c>
      <c r="E1919" s="1">
        <f t="shared" si="1924"/>
        <v>11</v>
      </c>
      <c r="F1919" s="1" t="s">
        <v>84</v>
      </c>
      <c r="G1919" s="1" t="s">
        <v>27</v>
      </c>
      <c r="H1919" s="1" t="str">
        <f>Tabulka1[[#This Row],[z2Label]]</f>
        <v>Conductivity (mS/cm)</v>
      </c>
      <c r="I1919" s="1">
        <f t="shared" ref="I1919:J1919" si="1953">I1810</f>
        <v>10</v>
      </c>
      <c r="J1919" s="1">
        <f t="shared" si="1953"/>
        <v>3.6859999999999999</v>
      </c>
      <c r="K1919" s="1">
        <v>37.400000000000006</v>
      </c>
      <c r="L1919" s="1">
        <v>0.42426406871192951</v>
      </c>
      <c r="M1919" s="1" t="s">
        <v>29</v>
      </c>
      <c r="N1919" s="1" t="s">
        <v>28</v>
      </c>
      <c r="O1919" s="1" t="s">
        <v>71</v>
      </c>
      <c r="P1919" s="1">
        <f t="shared" ref="P1919:Q1919" si="1954">P1810</f>
        <v>2.9841830315822344</v>
      </c>
      <c r="Q1919" s="1">
        <f t="shared" si="1954"/>
        <v>3.6859999999999999</v>
      </c>
      <c r="R1919" s="1">
        <f>Tabulka1[[#This Row],[z2]]</f>
        <v>37.400000000000006</v>
      </c>
      <c r="S1919" s="1">
        <f>Tabulka1[[#This Row],[std2]]</f>
        <v>0.42426406871192951</v>
      </c>
      <c r="T1919" s="1" t="s">
        <v>39</v>
      </c>
      <c r="U1919" s="1" t="s">
        <v>28</v>
      </c>
      <c r="V1919" s="1" t="str">
        <f>Tabulka1[[#This Row],[z2Label]]</f>
        <v>Conductivity (mS/cm)</v>
      </c>
      <c r="W1919" s="1">
        <f t="shared" ref="W1919:X1919" si="1955">W1810</f>
        <v>0.70401268078904844</v>
      </c>
      <c r="X1919" s="1">
        <f t="shared" si="1955"/>
        <v>1.2974953706942161</v>
      </c>
      <c r="Y1919" s="1">
        <f>Tabulka1[[#This Row],[z2]]</f>
        <v>37.400000000000006</v>
      </c>
      <c r="Z1919" s="1">
        <f>Tabulka1[[#This Row],[std2]]</f>
        <v>0.42426406871192951</v>
      </c>
      <c r="AA1919" s="1" t="s">
        <v>40</v>
      </c>
      <c r="AB1919" s="1" t="s">
        <v>37</v>
      </c>
      <c r="AC1919" s="1" t="str">
        <f>Tabulka1[[#This Row],[z2Label]]</f>
        <v>Conductivity (mS/cm)</v>
      </c>
      <c r="AD1919" s="1">
        <f>Tabulka1[[#This Row],[y2]]</f>
        <v>3.6859999999999999</v>
      </c>
      <c r="AE1919" s="1">
        <f>Tabulka1[[#This Row],[x3]]</f>
        <v>2.9841830315822344</v>
      </c>
      <c r="AF1919" s="1">
        <f>Tabulka1[[#This Row],[x2]]-Tabulka1[[#This Row],[x3]]</f>
        <v>7.0158169684177656</v>
      </c>
      <c r="AG1919" s="1">
        <f>100-Tabulka1[[#This Row],[Na2O_proc]]-Tabulka1[[#This Row],[SiO2_proc]]</f>
        <v>90</v>
      </c>
      <c r="AH1919" s="1">
        <f>Tabulka1[[#This Row],[z2]]</f>
        <v>37.400000000000006</v>
      </c>
      <c r="AI1919" s="1">
        <f>Tabulka1[[#This Row],[std2]]</f>
        <v>0.42426406871192951</v>
      </c>
      <c r="AJ1919" s="1" t="str">
        <f>Tabulka1[[#This Row],[z2Label]]</f>
        <v>Conductivity (mS/cm)</v>
      </c>
      <c r="AK1919" s="1">
        <v>25</v>
      </c>
      <c r="AL1919" s="1" t="s">
        <v>83</v>
      </c>
      <c r="AM1919" s="1" t="s">
        <v>79</v>
      </c>
      <c r="AN1919" s="1"/>
      <c r="AO1919" s="1"/>
      <c r="AP1919" s="1"/>
      <c r="AQ1919" s="1"/>
    </row>
    <row r="1920" spans="1:43" ht="16.5" x14ac:dyDescent="0.35">
      <c r="A1920" s="1">
        <f t="shared" ref="A1920:B1920" si="1956">A1811</f>
        <v>1.0632336594271778</v>
      </c>
      <c r="B1920" s="1">
        <f t="shared" si="1956"/>
        <v>1.9595396343242888</v>
      </c>
      <c r="C1920" s="1">
        <f>Tabulka1[[#This Row],[z2]]</f>
        <v>50.05</v>
      </c>
      <c r="D1920" s="1">
        <f>Tabulka1[[#This Row],[std2]]</f>
        <v>0.35355339059327379</v>
      </c>
      <c r="E1920" s="1">
        <f t="shared" si="1924"/>
        <v>11</v>
      </c>
      <c r="F1920" s="1" t="s">
        <v>84</v>
      </c>
      <c r="G1920" s="1" t="s">
        <v>27</v>
      </c>
      <c r="H1920" s="1" t="str">
        <f>Tabulka1[[#This Row],[z2Label]]</f>
        <v>Conductivity (mS/cm)</v>
      </c>
      <c r="I1920" s="1">
        <f t="shared" ref="I1920:J1920" si="1957">I1811</f>
        <v>15</v>
      </c>
      <c r="J1920" s="1">
        <f t="shared" si="1957"/>
        <v>3.6859999999999999</v>
      </c>
      <c r="K1920" s="1">
        <v>50.05</v>
      </c>
      <c r="L1920" s="1">
        <v>0.35355339059327379</v>
      </c>
      <c r="M1920" s="1" t="s">
        <v>29</v>
      </c>
      <c r="N1920" s="1" t="s">
        <v>28</v>
      </c>
      <c r="O1920" s="1" t="s">
        <v>71</v>
      </c>
      <c r="P1920" s="1">
        <f t="shared" ref="P1920:Q1920" si="1958">P1811</f>
        <v>4.4762745473733512</v>
      </c>
      <c r="Q1920" s="1">
        <f t="shared" si="1958"/>
        <v>3.6859999999999999</v>
      </c>
      <c r="R1920" s="1">
        <f>Tabulka1[[#This Row],[z2]]</f>
        <v>50.05</v>
      </c>
      <c r="S1920" s="1">
        <f>Tabulka1[[#This Row],[std2]]</f>
        <v>0.35355339059327379</v>
      </c>
      <c r="T1920" s="1" t="s">
        <v>39</v>
      </c>
      <c r="U1920" s="1" t="s">
        <v>28</v>
      </c>
      <c r="V1920" s="1" t="str">
        <f>Tabulka1[[#This Row],[z2Label]]</f>
        <v>Conductivity (mS/cm)</v>
      </c>
      <c r="W1920" s="1">
        <f t="shared" ref="W1920:X1920" si="1959">W1811</f>
        <v>1.1181377871355476</v>
      </c>
      <c r="X1920" s="1">
        <f t="shared" si="1959"/>
        <v>2.0607279416908142</v>
      </c>
      <c r="Y1920" s="1">
        <f>Tabulka1[[#This Row],[z2]]</f>
        <v>50.05</v>
      </c>
      <c r="Z1920" s="1">
        <f>Tabulka1[[#This Row],[std2]]</f>
        <v>0.35355339059327379</v>
      </c>
      <c r="AA1920" s="1" t="s">
        <v>40</v>
      </c>
      <c r="AB1920" s="1" t="s">
        <v>37</v>
      </c>
      <c r="AC1920" s="1" t="str">
        <f>Tabulka1[[#This Row],[z2Label]]</f>
        <v>Conductivity (mS/cm)</v>
      </c>
      <c r="AD1920" s="1">
        <f>Tabulka1[[#This Row],[y2]]</f>
        <v>3.6859999999999999</v>
      </c>
      <c r="AE1920" s="1">
        <f>Tabulka1[[#This Row],[x3]]</f>
        <v>4.4762745473733512</v>
      </c>
      <c r="AF1920" s="1">
        <f>Tabulka1[[#This Row],[x2]]-Tabulka1[[#This Row],[x3]]</f>
        <v>10.52372545262665</v>
      </c>
      <c r="AG1920" s="1">
        <f>100-Tabulka1[[#This Row],[Na2O_proc]]-Tabulka1[[#This Row],[SiO2_proc]]</f>
        <v>85</v>
      </c>
      <c r="AH1920" s="1">
        <f>Tabulka1[[#This Row],[z2]]</f>
        <v>50.05</v>
      </c>
      <c r="AI1920" s="1">
        <f>Tabulka1[[#This Row],[std2]]</f>
        <v>0.35355339059327379</v>
      </c>
      <c r="AJ1920" s="1" t="str">
        <f>Tabulka1[[#This Row],[z2Label]]</f>
        <v>Conductivity (mS/cm)</v>
      </c>
      <c r="AK1920" s="1">
        <v>25</v>
      </c>
      <c r="AL1920" s="1" t="s">
        <v>83</v>
      </c>
      <c r="AM1920" s="1" t="s">
        <v>79</v>
      </c>
      <c r="AN1920" s="1"/>
      <c r="AO1920" s="1"/>
      <c r="AP1920" s="1"/>
      <c r="AQ1920" s="1"/>
    </row>
    <row r="1921" spans="1:43" ht="16.5" x14ac:dyDescent="0.35">
      <c r="A1921" s="1">
        <f t="shared" ref="A1921:B1921" si="1960">A1812</f>
        <v>1.4781713092220747</v>
      </c>
      <c r="B1921" s="1">
        <f t="shared" si="1960"/>
        <v>2.7242697228962838</v>
      </c>
      <c r="C1921" s="1">
        <f>Tabulka1[[#This Row],[z2]]</f>
        <v>60.400000000000006</v>
      </c>
      <c r="D1921" s="1">
        <f>Tabulka1[[#This Row],[std2]]</f>
        <v>0.42426406871192951</v>
      </c>
      <c r="E1921" s="1">
        <f t="shared" si="1924"/>
        <v>11</v>
      </c>
      <c r="F1921" s="1" t="s">
        <v>84</v>
      </c>
      <c r="G1921" s="1" t="s">
        <v>27</v>
      </c>
      <c r="H1921" s="1" t="str">
        <f>Tabulka1[[#This Row],[z2Label]]</f>
        <v>Conductivity (mS/cm)</v>
      </c>
      <c r="I1921" s="1">
        <f t="shared" ref="I1921:J1921" si="1961">I1812</f>
        <v>20</v>
      </c>
      <c r="J1921" s="1">
        <f t="shared" si="1961"/>
        <v>3.6859999999999999</v>
      </c>
      <c r="K1921" s="1">
        <v>60.400000000000006</v>
      </c>
      <c r="L1921" s="1">
        <v>0.42426406871192951</v>
      </c>
      <c r="M1921" s="1" t="s">
        <v>29</v>
      </c>
      <c r="N1921" s="1" t="s">
        <v>28</v>
      </c>
      <c r="O1921" s="1" t="s">
        <v>71</v>
      </c>
      <c r="P1921" s="1">
        <f t="shared" ref="P1921:Q1921" si="1962">P1812</f>
        <v>5.9683660631644688</v>
      </c>
      <c r="Q1921" s="1">
        <f t="shared" si="1962"/>
        <v>3.6859999999999999</v>
      </c>
      <c r="R1921" s="1">
        <f>Tabulka1[[#This Row],[z2]]</f>
        <v>60.400000000000006</v>
      </c>
      <c r="S1921" s="1">
        <f>Tabulka1[[#This Row],[std2]]</f>
        <v>0.42426406871192951</v>
      </c>
      <c r="T1921" s="1" t="s">
        <v>39</v>
      </c>
      <c r="U1921" s="1" t="s">
        <v>28</v>
      </c>
      <c r="V1921" s="1" t="str">
        <f>Tabulka1[[#This Row],[z2Label]]</f>
        <v>Conductivity (mS/cm)</v>
      </c>
      <c r="W1921" s="1">
        <f t="shared" ref="W1921:X1921" si="1963">W1812</f>
        <v>1.5840285317753591</v>
      </c>
      <c r="X1921" s="1">
        <f t="shared" si="1963"/>
        <v>2.9193645840619862</v>
      </c>
      <c r="Y1921" s="1">
        <f>Tabulka1[[#This Row],[z2]]</f>
        <v>60.400000000000006</v>
      </c>
      <c r="Z1921" s="1">
        <f>Tabulka1[[#This Row],[std2]]</f>
        <v>0.42426406871192951</v>
      </c>
      <c r="AA1921" s="1" t="s">
        <v>40</v>
      </c>
      <c r="AB1921" s="1" t="s">
        <v>37</v>
      </c>
      <c r="AC1921" s="1" t="str">
        <f>Tabulka1[[#This Row],[z2Label]]</f>
        <v>Conductivity (mS/cm)</v>
      </c>
      <c r="AD1921" s="1">
        <f>Tabulka1[[#This Row],[y2]]</f>
        <v>3.6859999999999999</v>
      </c>
      <c r="AE1921" s="1">
        <f>Tabulka1[[#This Row],[x3]]</f>
        <v>5.9683660631644688</v>
      </c>
      <c r="AF1921" s="1">
        <f>Tabulka1[[#This Row],[x2]]-Tabulka1[[#This Row],[x3]]</f>
        <v>14.031633936835531</v>
      </c>
      <c r="AG1921" s="1">
        <f>100-Tabulka1[[#This Row],[Na2O_proc]]-Tabulka1[[#This Row],[SiO2_proc]]</f>
        <v>80</v>
      </c>
      <c r="AH1921" s="1">
        <f>Tabulka1[[#This Row],[z2]]</f>
        <v>60.400000000000006</v>
      </c>
      <c r="AI1921" s="1">
        <f>Tabulka1[[#This Row],[std2]]</f>
        <v>0.42426406871192951</v>
      </c>
      <c r="AJ1921" s="1" t="str">
        <f>Tabulka1[[#This Row],[z2Label]]</f>
        <v>Conductivity (mS/cm)</v>
      </c>
      <c r="AK1921" s="1">
        <v>25</v>
      </c>
      <c r="AL1921" s="1" t="s">
        <v>83</v>
      </c>
      <c r="AM1921" s="1" t="s">
        <v>79</v>
      </c>
      <c r="AN1921" s="1"/>
      <c r="AO1921" s="1"/>
      <c r="AP1921" s="1"/>
      <c r="AQ1921" s="1"/>
    </row>
    <row r="1922" spans="1:43" ht="16.5" x14ac:dyDescent="0.35">
      <c r="A1922" s="1">
        <f t="shared" ref="A1922:B1922" si="1964">A1813</f>
        <v>1.9277753631306525</v>
      </c>
      <c r="B1922" s="1">
        <f t="shared" si="1964"/>
        <v>3.5528899942497922</v>
      </c>
      <c r="C1922" s="1">
        <f>Tabulka1[[#This Row],[z2]]</f>
        <v>68.599999999999994</v>
      </c>
      <c r="D1922" s="1">
        <f>Tabulka1[[#This Row],[std2]]</f>
        <v>0.56568542494923602</v>
      </c>
      <c r="E1922" s="1">
        <f t="shared" si="1924"/>
        <v>11</v>
      </c>
      <c r="F1922" s="1" t="s">
        <v>84</v>
      </c>
      <c r="G1922" s="1" t="s">
        <v>27</v>
      </c>
      <c r="H1922" s="1" t="str">
        <f>Tabulka1[[#This Row],[z2Label]]</f>
        <v>Conductivity (mS/cm)</v>
      </c>
      <c r="I1922" s="1">
        <f t="shared" ref="I1922:J1922" si="1965">I1813</f>
        <v>25</v>
      </c>
      <c r="J1922" s="1">
        <f t="shared" si="1965"/>
        <v>3.6859999999999999</v>
      </c>
      <c r="K1922" s="1">
        <v>68.599999999999994</v>
      </c>
      <c r="L1922" s="1">
        <v>0.56568542494923602</v>
      </c>
      <c r="M1922" s="1" t="s">
        <v>29</v>
      </c>
      <c r="N1922" s="1" t="s">
        <v>28</v>
      </c>
      <c r="O1922" s="1" t="s">
        <v>71</v>
      </c>
      <c r="P1922" s="1">
        <f t="shared" ref="P1922:Q1922" si="1966">P1813</f>
        <v>7.4604575789555856</v>
      </c>
      <c r="Q1922" s="1">
        <f t="shared" si="1966"/>
        <v>3.6859999999999999</v>
      </c>
      <c r="R1922" s="1">
        <f>Tabulka1[[#This Row],[z2]]</f>
        <v>68.599999999999994</v>
      </c>
      <c r="S1922" s="1">
        <f>Tabulka1[[#This Row],[std2]]</f>
        <v>0.56568542494923602</v>
      </c>
      <c r="T1922" s="1" t="s">
        <v>39</v>
      </c>
      <c r="U1922" s="1" t="s">
        <v>28</v>
      </c>
      <c r="V1922" s="1" t="str">
        <f>Tabulka1[[#This Row],[z2Label]]</f>
        <v>Conductivity (mS/cm)</v>
      </c>
      <c r="W1922" s="1">
        <f t="shared" ref="W1922:X1922" si="1967">W1813</f>
        <v>2.112038042367145</v>
      </c>
      <c r="X1922" s="1">
        <f t="shared" si="1967"/>
        <v>3.8924861120826493</v>
      </c>
      <c r="Y1922" s="1">
        <f>Tabulka1[[#This Row],[z2]]</f>
        <v>68.599999999999994</v>
      </c>
      <c r="Z1922" s="1">
        <f>Tabulka1[[#This Row],[std2]]</f>
        <v>0.56568542494923602</v>
      </c>
      <c r="AA1922" s="1" t="s">
        <v>40</v>
      </c>
      <c r="AB1922" s="1" t="s">
        <v>37</v>
      </c>
      <c r="AC1922" s="1" t="str">
        <f>Tabulka1[[#This Row],[z2Label]]</f>
        <v>Conductivity (mS/cm)</v>
      </c>
      <c r="AD1922" s="1">
        <f>Tabulka1[[#This Row],[y2]]</f>
        <v>3.6859999999999999</v>
      </c>
      <c r="AE1922" s="1">
        <f>Tabulka1[[#This Row],[x3]]</f>
        <v>7.4604575789555856</v>
      </c>
      <c r="AF1922" s="1">
        <f>Tabulka1[[#This Row],[x2]]-Tabulka1[[#This Row],[x3]]</f>
        <v>17.539542421044416</v>
      </c>
      <c r="AG1922" s="1">
        <f>100-Tabulka1[[#This Row],[Na2O_proc]]-Tabulka1[[#This Row],[SiO2_proc]]</f>
        <v>75</v>
      </c>
      <c r="AH1922" s="1">
        <f>Tabulka1[[#This Row],[z2]]</f>
        <v>68.599999999999994</v>
      </c>
      <c r="AI1922" s="1">
        <f>Tabulka1[[#This Row],[std2]]</f>
        <v>0.56568542494923602</v>
      </c>
      <c r="AJ1922" s="1" t="str">
        <f>Tabulka1[[#This Row],[z2Label]]</f>
        <v>Conductivity (mS/cm)</v>
      </c>
      <c r="AK1922" s="1">
        <v>25</v>
      </c>
      <c r="AL1922" s="1" t="s">
        <v>83</v>
      </c>
      <c r="AM1922" s="1" t="s">
        <v>79</v>
      </c>
      <c r="AN1922" s="1"/>
      <c r="AO1922" s="1"/>
      <c r="AP1922" s="1"/>
      <c r="AQ1922" s="1"/>
    </row>
    <row r="1923" spans="1:43" ht="16.5" x14ac:dyDescent="0.35">
      <c r="A1923" s="1">
        <f t="shared" ref="A1923:B1923" si="1968">A1814</f>
        <v>2.4147009734662164</v>
      </c>
      <c r="B1923" s="1">
        <f t="shared" si="1968"/>
        <v>4.4502938940982366</v>
      </c>
      <c r="C1923" s="1">
        <f>Tabulka1[[#This Row],[z2]]</f>
        <v>74.2</v>
      </c>
      <c r="D1923" s="1">
        <f>Tabulka1[[#This Row],[std2]]</f>
        <v>0.70710678118654757</v>
      </c>
      <c r="E1923" s="1">
        <f t="shared" si="1924"/>
        <v>11</v>
      </c>
      <c r="F1923" s="1" t="s">
        <v>84</v>
      </c>
      <c r="G1923" s="1" t="s">
        <v>27</v>
      </c>
      <c r="H1923" s="1" t="str">
        <f>Tabulka1[[#This Row],[z2Label]]</f>
        <v>Conductivity (mS/cm)</v>
      </c>
      <c r="I1923" s="1">
        <f t="shared" ref="I1923:J1923" si="1969">I1814</f>
        <v>30</v>
      </c>
      <c r="J1923" s="1">
        <f t="shared" si="1969"/>
        <v>3.6859999999999999</v>
      </c>
      <c r="K1923" s="1">
        <v>74.2</v>
      </c>
      <c r="L1923" s="1">
        <v>0.70710678118654757</v>
      </c>
      <c r="M1923" s="1" t="s">
        <v>29</v>
      </c>
      <c r="N1923" s="1" t="s">
        <v>28</v>
      </c>
      <c r="O1923" s="1" t="s">
        <v>71</v>
      </c>
      <c r="P1923" s="1">
        <f t="shared" ref="P1923:Q1923" si="1970">P1814</f>
        <v>8.9525490947467024</v>
      </c>
      <c r="Q1923" s="1">
        <f t="shared" si="1970"/>
        <v>3.6859999999999999</v>
      </c>
      <c r="R1923" s="1">
        <f>Tabulka1[[#This Row],[z2]]</f>
        <v>74.2</v>
      </c>
      <c r="S1923" s="1">
        <f>Tabulka1[[#This Row],[std2]]</f>
        <v>0.70710678118654757</v>
      </c>
      <c r="T1923" s="1" t="s">
        <v>39</v>
      </c>
      <c r="U1923" s="1" t="s">
        <v>28</v>
      </c>
      <c r="V1923" s="1" t="str">
        <f>Tabulka1[[#This Row],[z2Label]]</f>
        <v>Conductivity (mS/cm)</v>
      </c>
      <c r="W1923" s="1">
        <f t="shared" ref="W1923:X1923" si="1971">W1814</f>
        <v>2.7154774830434727</v>
      </c>
      <c r="X1923" s="1">
        <f t="shared" si="1971"/>
        <v>5.0046250012491207</v>
      </c>
      <c r="Y1923" s="1">
        <f>Tabulka1[[#This Row],[z2]]</f>
        <v>74.2</v>
      </c>
      <c r="Z1923" s="1">
        <f>Tabulka1[[#This Row],[std2]]</f>
        <v>0.70710678118654757</v>
      </c>
      <c r="AA1923" s="1" t="s">
        <v>40</v>
      </c>
      <c r="AB1923" s="1" t="s">
        <v>37</v>
      </c>
      <c r="AC1923" s="1" t="str">
        <f>Tabulka1[[#This Row],[z2Label]]</f>
        <v>Conductivity (mS/cm)</v>
      </c>
      <c r="AD1923" s="1">
        <f>Tabulka1[[#This Row],[y2]]</f>
        <v>3.6859999999999999</v>
      </c>
      <c r="AE1923" s="1">
        <f>Tabulka1[[#This Row],[x3]]</f>
        <v>8.9525490947467024</v>
      </c>
      <c r="AF1923" s="1">
        <f>Tabulka1[[#This Row],[x2]]-Tabulka1[[#This Row],[x3]]</f>
        <v>21.047450905253299</v>
      </c>
      <c r="AG1923" s="1">
        <f>100-Tabulka1[[#This Row],[Na2O_proc]]-Tabulka1[[#This Row],[SiO2_proc]]</f>
        <v>70</v>
      </c>
      <c r="AH1923" s="1">
        <f>Tabulka1[[#This Row],[z2]]</f>
        <v>74.2</v>
      </c>
      <c r="AI1923" s="1">
        <f>Tabulka1[[#This Row],[std2]]</f>
        <v>0.70710678118654757</v>
      </c>
      <c r="AJ1923" s="1" t="str">
        <f>Tabulka1[[#This Row],[z2Label]]</f>
        <v>Conductivity (mS/cm)</v>
      </c>
      <c r="AK1923" s="1">
        <v>25</v>
      </c>
      <c r="AL1923" s="1" t="s">
        <v>83</v>
      </c>
      <c r="AM1923" s="1" t="s">
        <v>79</v>
      </c>
      <c r="AN1923" s="1"/>
      <c r="AO1923" s="1"/>
      <c r="AP1923" s="1"/>
      <c r="AQ1923" s="1"/>
    </row>
    <row r="1924" spans="1:43" ht="16.5" x14ac:dyDescent="0.35">
      <c r="A1924" s="1">
        <f t="shared" ref="A1924:B1924" si="1972">A1815</f>
        <v>2.4238278210006476</v>
      </c>
      <c r="B1924" s="1">
        <f t="shared" si="1972"/>
        <v>4.4671146741041934</v>
      </c>
      <c r="C1924" s="1">
        <f>Tabulka1[[#This Row],[z2]]</f>
        <v>74.449999999999989</v>
      </c>
      <c r="D1924" s="1">
        <f>Tabulka1[[#This Row],[std2]]</f>
        <v>0.91923881554250975</v>
      </c>
      <c r="E1924" s="1">
        <f t="shared" si="1924"/>
        <v>11</v>
      </c>
      <c r="F1924" s="1" t="s">
        <v>84</v>
      </c>
      <c r="G1924" s="1" t="s">
        <v>27</v>
      </c>
      <c r="H1924" s="1" t="str">
        <f>Tabulka1[[#This Row],[z2Label]]</f>
        <v>Conductivity (mS/cm)</v>
      </c>
      <c r="I1924" s="1">
        <f t="shared" ref="I1924:J1924" si="1973">I1815</f>
        <v>30.09</v>
      </c>
      <c r="J1924" s="1">
        <f t="shared" si="1973"/>
        <v>3.6859999999999999</v>
      </c>
      <c r="K1924" s="1">
        <v>74.449999999999989</v>
      </c>
      <c r="L1924" s="1">
        <v>0.91923881554250975</v>
      </c>
      <c r="M1924" s="1" t="s">
        <v>29</v>
      </c>
      <c r="N1924" s="1" t="s">
        <v>28</v>
      </c>
      <c r="O1924" s="1" t="s">
        <v>71</v>
      </c>
      <c r="P1924" s="1">
        <f t="shared" ref="P1924:Q1924" si="1974">P1815</f>
        <v>8.9794067420309425</v>
      </c>
      <c r="Q1924" s="1">
        <f t="shared" si="1974"/>
        <v>3.6859999999999999</v>
      </c>
      <c r="R1924" s="1">
        <f>Tabulka1[[#This Row],[z2]]</f>
        <v>74.449999999999989</v>
      </c>
      <c r="S1924" s="1">
        <f>Tabulka1[[#This Row],[std2]]</f>
        <v>0.91923881554250975</v>
      </c>
      <c r="T1924" s="1" t="s">
        <v>39</v>
      </c>
      <c r="U1924" s="1" t="s">
        <v>28</v>
      </c>
      <c r="V1924" s="1" t="str">
        <f>Tabulka1[[#This Row],[z2Label]]</f>
        <v>Conductivity (mS/cm)</v>
      </c>
      <c r="W1924" s="1">
        <f t="shared" ref="W1924:X1924" si="1975">W1815</f>
        <v>2.7271302257828953</v>
      </c>
      <c r="X1924" s="1">
        <f t="shared" si="1975"/>
        <v>5.0261010061178757</v>
      </c>
      <c r="Y1924" s="1">
        <f>Tabulka1[[#This Row],[z2]]</f>
        <v>74.449999999999989</v>
      </c>
      <c r="Z1924" s="1">
        <f>Tabulka1[[#This Row],[std2]]</f>
        <v>0.91923881554250975</v>
      </c>
      <c r="AA1924" s="1" t="s">
        <v>40</v>
      </c>
      <c r="AB1924" s="1" t="s">
        <v>37</v>
      </c>
      <c r="AC1924" s="1" t="str">
        <f>Tabulka1[[#This Row],[z2Label]]</f>
        <v>Conductivity (mS/cm)</v>
      </c>
      <c r="AD1924" s="1">
        <f>Tabulka1[[#This Row],[y2]]</f>
        <v>3.6859999999999999</v>
      </c>
      <c r="AE1924" s="1">
        <f>Tabulka1[[#This Row],[x3]]</f>
        <v>8.9794067420309425</v>
      </c>
      <c r="AF1924" s="1">
        <f>Tabulka1[[#This Row],[x2]]-Tabulka1[[#This Row],[x3]]</f>
        <v>21.110593257969057</v>
      </c>
      <c r="AG1924" s="1">
        <f>100-Tabulka1[[#This Row],[Na2O_proc]]-Tabulka1[[#This Row],[SiO2_proc]]</f>
        <v>69.91</v>
      </c>
      <c r="AH1924" s="1">
        <f>Tabulka1[[#This Row],[z2]]</f>
        <v>74.449999999999989</v>
      </c>
      <c r="AI1924" s="1">
        <f>Tabulka1[[#This Row],[std2]]</f>
        <v>0.91923881554250975</v>
      </c>
      <c r="AJ1924" s="1" t="str">
        <f>Tabulka1[[#This Row],[z2Label]]</f>
        <v>Conductivity (mS/cm)</v>
      </c>
      <c r="AK1924" s="1">
        <v>25</v>
      </c>
      <c r="AL1924" s="1" t="s">
        <v>83</v>
      </c>
      <c r="AM1924" s="1" t="s">
        <v>79</v>
      </c>
      <c r="AN1924" s="1"/>
      <c r="AO1924" s="1"/>
      <c r="AP1924" s="1"/>
      <c r="AQ1924" s="1"/>
    </row>
    <row r="1925" spans="1:43" x14ac:dyDescent="0.35">
      <c r="AN1925" s="1">
        <f t="shared" ref="AN1925:AN1938" si="1976">1 + 0.0096822*I1925 + 0.0071052*J1925 + 0.00011085*I1925^2 + -0.0014904*I1925*J1925 + -0.013926*J1925^2 + -0.0000024084*I1925^3 + 0.000029987*I1925^2*J1925 + -0.00015233*I1925*J1925^2 + 0.0081819*J1925^3 + 0.00000002889*I1925^4 + -0.000000049496*I1925^3*J1925 + -0.0000059177*I1925^2*J1925^2 + 0.000085137*I1925*J1925^3 + -0.0013448*J1925^4</f>
        <v>1</v>
      </c>
      <c r="AO1925" s="1">
        <f>Tabulka1[[#This Row],[Interpolated_z2]]-Tabulka1[[#This Row],[z2]]</f>
        <v>1</v>
      </c>
      <c r="AP1925" s="1">
        <f>Tabulka1[[#This Row],[Interpolated_z2 - measured]]/Tabulka1[[#This Row],[Interpolated_z2]]*100</f>
        <v>100</v>
      </c>
      <c r="AQ1925" s="1">
        <v>1</v>
      </c>
    </row>
    <row r="1926" spans="1:43" x14ac:dyDescent="0.35">
      <c r="AN1926" s="1">
        <f t="shared" si="1976"/>
        <v>1</v>
      </c>
      <c r="AO1926" s="1">
        <f>Tabulka1[[#This Row],[Interpolated_z2]]-Tabulka1[[#This Row],[z2]]</f>
        <v>1</v>
      </c>
      <c r="AP1926" s="1">
        <f>Tabulka1[[#This Row],[Interpolated_z2 - measured]]/Tabulka1[[#This Row],[Interpolated_z2]]*100</f>
        <v>100</v>
      </c>
      <c r="AQ1926" s="1">
        <v>1</v>
      </c>
    </row>
    <row r="1927" spans="1:43" x14ac:dyDescent="0.35">
      <c r="AN1927" s="1">
        <f t="shared" si="1976"/>
        <v>1</v>
      </c>
      <c r="AO1927" s="1">
        <f>Tabulka1[[#This Row],[Interpolated_z2]]-Tabulka1[[#This Row],[z2]]</f>
        <v>1</v>
      </c>
      <c r="AP1927" s="1">
        <f>Tabulka1[[#This Row],[Interpolated_z2 - measured]]/Tabulka1[[#This Row],[Interpolated_z2]]*100</f>
        <v>100</v>
      </c>
      <c r="AQ1927" s="1">
        <v>1</v>
      </c>
    </row>
    <row r="1928" spans="1:43" x14ac:dyDescent="0.35">
      <c r="AN1928" s="1">
        <f t="shared" si="1976"/>
        <v>1</v>
      </c>
      <c r="AO1928" s="1">
        <f>Tabulka1[[#This Row],[Interpolated_z2]]-Tabulka1[[#This Row],[z2]]</f>
        <v>1</v>
      </c>
      <c r="AP1928" s="1">
        <f>Tabulka1[[#This Row],[Interpolated_z2 - measured]]/Tabulka1[[#This Row],[Interpolated_z2]]*100</f>
        <v>100</v>
      </c>
      <c r="AQ1928" s="1">
        <v>1</v>
      </c>
    </row>
    <row r="1929" spans="1:43" x14ac:dyDescent="0.35">
      <c r="AN1929" s="1">
        <f t="shared" si="1976"/>
        <v>1</v>
      </c>
      <c r="AO1929" s="1">
        <f>Tabulka1[[#This Row],[Interpolated_z2]]-Tabulka1[[#This Row],[z2]]</f>
        <v>1</v>
      </c>
      <c r="AP1929" s="1">
        <f>Tabulka1[[#This Row],[Interpolated_z2 - measured]]/Tabulka1[[#This Row],[Interpolated_z2]]*100</f>
        <v>100</v>
      </c>
      <c r="AQ1929" s="1">
        <v>1</v>
      </c>
    </row>
    <row r="1930" spans="1:43" x14ac:dyDescent="0.35">
      <c r="AN1930" s="1">
        <f t="shared" si="1976"/>
        <v>1</v>
      </c>
      <c r="AO1930" s="1">
        <f>Tabulka1[[#This Row],[Interpolated_z2]]-Tabulka1[[#This Row],[z2]]</f>
        <v>1</v>
      </c>
      <c r="AP1930" s="1">
        <f>Tabulka1[[#This Row],[Interpolated_z2 - measured]]/Tabulka1[[#This Row],[Interpolated_z2]]*100</f>
        <v>100</v>
      </c>
      <c r="AQ1930" s="1">
        <v>1</v>
      </c>
    </row>
    <row r="1931" spans="1:43" x14ac:dyDescent="0.35">
      <c r="AN1931" s="1">
        <f t="shared" si="1976"/>
        <v>1</v>
      </c>
      <c r="AO1931" s="1">
        <f>Tabulka1[[#This Row],[Interpolated_z2]]-Tabulka1[[#This Row],[z2]]</f>
        <v>1</v>
      </c>
      <c r="AP1931" s="1">
        <f>Tabulka1[[#This Row],[Interpolated_z2 - measured]]/Tabulka1[[#This Row],[Interpolated_z2]]*100</f>
        <v>100</v>
      </c>
      <c r="AQ1931" s="1">
        <v>1</v>
      </c>
    </row>
    <row r="1932" spans="1:43" x14ac:dyDescent="0.35">
      <c r="AN1932" s="1">
        <f t="shared" si="1976"/>
        <v>1</v>
      </c>
      <c r="AO1932" s="1">
        <f>Tabulka1[[#This Row],[Interpolated_z2]]-Tabulka1[[#This Row],[z2]]</f>
        <v>1</v>
      </c>
      <c r="AP1932" s="1">
        <f>Tabulka1[[#This Row],[Interpolated_z2 - measured]]/Tabulka1[[#This Row],[Interpolated_z2]]*100</f>
        <v>100</v>
      </c>
      <c r="AQ1932" s="1">
        <v>1</v>
      </c>
    </row>
    <row r="1933" spans="1:43" x14ac:dyDescent="0.35">
      <c r="AN1933" s="1">
        <f t="shared" si="1976"/>
        <v>1</v>
      </c>
      <c r="AO1933" s="1">
        <f>Tabulka1[[#This Row],[Interpolated_z2]]-Tabulka1[[#This Row],[z2]]</f>
        <v>1</v>
      </c>
      <c r="AP1933" s="1">
        <f>Tabulka1[[#This Row],[Interpolated_z2 - measured]]/Tabulka1[[#This Row],[Interpolated_z2]]*100</f>
        <v>100</v>
      </c>
      <c r="AQ1933" s="1">
        <v>1</v>
      </c>
    </row>
    <row r="1934" spans="1:43" x14ac:dyDescent="0.35">
      <c r="AN1934" s="1">
        <f t="shared" si="1976"/>
        <v>1</v>
      </c>
      <c r="AO1934" s="1">
        <f>Tabulka1[[#This Row],[Interpolated_z2]]-Tabulka1[[#This Row],[z2]]</f>
        <v>1</v>
      </c>
      <c r="AP1934" s="1">
        <f>Tabulka1[[#This Row],[Interpolated_z2 - measured]]/Tabulka1[[#This Row],[Interpolated_z2]]*100</f>
        <v>100</v>
      </c>
      <c r="AQ1934" s="1">
        <v>1</v>
      </c>
    </row>
    <row r="1935" spans="1:43" x14ac:dyDescent="0.35">
      <c r="AN1935" s="1">
        <f t="shared" si="1976"/>
        <v>1</v>
      </c>
      <c r="AO1935" s="1">
        <f>Tabulka1[[#This Row],[Interpolated_z2]]-Tabulka1[[#This Row],[z2]]</f>
        <v>1</v>
      </c>
      <c r="AP1935" s="1">
        <f>Tabulka1[[#This Row],[Interpolated_z2 - measured]]/Tabulka1[[#This Row],[Interpolated_z2]]*100</f>
        <v>100</v>
      </c>
      <c r="AQ1935" s="1">
        <v>1</v>
      </c>
    </row>
    <row r="1936" spans="1:43" x14ac:dyDescent="0.35">
      <c r="AN1936" s="1">
        <f t="shared" si="1976"/>
        <v>1</v>
      </c>
      <c r="AO1936" s="1">
        <f>Tabulka1[[#This Row],[Interpolated_z2]]-Tabulka1[[#This Row],[z2]]</f>
        <v>1</v>
      </c>
      <c r="AP1936" s="1">
        <f>Tabulka1[[#This Row],[Interpolated_z2 - measured]]/Tabulka1[[#This Row],[Interpolated_z2]]*100</f>
        <v>100</v>
      </c>
      <c r="AQ1936" s="1">
        <v>1</v>
      </c>
    </row>
    <row r="1937" spans="40:43" x14ac:dyDescent="0.35">
      <c r="AN1937" s="1">
        <f t="shared" si="1976"/>
        <v>1</v>
      </c>
      <c r="AO1937" s="1">
        <f>Tabulka1[[#This Row],[Interpolated_z2]]-Tabulka1[[#This Row],[z2]]</f>
        <v>1</v>
      </c>
      <c r="AP1937" s="1">
        <f>Tabulka1[[#This Row],[Interpolated_z2 - measured]]/Tabulka1[[#This Row],[Interpolated_z2]]*100</f>
        <v>100</v>
      </c>
      <c r="AQ1937" s="1">
        <v>1</v>
      </c>
    </row>
    <row r="1938" spans="40:43" x14ac:dyDescent="0.35">
      <c r="AN1938" s="1">
        <f t="shared" si="1976"/>
        <v>1</v>
      </c>
      <c r="AO1938" s="1">
        <f>Tabulka1[[#This Row],[Interpolated_z2]]-Tabulka1[[#This Row],[z2]]</f>
        <v>1</v>
      </c>
      <c r="AP1938" s="1">
        <f>Tabulka1[[#This Row],[Interpolated_z2 - measured]]/Tabulka1[[#This Row],[Interpolated_z2]]*100</f>
        <v>100</v>
      </c>
      <c r="AQ1938" s="1">
        <v>1</v>
      </c>
    </row>
  </sheetData>
  <phoneticPr fontId="1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BC25-34DA-4F48-BA84-C6BA45A41834}">
  <dimension ref="A1:AN195"/>
  <sheetViews>
    <sheetView topLeftCell="A54" zoomScale="85" zoomScaleNormal="85" workbookViewId="0">
      <selection activeCell="K66" sqref="K66:K75"/>
    </sheetView>
  </sheetViews>
  <sheetFormatPr defaultRowHeight="14.5" x14ac:dyDescent="0.35"/>
  <cols>
    <col min="1" max="5" width="8.90625" style="1"/>
    <col min="6" max="6" width="14.08984375" style="1" customWidth="1"/>
    <col min="7" max="7" width="11.36328125" style="1" bestFit="1" customWidth="1"/>
    <col min="8" max="8" width="24.08984375" style="1" bestFit="1" customWidth="1"/>
    <col min="9" max="11" width="8.90625" style="1"/>
    <col min="12" max="12" width="12.54296875" style="1" customWidth="1"/>
    <col min="13" max="13" width="13.453125" style="1" bestFit="1" customWidth="1"/>
    <col min="14" max="14" width="8.90625" style="1"/>
    <col min="15" max="15" width="23.36328125" style="1" bestFit="1" customWidth="1"/>
    <col min="16" max="21" width="8.90625" style="1"/>
    <col min="22" max="22" width="23.36328125" style="1" bestFit="1" customWidth="1"/>
    <col min="23" max="23" width="10" style="1" customWidth="1"/>
    <col min="24" max="26" width="8.90625" style="1"/>
    <col min="27" max="27" width="13.6328125" style="1" bestFit="1" customWidth="1"/>
    <col min="28" max="28" width="12.36328125" style="1" bestFit="1" customWidth="1"/>
    <col min="29" max="29" width="23.36328125" style="1" customWidth="1"/>
    <col min="30" max="30" width="16.08984375" style="1" bestFit="1" customWidth="1"/>
    <col min="31" max="31" width="15.36328125" style="1" bestFit="1" customWidth="1"/>
    <col min="32" max="32" width="14.54296875" style="1" bestFit="1" customWidth="1"/>
    <col min="33" max="33" width="14.36328125" style="1" bestFit="1" customWidth="1"/>
    <col min="34" max="34" width="19.6328125" style="1" bestFit="1" customWidth="1"/>
    <col min="35" max="35" width="20.453125" style="1" bestFit="1" customWidth="1"/>
    <col min="36" max="36" width="23.36328125" style="1" bestFit="1" customWidth="1"/>
    <col min="37" max="38" width="8.90625" style="1"/>
    <col min="39" max="39" width="25" style="1" bestFit="1" customWidth="1"/>
    <col min="40" max="40" width="9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41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42</v>
      </c>
      <c r="T1" s="1" t="s">
        <v>22</v>
      </c>
      <c r="U1" s="1" t="s">
        <v>23</v>
      </c>
      <c r="V1" s="1" t="s">
        <v>24</v>
      </c>
      <c r="W1" s="1" t="s">
        <v>30</v>
      </c>
      <c r="X1" s="1" t="s">
        <v>31</v>
      </c>
      <c r="Y1" s="1" t="s">
        <v>32</v>
      </c>
      <c r="Z1" s="1" t="s">
        <v>43</v>
      </c>
      <c r="AA1" s="1" t="s">
        <v>33</v>
      </c>
      <c r="AB1" s="1" t="s">
        <v>34</v>
      </c>
      <c r="AC1" s="1" t="s">
        <v>35</v>
      </c>
      <c r="AD1" s="1" t="s">
        <v>67</v>
      </c>
      <c r="AE1" s="1" t="s">
        <v>61</v>
      </c>
      <c r="AF1" s="1" t="s">
        <v>72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25</v>
      </c>
      <c r="AL1" s="1" t="s">
        <v>5</v>
      </c>
      <c r="AM1" s="1" t="s">
        <v>26</v>
      </c>
      <c r="AN1" s="1" t="s">
        <v>86</v>
      </c>
    </row>
    <row r="2" spans="1:40" ht="16.5" x14ac:dyDescent="0.35">
      <c r="A2" s="1">
        <f>2*Tabulka13[[#This Row],[x3]]*Tabulka13[[#This Row],[z2]]/(100*61.9789)*1000</f>
        <v>0</v>
      </c>
      <c r="B2" s="1">
        <f>Tabulka13[[#This Row],[x]]/2</f>
        <v>0</v>
      </c>
      <c r="C2" s="1">
        <f>Tabulka13[[#This Row],[z2]]</f>
        <v>0.99909999999999999</v>
      </c>
      <c r="D2" s="1">
        <f>Tabulka13[[#This Row],[std2]]</f>
        <v>0</v>
      </c>
      <c r="E2" s="1">
        <v>1</v>
      </c>
      <c r="F2" s="1" t="s">
        <v>75</v>
      </c>
      <c r="G2" s="1" t="s">
        <v>74</v>
      </c>
      <c r="H2" s="1" t="str">
        <f>Tabulka13[[#This Row],[z2Label]]</f>
        <v>Density (g/cm3)</v>
      </c>
      <c r="I2" s="1">
        <v>0</v>
      </c>
      <c r="J2" s="1" t="s">
        <v>51</v>
      </c>
      <c r="K2">
        <v>0.99909999999999999</v>
      </c>
      <c r="L2"/>
      <c r="M2" s="1" t="s">
        <v>29</v>
      </c>
      <c r="N2" s="1" t="s">
        <v>28</v>
      </c>
      <c r="O2" s="1" t="s">
        <v>80</v>
      </c>
      <c r="P2" s="1">
        <f>Tabulka13[[#This Row],[x2]]*61.9789/105.9888</f>
        <v>0</v>
      </c>
      <c r="Q2" s="1" t="s">
        <v>51</v>
      </c>
      <c r="R2" s="1">
        <f>Tabulka13[[#This Row],[z2]]</f>
        <v>0.99909999999999999</v>
      </c>
      <c r="S2" s="1">
        <f>Tabulka13[[#This Row],[std2]]</f>
        <v>0</v>
      </c>
      <c r="T2" s="1" t="s">
        <v>44</v>
      </c>
      <c r="U2" s="1" t="s">
        <v>28</v>
      </c>
      <c r="V2" s="1" t="str">
        <f>Tabulka13[[#This Row],[z2Label]]</f>
        <v>Density (g/cm3)</v>
      </c>
      <c r="W2" s="1">
        <f>2*Tabulka13[[#This Row],[x3]]/61.9789*1000/(100-Tabulka13[[#This Row],[x2]])</f>
        <v>0</v>
      </c>
      <c r="X2" s="1">
        <f>Tabulka13[[#This Row],[x4]]/2</f>
        <v>0</v>
      </c>
      <c r="Y2" s="1">
        <f>Tabulka13[[#This Row],[z2]]</f>
        <v>0.99909999999999999</v>
      </c>
      <c r="Z2" s="1">
        <f>Tabulka13[[#This Row],[std2]]</f>
        <v>0</v>
      </c>
      <c r="AA2" s="1" t="s">
        <v>36</v>
      </c>
      <c r="AB2" s="1" t="s">
        <v>73</v>
      </c>
      <c r="AC2" s="1" t="str">
        <f>Tabulka13[[#This Row],[z2Label]]</f>
        <v>Density (g/cm3)</v>
      </c>
      <c r="AD2" s="1" t="str">
        <f>Tabulka13[[#This Row],[y2]]</f>
        <v>N/A</v>
      </c>
      <c r="AE2" s="1">
        <f>Tabulka13[[#This Row],[x3]]</f>
        <v>0</v>
      </c>
      <c r="AF2" s="1">
        <f>Tabulka13[[#This Row],[x2]]-Tabulka13[[#This Row],[x3]]</f>
        <v>0</v>
      </c>
      <c r="AG2" s="1">
        <f>100-Tabulka13[[#This Row],[Na2O_proc]]-Tabulka13[[#This Row],[CO2_proc]]</f>
        <v>100</v>
      </c>
      <c r="AH2" s="1">
        <f>Tabulka13[[#This Row],[z2]]</f>
        <v>0.99909999999999999</v>
      </c>
      <c r="AI2" s="1">
        <f>Tabulka13[[#This Row],[std2]]</f>
        <v>0</v>
      </c>
      <c r="AJ2" s="1" t="str">
        <f>Tabulka13[[#This Row],[z2Label]]</f>
        <v>Density (g/cm3)</v>
      </c>
      <c r="AK2" s="1">
        <v>15</v>
      </c>
      <c r="AL2" s="1" t="s">
        <v>52</v>
      </c>
      <c r="AM2" s="1" t="s">
        <v>79</v>
      </c>
      <c r="AN2" s="1">
        <v>100</v>
      </c>
    </row>
    <row r="3" spans="1:40" ht="16.5" x14ac:dyDescent="0.35">
      <c r="A3" s="1">
        <f>2*Tabulka13[[#This Row],[x3]]*Tabulka13[[#This Row],[z2]]/(100*61.9789)*1000</f>
        <v>0.48382706474646381</v>
      </c>
      <c r="B3" s="1">
        <f>Tabulka13[[#This Row],[x]]/2</f>
        <v>0.2419135323732319</v>
      </c>
      <c r="C3" s="1">
        <f>Tabulka13[[#This Row],[z2]]</f>
        <v>1.0256050000000001</v>
      </c>
      <c r="D3" s="1">
        <f>Tabulka13[[#This Row],[std2]]</f>
        <v>7.0710678117547895E-6</v>
      </c>
      <c r="E3" s="1">
        <v>1</v>
      </c>
      <c r="F3" s="1" t="s">
        <v>75</v>
      </c>
      <c r="G3" s="1" t="s">
        <v>74</v>
      </c>
      <c r="H3" s="1" t="str">
        <f>Tabulka13[[#This Row],[z2Label]]</f>
        <v>Density (g/cm3)</v>
      </c>
      <c r="I3" s="1">
        <v>2.5</v>
      </c>
      <c r="J3" s="1" t="s">
        <v>51</v>
      </c>
      <c r="K3">
        <v>1.0256050000000001</v>
      </c>
      <c r="L3">
        <v>7.0710678117547895E-6</v>
      </c>
      <c r="M3" s="1" t="s">
        <v>29</v>
      </c>
      <c r="N3" s="1" t="s">
        <v>28</v>
      </c>
      <c r="O3" s="1" t="s">
        <v>80</v>
      </c>
      <c r="P3" s="1">
        <f>Tabulka13[[#This Row],[x2]]*61.9789/105.9888</f>
        <v>1.4619209765560135</v>
      </c>
      <c r="Q3" s="1" t="s">
        <v>51</v>
      </c>
      <c r="R3" s="1">
        <f>Tabulka13[[#This Row],[z2]]</f>
        <v>1.0256050000000001</v>
      </c>
      <c r="S3" s="1">
        <f>Tabulka13[[#This Row],[std2]]</f>
        <v>7.0710678117547895E-6</v>
      </c>
      <c r="T3" s="1" t="s">
        <v>44</v>
      </c>
      <c r="U3" s="1" t="s">
        <v>28</v>
      </c>
      <c r="V3" s="1" t="str">
        <f>Tabulka13[[#This Row],[z2Label]]</f>
        <v>Density (g/cm3)</v>
      </c>
      <c r="W3" s="1">
        <f>2*Tabulka13[[#This Row],[x3]]/61.9789*1000/(100-Tabulka13[[#This Row],[x2]])</f>
        <v>0.48384405976906314</v>
      </c>
      <c r="X3" s="1">
        <f>Tabulka13[[#This Row],[x4]]/2</f>
        <v>0.24192202988453157</v>
      </c>
      <c r="Y3" s="1">
        <f>Tabulka13[[#This Row],[z2]]</f>
        <v>1.0256050000000001</v>
      </c>
      <c r="Z3" s="1">
        <f>Tabulka13[[#This Row],[std2]]</f>
        <v>7.0710678117547895E-6</v>
      </c>
      <c r="AA3" s="1" t="s">
        <v>36</v>
      </c>
      <c r="AB3" s="1" t="s">
        <v>73</v>
      </c>
      <c r="AC3" s="1" t="str">
        <f>Tabulka13[[#This Row],[z2Label]]</f>
        <v>Density (g/cm3)</v>
      </c>
      <c r="AD3" s="1" t="str">
        <f>Tabulka13[[#This Row],[y2]]</f>
        <v>N/A</v>
      </c>
      <c r="AE3" s="1">
        <f>Tabulka13[[#This Row],[x3]]</f>
        <v>1.4619209765560135</v>
      </c>
      <c r="AF3" s="1">
        <f>Tabulka13[[#This Row],[x2]]-Tabulka13[[#This Row],[x3]]</f>
        <v>1.0380790234439865</v>
      </c>
      <c r="AG3" s="1">
        <f>100-Tabulka13[[#This Row],[Na2O_proc]]-Tabulka13[[#This Row],[CO2_proc]]</f>
        <v>97.5</v>
      </c>
      <c r="AH3" s="1">
        <f>Tabulka13[[#This Row],[z2]]</f>
        <v>1.0256050000000001</v>
      </c>
      <c r="AI3" s="1">
        <f>Tabulka13[[#This Row],[std2]]</f>
        <v>7.0710678117547895E-6</v>
      </c>
      <c r="AJ3" s="1" t="str">
        <f>Tabulka13[[#This Row],[z2Label]]</f>
        <v>Density (g/cm3)</v>
      </c>
      <c r="AK3" s="1">
        <v>15</v>
      </c>
      <c r="AL3" s="1" t="s">
        <v>52</v>
      </c>
      <c r="AM3" s="1" t="s">
        <v>79</v>
      </c>
      <c r="AN3" s="1">
        <v>1</v>
      </c>
    </row>
    <row r="4" spans="1:40" ht="16.5" x14ac:dyDescent="0.35">
      <c r="A4" s="1">
        <f>2*Tabulka13[[#This Row],[x3]]*Tabulka13[[#This Row],[z2]]/(100*61.9789)*1000</f>
        <v>0.9923831574656945</v>
      </c>
      <c r="B4" s="1">
        <f>Tabulka13[[#This Row],[x]]/2</f>
        <v>0.49619157873284725</v>
      </c>
      <c r="C4" s="1">
        <f>Tabulka13[[#This Row],[z2]]</f>
        <v>1.0518149999999999</v>
      </c>
      <c r="D4" s="1">
        <f>Tabulka13[[#This Row],[std2]]</f>
        <v>7.0710678119117998E-6</v>
      </c>
      <c r="E4" s="1">
        <v>1</v>
      </c>
      <c r="F4" s="1" t="s">
        <v>75</v>
      </c>
      <c r="G4" s="1" t="s">
        <v>74</v>
      </c>
      <c r="H4" s="1" t="str">
        <f>Tabulka13[[#This Row],[z2Label]]</f>
        <v>Density (g/cm3)</v>
      </c>
      <c r="I4" s="1">
        <v>5</v>
      </c>
      <c r="J4" s="1" t="s">
        <v>51</v>
      </c>
      <c r="K4">
        <v>1.0518149999999999</v>
      </c>
      <c r="L4">
        <v>7.0710678119117998E-6</v>
      </c>
      <c r="M4" s="1" t="s">
        <v>29</v>
      </c>
      <c r="N4" s="1" t="s">
        <v>28</v>
      </c>
      <c r="O4" s="1" t="s">
        <v>80</v>
      </c>
      <c r="P4" s="1">
        <f>Tabulka13[[#This Row],[x2]]*61.9789/105.9888</f>
        <v>2.923841953112027</v>
      </c>
      <c r="Q4" s="1" t="s">
        <v>51</v>
      </c>
      <c r="R4" s="1">
        <f>Tabulka13[[#This Row],[z2]]</f>
        <v>1.0518149999999999</v>
      </c>
      <c r="S4" s="1">
        <f>Tabulka13[[#This Row],[std2]]</f>
        <v>7.0710678119117998E-6</v>
      </c>
      <c r="T4" s="1" t="s">
        <v>44</v>
      </c>
      <c r="U4" s="1" t="s">
        <v>28</v>
      </c>
      <c r="V4" s="1" t="str">
        <f>Tabulka13[[#This Row],[z2Label]]</f>
        <v>Density (g/cm3)</v>
      </c>
      <c r="W4" s="1">
        <f>2*Tabulka13[[#This Row],[x3]]/61.9789*1000/(100-Tabulka13[[#This Row],[x2]])</f>
        <v>0.99315359636807699</v>
      </c>
      <c r="X4" s="1">
        <f>Tabulka13[[#This Row],[x4]]/2</f>
        <v>0.49657679818403849</v>
      </c>
      <c r="Y4" s="1">
        <f>Tabulka13[[#This Row],[z2]]</f>
        <v>1.0518149999999999</v>
      </c>
      <c r="Z4" s="1">
        <f>Tabulka13[[#This Row],[std2]]</f>
        <v>7.0710678119117998E-6</v>
      </c>
      <c r="AA4" s="1" t="s">
        <v>36</v>
      </c>
      <c r="AB4" s="1" t="s">
        <v>73</v>
      </c>
      <c r="AC4" s="1" t="str">
        <f>Tabulka13[[#This Row],[z2Label]]</f>
        <v>Density (g/cm3)</v>
      </c>
      <c r="AD4" s="1" t="str">
        <f>Tabulka13[[#This Row],[y2]]</f>
        <v>N/A</v>
      </c>
      <c r="AE4" s="1">
        <f>Tabulka13[[#This Row],[x3]]</f>
        <v>2.923841953112027</v>
      </c>
      <c r="AF4" s="1">
        <f>Tabulka13[[#This Row],[x2]]-Tabulka13[[#This Row],[x3]]</f>
        <v>2.076158046887973</v>
      </c>
      <c r="AG4" s="1">
        <f>100-Tabulka13[[#This Row],[Na2O_proc]]-Tabulka13[[#This Row],[CO2_proc]]</f>
        <v>95</v>
      </c>
      <c r="AH4" s="1">
        <f>Tabulka13[[#This Row],[z2]]</f>
        <v>1.0518149999999999</v>
      </c>
      <c r="AI4" s="1">
        <f>Tabulka13[[#This Row],[std2]]</f>
        <v>7.0710678119117998E-6</v>
      </c>
      <c r="AJ4" s="1" t="str">
        <f>Tabulka13[[#This Row],[z2Label]]</f>
        <v>Density (g/cm3)</v>
      </c>
      <c r="AK4" s="1">
        <v>15</v>
      </c>
      <c r="AL4" s="1" t="s">
        <v>53</v>
      </c>
      <c r="AM4" s="1" t="s">
        <v>79</v>
      </c>
      <c r="AN4" s="1">
        <v>1</v>
      </c>
    </row>
    <row r="5" spans="1:40" ht="16.5" x14ac:dyDescent="0.35">
      <c r="A5" s="1">
        <f>2*Tabulka13[[#This Row],[x3]]*Tabulka13[[#This Row],[z2]]/(100*61.9789)*1000</f>
        <v>1.5263617476563562</v>
      </c>
      <c r="B5" s="1">
        <f>Tabulka13[[#This Row],[x]]/2</f>
        <v>0.76318087382817812</v>
      </c>
      <c r="C5" s="1">
        <f>Tabulka13[[#This Row],[z2]]</f>
        <v>1.0785149999999999</v>
      </c>
      <c r="D5" s="1">
        <f>Tabulka13[[#This Row],[std2]]</f>
        <v>7.0710678117547895E-6</v>
      </c>
      <c r="E5" s="1">
        <v>1</v>
      </c>
      <c r="F5" s="1" t="s">
        <v>75</v>
      </c>
      <c r="G5" s="1" t="s">
        <v>74</v>
      </c>
      <c r="H5" s="1" t="str">
        <f>Tabulka13[[#This Row],[z2Label]]</f>
        <v>Density (g/cm3)</v>
      </c>
      <c r="I5" s="1">
        <v>7.5</v>
      </c>
      <c r="J5" s="1" t="s">
        <v>51</v>
      </c>
      <c r="K5">
        <v>1.0785149999999999</v>
      </c>
      <c r="L5">
        <v>7.0710678117547895E-6</v>
      </c>
      <c r="M5" s="1" t="s">
        <v>29</v>
      </c>
      <c r="N5" s="1" t="s">
        <v>28</v>
      </c>
      <c r="O5" s="1" t="s">
        <v>80</v>
      </c>
      <c r="P5" s="1">
        <f>Tabulka13[[#This Row],[x2]]*61.9789/105.9888</f>
        <v>4.3857629296680409</v>
      </c>
      <c r="Q5" s="1" t="s">
        <v>51</v>
      </c>
      <c r="R5" s="1">
        <f>Tabulka13[[#This Row],[z2]]</f>
        <v>1.0785149999999999</v>
      </c>
      <c r="S5" s="1">
        <f>Tabulka13[[#This Row],[std2]]</f>
        <v>7.0710678117547895E-6</v>
      </c>
      <c r="T5" s="1" t="s">
        <v>44</v>
      </c>
      <c r="U5" s="1" t="s">
        <v>28</v>
      </c>
      <c r="V5" s="1" t="str">
        <f>Tabulka13[[#This Row],[z2Label]]</f>
        <v>Density (g/cm3)</v>
      </c>
      <c r="W5" s="1">
        <f>2*Tabulka13[[#This Row],[x3]]/61.9789*1000/(100-Tabulka13[[#This Row],[x2]])</f>
        <v>1.5299933781886594</v>
      </c>
      <c r="X5" s="1">
        <f>Tabulka13[[#This Row],[x4]]/2</f>
        <v>0.76499668909432972</v>
      </c>
      <c r="Y5" s="1">
        <f>Tabulka13[[#This Row],[z2]]</f>
        <v>1.0785149999999999</v>
      </c>
      <c r="Z5" s="1">
        <f>Tabulka13[[#This Row],[std2]]</f>
        <v>7.0710678117547895E-6</v>
      </c>
      <c r="AA5" s="1" t="s">
        <v>36</v>
      </c>
      <c r="AB5" s="1" t="s">
        <v>73</v>
      </c>
      <c r="AC5" s="1" t="str">
        <f>Tabulka13[[#This Row],[z2Label]]</f>
        <v>Density (g/cm3)</v>
      </c>
      <c r="AD5" s="1" t="str">
        <f>Tabulka13[[#This Row],[y2]]</f>
        <v>N/A</v>
      </c>
      <c r="AE5" s="1">
        <f>Tabulka13[[#This Row],[x3]]</f>
        <v>4.3857629296680409</v>
      </c>
      <c r="AF5" s="1">
        <f>Tabulka13[[#This Row],[x2]]-Tabulka13[[#This Row],[x3]]</f>
        <v>3.1142370703319591</v>
      </c>
      <c r="AG5" s="1">
        <f>100-Tabulka13[[#This Row],[Na2O_proc]]-Tabulka13[[#This Row],[CO2_proc]]</f>
        <v>92.5</v>
      </c>
      <c r="AH5" s="1">
        <f>Tabulka13[[#This Row],[z2]]</f>
        <v>1.0785149999999999</v>
      </c>
      <c r="AI5" s="1">
        <f>Tabulka13[[#This Row],[std2]]</f>
        <v>7.0710678117547895E-6</v>
      </c>
      <c r="AJ5" s="1" t="str">
        <f>Tabulka13[[#This Row],[z2Label]]</f>
        <v>Density (g/cm3)</v>
      </c>
      <c r="AK5" s="1">
        <v>15</v>
      </c>
      <c r="AL5" s="1" t="s">
        <v>53</v>
      </c>
      <c r="AM5" s="1" t="s">
        <v>79</v>
      </c>
      <c r="AN5" s="1">
        <v>1</v>
      </c>
    </row>
    <row r="6" spans="1:40" ht="16.5" x14ac:dyDescent="0.35">
      <c r="A6" s="1">
        <f>2*Tabulka13[[#This Row],[x3]]*Tabulka13[[#This Row],[z2]]/(100*61.9789)*1000</f>
        <v>2.086767658469574</v>
      </c>
      <c r="B6" s="1">
        <f>Tabulka13[[#This Row],[x]]/2</f>
        <v>1.043383829234787</v>
      </c>
      <c r="C6" s="1">
        <f>Tabulka13[[#This Row],[z2]]</f>
        <v>1.1058699999999999</v>
      </c>
      <c r="D6" s="1">
        <f>Tabulka13[[#This Row],[std2]]</f>
        <v>0</v>
      </c>
      <c r="E6" s="1">
        <v>1</v>
      </c>
      <c r="F6" s="1" t="s">
        <v>75</v>
      </c>
      <c r="G6" s="1" t="s">
        <v>74</v>
      </c>
      <c r="H6" s="1" t="str">
        <f>Tabulka13[[#This Row],[z2Label]]</f>
        <v>Density (g/cm3)</v>
      </c>
      <c r="I6" s="1">
        <v>10</v>
      </c>
      <c r="J6" s="1" t="s">
        <v>51</v>
      </c>
      <c r="K6">
        <v>1.1058699999999999</v>
      </c>
      <c r="L6">
        <v>0</v>
      </c>
      <c r="M6" s="1" t="s">
        <v>29</v>
      </c>
      <c r="N6" s="1" t="s">
        <v>28</v>
      </c>
      <c r="O6" s="1" t="s">
        <v>80</v>
      </c>
      <c r="P6" s="1">
        <f>Tabulka13[[#This Row],[x2]]*61.9789/105.9888</f>
        <v>5.847683906224054</v>
      </c>
      <c r="Q6" s="1" t="s">
        <v>51</v>
      </c>
      <c r="R6" s="1">
        <f>Tabulka13[[#This Row],[z2]]</f>
        <v>1.1058699999999999</v>
      </c>
      <c r="S6" s="1">
        <f>Tabulka13[[#This Row],[std2]]</f>
        <v>0</v>
      </c>
      <c r="T6" s="1" t="s">
        <v>44</v>
      </c>
      <c r="U6" s="1" t="s">
        <v>28</v>
      </c>
      <c r="V6" s="1" t="str">
        <f>Tabulka13[[#This Row],[z2Label]]</f>
        <v>Density (g/cm3)</v>
      </c>
      <c r="W6" s="1">
        <f>2*Tabulka13[[#This Row],[x3]]/61.9789*1000/(100-Tabulka13[[#This Row],[x2]])</f>
        <v>2.096657592332607</v>
      </c>
      <c r="X6" s="1">
        <f>Tabulka13[[#This Row],[x4]]/2</f>
        <v>1.0483287961663035</v>
      </c>
      <c r="Y6" s="1">
        <f>Tabulka13[[#This Row],[z2]]</f>
        <v>1.1058699999999999</v>
      </c>
      <c r="Z6" s="1">
        <f>Tabulka13[[#This Row],[std2]]</f>
        <v>0</v>
      </c>
      <c r="AA6" s="1" t="s">
        <v>36</v>
      </c>
      <c r="AB6" s="1" t="s">
        <v>73</v>
      </c>
      <c r="AC6" s="1" t="str">
        <f>Tabulka13[[#This Row],[z2Label]]</f>
        <v>Density (g/cm3)</v>
      </c>
      <c r="AD6" s="1" t="str">
        <f>Tabulka13[[#This Row],[y2]]</f>
        <v>N/A</v>
      </c>
      <c r="AE6" s="1">
        <f>Tabulka13[[#This Row],[x3]]</f>
        <v>5.847683906224054</v>
      </c>
      <c r="AF6" s="1">
        <f>Tabulka13[[#This Row],[x2]]-Tabulka13[[#This Row],[x3]]</f>
        <v>4.152316093775946</v>
      </c>
      <c r="AG6" s="1">
        <f>100-Tabulka13[[#This Row],[Na2O_proc]]-Tabulka13[[#This Row],[CO2_proc]]</f>
        <v>90</v>
      </c>
      <c r="AH6" s="1">
        <f>Tabulka13[[#This Row],[z2]]</f>
        <v>1.1058699999999999</v>
      </c>
      <c r="AI6" s="1">
        <f>Tabulka13[[#This Row],[std2]]</f>
        <v>0</v>
      </c>
      <c r="AJ6" s="1" t="str">
        <f>Tabulka13[[#This Row],[z2Label]]</f>
        <v>Density (g/cm3)</v>
      </c>
      <c r="AK6" s="1">
        <v>15</v>
      </c>
      <c r="AL6" s="1" t="s">
        <v>53</v>
      </c>
      <c r="AM6" s="1" t="s">
        <v>79</v>
      </c>
      <c r="AN6" s="1">
        <v>1</v>
      </c>
    </row>
    <row r="7" spans="1:40" ht="16.5" x14ac:dyDescent="0.35">
      <c r="A7" s="1">
        <f>2*Tabulka13[[#This Row],[x3]]*Tabulka13[[#This Row],[z2]]/(100*61.9789)*1000</f>
        <v>2.671084114547952</v>
      </c>
      <c r="B7" s="1">
        <f>Tabulka13[[#This Row],[x]]/2</f>
        <v>1.335542057273976</v>
      </c>
      <c r="C7" s="1">
        <f>Tabulka13[[#This Row],[z2]]</f>
        <v>1.13242</v>
      </c>
      <c r="D7" s="1">
        <f>Tabulka13[[#This Row],[std2]]</f>
        <v>0</v>
      </c>
      <c r="E7" s="1">
        <v>1</v>
      </c>
      <c r="F7" s="1" t="s">
        <v>75</v>
      </c>
      <c r="G7" s="1" t="s">
        <v>74</v>
      </c>
      <c r="H7" s="1" t="str">
        <f>Tabulka13[[#This Row],[z2Label]]</f>
        <v>Density (g/cm3)</v>
      </c>
      <c r="I7" s="1">
        <v>12.5</v>
      </c>
      <c r="J7" s="1" t="s">
        <v>51</v>
      </c>
      <c r="K7">
        <v>1.13242</v>
      </c>
      <c r="L7">
        <v>0</v>
      </c>
      <c r="M7" s="1" t="s">
        <v>29</v>
      </c>
      <c r="N7" s="1" t="s">
        <v>28</v>
      </c>
      <c r="O7" s="1" t="s">
        <v>80</v>
      </c>
      <c r="P7" s="1">
        <f>Tabulka13[[#This Row],[x2]]*61.9789/105.9888</f>
        <v>7.3096048827800679</v>
      </c>
      <c r="Q7" s="1" t="s">
        <v>51</v>
      </c>
      <c r="R7" s="1">
        <f>Tabulka13[[#This Row],[z2]]</f>
        <v>1.13242</v>
      </c>
      <c r="S7" s="1">
        <f>Tabulka13[[#This Row],[std2]]</f>
        <v>0</v>
      </c>
      <c r="T7" s="1" t="s">
        <v>44</v>
      </c>
      <c r="U7" s="1" t="s">
        <v>28</v>
      </c>
      <c r="V7" s="1" t="str">
        <f>Tabulka13[[#This Row],[z2Label]]</f>
        <v>Density (g/cm3)</v>
      </c>
      <c r="W7" s="1">
        <f>2*Tabulka13[[#This Row],[x3]]/61.9789*1000/(100-Tabulka13[[#This Row],[x2]])</f>
        <v>2.6957026187133519</v>
      </c>
      <c r="X7" s="1">
        <f>Tabulka13[[#This Row],[x4]]/2</f>
        <v>1.347851309356676</v>
      </c>
      <c r="Y7" s="1">
        <f>Tabulka13[[#This Row],[z2]]</f>
        <v>1.13242</v>
      </c>
      <c r="Z7" s="1">
        <f>Tabulka13[[#This Row],[std2]]</f>
        <v>0</v>
      </c>
      <c r="AA7" s="1" t="s">
        <v>36</v>
      </c>
      <c r="AB7" s="1" t="s">
        <v>73</v>
      </c>
      <c r="AC7" s="1" t="str">
        <f>Tabulka13[[#This Row],[z2Label]]</f>
        <v>Density (g/cm3)</v>
      </c>
      <c r="AD7" s="1" t="str">
        <f>Tabulka13[[#This Row],[y2]]</f>
        <v>N/A</v>
      </c>
      <c r="AE7" s="1">
        <f>Tabulka13[[#This Row],[x3]]</f>
        <v>7.3096048827800679</v>
      </c>
      <c r="AF7" s="1">
        <f>Tabulka13[[#This Row],[x2]]-Tabulka13[[#This Row],[x3]]</f>
        <v>5.1903951172199321</v>
      </c>
      <c r="AG7" s="1">
        <f>100-Tabulka13[[#This Row],[Na2O_proc]]-Tabulka13[[#This Row],[CO2_proc]]</f>
        <v>87.5</v>
      </c>
      <c r="AH7" s="1">
        <f>Tabulka13[[#This Row],[z2]]</f>
        <v>1.13242</v>
      </c>
      <c r="AI7" s="1">
        <f>Tabulka13[[#This Row],[std2]]</f>
        <v>0</v>
      </c>
      <c r="AJ7" s="1" t="str">
        <f>Tabulka13[[#This Row],[z2Label]]</f>
        <v>Density (g/cm3)</v>
      </c>
      <c r="AK7" s="1">
        <v>15</v>
      </c>
      <c r="AL7" s="1" t="s">
        <v>53</v>
      </c>
      <c r="AM7" s="1" t="s">
        <v>79</v>
      </c>
      <c r="AN7" s="1">
        <v>1</v>
      </c>
    </row>
    <row r="8" spans="1:40" ht="16.5" x14ac:dyDescent="0.35">
      <c r="A8" s="1">
        <f>2*Tabulka13[[#This Row],[x3]]*Tabulka13[[#This Row],[z2]]/(100*61.9789)*1000</f>
        <v>3.2881493138897695</v>
      </c>
      <c r="B8" s="1">
        <f>Tabulka13[[#This Row],[x]]/2</f>
        <v>1.6440746569448847</v>
      </c>
      <c r="C8" s="1">
        <f>Tabulka13[[#This Row],[z2]]</f>
        <v>1.1616899999999999</v>
      </c>
      <c r="D8" s="1">
        <f>Tabulka13[[#This Row],[std2]]</f>
        <v>0</v>
      </c>
      <c r="E8" s="1">
        <v>1</v>
      </c>
      <c r="F8" s="1" t="s">
        <v>75</v>
      </c>
      <c r="G8" s="1" t="s">
        <v>74</v>
      </c>
      <c r="H8" s="1" t="str">
        <f>Tabulka13[[#This Row],[z2Label]]</f>
        <v>Density (g/cm3)</v>
      </c>
      <c r="I8" s="1">
        <v>15</v>
      </c>
      <c r="J8" s="1" t="s">
        <v>51</v>
      </c>
      <c r="K8">
        <v>1.1616899999999999</v>
      </c>
      <c r="L8">
        <v>0</v>
      </c>
      <c r="M8" s="1" t="s">
        <v>29</v>
      </c>
      <c r="N8" s="1" t="s">
        <v>28</v>
      </c>
      <c r="O8" s="1" t="s">
        <v>80</v>
      </c>
      <c r="P8" s="1">
        <f>Tabulka13[[#This Row],[x2]]*61.9789/105.9888</f>
        <v>8.7715258593360819</v>
      </c>
      <c r="Q8" s="1" t="s">
        <v>51</v>
      </c>
      <c r="R8" s="1">
        <f>Tabulka13[[#This Row],[z2]]</f>
        <v>1.1616899999999999</v>
      </c>
      <c r="S8" s="1">
        <f>Tabulka13[[#This Row],[std2]]</f>
        <v>0</v>
      </c>
      <c r="T8" s="1" t="s">
        <v>44</v>
      </c>
      <c r="U8" s="1" t="s">
        <v>28</v>
      </c>
      <c r="V8" s="1" t="str">
        <f>Tabulka13[[#This Row],[z2Label]]</f>
        <v>Density (g/cm3)</v>
      </c>
      <c r="W8" s="1">
        <f>2*Tabulka13[[#This Row],[x3]]/61.9789*1000/(100-Tabulka13[[#This Row],[x2]])</f>
        <v>3.3299855878223767</v>
      </c>
      <c r="X8" s="1">
        <f>Tabulka13[[#This Row],[x4]]/2</f>
        <v>1.6649927939111884</v>
      </c>
      <c r="Y8" s="1">
        <f>Tabulka13[[#This Row],[z2]]</f>
        <v>1.1616899999999999</v>
      </c>
      <c r="Z8" s="1">
        <f>Tabulka13[[#This Row],[std2]]</f>
        <v>0</v>
      </c>
      <c r="AA8" s="1" t="s">
        <v>36</v>
      </c>
      <c r="AB8" s="1" t="s">
        <v>73</v>
      </c>
      <c r="AC8" s="1" t="str">
        <f>Tabulka13[[#This Row],[z2Label]]</f>
        <v>Density (g/cm3)</v>
      </c>
      <c r="AD8" s="1" t="str">
        <f>Tabulka13[[#This Row],[y2]]</f>
        <v>N/A</v>
      </c>
      <c r="AE8" s="1">
        <f>Tabulka13[[#This Row],[x3]]</f>
        <v>8.7715258593360819</v>
      </c>
      <c r="AF8" s="1">
        <f>Tabulka13[[#This Row],[x2]]-Tabulka13[[#This Row],[x3]]</f>
        <v>6.2284741406639181</v>
      </c>
      <c r="AG8" s="1">
        <f>100-Tabulka13[[#This Row],[Na2O_proc]]-Tabulka13[[#This Row],[CO2_proc]]</f>
        <v>85</v>
      </c>
      <c r="AH8" s="1">
        <f>Tabulka13[[#This Row],[z2]]</f>
        <v>1.1616899999999999</v>
      </c>
      <c r="AI8" s="1">
        <f>Tabulka13[[#This Row],[std2]]</f>
        <v>0</v>
      </c>
      <c r="AJ8" s="1" t="str">
        <f>Tabulka13[[#This Row],[z2Label]]</f>
        <v>Density (g/cm3)</v>
      </c>
      <c r="AK8" s="1">
        <v>15</v>
      </c>
      <c r="AL8" s="1" t="s">
        <v>53</v>
      </c>
      <c r="AM8" s="1" t="s">
        <v>79</v>
      </c>
      <c r="AN8" s="1">
        <v>1</v>
      </c>
    </row>
    <row r="9" spans="1:40" ht="16.5" x14ac:dyDescent="0.35">
      <c r="A9" s="1">
        <f>2*Tabulka13[[#This Row],[x3]]*Tabulka13[[#This Row],[z2]]/(100*61.9789)*1000</f>
        <v>3.9246741165104231</v>
      </c>
      <c r="B9" s="1">
        <f>Tabulka13[[#This Row],[x]]/2</f>
        <v>1.9623370582552115</v>
      </c>
      <c r="C9" s="1">
        <f>Tabulka13[[#This Row],[z2]]</f>
        <v>1.1884899999999998</v>
      </c>
      <c r="D9" s="1">
        <f>Tabulka13[[#This Row],[std2]]</f>
        <v>1.4142135623666588E-5</v>
      </c>
      <c r="E9" s="1">
        <v>1</v>
      </c>
      <c r="F9" s="1" t="s">
        <v>75</v>
      </c>
      <c r="G9" s="1" t="s">
        <v>74</v>
      </c>
      <c r="H9" s="1" t="str">
        <f>Tabulka13[[#This Row],[z2Label]]</f>
        <v>Density (g/cm3)</v>
      </c>
      <c r="I9" s="1">
        <v>17.5</v>
      </c>
      <c r="J9" s="1" t="s">
        <v>51</v>
      </c>
      <c r="K9">
        <v>1.1884899999999998</v>
      </c>
      <c r="L9">
        <v>1.4142135623666588E-5</v>
      </c>
      <c r="M9" s="1" t="s">
        <v>29</v>
      </c>
      <c r="N9" s="1" t="s">
        <v>28</v>
      </c>
      <c r="O9" s="1" t="s">
        <v>80</v>
      </c>
      <c r="P9" s="1">
        <f>Tabulka13[[#This Row],[x2]]*61.9789/105.9888</f>
        <v>10.233446835892094</v>
      </c>
      <c r="Q9" s="1" t="s">
        <v>51</v>
      </c>
      <c r="R9" s="1">
        <f>Tabulka13[[#This Row],[z2]]</f>
        <v>1.1884899999999998</v>
      </c>
      <c r="S9" s="1">
        <f>Tabulka13[[#This Row],[std2]]</f>
        <v>1.4142135623666588E-5</v>
      </c>
      <c r="T9" s="1" t="s">
        <v>44</v>
      </c>
      <c r="U9" s="1" t="s">
        <v>28</v>
      </c>
      <c r="V9" s="1" t="str">
        <f>Tabulka13[[#This Row],[z2Label]]</f>
        <v>Density (g/cm3)</v>
      </c>
      <c r="W9" s="1">
        <f>2*Tabulka13[[#This Row],[x3]]/61.9789*1000/(100-Tabulka13[[#This Row],[x2]])</f>
        <v>4.0027099489986124</v>
      </c>
      <c r="X9" s="1">
        <f>Tabulka13[[#This Row],[x4]]/2</f>
        <v>2.0013549744993062</v>
      </c>
      <c r="Y9" s="1">
        <f>Tabulka13[[#This Row],[z2]]</f>
        <v>1.1884899999999998</v>
      </c>
      <c r="Z9" s="1">
        <f>Tabulka13[[#This Row],[std2]]</f>
        <v>1.4142135623666588E-5</v>
      </c>
      <c r="AA9" s="1" t="s">
        <v>36</v>
      </c>
      <c r="AB9" s="1" t="s">
        <v>73</v>
      </c>
      <c r="AC9" s="1" t="str">
        <f>Tabulka13[[#This Row],[z2Label]]</f>
        <v>Density (g/cm3)</v>
      </c>
      <c r="AD9" s="1" t="str">
        <f>Tabulka13[[#This Row],[y2]]</f>
        <v>N/A</v>
      </c>
      <c r="AE9" s="1">
        <f>Tabulka13[[#This Row],[x3]]</f>
        <v>10.233446835892094</v>
      </c>
      <c r="AF9" s="1">
        <f>Tabulka13[[#This Row],[x2]]-Tabulka13[[#This Row],[x3]]</f>
        <v>7.266553164107906</v>
      </c>
      <c r="AG9" s="1">
        <f>100-Tabulka13[[#This Row],[Na2O_proc]]-Tabulka13[[#This Row],[CO2_proc]]</f>
        <v>82.5</v>
      </c>
      <c r="AH9" s="1">
        <f>Tabulka13[[#This Row],[z2]]</f>
        <v>1.1884899999999998</v>
      </c>
      <c r="AI9" s="1">
        <f>Tabulka13[[#This Row],[std2]]</f>
        <v>1.4142135623666588E-5</v>
      </c>
      <c r="AJ9" s="1" t="str">
        <f>Tabulka13[[#This Row],[z2Label]]</f>
        <v>Density (g/cm3)</v>
      </c>
      <c r="AK9" s="1">
        <v>15</v>
      </c>
      <c r="AL9" s="1" t="s">
        <v>53</v>
      </c>
      <c r="AM9" s="1" t="s">
        <v>79</v>
      </c>
      <c r="AN9" s="1">
        <v>1</v>
      </c>
    </row>
    <row r="10" spans="1:40" ht="16.5" x14ac:dyDescent="0.35">
      <c r="A10" s="1">
        <f>2*Tabulka13[[#This Row],[x3]]*Tabulka13[[#This Row],[z2]]/(100*61.9789)*1000</f>
        <v>0</v>
      </c>
      <c r="B10" s="1">
        <f>Tabulka13[[#This Row],[x]]/2</f>
        <v>0</v>
      </c>
      <c r="C10" s="1">
        <f>Tabulka13[[#This Row],[z2]]</f>
        <v>0.99819999999999998</v>
      </c>
      <c r="D10" s="1">
        <f>Tabulka13[[#This Row],[std2]]</f>
        <v>0</v>
      </c>
      <c r="E10" s="1">
        <v>1</v>
      </c>
      <c r="F10" s="1" t="s">
        <v>75</v>
      </c>
      <c r="G10" s="1" t="s">
        <v>74</v>
      </c>
      <c r="H10" s="1" t="str">
        <f>Tabulka13[[#This Row],[z2Label]]</f>
        <v>Density (g/cm3)</v>
      </c>
      <c r="I10" s="1">
        <f>I2</f>
        <v>0</v>
      </c>
      <c r="J10" s="1" t="s">
        <v>51</v>
      </c>
      <c r="K10">
        <v>0.99819999999999998</v>
      </c>
      <c r="L10"/>
      <c r="M10" s="1" t="s">
        <v>29</v>
      </c>
      <c r="N10" s="1" t="s">
        <v>28</v>
      </c>
      <c r="O10" s="1" t="s">
        <v>80</v>
      </c>
      <c r="P10" s="1">
        <f>Tabulka13[[#This Row],[x2]]*61.9789/105.9888</f>
        <v>0</v>
      </c>
      <c r="Q10" s="1" t="s">
        <v>51</v>
      </c>
      <c r="R10" s="1">
        <f>Tabulka13[[#This Row],[z2]]</f>
        <v>0.99819999999999998</v>
      </c>
      <c r="S10" s="1">
        <f>Tabulka13[[#This Row],[std2]]</f>
        <v>0</v>
      </c>
      <c r="T10" s="1" t="s">
        <v>44</v>
      </c>
      <c r="U10" s="1" t="s">
        <v>28</v>
      </c>
      <c r="V10" s="1" t="str">
        <f>Tabulka13[[#This Row],[z2Label]]</f>
        <v>Density (g/cm3)</v>
      </c>
      <c r="W10" s="1">
        <f>2*Tabulka13[[#This Row],[x3]]/61.9789*1000/(100-Tabulka13[[#This Row],[x2]])</f>
        <v>0</v>
      </c>
      <c r="X10" s="1">
        <f>Tabulka13[[#This Row],[x4]]/2</f>
        <v>0</v>
      </c>
      <c r="Y10" s="1">
        <f>Tabulka13[[#This Row],[z2]]</f>
        <v>0.99819999999999998</v>
      </c>
      <c r="Z10" s="1">
        <f>Tabulka13[[#This Row],[std2]]</f>
        <v>0</v>
      </c>
      <c r="AA10" s="1" t="s">
        <v>36</v>
      </c>
      <c r="AB10" s="1" t="s">
        <v>73</v>
      </c>
      <c r="AC10" s="1" t="str">
        <f>Tabulka13[[#This Row],[z2Label]]</f>
        <v>Density (g/cm3)</v>
      </c>
      <c r="AD10" s="1" t="str">
        <f>Tabulka13[[#This Row],[y2]]</f>
        <v>N/A</v>
      </c>
      <c r="AE10" s="1">
        <f>Tabulka13[[#This Row],[x3]]</f>
        <v>0</v>
      </c>
      <c r="AF10" s="1">
        <f>Tabulka13[[#This Row],[x2]]-Tabulka13[[#This Row],[x3]]</f>
        <v>0</v>
      </c>
      <c r="AG10" s="1">
        <f>100-Tabulka13[[#This Row],[Na2O_proc]]-Tabulka13[[#This Row],[CO2_proc]]</f>
        <v>100</v>
      </c>
      <c r="AH10" s="1">
        <f>Tabulka13[[#This Row],[z2]]</f>
        <v>0.99819999999999998</v>
      </c>
      <c r="AI10" s="1">
        <f>Tabulka13[[#This Row],[std2]]</f>
        <v>0</v>
      </c>
      <c r="AJ10" s="1" t="str">
        <f>Tabulka13[[#This Row],[z2Label]]</f>
        <v>Density (g/cm3)</v>
      </c>
      <c r="AK10" s="1">
        <v>20</v>
      </c>
      <c r="AL10" s="1" t="s">
        <v>53</v>
      </c>
      <c r="AM10" s="1" t="s">
        <v>79</v>
      </c>
      <c r="AN10" s="1">
        <v>100</v>
      </c>
    </row>
    <row r="11" spans="1:40" ht="16.5" x14ac:dyDescent="0.35">
      <c r="A11" s="1">
        <f>2*Tabulka13[[#This Row],[x3]]*Tabulka13[[#This Row],[z2]]/(100*61.9789)*1000</f>
        <v>0.48324917349757712</v>
      </c>
      <c r="B11" s="1">
        <f>Tabulka13[[#This Row],[x]]/2</f>
        <v>0.24162458674878856</v>
      </c>
      <c r="C11" s="1">
        <f>Tabulka13[[#This Row],[z2]]</f>
        <v>1.0243800000000001</v>
      </c>
      <c r="D11" s="1">
        <f>Tabulka13[[#This Row],[std2]]</f>
        <v>0</v>
      </c>
      <c r="E11" s="1">
        <v>1</v>
      </c>
      <c r="F11" s="1" t="s">
        <v>75</v>
      </c>
      <c r="G11" s="1" t="s">
        <v>74</v>
      </c>
      <c r="H11" s="1" t="str">
        <f>Tabulka13[[#This Row],[z2Label]]</f>
        <v>Density (g/cm3)</v>
      </c>
      <c r="I11" s="1">
        <f t="shared" ref="I11:I26" si="0">I3</f>
        <v>2.5</v>
      </c>
      <c r="J11" s="1" t="s">
        <v>51</v>
      </c>
      <c r="K11">
        <v>1.0243800000000001</v>
      </c>
      <c r="L11">
        <v>0</v>
      </c>
      <c r="M11" s="1" t="s">
        <v>29</v>
      </c>
      <c r="N11" s="1" t="s">
        <v>28</v>
      </c>
      <c r="O11" s="1" t="s">
        <v>80</v>
      </c>
      <c r="P11" s="1">
        <f>Tabulka13[[#This Row],[x2]]*61.9789/105.9888</f>
        <v>1.4619209765560135</v>
      </c>
      <c r="Q11" s="1" t="s">
        <v>51</v>
      </c>
      <c r="R11" s="1">
        <f>Tabulka13[[#This Row],[z2]]</f>
        <v>1.0243800000000001</v>
      </c>
      <c r="S11" s="1">
        <f>Tabulka13[[#This Row],[std2]]</f>
        <v>0</v>
      </c>
      <c r="T11" s="1" t="s">
        <v>44</v>
      </c>
      <c r="U11" s="1" t="s">
        <v>28</v>
      </c>
      <c r="V11" s="1" t="str">
        <f>Tabulka13[[#This Row],[z2Label]]</f>
        <v>Density (g/cm3)</v>
      </c>
      <c r="W11" s="1">
        <f>2*Tabulka13[[#This Row],[x3]]/61.9789*1000/(100-Tabulka13[[#This Row],[x2]])</f>
        <v>0.48384405976906314</v>
      </c>
      <c r="X11" s="1">
        <f>Tabulka13[[#This Row],[x4]]/2</f>
        <v>0.24192202988453157</v>
      </c>
      <c r="Y11" s="1">
        <f>Tabulka13[[#This Row],[z2]]</f>
        <v>1.0243800000000001</v>
      </c>
      <c r="Z11" s="1">
        <f>Tabulka13[[#This Row],[std2]]</f>
        <v>0</v>
      </c>
      <c r="AA11" s="1" t="s">
        <v>36</v>
      </c>
      <c r="AB11" s="1" t="s">
        <v>73</v>
      </c>
      <c r="AC11" s="1" t="str">
        <f>Tabulka13[[#This Row],[z2Label]]</f>
        <v>Density (g/cm3)</v>
      </c>
      <c r="AD11" s="1" t="str">
        <f>Tabulka13[[#This Row],[y2]]</f>
        <v>N/A</v>
      </c>
      <c r="AE11" s="1">
        <f>Tabulka13[[#This Row],[x3]]</f>
        <v>1.4619209765560135</v>
      </c>
      <c r="AF11" s="1">
        <f>Tabulka13[[#This Row],[x2]]-Tabulka13[[#This Row],[x3]]</f>
        <v>1.0380790234439865</v>
      </c>
      <c r="AG11" s="1">
        <f>100-Tabulka13[[#This Row],[Na2O_proc]]-Tabulka13[[#This Row],[CO2_proc]]</f>
        <v>97.5</v>
      </c>
      <c r="AH11" s="1">
        <f>Tabulka13[[#This Row],[z2]]</f>
        <v>1.0243800000000001</v>
      </c>
      <c r="AI11" s="1">
        <f>Tabulka13[[#This Row],[std2]]</f>
        <v>0</v>
      </c>
      <c r="AJ11" s="1" t="str">
        <f>Tabulka13[[#This Row],[z2Label]]</f>
        <v>Density (g/cm3)</v>
      </c>
      <c r="AK11" s="1">
        <v>20</v>
      </c>
      <c r="AL11" s="1" t="s">
        <v>53</v>
      </c>
      <c r="AM11" s="1" t="s">
        <v>79</v>
      </c>
      <c r="AN11" s="1">
        <v>1</v>
      </c>
    </row>
    <row r="12" spans="1:40" ht="16.5" x14ac:dyDescent="0.35">
      <c r="A12" s="1">
        <f>2*Tabulka13[[#This Row],[x3]]*Tabulka13[[#This Row],[z2]]/(100*61.9789)*1000</f>
        <v>0.99097263107045253</v>
      </c>
      <c r="B12" s="1">
        <f>Tabulka13[[#This Row],[x]]/2</f>
        <v>0.49548631553522626</v>
      </c>
      <c r="C12" s="1">
        <f>Tabulka13[[#This Row],[z2]]</f>
        <v>1.0503199999999999</v>
      </c>
      <c r="D12" s="1">
        <f>Tabulka13[[#This Row],[std2]]</f>
        <v>0</v>
      </c>
      <c r="E12" s="1">
        <v>1</v>
      </c>
      <c r="F12" s="1" t="s">
        <v>75</v>
      </c>
      <c r="G12" s="1" t="s">
        <v>74</v>
      </c>
      <c r="H12" s="1" t="str">
        <f>Tabulka13[[#This Row],[z2Label]]</f>
        <v>Density (g/cm3)</v>
      </c>
      <c r="I12" s="1">
        <f t="shared" si="0"/>
        <v>5</v>
      </c>
      <c r="J12" s="1" t="s">
        <v>51</v>
      </c>
      <c r="K12">
        <v>1.0503199999999999</v>
      </c>
      <c r="L12">
        <v>0</v>
      </c>
      <c r="M12" s="1" t="s">
        <v>29</v>
      </c>
      <c r="N12" s="1" t="s">
        <v>28</v>
      </c>
      <c r="O12" s="1" t="s">
        <v>80</v>
      </c>
      <c r="P12" s="1">
        <f>Tabulka13[[#This Row],[x2]]*61.9789/105.9888</f>
        <v>2.923841953112027</v>
      </c>
      <c r="Q12" s="1" t="s">
        <v>51</v>
      </c>
      <c r="R12" s="1">
        <f>Tabulka13[[#This Row],[z2]]</f>
        <v>1.0503199999999999</v>
      </c>
      <c r="S12" s="1">
        <f>Tabulka13[[#This Row],[std2]]</f>
        <v>0</v>
      </c>
      <c r="T12" s="1" t="s">
        <v>44</v>
      </c>
      <c r="U12" s="1" t="s">
        <v>28</v>
      </c>
      <c r="V12" s="1" t="str">
        <f>Tabulka13[[#This Row],[z2Label]]</f>
        <v>Density (g/cm3)</v>
      </c>
      <c r="W12" s="1">
        <f>2*Tabulka13[[#This Row],[x3]]/61.9789*1000/(100-Tabulka13[[#This Row],[x2]])</f>
        <v>0.99315359636807699</v>
      </c>
      <c r="X12" s="1">
        <f>Tabulka13[[#This Row],[x4]]/2</f>
        <v>0.49657679818403849</v>
      </c>
      <c r="Y12" s="1">
        <f>Tabulka13[[#This Row],[z2]]</f>
        <v>1.0503199999999999</v>
      </c>
      <c r="Z12" s="1">
        <f>Tabulka13[[#This Row],[std2]]</f>
        <v>0</v>
      </c>
      <c r="AA12" s="1" t="s">
        <v>36</v>
      </c>
      <c r="AB12" s="1" t="s">
        <v>73</v>
      </c>
      <c r="AC12" s="1" t="str">
        <f>Tabulka13[[#This Row],[z2Label]]</f>
        <v>Density (g/cm3)</v>
      </c>
      <c r="AD12" s="1" t="str">
        <f>Tabulka13[[#This Row],[y2]]</f>
        <v>N/A</v>
      </c>
      <c r="AE12" s="1">
        <f>Tabulka13[[#This Row],[x3]]</f>
        <v>2.923841953112027</v>
      </c>
      <c r="AF12" s="1">
        <f>Tabulka13[[#This Row],[x2]]-Tabulka13[[#This Row],[x3]]</f>
        <v>2.076158046887973</v>
      </c>
      <c r="AG12" s="1">
        <f>100-Tabulka13[[#This Row],[Na2O_proc]]-Tabulka13[[#This Row],[CO2_proc]]</f>
        <v>95</v>
      </c>
      <c r="AH12" s="1">
        <f>Tabulka13[[#This Row],[z2]]</f>
        <v>1.0503199999999999</v>
      </c>
      <c r="AI12" s="1">
        <f>Tabulka13[[#This Row],[std2]]</f>
        <v>0</v>
      </c>
      <c r="AJ12" s="1" t="str">
        <f>Tabulka13[[#This Row],[z2Label]]</f>
        <v>Density (g/cm3)</v>
      </c>
      <c r="AK12" s="1">
        <v>20</v>
      </c>
      <c r="AL12" s="1" t="s">
        <v>53</v>
      </c>
      <c r="AM12" s="1" t="s">
        <v>79</v>
      </c>
      <c r="AN12" s="1">
        <v>1</v>
      </c>
    </row>
    <row r="13" spans="1:40" ht="16.5" x14ac:dyDescent="0.35">
      <c r="A13" s="1">
        <f>2*Tabulka13[[#This Row],[x3]]*Tabulka13[[#This Row],[z2]]/(100*61.9789)*1000</f>
        <v>1.5238992233141617</v>
      </c>
      <c r="B13" s="1">
        <f>Tabulka13[[#This Row],[x]]/2</f>
        <v>0.76194961165708086</v>
      </c>
      <c r="C13" s="1">
        <f>Tabulka13[[#This Row],[z2]]</f>
        <v>1.076775</v>
      </c>
      <c r="D13" s="1">
        <f>Tabulka13[[#This Row],[std2]]</f>
        <v>7.0710678119117998E-6</v>
      </c>
      <c r="E13" s="1">
        <v>1</v>
      </c>
      <c r="F13" s="1" t="s">
        <v>75</v>
      </c>
      <c r="G13" s="1" t="s">
        <v>74</v>
      </c>
      <c r="H13" s="1" t="str">
        <f>Tabulka13[[#This Row],[z2Label]]</f>
        <v>Density (g/cm3)</v>
      </c>
      <c r="I13" s="1">
        <f t="shared" si="0"/>
        <v>7.5</v>
      </c>
      <c r="J13" s="1" t="s">
        <v>51</v>
      </c>
      <c r="K13">
        <v>1.076775</v>
      </c>
      <c r="L13">
        <v>7.0710678119117998E-6</v>
      </c>
      <c r="M13" s="1" t="s">
        <v>29</v>
      </c>
      <c r="N13" s="1" t="s">
        <v>28</v>
      </c>
      <c r="O13" s="1" t="s">
        <v>80</v>
      </c>
      <c r="P13" s="1">
        <f>Tabulka13[[#This Row],[x2]]*61.9789/105.9888</f>
        <v>4.3857629296680409</v>
      </c>
      <c r="Q13" s="1" t="s">
        <v>51</v>
      </c>
      <c r="R13" s="1">
        <f>Tabulka13[[#This Row],[z2]]</f>
        <v>1.076775</v>
      </c>
      <c r="S13" s="1">
        <f>Tabulka13[[#This Row],[std2]]</f>
        <v>7.0710678119117998E-6</v>
      </c>
      <c r="T13" s="1" t="s">
        <v>44</v>
      </c>
      <c r="U13" s="1" t="s">
        <v>28</v>
      </c>
      <c r="V13" s="1" t="str">
        <f>Tabulka13[[#This Row],[z2Label]]</f>
        <v>Density (g/cm3)</v>
      </c>
      <c r="W13" s="1">
        <f>2*Tabulka13[[#This Row],[x3]]/61.9789*1000/(100-Tabulka13[[#This Row],[x2]])</f>
        <v>1.5299933781886594</v>
      </c>
      <c r="X13" s="1">
        <f>Tabulka13[[#This Row],[x4]]/2</f>
        <v>0.76499668909432972</v>
      </c>
      <c r="Y13" s="1">
        <f>Tabulka13[[#This Row],[z2]]</f>
        <v>1.076775</v>
      </c>
      <c r="Z13" s="1">
        <f>Tabulka13[[#This Row],[std2]]</f>
        <v>7.0710678119117998E-6</v>
      </c>
      <c r="AA13" s="1" t="s">
        <v>36</v>
      </c>
      <c r="AB13" s="1" t="s">
        <v>73</v>
      </c>
      <c r="AC13" s="1" t="str">
        <f>Tabulka13[[#This Row],[z2Label]]</f>
        <v>Density (g/cm3)</v>
      </c>
      <c r="AD13" s="1" t="str">
        <f>Tabulka13[[#This Row],[y2]]</f>
        <v>N/A</v>
      </c>
      <c r="AE13" s="1">
        <f>Tabulka13[[#This Row],[x3]]</f>
        <v>4.3857629296680409</v>
      </c>
      <c r="AF13" s="1">
        <f>Tabulka13[[#This Row],[x2]]-Tabulka13[[#This Row],[x3]]</f>
        <v>3.1142370703319591</v>
      </c>
      <c r="AG13" s="1">
        <f>100-Tabulka13[[#This Row],[Na2O_proc]]-Tabulka13[[#This Row],[CO2_proc]]</f>
        <v>92.5</v>
      </c>
      <c r="AH13" s="1">
        <f>Tabulka13[[#This Row],[z2]]</f>
        <v>1.076775</v>
      </c>
      <c r="AI13" s="1">
        <f>Tabulka13[[#This Row],[std2]]</f>
        <v>7.0710678119117998E-6</v>
      </c>
      <c r="AJ13" s="1" t="str">
        <f>Tabulka13[[#This Row],[z2Label]]</f>
        <v>Density (g/cm3)</v>
      </c>
      <c r="AK13" s="1">
        <v>20</v>
      </c>
      <c r="AL13" s="1" t="s">
        <v>53</v>
      </c>
      <c r="AM13" s="1" t="s">
        <v>79</v>
      </c>
      <c r="AN13" s="1">
        <v>1</v>
      </c>
    </row>
    <row r="14" spans="1:40" ht="16.5" x14ac:dyDescent="0.35">
      <c r="A14" s="1">
        <f>2*Tabulka13[[#This Row],[x3]]*Tabulka13[[#This Row],[z2]]/(100*61.9789)*1000</f>
        <v>2.0830880243950305</v>
      </c>
      <c r="B14" s="1">
        <f>Tabulka13[[#This Row],[x]]/2</f>
        <v>1.0415440121975152</v>
      </c>
      <c r="C14" s="1">
        <f>Tabulka13[[#This Row],[z2]]</f>
        <v>1.10392</v>
      </c>
      <c r="D14" s="1">
        <f>Tabulka13[[#This Row],[std2]]</f>
        <v>0</v>
      </c>
      <c r="E14" s="1">
        <v>1</v>
      </c>
      <c r="F14" s="1" t="s">
        <v>75</v>
      </c>
      <c r="G14" s="1" t="s">
        <v>74</v>
      </c>
      <c r="H14" s="1" t="str">
        <f>Tabulka13[[#This Row],[z2Label]]</f>
        <v>Density (g/cm3)</v>
      </c>
      <c r="I14" s="1">
        <f t="shared" si="0"/>
        <v>10</v>
      </c>
      <c r="J14" s="1" t="s">
        <v>51</v>
      </c>
      <c r="K14">
        <v>1.10392</v>
      </c>
      <c r="L14">
        <v>0</v>
      </c>
      <c r="M14" s="1" t="s">
        <v>29</v>
      </c>
      <c r="N14" s="1" t="s">
        <v>28</v>
      </c>
      <c r="O14" s="1" t="s">
        <v>80</v>
      </c>
      <c r="P14" s="1">
        <f>Tabulka13[[#This Row],[x2]]*61.9789/105.9888</f>
        <v>5.847683906224054</v>
      </c>
      <c r="Q14" s="1" t="s">
        <v>51</v>
      </c>
      <c r="R14" s="1">
        <f>Tabulka13[[#This Row],[z2]]</f>
        <v>1.10392</v>
      </c>
      <c r="S14" s="1">
        <f>Tabulka13[[#This Row],[std2]]</f>
        <v>0</v>
      </c>
      <c r="T14" s="1" t="s">
        <v>44</v>
      </c>
      <c r="U14" s="1" t="s">
        <v>28</v>
      </c>
      <c r="V14" s="1" t="str">
        <f>Tabulka13[[#This Row],[z2Label]]</f>
        <v>Density (g/cm3)</v>
      </c>
      <c r="W14" s="1">
        <f>2*Tabulka13[[#This Row],[x3]]/61.9789*1000/(100-Tabulka13[[#This Row],[x2]])</f>
        <v>2.096657592332607</v>
      </c>
      <c r="X14" s="1">
        <f>Tabulka13[[#This Row],[x4]]/2</f>
        <v>1.0483287961663035</v>
      </c>
      <c r="Y14" s="1">
        <f>Tabulka13[[#This Row],[z2]]</f>
        <v>1.10392</v>
      </c>
      <c r="Z14" s="1">
        <f>Tabulka13[[#This Row],[std2]]</f>
        <v>0</v>
      </c>
      <c r="AA14" s="1" t="s">
        <v>36</v>
      </c>
      <c r="AB14" s="1" t="s">
        <v>73</v>
      </c>
      <c r="AC14" s="1" t="str">
        <f>Tabulka13[[#This Row],[z2Label]]</f>
        <v>Density (g/cm3)</v>
      </c>
      <c r="AD14" s="1" t="str">
        <f>Tabulka13[[#This Row],[y2]]</f>
        <v>N/A</v>
      </c>
      <c r="AE14" s="1">
        <f>Tabulka13[[#This Row],[x3]]</f>
        <v>5.847683906224054</v>
      </c>
      <c r="AF14" s="1">
        <f>Tabulka13[[#This Row],[x2]]-Tabulka13[[#This Row],[x3]]</f>
        <v>4.152316093775946</v>
      </c>
      <c r="AG14" s="1">
        <f>100-Tabulka13[[#This Row],[Na2O_proc]]-Tabulka13[[#This Row],[CO2_proc]]</f>
        <v>90</v>
      </c>
      <c r="AH14" s="1">
        <f>Tabulka13[[#This Row],[z2]]</f>
        <v>1.10392</v>
      </c>
      <c r="AI14" s="1">
        <f>Tabulka13[[#This Row],[std2]]</f>
        <v>0</v>
      </c>
      <c r="AJ14" s="1" t="str">
        <f>Tabulka13[[#This Row],[z2Label]]</f>
        <v>Density (g/cm3)</v>
      </c>
      <c r="AK14" s="1">
        <v>20</v>
      </c>
      <c r="AL14" s="1" t="s">
        <v>53</v>
      </c>
      <c r="AM14" s="1" t="s">
        <v>79</v>
      </c>
      <c r="AN14" s="1">
        <v>1</v>
      </c>
    </row>
    <row r="15" spans="1:40" ht="16.5" x14ac:dyDescent="0.35">
      <c r="A15" s="1">
        <f>2*Tabulka13[[#This Row],[x3]]*Tabulka13[[#This Row],[z2]]/(100*61.9789)*1000</f>
        <v>2.666059998792325</v>
      </c>
      <c r="B15" s="1">
        <f>Tabulka13[[#This Row],[x]]/2</f>
        <v>1.3330299993961625</v>
      </c>
      <c r="C15" s="1">
        <f>Tabulka13[[#This Row],[z2]]</f>
        <v>1.13029</v>
      </c>
      <c r="D15" s="1">
        <f>Tabulka13[[#This Row],[std2]]</f>
        <v>0</v>
      </c>
      <c r="E15" s="1">
        <v>1</v>
      </c>
      <c r="F15" s="1" t="s">
        <v>75</v>
      </c>
      <c r="G15" s="1" t="s">
        <v>74</v>
      </c>
      <c r="H15" s="1" t="str">
        <f>Tabulka13[[#This Row],[z2Label]]</f>
        <v>Density (g/cm3)</v>
      </c>
      <c r="I15" s="1">
        <f t="shared" si="0"/>
        <v>12.5</v>
      </c>
      <c r="J15" s="1" t="s">
        <v>51</v>
      </c>
      <c r="K15">
        <v>1.13029</v>
      </c>
      <c r="L15">
        <v>0</v>
      </c>
      <c r="M15" s="1" t="s">
        <v>29</v>
      </c>
      <c r="N15" s="1" t="s">
        <v>28</v>
      </c>
      <c r="O15" s="1" t="s">
        <v>80</v>
      </c>
      <c r="P15" s="1">
        <f>Tabulka13[[#This Row],[x2]]*61.9789/105.9888</f>
        <v>7.3096048827800679</v>
      </c>
      <c r="Q15" s="1" t="s">
        <v>51</v>
      </c>
      <c r="R15" s="1">
        <f>Tabulka13[[#This Row],[z2]]</f>
        <v>1.13029</v>
      </c>
      <c r="S15" s="1">
        <f>Tabulka13[[#This Row],[std2]]</f>
        <v>0</v>
      </c>
      <c r="T15" s="1" t="s">
        <v>44</v>
      </c>
      <c r="U15" s="1" t="s">
        <v>28</v>
      </c>
      <c r="V15" s="1" t="str">
        <f>Tabulka13[[#This Row],[z2Label]]</f>
        <v>Density (g/cm3)</v>
      </c>
      <c r="W15" s="1">
        <f>2*Tabulka13[[#This Row],[x3]]/61.9789*1000/(100-Tabulka13[[#This Row],[x2]])</f>
        <v>2.6957026187133519</v>
      </c>
      <c r="X15" s="1">
        <f>Tabulka13[[#This Row],[x4]]/2</f>
        <v>1.347851309356676</v>
      </c>
      <c r="Y15" s="1">
        <f>Tabulka13[[#This Row],[z2]]</f>
        <v>1.13029</v>
      </c>
      <c r="Z15" s="1">
        <f>Tabulka13[[#This Row],[std2]]</f>
        <v>0</v>
      </c>
      <c r="AA15" s="1" t="s">
        <v>36</v>
      </c>
      <c r="AB15" s="1" t="s">
        <v>73</v>
      </c>
      <c r="AC15" s="1" t="str">
        <f>Tabulka13[[#This Row],[z2Label]]</f>
        <v>Density (g/cm3)</v>
      </c>
      <c r="AD15" s="1" t="str">
        <f>Tabulka13[[#This Row],[y2]]</f>
        <v>N/A</v>
      </c>
      <c r="AE15" s="1">
        <f>Tabulka13[[#This Row],[x3]]</f>
        <v>7.3096048827800679</v>
      </c>
      <c r="AF15" s="1">
        <f>Tabulka13[[#This Row],[x2]]-Tabulka13[[#This Row],[x3]]</f>
        <v>5.1903951172199321</v>
      </c>
      <c r="AG15" s="1">
        <f>100-Tabulka13[[#This Row],[Na2O_proc]]-Tabulka13[[#This Row],[CO2_proc]]</f>
        <v>87.5</v>
      </c>
      <c r="AH15" s="1">
        <f>Tabulka13[[#This Row],[z2]]</f>
        <v>1.13029</v>
      </c>
      <c r="AI15" s="1">
        <f>Tabulka13[[#This Row],[std2]]</f>
        <v>0</v>
      </c>
      <c r="AJ15" s="1" t="str">
        <f>Tabulka13[[#This Row],[z2Label]]</f>
        <v>Density (g/cm3)</v>
      </c>
      <c r="AK15" s="1">
        <v>20</v>
      </c>
      <c r="AL15" s="1" t="s">
        <v>53</v>
      </c>
      <c r="AM15" s="1" t="s">
        <v>79</v>
      </c>
      <c r="AN15" s="1">
        <v>1</v>
      </c>
    </row>
    <row r="16" spans="1:40" ht="16.5" x14ac:dyDescent="0.35">
      <c r="A16" s="1">
        <f>2*Tabulka13[[#This Row],[x3]]*Tabulka13[[#This Row],[z2]]/(100*61.9789)*1000</f>
        <v>3.281653344504325</v>
      </c>
      <c r="B16" s="1">
        <f>Tabulka13[[#This Row],[x]]/2</f>
        <v>1.6408266722521625</v>
      </c>
      <c r="C16" s="1">
        <f>Tabulka13[[#This Row],[z2]]</f>
        <v>1.159395</v>
      </c>
      <c r="D16" s="1">
        <f>Tabulka13[[#This Row],[std2]]</f>
        <v>7.0710678119117998E-6</v>
      </c>
      <c r="E16" s="1">
        <v>1</v>
      </c>
      <c r="F16" s="1" t="s">
        <v>75</v>
      </c>
      <c r="G16" s="1" t="s">
        <v>74</v>
      </c>
      <c r="H16" s="1" t="str">
        <f>Tabulka13[[#This Row],[z2Label]]</f>
        <v>Density (g/cm3)</v>
      </c>
      <c r="I16" s="1">
        <f t="shared" si="0"/>
        <v>15</v>
      </c>
      <c r="J16" s="1" t="s">
        <v>51</v>
      </c>
      <c r="K16">
        <v>1.159395</v>
      </c>
      <c r="L16">
        <v>7.0710678119117998E-6</v>
      </c>
      <c r="M16" s="1" t="s">
        <v>29</v>
      </c>
      <c r="N16" s="1" t="s">
        <v>28</v>
      </c>
      <c r="O16" s="1" t="s">
        <v>80</v>
      </c>
      <c r="P16" s="1">
        <f>Tabulka13[[#This Row],[x2]]*61.9789/105.9888</f>
        <v>8.7715258593360819</v>
      </c>
      <c r="Q16" s="1" t="s">
        <v>51</v>
      </c>
      <c r="R16" s="1">
        <f>Tabulka13[[#This Row],[z2]]</f>
        <v>1.159395</v>
      </c>
      <c r="S16" s="1">
        <f>Tabulka13[[#This Row],[std2]]</f>
        <v>7.0710678119117998E-6</v>
      </c>
      <c r="T16" s="1" t="s">
        <v>44</v>
      </c>
      <c r="U16" s="1" t="s">
        <v>28</v>
      </c>
      <c r="V16" s="1" t="str">
        <f>Tabulka13[[#This Row],[z2Label]]</f>
        <v>Density (g/cm3)</v>
      </c>
      <c r="W16" s="1">
        <f>2*Tabulka13[[#This Row],[x3]]/61.9789*1000/(100-Tabulka13[[#This Row],[x2]])</f>
        <v>3.3299855878223767</v>
      </c>
      <c r="X16" s="1">
        <f>Tabulka13[[#This Row],[x4]]/2</f>
        <v>1.6649927939111884</v>
      </c>
      <c r="Y16" s="1">
        <f>Tabulka13[[#This Row],[z2]]</f>
        <v>1.159395</v>
      </c>
      <c r="Z16" s="1">
        <f>Tabulka13[[#This Row],[std2]]</f>
        <v>7.0710678119117998E-6</v>
      </c>
      <c r="AA16" s="1" t="s">
        <v>36</v>
      </c>
      <c r="AB16" s="1" t="s">
        <v>73</v>
      </c>
      <c r="AC16" s="1" t="str">
        <f>Tabulka13[[#This Row],[z2Label]]</f>
        <v>Density (g/cm3)</v>
      </c>
      <c r="AD16" s="1" t="str">
        <f>Tabulka13[[#This Row],[y2]]</f>
        <v>N/A</v>
      </c>
      <c r="AE16" s="1">
        <f>Tabulka13[[#This Row],[x3]]</f>
        <v>8.7715258593360819</v>
      </c>
      <c r="AF16" s="1">
        <f>Tabulka13[[#This Row],[x2]]-Tabulka13[[#This Row],[x3]]</f>
        <v>6.2284741406639181</v>
      </c>
      <c r="AG16" s="1">
        <f>100-Tabulka13[[#This Row],[Na2O_proc]]-Tabulka13[[#This Row],[CO2_proc]]</f>
        <v>85</v>
      </c>
      <c r="AH16" s="1">
        <f>Tabulka13[[#This Row],[z2]]</f>
        <v>1.159395</v>
      </c>
      <c r="AI16" s="1">
        <f>Tabulka13[[#This Row],[std2]]</f>
        <v>7.0710678119117998E-6</v>
      </c>
      <c r="AJ16" s="1" t="str">
        <f>Tabulka13[[#This Row],[z2Label]]</f>
        <v>Density (g/cm3)</v>
      </c>
      <c r="AK16" s="1">
        <v>20</v>
      </c>
      <c r="AL16" s="1" t="s">
        <v>53</v>
      </c>
      <c r="AM16" s="1" t="s">
        <v>79</v>
      </c>
      <c r="AN16" s="1">
        <v>1</v>
      </c>
    </row>
    <row r="17" spans="1:40" ht="16.5" x14ac:dyDescent="0.35">
      <c r="A17" s="1">
        <f>2*Tabulka13[[#This Row],[x3]]*Tabulka13[[#This Row],[z2]]/(100*61.9789)*1000</f>
        <v>3.9166992172757875</v>
      </c>
      <c r="B17" s="1">
        <f>Tabulka13[[#This Row],[x]]/2</f>
        <v>1.9583496086378938</v>
      </c>
      <c r="C17" s="1">
        <f>Tabulka13[[#This Row],[z2]]</f>
        <v>1.186075</v>
      </c>
      <c r="D17" s="1">
        <f>Tabulka13[[#This Row],[std2]]</f>
        <v>7.0710678119117998E-6</v>
      </c>
      <c r="E17" s="1">
        <v>1</v>
      </c>
      <c r="F17" s="1" t="s">
        <v>75</v>
      </c>
      <c r="G17" s="1" t="s">
        <v>74</v>
      </c>
      <c r="H17" s="1" t="str">
        <f>Tabulka13[[#This Row],[z2Label]]</f>
        <v>Density (g/cm3)</v>
      </c>
      <c r="I17" s="1">
        <f t="shared" si="0"/>
        <v>17.5</v>
      </c>
      <c r="J17" s="1" t="s">
        <v>51</v>
      </c>
      <c r="K17">
        <v>1.186075</v>
      </c>
      <c r="L17">
        <v>7.0710678119117998E-6</v>
      </c>
      <c r="M17" s="1" t="s">
        <v>29</v>
      </c>
      <c r="N17" s="1" t="s">
        <v>28</v>
      </c>
      <c r="O17" s="1" t="s">
        <v>80</v>
      </c>
      <c r="P17" s="1">
        <f>Tabulka13[[#This Row],[x2]]*61.9789/105.9888</f>
        <v>10.233446835892094</v>
      </c>
      <c r="Q17" s="1" t="s">
        <v>51</v>
      </c>
      <c r="R17" s="1">
        <f>Tabulka13[[#This Row],[z2]]</f>
        <v>1.186075</v>
      </c>
      <c r="S17" s="1">
        <f>Tabulka13[[#This Row],[std2]]</f>
        <v>7.0710678119117998E-6</v>
      </c>
      <c r="T17" s="1" t="s">
        <v>44</v>
      </c>
      <c r="U17" s="1" t="s">
        <v>28</v>
      </c>
      <c r="V17" s="1" t="str">
        <f>Tabulka13[[#This Row],[z2Label]]</f>
        <v>Density (g/cm3)</v>
      </c>
      <c r="W17" s="1">
        <f>2*Tabulka13[[#This Row],[x3]]/61.9789*1000/(100-Tabulka13[[#This Row],[x2]])</f>
        <v>4.0027099489986124</v>
      </c>
      <c r="X17" s="1">
        <f>Tabulka13[[#This Row],[x4]]/2</f>
        <v>2.0013549744993062</v>
      </c>
      <c r="Y17" s="1">
        <f>Tabulka13[[#This Row],[z2]]</f>
        <v>1.186075</v>
      </c>
      <c r="Z17" s="1">
        <f>Tabulka13[[#This Row],[std2]]</f>
        <v>7.0710678119117998E-6</v>
      </c>
      <c r="AA17" s="1" t="s">
        <v>36</v>
      </c>
      <c r="AB17" s="1" t="s">
        <v>73</v>
      </c>
      <c r="AC17" s="1" t="str">
        <f>Tabulka13[[#This Row],[z2Label]]</f>
        <v>Density (g/cm3)</v>
      </c>
      <c r="AD17" s="1" t="str">
        <f>Tabulka13[[#This Row],[y2]]</f>
        <v>N/A</v>
      </c>
      <c r="AE17" s="1">
        <f>Tabulka13[[#This Row],[x3]]</f>
        <v>10.233446835892094</v>
      </c>
      <c r="AF17" s="1">
        <f>Tabulka13[[#This Row],[x2]]-Tabulka13[[#This Row],[x3]]</f>
        <v>7.266553164107906</v>
      </c>
      <c r="AG17" s="1">
        <f>100-Tabulka13[[#This Row],[Na2O_proc]]-Tabulka13[[#This Row],[CO2_proc]]</f>
        <v>82.5</v>
      </c>
      <c r="AH17" s="1">
        <f>Tabulka13[[#This Row],[z2]]</f>
        <v>1.186075</v>
      </c>
      <c r="AI17" s="1">
        <f>Tabulka13[[#This Row],[std2]]</f>
        <v>7.0710678119117998E-6</v>
      </c>
      <c r="AJ17" s="1" t="str">
        <f>Tabulka13[[#This Row],[z2Label]]</f>
        <v>Density (g/cm3)</v>
      </c>
      <c r="AK17" s="1">
        <v>20</v>
      </c>
      <c r="AL17" s="1" t="s">
        <v>53</v>
      </c>
      <c r="AM17" s="1" t="s">
        <v>79</v>
      </c>
      <c r="AN17" s="1">
        <v>1</v>
      </c>
    </row>
    <row r="18" spans="1:40" ht="16.5" x14ac:dyDescent="0.35">
      <c r="A18" s="1">
        <f>2*Tabulka13[[#This Row],[x3]]*Tabulka13[[#This Row],[z2]]/(100*61.9789)*1000</f>
        <v>0</v>
      </c>
      <c r="B18" s="1">
        <f>Tabulka13[[#This Row],[x]]/2</f>
        <v>0</v>
      </c>
      <c r="C18" s="1">
        <f>Tabulka13[[#This Row],[z2]]</f>
        <v>0.99704000000000004</v>
      </c>
      <c r="D18" s="1">
        <f>Tabulka13[[#This Row],[std2]]</f>
        <v>0</v>
      </c>
      <c r="E18" s="1">
        <v>1</v>
      </c>
      <c r="F18" s="1" t="s">
        <v>75</v>
      </c>
      <c r="G18" s="1" t="s">
        <v>74</v>
      </c>
      <c r="H18" s="1" t="str">
        <f>Tabulka13[[#This Row],[z2Label]]</f>
        <v>Density (g/cm3)</v>
      </c>
      <c r="I18" s="1">
        <f t="shared" si="0"/>
        <v>0</v>
      </c>
      <c r="J18" s="1" t="s">
        <v>51</v>
      </c>
      <c r="K18">
        <v>0.99704000000000004</v>
      </c>
      <c r="L18"/>
      <c r="M18" s="1" t="s">
        <v>29</v>
      </c>
      <c r="N18" s="1" t="s">
        <v>28</v>
      </c>
      <c r="O18" s="1" t="s">
        <v>80</v>
      </c>
      <c r="P18" s="1">
        <f>Tabulka13[[#This Row],[x2]]*61.9789/105.9888</f>
        <v>0</v>
      </c>
      <c r="Q18" s="1" t="s">
        <v>51</v>
      </c>
      <c r="R18" s="1">
        <f>Tabulka13[[#This Row],[z2]]</f>
        <v>0.99704000000000004</v>
      </c>
      <c r="S18" s="1">
        <f>Tabulka13[[#This Row],[std2]]</f>
        <v>0</v>
      </c>
      <c r="T18" s="1" t="s">
        <v>44</v>
      </c>
      <c r="U18" s="1" t="s">
        <v>28</v>
      </c>
      <c r="V18" s="1" t="str">
        <f>Tabulka13[[#This Row],[z2Label]]</f>
        <v>Density (g/cm3)</v>
      </c>
      <c r="W18" s="1">
        <f>2*Tabulka13[[#This Row],[x3]]/61.9789*1000/(100-Tabulka13[[#This Row],[x2]])</f>
        <v>0</v>
      </c>
      <c r="X18" s="1">
        <f>Tabulka13[[#This Row],[x4]]/2</f>
        <v>0</v>
      </c>
      <c r="Y18" s="1">
        <f>Tabulka13[[#This Row],[z2]]</f>
        <v>0.99704000000000004</v>
      </c>
      <c r="Z18" s="1">
        <f>Tabulka13[[#This Row],[std2]]</f>
        <v>0</v>
      </c>
      <c r="AA18" s="1" t="s">
        <v>36</v>
      </c>
      <c r="AB18" s="1" t="s">
        <v>73</v>
      </c>
      <c r="AC18" s="1" t="str">
        <f>Tabulka13[[#This Row],[z2Label]]</f>
        <v>Density (g/cm3)</v>
      </c>
      <c r="AD18" s="1" t="str">
        <f>Tabulka13[[#This Row],[y2]]</f>
        <v>N/A</v>
      </c>
      <c r="AE18" s="1">
        <f>Tabulka13[[#This Row],[x3]]</f>
        <v>0</v>
      </c>
      <c r="AF18" s="1">
        <f>Tabulka13[[#This Row],[x2]]-Tabulka13[[#This Row],[x3]]</f>
        <v>0</v>
      </c>
      <c r="AG18" s="1">
        <f>100-Tabulka13[[#This Row],[Na2O_proc]]-Tabulka13[[#This Row],[CO2_proc]]</f>
        <v>100</v>
      </c>
      <c r="AH18" s="1">
        <f>Tabulka13[[#This Row],[z2]]</f>
        <v>0.99704000000000004</v>
      </c>
      <c r="AI18" s="1">
        <f>Tabulka13[[#This Row],[std2]]</f>
        <v>0</v>
      </c>
      <c r="AJ18" s="1" t="str">
        <f>Tabulka13[[#This Row],[z2Label]]</f>
        <v>Density (g/cm3)</v>
      </c>
      <c r="AK18" s="1">
        <v>25</v>
      </c>
      <c r="AL18" s="1" t="s">
        <v>53</v>
      </c>
      <c r="AM18" s="1" t="s">
        <v>79</v>
      </c>
      <c r="AN18" s="1">
        <v>100</v>
      </c>
    </row>
    <row r="19" spans="1:40" ht="16.5" x14ac:dyDescent="0.35">
      <c r="A19" s="1">
        <f>2*Tabulka13[[#This Row],[x3]]*Tabulka13[[#This Row],[z2]]/(100*61.9789)*1000</f>
        <v>0.48256513895807857</v>
      </c>
      <c r="B19" s="1">
        <f>Tabulka13[[#This Row],[x]]/2</f>
        <v>0.24128256947903928</v>
      </c>
      <c r="C19" s="1">
        <f>Tabulka13[[#This Row],[z2]]</f>
        <v>1.0229299999999999</v>
      </c>
      <c r="D19" s="1">
        <f>Tabulka13[[#This Row],[std2]]</f>
        <v>0</v>
      </c>
      <c r="E19" s="1">
        <v>1</v>
      </c>
      <c r="F19" s="1" t="s">
        <v>75</v>
      </c>
      <c r="G19" s="1" t="s">
        <v>74</v>
      </c>
      <c r="H19" s="1" t="str">
        <f>Tabulka13[[#This Row],[z2Label]]</f>
        <v>Density (g/cm3)</v>
      </c>
      <c r="I19" s="1">
        <f t="shared" si="0"/>
        <v>2.5</v>
      </c>
      <c r="J19" s="1" t="s">
        <v>51</v>
      </c>
      <c r="K19">
        <v>1.0229299999999999</v>
      </c>
      <c r="L19">
        <v>0</v>
      </c>
      <c r="M19" s="1" t="s">
        <v>29</v>
      </c>
      <c r="N19" s="1" t="s">
        <v>28</v>
      </c>
      <c r="O19" s="1" t="s">
        <v>80</v>
      </c>
      <c r="P19" s="1">
        <f>Tabulka13[[#This Row],[x2]]*61.9789/105.9888</f>
        <v>1.4619209765560135</v>
      </c>
      <c r="Q19" s="1" t="s">
        <v>51</v>
      </c>
      <c r="R19" s="1">
        <f>Tabulka13[[#This Row],[z2]]</f>
        <v>1.0229299999999999</v>
      </c>
      <c r="S19" s="1">
        <f>Tabulka13[[#This Row],[std2]]</f>
        <v>0</v>
      </c>
      <c r="T19" s="1" t="s">
        <v>44</v>
      </c>
      <c r="U19" s="1" t="s">
        <v>28</v>
      </c>
      <c r="V19" s="1" t="str">
        <f>Tabulka13[[#This Row],[z2Label]]</f>
        <v>Density (g/cm3)</v>
      </c>
      <c r="W19" s="1">
        <f>2*Tabulka13[[#This Row],[x3]]/61.9789*1000/(100-Tabulka13[[#This Row],[x2]])</f>
        <v>0.48384405976906314</v>
      </c>
      <c r="X19" s="1">
        <f>Tabulka13[[#This Row],[x4]]/2</f>
        <v>0.24192202988453157</v>
      </c>
      <c r="Y19" s="1">
        <f>Tabulka13[[#This Row],[z2]]</f>
        <v>1.0229299999999999</v>
      </c>
      <c r="Z19" s="1">
        <f>Tabulka13[[#This Row],[std2]]</f>
        <v>0</v>
      </c>
      <c r="AA19" s="1" t="s">
        <v>36</v>
      </c>
      <c r="AB19" s="1" t="s">
        <v>73</v>
      </c>
      <c r="AC19" s="1" t="str">
        <f>Tabulka13[[#This Row],[z2Label]]</f>
        <v>Density (g/cm3)</v>
      </c>
      <c r="AD19" s="1" t="str">
        <f>Tabulka13[[#This Row],[y2]]</f>
        <v>N/A</v>
      </c>
      <c r="AE19" s="1">
        <f>Tabulka13[[#This Row],[x3]]</f>
        <v>1.4619209765560135</v>
      </c>
      <c r="AF19" s="1">
        <f>Tabulka13[[#This Row],[x2]]-Tabulka13[[#This Row],[x3]]</f>
        <v>1.0380790234439865</v>
      </c>
      <c r="AG19" s="1">
        <f>100-Tabulka13[[#This Row],[Na2O_proc]]-Tabulka13[[#This Row],[CO2_proc]]</f>
        <v>97.5</v>
      </c>
      <c r="AH19" s="1">
        <f>Tabulka13[[#This Row],[z2]]</f>
        <v>1.0229299999999999</v>
      </c>
      <c r="AI19" s="1">
        <f>Tabulka13[[#This Row],[std2]]</f>
        <v>0</v>
      </c>
      <c r="AJ19" s="1" t="str">
        <f>Tabulka13[[#This Row],[z2Label]]</f>
        <v>Density (g/cm3)</v>
      </c>
      <c r="AK19" s="1">
        <v>25</v>
      </c>
      <c r="AL19" s="1" t="s">
        <v>53</v>
      </c>
      <c r="AM19" s="1" t="s">
        <v>79</v>
      </c>
      <c r="AN19" s="1">
        <v>1</v>
      </c>
    </row>
    <row r="20" spans="1:40" ht="16.5" x14ac:dyDescent="0.35">
      <c r="A20" s="1">
        <f>2*Tabulka13[[#This Row],[x3]]*Tabulka13[[#This Row],[z2]]/(100*61.9789)*1000</f>
        <v>0.98936868801231836</v>
      </c>
      <c r="B20" s="1">
        <f>Tabulka13[[#This Row],[x]]/2</f>
        <v>0.49468434400615918</v>
      </c>
      <c r="C20" s="1">
        <f>Tabulka13[[#This Row],[z2]]</f>
        <v>1.0486200000000001</v>
      </c>
      <c r="D20" s="1">
        <f>Tabulka13[[#This Row],[std2]]</f>
        <v>0</v>
      </c>
      <c r="E20" s="1">
        <v>1</v>
      </c>
      <c r="F20" s="1" t="s">
        <v>75</v>
      </c>
      <c r="G20" s="1" t="s">
        <v>74</v>
      </c>
      <c r="H20" s="1" t="str">
        <f>Tabulka13[[#This Row],[z2Label]]</f>
        <v>Density (g/cm3)</v>
      </c>
      <c r="I20" s="1">
        <f t="shared" si="0"/>
        <v>5</v>
      </c>
      <c r="J20" s="1" t="s">
        <v>51</v>
      </c>
      <c r="K20">
        <v>1.0486200000000001</v>
      </c>
      <c r="L20">
        <v>0</v>
      </c>
      <c r="M20" s="1" t="s">
        <v>29</v>
      </c>
      <c r="N20" s="1" t="s">
        <v>28</v>
      </c>
      <c r="O20" s="1" t="s">
        <v>80</v>
      </c>
      <c r="P20" s="1">
        <f>Tabulka13[[#This Row],[x2]]*61.9789/105.9888</f>
        <v>2.923841953112027</v>
      </c>
      <c r="Q20" s="1" t="s">
        <v>51</v>
      </c>
      <c r="R20" s="1">
        <f>Tabulka13[[#This Row],[z2]]</f>
        <v>1.0486200000000001</v>
      </c>
      <c r="S20" s="1">
        <f>Tabulka13[[#This Row],[std2]]</f>
        <v>0</v>
      </c>
      <c r="T20" s="1" t="s">
        <v>44</v>
      </c>
      <c r="U20" s="1" t="s">
        <v>28</v>
      </c>
      <c r="V20" s="1" t="str">
        <f>Tabulka13[[#This Row],[z2Label]]</f>
        <v>Density (g/cm3)</v>
      </c>
      <c r="W20" s="1">
        <f>2*Tabulka13[[#This Row],[x3]]/61.9789*1000/(100-Tabulka13[[#This Row],[x2]])</f>
        <v>0.99315359636807699</v>
      </c>
      <c r="X20" s="1">
        <f>Tabulka13[[#This Row],[x4]]/2</f>
        <v>0.49657679818403849</v>
      </c>
      <c r="Y20" s="1">
        <f>Tabulka13[[#This Row],[z2]]</f>
        <v>1.0486200000000001</v>
      </c>
      <c r="Z20" s="1">
        <f>Tabulka13[[#This Row],[std2]]</f>
        <v>0</v>
      </c>
      <c r="AA20" s="1" t="s">
        <v>36</v>
      </c>
      <c r="AB20" s="1" t="s">
        <v>73</v>
      </c>
      <c r="AC20" s="1" t="str">
        <f>Tabulka13[[#This Row],[z2Label]]</f>
        <v>Density (g/cm3)</v>
      </c>
      <c r="AD20" s="1" t="str">
        <f>Tabulka13[[#This Row],[y2]]</f>
        <v>N/A</v>
      </c>
      <c r="AE20" s="1">
        <f>Tabulka13[[#This Row],[x3]]</f>
        <v>2.923841953112027</v>
      </c>
      <c r="AF20" s="1">
        <f>Tabulka13[[#This Row],[x2]]-Tabulka13[[#This Row],[x3]]</f>
        <v>2.076158046887973</v>
      </c>
      <c r="AG20" s="1">
        <f>100-Tabulka13[[#This Row],[Na2O_proc]]-Tabulka13[[#This Row],[CO2_proc]]</f>
        <v>95</v>
      </c>
      <c r="AH20" s="1">
        <f>Tabulka13[[#This Row],[z2]]</f>
        <v>1.0486200000000001</v>
      </c>
      <c r="AI20" s="1">
        <f>Tabulka13[[#This Row],[std2]]</f>
        <v>0</v>
      </c>
      <c r="AJ20" s="1" t="str">
        <f>Tabulka13[[#This Row],[z2Label]]</f>
        <v>Density (g/cm3)</v>
      </c>
      <c r="AK20" s="1">
        <v>25</v>
      </c>
      <c r="AL20" s="1" t="s">
        <v>53</v>
      </c>
      <c r="AM20" s="1" t="s">
        <v>79</v>
      </c>
      <c r="AN20" s="1">
        <v>1</v>
      </c>
    </row>
    <row r="21" spans="1:40" ht="16.5" x14ac:dyDescent="0.35">
      <c r="A21" s="1">
        <f>2*Tabulka13[[#This Row],[x3]]*Tabulka13[[#This Row],[z2]]/(100*61.9789)*1000</f>
        <v>1.521210259951995</v>
      </c>
      <c r="B21" s="1">
        <f>Tabulka13[[#This Row],[x]]/2</f>
        <v>0.7606051299759975</v>
      </c>
      <c r="C21" s="1">
        <f>Tabulka13[[#This Row],[z2]]</f>
        <v>1.074875</v>
      </c>
      <c r="D21" s="1">
        <f>Tabulka13[[#This Row],[std2]]</f>
        <v>7.0710678119117998E-6</v>
      </c>
      <c r="E21" s="1">
        <v>1</v>
      </c>
      <c r="F21" s="1" t="s">
        <v>75</v>
      </c>
      <c r="G21" s="1" t="s">
        <v>74</v>
      </c>
      <c r="H21" s="1" t="str">
        <f>Tabulka13[[#This Row],[z2Label]]</f>
        <v>Density (g/cm3)</v>
      </c>
      <c r="I21" s="1">
        <f t="shared" si="0"/>
        <v>7.5</v>
      </c>
      <c r="J21" s="1" t="s">
        <v>51</v>
      </c>
      <c r="K21">
        <v>1.074875</v>
      </c>
      <c r="L21">
        <v>7.0710678119117998E-6</v>
      </c>
      <c r="M21" s="1" t="s">
        <v>29</v>
      </c>
      <c r="N21" s="1" t="s">
        <v>28</v>
      </c>
      <c r="O21" s="1" t="s">
        <v>80</v>
      </c>
      <c r="P21" s="1">
        <f>Tabulka13[[#This Row],[x2]]*61.9789/105.9888</f>
        <v>4.3857629296680409</v>
      </c>
      <c r="Q21" s="1" t="s">
        <v>51</v>
      </c>
      <c r="R21" s="1">
        <f>Tabulka13[[#This Row],[z2]]</f>
        <v>1.074875</v>
      </c>
      <c r="S21" s="1">
        <f>Tabulka13[[#This Row],[std2]]</f>
        <v>7.0710678119117998E-6</v>
      </c>
      <c r="T21" s="1" t="s">
        <v>44</v>
      </c>
      <c r="U21" s="1" t="s">
        <v>28</v>
      </c>
      <c r="V21" s="1" t="str">
        <f>Tabulka13[[#This Row],[z2Label]]</f>
        <v>Density (g/cm3)</v>
      </c>
      <c r="W21" s="1">
        <f>2*Tabulka13[[#This Row],[x3]]/61.9789*1000/(100-Tabulka13[[#This Row],[x2]])</f>
        <v>1.5299933781886594</v>
      </c>
      <c r="X21" s="1">
        <f>Tabulka13[[#This Row],[x4]]/2</f>
        <v>0.76499668909432972</v>
      </c>
      <c r="Y21" s="1">
        <f>Tabulka13[[#This Row],[z2]]</f>
        <v>1.074875</v>
      </c>
      <c r="Z21" s="1">
        <f>Tabulka13[[#This Row],[std2]]</f>
        <v>7.0710678119117998E-6</v>
      </c>
      <c r="AA21" s="1" t="s">
        <v>36</v>
      </c>
      <c r="AB21" s="1" t="s">
        <v>73</v>
      </c>
      <c r="AC21" s="1" t="str">
        <f>Tabulka13[[#This Row],[z2Label]]</f>
        <v>Density (g/cm3)</v>
      </c>
      <c r="AD21" s="1" t="str">
        <f>Tabulka13[[#This Row],[y2]]</f>
        <v>N/A</v>
      </c>
      <c r="AE21" s="1">
        <f>Tabulka13[[#This Row],[x3]]</f>
        <v>4.3857629296680409</v>
      </c>
      <c r="AF21" s="1">
        <f>Tabulka13[[#This Row],[x2]]-Tabulka13[[#This Row],[x3]]</f>
        <v>3.1142370703319591</v>
      </c>
      <c r="AG21" s="1">
        <f>100-Tabulka13[[#This Row],[Na2O_proc]]-Tabulka13[[#This Row],[CO2_proc]]</f>
        <v>92.5</v>
      </c>
      <c r="AH21" s="1">
        <f>Tabulka13[[#This Row],[z2]]</f>
        <v>1.074875</v>
      </c>
      <c r="AI21" s="1">
        <f>Tabulka13[[#This Row],[std2]]</f>
        <v>7.0710678119117998E-6</v>
      </c>
      <c r="AJ21" s="1" t="str">
        <f>Tabulka13[[#This Row],[z2Label]]</f>
        <v>Density (g/cm3)</v>
      </c>
      <c r="AK21" s="1">
        <v>25</v>
      </c>
      <c r="AL21" s="1" t="s">
        <v>53</v>
      </c>
      <c r="AM21" s="1" t="s">
        <v>79</v>
      </c>
      <c r="AN21" s="1">
        <v>1</v>
      </c>
    </row>
    <row r="22" spans="1:40" ht="16.5" x14ac:dyDescent="0.35">
      <c r="A22" s="1">
        <f>2*Tabulka13[[#This Row],[x3]]*Tabulka13[[#This Row],[z2]]/(100*61.9789)*1000</f>
        <v>2.079153646423018</v>
      </c>
      <c r="B22" s="1">
        <f>Tabulka13[[#This Row],[x]]/2</f>
        <v>1.039576823211509</v>
      </c>
      <c r="C22" s="1">
        <f>Tabulka13[[#This Row],[z2]]</f>
        <v>1.1018349999999999</v>
      </c>
      <c r="D22" s="1">
        <f>Tabulka13[[#This Row],[std2]]</f>
        <v>7.0710678117547895E-6</v>
      </c>
      <c r="E22" s="1">
        <v>1</v>
      </c>
      <c r="F22" s="1" t="s">
        <v>75</v>
      </c>
      <c r="G22" s="1" t="s">
        <v>74</v>
      </c>
      <c r="H22" s="1" t="str">
        <f>Tabulka13[[#This Row],[z2Label]]</f>
        <v>Density (g/cm3)</v>
      </c>
      <c r="I22" s="1">
        <f t="shared" si="0"/>
        <v>10</v>
      </c>
      <c r="J22" s="1" t="s">
        <v>51</v>
      </c>
      <c r="K22">
        <v>1.1018349999999999</v>
      </c>
      <c r="L22">
        <v>7.0710678117547895E-6</v>
      </c>
      <c r="M22" s="1" t="s">
        <v>29</v>
      </c>
      <c r="N22" s="1" t="s">
        <v>28</v>
      </c>
      <c r="O22" s="1" t="s">
        <v>80</v>
      </c>
      <c r="P22" s="1">
        <f>Tabulka13[[#This Row],[x2]]*61.9789/105.9888</f>
        <v>5.847683906224054</v>
      </c>
      <c r="Q22" s="1" t="s">
        <v>51</v>
      </c>
      <c r="R22" s="1">
        <f>Tabulka13[[#This Row],[z2]]</f>
        <v>1.1018349999999999</v>
      </c>
      <c r="S22" s="1">
        <f>Tabulka13[[#This Row],[std2]]</f>
        <v>7.0710678117547895E-6</v>
      </c>
      <c r="T22" s="1" t="s">
        <v>44</v>
      </c>
      <c r="U22" s="1" t="s">
        <v>28</v>
      </c>
      <c r="V22" s="1" t="str">
        <f>Tabulka13[[#This Row],[z2Label]]</f>
        <v>Density (g/cm3)</v>
      </c>
      <c r="W22" s="1">
        <f>2*Tabulka13[[#This Row],[x3]]/61.9789*1000/(100-Tabulka13[[#This Row],[x2]])</f>
        <v>2.096657592332607</v>
      </c>
      <c r="X22" s="1">
        <f>Tabulka13[[#This Row],[x4]]/2</f>
        <v>1.0483287961663035</v>
      </c>
      <c r="Y22" s="1">
        <f>Tabulka13[[#This Row],[z2]]</f>
        <v>1.1018349999999999</v>
      </c>
      <c r="Z22" s="1">
        <f>Tabulka13[[#This Row],[std2]]</f>
        <v>7.0710678117547895E-6</v>
      </c>
      <c r="AA22" s="1" t="s">
        <v>36</v>
      </c>
      <c r="AB22" s="1" t="s">
        <v>73</v>
      </c>
      <c r="AC22" s="1" t="str">
        <f>Tabulka13[[#This Row],[z2Label]]</f>
        <v>Density (g/cm3)</v>
      </c>
      <c r="AD22" s="1" t="str">
        <f>Tabulka13[[#This Row],[y2]]</f>
        <v>N/A</v>
      </c>
      <c r="AE22" s="1">
        <f>Tabulka13[[#This Row],[x3]]</f>
        <v>5.847683906224054</v>
      </c>
      <c r="AF22" s="1">
        <f>Tabulka13[[#This Row],[x2]]-Tabulka13[[#This Row],[x3]]</f>
        <v>4.152316093775946</v>
      </c>
      <c r="AG22" s="1">
        <f>100-Tabulka13[[#This Row],[Na2O_proc]]-Tabulka13[[#This Row],[CO2_proc]]</f>
        <v>90</v>
      </c>
      <c r="AH22" s="1">
        <f>Tabulka13[[#This Row],[z2]]</f>
        <v>1.1018349999999999</v>
      </c>
      <c r="AI22" s="1">
        <f>Tabulka13[[#This Row],[std2]]</f>
        <v>7.0710678117547895E-6</v>
      </c>
      <c r="AJ22" s="1" t="str">
        <f>Tabulka13[[#This Row],[z2Label]]</f>
        <v>Density (g/cm3)</v>
      </c>
      <c r="AK22" s="1">
        <v>25</v>
      </c>
      <c r="AL22" s="1" t="s">
        <v>53</v>
      </c>
      <c r="AM22" s="1" t="s">
        <v>79</v>
      </c>
      <c r="AN22" s="1">
        <v>1</v>
      </c>
    </row>
    <row r="23" spans="1:40" ht="16.5" x14ac:dyDescent="0.35">
      <c r="A23" s="1">
        <f>2*Tabulka13[[#This Row],[x3]]*Tabulka13[[#This Row],[z2]]/(100*61.9789)*1000</f>
        <v>2.660788215358604</v>
      </c>
      <c r="B23" s="1">
        <f>Tabulka13[[#This Row],[x]]/2</f>
        <v>1.330394107679302</v>
      </c>
      <c r="C23" s="1">
        <f>Tabulka13[[#This Row],[z2]]</f>
        <v>1.128055</v>
      </c>
      <c r="D23" s="1">
        <f>Tabulka13[[#This Row],[std2]]</f>
        <v>7.0710678119117998E-6</v>
      </c>
      <c r="E23" s="1">
        <v>1</v>
      </c>
      <c r="F23" s="1" t="s">
        <v>75</v>
      </c>
      <c r="G23" s="1" t="s">
        <v>74</v>
      </c>
      <c r="H23" s="1" t="str">
        <f>Tabulka13[[#This Row],[z2Label]]</f>
        <v>Density (g/cm3)</v>
      </c>
      <c r="I23" s="1">
        <f t="shared" si="0"/>
        <v>12.5</v>
      </c>
      <c r="J23" s="1" t="s">
        <v>51</v>
      </c>
      <c r="K23">
        <v>1.128055</v>
      </c>
      <c r="L23">
        <v>7.0710678119117998E-6</v>
      </c>
      <c r="M23" s="1" t="s">
        <v>29</v>
      </c>
      <c r="N23" s="1" t="s">
        <v>28</v>
      </c>
      <c r="O23" s="1" t="s">
        <v>80</v>
      </c>
      <c r="P23" s="1">
        <f>Tabulka13[[#This Row],[x2]]*61.9789/105.9888</f>
        <v>7.3096048827800679</v>
      </c>
      <c r="Q23" s="1" t="s">
        <v>51</v>
      </c>
      <c r="R23" s="1">
        <f>Tabulka13[[#This Row],[z2]]</f>
        <v>1.128055</v>
      </c>
      <c r="S23" s="1">
        <f>Tabulka13[[#This Row],[std2]]</f>
        <v>7.0710678119117998E-6</v>
      </c>
      <c r="T23" s="1" t="s">
        <v>44</v>
      </c>
      <c r="U23" s="1" t="s">
        <v>28</v>
      </c>
      <c r="V23" s="1" t="str">
        <f>Tabulka13[[#This Row],[z2Label]]</f>
        <v>Density (g/cm3)</v>
      </c>
      <c r="W23" s="1">
        <f>2*Tabulka13[[#This Row],[x3]]/61.9789*1000/(100-Tabulka13[[#This Row],[x2]])</f>
        <v>2.6957026187133519</v>
      </c>
      <c r="X23" s="1">
        <f>Tabulka13[[#This Row],[x4]]/2</f>
        <v>1.347851309356676</v>
      </c>
      <c r="Y23" s="1">
        <f>Tabulka13[[#This Row],[z2]]</f>
        <v>1.128055</v>
      </c>
      <c r="Z23" s="1">
        <f>Tabulka13[[#This Row],[std2]]</f>
        <v>7.0710678119117998E-6</v>
      </c>
      <c r="AA23" s="1" t="s">
        <v>36</v>
      </c>
      <c r="AB23" s="1" t="s">
        <v>73</v>
      </c>
      <c r="AC23" s="1" t="str">
        <f>Tabulka13[[#This Row],[z2Label]]</f>
        <v>Density (g/cm3)</v>
      </c>
      <c r="AD23" s="1" t="str">
        <f>Tabulka13[[#This Row],[y2]]</f>
        <v>N/A</v>
      </c>
      <c r="AE23" s="1">
        <f>Tabulka13[[#This Row],[x3]]</f>
        <v>7.3096048827800679</v>
      </c>
      <c r="AF23" s="1">
        <f>Tabulka13[[#This Row],[x2]]-Tabulka13[[#This Row],[x3]]</f>
        <v>5.1903951172199321</v>
      </c>
      <c r="AG23" s="1">
        <f>100-Tabulka13[[#This Row],[Na2O_proc]]-Tabulka13[[#This Row],[CO2_proc]]</f>
        <v>87.5</v>
      </c>
      <c r="AH23" s="1">
        <f>Tabulka13[[#This Row],[z2]]</f>
        <v>1.128055</v>
      </c>
      <c r="AI23" s="1">
        <f>Tabulka13[[#This Row],[std2]]</f>
        <v>7.0710678119117998E-6</v>
      </c>
      <c r="AJ23" s="1" t="str">
        <f>Tabulka13[[#This Row],[z2Label]]</f>
        <v>Density (g/cm3)</v>
      </c>
      <c r="AK23" s="1">
        <v>25</v>
      </c>
      <c r="AL23" s="1" t="s">
        <v>53</v>
      </c>
      <c r="AM23" s="1" t="s">
        <v>79</v>
      </c>
      <c r="AN23" s="1">
        <v>1</v>
      </c>
    </row>
    <row r="24" spans="1:40" ht="16.5" x14ac:dyDescent="0.35">
      <c r="A24" s="1">
        <f>2*Tabulka13[[#This Row],[x3]]*Tabulka13[[#This Row],[z2]]/(100*61.9789)*1000</f>
        <v>3.27491678366016</v>
      </c>
      <c r="B24" s="1">
        <f>Tabulka13[[#This Row],[x]]/2</f>
        <v>1.63745839183008</v>
      </c>
      <c r="C24" s="1">
        <f>Tabulka13[[#This Row],[z2]]</f>
        <v>1.1570149999999999</v>
      </c>
      <c r="D24" s="1">
        <f>Tabulka13[[#This Row],[std2]]</f>
        <v>7.0710678117547895E-6</v>
      </c>
      <c r="E24" s="1">
        <v>1</v>
      </c>
      <c r="F24" s="1" t="s">
        <v>75</v>
      </c>
      <c r="G24" s="1" t="s">
        <v>74</v>
      </c>
      <c r="H24" s="1" t="str">
        <f>Tabulka13[[#This Row],[z2Label]]</f>
        <v>Density (g/cm3)</v>
      </c>
      <c r="I24" s="1">
        <f t="shared" si="0"/>
        <v>15</v>
      </c>
      <c r="J24" s="1" t="s">
        <v>51</v>
      </c>
      <c r="K24">
        <v>1.1570149999999999</v>
      </c>
      <c r="L24">
        <v>7.0710678117547895E-6</v>
      </c>
      <c r="M24" s="1" t="s">
        <v>29</v>
      </c>
      <c r="N24" s="1" t="s">
        <v>28</v>
      </c>
      <c r="O24" s="1" t="s">
        <v>80</v>
      </c>
      <c r="P24" s="1">
        <f>Tabulka13[[#This Row],[x2]]*61.9789/105.9888</f>
        <v>8.7715258593360819</v>
      </c>
      <c r="Q24" s="1" t="s">
        <v>51</v>
      </c>
      <c r="R24" s="1">
        <f>Tabulka13[[#This Row],[z2]]</f>
        <v>1.1570149999999999</v>
      </c>
      <c r="S24" s="1">
        <f>Tabulka13[[#This Row],[std2]]</f>
        <v>7.0710678117547895E-6</v>
      </c>
      <c r="T24" s="1" t="s">
        <v>44</v>
      </c>
      <c r="U24" s="1" t="s">
        <v>28</v>
      </c>
      <c r="V24" s="1" t="str">
        <f>Tabulka13[[#This Row],[z2Label]]</f>
        <v>Density (g/cm3)</v>
      </c>
      <c r="W24" s="1">
        <f>2*Tabulka13[[#This Row],[x3]]/61.9789*1000/(100-Tabulka13[[#This Row],[x2]])</f>
        <v>3.3299855878223767</v>
      </c>
      <c r="X24" s="1">
        <f>Tabulka13[[#This Row],[x4]]/2</f>
        <v>1.6649927939111884</v>
      </c>
      <c r="Y24" s="1">
        <f>Tabulka13[[#This Row],[z2]]</f>
        <v>1.1570149999999999</v>
      </c>
      <c r="Z24" s="1">
        <f>Tabulka13[[#This Row],[std2]]</f>
        <v>7.0710678117547895E-6</v>
      </c>
      <c r="AA24" s="1" t="s">
        <v>36</v>
      </c>
      <c r="AB24" s="1" t="s">
        <v>73</v>
      </c>
      <c r="AC24" s="1" t="str">
        <f>Tabulka13[[#This Row],[z2Label]]</f>
        <v>Density (g/cm3)</v>
      </c>
      <c r="AD24" s="1" t="str">
        <f>Tabulka13[[#This Row],[y2]]</f>
        <v>N/A</v>
      </c>
      <c r="AE24" s="1">
        <f>Tabulka13[[#This Row],[x3]]</f>
        <v>8.7715258593360819</v>
      </c>
      <c r="AF24" s="1">
        <f>Tabulka13[[#This Row],[x2]]-Tabulka13[[#This Row],[x3]]</f>
        <v>6.2284741406639181</v>
      </c>
      <c r="AG24" s="1">
        <f>100-Tabulka13[[#This Row],[Na2O_proc]]-Tabulka13[[#This Row],[CO2_proc]]</f>
        <v>85</v>
      </c>
      <c r="AH24" s="1">
        <f>Tabulka13[[#This Row],[z2]]</f>
        <v>1.1570149999999999</v>
      </c>
      <c r="AI24" s="1">
        <f>Tabulka13[[#This Row],[std2]]</f>
        <v>7.0710678117547895E-6</v>
      </c>
      <c r="AJ24" s="1" t="str">
        <f>Tabulka13[[#This Row],[z2Label]]</f>
        <v>Density (g/cm3)</v>
      </c>
      <c r="AK24" s="1">
        <v>25</v>
      </c>
      <c r="AL24" s="1" t="s">
        <v>53</v>
      </c>
      <c r="AM24" s="1" t="s">
        <v>79</v>
      </c>
      <c r="AN24" s="1">
        <v>1</v>
      </c>
    </row>
    <row r="25" spans="1:40" ht="16.5" x14ac:dyDescent="0.35">
      <c r="A25" s="1">
        <f>2*Tabulka13[[#This Row],[x3]]*Tabulka13[[#This Row],[z2]]/(100*61.9789)*1000</f>
        <v>3.908460139184518</v>
      </c>
      <c r="B25" s="1">
        <f>Tabulka13[[#This Row],[x]]/2</f>
        <v>1.954230069592259</v>
      </c>
      <c r="C25" s="1">
        <f>Tabulka13[[#This Row],[z2]]</f>
        <v>1.1835800000000001</v>
      </c>
      <c r="D25" s="1">
        <f>Tabulka13[[#This Row],[std2]]</f>
        <v>1.4142135623666588E-5</v>
      </c>
      <c r="E25" s="1">
        <v>1</v>
      </c>
      <c r="F25" s="1" t="s">
        <v>75</v>
      </c>
      <c r="G25" s="1" t="s">
        <v>74</v>
      </c>
      <c r="H25" s="1" t="str">
        <f>Tabulka13[[#This Row],[z2Label]]</f>
        <v>Density (g/cm3)</v>
      </c>
      <c r="I25" s="1">
        <f t="shared" si="0"/>
        <v>17.5</v>
      </c>
      <c r="J25" s="1" t="s">
        <v>51</v>
      </c>
      <c r="K25">
        <v>1.1835800000000001</v>
      </c>
      <c r="L25">
        <v>1.4142135623666588E-5</v>
      </c>
      <c r="M25" s="1" t="s">
        <v>29</v>
      </c>
      <c r="N25" s="1" t="s">
        <v>28</v>
      </c>
      <c r="O25" s="1" t="s">
        <v>80</v>
      </c>
      <c r="P25" s="1">
        <f>Tabulka13[[#This Row],[x2]]*61.9789/105.9888</f>
        <v>10.233446835892094</v>
      </c>
      <c r="Q25" s="1" t="s">
        <v>51</v>
      </c>
      <c r="R25" s="1">
        <f>Tabulka13[[#This Row],[z2]]</f>
        <v>1.1835800000000001</v>
      </c>
      <c r="S25" s="1">
        <f>Tabulka13[[#This Row],[std2]]</f>
        <v>1.4142135623666588E-5</v>
      </c>
      <c r="T25" s="1" t="s">
        <v>44</v>
      </c>
      <c r="U25" s="1" t="s">
        <v>28</v>
      </c>
      <c r="V25" s="1" t="str">
        <f>Tabulka13[[#This Row],[z2Label]]</f>
        <v>Density (g/cm3)</v>
      </c>
      <c r="W25" s="1">
        <f>2*Tabulka13[[#This Row],[x3]]/61.9789*1000/(100-Tabulka13[[#This Row],[x2]])</f>
        <v>4.0027099489986124</v>
      </c>
      <c r="X25" s="1">
        <f>Tabulka13[[#This Row],[x4]]/2</f>
        <v>2.0013549744993062</v>
      </c>
      <c r="Y25" s="1">
        <f>Tabulka13[[#This Row],[z2]]</f>
        <v>1.1835800000000001</v>
      </c>
      <c r="Z25" s="1">
        <f>Tabulka13[[#This Row],[std2]]</f>
        <v>1.4142135623666588E-5</v>
      </c>
      <c r="AA25" s="1" t="s">
        <v>36</v>
      </c>
      <c r="AB25" s="1" t="s">
        <v>73</v>
      </c>
      <c r="AC25" s="1" t="str">
        <f>Tabulka13[[#This Row],[z2Label]]</f>
        <v>Density (g/cm3)</v>
      </c>
      <c r="AD25" s="1" t="str">
        <f>Tabulka13[[#This Row],[y2]]</f>
        <v>N/A</v>
      </c>
      <c r="AE25" s="1">
        <f>Tabulka13[[#This Row],[x3]]</f>
        <v>10.233446835892094</v>
      </c>
      <c r="AF25" s="1">
        <f>Tabulka13[[#This Row],[x2]]-Tabulka13[[#This Row],[x3]]</f>
        <v>7.266553164107906</v>
      </c>
      <c r="AG25" s="1">
        <f>100-Tabulka13[[#This Row],[Na2O_proc]]-Tabulka13[[#This Row],[CO2_proc]]</f>
        <v>82.5</v>
      </c>
      <c r="AH25" s="1">
        <f>Tabulka13[[#This Row],[z2]]</f>
        <v>1.1835800000000001</v>
      </c>
      <c r="AI25" s="1">
        <f>Tabulka13[[#This Row],[std2]]</f>
        <v>1.4142135623666588E-5</v>
      </c>
      <c r="AJ25" s="1" t="str">
        <f>Tabulka13[[#This Row],[z2Label]]</f>
        <v>Density (g/cm3)</v>
      </c>
      <c r="AK25" s="1">
        <v>25</v>
      </c>
      <c r="AL25" s="1" t="s">
        <v>53</v>
      </c>
      <c r="AM25" s="1" t="s">
        <v>79</v>
      </c>
      <c r="AN25" s="1">
        <v>1</v>
      </c>
    </row>
    <row r="26" spans="1:40" ht="16.5" x14ac:dyDescent="0.35">
      <c r="A26" s="1">
        <f>2*Tabulka13[[#This Row],[x3]]*Tabulka13[[#This Row],[z2]]/(100*61.9789)*1000</f>
        <v>0</v>
      </c>
      <c r="B26" s="1">
        <f>Tabulka13[[#This Row],[x]]/2</f>
        <v>0</v>
      </c>
      <c r="C26" s="1">
        <f>Tabulka13[[#This Row],[z2]]</f>
        <v>0.99565000000000003</v>
      </c>
      <c r="D26" s="1">
        <f>Tabulka13[[#This Row],[std2]]</f>
        <v>0</v>
      </c>
      <c r="E26" s="1">
        <v>1</v>
      </c>
      <c r="F26" s="1" t="s">
        <v>75</v>
      </c>
      <c r="G26" s="1" t="s">
        <v>74</v>
      </c>
      <c r="H26" s="1" t="str">
        <f>Tabulka13[[#This Row],[z2Label]]</f>
        <v>Density (g/cm3)</v>
      </c>
      <c r="I26" s="1">
        <f t="shared" si="0"/>
        <v>0</v>
      </c>
      <c r="J26" s="1" t="s">
        <v>51</v>
      </c>
      <c r="K26">
        <v>0.99565000000000003</v>
      </c>
      <c r="L26"/>
      <c r="M26" s="1" t="s">
        <v>29</v>
      </c>
      <c r="N26" s="1" t="s">
        <v>28</v>
      </c>
      <c r="O26" s="1" t="s">
        <v>80</v>
      </c>
      <c r="P26" s="1">
        <f>Tabulka13[[#This Row],[x2]]*61.9789/105.9888</f>
        <v>0</v>
      </c>
      <c r="Q26" s="1" t="s">
        <v>51</v>
      </c>
      <c r="R26" s="1">
        <f>Tabulka13[[#This Row],[z2]]</f>
        <v>0.99565000000000003</v>
      </c>
      <c r="S26" s="1">
        <f>Tabulka13[[#This Row],[std2]]</f>
        <v>0</v>
      </c>
      <c r="T26" s="1" t="s">
        <v>44</v>
      </c>
      <c r="U26" s="1" t="s">
        <v>28</v>
      </c>
      <c r="V26" s="1" t="str">
        <f>Tabulka13[[#This Row],[z2Label]]</f>
        <v>Density (g/cm3)</v>
      </c>
      <c r="W26" s="1">
        <f>2*Tabulka13[[#This Row],[x3]]/61.9789*1000/(100-Tabulka13[[#This Row],[x2]])</f>
        <v>0</v>
      </c>
      <c r="X26" s="1">
        <f>Tabulka13[[#This Row],[x4]]/2</f>
        <v>0</v>
      </c>
      <c r="Y26" s="1">
        <f>Tabulka13[[#This Row],[z2]]</f>
        <v>0.99565000000000003</v>
      </c>
      <c r="Z26" s="1">
        <f>Tabulka13[[#This Row],[std2]]</f>
        <v>0</v>
      </c>
      <c r="AA26" s="1" t="s">
        <v>36</v>
      </c>
      <c r="AB26" s="1" t="s">
        <v>73</v>
      </c>
      <c r="AC26" s="1" t="str">
        <f>Tabulka13[[#This Row],[z2Label]]</f>
        <v>Density (g/cm3)</v>
      </c>
      <c r="AD26" s="1" t="str">
        <f>Tabulka13[[#This Row],[y2]]</f>
        <v>N/A</v>
      </c>
      <c r="AE26" s="1">
        <f>Tabulka13[[#This Row],[x3]]</f>
        <v>0</v>
      </c>
      <c r="AF26" s="1">
        <f>Tabulka13[[#This Row],[x2]]-Tabulka13[[#This Row],[x3]]</f>
        <v>0</v>
      </c>
      <c r="AG26" s="1">
        <f>100-Tabulka13[[#This Row],[Na2O_proc]]-Tabulka13[[#This Row],[CO2_proc]]</f>
        <v>100</v>
      </c>
      <c r="AH26" s="1">
        <f>Tabulka13[[#This Row],[z2]]</f>
        <v>0.99565000000000003</v>
      </c>
      <c r="AI26" s="1">
        <f>Tabulka13[[#This Row],[std2]]</f>
        <v>0</v>
      </c>
      <c r="AJ26" s="1" t="str">
        <f>Tabulka13[[#This Row],[z2Label]]</f>
        <v>Density (g/cm3)</v>
      </c>
      <c r="AK26" s="1">
        <v>30</v>
      </c>
      <c r="AL26" s="1" t="s">
        <v>53</v>
      </c>
      <c r="AM26" s="1" t="s">
        <v>79</v>
      </c>
      <c r="AN26" s="1">
        <v>100</v>
      </c>
    </row>
    <row r="27" spans="1:40" ht="16.5" x14ac:dyDescent="0.35">
      <c r="A27" s="1">
        <f>2*Tabulka13[[#This Row],[x3]]*Tabulka13[[#This Row],[z2]]/(100*61.9789)*1000</f>
        <v>0.48179854852588189</v>
      </c>
      <c r="B27" s="1">
        <f>Tabulka13[[#This Row],[x]]/2</f>
        <v>0.24089927426294094</v>
      </c>
      <c r="C27" s="1">
        <f>Tabulka13[[#This Row],[z2]]</f>
        <v>1.0213049999999999</v>
      </c>
      <c r="D27" s="1">
        <f>Tabulka13[[#This Row],[std2]]</f>
        <v>7.0710678117547895E-6</v>
      </c>
      <c r="E27" s="1">
        <v>1</v>
      </c>
      <c r="F27" s="1" t="s">
        <v>75</v>
      </c>
      <c r="G27" s="1" t="s">
        <v>74</v>
      </c>
      <c r="H27" s="1" t="str">
        <f>Tabulka13[[#This Row],[z2Label]]</f>
        <v>Density (g/cm3)</v>
      </c>
      <c r="I27" s="1">
        <f t="shared" ref="I27:I33" si="1">I19</f>
        <v>2.5</v>
      </c>
      <c r="J27" s="1" t="s">
        <v>51</v>
      </c>
      <c r="K27">
        <v>1.0213049999999999</v>
      </c>
      <c r="L27">
        <v>7.0710678117547895E-6</v>
      </c>
      <c r="M27" s="1" t="s">
        <v>29</v>
      </c>
      <c r="N27" s="1" t="s">
        <v>28</v>
      </c>
      <c r="O27" s="1" t="s">
        <v>80</v>
      </c>
      <c r="P27" s="1">
        <f>Tabulka13[[#This Row],[x2]]*61.9789/105.9888</f>
        <v>1.4619209765560135</v>
      </c>
      <c r="Q27" s="1" t="s">
        <v>51</v>
      </c>
      <c r="R27" s="1">
        <f>Tabulka13[[#This Row],[z2]]</f>
        <v>1.0213049999999999</v>
      </c>
      <c r="S27" s="1">
        <f>Tabulka13[[#This Row],[std2]]</f>
        <v>7.0710678117547895E-6</v>
      </c>
      <c r="T27" s="1" t="s">
        <v>44</v>
      </c>
      <c r="U27" s="1" t="s">
        <v>28</v>
      </c>
      <c r="V27" s="1" t="str">
        <f>Tabulka13[[#This Row],[z2Label]]</f>
        <v>Density (g/cm3)</v>
      </c>
      <c r="W27" s="1">
        <f>2*Tabulka13[[#This Row],[x3]]/61.9789*1000/(100-Tabulka13[[#This Row],[x2]])</f>
        <v>0.48384405976906314</v>
      </c>
      <c r="X27" s="1">
        <f>Tabulka13[[#This Row],[x4]]/2</f>
        <v>0.24192202988453157</v>
      </c>
      <c r="Y27" s="1">
        <f>Tabulka13[[#This Row],[z2]]</f>
        <v>1.0213049999999999</v>
      </c>
      <c r="Z27" s="1">
        <f>Tabulka13[[#This Row],[std2]]</f>
        <v>7.0710678117547895E-6</v>
      </c>
      <c r="AA27" s="1" t="s">
        <v>36</v>
      </c>
      <c r="AB27" s="1" t="s">
        <v>73</v>
      </c>
      <c r="AC27" s="1" t="str">
        <f>Tabulka13[[#This Row],[z2Label]]</f>
        <v>Density (g/cm3)</v>
      </c>
      <c r="AD27" s="1" t="str">
        <f>Tabulka13[[#This Row],[y2]]</f>
        <v>N/A</v>
      </c>
      <c r="AE27" s="1">
        <f>Tabulka13[[#This Row],[x3]]</f>
        <v>1.4619209765560135</v>
      </c>
      <c r="AF27" s="1">
        <f>Tabulka13[[#This Row],[x2]]-Tabulka13[[#This Row],[x3]]</f>
        <v>1.0380790234439865</v>
      </c>
      <c r="AG27" s="1">
        <f>100-Tabulka13[[#This Row],[Na2O_proc]]-Tabulka13[[#This Row],[CO2_proc]]</f>
        <v>97.5</v>
      </c>
      <c r="AH27" s="1">
        <f>Tabulka13[[#This Row],[z2]]</f>
        <v>1.0213049999999999</v>
      </c>
      <c r="AI27" s="1">
        <f>Tabulka13[[#This Row],[std2]]</f>
        <v>7.0710678117547895E-6</v>
      </c>
      <c r="AJ27" s="1" t="str">
        <f>Tabulka13[[#This Row],[z2Label]]</f>
        <v>Density (g/cm3)</v>
      </c>
      <c r="AK27" s="1">
        <v>30</v>
      </c>
      <c r="AL27" s="1" t="s">
        <v>53</v>
      </c>
      <c r="AM27" s="1" t="s">
        <v>79</v>
      </c>
      <c r="AN27" s="1">
        <v>1</v>
      </c>
    </row>
    <row r="28" spans="1:40" ht="16.5" x14ac:dyDescent="0.35">
      <c r="A28" s="1">
        <f>2*Tabulka13[[#This Row],[x3]]*Tabulka13[[#This Row],[z2]]/(100*61.9789)*1000</f>
        <v>0.9876468079646149</v>
      </c>
      <c r="B28" s="1">
        <f>Tabulka13[[#This Row],[x]]/2</f>
        <v>0.49382340398230745</v>
      </c>
      <c r="C28" s="1">
        <f>Tabulka13[[#This Row],[z2]]</f>
        <v>1.0467949999999999</v>
      </c>
      <c r="D28" s="1">
        <f>Tabulka13[[#This Row],[std2]]</f>
        <v>7.0710678117547895E-6</v>
      </c>
      <c r="E28" s="1">
        <v>1</v>
      </c>
      <c r="F28" s="1" t="s">
        <v>75</v>
      </c>
      <c r="G28" s="1" t="s">
        <v>74</v>
      </c>
      <c r="H28" s="1" t="str">
        <f>Tabulka13[[#This Row],[z2Label]]</f>
        <v>Density (g/cm3)</v>
      </c>
      <c r="I28" s="1">
        <f t="shared" si="1"/>
        <v>5</v>
      </c>
      <c r="J28" s="1" t="s">
        <v>51</v>
      </c>
      <c r="K28">
        <v>1.0467949999999999</v>
      </c>
      <c r="L28">
        <v>7.0710678117547895E-6</v>
      </c>
      <c r="M28" s="1" t="s">
        <v>29</v>
      </c>
      <c r="N28" s="1" t="s">
        <v>28</v>
      </c>
      <c r="O28" s="1" t="s">
        <v>80</v>
      </c>
      <c r="P28" s="1">
        <f>Tabulka13[[#This Row],[x2]]*61.9789/105.9888</f>
        <v>2.923841953112027</v>
      </c>
      <c r="Q28" s="1" t="s">
        <v>51</v>
      </c>
      <c r="R28" s="1">
        <f>Tabulka13[[#This Row],[z2]]</f>
        <v>1.0467949999999999</v>
      </c>
      <c r="S28" s="1">
        <f>Tabulka13[[#This Row],[std2]]</f>
        <v>7.0710678117547895E-6</v>
      </c>
      <c r="T28" s="1" t="s">
        <v>44</v>
      </c>
      <c r="U28" s="1" t="s">
        <v>28</v>
      </c>
      <c r="V28" s="1" t="str">
        <f>Tabulka13[[#This Row],[z2Label]]</f>
        <v>Density (g/cm3)</v>
      </c>
      <c r="W28" s="1">
        <f>2*Tabulka13[[#This Row],[x3]]/61.9789*1000/(100-Tabulka13[[#This Row],[x2]])</f>
        <v>0.99315359636807699</v>
      </c>
      <c r="X28" s="1">
        <f>Tabulka13[[#This Row],[x4]]/2</f>
        <v>0.49657679818403849</v>
      </c>
      <c r="Y28" s="1">
        <f>Tabulka13[[#This Row],[z2]]</f>
        <v>1.0467949999999999</v>
      </c>
      <c r="Z28" s="1">
        <f>Tabulka13[[#This Row],[std2]]</f>
        <v>7.0710678117547895E-6</v>
      </c>
      <c r="AA28" s="1" t="s">
        <v>36</v>
      </c>
      <c r="AB28" s="1" t="s">
        <v>73</v>
      </c>
      <c r="AC28" s="1" t="str">
        <f>Tabulka13[[#This Row],[z2Label]]</f>
        <v>Density (g/cm3)</v>
      </c>
      <c r="AD28" s="1" t="str">
        <f>Tabulka13[[#This Row],[y2]]</f>
        <v>N/A</v>
      </c>
      <c r="AE28" s="1">
        <f>Tabulka13[[#This Row],[x3]]</f>
        <v>2.923841953112027</v>
      </c>
      <c r="AF28" s="1">
        <f>Tabulka13[[#This Row],[x2]]-Tabulka13[[#This Row],[x3]]</f>
        <v>2.076158046887973</v>
      </c>
      <c r="AG28" s="1">
        <f>100-Tabulka13[[#This Row],[Na2O_proc]]-Tabulka13[[#This Row],[CO2_proc]]</f>
        <v>95</v>
      </c>
      <c r="AH28" s="1">
        <f>Tabulka13[[#This Row],[z2]]</f>
        <v>1.0467949999999999</v>
      </c>
      <c r="AI28" s="1">
        <f>Tabulka13[[#This Row],[std2]]</f>
        <v>7.0710678117547895E-6</v>
      </c>
      <c r="AJ28" s="1" t="str">
        <f>Tabulka13[[#This Row],[z2Label]]</f>
        <v>Density (g/cm3)</v>
      </c>
      <c r="AK28" s="1">
        <v>30</v>
      </c>
      <c r="AL28" s="1" t="s">
        <v>53</v>
      </c>
      <c r="AM28" s="1" t="s">
        <v>79</v>
      </c>
      <c r="AN28" s="1">
        <v>1</v>
      </c>
    </row>
    <row r="29" spans="1:40" ht="16.5" x14ac:dyDescent="0.35">
      <c r="A29" s="1">
        <f>2*Tabulka13[[#This Row],[x3]]*Tabulka13[[#This Row],[z2]]/(100*61.9789)*1000</f>
        <v>1.5183797722023462</v>
      </c>
      <c r="B29" s="1">
        <f>Tabulka13[[#This Row],[x]]/2</f>
        <v>0.75918988610117311</v>
      </c>
      <c r="C29" s="1">
        <f>Tabulka13[[#This Row],[z2]]</f>
        <v>1.072875</v>
      </c>
      <c r="D29" s="1">
        <f>Tabulka13[[#This Row],[std2]]</f>
        <v>7.0710678119117998E-6</v>
      </c>
      <c r="E29" s="1">
        <v>1</v>
      </c>
      <c r="F29" s="1" t="s">
        <v>75</v>
      </c>
      <c r="G29" s="1" t="s">
        <v>74</v>
      </c>
      <c r="H29" s="1" t="str">
        <f>Tabulka13[[#This Row],[z2Label]]</f>
        <v>Density (g/cm3)</v>
      </c>
      <c r="I29" s="1">
        <f t="shared" si="1"/>
        <v>7.5</v>
      </c>
      <c r="J29" s="1" t="s">
        <v>51</v>
      </c>
      <c r="K29">
        <v>1.072875</v>
      </c>
      <c r="L29">
        <v>7.0710678119117998E-6</v>
      </c>
      <c r="M29" s="1" t="s">
        <v>29</v>
      </c>
      <c r="N29" s="1" t="s">
        <v>28</v>
      </c>
      <c r="O29" s="1" t="s">
        <v>80</v>
      </c>
      <c r="P29" s="1">
        <f>Tabulka13[[#This Row],[x2]]*61.9789/105.9888</f>
        <v>4.3857629296680409</v>
      </c>
      <c r="Q29" s="1" t="s">
        <v>51</v>
      </c>
      <c r="R29" s="1">
        <f>Tabulka13[[#This Row],[z2]]</f>
        <v>1.072875</v>
      </c>
      <c r="S29" s="1">
        <f>Tabulka13[[#This Row],[std2]]</f>
        <v>7.0710678119117998E-6</v>
      </c>
      <c r="T29" s="1" t="s">
        <v>44</v>
      </c>
      <c r="U29" s="1" t="s">
        <v>28</v>
      </c>
      <c r="V29" s="1" t="str">
        <f>Tabulka13[[#This Row],[z2Label]]</f>
        <v>Density (g/cm3)</v>
      </c>
      <c r="W29" s="1">
        <f>2*Tabulka13[[#This Row],[x3]]/61.9789*1000/(100-Tabulka13[[#This Row],[x2]])</f>
        <v>1.5299933781886594</v>
      </c>
      <c r="X29" s="1">
        <f>Tabulka13[[#This Row],[x4]]/2</f>
        <v>0.76499668909432972</v>
      </c>
      <c r="Y29" s="1">
        <f>Tabulka13[[#This Row],[z2]]</f>
        <v>1.072875</v>
      </c>
      <c r="Z29" s="1">
        <f>Tabulka13[[#This Row],[std2]]</f>
        <v>7.0710678119117998E-6</v>
      </c>
      <c r="AA29" s="1" t="s">
        <v>36</v>
      </c>
      <c r="AB29" s="1" t="s">
        <v>73</v>
      </c>
      <c r="AC29" s="1" t="str">
        <f>Tabulka13[[#This Row],[z2Label]]</f>
        <v>Density (g/cm3)</v>
      </c>
      <c r="AD29" s="1" t="str">
        <f>Tabulka13[[#This Row],[y2]]</f>
        <v>N/A</v>
      </c>
      <c r="AE29" s="1">
        <f>Tabulka13[[#This Row],[x3]]</f>
        <v>4.3857629296680409</v>
      </c>
      <c r="AF29" s="1">
        <f>Tabulka13[[#This Row],[x2]]-Tabulka13[[#This Row],[x3]]</f>
        <v>3.1142370703319591</v>
      </c>
      <c r="AG29" s="1">
        <f>100-Tabulka13[[#This Row],[Na2O_proc]]-Tabulka13[[#This Row],[CO2_proc]]</f>
        <v>92.5</v>
      </c>
      <c r="AH29" s="1">
        <f>Tabulka13[[#This Row],[z2]]</f>
        <v>1.072875</v>
      </c>
      <c r="AI29" s="1">
        <f>Tabulka13[[#This Row],[std2]]</f>
        <v>7.0710678119117998E-6</v>
      </c>
      <c r="AJ29" s="1" t="str">
        <f>Tabulka13[[#This Row],[z2Label]]</f>
        <v>Density (g/cm3)</v>
      </c>
      <c r="AK29" s="1">
        <v>30</v>
      </c>
      <c r="AL29" s="1" t="s">
        <v>53</v>
      </c>
      <c r="AM29" s="1" t="s">
        <v>79</v>
      </c>
      <c r="AN29" s="1">
        <v>1</v>
      </c>
    </row>
    <row r="30" spans="1:40" ht="16.5" x14ac:dyDescent="0.35">
      <c r="A30" s="1">
        <f>2*Tabulka13[[#This Row],[x3]]*Tabulka13[[#This Row],[z2]]/(100*61.9789)*1000</f>
        <v>2.075049439186027</v>
      </c>
      <c r="B30" s="1">
        <f>Tabulka13[[#This Row],[x]]/2</f>
        <v>1.0375247195930135</v>
      </c>
      <c r="C30" s="1">
        <f>Tabulka13[[#This Row],[z2]]</f>
        <v>1.0996600000000001</v>
      </c>
      <c r="D30" s="1">
        <f>Tabulka13[[#This Row],[std2]]</f>
        <v>0</v>
      </c>
      <c r="E30" s="1">
        <v>1</v>
      </c>
      <c r="F30" s="1" t="s">
        <v>75</v>
      </c>
      <c r="G30" s="1" t="s">
        <v>74</v>
      </c>
      <c r="H30" s="1" t="str">
        <f>Tabulka13[[#This Row],[z2Label]]</f>
        <v>Density (g/cm3)</v>
      </c>
      <c r="I30" s="1">
        <f t="shared" si="1"/>
        <v>10</v>
      </c>
      <c r="J30" s="1" t="s">
        <v>51</v>
      </c>
      <c r="K30">
        <v>1.0996600000000001</v>
      </c>
      <c r="L30">
        <v>0</v>
      </c>
      <c r="M30" s="1" t="s">
        <v>29</v>
      </c>
      <c r="N30" s="1" t="s">
        <v>28</v>
      </c>
      <c r="O30" s="1" t="s">
        <v>80</v>
      </c>
      <c r="P30" s="1">
        <f>Tabulka13[[#This Row],[x2]]*61.9789/105.9888</f>
        <v>5.847683906224054</v>
      </c>
      <c r="Q30" s="1" t="s">
        <v>51</v>
      </c>
      <c r="R30" s="1">
        <f>Tabulka13[[#This Row],[z2]]</f>
        <v>1.0996600000000001</v>
      </c>
      <c r="S30" s="1">
        <f>Tabulka13[[#This Row],[std2]]</f>
        <v>0</v>
      </c>
      <c r="T30" s="1" t="s">
        <v>44</v>
      </c>
      <c r="U30" s="1" t="s">
        <v>28</v>
      </c>
      <c r="V30" s="1" t="str">
        <f>Tabulka13[[#This Row],[z2Label]]</f>
        <v>Density (g/cm3)</v>
      </c>
      <c r="W30" s="1">
        <f>2*Tabulka13[[#This Row],[x3]]/61.9789*1000/(100-Tabulka13[[#This Row],[x2]])</f>
        <v>2.096657592332607</v>
      </c>
      <c r="X30" s="1">
        <f>Tabulka13[[#This Row],[x4]]/2</f>
        <v>1.0483287961663035</v>
      </c>
      <c r="Y30" s="1">
        <f>Tabulka13[[#This Row],[z2]]</f>
        <v>1.0996600000000001</v>
      </c>
      <c r="Z30" s="1">
        <f>Tabulka13[[#This Row],[std2]]</f>
        <v>0</v>
      </c>
      <c r="AA30" s="1" t="s">
        <v>36</v>
      </c>
      <c r="AB30" s="1" t="s">
        <v>73</v>
      </c>
      <c r="AC30" s="1" t="str">
        <f>Tabulka13[[#This Row],[z2Label]]</f>
        <v>Density (g/cm3)</v>
      </c>
      <c r="AD30" s="1" t="str">
        <f>Tabulka13[[#This Row],[y2]]</f>
        <v>N/A</v>
      </c>
      <c r="AE30" s="1">
        <f>Tabulka13[[#This Row],[x3]]</f>
        <v>5.847683906224054</v>
      </c>
      <c r="AF30" s="1">
        <f>Tabulka13[[#This Row],[x2]]-Tabulka13[[#This Row],[x3]]</f>
        <v>4.152316093775946</v>
      </c>
      <c r="AG30" s="1">
        <f>100-Tabulka13[[#This Row],[Na2O_proc]]-Tabulka13[[#This Row],[CO2_proc]]</f>
        <v>90</v>
      </c>
      <c r="AH30" s="1">
        <f>Tabulka13[[#This Row],[z2]]</f>
        <v>1.0996600000000001</v>
      </c>
      <c r="AI30" s="1">
        <f>Tabulka13[[#This Row],[std2]]</f>
        <v>0</v>
      </c>
      <c r="AJ30" s="1" t="str">
        <f>Tabulka13[[#This Row],[z2Label]]</f>
        <v>Density (g/cm3)</v>
      </c>
      <c r="AK30" s="1">
        <v>30</v>
      </c>
      <c r="AL30" s="1" t="s">
        <v>53</v>
      </c>
      <c r="AM30" s="1" t="s">
        <v>79</v>
      </c>
      <c r="AN30" s="1">
        <v>1</v>
      </c>
    </row>
    <row r="31" spans="1:40" ht="16.5" x14ac:dyDescent="0.35">
      <c r="A31" s="1">
        <f>2*Tabulka13[[#This Row],[x3]]*Tabulka13[[#This Row],[z2]]/(100*61.9789)*1000</f>
        <v>2.6553395264405295</v>
      </c>
      <c r="B31" s="1">
        <f>Tabulka13[[#This Row],[x]]/2</f>
        <v>1.3276697632202648</v>
      </c>
      <c r="C31" s="1">
        <f>Tabulka13[[#This Row],[z2]]</f>
        <v>1.125745</v>
      </c>
      <c r="D31" s="1">
        <f>Tabulka13[[#This Row],[std2]]</f>
        <v>7.0710678119117998E-6</v>
      </c>
      <c r="E31" s="1">
        <v>1</v>
      </c>
      <c r="F31" s="1" t="s">
        <v>75</v>
      </c>
      <c r="G31" s="1" t="s">
        <v>74</v>
      </c>
      <c r="H31" s="1" t="str">
        <f>Tabulka13[[#This Row],[z2Label]]</f>
        <v>Density (g/cm3)</v>
      </c>
      <c r="I31" s="1">
        <f t="shared" si="1"/>
        <v>12.5</v>
      </c>
      <c r="J31" s="1" t="s">
        <v>51</v>
      </c>
      <c r="K31">
        <v>1.125745</v>
      </c>
      <c r="L31">
        <v>7.0710678119117998E-6</v>
      </c>
      <c r="M31" s="1" t="s">
        <v>29</v>
      </c>
      <c r="N31" s="1" t="s">
        <v>28</v>
      </c>
      <c r="O31" s="1" t="s">
        <v>80</v>
      </c>
      <c r="P31" s="1">
        <f>Tabulka13[[#This Row],[x2]]*61.9789/105.9888</f>
        <v>7.3096048827800679</v>
      </c>
      <c r="Q31" s="1" t="s">
        <v>51</v>
      </c>
      <c r="R31" s="1">
        <f>Tabulka13[[#This Row],[z2]]</f>
        <v>1.125745</v>
      </c>
      <c r="S31" s="1">
        <f>Tabulka13[[#This Row],[std2]]</f>
        <v>7.0710678119117998E-6</v>
      </c>
      <c r="T31" s="1" t="s">
        <v>44</v>
      </c>
      <c r="U31" s="1" t="s">
        <v>28</v>
      </c>
      <c r="V31" s="1" t="str">
        <f>Tabulka13[[#This Row],[z2Label]]</f>
        <v>Density (g/cm3)</v>
      </c>
      <c r="W31" s="1">
        <f>2*Tabulka13[[#This Row],[x3]]/61.9789*1000/(100-Tabulka13[[#This Row],[x2]])</f>
        <v>2.6957026187133519</v>
      </c>
      <c r="X31" s="1">
        <f>Tabulka13[[#This Row],[x4]]/2</f>
        <v>1.347851309356676</v>
      </c>
      <c r="Y31" s="1">
        <f>Tabulka13[[#This Row],[z2]]</f>
        <v>1.125745</v>
      </c>
      <c r="Z31" s="1">
        <f>Tabulka13[[#This Row],[std2]]</f>
        <v>7.0710678119117998E-6</v>
      </c>
      <c r="AA31" s="1" t="s">
        <v>36</v>
      </c>
      <c r="AB31" s="1" t="s">
        <v>73</v>
      </c>
      <c r="AC31" s="1" t="str">
        <f>Tabulka13[[#This Row],[z2Label]]</f>
        <v>Density (g/cm3)</v>
      </c>
      <c r="AD31" s="1" t="str">
        <f>Tabulka13[[#This Row],[y2]]</f>
        <v>N/A</v>
      </c>
      <c r="AE31" s="1">
        <f>Tabulka13[[#This Row],[x3]]</f>
        <v>7.3096048827800679</v>
      </c>
      <c r="AF31" s="1">
        <f>Tabulka13[[#This Row],[x2]]-Tabulka13[[#This Row],[x3]]</f>
        <v>5.1903951172199321</v>
      </c>
      <c r="AG31" s="1">
        <f>100-Tabulka13[[#This Row],[Na2O_proc]]-Tabulka13[[#This Row],[CO2_proc]]</f>
        <v>87.5</v>
      </c>
      <c r="AH31" s="1">
        <f>Tabulka13[[#This Row],[z2]]</f>
        <v>1.125745</v>
      </c>
      <c r="AI31" s="1">
        <f>Tabulka13[[#This Row],[std2]]</f>
        <v>7.0710678119117998E-6</v>
      </c>
      <c r="AJ31" s="1" t="str">
        <f>Tabulka13[[#This Row],[z2Label]]</f>
        <v>Density (g/cm3)</v>
      </c>
      <c r="AK31" s="1">
        <v>30</v>
      </c>
      <c r="AL31" s="1" t="s">
        <v>53</v>
      </c>
      <c r="AM31" s="1" t="s">
        <v>79</v>
      </c>
      <c r="AN31" s="1">
        <v>1</v>
      </c>
    </row>
    <row r="32" spans="1:40" ht="16.5" x14ac:dyDescent="0.35">
      <c r="A32" s="1">
        <f>2*Tabulka13[[#This Row],[x3]]*Tabulka13[[#This Row],[z2]]/(100*61.9789)*1000</f>
        <v>3.2679396313572755</v>
      </c>
      <c r="B32" s="1">
        <f>Tabulka13[[#This Row],[x]]/2</f>
        <v>1.6339698156786377</v>
      </c>
      <c r="C32" s="1">
        <f>Tabulka13[[#This Row],[z2]]</f>
        <v>1.15455</v>
      </c>
      <c r="D32" s="1">
        <f>Tabulka13[[#This Row],[std2]]</f>
        <v>0</v>
      </c>
      <c r="E32" s="1">
        <v>1</v>
      </c>
      <c r="F32" s="1" t="s">
        <v>75</v>
      </c>
      <c r="G32" s="1" t="s">
        <v>74</v>
      </c>
      <c r="H32" s="1" t="str">
        <f>Tabulka13[[#This Row],[z2Label]]</f>
        <v>Density (g/cm3)</v>
      </c>
      <c r="I32" s="1">
        <f t="shared" si="1"/>
        <v>15</v>
      </c>
      <c r="J32" s="1" t="s">
        <v>51</v>
      </c>
      <c r="K32">
        <v>1.15455</v>
      </c>
      <c r="L32">
        <v>0</v>
      </c>
      <c r="M32" s="1" t="s">
        <v>29</v>
      </c>
      <c r="N32" s="1" t="s">
        <v>28</v>
      </c>
      <c r="O32" s="1" t="s">
        <v>80</v>
      </c>
      <c r="P32" s="1">
        <f>Tabulka13[[#This Row],[x2]]*61.9789/105.9888</f>
        <v>8.7715258593360819</v>
      </c>
      <c r="Q32" s="1" t="s">
        <v>51</v>
      </c>
      <c r="R32" s="1">
        <f>Tabulka13[[#This Row],[z2]]</f>
        <v>1.15455</v>
      </c>
      <c r="S32" s="1">
        <f>Tabulka13[[#This Row],[std2]]</f>
        <v>0</v>
      </c>
      <c r="T32" s="1" t="s">
        <v>44</v>
      </c>
      <c r="U32" s="1" t="s">
        <v>28</v>
      </c>
      <c r="V32" s="1" t="str">
        <f>Tabulka13[[#This Row],[z2Label]]</f>
        <v>Density (g/cm3)</v>
      </c>
      <c r="W32" s="1">
        <f>2*Tabulka13[[#This Row],[x3]]/61.9789*1000/(100-Tabulka13[[#This Row],[x2]])</f>
        <v>3.3299855878223767</v>
      </c>
      <c r="X32" s="1">
        <f>Tabulka13[[#This Row],[x4]]/2</f>
        <v>1.6649927939111884</v>
      </c>
      <c r="Y32" s="1">
        <f>Tabulka13[[#This Row],[z2]]</f>
        <v>1.15455</v>
      </c>
      <c r="Z32" s="1">
        <f>Tabulka13[[#This Row],[std2]]</f>
        <v>0</v>
      </c>
      <c r="AA32" s="1" t="s">
        <v>36</v>
      </c>
      <c r="AB32" s="1" t="s">
        <v>73</v>
      </c>
      <c r="AC32" s="1" t="str">
        <f>Tabulka13[[#This Row],[z2Label]]</f>
        <v>Density (g/cm3)</v>
      </c>
      <c r="AD32" s="1" t="str">
        <f>Tabulka13[[#This Row],[y2]]</f>
        <v>N/A</v>
      </c>
      <c r="AE32" s="1">
        <f>Tabulka13[[#This Row],[x3]]</f>
        <v>8.7715258593360819</v>
      </c>
      <c r="AF32" s="1">
        <f>Tabulka13[[#This Row],[x2]]-Tabulka13[[#This Row],[x3]]</f>
        <v>6.2284741406639181</v>
      </c>
      <c r="AG32" s="1">
        <f>100-Tabulka13[[#This Row],[Na2O_proc]]-Tabulka13[[#This Row],[CO2_proc]]</f>
        <v>85</v>
      </c>
      <c r="AH32" s="1">
        <f>Tabulka13[[#This Row],[z2]]</f>
        <v>1.15455</v>
      </c>
      <c r="AI32" s="1">
        <f>Tabulka13[[#This Row],[std2]]</f>
        <v>0</v>
      </c>
      <c r="AJ32" s="1" t="str">
        <f>Tabulka13[[#This Row],[z2Label]]</f>
        <v>Density (g/cm3)</v>
      </c>
      <c r="AK32" s="1">
        <v>30</v>
      </c>
      <c r="AL32" s="1" t="s">
        <v>53</v>
      </c>
      <c r="AM32" s="1" t="s">
        <v>79</v>
      </c>
      <c r="AN32" s="1">
        <v>1</v>
      </c>
    </row>
    <row r="33" spans="1:40" ht="16.5" x14ac:dyDescent="0.35">
      <c r="A33" s="1">
        <f>2*Tabulka13[[#This Row],[x3]]*Tabulka13[[#This Row],[z2]]/(100*61.9789)*1000</f>
        <v>3.8999899045936921</v>
      </c>
      <c r="B33" s="1">
        <f>Tabulka13[[#This Row],[x]]/2</f>
        <v>1.9499949522968461</v>
      </c>
      <c r="C33" s="1">
        <f>Tabulka13[[#This Row],[z2]]</f>
        <v>1.1810149999999999</v>
      </c>
      <c r="D33" s="1">
        <f>Tabulka13[[#This Row],[std2]]</f>
        <v>7.0710678119117998E-6</v>
      </c>
      <c r="E33" s="1">
        <v>1</v>
      </c>
      <c r="F33" s="1" t="s">
        <v>75</v>
      </c>
      <c r="G33" s="1" t="s">
        <v>74</v>
      </c>
      <c r="H33" s="1" t="str">
        <f>Tabulka13[[#This Row],[z2Label]]</f>
        <v>Density (g/cm3)</v>
      </c>
      <c r="I33" s="1">
        <f t="shared" si="1"/>
        <v>17.5</v>
      </c>
      <c r="J33" s="1" t="s">
        <v>51</v>
      </c>
      <c r="K33">
        <v>1.1810149999999999</v>
      </c>
      <c r="L33">
        <v>7.0710678119117998E-6</v>
      </c>
      <c r="M33" s="1" t="s">
        <v>29</v>
      </c>
      <c r="N33" s="1" t="s">
        <v>28</v>
      </c>
      <c r="O33" s="1" t="s">
        <v>80</v>
      </c>
      <c r="P33" s="1">
        <f>Tabulka13[[#This Row],[x2]]*61.9789/105.9888</f>
        <v>10.233446835892094</v>
      </c>
      <c r="Q33" s="1" t="s">
        <v>51</v>
      </c>
      <c r="R33" s="1">
        <f>Tabulka13[[#This Row],[z2]]</f>
        <v>1.1810149999999999</v>
      </c>
      <c r="S33" s="1">
        <f>Tabulka13[[#This Row],[std2]]</f>
        <v>7.0710678119117998E-6</v>
      </c>
      <c r="T33" s="1" t="s">
        <v>44</v>
      </c>
      <c r="U33" s="1" t="s">
        <v>28</v>
      </c>
      <c r="V33" s="1" t="str">
        <f>Tabulka13[[#This Row],[z2Label]]</f>
        <v>Density (g/cm3)</v>
      </c>
      <c r="W33" s="1">
        <f>2*Tabulka13[[#This Row],[x3]]/61.9789*1000/(100-Tabulka13[[#This Row],[x2]])</f>
        <v>4.0027099489986124</v>
      </c>
      <c r="X33" s="1">
        <f>Tabulka13[[#This Row],[x4]]/2</f>
        <v>2.0013549744993062</v>
      </c>
      <c r="Y33" s="1">
        <f>Tabulka13[[#This Row],[z2]]</f>
        <v>1.1810149999999999</v>
      </c>
      <c r="Z33" s="1">
        <f>Tabulka13[[#This Row],[std2]]</f>
        <v>7.0710678119117998E-6</v>
      </c>
      <c r="AA33" s="1" t="s">
        <v>36</v>
      </c>
      <c r="AB33" s="1" t="s">
        <v>73</v>
      </c>
      <c r="AC33" s="1" t="str">
        <f>Tabulka13[[#This Row],[z2Label]]</f>
        <v>Density (g/cm3)</v>
      </c>
      <c r="AD33" s="1" t="str">
        <f>Tabulka13[[#This Row],[y2]]</f>
        <v>N/A</v>
      </c>
      <c r="AE33" s="1">
        <f>Tabulka13[[#This Row],[x3]]</f>
        <v>10.233446835892094</v>
      </c>
      <c r="AF33" s="1">
        <f>Tabulka13[[#This Row],[x2]]-Tabulka13[[#This Row],[x3]]</f>
        <v>7.266553164107906</v>
      </c>
      <c r="AG33" s="1">
        <f>100-Tabulka13[[#This Row],[Na2O_proc]]-Tabulka13[[#This Row],[CO2_proc]]</f>
        <v>82.5</v>
      </c>
      <c r="AH33" s="1">
        <f>Tabulka13[[#This Row],[z2]]</f>
        <v>1.1810149999999999</v>
      </c>
      <c r="AI33" s="1">
        <f>Tabulka13[[#This Row],[std2]]</f>
        <v>7.0710678119117998E-6</v>
      </c>
      <c r="AJ33" s="1" t="str">
        <f>Tabulka13[[#This Row],[z2Label]]</f>
        <v>Density (g/cm3)</v>
      </c>
      <c r="AK33" s="1">
        <v>30</v>
      </c>
      <c r="AL33" s="1" t="s">
        <v>53</v>
      </c>
      <c r="AM33" s="1" t="s">
        <v>79</v>
      </c>
      <c r="AN33" s="1">
        <v>1</v>
      </c>
    </row>
    <row r="34" spans="1:40" ht="16.5" x14ac:dyDescent="0.35">
      <c r="A34" s="1">
        <f>A2</f>
        <v>0</v>
      </c>
      <c r="B34" s="1">
        <f>Tabulka13[[#This Row],[x]]/2</f>
        <v>0</v>
      </c>
      <c r="C34" s="1">
        <f>Tabulka13[[#This Row],[z2]]</f>
        <v>1.1030139981072158</v>
      </c>
      <c r="D34" s="1">
        <f>Tabulka13[[#This Row],[std2]]</f>
        <v>6.9239040212735392E-3</v>
      </c>
      <c r="E34" s="1">
        <v>1</v>
      </c>
      <c r="F34" s="1" t="s">
        <v>75</v>
      </c>
      <c r="G34" s="1" t="s">
        <v>74</v>
      </c>
      <c r="H34" s="1" t="str">
        <f>Tabulka13[[#This Row],[z2Label]]</f>
        <v>Dynamic viscosity (mPa.s)</v>
      </c>
      <c r="I34" s="1">
        <f>I2</f>
        <v>0</v>
      </c>
      <c r="J34" s="1" t="s">
        <v>51</v>
      </c>
      <c r="K34" s="1">
        <v>1.1030139981072158</v>
      </c>
      <c r="L34" s="1">
        <v>6.9239040212735392E-3</v>
      </c>
      <c r="M34" s="1" t="s">
        <v>29</v>
      </c>
      <c r="N34" s="1" t="s">
        <v>28</v>
      </c>
      <c r="O34" s="1" t="s">
        <v>85</v>
      </c>
      <c r="P34" s="1">
        <f>P2</f>
        <v>0</v>
      </c>
      <c r="Q34" s="1" t="s">
        <v>51</v>
      </c>
      <c r="R34" s="1">
        <f>Tabulka13[[#This Row],[z2]]</f>
        <v>1.1030139981072158</v>
      </c>
      <c r="S34" s="1">
        <f>Tabulka13[[#This Row],[std2]]</f>
        <v>6.9239040212735392E-3</v>
      </c>
      <c r="T34" s="1" t="s">
        <v>44</v>
      </c>
      <c r="U34" s="1" t="s">
        <v>28</v>
      </c>
      <c r="V34" s="1" t="str">
        <f>Tabulka13[[#This Row],[z2Label]]</f>
        <v>Dynamic viscosity (mPa.s)</v>
      </c>
      <c r="W34" s="1">
        <f>W2</f>
        <v>0</v>
      </c>
      <c r="X34" s="1">
        <f>Tabulka13[[#This Row],[x4]]/2</f>
        <v>0</v>
      </c>
      <c r="Y34" s="1">
        <f>Tabulka13[[#This Row],[z2]]</f>
        <v>1.1030139981072158</v>
      </c>
      <c r="Z34" s="1">
        <f>Tabulka13[[#This Row],[std2]]</f>
        <v>6.9239040212735392E-3</v>
      </c>
      <c r="AA34" s="1" t="s">
        <v>36</v>
      </c>
      <c r="AB34" s="1" t="s">
        <v>73</v>
      </c>
      <c r="AC34" s="1" t="str">
        <f>Tabulka13[[#This Row],[z2Label]]</f>
        <v>Dynamic viscosity (mPa.s)</v>
      </c>
      <c r="AD34" s="1" t="str">
        <f>Tabulka13[[#This Row],[y2]]</f>
        <v>N/A</v>
      </c>
      <c r="AE34" s="1">
        <f>Tabulka13[[#This Row],[x3]]</f>
        <v>0</v>
      </c>
      <c r="AF34" s="1">
        <f>Tabulka13[[#This Row],[x2]]-Tabulka13[[#This Row],[x3]]</f>
        <v>0</v>
      </c>
      <c r="AG34" s="1">
        <f>100-Tabulka13[[#This Row],[Na2O_proc]]-Tabulka13[[#This Row],[CO2_proc]]</f>
        <v>100</v>
      </c>
      <c r="AH34" s="1">
        <f>Tabulka13[[#This Row],[z2]]</f>
        <v>1.1030139981072158</v>
      </c>
      <c r="AI34" s="1">
        <f>Tabulka13[[#This Row],[std2]]</f>
        <v>6.9239040212735392E-3</v>
      </c>
      <c r="AJ34" s="1" t="str">
        <f>Tabulka13[[#This Row],[z2Label]]</f>
        <v>Dynamic viscosity (mPa.s)</v>
      </c>
      <c r="AK34" s="1">
        <v>15</v>
      </c>
      <c r="AL34" s="1" t="s">
        <v>53</v>
      </c>
      <c r="AM34" s="1" t="s">
        <v>79</v>
      </c>
      <c r="AN34" s="1">
        <v>100</v>
      </c>
    </row>
    <row r="35" spans="1:40" ht="16.5" x14ac:dyDescent="0.35">
      <c r="A35" s="1">
        <f t="shared" ref="A35:A65" si="2">A3</f>
        <v>0.48382706474646381</v>
      </c>
      <c r="B35" s="1">
        <f>Tabulka13[[#This Row],[x]]/2</f>
        <v>0.2419135323732319</v>
      </c>
      <c r="C35" s="1">
        <f>Tabulka13[[#This Row],[z2]]</f>
        <v>1.2138056315768369</v>
      </c>
      <c r="D35" s="1">
        <f>Tabulka13[[#This Row],[std2]]</f>
        <v>5.5513837748954022E-4</v>
      </c>
      <c r="E35" s="1">
        <v>1</v>
      </c>
      <c r="F35" s="1" t="s">
        <v>75</v>
      </c>
      <c r="G35" s="1" t="s">
        <v>74</v>
      </c>
      <c r="H35" s="1" t="str">
        <f>Tabulka13[[#This Row],[z2Label]]</f>
        <v>Dynamic viscosity (mPa.s)</v>
      </c>
      <c r="I35" s="1">
        <f t="shared" ref="I35:I50" si="3">I3</f>
        <v>2.5</v>
      </c>
      <c r="J35" s="1" t="s">
        <v>51</v>
      </c>
      <c r="K35">
        <v>1.2138056315768369</v>
      </c>
      <c r="L35">
        <v>5.5513837748954022E-4</v>
      </c>
      <c r="M35" s="1" t="s">
        <v>29</v>
      </c>
      <c r="N35" s="1" t="s">
        <v>28</v>
      </c>
      <c r="O35" s="1" t="s">
        <v>85</v>
      </c>
      <c r="P35" s="1">
        <f t="shared" ref="P35:P65" si="4">P3</f>
        <v>1.4619209765560135</v>
      </c>
      <c r="Q35" s="1" t="s">
        <v>51</v>
      </c>
      <c r="R35" s="1">
        <f>Tabulka13[[#This Row],[z2]]</f>
        <v>1.2138056315768369</v>
      </c>
      <c r="S35" s="1">
        <f>Tabulka13[[#This Row],[std2]]</f>
        <v>5.5513837748954022E-4</v>
      </c>
      <c r="T35" s="1" t="s">
        <v>44</v>
      </c>
      <c r="U35" s="1" t="s">
        <v>28</v>
      </c>
      <c r="V35" s="1" t="str">
        <f>Tabulka13[[#This Row],[z2Label]]</f>
        <v>Dynamic viscosity (mPa.s)</v>
      </c>
      <c r="W35" s="1">
        <f t="shared" ref="W35:W65" si="5">W3</f>
        <v>0.48384405976906314</v>
      </c>
      <c r="X35" s="1">
        <f>Tabulka13[[#This Row],[x4]]/2</f>
        <v>0.24192202988453157</v>
      </c>
      <c r="Y35" s="1">
        <f>Tabulka13[[#This Row],[z2]]</f>
        <v>1.2138056315768369</v>
      </c>
      <c r="Z35" s="1">
        <f>Tabulka13[[#This Row],[std2]]</f>
        <v>5.5513837748954022E-4</v>
      </c>
      <c r="AA35" s="1" t="s">
        <v>36</v>
      </c>
      <c r="AB35" s="1" t="s">
        <v>73</v>
      </c>
      <c r="AC35" s="1" t="str">
        <f>Tabulka13[[#This Row],[z2Label]]</f>
        <v>Dynamic viscosity (mPa.s)</v>
      </c>
      <c r="AD35" s="1" t="str">
        <f>Tabulka13[[#This Row],[y2]]</f>
        <v>N/A</v>
      </c>
      <c r="AE35" s="1">
        <f>Tabulka13[[#This Row],[x3]]</f>
        <v>1.4619209765560135</v>
      </c>
      <c r="AF35" s="1">
        <f>Tabulka13[[#This Row],[x2]]-Tabulka13[[#This Row],[x3]]</f>
        <v>1.0380790234439865</v>
      </c>
      <c r="AG35" s="1">
        <f>100-Tabulka13[[#This Row],[Na2O_proc]]-Tabulka13[[#This Row],[CO2_proc]]</f>
        <v>97.5</v>
      </c>
      <c r="AH35" s="1">
        <f>Tabulka13[[#This Row],[z2]]</f>
        <v>1.2138056315768369</v>
      </c>
      <c r="AI35" s="1">
        <f>Tabulka13[[#This Row],[std2]]</f>
        <v>5.5513837748954022E-4</v>
      </c>
      <c r="AJ35" s="1" t="str">
        <f>Tabulka13[[#This Row],[z2Label]]</f>
        <v>Dynamic viscosity (mPa.s)</v>
      </c>
      <c r="AK35" s="1">
        <v>15</v>
      </c>
      <c r="AL35" s="1" t="s">
        <v>53</v>
      </c>
      <c r="AM35" s="1" t="s">
        <v>79</v>
      </c>
      <c r="AN35" s="1">
        <v>1</v>
      </c>
    </row>
    <row r="36" spans="1:40" ht="16.5" x14ac:dyDescent="0.35">
      <c r="A36" s="1">
        <f t="shared" si="2"/>
        <v>0.9923831574656945</v>
      </c>
      <c r="B36" s="1">
        <f>Tabulka13[[#This Row],[x]]/2</f>
        <v>0.49619157873284725</v>
      </c>
      <c r="C36" s="1">
        <f>Tabulka13[[#This Row],[z2]]</f>
        <v>1.3858995860325054</v>
      </c>
      <c r="D36" s="1">
        <f>Tabulka13[[#This Row],[std2]]</f>
        <v>1.7281446652551806E-4</v>
      </c>
      <c r="E36" s="1">
        <v>1</v>
      </c>
      <c r="F36" s="1" t="s">
        <v>75</v>
      </c>
      <c r="G36" s="1" t="s">
        <v>74</v>
      </c>
      <c r="H36" s="1" t="str">
        <f>Tabulka13[[#This Row],[z2Label]]</f>
        <v>Dynamic viscosity (mPa.s)</v>
      </c>
      <c r="I36" s="1">
        <f t="shared" si="3"/>
        <v>5</v>
      </c>
      <c r="J36" s="1" t="s">
        <v>51</v>
      </c>
      <c r="K36">
        <v>1.3858995860325054</v>
      </c>
      <c r="L36">
        <v>1.7281446652551806E-4</v>
      </c>
      <c r="M36" s="1" t="s">
        <v>29</v>
      </c>
      <c r="N36" s="1" t="s">
        <v>28</v>
      </c>
      <c r="O36" s="1" t="s">
        <v>85</v>
      </c>
      <c r="P36" s="1">
        <f t="shared" si="4"/>
        <v>2.923841953112027</v>
      </c>
      <c r="Q36" s="1" t="s">
        <v>51</v>
      </c>
      <c r="R36" s="1">
        <f>Tabulka13[[#This Row],[z2]]</f>
        <v>1.3858995860325054</v>
      </c>
      <c r="S36" s="1">
        <f>Tabulka13[[#This Row],[std2]]</f>
        <v>1.7281446652551806E-4</v>
      </c>
      <c r="T36" s="1" t="s">
        <v>44</v>
      </c>
      <c r="U36" s="1" t="s">
        <v>28</v>
      </c>
      <c r="V36" s="1" t="str">
        <f>Tabulka13[[#This Row],[z2Label]]</f>
        <v>Dynamic viscosity (mPa.s)</v>
      </c>
      <c r="W36" s="1">
        <f t="shared" si="5"/>
        <v>0.99315359636807699</v>
      </c>
      <c r="X36" s="1">
        <f>Tabulka13[[#This Row],[x4]]/2</f>
        <v>0.49657679818403849</v>
      </c>
      <c r="Y36" s="1">
        <f>Tabulka13[[#This Row],[z2]]</f>
        <v>1.3858995860325054</v>
      </c>
      <c r="Z36" s="1">
        <f>Tabulka13[[#This Row],[std2]]</f>
        <v>1.7281446652551806E-4</v>
      </c>
      <c r="AA36" s="1" t="s">
        <v>36</v>
      </c>
      <c r="AB36" s="1" t="s">
        <v>73</v>
      </c>
      <c r="AC36" s="1" t="str">
        <f>Tabulka13[[#This Row],[z2Label]]</f>
        <v>Dynamic viscosity (mPa.s)</v>
      </c>
      <c r="AD36" s="1" t="str">
        <f>Tabulka13[[#This Row],[y2]]</f>
        <v>N/A</v>
      </c>
      <c r="AE36" s="1">
        <f>Tabulka13[[#This Row],[x3]]</f>
        <v>2.923841953112027</v>
      </c>
      <c r="AF36" s="1">
        <f>Tabulka13[[#This Row],[x2]]-Tabulka13[[#This Row],[x3]]</f>
        <v>2.076158046887973</v>
      </c>
      <c r="AG36" s="1">
        <f>100-Tabulka13[[#This Row],[Na2O_proc]]-Tabulka13[[#This Row],[CO2_proc]]</f>
        <v>95</v>
      </c>
      <c r="AH36" s="1">
        <f>Tabulka13[[#This Row],[z2]]</f>
        <v>1.3858995860325054</v>
      </c>
      <c r="AI36" s="1">
        <f>Tabulka13[[#This Row],[std2]]</f>
        <v>1.7281446652551806E-4</v>
      </c>
      <c r="AJ36" s="1" t="str">
        <f>Tabulka13[[#This Row],[z2Label]]</f>
        <v>Dynamic viscosity (mPa.s)</v>
      </c>
      <c r="AK36" s="1">
        <v>15</v>
      </c>
      <c r="AL36" s="1" t="s">
        <v>53</v>
      </c>
      <c r="AM36" s="1" t="s">
        <v>79</v>
      </c>
      <c r="AN36" s="1">
        <v>1</v>
      </c>
    </row>
    <row r="37" spans="1:40" ht="16.5" x14ac:dyDescent="0.35">
      <c r="A37" s="1">
        <f t="shared" si="2"/>
        <v>1.5263617476563562</v>
      </c>
      <c r="B37" s="1">
        <f>Tabulka13[[#This Row],[x]]/2</f>
        <v>0.76318087382817812</v>
      </c>
      <c r="C37" s="1">
        <f>Tabulka13[[#This Row],[z2]]</f>
        <v>1.6102363264585549</v>
      </c>
      <c r="D37" s="1">
        <f>Tabulka13[[#This Row],[std2]]</f>
        <v>2.5246574311907398E-4</v>
      </c>
      <c r="E37" s="1">
        <v>1</v>
      </c>
      <c r="F37" s="1" t="s">
        <v>75</v>
      </c>
      <c r="G37" s="1" t="s">
        <v>74</v>
      </c>
      <c r="H37" s="1" t="str">
        <f>Tabulka13[[#This Row],[z2Label]]</f>
        <v>Dynamic viscosity (mPa.s)</v>
      </c>
      <c r="I37" s="1">
        <f t="shared" si="3"/>
        <v>7.5</v>
      </c>
      <c r="J37" s="1" t="s">
        <v>51</v>
      </c>
      <c r="K37">
        <v>1.6102363264585549</v>
      </c>
      <c r="L37">
        <v>2.5246574311907398E-4</v>
      </c>
      <c r="M37" s="1" t="s">
        <v>29</v>
      </c>
      <c r="N37" s="1" t="s">
        <v>28</v>
      </c>
      <c r="O37" s="1" t="s">
        <v>85</v>
      </c>
      <c r="P37" s="1">
        <f t="shared" si="4"/>
        <v>4.3857629296680409</v>
      </c>
      <c r="Q37" s="1" t="s">
        <v>51</v>
      </c>
      <c r="R37" s="1">
        <f>Tabulka13[[#This Row],[z2]]</f>
        <v>1.6102363264585549</v>
      </c>
      <c r="S37" s="1">
        <f>Tabulka13[[#This Row],[std2]]</f>
        <v>2.5246574311907398E-4</v>
      </c>
      <c r="T37" s="1" t="s">
        <v>44</v>
      </c>
      <c r="U37" s="1" t="s">
        <v>28</v>
      </c>
      <c r="V37" s="1" t="str">
        <f>Tabulka13[[#This Row],[z2Label]]</f>
        <v>Dynamic viscosity (mPa.s)</v>
      </c>
      <c r="W37" s="1">
        <f t="shared" si="5"/>
        <v>1.5299933781886594</v>
      </c>
      <c r="X37" s="1">
        <f>Tabulka13[[#This Row],[x4]]/2</f>
        <v>0.76499668909432972</v>
      </c>
      <c r="Y37" s="1">
        <f>Tabulka13[[#This Row],[z2]]</f>
        <v>1.6102363264585549</v>
      </c>
      <c r="Z37" s="1">
        <f>Tabulka13[[#This Row],[std2]]</f>
        <v>2.5246574311907398E-4</v>
      </c>
      <c r="AA37" s="1" t="s">
        <v>36</v>
      </c>
      <c r="AB37" s="1" t="s">
        <v>73</v>
      </c>
      <c r="AC37" s="1" t="str">
        <f>Tabulka13[[#This Row],[z2Label]]</f>
        <v>Dynamic viscosity (mPa.s)</v>
      </c>
      <c r="AD37" s="1" t="str">
        <f>Tabulka13[[#This Row],[y2]]</f>
        <v>N/A</v>
      </c>
      <c r="AE37" s="1">
        <f>Tabulka13[[#This Row],[x3]]</f>
        <v>4.3857629296680409</v>
      </c>
      <c r="AF37" s="1">
        <f>Tabulka13[[#This Row],[x2]]-Tabulka13[[#This Row],[x3]]</f>
        <v>3.1142370703319591</v>
      </c>
      <c r="AG37" s="1">
        <f>100-Tabulka13[[#This Row],[Na2O_proc]]-Tabulka13[[#This Row],[CO2_proc]]</f>
        <v>92.5</v>
      </c>
      <c r="AH37" s="1">
        <f>Tabulka13[[#This Row],[z2]]</f>
        <v>1.6102363264585549</v>
      </c>
      <c r="AI37" s="1">
        <f>Tabulka13[[#This Row],[std2]]</f>
        <v>2.5246574311907398E-4</v>
      </c>
      <c r="AJ37" s="1" t="str">
        <f>Tabulka13[[#This Row],[z2Label]]</f>
        <v>Dynamic viscosity (mPa.s)</v>
      </c>
      <c r="AK37" s="1">
        <v>15</v>
      </c>
      <c r="AL37" s="1" t="s">
        <v>53</v>
      </c>
      <c r="AM37" s="1" t="s">
        <v>79</v>
      </c>
      <c r="AN37" s="1">
        <v>1</v>
      </c>
    </row>
    <row r="38" spans="1:40" ht="16.5" x14ac:dyDescent="0.35">
      <c r="A38" s="1">
        <f t="shared" si="2"/>
        <v>2.086767658469574</v>
      </c>
      <c r="B38" s="1">
        <f>Tabulka13[[#This Row],[x]]/2</f>
        <v>1.043383829234787</v>
      </c>
      <c r="C38" s="1">
        <f>Tabulka13[[#This Row],[z2]]</f>
        <v>1.9069933577840779</v>
      </c>
      <c r="D38" s="1">
        <f>Tabulka13[[#This Row],[std2]]</f>
        <v>1.3715238232909238E-4</v>
      </c>
      <c r="E38" s="1">
        <v>1</v>
      </c>
      <c r="F38" s="1" t="s">
        <v>75</v>
      </c>
      <c r="G38" s="1" t="s">
        <v>74</v>
      </c>
      <c r="H38" s="1" t="str">
        <f>Tabulka13[[#This Row],[z2Label]]</f>
        <v>Dynamic viscosity (mPa.s)</v>
      </c>
      <c r="I38" s="1">
        <f t="shared" si="3"/>
        <v>10</v>
      </c>
      <c r="J38" s="1" t="s">
        <v>51</v>
      </c>
      <c r="K38">
        <v>1.9069933577840779</v>
      </c>
      <c r="L38">
        <v>1.3715238232909238E-4</v>
      </c>
      <c r="M38" s="1" t="s">
        <v>29</v>
      </c>
      <c r="N38" s="1" t="s">
        <v>28</v>
      </c>
      <c r="O38" s="1" t="s">
        <v>85</v>
      </c>
      <c r="P38" s="1">
        <f t="shared" si="4"/>
        <v>5.847683906224054</v>
      </c>
      <c r="Q38" s="1" t="s">
        <v>51</v>
      </c>
      <c r="R38" s="1">
        <f>Tabulka13[[#This Row],[z2]]</f>
        <v>1.9069933577840779</v>
      </c>
      <c r="S38" s="1">
        <f>Tabulka13[[#This Row],[std2]]</f>
        <v>1.3715238232909238E-4</v>
      </c>
      <c r="T38" s="1" t="s">
        <v>44</v>
      </c>
      <c r="U38" s="1" t="s">
        <v>28</v>
      </c>
      <c r="V38" s="1" t="str">
        <f>Tabulka13[[#This Row],[z2Label]]</f>
        <v>Dynamic viscosity (mPa.s)</v>
      </c>
      <c r="W38" s="1">
        <f t="shared" si="5"/>
        <v>2.096657592332607</v>
      </c>
      <c r="X38" s="1">
        <f>Tabulka13[[#This Row],[x4]]/2</f>
        <v>1.0483287961663035</v>
      </c>
      <c r="Y38" s="1">
        <f>Tabulka13[[#This Row],[z2]]</f>
        <v>1.9069933577840779</v>
      </c>
      <c r="Z38" s="1">
        <f>Tabulka13[[#This Row],[std2]]</f>
        <v>1.3715238232909238E-4</v>
      </c>
      <c r="AA38" s="1" t="s">
        <v>36</v>
      </c>
      <c r="AB38" s="1" t="s">
        <v>73</v>
      </c>
      <c r="AC38" s="1" t="str">
        <f>Tabulka13[[#This Row],[z2Label]]</f>
        <v>Dynamic viscosity (mPa.s)</v>
      </c>
      <c r="AD38" s="1" t="str">
        <f>Tabulka13[[#This Row],[y2]]</f>
        <v>N/A</v>
      </c>
      <c r="AE38" s="1">
        <f>Tabulka13[[#This Row],[x3]]</f>
        <v>5.847683906224054</v>
      </c>
      <c r="AF38" s="1">
        <f>Tabulka13[[#This Row],[x2]]-Tabulka13[[#This Row],[x3]]</f>
        <v>4.152316093775946</v>
      </c>
      <c r="AG38" s="1">
        <f>100-Tabulka13[[#This Row],[Na2O_proc]]-Tabulka13[[#This Row],[CO2_proc]]</f>
        <v>90</v>
      </c>
      <c r="AH38" s="1">
        <f>Tabulka13[[#This Row],[z2]]</f>
        <v>1.9069933577840779</v>
      </c>
      <c r="AI38" s="1">
        <f>Tabulka13[[#This Row],[std2]]</f>
        <v>1.3715238232909238E-4</v>
      </c>
      <c r="AJ38" s="1" t="str">
        <f>Tabulka13[[#This Row],[z2Label]]</f>
        <v>Dynamic viscosity (mPa.s)</v>
      </c>
      <c r="AK38" s="1">
        <v>15</v>
      </c>
      <c r="AL38" s="1" t="s">
        <v>53</v>
      </c>
      <c r="AM38" s="1" t="s">
        <v>79</v>
      </c>
      <c r="AN38" s="1">
        <v>1</v>
      </c>
    </row>
    <row r="39" spans="1:40" ht="16.5" x14ac:dyDescent="0.35">
      <c r="A39" s="1">
        <f t="shared" si="2"/>
        <v>2.671084114547952</v>
      </c>
      <c r="B39" s="1">
        <f>Tabulka13[[#This Row],[x]]/2</f>
        <v>1.335542057273976</v>
      </c>
      <c r="C39" s="1">
        <f>Tabulka13[[#This Row],[z2]]</f>
        <v>2.2806679608489655</v>
      </c>
      <c r="D39" s="1">
        <f>Tabulka13[[#This Row],[std2]]</f>
        <v>6.1475601036712366E-4</v>
      </c>
      <c r="E39" s="1">
        <v>1</v>
      </c>
      <c r="F39" s="1" t="s">
        <v>75</v>
      </c>
      <c r="G39" s="1" t="s">
        <v>74</v>
      </c>
      <c r="H39" s="1" t="str">
        <f>Tabulka13[[#This Row],[z2Label]]</f>
        <v>Dynamic viscosity (mPa.s)</v>
      </c>
      <c r="I39" s="1">
        <f t="shared" si="3"/>
        <v>12.5</v>
      </c>
      <c r="J39" s="1" t="s">
        <v>51</v>
      </c>
      <c r="K39">
        <v>2.2806679608489655</v>
      </c>
      <c r="L39">
        <v>6.1475601036712366E-4</v>
      </c>
      <c r="M39" s="1" t="s">
        <v>29</v>
      </c>
      <c r="N39" s="1" t="s">
        <v>28</v>
      </c>
      <c r="O39" s="1" t="s">
        <v>85</v>
      </c>
      <c r="P39" s="1">
        <f t="shared" si="4"/>
        <v>7.3096048827800679</v>
      </c>
      <c r="Q39" s="1" t="s">
        <v>51</v>
      </c>
      <c r="R39" s="1">
        <f>Tabulka13[[#This Row],[z2]]</f>
        <v>2.2806679608489655</v>
      </c>
      <c r="S39" s="1">
        <f>Tabulka13[[#This Row],[std2]]</f>
        <v>6.1475601036712366E-4</v>
      </c>
      <c r="T39" s="1" t="s">
        <v>44</v>
      </c>
      <c r="U39" s="1" t="s">
        <v>28</v>
      </c>
      <c r="V39" s="1" t="str">
        <f>Tabulka13[[#This Row],[z2Label]]</f>
        <v>Dynamic viscosity (mPa.s)</v>
      </c>
      <c r="W39" s="1">
        <f t="shared" si="5"/>
        <v>2.6957026187133519</v>
      </c>
      <c r="X39" s="1">
        <f>Tabulka13[[#This Row],[x4]]/2</f>
        <v>1.347851309356676</v>
      </c>
      <c r="Y39" s="1">
        <f>Tabulka13[[#This Row],[z2]]</f>
        <v>2.2806679608489655</v>
      </c>
      <c r="Z39" s="1">
        <f>Tabulka13[[#This Row],[std2]]</f>
        <v>6.1475601036712366E-4</v>
      </c>
      <c r="AA39" s="1" t="s">
        <v>36</v>
      </c>
      <c r="AB39" s="1" t="s">
        <v>73</v>
      </c>
      <c r="AC39" s="1" t="str">
        <f>Tabulka13[[#This Row],[z2Label]]</f>
        <v>Dynamic viscosity (mPa.s)</v>
      </c>
      <c r="AD39" s="1" t="str">
        <f>Tabulka13[[#This Row],[y2]]</f>
        <v>N/A</v>
      </c>
      <c r="AE39" s="1">
        <f>Tabulka13[[#This Row],[x3]]</f>
        <v>7.3096048827800679</v>
      </c>
      <c r="AF39" s="1">
        <f>Tabulka13[[#This Row],[x2]]-Tabulka13[[#This Row],[x3]]</f>
        <v>5.1903951172199321</v>
      </c>
      <c r="AG39" s="1">
        <f>100-Tabulka13[[#This Row],[Na2O_proc]]-Tabulka13[[#This Row],[CO2_proc]]</f>
        <v>87.5</v>
      </c>
      <c r="AH39" s="1">
        <f>Tabulka13[[#This Row],[z2]]</f>
        <v>2.2806679608489655</v>
      </c>
      <c r="AI39" s="1">
        <f>Tabulka13[[#This Row],[std2]]</f>
        <v>6.1475601036712366E-4</v>
      </c>
      <c r="AJ39" s="1" t="str">
        <f>Tabulka13[[#This Row],[z2Label]]</f>
        <v>Dynamic viscosity (mPa.s)</v>
      </c>
      <c r="AK39" s="1">
        <v>15</v>
      </c>
      <c r="AL39" s="1" t="s">
        <v>53</v>
      </c>
      <c r="AM39" s="1" t="s">
        <v>79</v>
      </c>
      <c r="AN39" s="1">
        <v>1</v>
      </c>
    </row>
    <row r="40" spans="1:40" ht="16.5" x14ac:dyDescent="0.35">
      <c r="A40" s="1">
        <f t="shared" si="2"/>
        <v>3.2881493138897695</v>
      </c>
      <c r="B40" s="1">
        <f>Tabulka13[[#This Row],[x]]/2</f>
        <v>1.6440746569448847</v>
      </c>
      <c r="C40" s="1">
        <f>Tabulka13[[#This Row],[z2]]</f>
        <v>2.8258819442257197</v>
      </c>
      <c r="D40" s="1">
        <f>Tabulka13[[#This Row],[std2]]</f>
        <v>7.934336417741712E-5</v>
      </c>
      <c r="E40" s="1">
        <v>1</v>
      </c>
      <c r="F40" s="1" t="s">
        <v>75</v>
      </c>
      <c r="G40" s="1" t="s">
        <v>74</v>
      </c>
      <c r="H40" s="1" t="str">
        <f>Tabulka13[[#This Row],[z2Label]]</f>
        <v>Dynamic viscosity (mPa.s)</v>
      </c>
      <c r="I40" s="1">
        <f t="shared" si="3"/>
        <v>15</v>
      </c>
      <c r="J40" s="1" t="s">
        <v>51</v>
      </c>
      <c r="K40">
        <v>2.8258819442257197</v>
      </c>
      <c r="L40">
        <v>7.934336417741712E-5</v>
      </c>
      <c r="M40" s="1" t="s">
        <v>29</v>
      </c>
      <c r="N40" s="1" t="s">
        <v>28</v>
      </c>
      <c r="O40" s="1" t="s">
        <v>85</v>
      </c>
      <c r="P40" s="1">
        <f t="shared" si="4"/>
        <v>8.7715258593360819</v>
      </c>
      <c r="Q40" s="1" t="s">
        <v>51</v>
      </c>
      <c r="R40" s="1">
        <f>Tabulka13[[#This Row],[z2]]</f>
        <v>2.8258819442257197</v>
      </c>
      <c r="S40" s="1">
        <f>Tabulka13[[#This Row],[std2]]</f>
        <v>7.934336417741712E-5</v>
      </c>
      <c r="T40" s="1" t="s">
        <v>44</v>
      </c>
      <c r="U40" s="1" t="s">
        <v>28</v>
      </c>
      <c r="V40" s="1" t="str">
        <f>Tabulka13[[#This Row],[z2Label]]</f>
        <v>Dynamic viscosity (mPa.s)</v>
      </c>
      <c r="W40" s="1">
        <f t="shared" si="5"/>
        <v>3.3299855878223767</v>
      </c>
      <c r="X40" s="1">
        <f>Tabulka13[[#This Row],[x4]]/2</f>
        <v>1.6649927939111884</v>
      </c>
      <c r="Y40" s="1">
        <f>Tabulka13[[#This Row],[z2]]</f>
        <v>2.8258819442257197</v>
      </c>
      <c r="Z40" s="1">
        <f>Tabulka13[[#This Row],[std2]]</f>
        <v>7.934336417741712E-5</v>
      </c>
      <c r="AA40" s="1" t="s">
        <v>36</v>
      </c>
      <c r="AB40" s="1" t="s">
        <v>73</v>
      </c>
      <c r="AC40" s="1" t="str">
        <f>Tabulka13[[#This Row],[z2Label]]</f>
        <v>Dynamic viscosity (mPa.s)</v>
      </c>
      <c r="AD40" s="1" t="str">
        <f>Tabulka13[[#This Row],[y2]]</f>
        <v>N/A</v>
      </c>
      <c r="AE40" s="1">
        <f>Tabulka13[[#This Row],[x3]]</f>
        <v>8.7715258593360819</v>
      </c>
      <c r="AF40" s="1">
        <f>Tabulka13[[#This Row],[x2]]-Tabulka13[[#This Row],[x3]]</f>
        <v>6.2284741406639181</v>
      </c>
      <c r="AG40" s="1">
        <f>100-Tabulka13[[#This Row],[Na2O_proc]]-Tabulka13[[#This Row],[CO2_proc]]</f>
        <v>85</v>
      </c>
      <c r="AH40" s="1">
        <f>Tabulka13[[#This Row],[z2]]</f>
        <v>2.8258819442257197</v>
      </c>
      <c r="AI40" s="1">
        <f>Tabulka13[[#This Row],[std2]]</f>
        <v>7.934336417741712E-5</v>
      </c>
      <c r="AJ40" s="1" t="str">
        <f>Tabulka13[[#This Row],[z2Label]]</f>
        <v>Dynamic viscosity (mPa.s)</v>
      </c>
      <c r="AK40" s="1">
        <v>15</v>
      </c>
      <c r="AL40" s="1" t="s">
        <v>53</v>
      </c>
      <c r="AM40" s="1" t="s">
        <v>79</v>
      </c>
      <c r="AN40" s="1">
        <v>1</v>
      </c>
    </row>
    <row r="41" spans="1:40" ht="16.5" x14ac:dyDescent="0.35">
      <c r="A41" s="1">
        <f t="shared" si="2"/>
        <v>3.9246741165104231</v>
      </c>
      <c r="B41" s="1">
        <f>Tabulka13[[#This Row],[x]]/2</f>
        <v>1.9623370582552115</v>
      </c>
      <c r="C41" s="1">
        <f>Tabulka13[[#This Row],[z2]]</f>
        <v>3.4966627948363818</v>
      </c>
      <c r="D41" s="1">
        <f>Tabulka13[[#This Row],[std2]]</f>
        <v>9.0314784008320881E-4</v>
      </c>
      <c r="E41" s="1">
        <v>1</v>
      </c>
      <c r="F41" s="1" t="s">
        <v>75</v>
      </c>
      <c r="G41" s="1" t="s">
        <v>74</v>
      </c>
      <c r="H41" s="1" t="str">
        <f>Tabulka13[[#This Row],[z2Label]]</f>
        <v>Dynamic viscosity (mPa.s)</v>
      </c>
      <c r="I41" s="1">
        <f t="shared" si="3"/>
        <v>17.5</v>
      </c>
      <c r="J41" s="1" t="s">
        <v>51</v>
      </c>
      <c r="K41">
        <v>3.4966627948363818</v>
      </c>
      <c r="L41">
        <v>9.0314784008320881E-4</v>
      </c>
      <c r="M41" s="1" t="s">
        <v>29</v>
      </c>
      <c r="N41" s="1" t="s">
        <v>28</v>
      </c>
      <c r="O41" s="1" t="s">
        <v>85</v>
      </c>
      <c r="P41" s="1">
        <f t="shared" si="4"/>
        <v>10.233446835892094</v>
      </c>
      <c r="Q41" s="1" t="s">
        <v>51</v>
      </c>
      <c r="R41" s="1">
        <f>Tabulka13[[#This Row],[z2]]</f>
        <v>3.4966627948363818</v>
      </c>
      <c r="S41" s="1">
        <f>Tabulka13[[#This Row],[std2]]</f>
        <v>9.0314784008320881E-4</v>
      </c>
      <c r="T41" s="1" t="s">
        <v>44</v>
      </c>
      <c r="U41" s="1" t="s">
        <v>28</v>
      </c>
      <c r="V41" s="1" t="str">
        <f>Tabulka13[[#This Row],[z2Label]]</f>
        <v>Dynamic viscosity (mPa.s)</v>
      </c>
      <c r="W41" s="1">
        <f t="shared" si="5"/>
        <v>4.0027099489986124</v>
      </c>
      <c r="X41" s="1">
        <f>Tabulka13[[#This Row],[x4]]/2</f>
        <v>2.0013549744993062</v>
      </c>
      <c r="Y41" s="1">
        <f>Tabulka13[[#This Row],[z2]]</f>
        <v>3.4966627948363818</v>
      </c>
      <c r="Z41" s="1">
        <f>Tabulka13[[#This Row],[std2]]</f>
        <v>9.0314784008320881E-4</v>
      </c>
      <c r="AA41" s="1" t="s">
        <v>36</v>
      </c>
      <c r="AB41" s="1" t="s">
        <v>73</v>
      </c>
      <c r="AC41" s="1" t="str">
        <f>Tabulka13[[#This Row],[z2Label]]</f>
        <v>Dynamic viscosity (mPa.s)</v>
      </c>
      <c r="AD41" s="1" t="str">
        <f>Tabulka13[[#This Row],[y2]]</f>
        <v>N/A</v>
      </c>
      <c r="AE41" s="1">
        <f>Tabulka13[[#This Row],[x3]]</f>
        <v>10.233446835892094</v>
      </c>
      <c r="AF41" s="1">
        <f>Tabulka13[[#This Row],[x2]]-Tabulka13[[#This Row],[x3]]</f>
        <v>7.266553164107906</v>
      </c>
      <c r="AG41" s="1">
        <f>100-Tabulka13[[#This Row],[Na2O_proc]]-Tabulka13[[#This Row],[CO2_proc]]</f>
        <v>82.5</v>
      </c>
      <c r="AH41" s="1">
        <f>Tabulka13[[#This Row],[z2]]</f>
        <v>3.4966627948363818</v>
      </c>
      <c r="AI41" s="1">
        <f>Tabulka13[[#This Row],[std2]]</f>
        <v>9.0314784008320881E-4</v>
      </c>
      <c r="AJ41" s="1" t="str">
        <f>Tabulka13[[#This Row],[z2Label]]</f>
        <v>Dynamic viscosity (mPa.s)</v>
      </c>
      <c r="AK41" s="1">
        <v>15</v>
      </c>
      <c r="AL41" s="1" t="s">
        <v>53</v>
      </c>
      <c r="AM41" s="1" t="s">
        <v>79</v>
      </c>
      <c r="AN41" s="1">
        <v>1</v>
      </c>
    </row>
    <row r="42" spans="1:40" ht="16.5" x14ac:dyDescent="0.35">
      <c r="A42" s="1">
        <f t="shared" si="2"/>
        <v>0</v>
      </c>
      <c r="B42" s="1">
        <f>Tabulka13[[#This Row],[x]]/2</f>
        <v>0</v>
      </c>
      <c r="C42" s="1">
        <f>Tabulka13[[#This Row],[z2]]</f>
        <v>0.97254957836955058</v>
      </c>
      <c r="D42" s="1">
        <f>Tabulka13[[#This Row],[std2]]</f>
        <v>2.0417207929571625E-3</v>
      </c>
      <c r="E42" s="1">
        <v>1</v>
      </c>
      <c r="F42" s="1" t="s">
        <v>75</v>
      </c>
      <c r="G42" s="1" t="s">
        <v>74</v>
      </c>
      <c r="H42" s="1" t="str">
        <f>Tabulka13[[#This Row],[z2Label]]</f>
        <v>Dynamic viscosity (mPa.s)</v>
      </c>
      <c r="I42" s="1">
        <f t="shared" si="3"/>
        <v>0</v>
      </c>
      <c r="J42" s="1" t="s">
        <v>51</v>
      </c>
      <c r="K42" s="1">
        <v>0.97254957836955058</v>
      </c>
      <c r="L42" s="1">
        <v>2.0417207929571625E-3</v>
      </c>
      <c r="M42" s="1" t="s">
        <v>29</v>
      </c>
      <c r="N42" s="1" t="s">
        <v>28</v>
      </c>
      <c r="O42" s="1" t="s">
        <v>85</v>
      </c>
      <c r="P42" s="1">
        <f t="shared" si="4"/>
        <v>0</v>
      </c>
      <c r="Q42" s="1" t="s">
        <v>51</v>
      </c>
      <c r="R42" s="1">
        <f>Tabulka13[[#This Row],[z2]]</f>
        <v>0.97254957836955058</v>
      </c>
      <c r="S42" s="1">
        <f>Tabulka13[[#This Row],[std2]]</f>
        <v>2.0417207929571625E-3</v>
      </c>
      <c r="T42" s="1" t="s">
        <v>44</v>
      </c>
      <c r="U42" s="1" t="s">
        <v>28</v>
      </c>
      <c r="V42" s="1" t="str">
        <f>Tabulka13[[#This Row],[z2Label]]</f>
        <v>Dynamic viscosity (mPa.s)</v>
      </c>
      <c r="W42" s="1">
        <f t="shared" si="5"/>
        <v>0</v>
      </c>
      <c r="X42" s="1">
        <f>Tabulka13[[#This Row],[x4]]/2</f>
        <v>0</v>
      </c>
      <c r="Y42" s="1">
        <f>Tabulka13[[#This Row],[z2]]</f>
        <v>0.97254957836955058</v>
      </c>
      <c r="Z42" s="1">
        <f>Tabulka13[[#This Row],[std2]]</f>
        <v>2.0417207929571625E-3</v>
      </c>
      <c r="AA42" s="1" t="s">
        <v>36</v>
      </c>
      <c r="AB42" s="1" t="s">
        <v>73</v>
      </c>
      <c r="AC42" s="1" t="str">
        <f>Tabulka13[[#This Row],[z2Label]]</f>
        <v>Dynamic viscosity (mPa.s)</v>
      </c>
      <c r="AD42" s="1" t="str">
        <f>Tabulka13[[#This Row],[y2]]</f>
        <v>N/A</v>
      </c>
      <c r="AE42" s="1">
        <f>Tabulka13[[#This Row],[x3]]</f>
        <v>0</v>
      </c>
      <c r="AF42" s="1">
        <f>Tabulka13[[#This Row],[x2]]-Tabulka13[[#This Row],[x3]]</f>
        <v>0</v>
      </c>
      <c r="AG42" s="1">
        <f>100-Tabulka13[[#This Row],[Na2O_proc]]-Tabulka13[[#This Row],[CO2_proc]]</f>
        <v>100</v>
      </c>
      <c r="AH42" s="1">
        <f>Tabulka13[[#This Row],[z2]]</f>
        <v>0.97254957836955058</v>
      </c>
      <c r="AI42" s="1">
        <f>Tabulka13[[#This Row],[std2]]</f>
        <v>2.0417207929571625E-3</v>
      </c>
      <c r="AJ42" s="1" t="str">
        <f>Tabulka13[[#This Row],[z2Label]]</f>
        <v>Dynamic viscosity (mPa.s)</v>
      </c>
      <c r="AK42" s="1">
        <v>20</v>
      </c>
      <c r="AL42" s="1" t="s">
        <v>53</v>
      </c>
      <c r="AM42" s="1" t="s">
        <v>79</v>
      </c>
      <c r="AN42" s="1">
        <v>100</v>
      </c>
    </row>
    <row r="43" spans="1:40" ht="16.5" x14ac:dyDescent="0.35">
      <c r="A43" s="1">
        <f t="shared" si="2"/>
        <v>0.48324917349757712</v>
      </c>
      <c r="B43" s="1">
        <f>Tabulka13[[#This Row],[x]]/2</f>
        <v>0.24162458674878856</v>
      </c>
      <c r="C43" s="1">
        <f>Tabulka13[[#This Row],[z2]]</f>
        <v>1.074646837118501</v>
      </c>
      <c r="D43" s="1">
        <f>Tabulka13[[#This Row],[std2]]</f>
        <v>9.2539738891499001E-5</v>
      </c>
      <c r="E43" s="1">
        <v>1</v>
      </c>
      <c r="F43" s="1" t="s">
        <v>75</v>
      </c>
      <c r="G43" s="1" t="s">
        <v>74</v>
      </c>
      <c r="H43" s="1" t="str">
        <f>Tabulka13[[#This Row],[z2Label]]</f>
        <v>Dynamic viscosity (mPa.s)</v>
      </c>
      <c r="I43" s="1">
        <f t="shared" si="3"/>
        <v>2.5</v>
      </c>
      <c r="J43" s="1" t="s">
        <v>51</v>
      </c>
      <c r="K43">
        <v>1.074646837118501</v>
      </c>
      <c r="L43">
        <v>9.2539738891499001E-5</v>
      </c>
      <c r="M43" s="1" t="s">
        <v>29</v>
      </c>
      <c r="N43" s="1" t="s">
        <v>28</v>
      </c>
      <c r="O43" s="1" t="s">
        <v>85</v>
      </c>
      <c r="P43" s="1">
        <f t="shared" si="4"/>
        <v>1.4619209765560135</v>
      </c>
      <c r="Q43" s="1" t="s">
        <v>51</v>
      </c>
      <c r="R43" s="1">
        <f>Tabulka13[[#This Row],[z2]]</f>
        <v>1.074646837118501</v>
      </c>
      <c r="S43" s="1">
        <f>Tabulka13[[#This Row],[std2]]</f>
        <v>9.2539738891499001E-5</v>
      </c>
      <c r="T43" s="1" t="s">
        <v>44</v>
      </c>
      <c r="U43" s="1" t="s">
        <v>28</v>
      </c>
      <c r="V43" s="1" t="str">
        <f>Tabulka13[[#This Row],[z2Label]]</f>
        <v>Dynamic viscosity (mPa.s)</v>
      </c>
      <c r="W43" s="1">
        <f t="shared" si="5"/>
        <v>0.48384405976906314</v>
      </c>
      <c r="X43" s="1">
        <f>Tabulka13[[#This Row],[x4]]/2</f>
        <v>0.24192202988453157</v>
      </c>
      <c r="Y43" s="1">
        <f>Tabulka13[[#This Row],[z2]]</f>
        <v>1.074646837118501</v>
      </c>
      <c r="Z43" s="1">
        <f>Tabulka13[[#This Row],[std2]]</f>
        <v>9.2539738891499001E-5</v>
      </c>
      <c r="AA43" s="1" t="s">
        <v>36</v>
      </c>
      <c r="AB43" s="1" t="s">
        <v>73</v>
      </c>
      <c r="AC43" s="1" t="str">
        <f>Tabulka13[[#This Row],[z2Label]]</f>
        <v>Dynamic viscosity (mPa.s)</v>
      </c>
      <c r="AD43" s="1" t="str">
        <f>Tabulka13[[#This Row],[y2]]</f>
        <v>N/A</v>
      </c>
      <c r="AE43" s="1">
        <f>Tabulka13[[#This Row],[x3]]</f>
        <v>1.4619209765560135</v>
      </c>
      <c r="AF43" s="1">
        <f>Tabulka13[[#This Row],[x2]]-Tabulka13[[#This Row],[x3]]</f>
        <v>1.0380790234439865</v>
      </c>
      <c r="AG43" s="1">
        <f>100-Tabulka13[[#This Row],[Na2O_proc]]-Tabulka13[[#This Row],[CO2_proc]]</f>
        <v>97.5</v>
      </c>
      <c r="AH43" s="1">
        <f>Tabulka13[[#This Row],[z2]]</f>
        <v>1.074646837118501</v>
      </c>
      <c r="AI43" s="1">
        <f>Tabulka13[[#This Row],[std2]]</f>
        <v>9.2539738891499001E-5</v>
      </c>
      <c r="AJ43" s="1" t="str">
        <f>Tabulka13[[#This Row],[z2Label]]</f>
        <v>Dynamic viscosity (mPa.s)</v>
      </c>
      <c r="AK43" s="1">
        <v>20</v>
      </c>
      <c r="AL43" s="1" t="s">
        <v>53</v>
      </c>
      <c r="AM43" s="1" t="s">
        <v>79</v>
      </c>
      <c r="AN43" s="1">
        <v>1</v>
      </c>
    </row>
    <row r="44" spans="1:40" ht="16.5" x14ac:dyDescent="0.35">
      <c r="A44" s="1">
        <f t="shared" si="2"/>
        <v>0.99097263107045253</v>
      </c>
      <c r="B44" s="1">
        <f>Tabulka13[[#This Row],[x]]/2</f>
        <v>0.49548631553522626</v>
      </c>
      <c r="C44" s="1">
        <f>Tabulka13[[#This Row],[z2]]</f>
        <v>1.2251939930742863</v>
      </c>
      <c r="D44" s="1">
        <f>Tabulka13[[#This Row],[std2]]</f>
        <v>8.0664545532452828E-5</v>
      </c>
      <c r="E44" s="1">
        <v>1</v>
      </c>
      <c r="F44" s="1" t="s">
        <v>75</v>
      </c>
      <c r="G44" s="1" t="s">
        <v>74</v>
      </c>
      <c r="H44" s="1" t="str">
        <f>Tabulka13[[#This Row],[z2Label]]</f>
        <v>Dynamic viscosity (mPa.s)</v>
      </c>
      <c r="I44" s="1">
        <f t="shared" si="3"/>
        <v>5</v>
      </c>
      <c r="J44" s="1" t="s">
        <v>51</v>
      </c>
      <c r="K44">
        <v>1.2251939930742863</v>
      </c>
      <c r="L44">
        <v>8.0664545532452828E-5</v>
      </c>
      <c r="M44" s="1" t="s">
        <v>29</v>
      </c>
      <c r="N44" s="1" t="s">
        <v>28</v>
      </c>
      <c r="O44" s="1" t="s">
        <v>85</v>
      </c>
      <c r="P44" s="1">
        <f t="shared" si="4"/>
        <v>2.923841953112027</v>
      </c>
      <c r="Q44" s="1" t="s">
        <v>51</v>
      </c>
      <c r="R44" s="1">
        <f>Tabulka13[[#This Row],[z2]]</f>
        <v>1.2251939930742863</v>
      </c>
      <c r="S44" s="1">
        <f>Tabulka13[[#This Row],[std2]]</f>
        <v>8.0664545532452828E-5</v>
      </c>
      <c r="T44" s="1" t="s">
        <v>44</v>
      </c>
      <c r="U44" s="1" t="s">
        <v>28</v>
      </c>
      <c r="V44" s="1" t="str">
        <f>Tabulka13[[#This Row],[z2Label]]</f>
        <v>Dynamic viscosity (mPa.s)</v>
      </c>
      <c r="W44" s="1">
        <f t="shared" si="5"/>
        <v>0.99315359636807699</v>
      </c>
      <c r="X44" s="1">
        <f>Tabulka13[[#This Row],[x4]]/2</f>
        <v>0.49657679818403849</v>
      </c>
      <c r="Y44" s="1">
        <f>Tabulka13[[#This Row],[z2]]</f>
        <v>1.2251939930742863</v>
      </c>
      <c r="Z44" s="1">
        <f>Tabulka13[[#This Row],[std2]]</f>
        <v>8.0664545532452828E-5</v>
      </c>
      <c r="AA44" s="1" t="s">
        <v>36</v>
      </c>
      <c r="AB44" s="1" t="s">
        <v>73</v>
      </c>
      <c r="AC44" s="1" t="str">
        <f>Tabulka13[[#This Row],[z2Label]]</f>
        <v>Dynamic viscosity (mPa.s)</v>
      </c>
      <c r="AD44" s="1" t="str">
        <f>Tabulka13[[#This Row],[y2]]</f>
        <v>N/A</v>
      </c>
      <c r="AE44" s="1">
        <f>Tabulka13[[#This Row],[x3]]</f>
        <v>2.923841953112027</v>
      </c>
      <c r="AF44" s="1">
        <f>Tabulka13[[#This Row],[x2]]-Tabulka13[[#This Row],[x3]]</f>
        <v>2.076158046887973</v>
      </c>
      <c r="AG44" s="1">
        <f>100-Tabulka13[[#This Row],[Na2O_proc]]-Tabulka13[[#This Row],[CO2_proc]]</f>
        <v>95</v>
      </c>
      <c r="AH44" s="1">
        <f>Tabulka13[[#This Row],[z2]]</f>
        <v>1.2251939930742863</v>
      </c>
      <c r="AI44" s="1">
        <f>Tabulka13[[#This Row],[std2]]</f>
        <v>8.0664545532452828E-5</v>
      </c>
      <c r="AJ44" s="1" t="str">
        <f>Tabulka13[[#This Row],[z2Label]]</f>
        <v>Dynamic viscosity (mPa.s)</v>
      </c>
      <c r="AK44" s="1">
        <v>20</v>
      </c>
      <c r="AL44" s="1" t="s">
        <v>53</v>
      </c>
      <c r="AM44" s="1" t="s">
        <v>79</v>
      </c>
      <c r="AN44" s="1">
        <v>1</v>
      </c>
    </row>
    <row r="45" spans="1:40" ht="16.5" x14ac:dyDescent="0.35">
      <c r="A45" s="1">
        <f t="shared" si="2"/>
        <v>1.5238992233141617</v>
      </c>
      <c r="B45" s="1">
        <f>Tabulka13[[#This Row],[x]]/2</f>
        <v>0.76194961165708086</v>
      </c>
      <c r="C45" s="1">
        <f>Tabulka13[[#This Row],[z2]]</f>
        <v>1.4188944390226479</v>
      </c>
      <c r="D45" s="1">
        <f>Tabulka13[[#This Row],[std2]]</f>
        <v>3.3288126751470016E-4</v>
      </c>
      <c r="E45" s="1">
        <v>1</v>
      </c>
      <c r="F45" s="1" t="s">
        <v>75</v>
      </c>
      <c r="G45" s="1" t="s">
        <v>74</v>
      </c>
      <c r="H45" s="1" t="str">
        <f>Tabulka13[[#This Row],[z2Label]]</f>
        <v>Dynamic viscosity (mPa.s)</v>
      </c>
      <c r="I45" s="1">
        <f t="shared" si="3"/>
        <v>7.5</v>
      </c>
      <c r="J45" s="1" t="s">
        <v>51</v>
      </c>
      <c r="K45">
        <v>1.4188944390226479</v>
      </c>
      <c r="L45">
        <v>3.3288126751470016E-4</v>
      </c>
      <c r="M45" s="1" t="s">
        <v>29</v>
      </c>
      <c r="N45" s="1" t="s">
        <v>28</v>
      </c>
      <c r="O45" s="1" t="s">
        <v>85</v>
      </c>
      <c r="P45" s="1">
        <f t="shared" si="4"/>
        <v>4.3857629296680409</v>
      </c>
      <c r="Q45" s="1" t="s">
        <v>51</v>
      </c>
      <c r="R45" s="1">
        <f>Tabulka13[[#This Row],[z2]]</f>
        <v>1.4188944390226479</v>
      </c>
      <c r="S45" s="1">
        <f>Tabulka13[[#This Row],[std2]]</f>
        <v>3.3288126751470016E-4</v>
      </c>
      <c r="T45" s="1" t="s">
        <v>44</v>
      </c>
      <c r="U45" s="1" t="s">
        <v>28</v>
      </c>
      <c r="V45" s="1" t="str">
        <f>Tabulka13[[#This Row],[z2Label]]</f>
        <v>Dynamic viscosity (mPa.s)</v>
      </c>
      <c r="W45" s="1">
        <f t="shared" si="5"/>
        <v>1.5299933781886594</v>
      </c>
      <c r="X45" s="1">
        <f>Tabulka13[[#This Row],[x4]]/2</f>
        <v>0.76499668909432972</v>
      </c>
      <c r="Y45" s="1">
        <f>Tabulka13[[#This Row],[z2]]</f>
        <v>1.4188944390226479</v>
      </c>
      <c r="Z45" s="1">
        <f>Tabulka13[[#This Row],[std2]]</f>
        <v>3.3288126751470016E-4</v>
      </c>
      <c r="AA45" s="1" t="s">
        <v>36</v>
      </c>
      <c r="AB45" s="1" t="s">
        <v>73</v>
      </c>
      <c r="AC45" s="1" t="str">
        <f>Tabulka13[[#This Row],[z2Label]]</f>
        <v>Dynamic viscosity (mPa.s)</v>
      </c>
      <c r="AD45" s="1" t="str">
        <f>Tabulka13[[#This Row],[y2]]</f>
        <v>N/A</v>
      </c>
      <c r="AE45" s="1">
        <f>Tabulka13[[#This Row],[x3]]</f>
        <v>4.3857629296680409</v>
      </c>
      <c r="AF45" s="1">
        <f>Tabulka13[[#This Row],[x2]]-Tabulka13[[#This Row],[x3]]</f>
        <v>3.1142370703319591</v>
      </c>
      <c r="AG45" s="1">
        <f>100-Tabulka13[[#This Row],[Na2O_proc]]-Tabulka13[[#This Row],[CO2_proc]]</f>
        <v>92.5</v>
      </c>
      <c r="AH45" s="1">
        <f>Tabulka13[[#This Row],[z2]]</f>
        <v>1.4188944390226479</v>
      </c>
      <c r="AI45" s="1">
        <f>Tabulka13[[#This Row],[std2]]</f>
        <v>3.3288126751470016E-4</v>
      </c>
      <c r="AJ45" s="1" t="str">
        <f>Tabulka13[[#This Row],[z2Label]]</f>
        <v>Dynamic viscosity (mPa.s)</v>
      </c>
      <c r="AK45" s="1">
        <v>20</v>
      </c>
      <c r="AL45" s="1" t="s">
        <v>53</v>
      </c>
      <c r="AM45" s="1" t="s">
        <v>79</v>
      </c>
      <c r="AN45" s="1">
        <v>1</v>
      </c>
    </row>
    <row r="46" spans="1:40" ht="16.5" x14ac:dyDescent="0.35">
      <c r="A46" s="1">
        <f t="shared" si="2"/>
        <v>2.0830880243950305</v>
      </c>
      <c r="B46" s="1">
        <f>Tabulka13[[#This Row],[x]]/2</f>
        <v>1.0415440121975152</v>
      </c>
      <c r="C46" s="1">
        <f>Tabulka13[[#This Row],[z2]]</f>
        <v>1.6729597986778117</v>
      </c>
      <c r="D46" s="1">
        <f>Tabulka13[[#This Row],[std2]]</f>
        <v>1.0518056293817725E-3</v>
      </c>
      <c r="E46" s="1">
        <v>1</v>
      </c>
      <c r="F46" s="1" t="s">
        <v>75</v>
      </c>
      <c r="G46" s="1" t="s">
        <v>74</v>
      </c>
      <c r="H46" s="1" t="str">
        <f>Tabulka13[[#This Row],[z2Label]]</f>
        <v>Dynamic viscosity (mPa.s)</v>
      </c>
      <c r="I46" s="1">
        <f t="shared" si="3"/>
        <v>10</v>
      </c>
      <c r="J46" s="1" t="s">
        <v>51</v>
      </c>
      <c r="K46">
        <v>1.6729597986778117</v>
      </c>
      <c r="L46">
        <v>1.0518056293817725E-3</v>
      </c>
      <c r="M46" s="1" t="s">
        <v>29</v>
      </c>
      <c r="N46" s="1" t="s">
        <v>28</v>
      </c>
      <c r="O46" s="1" t="s">
        <v>85</v>
      </c>
      <c r="P46" s="1">
        <f t="shared" si="4"/>
        <v>5.847683906224054</v>
      </c>
      <c r="Q46" s="1" t="s">
        <v>51</v>
      </c>
      <c r="R46" s="1">
        <f>Tabulka13[[#This Row],[z2]]</f>
        <v>1.6729597986778117</v>
      </c>
      <c r="S46" s="1">
        <f>Tabulka13[[#This Row],[std2]]</f>
        <v>1.0518056293817725E-3</v>
      </c>
      <c r="T46" s="1" t="s">
        <v>44</v>
      </c>
      <c r="U46" s="1" t="s">
        <v>28</v>
      </c>
      <c r="V46" s="1" t="str">
        <f>Tabulka13[[#This Row],[z2Label]]</f>
        <v>Dynamic viscosity (mPa.s)</v>
      </c>
      <c r="W46" s="1">
        <f t="shared" si="5"/>
        <v>2.096657592332607</v>
      </c>
      <c r="X46" s="1">
        <f>Tabulka13[[#This Row],[x4]]/2</f>
        <v>1.0483287961663035</v>
      </c>
      <c r="Y46" s="1">
        <f>Tabulka13[[#This Row],[z2]]</f>
        <v>1.6729597986778117</v>
      </c>
      <c r="Z46" s="1">
        <f>Tabulka13[[#This Row],[std2]]</f>
        <v>1.0518056293817725E-3</v>
      </c>
      <c r="AA46" s="1" t="s">
        <v>36</v>
      </c>
      <c r="AB46" s="1" t="s">
        <v>73</v>
      </c>
      <c r="AC46" s="1" t="str">
        <f>Tabulka13[[#This Row],[z2Label]]</f>
        <v>Dynamic viscosity (mPa.s)</v>
      </c>
      <c r="AD46" s="1" t="str">
        <f>Tabulka13[[#This Row],[y2]]</f>
        <v>N/A</v>
      </c>
      <c r="AE46" s="1">
        <f>Tabulka13[[#This Row],[x3]]</f>
        <v>5.847683906224054</v>
      </c>
      <c r="AF46" s="1">
        <f>Tabulka13[[#This Row],[x2]]-Tabulka13[[#This Row],[x3]]</f>
        <v>4.152316093775946</v>
      </c>
      <c r="AG46" s="1">
        <f>100-Tabulka13[[#This Row],[Na2O_proc]]-Tabulka13[[#This Row],[CO2_proc]]</f>
        <v>90</v>
      </c>
      <c r="AH46" s="1">
        <f>Tabulka13[[#This Row],[z2]]</f>
        <v>1.6729597986778117</v>
      </c>
      <c r="AI46" s="1">
        <f>Tabulka13[[#This Row],[std2]]</f>
        <v>1.0518056293817725E-3</v>
      </c>
      <c r="AJ46" s="1" t="str">
        <f>Tabulka13[[#This Row],[z2Label]]</f>
        <v>Dynamic viscosity (mPa.s)</v>
      </c>
      <c r="AK46" s="1">
        <v>20</v>
      </c>
      <c r="AL46" s="1" t="s">
        <v>53</v>
      </c>
      <c r="AM46" s="1" t="s">
        <v>79</v>
      </c>
      <c r="AN46" s="1">
        <v>1</v>
      </c>
    </row>
    <row r="47" spans="1:40" ht="16.5" x14ac:dyDescent="0.35">
      <c r="A47" s="1">
        <f t="shared" si="2"/>
        <v>2.666059998792325</v>
      </c>
      <c r="B47" s="1">
        <f>Tabulka13[[#This Row],[x]]/2</f>
        <v>1.3330299993961625</v>
      </c>
      <c r="C47" s="1">
        <f>Tabulka13[[#This Row],[z2]]</f>
        <v>1.9898980090403797</v>
      </c>
      <c r="D47" s="1">
        <f>Tabulka13[[#This Row],[std2]]</f>
        <v>6.0356295596225508E-4</v>
      </c>
      <c r="E47" s="1">
        <v>1</v>
      </c>
      <c r="F47" s="1" t="s">
        <v>75</v>
      </c>
      <c r="G47" s="1" t="s">
        <v>74</v>
      </c>
      <c r="H47" s="1" t="str">
        <f>Tabulka13[[#This Row],[z2Label]]</f>
        <v>Dynamic viscosity (mPa.s)</v>
      </c>
      <c r="I47" s="1">
        <f t="shared" si="3"/>
        <v>12.5</v>
      </c>
      <c r="J47" s="1" t="s">
        <v>51</v>
      </c>
      <c r="K47">
        <v>1.9898980090403797</v>
      </c>
      <c r="L47">
        <v>6.0356295596225508E-4</v>
      </c>
      <c r="M47" s="1" t="s">
        <v>29</v>
      </c>
      <c r="N47" s="1" t="s">
        <v>28</v>
      </c>
      <c r="O47" s="1" t="s">
        <v>85</v>
      </c>
      <c r="P47" s="1">
        <f t="shared" si="4"/>
        <v>7.3096048827800679</v>
      </c>
      <c r="Q47" s="1" t="s">
        <v>51</v>
      </c>
      <c r="R47" s="1">
        <f>Tabulka13[[#This Row],[z2]]</f>
        <v>1.9898980090403797</v>
      </c>
      <c r="S47" s="1">
        <f>Tabulka13[[#This Row],[std2]]</f>
        <v>6.0356295596225508E-4</v>
      </c>
      <c r="T47" s="1" t="s">
        <v>44</v>
      </c>
      <c r="U47" s="1" t="s">
        <v>28</v>
      </c>
      <c r="V47" s="1" t="str">
        <f>Tabulka13[[#This Row],[z2Label]]</f>
        <v>Dynamic viscosity (mPa.s)</v>
      </c>
      <c r="W47" s="1">
        <f t="shared" si="5"/>
        <v>2.6957026187133519</v>
      </c>
      <c r="X47" s="1">
        <f>Tabulka13[[#This Row],[x4]]/2</f>
        <v>1.347851309356676</v>
      </c>
      <c r="Y47" s="1">
        <f>Tabulka13[[#This Row],[z2]]</f>
        <v>1.9898980090403797</v>
      </c>
      <c r="Z47" s="1">
        <f>Tabulka13[[#This Row],[std2]]</f>
        <v>6.0356295596225508E-4</v>
      </c>
      <c r="AA47" s="1" t="s">
        <v>36</v>
      </c>
      <c r="AB47" s="1" t="s">
        <v>73</v>
      </c>
      <c r="AC47" s="1" t="str">
        <f>Tabulka13[[#This Row],[z2Label]]</f>
        <v>Dynamic viscosity (mPa.s)</v>
      </c>
      <c r="AD47" s="1" t="str">
        <f>Tabulka13[[#This Row],[y2]]</f>
        <v>N/A</v>
      </c>
      <c r="AE47" s="1">
        <f>Tabulka13[[#This Row],[x3]]</f>
        <v>7.3096048827800679</v>
      </c>
      <c r="AF47" s="1">
        <f>Tabulka13[[#This Row],[x2]]-Tabulka13[[#This Row],[x3]]</f>
        <v>5.1903951172199321</v>
      </c>
      <c r="AG47" s="1">
        <f>100-Tabulka13[[#This Row],[Na2O_proc]]-Tabulka13[[#This Row],[CO2_proc]]</f>
        <v>87.5</v>
      </c>
      <c r="AH47" s="1">
        <f>Tabulka13[[#This Row],[z2]]</f>
        <v>1.9898980090403797</v>
      </c>
      <c r="AI47" s="1">
        <f>Tabulka13[[#This Row],[std2]]</f>
        <v>6.0356295596225508E-4</v>
      </c>
      <c r="AJ47" s="1" t="str">
        <f>Tabulka13[[#This Row],[z2Label]]</f>
        <v>Dynamic viscosity (mPa.s)</v>
      </c>
      <c r="AK47" s="1">
        <v>20</v>
      </c>
      <c r="AL47" s="1" t="s">
        <v>53</v>
      </c>
      <c r="AM47" s="1" t="s">
        <v>79</v>
      </c>
      <c r="AN47" s="1">
        <v>1</v>
      </c>
    </row>
    <row r="48" spans="1:40" ht="16.5" x14ac:dyDescent="0.35">
      <c r="A48" s="1">
        <f t="shared" si="2"/>
        <v>3.281653344504325</v>
      </c>
      <c r="B48" s="1">
        <f>Tabulka13[[#This Row],[x]]/2</f>
        <v>1.6408266722521625</v>
      </c>
      <c r="C48" s="1">
        <f>Tabulka13[[#This Row],[z2]]</f>
        <v>2.4432297438610577</v>
      </c>
      <c r="D48" s="1">
        <f>Tabulka13[[#This Row],[std2]]</f>
        <v>7.4835071546213979E-4</v>
      </c>
      <c r="E48" s="1">
        <v>1</v>
      </c>
      <c r="F48" s="1" t="s">
        <v>75</v>
      </c>
      <c r="G48" s="1" t="s">
        <v>74</v>
      </c>
      <c r="H48" s="1" t="str">
        <f>Tabulka13[[#This Row],[z2Label]]</f>
        <v>Dynamic viscosity (mPa.s)</v>
      </c>
      <c r="I48" s="1">
        <f t="shared" si="3"/>
        <v>15</v>
      </c>
      <c r="J48" s="1" t="s">
        <v>51</v>
      </c>
      <c r="K48">
        <v>2.4432297438610577</v>
      </c>
      <c r="L48">
        <v>7.4835071546213979E-4</v>
      </c>
      <c r="M48" s="1" t="s">
        <v>29</v>
      </c>
      <c r="N48" s="1" t="s">
        <v>28</v>
      </c>
      <c r="O48" s="1" t="s">
        <v>85</v>
      </c>
      <c r="P48" s="1">
        <f t="shared" si="4"/>
        <v>8.7715258593360819</v>
      </c>
      <c r="Q48" s="1" t="s">
        <v>51</v>
      </c>
      <c r="R48" s="1">
        <f>Tabulka13[[#This Row],[z2]]</f>
        <v>2.4432297438610577</v>
      </c>
      <c r="S48" s="1">
        <f>Tabulka13[[#This Row],[std2]]</f>
        <v>7.4835071546213979E-4</v>
      </c>
      <c r="T48" s="1" t="s">
        <v>44</v>
      </c>
      <c r="U48" s="1" t="s">
        <v>28</v>
      </c>
      <c r="V48" s="1" t="str">
        <f>Tabulka13[[#This Row],[z2Label]]</f>
        <v>Dynamic viscosity (mPa.s)</v>
      </c>
      <c r="W48" s="1">
        <f t="shared" si="5"/>
        <v>3.3299855878223767</v>
      </c>
      <c r="X48" s="1">
        <f>Tabulka13[[#This Row],[x4]]/2</f>
        <v>1.6649927939111884</v>
      </c>
      <c r="Y48" s="1">
        <f>Tabulka13[[#This Row],[z2]]</f>
        <v>2.4432297438610577</v>
      </c>
      <c r="Z48" s="1">
        <f>Tabulka13[[#This Row],[std2]]</f>
        <v>7.4835071546213979E-4</v>
      </c>
      <c r="AA48" s="1" t="s">
        <v>36</v>
      </c>
      <c r="AB48" s="1" t="s">
        <v>73</v>
      </c>
      <c r="AC48" s="1" t="str">
        <f>Tabulka13[[#This Row],[z2Label]]</f>
        <v>Dynamic viscosity (mPa.s)</v>
      </c>
      <c r="AD48" s="1" t="str">
        <f>Tabulka13[[#This Row],[y2]]</f>
        <v>N/A</v>
      </c>
      <c r="AE48" s="1">
        <f>Tabulka13[[#This Row],[x3]]</f>
        <v>8.7715258593360819</v>
      </c>
      <c r="AF48" s="1">
        <f>Tabulka13[[#This Row],[x2]]-Tabulka13[[#This Row],[x3]]</f>
        <v>6.2284741406639181</v>
      </c>
      <c r="AG48" s="1">
        <f>100-Tabulka13[[#This Row],[Na2O_proc]]-Tabulka13[[#This Row],[CO2_proc]]</f>
        <v>85</v>
      </c>
      <c r="AH48" s="1">
        <f>Tabulka13[[#This Row],[z2]]</f>
        <v>2.4432297438610577</v>
      </c>
      <c r="AI48" s="1">
        <f>Tabulka13[[#This Row],[std2]]</f>
        <v>7.4835071546213979E-4</v>
      </c>
      <c r="AJ48" s="1" t="str">
        <f>Tabulka13[[#This Row],[z2Label]]</f>
        <v>Dynamic viscosity (mPa.s)</v>
      </c>
      <c r="AK48" s="1">
        <v>20</v>
      </c>
      <c r="AL48" s="1" t="s">
        <v>53</v>
      </c>
      <c r="AM48" s="1" t="s">
        <v>79</v>
      </c>
      <c r="AN48" s="1">
        <v>1</v>
      </c>
    </row>
    <row r="49" spans="1:40" ht="16.5" x14ac:dyDescent="0.35">
      <c r="A49" s="1">
        <f t="shared" si="2"/>
        <v>3.9166992172757875</v>
      </c>
      <c r="B49" s="1">
        <f>Tabulka13[[#This Row],[x]]/2</f>
        <v>1.9583496086378938</v>
      </c>
      <c r="C49" s="1">
        <f>Tabulka13[[#This Row],[z2]]</f>
        <v>2.9931301311964891</v>
      </c>
      <c r="D49" s="1">
        <f>Tabulka13[[#This Row],[std2]]</f>
        <v>3.9527012908338323E-4</v>
      </c>
      <c r="E49" s="1">
        <v>1</v>
      </c>
      <c r="F49" s="1" t="s">
        <v>75</v>
      </c>
      <c r="G49" s="1" t="s">
        <v>74</v>
      </c>
      <c r="H49" s="1" t="str">
        <f>Tabulka13[[#This Row],[z2Label]]</f>
        <v>Dynamic viscosity (mPa.s)</v>
      </c>
      <c r="I49" s="1">
        <f t="shared" si="3"/>
        <v>17.5</v>
      </c>
      <c r="J49" s="1" t="s">
        <v>51</v>
      </c>
      <c r="K49">
        <v>2.9931301311964891</v>
      </c>
      <c r="L49">
        <v>3.9527012908338323E-4</v>
      </c>
      <c r="M49" s="1" t="s">
        <v>29</v>
      </c>
      <c r="N49" s="1" t="s">
        <v>28</v>
      </c>
      <c r="O49" s="1" t="s">
        <v>85</v>
      </c>
      <c r="P49" s="1">
        <f t="shared" si="4"/>
        <v>10.233446835892094</v>
      </c>
      <c r="Q49" s="1" t="s">
        <v>51</v>
      </c>
      <c r="R49" s="1">
        <f>Tabulka13[[#This Row],[z2]]</f>
        <v>2.9931301311964891</v>
      </c>
      <c r="S49" s="1">
        <f>Tabulka13[[#This Row],[std2]]</f>
        <v>3.9527012908338323E-4</v>
      </c>
      <c r="T49" s="1" t="s">
        <v>44</v>
      </c>
      <c r="U49" s="1" t="s">
        <v>28</v>
      </c>
      <c r="V49" s="1" t="str">
        <f>Tabulka13[[#This Row],[z2Label]]</f>
        <v>Dynamic viscosity (mPa.s)</v>
      </c>
      <c r="W49" s="1">
        <f t="shared" si="5"/>
        <v>4.0027099489986124</v>
      </c>
      <c r="X49" s="1">
        <f>Tabulka13[[#This Row],[x4]]/2</f>
        <v>2.0013549744993062</v>
      </c>
      <c r="Y49" s="1">
        <f>Tabulka13[[#This Row],[z2]]</f>
        <v>2.9931301311964891</v>
      </c>
      <c r="Z49" s="1">
        <f>Tabulka13[[#This Row],[std2]]</f>
        <v>3.9527012908338323E-4</v>
      </c>
      <c r="AA49" s="1" t="s">
        <v>36</v>
      </c>
      <c r="AB49" s="1" t="s">
        <v>73</v>
      </c>
      <c r="AC49" s="1" t="str">
        <f>Tabulka13[[#This Row],[z2Label]]</f>
        <v>Dynamic viscosity (mPa.s)</v>
      </c>
      <c r="AD49" s="1" t="str">
        <f>Tabulka13[[#This Row],[y2]]</f>
        <v>N/A</v>
      </c>
      <c r="AE49" s="1">
        <f>Tabulka13[[#This Row],[x3]]</f>
        <v>10.233446835892094</v>
      </c>
      <c r="AF49" s="1">
        <f>Tabulka13[[#This Row],[x2]]-Tabulka13[[#This Row],[x3]]</f>
        <v>7.266553164107906</v>
      </c>
      <c r="AG49" s="1">
        <f>100-Tabulka13[[#This Row],[Na2O_proc]]-Tabulka13[[#This Row],[CO2_proc]]</f>
        <v>82.5</v>
      </c>
      <c r="AH49" s="1">
        <f>Tabulka13[[#This Row],[z2]]</f>
        <v>2.9931301311964891</v>
      </c>
      <c r="AI49" s="1">
        <f>Tabulka13[[#This Row],[std2]]</f>
        <v>3.9527012908338323E-4</v>
      </c>
      <c r="AJ49" s="1" t="str">
        <f>Tabulka13[[#This Row],[z2Label]]</f>
        <v>Dynamic viscosity (mPa.s)</v>
      </c>
      <c r="AK49" s="1">
        <v>20</v>
      </c>
      <c r="AL49" s="1" t="s">
        <v>53</v>
      </c>
      <c r="AM49" s="1" t="s">
        <v>79</v>
      </c>
      <c r="AN49" s="1">
        <v>1</v>
      </c>
    </row>
    <row r="50" spans="1:40" ht="16.5" x14ac:dyDescent="0.35">
      <c r="A50" s="1">
        <f t="shared" si="2"/>
        <v>0</v>
      </c>
      <c r="B50" s="1">
        <f>Tabulka13[[#This Row],[x]]/2</f>
        <v>0</v>
      </c>
      <c r="C50" s="1">
        <f>Tabulka13[[#This Row],[z2]]</f>
        <v>0.85630634428904007</v>
      </c>
      <c r="D50" s="1">
        <f>Tabulka13[[#This Row],[std2]]</f>
        <v>1.7616965743173559E-3</v>
      </c>
      <c r="E50" s="1">
        <v>1</v>
      </c>
      <c r="F50" s="1" t="s">
        <v>75</v>
      </c>
      <c r="G50" s="1" t="s">
        <v>74</v>
      </c>
      <c r="H50" s="1" t="str">
        <f>Tabulka13[[#This Row],[z2Label]]</f>
        <v>Dynamic viscosity (mPa.s)</v>
      </c>
      <c r="I50" s="1">
        <f t="shared" si="3"/>
        <v>0</v>
      </c>
      <c r="J50" s="1" t="s">
        <v>51</v>
      </c>
      <c r="K50" s="1">
        <v>0.85630634428904007</v>
      </c>
      <c r="L50" s="1">
        <v>1.7616965743173559E-3</v>
      </c>
      <c r="M50" s="1" t="s">
        <v>29</v>
      </c>
      <c r="N50" s="1" t="s">
        <v>28</v>
      </c>
      <c r="O50" s="1" t="s">
        <v>85</v>
      </c>
      <c r="P50" s="1">
        <f t="shared" si="4"/>
        <v>0</v>
      </c>
      <c r="Q50" s="1" t="s">
        <v>51</v>
      </c>
      <c r="R50" s="1">
        <f>Tabulka13[[#This Row],[z2]]</f>
        <v>0.85630634428904007</v>
      </c>
      <c r="S50" s="1">
        <f>Tabulka13[[#This Row],[std2]]</f>
        <v>1.7616965743173559E-3</v>
      </c>
      <c r="T50" s="1" t="s">
        <v>44</v>
      </c>
      <c r="U50" s="1" t="s">
        <v>28</v>
      </c>
      <c r="V50" s="1" t="str">
        <f>Tabulka13[[#This Row],[z2Label]]</f>
        <v>Dynamic viscosity (mPa.s)</v>
      </c>
      <c r="W50" s="1">
        <f t="shared" si="5"/>
        <v>0</v>
      </c>
      <c r="X50" s="1">
        <f>Tabulka13[[#This Row],[x4]]/2</f>
        <v>0</v>
      </c>
      <c r="Y50" s="1">
        <f>Tabulka13[[#This Row],[z2]]</f>
        <v>0.85630634428904007</v>
      </c>
      <c r="Z50" s="1">
        <f>Tabulka13[[#This Row],[std2]]</f>
        <v>1.7616965743173559E-3</v>
      </c>
      <c r="AA50" s="1" t="s">
        <v>36</v>
      </c>
      <c r="AB50" s="1" t="s">
        <v>73</v>
      </c>
      <c r="AC50" s="1" t="str">
        <f>Tabulka13[[#This Row],[z2Label]]</f>
        <v>Dynamic viscosity (mPa.s)</v>
      </c>
      <c r="AD50" s="1" t="str">
        <f>Tabulka13[[#This Row],[y2]]</f>
        <v>N/A</v>
      </c>
      <c r="AE50" s="1">
        <f>Tabulka13[[#This Row],[x3]]</f>
        <v>0</v>
      </c>
      <c r="AF50" s="1">
        <f>Tabulka13[[#This Row],[x2]]-Tabulka13[[#This Row],[x3]]</f>
        <v>0</v>
      </c>
      <c r="AG50" s="1">
        <f>100-Tabulka13[[#This Row],[Na2O_proc]]-Tabulka13[[#This Row],[CO2_proc]]</f>
        <v>100</v>
      </c>
      <c r="AH50" s="1">
        <f>Tabulka13[[#This Row],[z2]]</f>
        <v>0.85630634428904007</v>
      </c>
      <c r="AI50" s="1">
        <f>Tabulka13[[#This Row],[std2]]</f>
        <v>1.7616965743173559E-3</v>
      </c>
      <c r="AJ50" s="1" t="str">
        <f>Tabulka13[[#This Row],[z2Label]]</f>
        <v>Dynamic viscosity (mPa.s)</v>
      </c>
      <c r="AK50" s="1">
        <v>25</v>
      </c>
      <c r="AL50" s="1" t="s">
        <v>53</v>
      </c>
      <c r="AM50" s="1" t="s">
        <v>79</v>
      </c>
      <c r="AN50" s="1">
        <v>100</v>
      </c>
    </row>
    <row r="51" spans="1:40" ht="16.5" x14ac:dyDescent="0.35">
      <c r="A51" s="1">
        <f t="shared" si="2"/>
        <v>0.48256513895807857</v>
      </c>
      <c r="B51" s="1">
        <f>Tabulka13[[#This Row],[x]]/2</f>
        <v>0.24128256947903928</v>
      </c>
      <c r="C51" s="1">
        <f>Tabulka13[[#This Row],[z2]]</f>
        <v>0.96437203658798443</v>
      </c>
      <c r="D51" s="1">
        <f>Tabulka13[[#This Row],[std2]]</f>
        <v>7.8328390187654157E-3</v>
      </c>
      <c r="E51" s="1">
        <v>1</v>
      </c>
      <c r="F51" s="1" t="s">
        <v>75</v>
      </c>
      <c r="G51" s="1" t="s">
        <v>74</v>
      </c>
      <c r="H51" s="1" t="str">
        <f>Tabulka13[[#This Row],[z2Label]]</f>
        <v>Dynamic viscosity (mPa.s)</v>
      </c>
      <c r="I51" s="1">
        <f t="shared" ref="I51:I65" si="6">I19</f>
        <v>2.5</v>
      </c>
      <c r="J51" s="1" t="s">
        <v>51</v>
      </c>
      <c r="K51">
        <v>0.96437203658798443</v>
      </c>
      <c r="L51">
        <v>7.8328390187654157E-3</v>
      </c>
      <c r="M51" s="1" t="s">
        <v>29</v>
      </c>
      <c r="N51" s="1" t="s">
        <v>28</v>
      </c>
      <c r="O51" s="1" t="s">
        <v>85</v>
      </c>
      <c r="P51" s="1">
        <f t="shared" si="4"/>
        <v>1.4619209765560135</v>
      </c>
      <c r="Q51" s="1" t="s">
        <v>51</v>
      </c>
      <c r="R51" s="1">
        <f>Tabulka13[[#This Row],[z2]]</f>
        <v>0.96437203658798443</v>
      </c>
      <c r="S51" s="1">
        <f>Tabulka13[[#This Row],[std2]]</f>
        <v>7.8328390187654157E-3</v>
      </c>
      <c r="T51" s="1" t="s">
        <v>44</v>
      </c>
      <c r="U51" s="1" t="s">
        <v>28</v>
      </c>
      <c r="V51" s="1" t="str">
        <f>Tabulka13[[#This Row],[z2Label]]</f>
        <v>Dynamic viscosity (mPa.s)</v>
      </c>
      <c r="W51" s="1">
        <f t="shared" si="5"/>
        <v>0.48384405976906314</v>
      </c>
      <c r="X51" s="1">
        <f>Tabulka13[[#This Row],[x4]]/2</f>
        <v>0.24192202988453157</v>
      </c>
      <c r="Y51" s="1">
        <f>Tabulka13[[#This Row],[z2]]</f>
        <v>0.96437203658798443</v>
      </c>
      <c r="Z51" s="1">
        <f>Tabulka13[[#This Row],[std2]]</f>
        <v>7.8328390187654157E-3</v>
      </c>
      <c r="AA51" s="1" t="s">
        <v>36</v>
      </c>
      <c r="AB51" s="1" t="s">
        <v>73</v>
      </c>
      <c r="AC51" s="1" t="str">
        <f>Tabulka13[[#This Row],[z2Label]]</f>
        <v>Dynamic viscosity (mPa.s)</v>
      </c>
      <c r="AD51" s="1" t="str">
        <f>Tabulka13[[#This Row],[y2]]</f>
        <v>N/A</v>
      </c>
      <c r="AE51" s="1">
        <f>Tabulka13[[#This Row],[x3]]</f>
        <v>1.4619209765560135</v>
      </c>
      <c r="AF51" s="1">
        <f>Tabulka13[[#This Row],[x2]]-Tabulka13[[#This Row],[x3]]</f>
        <v>1.0380790234439865</v>
      </c>
      <c r="AG51" s="1">
        <f>100-Tabulka13[[#This Row],[Na2O_proc]]-Tabulka13[[#This Row],[CO2_proc]]</f>
        <v>97.5</v>
      </c>
      <c r="AH51" s="1">
        <f>Tabulka13[[#This Row],[z2]]</f>
        <v>0.96437203658798443</v>
      </c>
      <c r="AI51" s="1">
        <f>Tabulka13[[#This Row],[std2]]</f>
        <v>7.8328390187654157E-3</v>
      </c>
      <c r="AJ51" s="1" t="str">
        <f>Tabulka13[[#This Row],[z2Label]]</f>
        <v>Dynamic viscosity (mPa.s)</v>
      </c>
      <c r="AK51" s="1">
        <v>25</v>
      </c>
      <c r="AL51" s="1" t="s">
        <v>53</v>
      </c>
      <c r="AM51" s="1" t="s">
        <v>79</v>
      </c>
      <c r="AN51" s="1">
        <v>1</v>
      </c>
    </row>
    <row r="52" spans="1:40" ht="16.5" x14ac:dyDescent="0.35">
      <c r="A52" s="1">
        <f t="shared" si="2"/>
        <v>0.98936868801231836</v>
      </c>
      <c r="B52" s="1">
        <f>Tabulka13[[#This Row],[x]]/2</f>
        <v>0.49468434400615918</v>
      </c>
      <c r="C52" s="1">
        <f>Tabulka13[[#This Row],[z2]]</f>
        <v>1.0917524589973611</v>
      </c>
      <c r="D52" s="1">
        <f>Tabulka13[[#This Row],[std2]]</f>
        <v>8.0684712618010325E-5</v>
      </c>
      <c r="E52" s="1">
        <v>1</v>
      </c>
      <c r="F52" s="1" t="s">
        <v>75</v>
      </c>
      <c r="G52" s="1" t="s">
        <v>74</v>
      </c>
      <c r="H52" s="1" t="str">
        <f>Tabulka13[[#This Row],[z2Label]]</f>
        <v>Dynamic viscosity (mPa.s)</v>
      </c>
      <c r="I52" s="1">
        <f t="shared" si="6"/>
        <v>5</v>
      </c>
      <c r="J52" s="1" t="s">
        <v>51</v>
      </c>
      <c r="K52">
        <v>1.0917524589973611</v>
      </c>
      <c r="L52">
        <v>8.0684712618010325E-5</v>
      </c>
      <c r="M52" s="1" t="s">
        <v>29</v>
      </c>
      <c r="N52" s="1" t="s">
        <v>28</v>
      </c>
      <c r="O52" s="1" t="s">
        <v>85</v>
      </c>
      <c r="P52" s="1">
        <f t="shared" si="4"/>
        <v>2.923841953112027</v>
      </c>
      <c r="Q52" s="1" t="s">
        <v>51</v>
      </c>
      <c r="R52" s="1">
        <f>Tabulka13[[#This Row],[z2]]</f>
        <v>1.0917524589973611</v>
      </c>
      <c r="S52" s="1">
        <f>Tabulka13[[#This Row],[std2]]</f>
        <v>8.0684712618010325E-5</v>
      </c>
      <c r="T52" s="1" t="s">
        <v>44</v>
      </c>
      <c r="U52" s="1" t="s">
        <v>28</v>
      </c>
      <c r="V52" s="1" t="str">
        <f>Tabulka13[[#This Row],[z2Label]]</f>
        <v>Dynamic viscosity (mPa.s)</v>
      </c>
      <c r="W52" s="1">
        <f t="shared" si="5"/>
        <v>0.99315359636807699</v>
      </c>
      <c r="X52" s="1">
        <f>Tabulka13[[#This Row],[x4]]/2</f>
        <v>0.49657679818403849</v>
      </c>
      <c r="Y52" s="1">
        <f>Tabulka13[[#This Row],[z2]]</f>
        <v>1.0917524589973611</v>
      </c>
      <c r="Z52" s="1">
        <f>Tabulka13[[#This Row],[std2]]</f>
        <v>8.0684712618010325E-5</v>
      </c>
      <c r="AA52" s="1" t="s">
        <v>36</v>
      </c>
      <c r="AB52" s="1" t="s">
        <v>73</v>
      </c>
      <c r="AC52" s="1" t="str">
        <f>Tabulka13[[#This Row],[z2Label]]</f>
        <v>Dynamic viscosity (mPa.s)</v>
      </c>
      <c r="AD52" s="1" t="str">
        <f>Tabulka13[[#This Row],[y2]]</f>
        <v>N/A</v>
      </c>
      <c r="AE52" s="1">
        <f>Tabulka13[[#This Row],[x3]]</f>
        <v>2.923841953112027</v>
      </c>
      <c r="AF52" s="1">
        <f>Tabulka13[[#This Row],[x2]]-Tabulka13[[#This Row],[x3]]</f>
        <v>2.076158046887973</v>
      </c>
      <c r="AG52" s="1">
        <f>100-Tabulka13[[#This Row],[Na2O_proc]]-Tabulka13[[#This Row],[CO2_proc]]</f>
        <v>95</v>
      </c>
      <c r="AH52" s="1">
        <f>Tabulka13[[#This Row],[z2]]</f>
        <v>1.0917524589973611</v>
      </c>
      <c r="AI52" s="1">
        <f>Tabulka13[[#This Row],[std2]]</f>
        <v>8.0684712618010325E-5</v>
      </c>
      <c r="AJ52" s="1" t="str">
        <f>Tabulka13[[#This Row],[z2Label]]</f>
        <v>Dynamic viscosity (mPa.s)</v>
      </c>
      <c r="AK52" s="1">
        <v>25</v>
      </c>
      <c r="AL52" s="1" t="s">
        <v>53</v>
      </c>
      <c r="AM52" s="1" t="s">
        <v>79</v>
      </c>
      <c r="AN52" s="1">
        <v>1</v>
      </c>
    </row>
    <row r="53" spans="1:40" ht="16.5" x14ac:dyDescent="0.35">
      <c r="A53" s="1">
        <f t="shared" si="2"/>
        <v>1.521210259951995</v>
      </c>
      <c r="B53" s="1">
        <f>Tabulka13[[#This Row],[x]]/2</f>
        <v>0.7606051299759975</v>
      </c>
      <c r="C53" s="1">
        <f>Tabulka13[[#This Row],[z2]]</f>
        <v>1.2607787017152852</v>
      </c>
      <c r="D53" s="1">
        <f>Tabulka13[[#This Row],[std2]]</f>
        <v>2.4111957138918717E-4</v>
      </c>
      <c r="E53" s="1">
        <v>1</v>
      </c>
      <c r="F53" s="1" t="s">
        <v>75</v>
      </c>
      <c r="G53" s="1" t="s">
        <v>74</v>
      </c>
      <c r="H53" s="1" t="str">
        <f>Tabulka13[[#This Row],[z2Label]]</f>
        <v>Dynamic viscosity (mPa.s)</v>
      </c>
      <c r="I53" s="1">
        <f t="shared" si="6"/>
        <v>7.5</v>
      </c>
      <c r="J53" s="1" t="s">
        <v>51</v>
      </c>
      <c r="K53">
        <v>1.2607787017152852</v>
      </c>
      <c r="L53">
        <v>2.4111957138918717E-4</v>
      </c>
      <c r="M53" s="1" t="s">
        <v>29</v>
      </c>
      <c r="N53" s="1" t="s">
        <v>28</v>
      </c>
      <c r="O53" s="1" t="s">
        <v>85</v>
      </c>
      <c r="P53" s="1">
        <f t="shared" si="4"/>
        <v>4.3857629296680409</v>
      </c>
      <c r="Q53" s="1" t="s">
        <v>51</v>
      </c>
      <c r="R53" s="1">
        <f>Tabulka13[[#This Row],[z2]]</f>
        <v>1.2607787017152852</v>
      </c>
      <c r="S53" s="1">
        <f>Tabulka13[[#This Row],[std2]]</f>
        <v>2.4111957138918717E-4</v>
      </c>
      <c r="T53" s="1" t="s">
        <v>44</v>
      </c>
      <c r="U53" s="1" t="s">
        <v>28</v>
      </c>
      <c r="V53" s="1" t="str">
        <f>Tabulka13[[#This Row],[z2Label]]</f>
        <v>Dynamic viscosity (mPa.s)</v>
      </c>
      <c r="W53" s="1">
        <f t="shared" si="5"/>
        <v>1.5299933781886594</v>
      </c>
      <c r="X53" s="1">
        <f>Tabulka13[[#This Row],[x4]]/2</f>
        <v>0.76499668909432972</v>
      </c>
      <c r="Y53" s="1">
        <f>Tabulka13[[#This Row],[z2]]</f>
        <v>1.2607787017152852</v>
      </c>
      <c r="Z53" s="1">
        <f>Tabulka13[[#This Row],[std2]]</f>
        <v>2.4111957138918717E-4</v>
      </c>
      <c r="AA53" s="1" t="s">
        <v>36</v>
      </c>
      <c r="AB53" s="1" t="s">
        <v>73</v>
      </c>
      <c r="AC53" s="1" t="str">
        <f>Tabulka13[[#This Row],[z2Label]]</f>
        <v>Dynamic viscosity (mPa.s)</v>
      </c>
      <c r="AD53" s="1" t="str">
        <f>Tabulka13[[#This Row],[y2]]</f>
        <v>N/A</v>
      </c>
      <c r="AE53" s="1">
        <f>Tabulka13[[#This Row],[x3]]</f>
        <v>4.3857629296680409</v>
      </c>
      <c r="AF53" s="1">
        <f>Tabulka13[[#This Row],[x2]]-Tabulka13[[#This Row],[x3]]</f>
        <v>3.1142370703319591</v>
      </c>
      <c r="AG53" s="1">
        <f>100-Tabulka13[[#This Row],[Na2O_proc]]-Tabulka13[[#This Row],[CO2_proc]]</f>
        <v>92.5</v>
      </c>
      <c r="AH53" s="1">
        <f>Tabulka13[[#This Row],[z2]]</f>
        <v>1.2607787017152852</v>
      </c>
      <c r="AI53" s="1">
        <f>Tabulka13[[#This Row],[std2]]</f>
        <v>2.4111957138918717E-4</v>
      </c>
      <c r="AJ53" s="1" t="str">
        <f>Tabulka13[[#This Row],[z2Label]]</f>
        <v>Dynamic viscosity (mPa.s)</v>
      </c>
      <c r="AK53" s="1">
        <v>25</v>
      </c>
      <c r="AL53" s="1" t="s">
        <v>53</v>
      </c>
      <c r="AM53" s="1" t="s">
        <v>79</v>
      </c>
      <c r="AN53" s="1">
        <v>1</v>
      </c>
    </row>
    <row r="54" spans="1:40" ht="16.5" x14ac:dyDescent="0.35">
      <c r="A54" s="1">
        <f t="shared" si="2"/>
        <v>2.079153646423018</v>
      </c>
      <c r="B54" s="1">
        <f>Tabulka13[[#This Row],[x]]/2</f>
        <v>1.039576823211509</v>
      </c>
      <c r="C54" s="1">
        <f>Tabulka13[[#This Row],[z2]]</f>
        <v>1.4797123325797479</v>
      </c>
      <c r="D54" s="1">
        <f>Tabulka13[[#This Row],[std2]]</f>
        <v>1.2579814376529661E-4</v>
      </c>
      <c r="E54" s="1">
        <v>1</v>
      </c>
      <c r="F54" s="1" t="s">
        <v>75</v>
      </c>
      <c r="G54" s="1" t="s">
        <v>74</v>
      </c>
      <c r="H54" s="1" t="str">
        <f>Tabulka13[[#This Row],[z2Label]]</f>
        <v>Dynamic viscosity (mPa.s)</v>
      </c>
      <c r="I54" s="1">
        <f t="shared" si="6"/>
        <v>10</v>
      </c>
      <c r="J54" s="1" t="s">
        <v>51</v>
      </c>
      <c r="K54">
        <v>1.4797123325797479</v>
      </c>
      <c r="L54">
        <v>1.2579814376529661E-4</v>
      </c>
      <c r="M54" s="1" t="s">
        <v>29</v>
      </c>
      <c r="N54" s="1" t="s">
        <v>28</v>
      </c>
      <c r="O54" s="1" t="s">
        <v>85</v>
      </c>
      <c r="P54" s="1">
        <f t="shared" si="4"/>
        <v>5.847683906224054</v>
      </c>
      <c r="Q54" s="1" t="s">
        <v>51</v>
      </c>
      <c r="R54" s="1">
        <f>Tabulka13[[#This Row],[z2]]</f>
        <v>1.4797123325797479</v>
      </c>
      <c r="S54" s="1">
        <f>Tabulka13[[#This Row],[std2]]</f>
        <v>1.2579814376529661E-4</v>
      </c>
      <c r="T54" s="1" t="s">
        <v>44</v>
      </c>
      <c r="U54" s="1" t="s">
        <v>28</v>
      </c>
      <c r="V54" s="1" t="str">
        <f>Tabulka13[[#This Row],[z2Label]]</f>
        <v>Dynamic viscosity (mPa.s)</v>
      </c>
      <c r="W54" s="1">
        <f t="shared" si="5"/>
        <v>2.096657592332607</v>
      </c>
      <c r="X54" s="1">
        <f>Tabulka13[[#This Row],[x4]]/2</f>
        <v>1.0483287961663035</v>
      </c>
      <c r="Y54" s="1">
        <f>Tabulka13[[#This Row],[z2]]</f>
        <v>1.4797123325797479</v>
      </c>
      <c r="Z54" s="1">
        <f>Tabulka13[[#This Row],[std2]]</f>
        <v>1.2579814376529661E-4</v>
      </c>
      <c r="AA54" s="1" t="s">
        <v>36</v>
      </c>
      <c r="AB54" s="1" t="s">
        <v>73</v>
      </c>
      <c r="AC54" s="1" t="str">
        <f>Tabulka13[[#This Row],[z2Label]]</f>
        <v>Dynamic viscosity (mPa.s)</v>
      </c>
      <c r="AD54" s="1" t="str">
        <f>Tabulka13[[#This Row],[y2]]</f>
        <v>N/A</v>
      </c>
      <c r="AE54" s="1">
        <f>Tabulka13[[#This Row],[x3]]</f>
        <v>5.847683906224054</v>
      </c>
      <c r="AF54" s="1">
        <f>Tabulka13[[#This Row],[x2]]-Tabulka13[[#This Row],[x3]]</f>
        <v>4.152316093775946</v>
      </c>
      <c r="AG54" s="1">
        <f>100-Tabulka13[[#This Row],[Na2O_proc]]-Tabulka13[[#This Row],[CO2_proc]]</f>
        <v>90</v>
      </c>
      <c r="AH54" s="1">
        <f>Tabulka13[[#This Row],[z2]]</f>
        <v>1.4797123325797479</v>
      </c>
      <c r="AI54" s="1">
        <f>Tabulka13[[#This Row],[std2]]</f>
        <v>1.2579814376529661E-4</v>
      </c>
      <c r="AJ54" s="1" t="str">
        <f>Tabulka13[[#This Row],[z2Label]]</f>
        <v>Dynamic viscosity (mPa.s)</v>
      </c>
      <c r="AK54" s="1">
        <v>25</v>
      </c>
      <c r="AL54" s="1" t="s">
        <v>53</v>
      </c>
      <c r="AM54" s="1" t="s">
        <v>79</v>
      </c>
      <c r="AN54" s="1">
        <v>1</v>
      </c>
    </row>
    <row r="55" spans="1:40" ht="16.5" x14ac:dyDescent="0.35">
      <c r="A55" s="1">
        <f t="shared" si="2"/>
        <v>2.660788215358604</v>
      </c>
      <c r="B55" s="1">
        <f>Tabulka13[[#This Row],[x]]/2</f>
        <v>1.330394107679302</v>
      </c>
      <c r="C55" s="1">
        <f>Tabulka13[[#This Row],[z2]]</f>
        <v>1.7477588266775876</v>
      </c>
      <c r="D55" s="1">
        <f>Tabulka13[[#This Row],[std2]]</f>
        <v>7.9742316578912143E-5</v>
      </c>
      <c r="E55" s="1">
        <v>1</v>
      </c>
      <c r="F55" s="1" t="s">
        <v>75</v>
      </c>
      <c r="G55" s="1" t="s">
        <v>74</v>
      </c>
      <c r="H55" s="1" t="str">
        <f>Tabulka13[[#This Row],[z2Label]]</f>
        <v>Dynamic viscosity (mPa.s)</v>
      </c>
      <c r="I55" s="1">
        <f t="shared" si="6"/>
        <v>12.5</v>
      </c>
      <c r="J55" s="1" t="s">
        <v>51</v>
      </c>
      <c r="K55">
        <v>1.7477588266775876</v>
      </c>
      <c r="L55">
        <v>7.9742316578912143E-5</v>
      </c>
      <c r="M55" s="1" t="s">
        <v>29</v>
      </c>
      <c r="N55" s="1" t="s">
        <v>28</v>
      </c>
      <c r="O55" s="1" t="s">
        <v>85</v>
      </c>
      <c r="P55" s="1">
        <f t="shared" si="4"/>
        <v>7.3096048827800679</v>
      </c>
      <c r="Q55" s="1" t="s">
        <v>51</v>
      </c>
      <c r="R55" s="1">
        <f>Tabulka13[[#This Row],[z2]]</f>
        <v>1.7477588266775876</v>
      </c>
      <c r="S55" s="1">
        <f>Tabulka13[[#This Row],[std2]]</f>
        <v>7.9742316578912143E-5</v>
      </c>
      <c r="T55" s="1" t="s">
        <v>44</v>
      </c>
      <c r="U55" s="1" t="s">
        <v>28</v>
      </c>
      <c r="V55" s="1" t="str">
        <f>Tabulka13[[#This Row],[z2Label]]</f>
        <v>Dynamic viscosity (mPa.s)</v>
      </c>
      <c r="W55" s="1">
        <f t="shared" si="5"/>
        <v>2.6957026187133519</v>
      </c>
      <c r="X55" s="1">
        <f>Tabulka13[[#This Row],[x4]]/2</f>
        <v>1.347851309356676</v>
      </c>
      <c r="Y55" s="1">
        <f>Tabulka13[[#This Row],[z2]]</f>
        <v>1.7477588266775876</v>
      </c>
      <c r="Z55" s="1">
        <f>Tabulka13[[#This Row],[std2]]</f>
        <v>7.9742316578912143E-5</v>
      </c>
      <c r="AA55" s="1" t="s">
        <v>36</v>
      </c>
      <c r="AB55" s="1" t="s">
        <v>73</v>
      </c>
      <c r="AC55" s="1" t="str">
        <f>Tabulka13[[#This Row],[z2Label]]</f>
        <v>Dynamic viscosity (mPa.s)</v>
      </c>
      <c r="AD55" s="1" t="str">
        <f>Tabulka13[[#This Row],[y2]]</f>
        <v>N/A</v>
      </c>
      <c r="AE55" s="1">
        <f>Tabulka13[[#This Row],[x3]]</f>
        <v>7.3096048827800679</v>
      </c>
      <c r="AF55" s="1">
        <f>Tabulka13[[#This Row],[x2]]-Tabulka13[[#This Row],[x3]]</f>
        <v>5.1903951172199321</v>
      </c>
      <c r="AG55" s="1">
        <f>100-Tabulka13[[#This Row],[Na2O_proc]]-Tabulka13[[#This Row],[CO2_proc]]</f>
        <v>87.5</v>
      </c>
      <c r="AH55" s="1">
        <f>Tabulka13[[#This Row],[z2]]</f>
        <v>1.7477588266775876</v>
      </c>
      <c r="AI55" s="1">
        <f>Tabulka13[[#This Row],[std2]]</f>
        <v>7.9742316578912143E-5</v>
      </c>
      <c r="AJ55" s="1" t="str">
        <f>Tabulka13[[#This Row],[z2Label]]</f>
        <v>Dynamic viscosity (mPa.s)</v>
      </c>
      <c r="AK55" s="1">
        <v>25</v>
      </c>
      <c r="AL55" s="1" t="s">
        <v>53</v>
      </c>
      <c r="AM55" s="1" t="s">
        <v>79</v>
      </c>
      <c r="AN55" s="1">
        <v>1</v>
      </c>
    </row>
    <row r="56" spans="1:40" ht="16.5" x14ac:dyDescent="0.35">
      <c r="A56" s="1">
        <f t="shared" si="2"/>
        <v>3.27491678366016</v>
      </c>
      <c r="B56" s="1">
        <f>Tabulka13[[#This Row],[x]]/2</f>
        <v>1.63745839183008</v>
      </c>
      <c r="C56" s="1">
        <f>Tabulka13[[#This Row],[z2]]</f>
        <v>2.1297198519712626</v>
      </c>
      <c r="D56" s="1">
        <f>Tabulka13[[#This Row],[std2]]</f>
        <v>3.5162309925299755E-4</v>
      </c>
      <c r="E56" s="1">
        <v>1</v>
      </c>
      <c r="F56" s="1" t="s">
        <v>75</v>
      </c>
      <c r="G56" s="1" t="s">
        <v>74</v>
      </c>
      <c r="H56" s="1" t="str">
        <f>Tabulka13[[#This Row],[z2Label]]</f>
        <v>Dynamic viscosity (mPa.s)</v>
      </c>
      <c r="I56" s="1">
        <f t="shared" si="6"/>
        <v>15</v>
      </c>
      <c r="J56" s="1" t="s">
        <v>51</v>
      </c>
      <c r="K56">
        <v>2.1297198519712626</v>
      </c>
      <c r="L56">
        <v>3.5162309925299755E-4</v>
      </c>
      <c r="M56" s="1" t="s">
        <v>29</v>
      </c>
      <c r="N56" s="1" t="s">
        <v>28</v>
      </c>
      <c r="O56" s="1" t="s">
        <v>85</v>
      </c>
      <c r="P56" s="1">
        <f t="shared" si="4"/>
        <v>8.7715258593360819</v>
      </c>
      <c r="Q56" s="1" t="s">
        <v>51</v>
      </c>
      <c r="R56" s="1">
        <f>Tabulka13[[#This Row],[z2]]</f>
        <v>2.1297198519712626</v>
      </c>
      <c r="S56" s="1">
        <f>Tabulka13[[#This Row],[std2]]</f>
        <v>3.5162309925299755E-4</v>
      </c>
      <c r="T56" s="1" t="s">
        <v>44</v>
      </c>
      <c r="U56" s="1" t="s">
        <v>28</v>
      </c>
      <c r="V56" s="1" t="str">
        <f>Tabulka13[[#This Row],[z2Label]]</f>
        <v>Dynamic viscosity (mPa.s)</v>
      </c>
      <c r="W56" s="1">
        <f t="shared" si="5"/>
        <v>3.3299855878223767</v>
      </c>
      <c r="X56" s="1">
        <f>Tabulka13[[#This Row],[x4]]/2</f>
        <v>1.6649927939111884</v>
      </c>
      <c r="Y56" s="1">
        <f>Tabulka13[[#This Row],[z2]]</f>
        <v>2.1297198519712626</v>
      </c>
      <c r="Z56" s="1">
        <f>Tabulka13[[#This Row],[std2]]</f>
        <v>3.5162309925299755E-4</v>
      </c>
      <c r="AA56" s="1" t="s">
        <v>36</v>
      </c>
      <c r="AB56" s="1" t="s">
        <v>73</v>
      </c>
      <c r="AC56" s="1" t="str">
        <f>Tabulka13[[#This Row],[z2Label]]</f>
        <v>Dynamic viscosity (mPa.s)</v>
      </c>
      <c r="AD56" s="1" t="str">
        <f>Tabulka13[[#This Row],[y2]]</f>
        <v>N/A</v>
      </c>
      <c r="AE56" s="1">
        <f>Tabulka13[[#This Row],[x3]]</f>
        <v>8.7715258593360819</v>
      </c>
      <c r="AF56" s="1">
        <f>Tabulka13[[#This Row],[x2]]-Tabulka13[[#This Row],[x3]]</f>
        <v>6.2284741406639181</v>
      </c>
      <c r="AG56" s="1">
        <f>100-Tabulka13[[#This Row],[Na2O_proc]]-Tabulka13[[#This Row],[CO2_proc]]</f>
        <v>85</v>
      </c>
      <c r="AH56" s="1">
        <f>Tabulka13[[#This Row],[z2]]</f>
        <v>2.1297198519712626</v>
      </c>
      <c r="AI56" s="1">
        <f>Tabulka13[[#This Row],[std2]]</f>
        <v>3.5162309925299755E-4</v>
      </c>
      <c r="AJ56" s="1" t="str">
        <f>Tabulka13[[#This Row],[z2Label]]</f>
        <v>Dynamic viscosity (mPa.s)</v>
      </c>
      <c r="AK56" s="1">
        <v>25</v>
      </c>
      <c r="AL56" s="1" t="s">
        <v>53</v>
      </c>
      <c r="AM56" s="1" t="s">
        <v>79</v>
      </c>
      <c r="AN56" s="1">
        <v>1</v>
      </c>
    </row>
    <row r="57" spans="1:40" ht="16.5" x14ac:dyDescent="0.35">
      <c r="A57" s="1">
        <f t="shared" si="2"/>
        <v>3.908460139184518</v>
      </c>
      <c r="B57" s="1">
        <f>Tabulka13[[#This Row],[x]]/2</f>
        <v>1.954230069592259</v>
      </c>
      <c r="C57" s="1">
        <f>Tabulka13[[#This Row],[z2]]</f>
        <v>2.5890682640172717</v>
      </c>
      <c r="D57" s="1">
        <f>Tabulka13[[#This Row],[std2]]</f>
        <v>1.4799946445235653E-3</v>
      </c>
      <c r="E57" s="1">
        <v>1</v>
      </c>
      <c r="F57" s="1" t="s">
        <v>75</v>
      </c>
      <c r="G57" s="1" t="s">
        <v>74</v>
      </c>
      <c r="H57" s="1" t="str">
        <f>Tabulka13[[#This Row],[z2Label]]</f>
        <v>Dynamic viscosity (mPa.s)</v>
      </c>
      <c r="I57" s="1">
        <f t="shared" si="6"/>
        <v>17.5</v>
      </c>
      <c r="J57" s="1" t="s">
        <v>51</v>
      </c>
      <c r="K57">
        <v>2.5890682640172717</v>
      </c>
      <c r="L57">
        <v>1.4799946445235653E-3</v>
      </c>
      <c r="M57" s="1" t="s">
        <v>29</v>
      </c>
      <c r="N57" s="1" t="s">
        <v>28</v>
      </c>
      <c r="O57" s="1" t="s">
        <v>85</v>
      </c>
      <c r="P57" s="1">
        <f t="shared" si="4"/>
        <v>10.233446835892094</v>
      </c>
      <c r="Q57" s="1" t="s">
        <v>51</v>
      </c>
      <c r="R57" s="1">
        <f>Tabulka13[[#This Row],[z2]]</f>
        <v>2.5890682640172717</v>
      </c>
      <c r="S57" s="1">
        <f>Tabulka13[[#This Row],[std2]]</f>
        <v>1.4799946445235653E-3</v>
      </c>
      <c r="T57" s="1" t="s">
        <v>44</v>
      </c>
      <c r="U57" s="1" t="s">
        <v>28</v>
      </c>
      <c r="V57" s="1" t="str">
        <f>Tabulka13[[#This Row],[z2Label]]</f>
        <v>Dynamic viscosity (mPa.s)</v>
      </c>
      <c r="W57" s="1">
        <f t="shared" si="5"/>
        <v>4.0027099489986124</v>
      </c>
      <c r="X57" s="1">
        <f>Tabulka13[[#This Row],[x4]]/2</f>
        <v>2.0013549744993062</v>
      </c>
      <c r="Y57" s="1">
        <f>Tabulka13[[#This Row],[z2]]</f>
        <v>2.5890682640172717</v>
      </c>
      <c r="Z57" s="1">
        <f>Tabulka13[[#This Row],[std2]]</f>
        <v>1.4799946445235653E-3</v>
      </c>
      <c r="AA57" s="1" t="s">
        <v>36</v>
      </c>
      <c r="AB57" s="1" t="s">
        <v>73</v>
      </c>
      <c r="AC57" s="1" t="str">
        <f>Tabulka13[[#This Row],[z2Label]]</f>
        <v>Dynamic viscosity (mPa.s)</v>
      </c>
      <c r="AD57" s="1" t="str">
        <f>Tabulka13[[#This Row],[y2]]</f>
        <v>N/A</v>
      </c>
      <c r="AE57" s="1">
        <f>Tabulka13[[#This Row],[x3]]</f>
        <v>10.233446835892094</v>
      </c>
      <c r="AF57" s="1">
        <f>Tabulka13[[#This Row],[x2]]-Tabulka13[[#This Row],[x3]]</f>
        <v>7.266553164107906</v>
      </c>
      <c r="AG57" s="1">
        <f>100-Tabulka13[[#This Row],[Na2O_proc]]-Tabulka13[[#This Row],[CO2_proc]]</f>
        <v>82.5</v>
      </c>
      <c r="AH57" s="1">
        <f>Tabulka13[[#This Row],[z2]]</f>
        <v>2.5890682640172717</v>
      </c>
      <c r="AI57" s="1">
        <f>Tabulka13[[#This Row],[std2]]</f>
        <v>1.4799946445235653E-3</v>
      </c>
      <c r="AJ57" s="1" t="str">
        <f>Tabulka13[[#This Row],[z2Label]]</f>
        <v>Dynamic viscosity (mPa.s)</v>
      </c>
      <c r="AK57" s="1">
        <v>25</v>
      </c>
      <c r="AL57" s="1" t="s">
        <v>53</v>
      </c>
      <c r="AM57" s="1" t="s">
        <v>79</v>
      </c>
      <c r="AN57" s="1">
        <v>1</v>
      </c>
    </row>
    <row r="58" spans="1:40" ht="16.5" x14ac:dyDescent="0.35">
      <c r="A58" s="1">
        <f t="shared" si="2"/>
        <v>0</v>
      </c>
      <c r="B58" s="1">
        <f>Tabulka13[[#This Row],[x]]/2</f>
        <v>0</v>
      </c>
      <c r="C58" s="1">
        <f>Tabulka13[[#This Row],[z2]]</f>
        <v>0.77901098169446481</v>
      </c>
      <c r="D58" s="1">
        <f>Tabulka13[[#This Row],[std2]]</f>
        <v>2.1986370004217341E-3</v>
      </c>
      <c r="E58" s="1">
        <v>1</v>
      </c>
      <c r="F58" s="1" t="s">
        <v>75</v>
      </c>
      <c r="G58" s="1" t="s">
        <v>74</v>
      </c>
      <c r="H58" s="1" t="str">
        <f>Tabulka13[[#This Row],[z2Label]]</f>
        <v>Dynamic viscosity (mPa.s)</v>
      </c>
      <c r="I58" s="1">
        <f t="shared" si="6"/>
        <v>0</v>
      </c>
      <c r="J58" s="1" t="s">
        <v>51</v>
      </c>
      <c r="K58" s="1">
        <v>0.77901098169446481</v>
      </c>
      <c r="L58" s="1">
        <v>2.1986370004217341E-3</v>
      </c>
      <c r="M58" s="1" t="s">
        <v>29</v>
      </c>
      <c r="N58" s="1" t="s">
        <v>28</v>
      </c>
      <c r="O58" s="1" t="s">
        <v>85</v>
      </c>
      <c r="P58" s="1">
        <f t="shared" si="4"/>
        <v>0</v>
      </c>
      <c r="Q58" s="1" t="s">
        <v>51</v>
      </c>
      <c r="R58" s="1">
        <f>Tabulka13[[#This Row],[z2]]</f>
        <v>0.77901098169446481</v>
      </c>
      <c r="S58" s="1">
        <f>Tabulka13[[#This Row],[std2]]</f>
        <v>2.1986370004217341E-3</v>
      </c>
      <c r="T58" s="1" t="s">
        <v>44</v>
      </c>
      <c r="U58" s="1" t="s">
        <v>28</v>
      </c>
      <c r="V58" s="1" t="str">
        <f>Tabulka13[[#This Row],[z2Label]]</f>
        <v>Dynamic viscosity (mPa.s)</v>
      </c>
      <c r="W58" s="1">
        <f t="shared" si="5"/>
        <v>0</v>
      </c>
      <c r="X58" s="1">
        <f>Tabulka13[[#This Row],[x4]]/2</f>
        <v>0</v>
      </c>
      <c r="Y58" s="1">
        <f>Tabulka13[[#This Row],[z2]]</f>
        <v>0.77901098169446481</v>
      </c>
      <c r="Z58" s="1">
        <f>Tabulka13[[#This Row],[std2]]</f>
        <v>2.1986370004217341E-3</v>
      </c>
      <c r="AA58" s="1" t="s">
        <v>36</v>
      </c>
      <c r="AB58" s="1" t="s">
        <v>73</v>
      </c>
      <c r="AC58" s="1" t="str">
        <f>Tabulka13[[#This Row],[z2Label]]</f>
        <v>Dynamic viscosity (mPa.s)</v>
      </c>
      <c r="AD58" s="1" t="str">
        <f>Tabulka13[[#This Row],[y2]]</f>
        <v>N/A</v>
      </c>
      <c r="AE58" s="1">
        <f>Tabulka13[[#This Row],[x3]]</f>
        <v>0</v>
      </c>
      <c r="AF58" s="1">
        <f>Tabulka13[[#This Row],[x2]]-Tabulka13[[#This Row],[x3]]</f>
        <v>0</v>
      </c>
      <c r="AG58" s="1">
        <f>100-Tabulka13[[#This Row],[Na2O_proc]]-Tabulka13[[#This Row],[CO2_proc]]</f>
        <v>100</v>
      </c>
      <c r="AH58" s="1">
        <f>Tabulka13[[#This Row],[z2]]</f>
        <v>0.77901098169446481</v>
      </c>
      <c r="AI58" s="1">
        <f>Tabulka13[[#This Row],[std2]]</f>
        <v>2.1986370004217341E-3</v>
      </c>
      <c r="AJ58" s="1" t="str">
        <f>Tabulka13[[#This Row],[z2Label]]</f>
        <v>Dynamic viscosity (mPa.s)</v>
      </c>
      <c r="AK58" s="1">
        <v>30</v>
      </c>
      <c r="AL58" s="1" t="s">
        <v>53</v>
      </c>
      <c r="AM58" s="1" t="s">
        <v>79</v>
      </c>
      <c r="AN58" s="1">
        <v>100</v>
      </c>
    </row>
    <row r="59" spans="1:40" ht="16.5" x14ac:dyDescent="0.35">
      <c r="A59" s="1">
        <f t="shared" si="2"/>
        <v>0.48179854852588189</v>
      </c>
      <c r="B59" s="1">
        <f>Tabulka13[[#This Row],[x]]/2</f>
        <v>0.24089927426294094</v>
      </c>
      <c r="C59" s="1">
        <f>Tabulka13[[#This Row],[z2]]</f>
        <v>0.86167367114598714</v>
      </c>
      <c r="D59" s="1">
        <f>Tabulka13[[#This Row],[std2]]</f>
        <v>2.4302607274101005E-4</v>
      </c>
      <c r="E59" s="1">
        <v>1</v>
      </c>
      <c r="F59" s="1" t="s">
        <v>75</v>
      </c>
      <c r="G59" s="1" t="s">
        <v>74</v>
      </c>
      <c r="H59" s="1" t="str">
        <f>Tabulka13[[#This Row],[z2Label]]</f>
        <v>Dynamic viscosity (mPa.s)</v>
      </c>
      <c r="I59" s="1">
        <f t="shared" si="6"/>
        <v>2.5</v>
      </c>
      <c r="J59" s="1" t="s">
        <v>51</v>
      </c>
      <c r="K59">
        <v>0.86167367114598714</v>
      </c>
      <c r="L59">
        <v>2.4302607274101005E-4</v>
      </c>
      <c r="M59" s="1" t="s">
        <v>29</v>
      </c>
      <c r="N59" s="1" t="s">
        <v>28</v>
      </c>
      <c r="O59" s="1" t="s">
        <v>85</v>
      </c>
      <c r="P59" s="1">
        <f t="shared" si="4"/>
        <v>1.4619209765560135</v>
      </c>
      <c r="Q59" s="1" t="s">
        <v>51</v>
      </c>
      <c r="R59" s="1">
        <f>Tabulka13[[#This Row],[z2]]</f>
        <v>0.86167367114598714</v>
      </c>
      <c r="S59" s="1">
        <f>Tabulka13[[#This Row],[std2]]</f>
        <v>2.4302607274101005E-4</v>
      </c>
      <c r="T59" s="1" t="s">
        <v>44</v>
      </c>
      <c r="U59" s="1" t="s">
        <v>28</v>
      </c>
      <c r="V59" s="1" t="str">
        <f>Tabulka13[[#This Row],[z2Label]]</f>
        <v>Dynamic viscosity (mPa.s)</v>
      </c>
      <c r="W59" s="1">
        <f t="shared" si="5"/>
        <v>0.48384405976906314</v>
      </c>
      <c r="X59" s="1">
        <f>Tabulka13[[#This Row],[x4]]/2</f>
        <v>0.24192202988453157</v>
      </c>
      <c r="Y59" s="1">
        <f>Tabulka13[[#This Row],[z2]]</f>
        <v>0.86167367114598714</v>
      </c>
      <c r="Z59" s="1">
        <f>Tabulka13[[#This Row],[std2]]</f>
        <v>2.4302607274101005E-4</v>
      </c>
      <c r="AA59" s="1" t="s">
        <v>36</v>
      </c>
      <c r="AB59" s="1" t="s">
        <v>73</v>
      </c>
      <c r="AC59" s="1" t="str">
        <f>Tabulka13[[#This Row],[z2Label]]</f>
        <v>Dynamic viscosity (mPa.s)</v>
      </c>
      <c r="AD59" s="1" t="str">
        <f>Tabulka13[[#This Row],[y2]]</f>
        <v>N/A</v>
      </c>
      <c r="AE59" s="1">
        <f>Tabulka13[[#This Row],[x3]]</f>
        <v>1.4619209765560135</v>
      </c>
      <c r="AF59" s="1">
        <f>Tabulka13[[#This Row],[x2]]-Tabulka13[[#This Row],[x3]]</f>
        <v>1.0380790234439865</v>
      </c>
      <c r="AG59" s="1">
        <f>100-Tabulka13[[#This Row],[Na2O_proc]]-Tabulka13[[#This Row],[CO2_proc]]</f>
        <v>97.5</v>
      </c>
      <c r="AH59" s="1">
        <f>Tabulka13[[#This Row],[z2]]</f>
        <v>0.86167367114598714</v>
      </c>
      <c r="AI59" s="1">
        <f>Tabulka13[[#This Row],[std2]]</f>
        <v>2.4302607274101005E-4</v>
      </c>
      <c r="AJ59" s="1" t="str">
        <f>Tabulka13[[#This Row],[z2Label]]</f>
        <v>Dynamic viscosity (mPa.s)</v>
      </c>
      <c r="AK59" s="1">
        <v>30</v>
      </c>
      <c r="AL59" s="1" t="s">
        <v>53</v>
      </c>
      <c r="AM59" s="1" t="s">
        <v>79</v>
      </c>
      <c r="AN59" s="1">
        <v>1</v>
      </c>
    </row>
    <row r="60" spans="1:40" ht="16.5" x14ac:dyDescent="0.35">
      <c r="A60" s="1">
        <f t="shared" si="2"/>
        <v>0.9876468079646149</v>
      </c>
      <c r="B60" s="1">
        <f>Tabulka13[[#This Row],[x]]/2</f>
        <v>0.49382340398230745</v>
      </c>
      <c r="C60" s="1">
        <f>Tabulka13[[#This Row],[z2]]</f>
        <v>0.97946579584340587</v>
      </c>
      <c r="D60" s="1">
        <f>Tabulka13[[#This Row],[std2]]</f>
        <v>3.9200204441682478E-4</v>
      </c>
      <c r="E60" s="1">
        <v>1</v>
      </c>
      <c r="F60" s="1" t="s">
        <v>75</v>
      </c>
      <c r="G60" s="1" t="s">
        <v>74</v>
      </c>
      <c r="H60" s="1" t="str">
        <f>Tabulka13[[#This Row],[z2Label]]</f>
        <v>Dynamic viscosity (mPa.s)</v>
      </c>
      <c r="I60" s="1">
        <f t="shared" si="6"/>
        <v>5</v>
      </c>
      <c r="J60" s="1" t="s">
        <v>51</v>
      </c>
      <c r="K60">
        <v>0.97946579584340587</v>
      </c>
      <c r="L60">
        <v>3.9200204441682478E-4</v>
      </c>
      <c r="M60" s="1" t="s">
        <v>29</v>
      </c>
      <c r="N60" s="1" t="s">
        <v>28</v>
      </c>
      <c r="O60" s="1" t="s">
        <v>85</v>
      </c>
      <c r="P60" s="1">
        <f t="shared" si="4"/>
        <v>2.923841953112027</v>
      </c>
      <c r="Q60" s="1" t="s">
        <v>51</v>
      </c>
      <c r="R60" s="1">
        <f>Tabulka13[[#This Row],[z2]]</f>
        <v>0.97946579584340587</v>
      </c>
      <c r="S60" s="1">
        <f>Tabulka13[[#This Row],[std2]]</f>
        <v>3.9200204441682478E-4</v>
      </c>
      <c r="T60" s="1" t="s">
        <v>44</v>
      </c>
      <c r="U60" s="1" t="s">
        <v>28</v>
      </c>
      <c r="V60" s="1" t="str">
        <f>Tabulka13[[#This Row],[z2Label]]</f>
        <v>Dynamic viscosity (mPa.s)</v>
      </c>
      <c r="W60" s="1">
        <f t="shared" si="5"/>
        <v>0.99315359636807699</v>
      </c>
      <c r="X60" s="1">
        <f>Tabulka13[[#This Row],[x4]]/2</f>
        <v>0.49657679818403849</v>
      </c>
      <c r="Y60" s="1">
        <f>Tabulka13[[#This Row],[z2]]</f>
        <v>0.97946579584340587</v>
      </c>
      <c r="Z60" s="1">
        <f>Tabulka13[[#This Row],[std2]]</f>
        <v>3.9200204441682478E-4</v>
      </c>
      <c r="AA60" s="1" t="s">
        <v>36</v>
      </c>
      <c r="AB60" s="1" t="s">
        <v>73</v>
      </c>
      <c r="AC60" s="1" t="str">
        <f>Tabulka13[[#This Row],[z2Label]]</f>
        <v>Dynamic viscosity (mPa.s)</v>
      </c>
      <c r="AD60" s="1" t="str">
        <f>Tabulka13[[#This Row],[y2]]</f>
        <v>N/A</v>
      </c>
      <c r="AE60" s="1">
        <f>Tabulka13[[#This Row],[x3]]</f>
        <v>2.923841953112027</v>
      </c>
      <c r="AF60" s="1">
        <f>Tabulka13[[#This Row],[x2]]-Tabulka13[[#This Row],[x3]]</f>
        <v>2.076158046887973</v>
      </c>
      <c r="AG60" s="1">
        <f>100-Tabulka13[[#This Row],[Na2O_proc]]-Tabulka13[[#This Row],[CO2_proc]]</f>
        <v>95</v>
      </c>
      <c r="AH60" s="1">
        <f>Tabulka13[[#This Row],[z2]]</f>
        <v>0.97946579584340587</v>
      </c>
      <c r="AI60" s="1">
        <f>Tabulka13[[#This Row],[std2]]</f>
        <v>3.9200204441682478E-4</v>
      </c>
      <c r="AJ60" s="1" t="str">
        <f>Tabulka13[[#This Row],[z2Label]]</f>
        <v>Dynamic viscosity (mPa.s)</v>
      </c>
      <c r="AK60" s="1">
        <v>30</v>
      </c>
      <c r="AL60" s="1" t="s">
        <v>53</v>
      </c>
      <c r="AM60" s="1" t="s">
        <v>79</v>
      </c>
      <c r="AN60" s="1">
        <v>1</v>
      </c>
    </row>
    <row r="61" spans="1:40" ht="16.5" x14ac:dyDescent="0.35">
      <c r="A61" s="1">
        <f t="shared" si="2"/>
        <v>1.5183797722023462</v>
      </c>
      <c r="B61" s="1">
        <f>Tabulka13[[#This Row],[x]]/2</f>
        <v>0.75918988610117311</v>
      </c>
      <c r="C61" s="1">
        <f>Tabulka13[[#This Row],[z2]]</f>
        <v>1.1282618038276973</v>
      </c>
      <c r="D61" s="1">
        <f>Tabulka13[[#This Row],[std2]]</f>
        <v>0</v>
      </c>
      <c r="E61" s="1">
        <v>1</v>
      </c>
      <c r="F61" s="1" t="s">
        <v>75</v>
      </c>
      <c r="G61" s="1" t="s">
        <v>74</v>
      </c>
      <c r="H61" s="1" t="str">
        <f>Tabulka13[[#This Row],[z2Label]]</f>
        <v>Dynamic viscosity (mPa.s)</v>
      </c>
      <c r="I61" s="1">
        <f t="shared" si="6"/>
        <v>7.5</v>
      </c>
      <c r="J61" s="1" t="s">
        <v>51</v>
      </c>
      <c r="K61">
        <v>1.1282618038276973</v>
      </c>
      <c r="L61"/>
      <c r="M61" s="1" t="s">
        <v>29</v>
      </c>
      <c r="N61" s="1" t="s">
        <v>28</v>
      </c>
      <c r="O61" s="1" t="s">
        <v>85</v>
      </c>
      <c r="P61" s="1">
        <f t="shared" si="4"/>
        <v>4.3857629296680409</v>
      </c>
      <c r="Q61" s="1" t="s">
        <v>51</v>
      </c>
      <c r="R61" s="1">
        <f>Tabulka13[[#This Row],[z2]]</f>
        <v>1.1282618038276973</v>
      </c>
      <c r="S61" s="1">
        <f>Tabulka13[[#This Row],[std2]]</f>
        <v>0</v>
      </c>
      <c r="T61" s="1" t="s">
        <v>44</v>
      </c>
      <c r="U61" s="1" t="s">
        <v>28</v>
      </c>
      <c r="V61" s="1" t="str">
        <f>Tabulka13[[#This Row],[z2Label]]</f>
        <v>Dynamic viscosity (mPa.s)</v>
      </c>
      <c r="W61" s="1">
        <f t="shared" si="5"/>
        <v>1.5299933781886594</v>
      </c>
      <c r="X61" s="1">
        <f>Tabulka13[[#This Row],[x4]]/2</f>
        <v>0.76499668909432972</v>
      </c>
      <c r="Y61" s="1">
        <f>Tabulka13[[#This Row],[z2]]</f>
        <v>1.1282618038276973</v>
      </c>
      <c r="Z61" s="1">
        <f>Tabulka13[[#This Row],[std2]]</f>
        <v>0</v>
      </c>
      <c r="AA61" s="1" t="s">
        <v>36</v>
      </c>
      <c r="AB61" s="1" t="s">
        <v>73</v>
      </c>
      <c r="AC61" s="1" t="str">
        <f>Tabulka13[[#This Row],[z2Label]]</f>
        <v>Dynamic viscosity (mPa.s)</v>
      </c>
      <c r="AD61" s="1" t="str">
        <f>Tabulka13[[#This Row],[y2]]</f>
        <v>N/A</v>
      </c>
      <c r="AE61" s="1">
        <f>Tabulka13[[#This Row],[x3]]</f>
        <v>4.3857629296680409</v>
      </c>
      <c r="AF61" s="1">
        <f>Tabulka13[[#This Row],[x2]]-Tabulka13[[#This Row],[x3]]</f>
        <v>3.1142370703319591</v>
      </c>
      <c r="AG61" s="1">
        <f>100-Tabulka13[[#This Row],[Na2O_proc]]-Tabulka13[[#This Row],[CO2_proc]]</f>
        <v>92.5</v>
      </c>
      <c r="AH61" s="1">
        <f>Tabulka13[[#This Row],[z2]]</f>
        <v>1.1282618038276973</v>
      </c>
      <c r="AI61" s="1">
        <f>Tabulka13[[#This Row],[std2]]</f>
        <v>0</v>
      </c>
      <c r="AJ61" s="1" t="str">
        <f>Tabulka13[[#This Row],[z2Label]]</f>
        <v>Dynamic viscosity (mPa.s)</v>
      </c>
      <c r="AK61" s="1">
        <v>30</v>
      </c>
      <c r="AL61" s="1" t="s">
        <v>53</v>
      </c>
      <c r="AM61" s="1" t="s">
        <v>79</v>
      </c>
      <c r="AN61" s="1">
        <v>1</v>
      </c>
    </row>
    <row r="62" spans="1:40" ht="16.5" x14ac:dyDescent="0.35">
      <c r="A62" s="1">
        <f t="shared" si="2"/>
        <v>2.075049439186027</v>
      </c>
      <c r="B62" s="1">
        <f>Tabulka13[[#This Row],[x]]/2</f>
        <v>1.0375247195930135</v>
      </c>
      <c r="C62" s="1">
        <f>Tabulka13[[#This Row],[z2]]</f>
        <v>1.3171925047818052</v>
      </c>
      <c r="D62" s="1">
        <f>Tabulka13[[#This Row],[std2]]</f>
        <v>7.8935236599333091E-4</v>
      </c>
      <c r="E62" s="1">
        <v>1</v>
      </c>
      <c r="F62" s="1" t="s">
        <v>75</v>
      </c>
      <c r="G62" s="1" t="s">
        <v>74</v>
      </c>
      <c r="H62" s="1" t="str">
        <f>Tabulka13[[#This Row],[z2Label]]</f>
        <v>Dynamic viscosity (mPa.s)</v>
      </c>
      <c r="I62" s="1">
        <f t="shared" si="6"/>
        <v>10</v>
      </c>
      <c r="J62" s="1" t="s">
        <v>51</v>
      </c>
      <c r="K62">
        <v>1.3171925047818052</v>
      </c>
      <c r="L62">
        <v>7.8935236599333091E-4</v>
      </c>
      <c r="M62" s="1" t="s">
        <v>29</v>
      </c>
      <c r="N62" s="1" t="s">
        <v>28</v>
      </c>
      <c r="O62" s="1" t="s">
        <v>85</v>
      </c>
      <c r="P62" s="1">
        <f t="shared" si="4"/>
        <v>5.847683906224054</v>
      </c>
      <c r="Q62" s="1" t="s">
        <v>51</v>
      </c>
      <c r="R62" s="1">
        <f>Tabulka13[[#This Row],[z2]]</f>
        <v>1.3171925047818052</v>
      </c>
      <c r="S62" s="1">
        <f>Tabulka13[[#This Row],[std2]]</f>
        <v>7.8935236599333091E-4</v>
      </c>
      <c r="T62" s="1" t="s">
        <v>44</v>
      </c>
      <c r="U62" s="1" t="s">
        <v>28</v>
      </c>
      <c r="V62" s="1" t="str">
        <f>Tabulka13[[#This Row],[z2Label]]</f>
        <v>Dynamic viscosity (mPa.s)</v>
      </c>
      <c r="W62" s="1">
        <f t="shared" si="5"/>
        <v>2.096657592332607</v>
      </c>
      <c r="X62" s="1">
        <f>Tabulka13[[#This Row],[x4]]/2</f>
        <v>1.0483287961663035</v>
      </c>
      <c r="Y62" s="1">
        <f>Tabulka13[[#This Row],[z2]]</f>
        <v>1.3171925047818052</v>
      </c>
      <c r="Z62" s="1">
        <f>Tabulka13[[#This Row],[std2]]</f>
        <v>7.8935236599333091E-4</v>
      </c>
      <c r="AA62" s="1" t="s">
        <v>36</v>
      </c>
      <c r="AB62" s="1" t="s">
        <v>73</v>
      </c>
      <c r="AC62" s="1" t="str">
        <f>Tabulka13[[#This Row],[z2Label]]</f>
        <v>Dynamic viscosity (mPa.s)</v>
      </c>
      <c r="AD62" s="1" t="str">
        <f>Tabulka13[[#This Row],[y2]]</f>
        <v>N/A</v>
      </c>
      <c r="AE62" s="1">
        <f>Tabulka13[[#This Row],[x3]]</f>
        <v>5.847683906224054</v>
      </c>
      <c r="AF62" s="1">
        <f>Tabulka13[[#This Row],[x2]]-Tabulka13[[#This Row],[x3]]</f>
        <v>4.152316093775946</v>
      </c>
      <c r="AG62" s="1">
        <f>100-Tabulka13[[#This Row],[Na2O_proc]]-Tabulka13[[#This Row],[CO2_proc]]</f>
        <v>90</v>
      </c>
      <c r="AH62" s="1">
        <f>Tabulka13[[#This Row],[z2]]</f>
        <v>1.3171925047818052</v>
      </c>
      <c r="AI62" s="1">
        <f>Tabulka13[[#This Row],[std2]]</f>
        <v>7.8935236599333091E-4</v>
      </c>
      <c r="AJ62" s="1" t="str">
        <f>Tabulka13[[#This Row],[z2Label]]</f>
        <v>Dynamic viscosity (mPa.s)</v>
      </c>
      <c r="AK62" s="1">
        <v>30</v>
      </c>
      <c r="AL62" s="1" t="s">
        <v>53</v>
      </c>
      <c r="AM62" s="1" t="s">
        <v>79</v>
      </c>
      <c r="AN62" s="1">
        <v>1</v>
      </c>
    </row>
    <row r="63" spans="1:40" ht="16.5" x14ac:dyDescent="0.35">
      <c r="A63" s="1">
        <f t="shared" si="2"/>
        <v>2.6553395264405295</v>
      </c>
      <c r="B63" s="1">
        <f>Tabulka13[[#This Row],[x]]/2</f>
        <v>1.3276697632202648</v>
      </c>
      <c r="C63" s="1">
        <f>Tabulka13[[#This Row],[z2]]</f>
        <v>1.5489169127499527</v>
      </c>
      <c r="D63" s="1">
        <f>Tabulka13[[#This Row],[std2]]</f>
        <v>2.5070483456633296E-4</v>
      </c>
      <c r="E63" s="1">
        <v>1</v>
      </c>
      <c r="F63" s="1" t="s">
        <v>75</v>
      </c>
      <c r="G63" s="1" t="s">
        <v>74</v>
      </c>
      <c r="H63" s="1" t="str">
        <f>Tabulka13[[#This Row],[z2Label]]</f>
        <v>Dynamic viscosity (mPa.s)</v>
      </c>
      <c r="I63" s="1">
        <f t="shared" si="6"/>
        <v>12.5</v>
      </c>
      <c r="J63" s="1" t="s">
        <v>51</v>
      </c>
      <c r="K63">
        <v>1.5489169127499527</v>
      </c>
      <c r="L63">
        <v>2.5070483456633296E-4</v>
      </c>
      <c r="M63" s="1" t="s">
        <v>29</v>
      </c>
      <c r="N63" s="1" t="s">
        <v>28</v>
      </c>
      <c r="O63" s="1" t="s">
        <v>85</v>
      </c>
      <c r="P63" s="1">
        <f t="shared" si="4"/>
        <v>7.3096048827800679</v>
      </c>
      <c r="Q63" s="1" t="s">
        <v>51</v>
      </c>
      <c r="R63" s="1">
        <f>Tabulka13[[#This Row],[z2]]</f>
        <v>1.5489169127499527</v>
      </c>
      <c r="S63" s="1">
        <f>Tabulka13[[#This Row],[std2]]</f>
        <v>2.5070483456633296E-4</v>
      </c>
      <c r="T63" s="1" t="s">
        <v>44</v>
      </c>
      <c r="U63" s="1" t="s">
        <v>28</v>
      </c>
      <c r="V63" s="1" t="str">
        <f>Tabulka13[[#This Row],[z2Label]]</f>
        <v>Dynamic viscosity (mPa.s)</v>
      </c>
      <c r="W63" s="1">
        <f t="shared" si="5"/>
        <v>2.6957026187133519</v>
      </c>
      <c r="X63" s="1">
        <f>Tabulka13[[#This Row],[x4]]/2</f>
        <v>1.347851309356676</v>
      </c>
      <c r="Y63" s="1">
        <f>Tabulka13[[#This Row],[z2]]</f>
        <v>1.5489169127499527</v>
      </c>
      <c r="Z63" s="1">
        <f>Tabulka13[[#This Row],[std2]]</f>
        <v>2.5070483456633296E-4</v>
      </c>
      <c r="AA63" s="1" t="s">
        <v>36</v>
      </c>
      <c r="AB63" s="1" t="s">
        <v>73</v>
      </c>
      <c r="AC63" s="1" t="str">
        <f>Tabulka13[[#This Row],[z2Label]]</f>
        <v>Dynamic viscosity (mPa.s)</v>
      </c>
      <c r="AD63" s="1" t="str">
        <f>Tabulka13[[#This Row],[y2]]</f>
        <v>N/A</v>
      </c>
      <c r="AE63" s="1">
        <f>Tabulka13[[#This Row],[x3]]</f>
        <v>7.3096048827800679</v>
      </c>
      <c r="AF63" s="1">
        <f>Tabulka13[[#This Row],[x2]]-Tabulka13[[#This Row],[x3]]</f>
        <v>5.1903951172199321</v>
      </c>
      <c r="AG63" s="1">
        <f>100-Tabulka13[[#This Row],[Na2O_proc]]-Tabulka13[[#This Row],[CO2_proc]]</f>
        <v>87.5</v>
      </c>
      <c r="AH63" s="1">
        <f>Tabulka13[[#This Row],[z2]]</f>
        <v>1.5489169127499527</v>
      </c>
      <c r="AI63" s="1">
        <f>Tabulka13[[#This Row],[std2]]</f>
        <v>2.5070483456633296E-4</v>
      </c>
      <c r="AJ63" s="1" t="str">
        <f>Tabulka13[[#This Row],[z2Label]]</f>
        <v>Dynamic viscosity (mPa.s)</v>
      </c>
      <c r="AK63" s="1">
        <v>30</v>
      </c>
      <c r="AL63" s="1" t="s">
        <v>53</v>
      </c>
      <c r="AM63" s="1" t="s">
        <v>79</v>
      </c>
      <c r="AN63" s="1">
        <v>1</v>
      </c>
    </row>
    <row r="64" spans="1:40" ht="16.5" x14ac:dyDescent="0.35">
      <c r="A64" s="1">
        <f t="shared" si="2"/>
        <v>3.2679396313572755</v>
      </c>
      <c r="B64" s="1">
        <f>Tabulka13[[#This Row],[x]]/2</f>
        <v>1.6339698156786377</v>
      </c>
      <c r="C64" s="1">
        <f>Tabulka13[[#This Row],[z2]]</f>
        <v>1.8753361485896445</v>
      </c>
      <c r="D64" s="1">
        <f>Tabulka13[[#This Row],[std2]]</f>
        <v>4.5387466249282541E-4</v>
      </c>
      <c r="E64" s="1">
        <v>1</v>
      </c>
      <c r="F64" s="1" t="s">
        <v>75</v>
      </c>
      <c r="G64" s="1" t="s">
        <v>74</v>
      </c>
      <c r="H64" s="1" t="str">
        <f>Tabulka13[[#This Row],[z2Label]]</f>
        <v>Dynamic viscosity (mPa.s)</v>
      </c>
      <c r="I64" s="1">
        <f t="shared" si="6"/>
        <v>15</v>
      </c>
      <c r="J64" s="1" t="s">
        <v>51</v>
      </c>
      <c r="K64">
        <v>1.8753361485896445</v>
      </c>
      <c r="L64">
        <v>4.5387466249282541E-4</v>
      </c>
      <c r="M64" s="1" t="s">
        <v>29</v>
      </c>
      <c r="N64" s="1" t="s">
        <v>28</v>
      </c>
      <c r="O64" s="1" t="s">
        <v>85</v>
      </c>
      <c r="P64" s="1">
        <f t="shared" si="4"/>
        <v>8.7715258593360819</v>
      </c>
      <c r="Q64" s="1" t="s">
        <v>51</v>
      </c>
      <c r="R64" s="1">
        <f>Tabulka13[[#This Row],[z2]]</f>
        <v>1.8753361485896445</v>
      </c>
      <c r="S64" s="1">
        <f>Tabulka13[[#This Row],[std2]]</f>
        <v>4.5387466249282541E-4</v>
      </c>
      <c r="T64" s="1" t="s">
        <v>44</v>
      </c>
      <c r="U64" s="1" t="s">
        <v>28</v>
      </c>
      <c r="V64" s="1" t="str">
        <f>Tabulka13[[#This Row],[z2Label]]</f>
        <v>Dynamic viscosity (mPa.s)</v>
      </c>
      <c r="W64" s="1">
        <f t="shared" si="5"/>
        <v>3.3299855878223767</v>
      </c>
      <c r="X64" s="1">
        <f>Tabulka13[[#This Row],[x4]]/2</f>
        <v>1.6649927939111884</v>
      </c>
      <c r="Y64" s="1">
        <f>Tabulka13[[#This Row],[z2]]</f>
        <v>1.8753361485896445</v>
      </c>
      <c r="Z64" s="1">
        <f>Tabulka13[[#This Row],[std2]]</f>
        <v>4.5387466249282541E-4</v>
      </c>
      <c r="AA64" s="1" t="s">
        <v>36</v>
      </c>
      <c r="AB64" s="1" t="s">
        <v>73</v>
      </c>
      <c r="AC64" s="1" t="str">
        <f>Tabulka13[[#This Row],[z2Label]]</f>
        <v>Dynamic viscosity (mPa.s)</v>
      </c>
      <c r="AD64" s="1" t="str">
        <f>Tabulka13[[#This Row],[y2]]</f>
        <v>N/A</v>
      </c>
      <c r="AE64" s="1">
        <f>Tabulka13[[#This Row],[x3]]</f>
        <v>8.7715258593360819</v>
      </c>
      <c r="AF64" s="1">
        <f>Tabulka13[[#This Row],[x2]]-Tabulka13[[#This Row],[x3]]</f>
        <v>6.2284741406639181</v>
      </c>
      <c r="AG64" s="1">
        <f>100-Tabulka13[[#This Row],[Na2O_proc]]-Tabulka13[[#This Row],[CO2_proc]]</f>
        <v>85</v>
      </c>
      <c r="AH64" s="1">
        <f>Tabulka13[[#This Row],[z2]]</f>
        <v>1.8753361485896445</v>
      </c>
      <c r="AI64" s="1">
        <f>Tabulka13[[#This Row],[std2]]</f>
        <v>4.5387466249282541E-4</v>
      </c>
      <c r="AJ64" s="1" t="str">
        <f>Tabulka13[[#This Row],[z2Label]]</f>
        <v>Dynamic viscosity (mPa.s)</v>
      </c>
      <c r="AK64" s="1">
        <v>30</v>
      </c>
      <c r="AL64" s="1" t="s">
        <v>53</v>
      </c>
      <c r="AM64" s="1" t="s">
        <v>79</v>
      </c>
      <c r="AN64" s="1">
        <v>1</v>
      </c>
    </row>
    <row r="65" spans="1:40" ht="16.5" x14ac:dyDescent="0.35">
      <c r="A65" s="1">
        <f t="shared" si="2"/>
        <v>3.8999899045936921</v>
      </c>
      <c r="B65" s="1">
        <f>Tabulka13[[#This Row],[x]]/2</f>
        <v>1.9499949522968461</v>
      </c>
      <c r="C65" s="1">
        <f>Tabulka13[[#This Row],[z2]]</f>
        <v>2.261890260408399</v>
      </c>
      <c r="D65" s="1">
        <f>Tabulka13[[#This Row],[std2]]</f>
        <v>6.6681844294847251E-4</v>
      </c>
      <c r="E65" s="1">
        <v>1</v>
      </c>
      <c r="F65" s="1" t="s">
        <v>75</v>
      </c>
      <c r="G65" s="1" t="s">
        <v>74</v>
      </c>
      <c r="H65" s="1" t="str">
        <f>Tabulka13[[#This Row],[z2Label]]</f>
        <v>Dynamic viscosity (mPa.s)</v>
      </c>
      <c r="I65" s="1">
        <f t="shared" si="6"/>
        <v>17.5</v>
      </c>
      <c r="J65" s="1" t="s">
        <v>51</v>
      </c>
      <c r="K65">
        <v>2.261890260408399</v>
      </c>
      <c r="L65">
        <v>6.6681844294847251E-4</v>
      </c>
      <c r="M65" s="1" t="s">
        <v>29</v>
      </c>
      <c r="N65" s="1" t="s">
        <v>28</v>
      </c>
      <c r="O65" s="1" t="s">
        <v>85</v>
      </c>
      <c r="P65" s="1">
        <f t="shared" si="4"/>
        <v>10.233446835892094</v>
      </c>
      <c r="Q65" s="1" t="s">
        <v>51</v>
      </c>
      <c r="R65" s="1">
        <f>Tabulka13[[#This Row],[z2]]</f>
        <v>2.261890260408399</v>
      </c>
      <c r="S65" s="1">
        <f>Tabulka13[[#This Row],[std2]]</f>
        <v>6.6681844294847251E-4</v>
      </c>
      <c r="T65" s="1" t="s">
        <v>44</v>
      </c>
      <c r="U65" s="1" t="s">
        <v>28</v>
      </c>
      <c r="V65" s="1" t="str">
        <f>Tabulka13[[#This Row],[z2Label]]</f>
        <v>Dynamic viscosity (mPa.s)</v>
      </c>
      <c r="W65" s="1">
        <f t="shared" si="5"/>
        <v>4.0027099489986124</v>
      </c>
      <c r="X65" s="1">
        <f>Tabulka13[[#This Row],[x4]]/2</f>
        <v>2.0013549744993062</v>
      </c>
      <c r="Y65" s="1">
        <f>Tabulka13[[#This Row],[z2]]</f>
        <v>2.261890260408399</v>
      </c>
      <c r="Z65" s="1">
        <f>Tabulka13[[#This Row],[std2]]</f>
        <v>6.6681844294847251E-4</v>
      </c>
      <c r="AA65" s="1" t="s">
        <v>36</v>
      </c>
      <c r="AB65" s="1" t="s">
        <v>73</v>
      </c>
      <c r="AC65" s="1" t="str">
        <f>Tabulka13[[#This Row],[z2Label]]</f>
        <v>Dynamic viscosity (mPa.s)</v>
      </c>
      <c r="AD65" s="1" t="str">
        <f>Tabulka13[[#This Row],[y2]]</f>
        <v>N/A</v>
      </c>
      <c r="AE65" s="1">
        <f>Tabulka13[[#This Row],[x3]]</f>
        <v>10.233446835892094</v>
      </c>
      <c r="AF65" s="1">
        <f>Tabulka13[[#This Row],[x2]]-Tabulka13[[#This Row],[x3]]</f>
        <v>7.266553164107906</v>
      </c>
      <c r="AG65" s="1">
        <f>100-Tabulka13[[#This Row],[Na2O_proc]]-Tabulka13[[#This Row],[CO2_proc]]</f>
        <v>82.5</v>
      </c>
      <c r="AH65" s="1">
        <f>Tabulka13[[#This Row],[z2]]</f>
        <v>2.261890260408399</v>
      </c>
      <c r="AI65" s="1">
        <f>Tabulka13[[#This Row],[std2]]</f>
        <v>6.6681844294847251E-4</v>
      </c>
      <c r="AJ65" s="1" t="str">
        <f>Tabulka13[[#This Row],[z2Label]]</f>
        <v>Dynamic viscosity (mPa.s)</v>
      </c>
      <c r="AK65" s="1">
        <v>30</v>
      </c>
      <c r="AL65" s="1" t="s">
        <v>53</v>
      </c>
      <c r="AM65" s="1" t="s">
        <v>79</v>
      </c>
      <c r="AN65" s="1">
        <v>1</v>
      </c>
    </row>
    <row r="66" spans="1:40" ht="16.5" x14ac:dyDescent="0.35">
      <c r="A66" s="1">
        <f>A18</f>
        <v>0</v>
      </c>
      <c r="B66" s="1">
        <f>Tabulka13[[#This Row],[x]]/2</f>
        <v>0</v>
      </c>
      <c r="C66" s="1">
        <f>Tabulka13[[#This Row],[z2]]</f>
        <v>0</v>
      </c>
      <c r="D66" s="1" t="str">
        <f>Tabulka13[[#This Row],[std2]]</f>
        <v>–</v>
      </c>
      <c r="E66" s="1">
        <f>E18</f>
        <v>1</v>
      </c>
      <c r="F66" s="1" t="s">
        <v>75</v>
      </c>
      <c r="G66" s="1" t="s">
        <v>74</v>
      </c>
      <c r="H66" s="1" t="str">
        <f>Tabulka13[[#This Row],[z2Label]]</f>
        <v>pH</v>
      </c>
      <c r="I66" s="1">
        <f>I18</f>
        <v>0</v>
      </c>
      <c r="J66" s="1" t="s">
        <v>51</v>
      </c>
      <c r="L66" s="1" t="s">
        <v>46</v>
      </c>
      <c r="M66" s="1" t="s">
        <v>29</v>
      </c>
      <c r="N66" s="1" t="s">
        <v>28</v>
      </c>
      <c r="O66" s="1" t="s">
        <v>70</v>
      </c>
      <c r="P66" s="1">
        <v>0</v>
      </c>
      <c r="Q66" s="1" t="s">
        <v>51</v>
      </c>
      <c r="R66" s="1">
        <f>Tabulka13[[#This Row],[z2]]</f>
        <v>0</v>
      </c>
      <c r="S66" s="1" t="str">
        <f>Tabulka13[[#This Row],[std2]]</f>
        <v>–</v>
      </c>
      <c r="T66" s="1" t="s">
        <v>44</v>
      </c>
      <c r="U66" s="1" t="s">
        <v>28</v>
      </c>
      <c r="V66" s="1" t="str">
        <f>Tabulka13[[#This Row],[z2Label]]</f>
        <v>pH</v>
      </c>
      <c r="W66" s="1">
        <v>0</v>
      </c>
      <c r="X66" s="1">
        <f>Tabulka13[[#This Row],[x4]]/2</f>
        <v>0</v>
      </c>
      <c r="Y66" s="1">
        <f>Tabulka13[[#This Row],[z2]]</f>
        <v>0</v>
      </c>
      <c r="Z66" s="1" t="str">
        <f>Tabulka13[[#This Row],[std2]]</f>
        <v>–</v>
      </c>
      <c r="AA66" s="1" t="s">
        <v>36</v>
      </c>
      <c r="AB66" s="1" t="s">
        <v>73</v>
      </c>
      <c r="AC66" s="1" t="str">
        <f>Tabulka13[[#This Row],[z2Label]]</f>
        <v>pH</v>
      </c>
      <c r="AD66" s="1" t="str">
        <f>Tabulka13[[#This Row],[y2]]</f>
        <v>N/A</v>
      </c>
      <c r="AE66" s="1">
        <f>Tabulka13[[#This Row],[x3]]</f>
        <v>0</v>
      </c>
      <c r="AF66" s="1">
        <f>Tabulka13[[#This Row],[x2]]-Tabulka13[[#This Row],[x3]]</f>
        <v>0</v>
      </c>
      <c r="AG66" s="1">
        <f>100-Tabulka13[[#This Row],[Na2O_proc]]-Tabulka13[[#This Row],[CO2_proc]]</f>
        <v>100</v>
      </c>
      <c r="AH66" s="1">
        <f>Tabulka13[[#This Row],[z2]]</f>
        <v>0</v>
      </c>
      <c r="AI66" s="1" t="str">
        <f>Tabulka13[[#This Row],[std2]]</f>
        <v>–</v>
      </c>
      <c r="AJ66" s="1" t="str">
        <f>Tabulka13[[#This Row],[z2Label]]</f>
        <v>pH</v>
      </c>
      <c r="AK66" s="1">
        <v>25</v>
      </c>
      <c r="AL66" s="1" t="s">
        <v>53</v>
      </c>
      <c r="AM66" s="1" t="s">
        <v>79</v>
      </c>
      <c r="AN66" s="1"/>
    </row>
    <row r="67" spans="1:40" ht="16.5" x14ac:dyDescent="0.35">
      <c r="A67" s="1">
        <v>0.48256513895807857</v>
      </c>
      <c r="B67" s="1">
        <f>Tabulka13[[#This Row],[x]]/2</f>
        <v>0.24128256947903928</v>
      </c>
      <c r="C67" s="1">
        <f>Tabulka13[[#This Row],[z2]]</f>
        <v>11.493</v>
      </c>
      <c r="D67" s="1">
        <f>Tabulka13[[#This Row],[std2]]</f>
        <v>5.6568542494917573E-3</v>
      </c>
      <c r="E67" s="1">
        <f t="shared" ref="E67" si="7">E19</f>
        <v>1</v>
      </c>
      <c r="F67" s="1" t="s">
        <v>75</v>
      </c>
      <c r="G67" s="1" t="s">
        <v>74</v>
      </c>
      <c r="H67" s="1" t="str">
        <f>Tabulka13[[#This Row],[z2Label]]</f>
        <v>pH</v>
      </c>
      <c r="I67" s="1">
        <v>2.5</v>
      </c>
      <c r="J67" s="1" t="s">
        <v>51</v>
      </c>
      <c r="K67" s="1">
        <v>11.493</v>
      </c>
      <c r="L67" s="1">
        <v>5.6568542494917573E-3</v>
      </c>
      <c r="M67" s="1" t="s">
        <v>29</v>
      </c>
      <c r="N67" s="1" t="s">
        <v>28</v>
      </c>
      <c r="O67" s="1" t="s">
        <v>70</v>
      </c>
      <c r="P67" s="1">
        <v>1.4619209765560135</v>
      </c>
      <c r="Q67" s="1" t="s">
        <v>51</v>
      </c>
      <c r="R67" s="1">
        <f>Tabulka13[[#This Row],[z2]]</f>
        <v>11.493</v>
      </c>
      <c r="S67" s="1">
        <f>Tabulka13[[#This Row],[std2]]</f>
        <v>5.6568542494917573E-3</v>
      </c>
      <c r="T67" s="1" t="s">
        <v>44</v>
      </c>
      <c r="U67" s="1" t="s">
        <v>28</v>
      </c>
      <c r="V67" s="1" t="str">
        <f>Tabulka13[[#This Row],[z2Label]]</f>
        <v>pH</v>
      </c>
      <c r="W67" s="1">
        <v>0.48384405976906314</v>
      </c>
      <c r="X67" s="1">
        <f>Tabulka13[[#This Row],[x4]]/2</f>
        <v>0.24192202988453157</v>
      </c>
      <c r="Y67" s="1">
        <f>Tabulka13[[#This Row],[z2]]</f>
        <v>11.493</v>
      </c>
      <c r="Z67" s="1">
        <f>Tabulka13[[#This Row],[std2]]</f>
        <v>5.6568542494917573E-3</v>
      </c>
      <c r="AA67" s="1" t="s">
        <v>36</v>
      </c>
      <c r="AB67" s="1" t="s">
        <v>73</v>
      </c>
      <c r="AC67" s="1" t="str">
        <f>Tabulka13[[#This Row],[z2Label]]</f>
        <v>pH</v>
      </c>
      <c r="AD67" s="1" t="str">
        <f>Tabulka13[[#This Row],[y2]]</f>
        <v>N/A</v>
      </c>
      <c r="AE67" s="1">
        <f>Tabulka13[[#This Row],[x3]]</f>
        <v>1.4619209765560135</v>
      </c>
      <c r="AF67" s="1">
        <f>Tabulka13[[#This Row],[x2]]-Tabulka13[[#This Row],[x3]]</f>
        <v>1.0380790234439865</v>
      </c>
      <c r="AG67" s="1">
        <f>100-Tabulka13[[#This Row],[Na2O_proc]]-Tabulka13[[#This Row],[CO2_proc]]</f>
        <v>97.5</v>
      </c>
      <c r="AH67" s="1">
        <f>Tabulka13[[#This Row],[z2]]</f>
        <v>11.493</v>
      </c>
      <c r="AI67" s="1">
        <f>Tabulka13[[#This Row],[std2]]</f>
        <v>5.6568542494917573E-3</v>
      </c>
      <c r="AJ67" s="1" t="str">
        <f>Tabulka13[[#This Row],[z2Label]]</f>
        <v>pH</v>
      </c>
      <c r="AK67" s="1">
        <v>25</v>
      </c>
      <c r="AL67" s="1" t="s">
        <v>53</v>
      </c>
      <c r="AM67" s="1" t="s">
        <v>79</v>
      </c>
      <c r="AN67" s="1"/>
    </row>
    <row r="68" spans="1:40" ht="16.5" x14ac:dyDescent="0.35">
      <c r="A68" s="1">
        <v>0.98936868801231836</v>
      </c>
      <c r="B68" s="1">
        <f>Tabulka13[[#This Row],[x]]/2</f>
        <v>0.49468434400615918</v>
      </c>
      <c r="C68" s="1">
        <f>Tabulka13[[#This Row],[z2]]</f>
        <v>11.5435</v>
      </c>
      <c r="D68" s="1">
        <f>Tabulka13[[#This Row],[std2]]</f>
        <v>3.5355339059320342E-3</v>
      </c>
      <c r="E68" s="1">
        <f t="shared" ref="E68" si="8">E20</f>
        <v>1</v>
      </c>
      <c r="F68" s="1" t="s">
        <v>75</v>
      </c>
      <c r="G68" s="1" t="s">
        <v>74</v>
      </c>
      <c r="H68" s="1" t="str">
        <f>Tabulka13[[#This Row],[z2Label]]</f>
        <v>pH</v>
      </c>
      <c r="I68" s="1">
        <v>5</v>
      </c>
      <c r="J68" s="1" t="s">
        <v>51</v>
      </c>
      <c r="K68" s="1">
        <v>11.5435</v>
      </c>
      <c r="L68" s="1">
        <v>3.5355339059320342E-3</v>
      </c>
      <c r="M68" s="1" t="s">
        <v>29</v>
      </c>
      <c r="N68" s="1" t="s">
        <v>28</v>
      </c>
      <c r="O68" s="1" t="s">
        <v>70</v>
      </c>
      <c r="P68" s="1">
        <v>2.923841953112027</v>
      </c>
      <c r="Q68" s="1" t="s">
        <v>51</v>
      </c>
      <c r="R68" s="1">
        <f>Tabulka13[[#This Row],[z2]]</f>
        <v>11.5435</v>
      </c>
      <c r="S68" s="1">
        <f>Tabulka13[[#This Row],[std2]]</f>
        <v>3.5355339059320342E-3</v>
      </c>
      <c r="T68" s="1" t="s">
        <v>44</v>
      </c>
      <c r="U68" s="1" t="s">
        <v>28</v>
      </c>
      <c r="V68" s="1" t="str">
        <f>Tabulka13[[#This Row],[z2Label]]</f>
        <v>pH</v>
      </c>
      <c r="W68" s="1">
        <v>0.99315359636807699</v>
      </c>
      <c r="X68" s="1">
        <f>Tabulka13[[#This Row],[x4]]/2</f>
        <v>0.49657679818403849</v>
      </c>
      <c r="Y68" s="1">
        <f>Tabulka13[[#This Row],[z2]]</f>
        <v>11.5435</v>
      </c>
      <c r="Z68" s="1">
        <f>Tabulka13[[#This Row],[std2]]</f>
        <v>3.5355339059320342E-3</v>
      </c>
      <c r="AA68" s="1" t="s">
        <v>36</v>
      </c>
      <c r="AB68" s="1" t="s">
        <v>73</v>
      </c>
      <c r="AC68" s="1" t="str">
        <f>Tabulka13[[#This Row],[z2Label]]</f>
        <v>pH</v>
      </c>
      <c r="AD68" s="1" t="str">
        <f>Tabulka13[[#This Row],[y2]]</f>
        <v>N/A</v>
      </c>
      <c r="AE68" s="1">
        <f>Tabulka13[[#This Row],[x3]]</f>
        <v>2.923841953112027</v>
      </c>
      <c r="AF68" s="1">
        <f>Tabulka13[[#This Row],[x2]]-Tabulka13[[#This Row],[x3]]</f>
        <v>2.076158046887973</v>
      </c>
      <c r="AG68" s="1">
        <f>100-Tabulka13[[#This Row],[Na2O_proc]]-Tabulka13[[#This Row],[CO2_proc]]</f>
        <v>95</v>
      </c>
      <c r="AH68" s="1">
        <f>Tabulka13[[#This Row],[z2]]</f>
        <v>11.5435</v>
      </c>
      <c r="AI68" s="1">
        <f>Tabulka13[[#This Row],[std2]]</f>
        <v>3.5355339059320342E-3</v>
      </c>
      <c r="AJ68" s="1" t="str">
        <f>Tabulka13[[#This Row],[z2Label]]</f>
        <v>pH</v>
      </c>
      <c r="AK68" s="1">
        <v>25</v>
      </c>
      <c r="AL68" s="1" t="s">
        <v>53</v>
      </c>
      <c r="AM68" s="1" t="s">
        <v>79</v>
      </c>
      <c r="AN68" s="1"/>
    </row>
    <row r="69" spans="1:40" ht="16.5" x14ac:dyDescent="0.35">
      <c r="A69" s="1">
        <v>1.521210259951995</v>
      </c>
      <c r="B69" s="1">
        <f>Tabulka13[[#This Row],[x]]/2</f>
        <v>0.7606051299759975</v>
      </c>
      <c r="C69" s="1">
        <f>Tabulka13[[#This Row],[z2]]</f>
        <v>11.593499999999999</v>
      </c>
      <c r="D69" s="1">
        <f>Tabulka13[[#This Row],[std2]]</f>
        <v>3.5355339059332906E-3</v>
      </c>
      <c r="E69" s="1">
        <f t="shared" ref="E69" si="9">E21</f>
        <v>1</v>
      </c>
      <c r="F69" s="1" t="s">
        <v>75</v>
      </c>
      <c r="G69" s="1" t="s">
        <v>74</v>
      </c>
      <c r="H69" s="1" t="str">
        <f>Tabulka13[[#This Row],[z2Label]]</f>
        <v>pH</v>
      </c>
      <c r="I69" s="1">
        <v>7.5</v>
      </c>
      <c r="J69" s="1" t="s">
        <v>51</v>
      </c>
      <c r="K69" s="1">
        <v>11.593499999999999</v>
      </c>
      <c r="L69" s="1">
        <v>3.5355339059332906E-3</v>
      </c>
      <c r="M69" s="1" t="s">
        <v>29</v>
      </c>
      <c r="N69" s="1" t="s">
        <v>28</v>
      </c>
      <c r="O69" s="1" t="s">
        <v>70</v>
      </c>
      <c r="P69" s="1">
        <v>4.3857629296680409</v>
      </c>
      <c r="Q69" s="1" t="s">
        <v>51</v>
      </c>
      <c r="R69" s="1">
        <f>Tabulka13[[#This Row],[z2]]</f>
        <v>11.593499999999999</v>
      </c>
      <c r="S69" s="1">
        <f>Tabulka13[[#This Row],[std2]]</f>
        <v>3.5355339059332906E-3</v>
      </c>
      <c r="T69" s="1" t="s">
        <v>44</v>
      </c>
      <c r="U69" s="1" t="s">
        <v>28</v>
      </c>
      <c r="V69" s="1" t="str">
        <f>Tabulka13[[#This Row],[z2Label]]</f>
        <v>pH</v>
      </c>
      <c r="W69" s="1">
        <v>1.5299933781886594</v>
      </c>
      <c r="X69" s="1">
        <f>Tabulka13[[#This Row],[x4]]/2</f>
        <v>0.76499668909432972</v>
      </c>
      <c r="Y69" s="1">
        <f>Tabulka13[[#This Row],[z2]]</f>
        <v>11.593499999999999</v>
      </c>
      <c r="Z69" s="1">
        <f>Tabulka13[[#This Row],[std2]]</f>
        <v>3.5355339059332906E-3</v>
      </c>
      <c r="AA69" s="1" t="s">
        <v>36</v>
      </c>
      <c r="AB69" s="1" t="s">
        <v>73</v>
      </c>
      <c r="AC69" s="1" t="str">
        <f>Tabulka13[[#This Row],[z2Label]]</f>
        <v>pH</v>
      </c>
      <c r="AD69" s="1" t="str">
        <f>Tabulka13[[#This Row],[y2]]</f>
        <v>N/A</v>
      </c>
      <c r="AE69" s="1">
        <f>Tabulka13[[#This Row],[x3]]</f>
        <v>4.3857629296680409</v>
      </c>
      <c r="AF69" s="1">
        <f>Tabulka13[[#This Row],[x2]]-Tabulka13[[#This Row],[x3]]</f>
        <v>3.1142370703319591</v>
      </c>
      <c r="AG69" s="1">
        <f>100-Tabulka13[[#This Row],[Na2O_proc]]-Tabulka13[[#This Row],[CO2_proc]]</f>
        <v>92.5</v>
      </c>
      <c r="AH69" s="1">
        <f>Tabulka13[[#This Row],[z2]]</f>
        <v>11.593499999999999</v>
      </c>
      <c r="AI69" s="1">
        <f>Tabulka13[[#This Row],[std2]]</f>
        <v>3.5355339059332906E-3</v>
      </c>
      <c r="AJ69" s="1" t="str">
        <f>Tabulka13[[#This Row],[z2Label]]</f>
        <v>pH</v>
      </c>
      <c r="AK69" s="1">
        <v>25</v>
      </c>
      <c r="AL69" s="1" t="s">
        <v>53</v>
      </c>
      <c r="AM69" s="1" t="s">
        <v>79</v>
      </c>
      <c r="AN69" s="1"/>
    </row>
    <row r="70" spans="1:40" ht="16.5" x14ac:dyDescent="0.35">
      <c r="A70" s="1">
        <v>2.079153646423018</v>
      </c>
      <c r="B70" s="1">
        <f>Tabulka13[[#This Row],[x]]/2</f>
        <v>1.039576823211509</v>
      </c>
      <c r="C70" s="1">
        <f>Tabulka13[[#This Row],[z2]]</f>
        <v>11.650499999999999</v>
      </c>
      <c r="D70" s="1">
        <f>Tabulka13[[#This Row],[std2]]</f>
        <v>2.1213203435597231E-3</v>
      </c>
      <c r="E70" s="1">
        <f t="shared" ref="E70" si="10">E22</f>
        <v>1</v>
      </c>
      <c r="F70" s="1" t="s">
        <v>75</v>
      </c>
      <c r="G70" s="1" t="s">
        <v>74</v>
      </c>
      <c r="H70" s="1" t="str">
        <f>Tabulka13[[#This Row],[z2Label]]</f>
        <v>pH</v>
      </c>
      <c r="I70" s="1">
        <v>10</v>
      </c>
      <c r="J70" s="1" t="s">
        <v>51</v>
      </c>
      <c r="K70" s="1">
        <v>11.650499999999999</v>
      </c>
      <c r="L70" s="1">
        <v>2.1213203435597231E-3</v>
      </c>
      <c r="M70" s="1" t="s">
        <v>29</v>
      </c>
      <c r="N70" s="1" t="s">
        <v>28</v>
      </c>
      <c r="O70" s="1" t="s">
        <v>70</v>
      </c>
      <c r="P70" s="1">
        <v>5.847683906224054</v>
      </c>
      <c r="Q70" s="1" t="s">
        <v>51</v>
      </c>
      <c r="R70" s="1">
        <f>Tabulka13[[#This Row],[z2]]</f>
        <v>11.650499999999999</v>
      </c>
      <c r="S70" s="1">
        <f>Tabulka13[[#This Row],[std2]]</f>
        <v>2.1213203435597231E-3</v>
      </c>
      <c r="T70" s="1" t="s">
        <v>44</v>
      </c>
      <c r="U70" s="1" t="s">
        <v>28</v>
      </c>
      <c r="V70" s="1" t="str">
        <f>Tabulka13[[#This Row],[z2Label]]</f>
        <v>pH</v>
      </c>
      <c r="W70" s="1">
        <v>2.096657592332607</v>
      </c>
      <c r="X70" s="1">
        <f>Tabulka13[[#This Row],[x4]]/2</f>
        <v>1.0483287961663035</v>
      </c>
      <c r="Y70" s="1">
        <f>Tabulka13[[#This Row],[z2]]</f>
        <v>11.650499999999999</v>
      </c>
      <c r="Z70" s="1">
        <f>Tabulka13[[#This Row],[std2]]</f>
        <v>2.1213203435597231E-3</v>
      </c>
      <c r="AA70" s="1" t="s">
        <v>36</v>
      </c>
      <c r="AB70" s="1" t="s">
        <v>73</v>
      </c>
      <c r="AC70" s="1" t="str">
        <f>Tabulka13[[#This Row],[z2Label]]</f>
        <v>pH</v>
      </c>
      <c r="AD70" s="1" t="str">
        <f>Tabulka13[[#This Row],[y2]]</f>
        <v>N/A</v>
      </c>
      <c r="AE70" s="1">
        <f>Tabulka13[[#This Row],[x3]]</f>
        <v>5.847683906224054</v>
      </c>
      <c r="AF70" s="1">
        <f>Tabulka13[[#This Row],[x2]]-Tabulka13[[#This Row],[x3]]</f>
        <v>4.152316093775946</v>
      </c>
      <c r="AG70" s="1">
        <f>100-Tabulka13[[#This Row],[Na2O_proc]]-Tabulka13[[#This Row],[CO2_proc]]</f>
        <v>90</v>
      </c>
      <c r="AH70" s="1">
        <f>Tabulka13[[#This Row],[z2]]</f>
        <v>11.650499999999999</v>
      </c>
      <c r="AI70" s="1">
        <f>Tabulka13[[#This Row],[std2]]</f>
        <v>2.1213203435597231E-3</v>
      </c>
      <c r="AJ70" s="1" t="str">
        <f>Tabulka13[[#This Row],[z2Label]]</f>
        <v>pH</v>
      </c>
      <c r="AK70" s="1">
        <v>25</v>
      </c>
      <c r="AL70" s="1" t="s">
        <v>53</v>
      </c>
      <c r="AM70" s="1" t="s">
        <v>79</v>
      </c>
      <c r="AN70" s="1"/>
    </row>
    <row r="71" spans="1:40" ht="16.5" x14ac:dyDescent="0.35">
      <c r="A71" s="1">
        <v>2.660788215358604</v>
      </c>
      <c r="B71" s="1">
        <f>Tabulka13[[#This Row],[x]]/2</f>
        <v>1.330394107679302</v>
      </c>
      <c r="C71" s="1">
        <f>Tabulka13[[#This Row],[z2]]</f>
        <v>11.702500000000001</v>
      </c>
      <c r="D71" s="1">
        <f>Tabulka13[[#This Row],[std2]]</f>
        <v>6.3639610306791689E-3</v>
      </c>
      <c r="E71" s="1">
        <f t="shared" ref="E71" si="11">E23</f>
        <v>1</v>
      </c>
      <c r="F71" s="1" t="s">
        <v>75</v>
      </c>
      <c r="G71" s="1" t="s">
        <v>74</v>
      </c>
      <c r="H71" s="1" t="str">
        <f>Tabulka13[[#This Row],[z2Label]]</f>
        <v>pH</v>
      </c>
      <c r="I71" s="1">
        <v>12.5</v>
      </c>
      <c r="J71" s="1" t="s">
        <v>51</v>
      </c>
      <c r="K71" s="1">
        <v>11.702500000000001</v>
      </c>
      <c r="L71" s="1">
        <v>6.3639610306791689E-3</v>
      </c>
      <c r="M71" s="1" t="s">
        <v>29</v>
      </c>
      <c r="N71" s="1" t="s">
        <v>28</v>
      </c>
      <c r="O71" s="1" t="s">
        <v>70</v>
      </c>
      <c r="P71" s="1">
        <v>7.3096048827800679</v>
      </c>
      <c r="Q71" s="1" t="s">
        <v>51</v>
      </c>
      <c r="R71" s="1">
        <f>Tabulka13[[#This Row],[z2]]</f>
        <v>11.702500000000001</v>
      </c>
      <c r="S71" s="1">
        <f>Tabulka13[[#This Row],[std2]]</f>
        <v>6.3639610306791689E-3</v>
      </c>
      <c r="T71" s="1" t="s">
        <v>44</v>
      </c>
      <c r="U71" s="1" t="s">
        <v>28</v>
      </c>
      <c r="V71" s="1" t="str">
        <f>Tabulka13[[#This Row],[z2Label]]</f>
        <v>pH</v>
      </c>
      <c r="W71" s="1">
        <v>2.6957026187133519</v>
      </c>
      <c r="X71" s="1">
        <f>Tabulka13[[#This Row],[x4]]/2</f>
        <v>1.347851309356676</v>
      </c>
      <c r="Y71" s="1">
        <f>Tabulka13[[#This Row],[z2]]</f>
        <v>11.702500000000001</v>
      </c>
      <c r="Z71" s="1">
        <f>Tabulka13[[#This Row],[std2]]</f>
        <v>6.3639610306791689E-3</v>
      </c>
      <c r="AA71" s="1" t="s">
        <v>36</v>
      </c>
      <c r="AB71" s="1" t="s">
        <v>73</v>
      </c>
      <c r="AC71" s="1" t="str">
        <f>Tabulka13[[#This Row],[z2Label]]</f>
        <v>pH</v>
      </c>
      <c r="AD71" s="1" t="str">
        <f>Tabulka13[[#This Row],[y2]]</f>
        <v>N/A</v>
      </c>
      <c r="AE71" s="1">
        <f>Tabulka13[[#This Row],[x3]]</f>
        <v>7.3096048827800679</v>
      </c>
      <c r="AF71" s="1">
        <f>Tabulka13[[#This Row],[x2]]-Tabulka13[[#This Row],[x3]]</f>
        <v>5.1903951172199321</v>
      </c>
      <c r="AG71" s="1">
        <f>100-Tabulka13[[#This Row],[Na2O_proc]]-Tabulka13[[#This Row],[CO2_proc]]</f>
        <v>87.5</v>
      </c>
      <c r="AH71" s="1">
        <f>Tabulka13[[#This Row],[z2]]</f>
        <v>11.702500000000001</v>
      </c>
      <c r="AI71" s="1">
        <f>Tabulka13[[#This Row],[std2]]</f>
        <v>6.3639610306791689E-3</v>
      </c>
      <c r="AJ71" s="1" t="str">
        <f>Tabulka13[[#This Row],[z2Label]]</f>
        <v>pH</v>
      </c>
      <c r="AK71" s="1">
        <v>25</v>
      </c>
      <c r="AL71" s="1" t="s">
        <v>53</v>
      </c>
      <c r="AM71" s="1" t="s">
        <v>79</v>
      </c>
      <c r="AN71" s="1"/>
    </row>
    <row r="72" spans="1:40" ht="16.5" x14ac:dyDescent="0.35">
      <c r="A72" s="1">
        <v>3.27491678366016</v>
      </c>
      <c r="B72" s="1">
        <f>Tabulka13[[#This Row],[x]]/2</f>
        <v>1.63745839183008</v>
      </c>
      <c r="C72" s="1">
        <f>Tabulka13[[#This Row],[z2]]</f>
        <v>11.754999999999999</v>
      </c>
      <c r="D72" s="1">
        <f>Tabulka13[[#This Row],[std2]]</f>
        <v>1.4142135623735675E-3</v>
      </c>
      <c r="E72" s="1">
        <f t="shared" ref="E72" si="12">E24</f>
        <v>1</v>
      </c>
      <c r="F72" s="1" t="s">
        <v>75</v>
      </c>
      <c r="G72" s="1" t="s">
        <v>74</v>
      </c>
      <c r="H72" s="1" t="str">
        <f>Tabulka13[[#This Row],[z2Label]]</f>
        <v>pH</v>
      </c>
      <c r="I72" s="1">
        <v>15</v>
      </c>
      <c r="J72" s="1" t="s">
        <v>51</v>
      </c>
      <c r="K72" s="1">
        <v>11.754999999999999</v>
      </c>
      <c r="L72" s="1">
        <v>1.4142135623735675E-3</v>
      </c>
      <c r="M72" s="1" t="s">
        <v>29</v>
      </c>
      <c r="N72" s="1" t="s">
        <v>28</v>
      </c>
      <c r="O72" s="1" t="s">
        <v>70</v>
      </c>
      <c r="P72" s="1">
        <v>8.7715258593360819</v>
      </c>
      <c r="Q72" s="1" t="s">
        <v>51</v>
      </c>
      <c r="R72" s="1">
        <f>Tabulka13[[#This Row],[z2]]</f>
        <v>11.754999999999999</v>
      </c>
      <c r="S72" s="1">
        <f>Tabulka13[[#This Row],[std2]]</f>
        <v>1.4142135623735675E-3</v>
      </c>
      <c r="T72" s="1" t="s">
        <v>44</v>
      </c>
      <c r="U72" s="1" t="s">
        <v>28</v>
      </c>
      <c r="V72" s="1" t="str">
        <f>Tabulka13[[#This Row],[z2Label]]</f>
        <v>pH</v>
      </c>
      <c r="W72" s="1">
        <v>3.3299855878223767</v>
      </c>
      <c r="X72" s="1">
        <f>Tabulka13[[#This Row],[x4]]/2</f>
        <v>1.6649927939111884</v>
      </c>
      <c r="Y72" s="1">
        <f>Tabulka13[[#This Row],[z2]]</f>
        <v>11.754999999999999</v>
      </c>
      <c r="Z72" s="1">
        <f>Tabulka13[[#This Row],[std2]]</f>
        <v>1.4142135623735675E-3</v>
      </c>
      <c r="AA72" s="1" t="s">
        <v>36</v>
      </c>
      <c r="AB72" s="1" t="s">
        <v>73</v>
      </c>
      <c r="AC72" s="1" t="str">
        <f>Tabulka13[[#This Row],[z2Label]]</f>
        <v>pH</v>
      </c>
      <c r="AD72" s="1" t="str">
        <f>Tabulka13[[#This Row],[y2]]</f>
        <v>N/A</v>
      </c>
      <c r="AE72" s="1">
        <f>Tabulka13[[#This Row],[x3]]</f>
        <v>8.7715258593360819</v>
      </c>
      <c r="AF72" s="1">
        <f>Tabulka13[[#This Row],[x2]]-Tabulka13[[#This Row],[x3]]</f>
        <v>6.2284741406639181</v>
      </c>
      <c r="AG72" s="1">
        <f>100-Tabulka13[[#This Row],[Na2O_proc]]-Tabulka13[[#This Row],[CO2_proc]]</f>
        <v>85</v>
      </c>
      <c r="AH72" s="1">
        <f>Tabulka13[[#This Row],[z2]]</f>
        <v>11.754999999999999</v>
      </c>
      <c r="AI72" s="1">
        <f>Tabulka13[[#This Row],[std2]]</f>
        <v>1.4142135623735675E-3</v>
      </c>
      <c r="AJ72" s="1" t="str">
        <f>Tabulka13[[#This Row],[z2Label]]</f>
        <v>pH</v>
      </c>
      <c r="AK72" s="1">
        <v>25</v>
      </c>
      <c r="AL72" s="1" t="s">
        <v>53</v>
      </c>
      <c r="AM72" s="1" t="s">
        <v>79</v>
      </c>
      <c r="AN72" s="1"/>
    </row>
    <row r="73" spans="1:40" ht="16.5" x14ac:dyDescent="0.35">
      <c r="A73" s="1">
        <v>3.908460139184518</v>
      </c>
      <c r="B73" s="1">
        <f>Tabulka13[[#This Row],[x]]/2</f>
        <v>1.954230069592259</v>
      </c>
      <c r="C73" s="1">
        <f>Tabulka13[[#This Row],[z2]]</f>
        <v>11.8</v>
      </c>
      <c r="D73" s="1">
        <f>Tabulka13[[#This Row],[std2]]</f>
        <v>1.4142135623735675E-3</v>
      </c>
      <c r="E73" s="1">
        <f t="shared" ref="E73" si="13">E25</f>
        <v>1</v>
      </c>
      <c r="F73" s="1" t="s">
        <v>75</v>
      </c>
      <c r="G73" s="1" t="s">
        <v>74</v>
      </c>
      <c r="H73" s="1" t="str">
        <f>Tabulka13[[#This Row],[z2Label]]</f>
        <v>pH</v>
      </c>
      <c r="I73" s="1">
        <v>17.5</v>
      </c>
      <c r="J73" s="1" t="s">
        <v>51</v>
      </c>
      <c r="K73" s="1">
        <v>11.8</v>
      </c>
      <c r="L73" s="1">
        <v>1.4142135623735675E-3</v>
      </c>
      <c r="M73" s="1" t="s">
        <v>29</v>
      </c>
      <c r="N73" s="1" t="s">
        <v>28</v>
      </c>
      <c r="O73" s="1" t="s">
        <v>70</v>
      </c>
      <c r="P73" s="1">
        <v>10.233446835892094</v>
      </c>
      <c r="Q73" s="1" t="s">
        <v>51</v>
      </c>
      <c r="R73" s="1">
        <f>Tabulka13[[#This Row],[z2]]</f>
        <v>11.8</v>
      </c>
      <c r="S73" s="1">
        <f>Tabulka13[[#This Row],[std2]]</f>
        <v>1.4142135623735675E-3</v>
      </c>
      <c r="T73" s="1" t="s">
        <v>44</v>
      </c>
      <c r="U73" s="1" t="s">
        <v>28</v>
      </c>
      <c r="V73" s="1" t="str">
        <f>Tabulka13[[#This Row],[z2Label]]</f>
        <v>pH</v>
      </c>
      <c r="W73" s="1">
        <v>4.0027099489986124</v>
      </c>
      <c r="X73" s="1">
        <f>Tabulka13[[#This Row],[x4]]/2</f>
        <v>2.0013549744993062</v>
      </c>
      <c r="Y73" s="1">
        <f>Tabulka13[[#This Row],[z2]]</f>
        <v>11.8</v>
      </c>
      <c r="Z73" s="1">
        <f>Tabulka13[[#This Row],[std2]]</f>
        <v>1.4142135623735675E-3</v>
      </c>
      <c r="AA73" s="1" t="s">
        <v>36</v>
      </c>
      <c r="AB73" s="1" t="s">
        <v>73</v>
      </c>
      <c r="AC73" s="1" t="str">
        <f>Tabulka13[[#This Row],[z2Label]]</f>
        <v>pH</v>
      </c>
      <c r="AD73" s="1" t="str">
        <f>Tabulka13[[#This Row],[y2]]</f>
        <v>N/A</v>
      </c>
      <c r="AE73" s="1">
        <f>Tabulka13[[#This Row],[x3]]</f>
        <v>10.233446835892094</v>
      </c>
      <c r="AF73" s="1">
        <f>Tabulka13[[#This Row],[x2]]-Tabulka13[[#This Row],[x3]]</f>
        <v>7.266553164107906</v>
      </c>
      <c r="AG73" s="1">
        <f>100-Tabulka13[[#This Row],[Na2O_proc]]-Tabulka13[[#This Row],[CO2_proc]]</f>
        <v>82.5</v>
      </c>
      <c r="AH73" s="1">
        <f>Tabulka13[[#This Row],[z2]]</f>
        <v>11.8</v>
      </c>
      <c r="AI73" s="1">
        <f>Tabulka13[[#This Row],[std2]]</f>
        <v>1.4142135623735675E-3</v>
      </c>
      <c r="AJ73" s="1" t="str">
        <f>Tabulka13[[#This Row],[z2Label]]</f>
        <v>pH</v>
      </c>
      <c r="AK73" s="1">
        <v>25</v>
      </c>
      <c r="AL73" s="1" t="s">
        <v>53</v>
      </c>
      <c r="AM73" s="1" t="s">
        <v>79</v>
      </c>
      <c r="AN73" s="1"/>
    </row>
    <row r="74" spans="1:40" ht="16.5" x14ac:dyDescent="0.35">
      <c r="A74" s="1">
        <v>4.5741308515616748</v>
      </c>
      <c r="B74" s="1">
        <f>Tabulka13[[#This Row],[x]]/2</f>
        <v>2.2870654257808374</v>
      </c>
      <c r="C74" s="1">
        <f>Tabulka13[[#This Row],[z2]]</f>
        <v>11.8485</v>
      </c>
      <c r="D74" s="1">
        <f>Tabulka13[[#This Row],[std2]]</f>
        <v>2.1213203435597231E-3</v>
      </c>
      <c r="E74" s="1">
        <v>1</v>
      </c>
      <c r="F74" s="1" t="s">
        <v>75</v>
      </c>
      <c r="G74" s="1" t="s">
        <v>74</v>
      </c>
      <c r="H74" s="1" t="str">
        <f>Tabulka13[[#This Row],[z2Label]]</f>
        <v>pH</v>
      </c>
      <c r="I74" s="1">
        <v>20</v>
      </c>
      <c r="J74" s="1" t="s">
        <v>51</v>
      </c>
      <c r="K74" s="1">
        <v>11.8485</v>
      </c>
      <c r="L74" s="1">
        <v>2.1213203435597231E-3</v>
      </c>
      <c r="M74" s="1" t="s">
        <v>29</v>
      </c>
      <c r="N74" s="1" t="s">
        <v>28</v>
      </c>
      <c r="O74" s="1" t="s">
        <v>70</v>
      </c>
      <c r="P74" s="1">
        <v>11.695367812448108</v>
      </c>
      <c r="Q74" s="1" t="s">
        <v>51</v>
      </c>
      <c r="R74" s="1">
        <f>Tabulka13[[#This Row],[z2]]</f>
        <v>11.8485</v>
      </c>
      <c r="S74" s="1">
        <f>Tabulka13[[#This Row],[std2]]</f>
        <v>2.1213203435597231E-3</v>
      </c>
      <c r="T74" s="1" t="s">
        <v>44</v>
      </c>
      <c r="U74" s="1" t="s">
        <v>28</v>
      </c>
      <c r="V74" s="1" t="str">
        <f>Tabulka13[[#This Row],[z2Label]]</f>
        <v>pH</v>
      </c>
      <c r="W74" s="1">
        <v>4.717479582748366</v>
      </c>
      <c r="X74" s="1">
        <f>Tabulka13[[#This Row],[x4]]/2</f>
        <v>2.358739791374183</v>
      </c>
      <c r="Y74" s="1">
        <f>Tabulka13[[#This Row],[z2]]</f>
        <v>11.8485</v>
      </c>
      <c r="Z74" s="1">
        <f>Tabulka13[[#This Row],[std2]]</f>
        <v>2.1213203435597231E-3</v>
      </c>
      <c r="AA74" s="1" t="s">
        <v>36</v>
      </c>
      <c r="AB74" s="1" t="s">
        <v>73</v>
      </c>
      <c r="AC74" s="1" t="str">
        <f>Tabulka13[[#This Row],[z2Label]]</f>
        <v>pH</v>
      </c>
      <c r="AD74" s="1" t="str">
        <f>Tabulka13[[#This Row],[y2]]</f>
        <v>N/A</v>
      </c>
      <c r="AE74" s="1">
        <f>Tabulka13[[#This Row],[x3]]</f>
        <v>11.695367812448108</v>
      </c>
      <c r="AF74" s="1">
        <f>Tabulka13[[#This Row],[x2]]-Tabulka13[[#This Row],[x3]]</f>
        <v>8.304632187551892</v>
      </c>
      <c r="AG74" s="1">
        <f>100-Tabulka13[[#This Row],[Na2O_proc]]-Tabulka13[[#This Row],[CO2_proc]]</f>
        <v>80</v>
      </c>
      <c r="AH74" s="1">
        <f>Tabulka13[[#This Row],[z2]]</f>
        <v>11.8485</v>
      </c>
      <c r="AI74" s="1">
        <f>Tabulka13[[#This Row],[std2]]</f>
        <v>2.1213203435597231E-3</v>
      </c>
      <c r="AJ74" s="1" t="str">
        <f>Tabulka13[[#This Row],[z2Label]]</f>
        <v>pH</v>
      </c>
      <c r="AK74" s="1">
        <v>25</v>
      </c>
      <c r="AL74" s="1" t="s">
        <v>53</v>
      </c>
      <c r="AM74" s="1" t="s">
        <v>79</v>
      </c>
      <c r="AN74" s="1"/>
    </row>
    <row r="75" spans="1:40" ht="16.5" x14ac:dyDescent="0.35">
      <c r="A75" s="1">
        <v>5.2667737711437432</v>
      </c>
      <c r="B75" s="1">
        <f>Tabulka13[[#This Row],[x]]/2</f>
        <v>2.6333868855718716</v>
      </c>
      <c r="C75" s="1">
        <f>Tabulka13[[#This Row],[z2]]</f>
        <v>11.901</v>
      </c>
      <c r="D75" s="1">
        <f>Tabulka13[[#This Row],[std2]]</f>
        <v>1.4142135623723114E-3</v>
      </c>
      <c r="E75" s="1">
        <v>1</v>
      </c>
      <c r="F75" s="1" t="s">
        <v>75</v>
      </c>
      <c r="G75" s="1" t="s">
        <v>74</v>
      </c>
      <c r="H75" s="1" t="str">
        <f>Tabulka13[[#This Row],[z2Label]]</f>
        <v>pH</v>
      </c>
      <c r="I75" s="1">
        <v>22.5</v>
      </c>
      <c r="J75" s="1" t="s">
        <v>51</v>
      </c>
      <c r="K75" s="1">
        <v>11.901</v>
      </c>
      <c r="L75" s="1">
        <v>1.4142135623723114E-3</v>
      </c>
      <c r="M75" s="1" t="s">
        <v>29</v>
      </c>
      <c r="N75" s="1" t="s">
        <v>28</v>
      </c>
      <c r="O75" s="1" t="s">
        <v>70</v>
      </c>
      <c r="P75" s="1">
        <v>13.157288789004124</v>
      </c>
      <c r="Q75" s="1" t="s">
        <v>51</v>
      </c>
      <c r="R75" s="1">
        <f>Tabulka13[[#This Row],[z2]]</f>
        <v>11.901</v>
      </c>
      <c r="S75" s="1">
        <f>Tabulka13[[#This Row],[std2]]</f>
        <v>1.4142135623723114E-3</v>
      </c>
      <c r="T75" s="1" t="s">
        <v>44</v>
      </c>
      <c r="U75" s="1" t="s">
        <v>28</v>
      </c>
      <c r="V75" s="1" t="str">
        <f>Tabulka13[[#This Row],[z2Label]]</f>
        <v>pH</v>
      </c>
      <c r="W75" s="1">
        <v>5.4783633864174579</v>
      </c>
      <c r="X75" s="1">
        <f>Tabulka13[[#This Row],[x4]]/2</f>
        <v>2.739181693208729</v>
      </c>
      <c r="Y75" s="1">
        <f>Tabulka13[[#This Row],[z2]]</f>
        <v>11.901</v>
      </c>
      <c r="Z75" s="1">
        <f>Tabulka13[[#This Row],[std2]]</f>
        <v>1.4142135623723114E-3</v>
      </c>
      <c r="AA75" s="1" t="s">
        <v>36</v>
      </c>
      <c r="AB75" s="1" t="s">
        <v>73</v>
      </c>
      <c r="AC75" s="1" t="str">
        <f>Tabulka13[[#This Row],[z2Label]]</f>
        <v>pH</v>
      </c>
      <c r="AD75" s="1" t="str">
        <f>Tabulka13[[#This Row],[y2]]</f>
        <v>N/A</v>
      </c>
      <c r="AE75" s="1">
        <f>Tabulka13[[#This Row],[x3]]</f>
        <v>13.157288789004124</v>
      </c>
      <c r="AF75" s="1">
        <f>Tabulka13[[#This Row],[x2]]-Tabulka13[[#This Row],[x3]]</f>
        <v>9.3427112109958763</v>
      </c>
      <c r="AG75" s="1">
        <f>100-Tabulka13[[#This Row],[Na2O_proc]]-Tabulka13[[#This Row],[CO2_proc]]</f>
        <v>77.5</v>
      </c>
      <c r="AH75" s="1">
        <f>Tabulka13[[#This Row],[z2]]</f>
        <v>11.901</v>
      </c>
      <c r="AI75" s="1">
        <f>Tabulka13[[#This Row],[std2]]</f>
        <v>1.4142135623723114E-3</v>
      </c>
      <c r="AJ75" s="1" t="str">
        <f>Tabulka13[[#This Row],[z2Label]]</f>
        <v>pH</v>
      </c>
      <c r="AK75" s="1">
        <v>25</v>
      </c>
      <c r="AL75" s="1" t="s">
        <v>53</v>
      </c>
      <c r="AM75" s="1" t="s">
        <v>79</v>
      </c>
      <c r="AN75" s="1"/>
    </row>
    <row r="76" spans="1:40" ht="16.5" x14ac:dyDescent="0.35">
      <c r="A76" s="1">
        <f>A66</f>
        <v>0</v>
      </c>
      <c r="B76" s="1">
        <f>Tabulka13[[#This Row],[x]]/2</f>
        <v>0</v>
      </c>
      <c r="C76" s="1">
        <f>Tabulka13[[#This Row],[z2]]</f>
        <v>1.6605000000000002E-2</v>
      </c>
      <c r="D76" s="1">
        <f>Tabulka13[[#This Row],[std2]]</f>
        <v>1.0033845225037108E-2</v>
      </c>
      <c r="E76" s="1">
        <v>1</v>
      </c>
      <c r="F76" s="1" t="s">
        <v>75</v>
      </c>
      <c r="G76" s="1" t="s">
        <v>74</v>
      </c>
      <c r="H76" s="1" t="str">
        <f>Tabulka13[[#This Row],[z2Label]]</f>
        <v>Conductivity (mS/cm)</v>
      </c>
      <c r="I76" s="1">
        <f>I66</f>
        <v>0</v>
      </c>
      <c r="J76" s="1" t="s">
        <v>51</v>
      </c>
      <c r="K76" s="1">
        <v>1.6605000000000002E-2</v>
      </c>
      <c r="L76" s="1">
        <v>1.0033845225037108E-2</v>
      </c>
      <c r="M76" s="1" t="s">
        <v>29</v>
      </c>
      <c r="N76" s="1" t="s">
        <v>28</v>
      </c>
      <c r="O76" s="1" t="s">
        <v>71</v>
      </c>
      <c r="P76" s="1">
        <f t="shared" ref="P76:P85" si="14">P66</f>
        <v>0</v>
      </c>
      <c r="Q76" s="1" t="s">
        <v>51</v>
      </c>
      <c r="R76" s="1">
        <f>Tabulka13[[#This Row],[z2]]</f>
        <v>1.6605000000000002E-2</v>
      </c>
      <c r="S76" s="1">
        <f>Tabulka13[[#This Row],[std2]]</f>
        <v>1.0033845225037108E-2</v>
      </c>
      <c r="T76" s="1" t="s">
        <v>44</v>
      </c>
      <c r="U76" s="1" t="s">
        <v>28</v>
      </c>
      <c r="V76" s="1" t="str">
        <f>Tabulka13[[#This Row],[z2Label]]</f>
        <v>Conductivity (mS/cm)</v>
      </c>
      <c r="W76" s="1">
        <f t="shared" ref="W76" si="15">W66</f>
        <v>0</v>
      </c>
      <c r="X76" s="1">
        <f>Tabulka13[[#This Row],[x4]]/2</f>
        <v>0</v>
      </c>
      <c r="Y76" s="1">
        <f>Tabulka13[[#This Row],[z2]]</f>
        <v>1.6605000000000002E-2</v>
      </c>
      <c r="Z76" s="1">
        <f>Tabulka13[[#This Row],[std2]]</f>
        <v>1.0033845225037108E-2</v>
      </c>
      <c r="AA76" s="1" t="s">
        <v>36</v>
      </c>
      <c r="AB76" s="1" t="s">
        <v>73</v>
      </c>
      <c r="AC76" s="1" t="str">
        <f>Tabulka13[[#This Row],[z2Label]]</f>
        <v>Conductivity (mS/cm)</v>
      </c>
      <c r="AD76" s="1" t="str">
        <f>Tabulka13[[#This Row],[y2]]</f>
        <v>N/A</v>
      </c>
      <c r="AE76" s="1">
        <f>Tabulka13[[#This Row],[x3]]</f>
        <v>0</v>
      </c>
      <c r="AF76" s="1">
        <f>Tabulka13[[#This Row],[x2]]-Tabulka13[[#This Row],[x3]]</f>
        <v>0</v>
      </c>
      <c r="AG76" s="1">
        <f>100-Tabulka13[[#This Row],[Na2O_proc]]-Tabulka13[[#This Row],[CO2_proc]]</f>
        <v>100</v>
      </c>
      <c r="AH76" s="1">
        <f>Tabulka13[[#This Row],[z2]]</f>
        <v>1.6605000000000002E-2</v>
      </c>
      <c r="AI76" s="1">
        <f>Tabulka13[[#This Row],[std2]]</f>
        <v>1.0033845225037108E-2</v>
      </c>
      <c r="AJ76" s="1" t="str">
        <f>Tabulka13[[#This Row],[z2Label]]</f>
        <v>Conductivity (mS/cm)</v>
      </c>
      <c r="AK76" s="1">
        <v>25</v>
      </c>
      <c r="AL76" s="1" t="s">
        <v>53</v>
      </c>
      <c r="AM76" s="1" t="s">
        <v>79</v>
      </c>
      <c r="AN76" s="1"/>
    </row>
    <row r="77" spans="1:40" ht="16.5" x14ac:dyDescent="0.35">
      <c r="A77" s="1">
        <f t="shared" ref="A77" si="16">A67</f>
        <v>0.48256513895807857</v>
      </c>
      <c r="B77" s="1">
        <f>Tabulka13[[#This Row],[x]]/2</f>
        <v>0.24128256947903928</v>
      </c>
      <c r="C77" s="1">
        <f>Tabulka13[[#This Row],[z2]]</f>
        <v>36</v>
      </c>
      <c r="D77" s="1">
        <f>Tabulka13[[#This Row],[std2]]</f>
        <v>0.56568542494923602</v>
      </c>
      <c r="E77" s="1">
        <v>1</v>
      </c>
      <c r="F77" s="1" t="s">
        <v>75</v>
      </c>
      <c r="G77" s="1" t="s">
        <v>74</v>
      </c>
      <c r="H77" s="1" t="str">
        <f>Tabulka13[[#This Row],[z2Label]]</f>
        <v>Conductivity (mS/cm)</v>
      </c>
      <c r="I77" s="1">
        <f t="shared" ref="I77:I85" si="17">I67</f>
        <v>2.5</v>
      </c>
      <c r="J77" s="1" t="s">
        <v>51</v>
      </c>
      <c r="K77" s="1">
        <v>36</v>
      </c>
      <c r="L77" s="1">
        <v>0.56568542494923602</v>
      </c>
      <c r="M77" s="1" t="s">
        <v>29</v>
      </c>
      <c r="N77" s="1" t="s">
        <v>28</v>
      </c>
      <c r="O77" s="1" t="s">
        <v>71</v>
      </c>
      <c r="P77" s="1">
        <f t="shared" si="14"/>
        <v>1.4619209765560135</v>
      </c>
      <c r="Q77" s="1" t="s">
        <v>51</v>
      </c>
      <c r="R77" s="1">
        <f>Tabulka13[[#This Row],[z2]]</f>
        <v>36</v>
      </c>
      <c r="S77" s="1">
        <f>Tabulka13[[#This Row],[std2]]</f>
        <v>0.56568542494923602</v>
      </c>
      <c r="T77" s="1" t="s">
        <v>44</v>
      </c>
      <c r="U77" s="1" t="s">
        <v>28</v>
      </c>
      <c r="V77" s="1" t="str">
        <f>Tabulka13[[#This Row],[z2Label]]</f>
        <v>Conductivity (mS/cm)</v>
      </c>
      <c r="W77" s="1">
        <f t="shared" ref="W77" si="18">W67</f>
        <v>0.48384405976906314</v>
      </c>
      <c r="X77" s="1">
        <f>Tabulka13[[#This Row],[x4]]/2</f>
        <v>0.24192202988453157</v>
      </c>
      <c r="Y77" s="1">
        <f>Tabulka13[[#This Row],[z2]]</f>
        <v>36</v>
      </c>
      <c r="Z77" s="1">
        <f>Tabulka13[[#This Row],[std2]]</f>
        <v>0.56568542494923602</v>
      </c>
      <c r="AA77" s="1" t="s">
        <v>36</v>
      </c>
      <c r="AB77" s="1" t="s">
        <v>73</v>
      </c>
      <c r="AC77" s="1" t="str">
        <f>Tabulka13[[#This Row],[z2Label]]</f>
        <v>Conductivity (mS/cm)</v>
      </c>
      <c r="AD77" s="1" t="str">
        <f>Tabulka13[[#This Row],[y2]]</f>
        <v>N/A</v>
      </c>
      <c r="AE77" s="1">
        <f>Tabulka13[[#This Row],[x3]]</f>
        <v>1.4619209765560135</v>
      </c>
      <c r="AF77" s="1">
        <f>Tabulka13[[#This Row],[x2]]-Tabulka13[[#This Row],[x3]]</f>
        <v>1.0380790234439865</v>
      </c>
      <c r="AG77" s="1">
        <f>100-Tabulka13[[#This Row],[Na2O_proc]]-Tabulka13[[#This Row],[CO2_proc]]</f>
        <v>97.5</v>
      </c>
      <c r="AH77" s="1">
        <f>Tabulka13[[#This Row],[z2]]</f>
        <v>36</v>
      </c>
      <c r="AI77" s="1">
        <f>Tabulka13[[#This Row],[std2]]</f>
        <v>0.56568542494923602</v>
      </c>
      <c r="AJ77" s="1" t="str">
        <f>Tabulka13[[#This Row],[z2Label]]</f>
        <v>Conductivity (mS/cm)</v>
      </c>
      <c r="AK77" s="1">
        <v>25</v>
      </c>
      <c r="AL77" s="1" t="s">
        <v>53</v>
      </c>
      <c r="AM77" s="1" t="s">
        <v>79</v>
      </c>
      <c r="AN77" s="1"/>
    </row>
    <row r="78" spans="1:40" ht="16.5" x14ac:dyDescent="0.35">
      <c r="A78" s="1">
        <f t="shared" ref="A78" si="19">A68</f>
        <v>0.98936868801231836</v>
      </c>
      <c r="B78" s="1">
        <f>Tabulka13[[#This Row],[x]]/2</f>
        <v>0.49468434400615918</v>
      </c>
      <c r="C78" s="1">
        <f>Tabulka13[[#This Row],[z2]]</f>
        <v>61.599999999999994</v>
      </c>
      <c r="D78" s="1">
        <f>Tabulka13[[#This Row],[std2]]</f>
        <v>1.1313708498984771</v>
      </c>
      <c r="E78" s="1">
        <v>1</v>
      </c>
      <c r="F78" s="1" t="s">
        <v>75</v>
      </c>
      <c r="G78" s="1" t="s">
        <v>74</v>
      </c>
      <c r="H78" s="1" t="str">
        <f>Tabulka13[[#This Row],[z2Label]]</f>
        <v>Conductivity (mS/cm)</v>
      </c>
      <c r="I78" s="1">
        <f t="shared" si="17"/>
        <v>5</v>
      </c>
      <c r="J78" s="1" t="s">
        <v>51</v>
      </c>
      <c r="K78" s="1">
        <v>61.599999999999994</v>
      </c>
      <c r="L78" s="1">
        <v>1.1313708498984771</v>
      </c>
      <c r="M78" s="1" t="s">
        <v>29</v>
      </c>
      <c r="N78" s="1" t="s">
        <v>28</v>
      </c>
      <c r="O78" s="1" t="s">
        <v>71</v>
      </c>
      <c r="P78" s="1">
        <f t="shared" si="14"/>
        <v>2.923841953112027</v>
      </c>
      <c r="Q78" s="1" t="s">
        <v>51</v>
      </c>
      <c r="R78" s="1">
        <f>Tabulka13[[#This Row],[z2]]</f>
        <v>61.599999999999994</v>
      </c>
      <c r="S78" s="1">
        <f>Tabulka13[[#This Row],[std2]]</f>
        <v>1.1313708498984771</v>
      </c>
      <c r="T78" s="1" t="s">
        <v>44</v>
      </c>
      <c r="U78" s="1" t="s">
        <v>28</v>
      </c>
      <c r="V78" s="1" t="str">
        <f>Tabulka13[[#This Row],[z2Label]]</f>
        <v>Conductivity (mS/cm)</v>
      </c>
      <c r="W78" s="1">
        <f t="shared" ref="W78" si="20">W68</f>
        <v>0.99315359636807699</v>
      </c>
      <c r="X78" s="1">
        <f>Tabulka13[[#This Row],[x4]]/2</f>
        <v>0.49657679818403849</v>
      </c>
      <c r="Y78" s="1">
        <f>Tabulka13[[#This Row],[z2]]</f>
        <v>61.599999999999994</v>
      </c>
      <c r="Z78" s="1">
        <f>Tabulka13[[#This Row],[std2]]</f>
        <v>1.1313708498984771</v>
      </c>
      <c r="AA78" s="1" t="s">
        <v>36</v>
      </c>
      <c r="AB78" s="1" t="s">
        <v>73</v>
      </c>
      <c r="AC78" s="1" t="str">
        <f>Tabulka13[[#This Row],[z2Label]]</f>
        <v>Conductivity (mS/cm)</v>
      </c>
      <c r="AD78" s="1" t="str">
        <f>Tabulka13[[#This Row],[y2]]</f>
        <v>N/A</v>
      </c>
      <c r="AE78" s="1">
        <f>Tabulka13[[#This Row],[x3]]</f>
        <v>2.923841953112027</v>
      </c>
      <c r="AF78" s="1">
        <f>Tabulka13[[#This Row],[x2]]-Tabulka13[[#This Row],[x3]]</f>
        <v>2.076158046887973</v>
      </c>
      <c r="AG78" s="1">
        <f>100-Tabulka13[[#This Row],[Na2O_proc]]-Tabulka13[[#This Row],[CO2_proc]]</f>
        <v>95</v>
      </c>
      <c r="AH78" s="1">
        <f>Tabulka13[[#This Row],[z2]]</f>
        <v>61.599999999999994</v>
      </c>
      <c r="AI78" s="1">
        <f>Tabulka13[[#This Row],[std2]]</f>
        <v>1.1313708498984771</v>
      </c>
      <c r="AJ78" s="1" t="str">
        <f>Tabulka13[[#This Row],[z2Label]]</f>
        <v>Conductivity (mS/cm)</v>
      </c>
      <c r="AK78" s="1">
        <v>25</v>
      </c>
      <c r="AL78" s="1" t="s">
        <v>53</v>
      </c>
      <c r="AM78" s="1" t="s">
        <v>79</v>
      </c>
      <c r="AN78" s="1"/>
    </row>
    <row r="79" spans="1:40" ht="16.5" x14ac:dyDescent="0.35">
      <c r="A79" s="1">
        <f t="shared" ref="A79" si="21">A69</f>
        <v>1.521210259951995</v>
      </c>
      <c r="B79" s="1">
        <f>Tabulka13[[#This Row],[x]]/2</f>
        <v>0.7606051299759975</v>
      </c>
      <c r="C79" s="1">
        <f>Tabulka13[[#This Row],[z2]]</f>
        <v>82.05</v>
      </c>
      <c r="D79" s="1">
        <f>Tabulka13[[#This Row],[std2]]</f>
        <v>1.4849242404917458</v>
      </c>
      <c r="E79" s="1">
        <v>1</v>
      </c>
      <c r="F79" s="1" t="s">
        <v>75</v>
      </c>
      <c r="G79" s="1" t="s">
        <v>74</v>
      </c>
      <c r="H79" s="1" t="str">
        <f>Tabulka13[[#This Row],[z2Label]]</f>
        <v>Conductivity (mS/cm)</v>
      </c>
      <c r="I79" s="1">
        <f t="shared" si="17"/>
        <v>7.5</v>
      </c>
      <c r="J79" s="1" t="s">
        <v>51</v>
      </c>
      <c r="K79" s="1">
        <v>82.05</v>
      </c>
      <c r="L79" s="1">
        <v>1.4849242404917458</v>
      </c>
      <c r="M79" s="1" t="s">
        <v>29</v>
      </c>
      <c r="N79" s="1" t="s">
        <v>28</v>
      </c>
      <c r="O79" s="1" t="s">
        <v>71</v>
      </c>
      <c r="P79" s="1">
        <f t="shared" si="14"/>
        <v>4.3857629296680409</v>
      </c>
      <c r="Q79" s="1" t="s">
        <v>51</v>
      </c>
      <c r="R79" s="1">
        <f>Tabulka13[[#This Row],[z2]]</f>
        <v>82.05</v>
      </c>
      <c r="S79" s="1">
        <f>Tabulka13[[#This Row],[std2]]</f>
        <v>1.4849242404917458</v>
      </c>
      <c r="T79" s="1" t="s">
        <v>44</v>
      </c>
      <c r="U79" s="1" t="s">
        <v>28</v>
      </c>
      <c r="V79" s="1" t="str">
        <f>Tabulka13[[#This Row],[z2Label]]</f>
        <v>Conductivity (mS/cm)</v>
      </c>
      <c r="W79" s="1">
        <f t="shared" ref="W79" si="22">W69</f>
        <v>1.5299933781886594</v>
      </c>
      <c r="X79" s="1">
        <f>Tabulka13[[#This Row],[x4]]/2</f>
        <v>0.76499668909432972</v>
      </c>
      <c r="Y79" s="1">
        <f>Tabulka13[[#This Row],[z2]]</f>
        <v>82.05</v>
      </c>
      <c r="Z79" s="1">
        <f>Tabulka13[[#This Row],[std2]]</f>
        <v>1.4849242404917458</v>
      </c>
      <c r="AA79" s="1" t="s">
        <v>36</v>
      </c>
      <c r="AB79" s="1" t="s">
        <v>73</v>
      </c>
      <c r="AC79" s="1" t="str">
        <f>Tabulka13[[#This Row],[z2Label]]</f>
        <v>Conductivity (mS/cm)</v>
      </c>
      <c r="AD79" s="1" t="str">
        <f>Tabulka13[[#This Row],[y2]]</f>
        <v>N/A</v>
      </c>
      <c r="AE79" s="1">
        <f>Tabulka13[[#This Row],[x3]]</f>
        <v>4.3857629296680409</v>
      </c>
      <c r="AF79" s="1">
        <f>Tabulka13[[#This Row],[x2]]-Tabulka13[[#This Row],[x3]]</f>
        <v>3.1142370703319591</v>
      </c>
      <c r="AG79" s="1">
        <f>100-Tabulka13[[#This Row],[Na2O_proc]]-Tabulka13[[#This Row],[CO2_proc]]</f>
        <v>92.5</v>
      </c>
      <c r="AH79" s="1">
        <f>Tabulka13[[#This Row],[z2]]</f>
        <v>82.05</v>
      </c>
      <c r="AI79" s="1">
        <f>Tabulka13[[#This Row],[std2]]</f>
        <v>1.4849242404917458</v>
      </c>
      <c r="AJ79" s="1" t="str">
        <f>Tabulka13[[#This Row],[z2Label]]</f>
        <v>Conductivity (mS/cm)</v>
      </c>
      <c r="AK79" s="1">
        <v>25</v>
      </c>
      <c r="AL79" s="1" t="s">
        <v>53</v>
      </c>
      <c r="AM79" s="1" t="s">
        <v>79</v>
      </c>
      <c r="AN79" s="1"/>
    </row>
    <row r="80" spans="1:40" ht="16.5" x14ac:dyDescent="0.35">
      <c r="A80" s="1">
        <f t="shared" ref="A80" si="23">A70</f>
        <v>2.079153646423018</v>
      </c>
      <c r="B80" s="1">
        <f>Tabulka13[[#This Row],[x]]/2</f>
        <v>1.039576823211509</v>
      </c>
      <c r="C80" s="1">
        <f>Tabulka13[[#This Row],[z2]]</f>
        <v>97.75</v>
      </c>
      <c r="D80" s="1">
        <f>Tabulka13[[#This Row],[std2]]</f>
        <v>1.0606601717798212</v>
      </c>
      <c r="E80" s="1">
        <v>1</v>
      </c>
      <c r="F80" s="1" t="s">
        <v>75</v>
      </c>
      <c r="G80" s="1" t="s">
        <v>74</v>
      </c>
      <c r="H80" s="1" t="str">
        <f>Tabulka13[[#This Row],[z2Label]]</f>
        <v>Conductivity (mS/cm)</v>
      </c>
      <c r="I80" s="1">
        <f t="shared" si="17"/>
        <v>10</v>
      </c>
      <c r="J80" s="1" t="s">
        <v>51</v>
      </c>
      <c r="K80" s="1">
        <v>97.75</v>
      </c>
      <c r="L80" s="1">
        <v>1.0606601717798212</v>
      </c>
      <c r="M80" s="1" t="s">
        <v>29</v>
      </c>
      <c r="N80" s="1" t="s">
        <v>28</v>
      </c>
      <c r="O80" s="1" t="s">
        <v>71</v>
      </c>
      <c r="P80" s="1">
        <f t="shared" si="14"/>
        <v>5.847683906224054</v>
      </c>
      <c r="Q80" s="1" t="s">
        <v>51</v>
      </c>
      <c r="R80" s="1">
        <f>Tabulka13[[#This Row],[z2]]</f>
        <v>97.75</v>
      </c>
      <c r="S80" s="1">
        <f>Tabulka13[[#This Row],[std2]]</f>
        <v>1.0606601717798212</v>
      </c>
      <c r="T80" s="1" t="s">
        <v>44</v>
      </c>
      <c r="U80" s="1" t="s">
        <v>28</v>
      </c>
      <c r="V80" s="1" t="str">
        <f>Tabulka13[[#This Row],[z2Label]]</f>
        <v>Conductivity (mS/cm)</v>
      </c>
      <c r="W80" s="1">
        <f t="shared" ref="W80" si="24">W70</f>
        <v>2.096657592332607</v>
      </c>
      <c r="X80" s="1">
        <f>Tabulka13[[#This Row],[x4]]/2</f>
        <v>1.0483287961663035</v>
      </c>
      <c r="Y80" s="1">
        <f>Tabulka13[[#This Row],[z2]]</f>
        <v>97.75</v>
      </c>
      <c r="Z80" s="1">
        <f>Tabulka13[[#This Row],[std2]]</f>
        <v>1.0606601717798212</v>
      </c>
      <c r="AA80" s="1" t="s">
        <v>36</v>
      </c>
      <c r="AB80" s="1" t="s">
        <v>73</v>
      </c>
      <c r="AC80" s="1" t="str">
        <f>Tabulka13[[#This Row],[z2Label]]</f>
        <v>Conductivity (mS/cm)</v>
      </c>
      <c r="AD80" s="1" t="str">
        <f>Tabulka13[[#This Row],[y2]]</f>
        <v>N/A</v>
      </c>
      <c r="AE80" s="1">
        <f>Tabulka13[[#This Row],[x3]]</f>
        <v>5.847683906224054</v>
      </c>
      <c r="AF80" s="1">
        <f>Tabulka13[[#This Row],[x2]]-Tabulka13[[#This Row],[x3]]</f>
        <v>4.152316093775946</v>
      </c>
      <c r="AG80" s="1">
        <f>100-Tabulka13[[#This Row],[Na2O_proc]]-Tabulka13[[#This Row],[CO2_proc]]</f>
        <v>90</v>
      </c>
      <c r="AH80" s="1">
        <f>Tabulka13[[#This Row],[z2]]</f>
        <v>97.75</v>
      </c>
      <c r="AI80" s="1">
        <f>Tabulka13[[#This Row],[std2]]</f>
        <v>1.0606601717798212</v>
      </c>
      <c r="AJ80" s="1" t="str">
        <f>Tabulka13[[#This Row],[z2Label]]</f>
        <v>Conductivity (mS/cm)</v>
      </c>
      <c r="AK80" s="1">
        <v>25</v>
      </c>
      <c r="AL80" s="1" t="s">
        <v>53</v>
      </c>
      <c r="AM80" s="1" t="s">
        <v>79</v>
      </c>
      <c r="AN80" s="1"/>
    </row>
    <row r="81" spans="1:40" ht="16.5" x14ac:dyDescent="0.35">
      <c r="A81" s="1">
        <f t="shared" ref="A81" si="25">A71</f>
        <v>2.660788215358604</v>
      </c>
      <c r="B81" s="1">
        <f>Tabulka13[[#This Row],[x]]/2</f>
        <v>1.330394107679302</v>
      </c>
      <c r="C81" s="1">
        <f>Tabulka13[[#This Row],[z2]]</f>
        <v>109.35</v>
      </c>
      <c r="D81" s="1">
        <f>Tabulka13[[#This Row],[std2]]</f>
        <v>0.35355339059327379</v>
      </c>
      <c r="E81" s="1">
        <v>1</v>
      </c>
      <c r="F81" s="1" t="s">
        <v>75</v>
      </c>
      <c r="G81" s="1" t="s">
        <v>74</v>
      </c>
      <c r="H81" s="1" t="str">
        <f>Tabulka13[[#This Row],[z2Label]]</f>
        <v>Conductivity (mS/cm)</v>
      </c>
      <c r="I81" s="1">
        <f t="shared" si="17"/>
        <v>12.5</v>
      </c>
      <c r="J81" s="1" t="s">
        <v>51</v>
      </c>
      <c r="K81" s="1">
        <v>109.35</v>
      </c>
      <c r="L81" s="1">
        <v>0.35355339059327379</v>
      </c>
      <c r="M81" s="1" t="s">
        <v>29</v>
      </c>
      <c r="N81" s="1" t="s">
        <v>28</v>
      </c>
      <c r="O81" s="1" t="s">
        <v>71</v>
      </c>
      <c r="P81" s="1">
        <f t="shared" si="14"/>
        <v>7.3096048827800679</v>
      </c>
      <c r="Q81" s="1" t="s">
        <v>51</v>
      </c>
      <c r="R81" s="1">
        <f>Tabulka13[[#This Row],[z2]]</f>
        <v>109.35</v>
      </c>
      <c r="S81" s="1">
        <f>Tabulka13[[#This Row],[std2]]</f>
        <v>0.35355339059327379</v>
      </c>
      <c r="T81" s="1" t="s">
        <v>44</v>
      </c>
      <c r="U81" s="1" t="s">
        <v>28</v>
      </c>
      <c r="V81" s="1" t="str">
        <f>Tabulka13[[#This Row],[z2Label]]</f>
        <v>Conductivity (mS/cm)</v>
      </c>
      <c r="W81" s="1">
        <f t="shared" ref="W81" si="26">W71</f>
        <v>2.6957026187133519</v>
      </c>
      <c r="X81" s="1">
        <f>Tabulka13[[#This Row],[x4]]/2</f>
        <v>1.347851309356676</v>
      </c>
      <c r="Y81" s="1">
        <f>Tabulka13[[#This Row],[z2]]</f>
        <v>109.35</v>
      </c>
      <c r="Z81" s="1">
        <f>Tabulka13[[#This Row],[std2]]</f>
        <v>0.35355339059327379</v>
      </c>
      <c r="AA81" s="1" t="s">
        <v>36</v>
      </c>
      <c r="AB81" s="1" t="s">
        <v>73</v>
      </c>
      <c r="AC81" s="1" t="str">
        <f>Tabulka13[[#This Row],[z2Label]]</f>
        <v>Conductivity (mS/cm)</v>
      </c>
      <c r="AD81" s="1" t="str">
        <f>Tabulka13[[#This Row],[y2]]</f>
        <v>N/A</v>
      </c>
      <c r="AE81" s="1">
        <f>Tabulka13[[#This Row],[x3]]</f>
        <v>7.3096048827800679</v>
      </c>
      <c r="AF81" s="1">
        <f>Tabulka13[[#This Row],[x2]]-Tabulka13[[#This Row],[x3]]</f>
        <v>5.1903951172199321</v>
      </c>
      <c r="AG81" s="1">
        <f>100-Tabulka13[[#This Row],[Na2O_proc]]-Tabulka13[[#This Row],[CO2_proc]]</f>
        <v>87.5</v>
      </c>
      <c r="AH81" s="1">
        <f>Tabulka13[[#This Row],[z2]]</f>
        <v>109.35</v>
      </c>
      <c r="AI81" s="1">
        <f>Tabulka13[[#This Row],[std2]]</f>
        <v>0.35355339059327379</v>
      </c>
      <c r="AJ81" s="1" t="str">
        <f>Tabulka13[[#This Row],[z2Label]]</f>
        <v>Conductivity (mS/cm)</v>
      </c>
      <c r="AK81" s="1">
        <v>25</v>
      </c>
      <c r="AL81" s="1" t="s">
        <v>53</v>
      </c>
      <c r="AM81" s="1" t="s">
        <v>79</v>
      </c>
      <c r="AN81" s="1"/>
    </row>
    <row r="82" spans="1:40" ht="16.5" x14ac:dyDescent="0.35">
      <c r="A82" s="1">
        <f t="shared" ref="A82" si="27">A72</f>
        <v>3.27491678366016</v>
      </c>
      <c r="B82" s="1">
        <f>Tabulka13[[#This Row],[x]]/2</f>
        <v>1.63745839183008</v>
      </c>
      <c r="C82" s="1">
        <f>Tabulka13[[#This Row],[z2]]</f>
        <v>118.5</v>
      </c>
      <c r="D82" s="1">
        <f>Tabulka13[[#This Row],[std2]]</f>
        <v>1.2727922061357937</v>
      </c>
      <c r="E82" s="1">
        <v>1</v>
      </c>
      <c r="F82" s="1" t="s">
        <v>75</v>
      </c>
      <c r="G82" s="1" t="s">
        <v>74</v>
      </c>
      <c r="H82" s="1" t="str">
        <f>Tabulka13[[#This Row],[z2Label]]</f>
        <v>Conductivity (mS/cm)</v>
      </c>
      <c r="I82" s="1">
        <f t="shared" si="17"/>
        <v>15</v>
      </c>
      <c r="J82" s="1" t="s">
        <v>51</v>
      </c>
      <c r="K82" s="1">
        <v>118.5</v>
      </c>
      <c r="L82" s="1">
        <v>1.2727922061357937</v>
      </c>
      <c r="M82" s="1" t="s">
        <v>29</v>
      </c>
      <c r="N82" s="1" t="s">
        <v>28</v>
      </c>
      <c r="O82" s="1" t="s">
        <v>71</v>
      </c>
      <c r="P82" s="1">
        <f t="shared" si="14"/>
        <v>8.7715258593360819</v>
      </c>
      <c r="Q82" s="1" t="s">
        <v>51</v>
      </c>
      <c r="R82" s="1">
        <f>Tabulka13[[#This Row],[z2]]</f>
        <v>118.5</v>
      </c>
      <c r="S82" s="1">
        <f>Tabulka13[[#This Row],[std2]]</f>
        <v>1.2727922061357937</v>
      </c>
      <c r="T82" s="1" t="s">
        <v>44</v>
      </c>
      <c r="U82" s="1" t="s">
        <v>28</v>
      </c>
      <c r="V82" s="1" t="str">
        <f>Tabulka13[[#This Row],[z2Label]]</f>
        <v>Conductivity (mS/cm)</v>
      </c>
      <c r="W82" s="1">
        <f t="shared" ref="W82" si="28">W72</f>
        <v>3.3299855878223767</v>
      </c>
      <c r="X82" s="1">
        <f>Tabulka13[[#This Row],[x4]]/2</f>
        <v>1.6649927939111884</v>
      </c>
      <c r="Y82" s="1">
        <f>Tabulka13[[#This Row],[z2]]</f>
        <v>118.5</v>
      </c>
      <c r="Z82" s="1">
        <f>Tabulka13[[#This Row],[std2]]</f>
        <v>1.2727922061357937</v>
      </c>
      <c r="AA82" s="1" t="s">
        <v>36</v>
      </c>
      <c r="AB82" s="1" t="s">
        <v>73</v>
      </c>
      <c r="AC82" s="1" t="str">
        <f>Tabulka13[[#This Row],[z2Label]]</f>
        <v>Conductivity (mS/cm)</v>
      </c>
      <c r="AD82" s="1" t="str">
        <f>Tabulka13[[#This Row],[y2]]</f>
        <v>N/A</v>
      </c>
      <c r="AE82" s="1">
        <f>Tabulka13[[#This Row],[x3]]</f>
        <v>8.7715258593360819</v>
      </c>
      <c r="AF82" s="1">
        <f>Tabulka13[[#This Row],[x2]]-Tabulka13[[#This Row],[x3]]</f>
        <v>6.2284741406639181</v>
      </c>
      <c r="AG82" s="1">
        <f>100-Tabulka13[[#This Row],[Na2O_proc]]-Tabulka13[[#This Row],[CO2_proc]]</f>
        <v>85</v>
      </c>
      <c r="AH82" s="1">
        <f>Tabulka13[[#This Row],[z2]]</f>
        <v>118.5</v>
      </c>
      <c r="AI82" s="1">
        <f>Tabulka13[[#This Row],[std2]]</f>
        <v>1.2727922061357937</v>
      </c>
      <c r="AJ82" s="1" t="str">
        <f>Tabulka13[[#This Row],[z2Label]]</f>
        <v>Conductivity (mS/cm)</v>
      </c>
      <c r="AK82" s="1">
        <v>25</v>
      </c>
      <c r="AL82" s="1" t="s">
        <v>53</v>
      </c>
      <c r="AM82" s="1" t="s">
        <v>79</v>
      </c>
      <c r="AN82" s="1"/>
    </row>
    <row r="83" spans="1:40" ht="16.5" x14ac:dyDescent="0.35">
      <c r="A83" s="1">
        <f t="shared" ref="A83" si="29">A73</f>
        <v>3.908460139184518</v>
      </c>
      <c r="B83" s="1">
        <f>Tabulka13[[#This Row],[x]]/2</f>
        <v>1.954230069592259</v>
      </c>
      <c r="C83" s="1">
        <f>Tabulka13[[#This Row],[z2]]</f>
        <v>123.55000000000001</v>
      </c>
      <c r="D83" s="1">
        <f>Tabulka13[[#This Row],[std2]]</f>
        <v>3.0405591591021524</v>
      </c>
      <c r="E83" s="1">
        <v>1</v>
      </c>
      <c r="F83" s="1" t="s">
        <v>75</v>
      </c>
      <c r="G83" s="1" t="s">
        <v>74</v>
      </c>
      <c r="H83" s="1" t="str">
        <f>Tabulka13[[#This Row],[z2Label]]</f>
        <v>Conductivity (mS/cm)</v>
      </c>
      <c r="I83" s="1">
        <f t="shared" si="17"/>
        <v>17.5</v>
      </c>
      <c r="J83" s="1" t="s">
        <v>51</v>
      </c>
      <c r="K83" s="1">
        <v>123.55000000000001</v>
      </c>
      <c r="L83" s="1">
        <v>3.0405591591021524</v>
      </c>
      <c r="M83" s="1" t="s">
        <v>29</v>
      </c>
      <c r="N83" s="1" t="s">
        <v>28</v>
      </c>
      <c r="O83" s="1" t="s">
        <v>71</v>
      </c>
      <c r="P83" s="1">
        <f t="shared" si="14"/>
        <v>10.233446835892094</v>
      </c>
      <c r="Q83" s="1" t="s">
        <v>51</v>
      </c>
      <c r="R83" s="1">
        <f>Tabulka13[[#This Row],[z2]]</f>
        <v>123.55000000000001</v>
      </c>
      <c r="S83" s="1">
        <f>Tabulka13[[#This Row],[std2]]</f>
        <v>3.0405591591021524</v>
      </c>
      <c r="T83" s="1" t="s">
        <v>44</v>
      </c>
      <c r="U83" s="1" t="s">
        <v>28</v>
      </c>
      <c r="V83" s="1" t="str">
        <f>Tabulka13[[#This Row],[z2Label]]</f>
        <v>Conductivity (mS/cm)</v>
      </c>
      <c r="W83" s="1">
        <f t="shared" ref="W83" si="30">W73</f>
        <v>4.0027099489986124</v>
      </c>
      <c r="X83" s="1">
        <f>Tabulka13[[#This Row],[x4]]/2</f>
        <v>2.0013549744993062</v>
      </c>
      <c r="Y83" s="1">
        <f>Tabulka13[[#This Row],[z2]]</f>
        <v>123.55000000000001</v>
      </c>
      <c r="Z83" s="1">
        <f>Tabulka13[[#This Row],[std2]]</f>
        <v>3.0405591591021524</v>
      </c>
      <c r="AA83" s="1" t="s">
        <v>36</v>
      </c>
      <c r="AB83" s="1" t="s">
        <v>73</v>
      </c>
      <c r="AC83" s="1" t="str">
        <f>Tabulka13[[#This Row],[z2Label]]</f>
        <v>Conductivity (mS/cm)</v>
      </c>
      <c r="AD83" s="1" t="str">
        <f>Tabulka13[[#This Row],[y2]]</f>
        <v>N/A</v>
      </c>
      <c r="AE83" s="1">
        <f>Tabulka13[[#This Row],[x3]]</f>
        <v>10.233446835892094</v>
      </c>
      <c r="AF83" s="1">
        <f>Tabulka13[[#This Row],[x2]]-Tabulka13[[#This Row],[x3]]</f>
        <v>7.266553164107906</v>
      </c>
      <c r="AG83" s="1">
        <f>100-Tabulka13[[#This Row],[Na2O_proc]]-Tabulka13[[#This Row],[CO2_proc]]</f>
        <v>82.5</v>
      </c>
      <c r="AH83" s="1">
        <f>Tabulka13[[#This Row],[z2]]</f>
        <v>123.55000000000001</v>
      </c>
      <c r="AI83" s="1">
        <f>Tabulka13[[#This Row],[std2]]</f>
        <v>3.0405591591021524</v>
      </c>
      <c r="AJ83" s="1" t="str">
        <f>Tabulka13[[#This Row],[z2Label]]</f>
        <v>Conductivity (mS/cm)</v>
      </c>
      <c r="AK83" s="1">
        <v>25</v>
      </c>
      <c r="AL83" s="1" t="s">
        <v>53</v>
      </c>
      <c r="AM83" s="1" t="s">
        <v>79</v>
      </c>
      <c r="AN83" s="1"/>
    </row>
    <row r="84" spans="1:40" ht="16.5" x14ac:dyDescent="0.35">
      <c r="A84" s="1">
        <f t="shared" ref="A84" si="31">A74</f>
        <v>4.5741308515616748</v>
      </c>
      <c r="B84" s="1">
        <f>Tabulka13[[#This Row],[x]]/2</f>
        <v>2.2870654257808374</v>
      </c>
      <c r="C84" s="1">
        <f>Tabulka13[[#This Row],[z2]]</f>
        <v>124.94999999999999</v>
      </c>
      <c r="D84" s="1">
        <f>Tabulka13[[#This Row],[std2]]</f>
        <v>3.0405591591021524</v>
      </c>
      <c r="E84" s="1">
        <v>1</v>
      </c>
      <c r="F84" s="1" t="s">
        <v>75</v>
      </c>
      <c r="G84" s="1" t="s">
        <v>74</v>
      </c>
      <c r="H84" s="1" t="str">
        <f>Tabulka13[[#This Row],[z2Label]]</f>
        <v>Conductivity (mS/cm)</v>
      </c>
      <c r="I84" s="1">
        <f t="shared" si="17"/>
        <v>20</v>
      </c>
      <c r="J84" s="1" t="s">
        <v>51</v>
      </c>
      <c r="K84" s="1">
        <v>124.94999999999999</v>
      </c>
      <c r="L84" s="1">
        <v>3.0405591591021524</v>
      </c>
      <c r="M84" s="1" t="s">
        <v>29</v>
      </c>
      <c r="N84" s="1" t="s">
        <v>28</v>
      </c>
      <c r="O84" s="1" t="s">
        <v>71</v>
      </c>
      <c r="P84" s="1">
        <f t="shared" si="14"/>
        <v>11.695367812448108</v>
      </c>
      <c r="Q84" s="1" t="s">
        <v>51</v>
      </c>
      <c r="R84" s="1">
        <f>Tabulka13[[#This Row],[z2]]</f>
        <v>124.94999999999999</v>
      </c>
      <c r="S84" s="1">
        <f>Tabulka13[[#This Row],[std2]]</f>
        <v>3.0405591591021524</v>
      </c>
      <c r="T84" s="1" t="s">
        <v>44</v>
      </c>
      <c r="U84" s="1" t="s">
        <v>28</v>
      </c>
      <c r="V84" s="1" t="str">
        <f>Tabulka13[[#This Row],[z2Label]]</f>
        <v>Conductivity (mS/cm)</v>
      </c>
      <c r="W84" s="1">
        <f t="shared" ref="W84" si="32">W74</f>
        <v>4.717479582748366</v>
      </c>
      <c r="X84" s="1">
        <f>Tabulka13[[#This Row],[x4]]/2</f>
        <v>2.358739791374183</v>
      </c>
      <c r="Y84" s="1">
        <f>Tabulka13[[#This Row],[z2]]</f>
        <v>124.94999999999999</v>
      </c>
      <c r="Z84" s="1">
        <f>Tabulka13[[#This Row],[std2]]</f>
        <v>3.0405591591021524</v>
      </c>
      <c r="AA84" s="1" t="s">
        <v>36</v>
      </c>
      <c r="AB84" s="1" t="s">
        <v>73</v>
      </c>
      <c r="AC84" s="1" t="str">
        <f>Tabulka13[[#This Row],[z2Label]]</f>
        <v>Conductivity (mS/cm)</v>
      </c>
      <c r="AD84" s="1" t="str">
        <f>Tabulka13[[#This Row],[y2]]</f>
        <v>N/A</v>
      </c>
      <c r="AE84" s="1">
        <f>Tabulka13[[#This Row],[x3]]</f>
        <v>11.695367812448108</v>
      </c>
      <c r="AF84" s="1">
        <f>Tabulka13[[#This Row],[x2]]-Tabulka13[[#This Row],[x3]]</f>
        <v>8.304632187551892</v>
      </c>
      <c r="AG84" s="1">
        <f>100-Tabulka13[[#This Row],[Na2O_proc]]-Tabulka13[[#This Row],[CO2_proc]]</f>
        <v>80</v>
      </c>
      <c r="AH84" s="1">
        <f>Tabulka13[[#This Row],[z2]]</f>
        <v>124.94999999999999</v>
      </c>
      <c r="AI84" s="1">
        <f>Tabulka13[[#This Row],[std2]]</f>
        <v>3.0405591591021524</v>
      </c>
      <c r="AJ84" s="1" t="str">
        <f>Tabulka13[[#This Row],[z2Label]]</f>
        <v>Conductivity (mS/cm)</v>
      </c>
      <c r="AK84" s="1">
        <v>25</v>
      </c>
      <c r="AL84" s="1" t="s">
        <v>53</v>
      </c>
      <c r="AM84" s="1" t="s">
        <v>79</v>
      </c>
      <c r="AN84" s="1"/>
    </row>
    <row r="85" spans="1:40" ht="16.5" x14ac:dyDescent="0.35">
      <c r="A85" s="1">
        <f t="shared" ref="A85" si="33">A75</f>
        <v>5.2667737711437432</v>
      </c>
      <c r="B85" s="1">
        <f>Tabulka13[[#This Row],[x]]/2</f>
        <v>2.6333868855718716</v>
      </c>
      <c r="C85" s="1">
        <f>Tabulka13[[#This Row],[z2]]</f>
        <v>122.85</v>
      </c>
      <c r="D85" s="1">
        <f>Tabulka13[[#This Row],[std2]]</f>
        <v>3.6062445840513986</v>
      </c>
      <c r="E85" s="1">
        <v>1</v>
      </c>
      <c r="F85" s="1" t="s">
        <v>75</v>
      </c>
      <c r="G85" s="1" t="s">
        <v>74</v>
      </c>
      <c r="H85" s="1" t="str">
        <f>Tabulka13[[#This Row],[z2Label]]</f>
        <v>Conductivity (mS/cm)</v>
      </c>
      <c r="I85" s="1">
        <f t="shared" si="17"/>
        <v>22.5</v>
      </c>
      <c r="J85" s="1" t="s">
        <v>51</v>
      </c>
      <c r="K85" s="1">
        <v>122.85</v>
      </c>
      <c r="L85" s="1">
        <v>3.6062445840513986</v>
      </c>
      <c r="M85" s="1" t="s">
        <v>29</v>
      </c>
      <c r="N85" s="1" t="s">
        <v>28</v>
      </c>
      <c r="O85" s="1" t="s">
        <v>71</v>
      </c>
      <c r="P85" s="1">
        <f t="shared" si="14"/>
        <v>13.157288789004124</v>
      </c>
      <c r="Q85" s="1" t="s">
        <v>51</v>
      </c>
      <c r="R85" s="1">
        <f>Tabulka13[[#This Row],[z2]]</f>
        <v>122.85</v>
      </c>
      <c r="S85" s="1">
        <f>Tabulka13[[#This Row],[std2]]</f>
        <v>3.6062445840513986</v>
      </c>
      <c r="T85" s="1" t="s">
        <v>44</v>
      </c>
      <c r="U85" s="1" t="s">
        <v>28</v>
      </c>
      <c r="V85" s="1" t="str">
        <f>Tabulka13[[#This Row],[z2Label]]</f>
        <v>Conductivity (mS/cm)</v>
      </c>
      <c r="W85" s="1">
        <f t="shared" ref="W85" si="34">W75</f>
        <v>5.4783633864174579</v>
      </c>
      <c r="X85" s="1">
        <f>Tabulka13[[#This Row],[x4]]/2</f>
        <v>2.739181693208729</v>
      </c>
      <c r="Y85" s="1">
        <f>Tabulka13[[#This Row],[z2]]</f>
        <v>122.85</v>
      </c>
      <c r="Z85" s="1">
        <f>Tabulka13[[#This Row],[std2]]</f>
        <v>3.6062445840513986</v>
      </c>
      <c r="AA85" s="1" t="s">
        <v>36</v>
      </c>
      <c r="AB85" s="1" t="s">
        <v>73</v>
      </c>
      <c r="AC85" s="1" t="str">
        <f>Tabulka13[[#This Row],[z2Label]]</f>
        <v>Conductivity (mS/cm)</v>
      </c>
      <c r="AD85" s="1" t="str">
        <f>Tabulka13[[#This Row],[y2]]</f>
        <v>N/A</v>
      </c>
      <c r="AE85" s="1">
        <f>Tabulka13[[#This Row],[x3]]</f>
        <v>13.157288789004124</v>
      </c>
      <c r="AF85" s="1">
        <f>Tabulka13[[#This Row],[x2]]-Tabulka13[[#This Row],[x3]]</f>
        <v>9.3427112109958763</v>
      </c>
      <c r="AG85" s="1">
        <f>100-Tabulka13[[#This Row],[Na2O_proc]]-Tabulka13[[#This Row],[CO2_proc]]</f>
        <v>77.5</v>
      </c>
      <c r="AH85" s="1">
        <f>Tabulka13[[#This Row],[z2]]</f>
        <v>122.85</v>
      </c>
      <c r="AI85" s="1">
        <f>Tabulka13[[#This Row],[std2]]</f>
        <v>3.6062445840513986</v>
      </c>
      <c r="AJ85" s="1" t="str">
        <f>Tabulka13[[#This Row],[z2Label]]</f>
        <v>Conductivity (mS/cm)</v>
      </c>
      <c r="AK85" s="1">
        <v>25</v>
      </c>
      <c r="AL85" s="1" t="s">
        <v>53</v>
      </c>
      <c r="AM85" s="1" t="s">
        <v>79</v>
      </c>
      <c r="AN85" s="1"/>
    </row>
    <row r="86" spans="1:40" ht="16.5" x14ac:dyDescent="0.35">
      <c r="A86" s="1">
        <f>2*Tabulka13[[#This Row],[x3]]*Tabulka13[[#This Row],[z2]]/(100*94.196)*1000</f>
        <v>0</v>
      </c>
      <c r="B86" s="1">
        <f>Tabulka13[[#This Row],[x]]/2</f>
        <v>0</v>
      </c>
      <c r="C86" s="1">
        <f>Tabulka13[[#This Row],[z2]]</f>
        <v>0.99909999999999999</v>
      </c>
      <c r="D86" s="1">
        <f>Tabulka13[[#This Row],[std2]]</f>
        <v>0</v>
      </c>
      <c r="E86" s="1">
        <v>1</v>
      </c>
      <c r="F86" s="1" t="s">
        <v>84</v>
      </c>
      <c r="G86" s="1" t="s">
        <v>74</v>
      </c>
      <c r="H86" s="1" t="str">
        <f>Tabulka13[[#This Row],[z2Label]]</f>
        <v>Density (g/cm3)</v>
      </c>
      <c r="I86" s="1">
        <v>0</v>
      </c>
      <c r="J86" s="1" t="s">
        <v>51</v>
      </c>
      <c r="K86">
        <v>0.99909999999999999</v>
      </c>
      <c r="L86"/>
      <c r="M86" s="1" t="s">
        <v>29</v>
      </c>
      <c r="N86" s="1" t="s">
        <v>28</v>
      </c>
      <c r="O86" s="1" t="s">
        <v>80</v>
      </c>
      <c r="P86" s="1">
        <f>Tabulka13[[#This Row],[x2]]*94.196/138.205</f>
        <v>0</v>
      </c>
      <c r="Q86" s="1" t="s">
        <v>51</v>
      </c>
      <c r="R86" s="1">
        <f>Tabulka13[[#This Row],[z2]]</f>
        <v>0.99909999999999999</v>
      </c>
      <c r="S86" s="1">
        <f>Tabulka13[[#This Row],[std2]]</f>
        <v>0</v>
      </c>
      <c r="T86" s="1" t="s">
        <v>54</v>
      </c>
      <c r="U86" s="1" t="s">
        <v>28</v>
      </c>
      <c r="V86" s="1" t="str">
        <f>Tabulka13[[#This Row],[z2Label]]</f>
        <v>Density (g/cm3)</v>
      </c>
      <c r="W86" s="1">
        <f>2*Tabulka13[[#This Row],[x3]]/94.196*1000/(100-Tabulka13[[#This Row],[x2]])</f>
        <v>0</v>
      </c>
      <c r="X86" s="1">
        <f>Tabulka13[[#This Row],[x4]]/2</f>
        <v>0</v>
      </c>
      <c r="Y86" s="1">
        <f>Tabulka13[[#This Row],[z2]]</f>
        <v>0.99909999999999999</v>
      </c>
      <c r="Z86" s="1">
        <f>Tabulka13[[#This Row],[std2]]</f>
        <v>0</v>
      </c>
      <c r="AA86" s="1" t="s">
        <v>40</v>
      </c>
      <c r="AB86" s="1" t="s">
        <v>73</v>
      </c>
      <c r="AC86" s="1" t="str">
        <f>Tabulka13[[#This Row],[z2Label]]</f>
        <v>Density (g/cm3)</v>
      </c>
      <c r="AD86" s="1" t="str">
        <f>Tabulka13[[#This Row],[y2]]</f>
        <v>N/A</v>
      </c>
      <c r="AE86" s="1">
        <f>Tabulka13[[#This Row],[x3]]</f>
        <v>0</v>
      </c>
      <c r="AF86" s="1">
        <f>Tabulka13[[#This Row],[x2]]-Tabulka13[[#This Row],[x3]]</f>
        <v>0</v>
      </c>
      <c r="AG86" s="1">
        <f>100-Tabulka13[[#This Row],[Na2O_proc]]-Tabulka13[[#This Row],[CO2_proc]]</f>
        <v>100</v>
      </c>
      <c r="AH86" s="1">
        <f>Tabulka13[[#This Row],[z2]]</f>
        <v>0.99909999999999999</v>
      </c>
      <c r="AI86" s="1">
        <f>Tabulka13[[#This Row],[std2]]</f>
        <v>0</v>
      </c>
      <c r="AJ86" s="1" t="str">
        <f>Tabulka13[[#This Row],[z2Label]]</f>
        <v>Density (g/cm3)</v>
      </c>
      <c r="AK86" s="1">
        <v>15</v>
      </c>
      <c r="AL86" s="1" t="s">
        <v>55</v>
      </c>
      <c r="AM86" s="1" t="s">
        <v>79</v>
      </c>
      <c r="AN86" s="1">
        <v>100</v>
      </c>
    </row>
    <row r="87" spans="1:40" ht="16.5" x14ac:dyDescent="0.35">
      <c r="A87" s="1">
        <f>2*Tabulka13[[#This Row],[x3]]*Tabulka13[[#This Row],[z2]]/(100*94.196)*1000</f>
        <v>0.75572519083969469</v>
      </c>
      <c r="B87" s="1">
        <f>Tabulka13[[#This Row],[x]]/2</f>
        <v>0.37786259541984735</v>
      </c>
      <c r="C87" s="1">
        <f>Tabulka13[[#This Row],[z2]]</f>
        <v>1.0444500000000001</v>
      </c>
      <c r="D87" s="1">
        <f>Tabulka13[[#This Row],[std2]]</f>
        <v>0</v>
      </c>
      <c r="E87" s="1">
        <v>1</v>
      </c>
      <c r="F87" s="1" t="s">
        <v>84</v>
      </c>
      <c r="G87" s="1" t="s">
        <v>74</v>
      </c>
      <c r="H87" s="1" t="str">
        <f>Tabulka13[[#This Row],[z2Label]]</f>
        <v>Density (g/cm3)</v>
      </c>
      <c r="I87" s="1">
        <v>5</v>
      </c>
      <c r="J87" s="1" t="s">
        <v>51</v>
      </c>
      <c r="K87">
        <v>1.0444500000000001</v>
      </c>
      <c r="L87">
        <v>0</v>
      </c>
      <c r="M87" s="1" t="s">
        <v>29</v>
      </c>
      <c r="N87" s="1" t="s">
        <v>28</v>
      </c>
      <c r="O87" s="1" t="s">
        <v>80</v>
      </c>
      <c r="P87" s="1">
        <f>Tabulka13[[#This Row],[x2]]*94.196/138.205</f>
        <v>3.4078361853767953</v>
      </c>
      <c r="Q87" s="1" t="s">
        <v>51</v>
      </c>
      <c r="R87" s="1">
        <f>Tabulka13[[#This Row],[z2]]</f>
        <v>1.0444500000000001</v>
      </c>
      <c r="S87" s="1">
        <f>Tabulka13[[#This Row],[std2]]</f>
        <v>0</v>
      </c>
      <c r="T87" s="1" t="s">
        <v>54</v>
      </c>
      <c r="U87" s="1" t="s">
        <v>28</v>
      </c>
      <c r="V87" s="1" t="str">
        <f>Tabulka13[[#This Row],[z2Label]]</f>
        <v>Density (g/cm3)</v>
      </c>
      <c r="W87" s="1">
        <f>2*Tabulka13[[#This Row],[x3]]/94.196*1000/(100-Tabulka13[[#This Row],[x2]])</f>
        <v>0.76164507720224905</v>
      </c>
      <c r="X87" s="1">
        <f>Tabulka13[[#This Row],[x4]]/2</f>
        <v>0.38082253860112453</v>
      </c>
      <c r="Y87" s="1">
        <f>Tabulka13[[#This Row],[z2]]</f>
        <v>1.0444500000000001</v>
      </c>
      <c r="Z87" s="1">
        <f>Tabulka13[[#This Row],[std2]]</f>
        <v>0</v>
      </c>
      <c r="AA87" s="1" t="s">
        <v>40</v>
      </c>
      <c r="AB87" s="1" t="s">
        <v>73</v>
      </c>
      <c r="AC87" s="1" t="str">
        <f>Tabulka13[[#This Row],[z2Label]]</f>
        <v>Density (g/cm3)</v>
      </c>
      <c r="AD87" s="1" t="str">
        <f>Tabulka13[[#This Row],[y2]]</f>
        <v>N/A</v>
      </c>
      <c r="AE87" s="1">
        <f>Tabulka13[[#This Row],[x3]]</f>
        <v>3.4078361853767953</v>
      </c>
      <c r="AF87" s="1">
        <f>Tabulka13[[#This Row],[x2]]-Tabulka13[[#This Row],[x3]]</f>
        <v>1.5921638146232047</v>
      </c>
      <c r="AG87" s="1">
        <f>100-Tabulka13[[#This Row],[Na2O_proc]]-Tabulka13[[#This Row],[CO2_proc]]</f>
        <v>95</v>
      </c>
      <c r="AH87" s="1">
        <f>Tabulka13[[#This Row],[z2]]</f>
        <v>1.0444500000000001</v>
      </c>
      <c r="AI87" s="1">
        <f>Tabulka13[[#This Row],[std2]]</f>
        <v>0</v>
      </c>
      <c r="AJ87" s="1" t="str">
        <f>Tabulka13[[#This Row],[z2Label]]</f>
        <v>Density (g/cm3)</v>
      </c>
      <c r="AK87" s="1">
        <v>15</v>
      </c>
      <c r="AL87" s="1" t="s">
        <v>55</v>
      </c>
      <c r="AM87" s="1" t="s">
        <v>79</v>
      </c>
      <c r="AN87" s="1">
        <v>1</v>
      </c>
    </row>
    <row r="88" spans="1:40" ht="16.5" x14ac:dyDescent="0.35">
      <c r="A88" s="1">
        <f>2*Tabulka13[[#This Row],[x3]]*Tabulka13[[#This Row],[z2]]/(100*94.196)*1000</f>
        <v>1.5787851380196087</v>
      </c>
      <c r="B88" s="1">
        <f>Tabulka13[[#This Row],[x]]/2</f>
        <v>0.78939256900980437</v>
      </c>
      <c r="C88" s="1">
        <f>Tabulka13[[#This Row],[z2]]</f>
        <v>1.0909800000000001</v>
      </c>
      <c r="D88" s="1">
        <f>Tabulka13[[#This Row],[std2]]</f>
        <v>0</v>
      </c>
      <c r="E88" s="1">
        <v>1</v>
      </c>
      <c r="F88" s="1" t="s">
        <v>84</v>
      </c>
      <c r="G88" s="1" t="s">
        <v>74</v>
      </c>
      <c r="H88" s="1" t="str">
        <f>Tabulka13[[#This Row],[z2Label]]</f>
        <v>Density (g/cm3)</v>
      </c>
      <c r="I88" s="1">
        <v>10</v>
      </c>
      <c r="J88" s="1" t="s">
        <v>51</v>
      </c>
      <c r="K88">
        <v>1.0909800000000001</v>
      </c>
      <c r="L88">
        <v>0</v>
      </c>
      <c r="M88" s="1" t="s">
        <v>29</v>
      </c>
      <c r="N88" s="1" t="s">
        <v>28</v>
      </c>
      <c r="O88" s="1" t="s">
        <v>80</v>
      </c>
      <c r="P88" s="1">
        <f>Tabulka13[[#This Row],[x2]]*94.196/138.205</f>
        <v>6.8156723707535907</v>
      </c>
      <c r="Q88" s="1" t="s">
        <v>51</v>
      </c>
      <c r="R88" s="1">
        <f>Tabulka13[[#This Row],[z2]]</f>
        <v>1.0909800000000001</v>
      </c>
      <c r="S88" s="1">
        <f>Tabulka13[[#This Row],[std2]]</f>
        <v>0</v>
      </c>
      <c r="T88" s="1" t="s">
        <v>54</v>
      </c>
      <c r="U88" s="1" t="s">
        <v>28</v>
      </c>
      <c r="V88" s="1" t="str">
        <f>Tabulka13[[#This Row],[z2Label]]</f>
        <v>Density (g/cm3)</v>
      </c>
      <c r="W88" s="1">
        <f>2*Tabulka13[[#This Row],[x3]]/94.196*1000/(100-Tabulka13[[#This Row],[x2]])</f>
        <v>1.6079173852047479</v>
      </c>
      <c r="X88" s="1">
        <f>Tabulka13[[#This Row],[x4]]/2</f>
        <v>0.80395869260237396</v>
      </c>
      <c r="Y88" s="1">
        <f>Tabulka13[[#This Row],[z2]]</f>
        <v>1.0909800000000001</v>
      </c>
      <c r="Z88" s="1">
        <f>Tabulka13[[#This Row],[std2]]</f>
        <v>0</v>
      </c>
      <c r="AA88" s="1" t="s">
        <v>40</v>
      </c>
      <c r="AB88" s="1" t="s">
        <v>73</v>
      </c>
      <c r="AC88" s="1" t="str">
        <f>Tabulka13[[#This Row],[z2Label]]</f>
        <v>Density (g/cm3)</v>
      </c>
      <c r="AD88" s="1" t="str">
        <f>Tabulka13[[#This Row],[y2]]</f>
        <v>N/A</v>
      </c>
      <c r="AE88" s="1">
        <f>Tabulka13[[#This Row],[x3]]</f>
        <v>6.8156723707535907</v>
      </c>
      <c r="AF88" s="1">
        <f>Tabulka13[[#This Row],[x2]]-Tabulka13[[#This Row],[x3]]</f>
        <v>3.1843276292464093</v>
      </c>
      <c r="AG88" s="1">
        <f>100-Tabulka13[[#This Row],[Na2O_proc]]-Tabulka13[[#This Row],[CO2_proc]]</f>
        <v>90</v>
      </c>
      <c r="AH88" s="1">
        <f>Tabulka13[[#This Row],[z2]]</f>
        <v>1.0909800000000001</v>
      </c>
      <c r="AI88" s="1">
        <f>Tabulka13[[#This Row],[std2]]</f>
        <v>0</v>
      </c>
      <c r="AJ88" s="1" t="str">
        <f>Tabulka13[[#This Row],[z2Label]]</f>
        <v>Density (g/cm3)</v>
      </c>
      <c r="AK88" s="1">
        <v>15</v>
      </c>
      <c r="AL88" s="1" t="s">
        <v>55</v>
      </c>
      <c r="AM88" s="1" t="s">
        <v>79</v>
      </c>
      <c r="AN88" s="1">
        <v>1</v>
      </c>
    </row>
    <row r="89" spans="1:40" ht="16.5" x14ac:dyDescent="0.35">
      <c r="A89" s="1">
        <f>2*Tabulka13[[#This Row],[x3]]*Tabulka13[[#This Row],[z2]]/(100*94.196)*1000</f>
        <v>2.4735971925762454</v>
      </c>
      <c r="B89" s="1">
        <f>Tabulka13[[#This Row],[x]]/2</f>
        <v>1.2367985962881227</v>
      </c>
      <c r="C89" s="1">
        <f>Tabulka13[[#This Row],[z2]]</f>
        <v>1.139545</v>
      </c>
      <c r="D89" s="1">
        <f>Tabulka13[[#This Row],[std2]]</f>
        <v>7.0710678119117998E-6</v>
      </c>
      <c r="E89" s="1">
        <v>1</v>
      </c>
      <c r="F89" s="1" t="s">
        <v>84</v>
      </c>
      <c r="G89" s="1" t="s">
        <v>74</v>
      </c>
      <c r="H89" s="1" t="str">
        <f>Tabulka13[[#This Row],[z2Label]]</f>
        <v>Density (g/cm3)</v>
      </c>
      <c r="I89" s="1">
        <v>15</v>
      </c>
      <c r="J89" s="1" t="s">
        <v>51</v>
      </c>
      <c r="K89">
        <v>1.139545</v>
      </c>
      <c r="L89">
        <v>7.0710678119117998E-6</v>
      </c>
      <c r="M89" s="1" t="s">
        <v>29</v>
      </c>
      <c r="N89" s="1" t="s">
        <v>28</v>
      </c>
      <c r="O89" s="1" t="s">
        <v>80</v>
      </c>
      <c r="P89" s="1">
        <f>Tabulka13[[#This Row],[x2]]*94.196/138.205</f>
        <v>10.223508556130385</v>
      </c>
      <c r="Q89" s="1" t="s">
        <v>51</v>
      </c>
      <c r="R89" s="1">
        <f>Tabulka13[[#This Row],[z2]]</f>
        <v>1.139545</v>
      </c>
      <c r="S89" s="1">
        <f>Tabulka13[[#This Row],[std2]]</f>
        <v>7.0710678119117998E-6</v>
      </c>
      <c r="T89" s="1" t="s">
        <v>54</v>
      </c>
      <c r="U89" s="1" t="s">
        <v>28</v>
      </c>
      <c r="V89" s="1" t="str">
        <f>Tabulka13[[#This Row],[z2Label]]</f>
        <v>Density (g/cm3)</v>
      </c>
      <c r="W89" s="1">
        <f>2*Tabulka13[[#This Row],[x3]]/94.196*1000/(100-Tabulka13[[#This Row],[x2]])</f>
        <v>2.5537511412075409</v>
      </c>
      <c r="X89" s="1">
        <f>Tabulka13[[#This Row],[x4]]/2</f>
        <v>1.2768755706037704</v>
      </c>
      <c r="Y89" s="1">
        <f>Tabulka13[[#This Row],[z2]]</f>
        <v>1.139545</v>
      </c>
      <c r="Z89" s="1">
        <f>Tabulka13[[#This Row],[std2]]</f>
        <v>7.0710678119117998E-6</v>
      </c>
      <c r="AA89" s="1" t="s">
        <v>40</v>
      </c>
      <c r="AB89" s="1" t="s">
        <v>73</v>
      </c>
      <c r="AC89" s="1" t="str">
        <f>Tabulka13[[#This Row],[z2Label]]</f>
        <v>Density (g/cm3)</v>
      </c>
      <c r="AD89" s="1" t="str">
        <f>Tabulka13[[#This Row],[y2]]</f>
        <v>N/A</v>
      </c>
      <c r="AE89" s="1">
        <f>Tabulka13[[#This Row],[x3]]</f>
        <v>10.223508556130385</v>
      </c>
      <c r="AF89" s="1">
        <f>Tabulka13[[#This Row],[x2]]-Tabulka13[[#This Row],[x3]]</f>
        <v>4.7764914438696149</v>
      </c>
      <c r="AG89" s="1">
        <f>100-Tabulka13[[#This Row],[Na2O_proc]]-Tabulka13[[#This Row],[CO2_proc]]</f>
        <v>85</v>
      </c>
      <c r="AH89" s="1">
        <f>Tabulka13[[#This Row],[z2]]</f>
        <v>1.139545</v>
      </c>
      <c r="AI89" s="1">
        <f>Tabulka13[[#This Row],[std2]]</f>
        <v>7.0710678119117998E-6</v>
      </c>
      <c r="AJ89" s="1" t="str">
        <f>Tabulka13[[#This Row],[z2Label]]</f>
        <v>Density (g/cm3)</v>
      </c>
      <c r="AK89" s="1">
        <v>15</v>
      </c>
      <c r="AL89" s="1" t="s">
        <v>56</v>
      </c>
      <c r="AM89" s="1" t="s">
        <v>79</v>
      </c>
      <c r="AN89" s="1">
        <v>1</v>
      </c>
    </row>
    <row r="90" spans="1:40" ht="16.5" x14ac:dyDescent="0.35">
      <c r="A90" s="1">
        <f>2*Tabulka13[[#This Row],[x3]]*Tabulka13[[#This Row],[z2]]/(100*94.196)*1000</f>
        <v>3.4436814876451645</v>
      </c>
      <c r="B90" s="1">
        <f>Tabulka13[[#This Row],[x]]/2</f>
        <v>1.7218407438225822</v>
      </c>
      <c r="C90" s="1">
        <f>Tabulka13[[#This Row],[z2]]</f>
        <v>1.189835</v>
      </c>
      <c r="D90" s="1">
        <f>Tabulka13[[#This Row],[std2]]</f>
        <v>7.0710678119117998E-6</v>
      </c>
      <c r="E90" s="1">
        <v>1</v>
      </c>
      <c r="F90" s="1" t="s">
        <v>84</v>
      </c>
      <c r="G90" s="1" t="s">
        <v>74</v>
      </c>
      <c r="H90" s="1" t="str">
        <f>Tabulka13[[#This Row],[z2Label]]</f>
        <v>Density (g/cm3)</v>
      </c>
      <c r="I90" s="1">
        <v>20</v>
      </c>
      <c r="J90" s="1" t="s">
        <v>51</v>
      </c>
      <c r="K90">
        <v>1.189835</v>
      </c>
      <c r="L90">
        <v>7.0710678119117998E-6</v>
      </c>
      <c r="M90" s="1" t="s">
        <v>29</v>
      </c>
      <c r="N90" s="1" t="s">
        <v>28</v>
      </c>
      <c r="O90" s="1" t="s">
        <v>80</v>
      </c>
      <c r="P90" s="1">
        <f>Tabulka13[[#This Row],[x2]]*94.196/138.205</f>
        <v>13.631344741507181</v>
      </c>
      <c r="Q90" s="1" t="s">
        <v>51</v>
      </c>
      <c r="R90" s="1">
        <f>Tabulka13[[#This Row],[z2]]</f>
        <v>1.189835</v>
      </c>
      <c r="S90" s="1">
        <f>Tabulka13[[#This Row],[std2]]</f>
        <v>7.0710678119117998E-6</v>
      </c>
      <c r="T90" s="1" t="s">
        <v>54</v>
      </c>
      <c r="U90" s="1" t="s">
        <v>28</v>
      </c>
      <c r="V90" s="1" t="str">
        <f>Tabulka13[[#This Row],[z2Label]]</f>
        <v>Density (g/cm3)</v>
      </c>
      <c r="W90" s="1">
        <f>2*Tabulka13[[#This Row],[x3]]/94.196*1000/(100-Tabulka13[[#This Row],[x2]])</f>
        <v>3.617814116710683</v>
      </c>
      <c r="X90" s="1">
        <f>Tabulka13[[#This Row],[x4]]/2</f>
        <v>1.8089070583553415</v>
      </c>
      <c r="Y90" s="1">
        <f>Tabulka13[[#This Row],[z2]]</f>
        <v>1.189835</v>
      </c>
      <c r="Z90" s="1">
        <f>Tabulka13[[#This Row],[std2]]</f>
        <v>7.0710678119117998E-6</v>
      </c>
      <c r="AA90" s="1" t="s">
        <v>40</v>
      </c>
      <c r="AB90" s="1" t="s">
        <v>73</v>
      </c>
      <c r="AC90" s="1" t="str">
        <f>Tabulka13[[#This Row],[z2Label]]</f>
        <v>Density (g/cm3)</v>
      </c>
      <c r="AD90" s="1" t="str">
        <f>Tabulka13[[#This Row],[y2]]</f>
        <v>N/A</v>
      </c>
      <c r="AE90" s="1">
        <f>Tabulka13[[#This Row],[x3]]</f>
        <v>13.631344741507181</v>
      </c>
      <c r="AF90" s="1">
        <f>Tabulka13[[#This Row],[x2]]-Tabulka13[[#This Row],[x3]]</f>
        <v>6.3686552584928187</v>
      </c>
      <c r="AG90" s="1">
        <f>100-Tabulka13[[#This Row],[Na2O_proc]]-Tabulka13[[#This Row],[CO2_proc]]</f>
        <v>80</v>
      </c>
      <c r="AH90" s="1">
        <f>Tabulka13[[#This Row],[z2]]</f>
        <v>1.189835</v>
      </c>
      <c r="AI90" s="1">
        <f>Tabulka13[[#This Row],[std2]]</f>
        <v>7.0710678119117998E-6</v>
      </c>
      <c r="AJ90" s="1" t="str">
        <f>Tabulka13[[#This Row],[z2Label]]</f>
        <v>Density (g/cm3)</v>
      </c>
      <c r="AK90" s="1">
        <v>15</v>
      </c>
      <c r="AL90" s="1" t="s">
        <v>56</v>
      </c>
      <c r="AM90" s="1" t="s">
        <v>79</v>
      </c>
      <c r="AN90" s="1">
        <v>1</v>
      </c>
    </row>
    <row r="91" spans="1:40" ht="16.5" x14ac:dyDescent="0.35">
      <c r="A91" s="1">
        <f>2*Tabulka13[[#This Row],[x3]]*Tabulka13[[#This Row],[z2]]/(100*94.196)*1000</f>
        <v>4.4942295864838462</v>
      </c>
      <c r="B91" s="1">
        <f>Tabulka13[[#This Row],[x]]/2</f>
        <v>2.2471147932419231</v>
      </c>
      <c r="C91" s="1">
        <f>Tabulka13[[#This Row],[z2]]</f>
        <v>1.2422500000000001</v>
      </c>
      <c r="D91" s="1">
        <f>Tabulka13[[#This Row],[std2]]</f>
        <v>0</v>
      </c>
      <c r="E91" s="1">
        <v>1</v>
      </c>
      <c r="F91" s="1" t="s">
        <v>84</v>
      </c>
      <c r="G91" s="1" t="s">
        <v>74</v>
      </c>
      <c r="H91" s="1" t="str">
        <f>Tabulka13[[#This Row],[z2Label]]</f>
        <v>Density (g/cm3)</v>
      </c>
      <c r="I91" s="1">
        <v>25</v>
      </c>
      <c r="J91" s="1" t="s">
        <v>51</v>
      </c>
      <c r="K91">
        <v>1.2422500000000001</v>
      </c>
      <c r="L91">
        <v>0</v>
      </c>
      <c r="M91" s="1" t="s">
        <v>29</v>
      </c>
      <c r="N91" s="1" t="s">
        <v>28</v>
      </c>
      <c r="O91" s="1" t="s">
        <v>80</v>
      </c>
      <c r="P91" s="1">
        <f>Tabulka13[[#This Row],[x2]]*94.196/138.205</f>
        <v>17.039180926883976</v>
      </c>
      <c r="Q91" s="1" t="s">
        <v>51</v>
      </c>
      <c r="R91" s="1">
        <f>Tabulka13[[#This Row],[z2]]</f>
        <v>1.2422500000000001</v>
      </c>
      <c r="S91" s="1">
        <f>Tabulka13[[#This Row],[std2]]</f>
        <v>0</v>
      </c>
      <c r="T91" s="1" t="s">
        <v>54</v>
      </c>
      <c r="U91" s="1" t="s">
        <v>28</v>
      </c>
      <c r="V91" s="1" t="str">
        <f>Tabulka13[[#This Row],[z2Label]]</f>
        <v>Density (g/cm3)</v>
      </c>
      <c r="W91" s="1">
        <f>2*Tabulka13[[#This Row],[x3]]/94.196*1000/(100-Tabulka13[[#This Row],[x2]])</f>
        <v>4.823752155614244</v>
      </c>
      <c r="X91" s="1">
        <f>Tabulka13[[#This Row],[x4]]/2</f>
        <v>2.411876077807122</v>
      </c>
      <c r="Y91" s="1">
        <f>Tabulka13[[#This Row],[z2]]</f>
        <v>1.2422500000000001</v>
      </c>
      <c r="Z91" s="1">
        <f>Tabulka13[[#This Row],[std2]]</f>
        <v>0</v>
      </c>
      <c r="AA91" s="1" t="s">
        <v>40</v>
      </c>
      <c r="AB91" s="1" t="s">
        <v>73</v>
      </c>
      <c r="AC91" s="1" t="str">
        <f>Tabulka13[[#This Row],[z2Label]]</f>
        <v>Density (g/cm3)</v>
      </c>
      <c r="AD91" s="1" t="str">
        <f>Tabulka13[[#This Row],[y2]]</f>
        <v>N/A</v>
      </c>
      <c r="AE91" s="1">
        <f>Tabulka13[[#This Row],[x3]]</f>
        <v>17.039180926883976</v>
      </c>
      <c r="AF91" s="1">
        <f>Tabulka13[[#This Row],[x2]]-Tabulka13[[#This Row],[x3]]</f>
        <v>7.9608190731160242</v>
      </c>
      <c r="AG91" s="1">
        <f>100-Tabulka13[[#This Row],[Na2O_proc]]-Tabulka13[[#This Row],[CO2_proc]]</f>
        <v>75</v>
      </c>
      <c r="AH91" s="1">
        <f>Tabulka13[[#This Row],[z2]]</f>
        <v>1.2422500000000001</v>
      </c>
      <c r="AI91" s="1">
        <f>Tabulka13[[#This Row],[std2]]</f>
        <v>0</v>
      </c>
      <c r="AJ91" s="1" t="str">
        <f>Tabulka13[[#This Row],[z2Label]]</f>
        <v>Density (g/cm3)</v>
      </c>
      <c r="AK91" s="1">
        <v>15</v>
      </c>
      <c r="AL91" s="1" t="s">
        <v>56</v>
      </c>
      <c r="AM91" s="1" t="s">
        <v>79</v>
      </c>
      <c r="AN91" s="1">
        <v>1</v>
      </c>
    </row>
    <row r="92" spans="1:40" ht="16.5" x14ac:dyDescent="0.35">
      <c r="A92" s="1">
        <f>2*Tabulka13[[#This Row],[x3]]*Tabulka13[[#This Row],[z2]]/(100*94.196)*1000</f>
        <v>5.6291812886653885</v>
      </c>
      <c r="B92" s="1">
        <f>Tabulka13[[#This Row],[x]]/2</f>
        <v>2.8145906443326942</v>
      </c>
      <c r="C92" s="1">
        <f>Tabulka13[[#This Row],[z2]]</f>
        <v>1.296635</v>
      </c>
      <c r="D92" s="1">
        <f>Tabulka13[[#This Row],[std2]]</f>
        <v>7.0710678119117998E-6</v>
      </c>
      <c r="E92" s="1">
        <v>1</v>
      </c>
      <c r="F92" s="1" t="s">
        <v>84</v>
      </c>
      <c r="G92" s="1" t="s">
        <v>74</v>
      </c>
      <c r="H92" s="1" t="str">
        <f>Tabulka13[[#This Row],[z2Label]]</f>
        <v>Density (g/cm3)</v>
      </c>
      <c r="I92" s="1">
        <v>30</v>
      </c>
      <c r="J92" s="1" t="s">
        <v>51</v>
      </c>
      <c r="K92">
        <v>1.296635</v>
      </c>
      <c r="L92">
        <v>7.0710678119117998E-6</v>
      </c>
      <c r="M92" s="1" t="s">
        <v>29</v>
      </c>
      <c r="N92" s="1" t="s">
        <v>28</v>
      </c>
      <c r="O92" s="1" t="s">
        <v>80</v>
      </c>
      <c r="P92" s="1">
        <f>Tabulka13[[#This Row],[x2]]*94.196/138.205</f>
        <v>20.44701711226077</v>
      </c>
      <c r="Q92" s="1" t="s">
        <v>51</v>
      </c>
      <c r="R92" s="1">
        <f>Tabulka13[[#This Row],[z2]]</f>
        <v>1.296635</v>
      </c>
      <c r="S92" s="1">
        <f>Tabulka13[[#This Row],[std2]]</f>
        <v>7.0710678119117998E-6</v>
      </c>
      <c r="T92" s="1" t="s">
        <v>54</v>
      </c>
      <c r="U92" s="1" t="s">
        <v>28</v>
      </c>
      <c r="V92" s="1" t="str">
        <f>Tabulka13[[#This Row],[z2Label]]</f>
        <v>Density (g/cm3)</v>
      </c>
      <c r="W92" s="1">
        <f>2*Tabulka13[[#This Row],[x3]]/94.196*1000/(100-Tabulka13[[#This Row],[x2]])</f>
        <v>6.2019670572183134</v>
      </c>
      <c r="X92" s="1">
        <f>Tabulka13[[#This Row],[x4]]/2</f>
        <v>3.1009835286091567</v>
      </c>
      <c r="Y92" s="1">
        <f>Tabulka13[[#This Row],[z2]]</f>
        <v>1.296635</v>
      </c>
      <c r="Z92" s="1">
        <f>Tabulka13[[#This Row],[std2]]</f>
        <v>7.0710678119117998E-6</v>
      </c>
      <c r="AA92" s="1" t="s">
        <v>40</v>
      </c>
      <c r="AB92" s="1" t="s">
        <v>73</v>
      </c>
      <c r="AC92" s="1" t="str">
        <f>Tabulka13[[#This Row],[z2Label]]</f>
        <v>Density (g/cm3)</v>
      </c>
      <c r="AD92" s="1" t="str">
        <f>Tabulka13[[#This Row],[y2]]</f>
        <v>N/A</v>
      </c>
      <c r="AE92" s="1">
        <f>Tabulka13[[#This Row],[x3]]</f>
        <v>20.44701711226077</v>
      </c>
      <c r="AF92" s="1">
        <f>Tabulka13[[#This Row],[x2]]-Tabulka13[[#This Row],[x3]]</f>
        <v>9.5529828877392298</v>
      </c>
      <c r="AG92" s="1">
        <f>100-Tabulka13[[#This Row],[Na2O_proc]]-Tabulka13[[#This Row],[CO2_proc]]</f>
        <v>70</v>
      </c>
      <c r="AH92" s="1">
        <f>Tabulka13[[#This Row],[z2]]</f>
        <v>1.296635</v>
      </c>
      <c r="AI92" s="1">
        <f>Tabulka13[[#This Row],[std2]]</f>
        <v>7.0710678119117998E-6</v>
      </c>
      <c r="AJ92" s="1" t="str">
        <f>Tabulka13[[#This Row],[z2Label]]</f>
        <v>Density (g/cm3)</v>
      </c>
      <c r="AK92" s="1">
        <v>15</v>
      </c>
      <c r="AL92" s="1" t="s">
        <v>56</v>
      </c>
      <c r="AM92" s="1" t="s">
        <v>79</v>
      </c>
      <c r="AN92" s="1">
        <v>1</v>
      </c>
    </row>
    <row r="93" spans="1:40" ht="16.5" x14ac:dyDescent="0.35">
      <c r="A93" s="1">
        <f>2*Tabulka13[[#This Row],[x3]]*Tabulka13[[#This Row],[z2]]/(100*94.196)*1000</f>
        <v>6.8541803842118574</v>
      </c>
      <c r="B93" s="1">
        <f>Tabulka13[[#This Row],[x]]/2</f>
        <v>3.4270901921059287</v>
      </c>
      <c r="C93" s="1">
        <f>Tabulka13[[#This Row],[z2]]</f>
        <v>1.3532599999999999</v>
      </c>
      <c r="D93" s="1">
        <f>Tabulka13[[#This Row],[std2]]</f>
        <v>0</v>
      </c>
      <c r="E93" s="1">
        <v>1</v>
      </c>
      <c r="F93" s="1" t="s">
        <v>84</v>
      </c>
      <c r="G93" s="1" t="s">
        <v>74</v>
      </c>
      <c r="H93" s="1" t="str">
        <f>Tabulka13[[#This Row],[z2Label]]</f>
        <v>Density (g/cm3)</v>
      </c>
      <c r="I93" s="1">
        <v>35</v>
      </c>
      <c r="J93" s="1" t="s">
        <v>51</v>
      </c>
      <c r="K93">
        <v>1.3532599999999999</v>
      </c>
      <c r="L93">
        <v>0</v>
      </c>
      <c r="M93" s="1" t="s">
        <v>29</v>
      </c>
      <c r="N93" s="1" t="s">
        <v>28</v>
      </c>
      <c r="O93" s="1" t="s">
        <v>80</v>
      </c>
      <c r="P93" s="1">
        <f>Tabulka13[[#This Row],[x2]]*94.196/138.205</f>
        <v>23.854853297637565</v>
      </c>
      <c r="Q93" s="1" t="s">
        <v>51</v>
      </c>
      <c r="R93" s="1">
        <f>Tabulka13[[#This Row],[z2]]</f>
        <v>1.3532599999999999</v>
      </c>
      <c r="S93" s="1">
        <f>Tabulka13[[#This Row],[std2]]</f>
        <v>0</v>
      </c>
      <c r="T93" s="1" t="s">
        <v>54</v>
      </c>
      <c r="U93" s="1" t="s">
        <v>28</v>
      </c>
      <c r="V93" s="1" t="str">
        <f>Tabulka13[[#This Row],[z2Label]]</f>
        <v>Density (g/cm3)</v>
      </c>
      <c r="W93" s="1">
        <f>2*Tabulka13[[#This Row],[x3]]/94.196*1000/(100-Tabulka13[[#This Row],[x2]])</f>
        <v>7.7922150206076255</v>
      </c>
      <c r="X93" s="1">
        <f>Tabulka13[[#This Row],[x4]]/2</f>
        <v>3.8961075103038127</v>
      </c>
      <c r="Y93" s="1">
        <f>Tabulka13[[#This Row],[z2]]</f>
        <v>1.3532599999999999</v>
      </c>
      <c r="Z93" s="1">
        <f>Tabulka13[[#This Row],[std2]]</f>
        <v>0</v>
      </c>
      <c r="AA93" s="1" t="s">
        <v>40</v>
      </c>
      <c r="AB93" s="1" t="s">
        <v>73</v>
      </c>
      <c r="AC93" s="1" t="str">
        <f>Tabulka13[[#This Row],[z2Label]]</f>
        <v>Density (g/cm3)</v>
      </c>
      <c r="AD93" s="1" t="str">
        <f>Tabulka13[[#This Row],[y2]]</f>
        <v>N/A</v>
      </c>
      <c r="AE93" s="1">
        <f>Tabulka13[[#This Row],[x3]]</f>
        <v>23.854853297637565</v>
      </c>
      <c r="AF93" s="1">
        <f>Tabulka13[[#This Row],[x2]]-Tabulka13[[#This Row],[x3]]</f>
        <v>11.145146702362435</v>
      </c>
      <c r="AG93" s="1">
        <f>100-Tabulka13[[#This Row],[Na2O_proc]]-Tabulka13[[#This Row],[CO2_proc]]</f>
        <v>65</v>
      </c>
      <c r="AH93" s="1">
        <f>Tabulka13[[#This Row],[z2]]</f>
        <v>1.3532599999999999</v>
      </c>
      <c r="AI93" s="1">
        <f>Tabulka13[[#This Row],[std2]]</f>
        <v>0</v>
      </c>
      <c r="AJ93" s="1" t="str">
        <f>Tabulka13[[#This Row],[z2Label]]</f>
        <v>Density (g/cm3)</v>
      </c>
      <c r="AK93" s="1">
        <v>15</v>
      </c>
      <c r="AL93" s="1" t="s">
        <v>56</v>
      </c>
      <c r="AM93" s="1" t="s">
        <v>79</v>
      </c>
      <c r="AN93" s="1">
        <v>1</v>
      </c>
    </row>
    <row r="94" spans="1:40" ht="16.5" x14ac:dyDescent="0.35">
      <c r="A94" s="1">
        <f>2*Tabulka13[[#This Row],[x3]]*Tabulka13[[#This Row],[z2]]/(100*94.196)*1000</f>
        <v>8.1764625013566814</v>
      </c>
      <c r="B94" s="1">
        <f>Tabulka13[[#This Row],[x]]/2</f>
        <v>4.0882312506783407</v>
      </c>
      <c r="C94" s="1">
        <f>Tabulka13[[#This Row],[z2]]</f>
        <v>1.4125350000000001</v>
      </c>
      <c r="D94" s="1">
        <f>Tabulka13[[#This Row],[std2]]</f>
        <v>7.0710678117547895E-6</v>
      </c>
      <c r="E94" s="1">
        <v>1</v>
      </c>
      <c r="F94" s="1" t="s">
        <v>84</v>
      </c>
      <c r="G94" s="1" t="s">
        <v>74</v>
      </c>
      <c r="H94" s="1" t="str">
        <f>Tabulka13[[#This Row],[z2Label]]</f>
        <v>Density (g/cm3)</v>
      </c>
      <c r="I94" s="1">
        <v>40</v>
      </c>
      <c r="J94" s="1" t="s">
        <v>51</v>
      </c>
      <c r="K94">
        <v>1.4125350000000001</v>
      </c>
      <c r="L94">
        <v>7.0710678117547895E-6</v>
      </c>
      <c r="M94" s="1" t="s">
        <v>29</v>
      </c>
      <c r="N94" s="1" t="s">
        <v>28</v>
      </c>
      <c r="O94" s="1" t="s">
        <v>80</v>
      </c>
      <c r="P94" s="1">
        <f>Tabulka13[[#This Row],[x2]]*94.196/138.205</f>
        <v>27.262689483014363</v>
      </c>
      <c r="Q94" s="1" t="s">
        <v>51</v>
      </c>
      <c r="R94" s="1">
        <f>Tabulka13[[#This Row],[z2]]</f>
        <v>1.4125350000000001</v>
      </c>
      <c r="S94" s="1">
        <f>Tabulka13[[#This Row],[std2]]</f>
        <v>7.0710678117547895E-6</v>
      </c>
      <c r="T94" s="1" t="s">
        <v>54</v>
      </c>
      <c r="U94" s="1" t="s">
        <v>28</v>
      </c>
      <c r="V94" s="1" t="str">
        <f>Tabulka13[[#This Row],[z2Label]]</f>
        <v>Density (g/cm3)</v>
      </c>
      <c r="W94" s="1">
        <f>2*Tabulka13[[#This Row],[x3]]/94.196*1000/(100-Tabulka13[[#This Row],[x2]])</f>
        <v>9.6475043112284879</v>
      </c>
      <c r="X94" s="1">
        <f>Tabulka13[[#This Row],[x4]]/2</f>
        <v>4.823752155614244</v>
      </c>
      <c r="Y94" s="1">
        <f>Tabulka13[[#This Row],[z2]]</f>
        <v>1.4125350000000001</v>
      </c>
      <c r="Z94" s="1">
        <f>Tabulka13[[#This Row],[std2]]</f>
        <v>7.0710678117547895E-6</v>
      </c>
      <c r="AA94" s="1" t="s">
        <v>40</v>
      </c>
      <c r="AB94" s="1" t="s">
        <v>73</v>
      </c>
      <c r="AC94" s="1" t="str">
        <f>Tabulka13[[#This Row],[z2Label]]</f>
        <v>Density (g/cm3)</v>
      </c>
      <c r="AD94" s="1" t="str">
        <f>Tabulka13[[#This Row],[y2]]</f>
        <v>N/A</v>
      </c>
      <c r="AE94" s="1">
        <f>Tabulka13[[#This Row],[x3]]</f>
        <v>27.262689483014363</v>
      </c>
      <c r="AF94" s="1">
        <f>Tabulka13[[#This Row],[x2]]-Tabulka13[[#This Row],[x3]]</f>
        <v>12.737310516985637</v>
      </c>
      <c r="AG94" s="1">
        <f>100-Tabulka13[[#This Row],[Na2O_proc]]-Tabulka13[[#This Row],[CO2_proc]]</f>
        <v>60.000000000000007</v>
      </c>
      <c r="AH94" s="1">
        <f>Tabulka13[[#This Row],[z2]]</f>
        <v>1.4125350000000001</v>
      </c>
      <c r="AI94" s="1">
        <f>Tabulka13[[#This Row],[std2]]</f>
        <v>7.0710678117547895E-6</v>
      </c>
      <c r="AJ94" s="1" t="str">
        <f>Tabulka13[[#This Row],[z2Label]]</f>
        <v>Density (g/cm3)</v>
      </c>
      <c r="AK94" s="1">
        <v>15</v>
      </c>
      <c r="AL94" s="1" t="s">
        <v>56</v>
      </c>
      <c r="AM94" s="1" t="s">
        <v>79</v>
      </c>
      <c r="AN94" s="1">
        <v>1</v>
      </c>
    </row>
    <row r="95" spans="1:40" ht="16.5" x14ac:dyDescent="0.35">
      <c r="A95" s="1">
        <f>2*Tabulka13[[#This Row],[x3]]*Tabulka13[[#This Row],[z2]]/(100*94.196)*1000</f>
        <v>9.5934119604934676</v>
      </c>
      <c r="B95" s="1">
        <f>Tabulka13[[#This Row],[x]]/2</f>
        <v>4.7967059802467338</v>
      </c>
      <c r="C95" s="1">
        <f>Tabulka13[[#This Row],[z2]]</f>
        <v>1.4731749999999999</v>
      </c>
      <c r="D95" s="1">
        <f>Tabulka13[[#This Row],[std2]]</f>
        <v>7.0710678117547895E-6</v>
      </c>
      <c r="E95" s="1">
        <v>1</v>
      </c>
      <c r="F95" s="1" t="s">
        <v>84</v>
      </c>
      <c r="G95" s="1" t="s">
        <v>74</v>
      </c>
      <c r="H95" s="1" t="str">
        <f>Tabulka13[[#This Row],[z2Label]]</f>
        <v>Density (g/cm3)</v>
      </c>
      <c r="I95" s="1">
        <v>45</v>
      </c>
      <c r="J95" s="1" t="s">
        <v>51</v>
      </c>
      <c r="K95">
        <v>1.4731749999999999</v>
      </c>
      <c r="L95">
        <v>7.0710678117547895E-6</v>
      </c>
      <c r="M95" s="1" t="s">
        <v>29</v>
      </c>
      <c r="N95" s="1" t="s">
        <v>28</v>
      </c>
      <c r="O95" s="1" t="s">
        <v>80</v>
      </c>
      <c r="P95" s="1">
        <f>Tabulka13[[#This Row],[x2]]*94.196/138.205</f>
        <v>30.670525668391154</v>
      </c>
      <c r="Q95" s="1" t="s">
        <v>51</v>
      </c>
      <c r="R95" s="1">
        <f>Tabulka13[[#This Row],[z2]]</f>
        <v>1.4731749999999999</v>
      </c>
      <c r="S95" s="1">
        <f>Tabulka13[[#This Row],[std2]]</f>
        <v>7.0710678117547895E-6</v>
      </c>
      <c r="T95" s="1" t="s">
        <v>54</v>
      </c>
      <c r="U95" s="1" t="s">
        <v>28</v>
      </c>
      <c r="V95" s="1" t="str">
        <f>Tabulka13[[#This Row],[z2Label]]</f>
        <v>Density (g/cm3)</v>
      </c>
      <c r="W95" s="1">
        <f>2*Tabulka13[[#This Row],[x3]]/94.196*1000/(100-Tabulka13[[#This Row],[x2]])</f>
        <v>11.840118927416782</v>
      </c>
      <c r="X95" s="1">
        <f>Tabulka13[[#This Row],[x4]]/2</f>
        <v>5.920059463708391</v>
      </c>
      <c r="Y95" s="1">
        <f>Tabulka13[[#This Row],[z2]]</f>
        <v>1.4731749999999999</v>
      </c>
      <c r="Z95" s="1">
        <f>Tabulka13[[#This Row],[std2]]</f>
        <v>7.0710678117547895E-6</v>
      </c>
      <c r="AA95" s="1" t="s">
        <v>40</v>
      </c>
      <c r="AB95" s="1" t="s">
        <v>73</v>
      </c>
      <c r="AC95" s="1" t="str">
        <f>Tabulka13[[#This Row],[z2Label]]</f>
        <v>Density (g/cm3)</v>
      </c>
      <c r="AD95" s="1" t="str">
        <f>Tabulka13[[#This Row],[y2]]</f>
        <v>N/A</v>
      </c>
      <c r="AE95" s="1">
        <f>Tabulka13[[#This Row],[x3]]</f>
        <v>30.670525668391154</v>
      </c>
      <c r="AF95" s="1">
        <f>Tabulka13[[#This Row],[x2]]-Tabulka13[[#This Row],[x3]]</f>
        <v>14.329474331608846</v>
      </c>
      <c r="AG95" s="1">
        <f>100-Tabulka13[[#This Row],[Na2O_proc]]-Tabulka13[[#This Row],[CO2_proc]]</f>
        <v>55</v>
      </c>
      <c r="AH95" s="1">
        <f>Tabulka13[[#This Row],[z2]]</f>
        <v>1.4731749999999999</v>
      </c>
      <c r="AI95" s="1">
        <f>Tabulka13[[#This Row],[std2]]</f>
        <v>7.0710678117547895E-6</v>
      </c>
      <c r="AJ95" s="1" t="str">
        <f>Tabulka13[[#This Row],[z2Label]]</f>
        <v>Density (g/cm3)</v>
      </c>
      <c r="AK95" s="1">
        <v>15</v>
      </c>
      <c r="AL95" s="1" t="s">
        <v>56</v>
      </c>
      <c r="AM95" s="1" t="s">
        <v>79</v>
      </c>
      <c r="AN95" s="1">
        <v>1</v>
      </c>
    </row>
    <row r="96" spans="1:40" ht="16.5" x14ac:dyDescent="0.35">
      <c r="A96" s="1">
        <f>2*Tabulka13[[#This Row],[x3]]*Tabulka13[[#This Row],[z2]]/(100*94.196)*1000</f>
        <v>11.107376722983973</v>
      </c>
      <c r="B96" s="1">
        <f>Tabulka13[[#This Row],[x]]/2</f>
        <v>5.5536883614919867</v>
      </c>
      <c r="C96" s="1">
        <f>Tabulka13[[#This Row],[z2]]</f>
        <v>1.5350950000000001</v>
      </c>
      <c r="D96" s="1">
        <f>Tabulka13[[#This Row],[std2]]</f>
        <v>7.0710678117547895E-6</v>
      </c>
      <c r="E96" s="1">
        <v>1</v>
      </c>
      <c r="F96" s="1" t="s">
        <v>84</v>
      </c>
      <c r="G96" s="1" t="s">
        <v>74</v>
      </c>
      <c r="H96" s="1" t="str">
        <f>Tabulka13[[#This Row],[z2Label]]</f>
        <v>Density (g/cm3)</v>
      </c>
      <c r="I96" s="1">
        <v>50</v>
      </c>
      <c r="J96" s="1" t="s">
        <v>51</v>
      </c>
      <c r="K96">
        <v>1.5350950000000001</v>
      </c>
      <c r="L96">
        <v>7.0710678117547895E-6</v>
      </c>
      <c r="M96" s="1" t="s">
        <v>29</v>
      </c>
      <c r="N96" s="1" t="s">
        <v>28</v>
      </c>
      <c r="O96" s="1" t="s">
        <v>80</v>
      </c>
      <c r="P96" s="1">
        <f>Tabulka13[[#This Row],[x2]]*94.196/138.205</f>
        <v>34.078361853767952</v>
      </c>
      <c r="Q96" s="1" t="s">
        <v>51</v>
      </c>
      <c r="R96" s="1">
        <f>Tabulka13[[#This Row],[z2]]</f>
        <v>1.5350950000000001</v>
      </c>
      <c r="S96" s="1">
        <f>Tabulka13[[#This Row],[std2]]</f>
        <v>7.0710678117547895E-6</v>
      </c>
      <c r="T96" s="1" t="s">
        <v>54</v>
      </c>
      <c r="U96" s="1" t="s">
        <v>28</v>
      </c>
      <c r="V96" s="1" t="str">
        <f>Tabulka13[[#This Row],[z2Label]]</f>
        <v>Density (g/cm3)</v>
      </c>
      <c r="W96" s="1">
        <f>2*Tabulka13[[#This Row],[x3]]/94.196*1000/(100-Tabulka13[[#This Row],[x2]])</f>
        <v>14.471256466842734</v>
      </c>
      <c r="X96" s="1">
        <f>Tabulka13[[#This Row],[x4]]/2</f>
        <v>7.2356282334213669</v>
      </c>
      <c r="Y96" s="1">
        <f>Tabulka13[[#This Row],[z2]]</f>
        <v>1.5350950000000001</v>
      </c>
      <c r="Z96" s="1">
        <f>Tabulka13[[#This Row],[std2]]</f>
        <v>7.0710678117547895E-6</v>
      </c>
      <c r="AA96" s="1" t="s">
        <v>40</v>
      </c>
      <c r="AB96" s="1" t="s">
        <v>73</v>
      </c>
      <c r="AC96" s="1" t="str">
        <f>Tabulka13[[#This Row],[z2Label]]</f>
        <v>Density (g/cm3)</v>
      </c>
      <c r="AD96" s="1" t="str">
        <f>Tabulka13[[#This Row],[y2]]</f>
        <v>N/A</v>
      </c>
      <c r="AE96" s="1">
        <f>Tabulka13[[#This Row],[x3]]</f>
        <v>34.078361853767952</v>
      </c>
      <c r="AF96" s="1">
        <f>Tabulka13[[#This Row],[x2]]-Tabulka13[[#This Row],[x3]]</f>
        <v>15.921638146232048</v>
      </c>
      <c r="AG96" s="1">
        <f>100-Tabulka13[[#This Row],[Na2O_proc]]-Tabulka13[[#This Row],[CO2_proc]]</f>
        <v>50.000000000000007</v>
      </c>
      <c r="AH96" s="1">
        <f>Tabulka13[[#This Row],[z2]]</f>
        <v>1.5350950000000001</v>
      </c>
      <c r="AI96" s="1">
        <f>Tabulka13[[#This Row],[std2]]</f>
        <v>7.0710678117547895E-6</v>
      </c>
      <c r="AJ96" s="1" t="str">
        <f>Tabulka13[[#This Row],[z2Label]]</f>
        <v>Density (g/cm3)</v>
      </c>
      <c r="AK96" s="1">
        <v>15</v>
      </c>
      <c r="AL96" s="1" t="s">
        <v>56</v>
      </c>
      <c r="AM96" s="1" t="s">
        <v>79</v>
      </c>
      <c r="AN96" s="1">
        <v>1</v>
      </c>
    </row>
    <row r="97" spans="1:40" ht="16.5" x14ac:dyDescent="0.35">
      <c r="A97" s="1">
        <f>2*Tabulka13[[#This Row],[x3]]*Tabulka13[[#This Row],[z2]]/(100*94.196)*1000</f>
        <v>0</v>
      </c>
      <c r="B97" s="1">
        <f>Tabulka13[[#This Row],[x]]/2</f>
        <v>0</v>
      </c>
      <c r="C97" s="1">
        <f>Tabulka13[[#This Row],[z2]]</f>
        <v>0.99819999999999998</v>
      </c>
      <c r="D97" s="1">
        <f>Tabulka13[[#This Row],[std2]]</f>
        <v>0</v>
      </c>
      <c r="E97" s="1">
        <v>1</v>
      </c>
      <c r="F97" s="1" t="s">
        <v>84</v>
      </c>
      <c r="G97" s="1" t="s">
        <v>74</v>
      </c>
      <c r="H97" s="1" t="str">
        <f>Tabulka13[[#This Row],[z2Label]]</f>
        <v>Density (g/cm3)</v>
      </c>
      <c r="I97" s="1">
        <f>I86</f>
        <v>0</v>
      </c>
      <c r="J97" s="1" t="s">
        <v>51</v>
      </c>
      <c r="K97">
        <v>0.99819999999999998</v>
      </c>
      <c r="L97"/>
      <c r="M97" s="1" t="s">
        <v>29</v>
      </c>
      <c r="N97" s="1" t="s">
        <v>28</v>
      </c>
      <c r="O97" s="1" t="s">
        <v>80</v>
      </c>
      <c r="P97" s="1">
        <f>Tabulka13[[#This Row],[x2]]*94.196/138.205</f>
        <v>0</v>
      </c>
      <c r="Q97" s="1" t="s">
        <v>51</v>
      </c>
      <c r="R97" s="1">
        <f>Tabulka13[[#This Row],[z2]]</f>
        <v>0.99819999999999998</v>
      </c>
      <c r="S97" s="1">
        <f>Tabulka13[[#This Row],[std2]]</f>
        <v>0</v>
      </c>
      <c r="T97" s="1" t="s">
        <v>54</v>
      </c>
      <c r="U97" s="1" t="s">
        <v>28</v>
      </c>
      <c r="V97" s="1" t="str">
        <f>Tabulka13[[#This Row],[z2Label]]</f>
        <v>Density (g/cm3)</v>
      </c>
      <c r="W97" s="1">
        <f>2*Tabulka13[[#This Row],[x3]]/94.196*1000/(100-Tabulka13[[#This Row],[x2]])</f>
        <v>0</v>
      </c>
      <c r="X97" s="1">
        <f>Tabulka13[[#This Row],[x4]]/2</f>
        <v>0</v>
      </c>
      <c r="Y97" s="1">
        <f>Tabulka13[[#This Row],[z2]]</f>
        <v>0.99819999999999998</v>
      </c>
      <c r="Z97" s="1">
        <f>Tabulka13[[#This Row],[std2]]</f>
        <v>0</v>
      </c>
      <c r="AA97" s="1" t="s">
        <v>40</v>
      </c>
      <c r="AB97" s="1" t="s">
        <v>73</v>
      </c>
      <c r="AC97" s="1" t="str">
        <f>Tabulka13[[#This Row],[z2Label]]</f>
        <v>Density (g/cm3)</v>
      </c>
      <c r="AD97" s="1" t="str">
        <f>Tabulka13[[#This Row],[y2]]</f>
        <v>N/A</v>
      </c>
      <c r="AE97" s="1">
        <f>Tabulka13[[#This Row],[x3]]</f>
        <v>0</v>
      </c>
      <c r="AF97" s="1">
        <f>Tabulka13[[#This Row],[x2]]-Tabulka13[[#This Row],[x3]]</f>
        <v>0</v>
      </c>
      <c r="AG97" s="1">
        <f>100-Tabulka13[[#This Row],[Na2O_proc]]-Tabulka13[[#This Row],[CO2_proc]]</f>
        <v>100</v>
      </c>
      <c r="AH97" s="1">
        <f>Tabulka13[[#This Row],[z2]]</f>
        <v>0.99819999999999998</v>
      </c>
      <c r="AI97" s="1">
        <f>Tabulka13[[#This Row],[std2]]</f>
        <v>0</v>
      </c>
      <c r="AJ97" s="1" t="str">
        <f>Tabulka13[[#This Row],[z2Label]]</f>
        <v>Density (g/cm3)</v>
      </c>
      <c r="AK97" s="1">
        <v>20</v>
      </c>
      <c r="AL97" s="1" t="s">
        <v>56</v>
      </c>
      <c r="AM97" s="1" t="s">
        <v>79</v>
      </c>
      <c r="AN97" s="1">
        <v>100</v>
      </c>
    </row>
    <row r="98" spans="1:40" ht="16.5" x14ac:dyDescent="0.35">
      <c r="A98" s="1">
        <f>2*Tabulka13[[#This Row],[x3]]*Tabulka13[[#This Row],[z2]]/(100*94.196)*1000</f>
        <v>0.75477008791288291</v>
      </c>
      <c r="B98" s="1">
        <f>Tabulka13[[#This Row],[x]]/2</f>
        <v>0.37738504395644146</v>
      </c>
      <c r="C98" s="1">
        <f>Tabulka13[[#This Row],[z2]]</f>
        <v>1.0431299999999999</v>
      </c>
      <c r="D98" s="1">
        <f>Tabulka13[[#This Row],[std2]]</f>
        <v>0</v>
      </c>
      <c r="E98" s="1">
        <v>1</v>
      </c>
      <c r="F98" s="1" t="s">
        <v>84</v>
      </c>
      <c r="G98" s="1" t="s">
        <v>74</v>
      </c>
      <c r="H98" s="1" t="str">
        <f>Tabulka13[[#This Row],[z2Label]]</f>
        <v>Density (g/cm3)</v>
      </c>
      <c r="I98" s="1">
        <f t="shared" ref="I98:I129" si="35">I87</f>
        <v>5</v>
      </c>
      <c r="J98" s="1" t="s">
        <v>51</v>
      </c>
      <c r="K98">
        <v>1.0431299999999999</v>
      </c>
      <c r="L98">
        <v>0</v>
      </c>
      <c r="M98" s="1" t="s">
        <v>29</v>
      </c>
      <c r="N98" s="1" t="s">
        <v>28</v>
      </c>
      <c r="O98" s="1" t="s">
        <v>80</v>
      </c>
      <c r="P98" s="1">
        <f>Tabulka13[[#This Row],[x2]]*94.196/138.205</f>
        <v>3.4078361853767953</v>
      </c>
      <c r="Q98" s="1" t="s">
        <v>51</v>
      </c>
      <c r="R98" s="1">
        <f>Tabulka13[[#This Row],[z2]]</f>
        <v>1.0431299999999999</v>
      </c>
      <c r="S98" s="1">
        <f>Tabulka13[[#This Row],[std2]]</f>
        <v>0</v>
      </c>
      <c r="T98" s="1" t="s">
        <v>54</v>
      </c>
      <c r="U98" s="1" t="s">
        <v>28</v>
      </c>
      <c r="V98" s="1" t="str">
        <f>Tabulka13[[#This Row],[z2Label]]</f>
        <v>Density (g/cm3)</v>
      </c>
      <c r="W98" s="1">
        <f>2*Tabulka13[[#This Row],[x3]]/94.196*1000/(100-Tabulka13[[#This Row],[x2]])</f>
        <v>0.76164507720224905</v>
      </c>
      <c r="X98" s="1">
        <f>Tabulka13[[#This Row],[x4]]/2</f>
        <v>0.38082253860112453</v>
      </c>
      <c r="Y98" s="1">
        <f>Tabulka13[[#This Row],[z2]]</f>
        <v>1.0431299999999999</v>
      </c>
      <c r="Z98" s="1">
        <f>Tabulka13[[#This Row],[std2]]</f>
        <v>0</v>
      </c>
      <c r="AA98" s="1" t="s">
        <v>40</v>
      </c>
      <c r="AB98" s="1" t="s">
        <v>73</v>
      </c>
      <c r="AC98" s="1" t="str">
        <f>Tabulka13[[#This Row],[z2Label]]</f>
        <v>Density (g/cm3)</v>
      </c>
      <c r="AD98" s="1" t="str">
        <f>Tabulka13[[#This Row],[y2]]</f>
        <v>N/A</v>
      </c>
      <c r="AE98" s="1">
        <f>Tabulka13[[#This Row],[x3]]</f>
        <v>3.4078361853767953</v>
      </c>
      <c r="AF98" s="1">
        <f>Tabulka13[[#This Row],[x2]]-Tabulka13[[#This Row],[x3]]</f>
        <v>1.5921638146232047</v>
      </c>
      <c r="AG98" s="1">
        <f>100-Tabulka13[[#This Row],[Na2O_proc]]-Tabulka13[[#This Row],[CO2_proc]]</f>
        <v>95</v>
      </c>
      <c r="AH98" s="1">
        <f>Tabulka13[[#This Row],[z2]]</f>
        <v>1.0431299999999999</v>
      </c>
      <c r="AI98" s="1">
        <f>Tabulka13[[#This Row],[std2]]</f>
        <v>0</v>
      </c>
      <c r="AJ98" s="1" t="str">
        <f>Tabulka13[[#This Row],[z2Label]]</f>
        <v>Density (g/cm3)</v>
      </c>
      <c r="AK98" s="1">
        <v>20</v>
      </c>
      <c r="AL98" s="1" t="s">
        <v>56</v>
      </c>
      <c r="AM98" s="1" t="s">
        <v>79</v>
      </c>
      <c r="AN98" s="1">
        <v>1</v>
      </c>
    </row>
    <row r="99" spans="1:40" ht="16.5" x14ac:dyDescent="0.35">
      <c r="A99" s="1">
        <f>2*Tabulka13[[#This Row],[x3]]*Tabulka13[[#This Row],[z2]]/(100*94.196)*1000</f>
        <v>1.576353966933179</v>
      </c>
      <c r="B99" s="1">
        <f>Tabulka13[[#This Row],[x]]/2</f>
        <v>0.78817698346658949</v>
      </c>
      <c r="C99" s="1">
        <f>Tabulka13[[#This Row],[z2]]</f>
        <v>1.0892999999999999</v>
      </c>
      <c r="D99" s="1">
        <f>Tabulka13[[#This Row],[std2]]</f>
        <v>0</v>
      </c>
      <c r="E99" s="1">
        <v>1</v>
      </c>
      <c r="F99" s="1" t="s">
        <v>84</v>
      </c>
      <c r="G99" s="1" t="s">
        <v>74</v>
      </c>
      <c r="H99" s="1" t="str">
        <f>Tabulka13[[#This Row],[z2Label]]</f>
        <v>Density (g/cm3)</v>
      </c>
      <c r="I99" s="1">
        <f t="shared" si="35"/>
        <v>10</v>
      </c>
      <c r="J99" s="1" t="s">
        <v>51</v>
      </c>
      <c r="K99">
        <v>1.0892999999999999</v>
      </c>
      <c r="L99">
        <v>0</v>
      </c>
      <c r="M99" s="1" t="s">
        <v>29</v>
      </c>
      <c r="N99" s="1" t="s">
        <v>28</v>
      </c>
      <c r="O99" s="1" t="s">
        <v>80</v>
      </c>
      <c r="P99" s="1">
        <f>Tabulka13[[#This Row],[x2]]*94.196/138.205</f>
        <v>6.8156723707535907</v>
      </c>
      <c r="Q99" s="1" t="s">
        <v>51</v>
      </c>
      <c r="R99" s="1">
        <f>Tabulka13[[#This Row],[z2]]</f>
        <v>1.0892999999999999</v>
      </c>
      <c r="S99" s="1">
        <f>Tabulka13[[#This Row],[std2]]</f>
        <v>0</v>
      </c>
      <c r="T99" s="1" t="s">
        <v>54</v>
      </c>
      <c r="U99" s="1" t="s">
        <v>28</v>
      </c>
      <c r="V99" s="1" t="str">
        <f>Tabulka13[[#This Row],[z2Label]]</f>
        <v>Density (g/cm3)</v>
      </c>
      <c r="W99" s="1">
        <f>2*Tabulka13[[#This Row],[x3]]/94.196*1000/(100-Tabulka13[[#This Row],[x2]])</f>
        <v>1.6079173852047479</v>
      </c>
      <c r="X99" s="1">
        <f>Tabulka13[[#This Row],[x4]]/2</f>
        <v>0.80395869260237396</v>
      </c>
      <c r="Y99" s="1">
        <f>Tabulka13[[#This Row],[z2]]</f>
        <v>1.0892999999999999</v>
      </c>
      <c r="Z99" s="1">
        <f>Tabulka13[[#This Row],[std2]]</f>
        <v>0</v>
      </c>
      <c r="AA99" s="1" t="s">
        <v>40</v>
      </c>
      <c r="AB99" s="1" t="s">
        <v>73</v>
      </c>
      <c r="AC99" s="1" t="str">
        <f>Tabulka13[[#This Row],[z2Label]]</f>
        <v>Density (g/cm3)</v>
      </c>
      <c r="AD99" s="1" t="str">
        <f>Tabulka13[[#This Row],[y2]]</f>
        <v>N/A</v>
      </c>
      <c r="AE99" s="1">
        <f>Tabulka13[[#This Row],[x3]]</f>
        <v>6.8156723707535907</v>
      </c>
      <c r="AF99" s="1">
        <f>Tabulka13[[#This Row],[x2]]-Tabulka13[[#This Row],[x3]]</f>
        <v>3.1843276292464093</v>
      </c>
      <c r="AG99" s="1">
        <f>100-Tabulka13[[#This Row],[Na2O_proc]]-Tabulka13[[#This Row],[CO2_proc]]</f>
        <v>90</v>
      </c>
      <c r="AH99" s="1">
        <f>Tabulka13[[#This Row],[z2]]</f>
        <v>1.0892999999999999</v>
      </c>
      <c r="AI99" s="1">
        <f>Tabulka13[[#This Row],[std2]]</f>
        <v>0</v>
      </c>
      <c r="AJ99" s="1" t="str">
        <f>Tabulka13[[#This Row],[z2Label]]</f>
        <v>Density (g/cm3)</v>
      </c>
      <c r="AK99" s="1">
        <v>20</v>
      </c>
      <c r="AL99" s="1" t="s">
        <v>56</v>
      </c>
      <c r="AM99" s="1" t="s">
        <v>79</v>
      </c>
      <c r="AN99" s="1">
        <v>1</v>
      </c>
    </row>
    <row r="100" spans="1:40" ht="16.5" x14ac:dyDescent="0.35">
      <c r="A100" s="1">
        <f>2*Tabulka13[[#This Row],[x3]]*Tabulka13[[#This Row],[z2]]/(100*94.196)*1000</f>
        <v>2.4692666690785425</v>
      </c>
      <c r="B100" s="1">
        <f>Tabulka13[[#This Row],[x]]/2</f>
        <v>1.2346333345392713</v>
      </c>
      <c r="C100" s="1">
        <f>Tabulka13[[#This Row],[z2]]</f>
        <v>1.1375500000000001</v>
      </c>
      <c r="D100" s="1">
        <f>Tabulka13[[#This Row],[std2]]</f>
        <v>0</v>
      </c>
      <c r="E100" s="1">
        <v>1</v>
      </c>
      <c r="F100" s="1" t="s">
        <v>84</v>
      </c>
      <c r="G100" s="1" t="s">
        <v>74</v>
      </c>
      <c r="H100" s="1" t="str">
        <f>Tabulka13[[#This Row],[z2Label]]</f>
        <v>Density (g/cm3)</v>
      </c>
      <c r="I100" s="1">
        <f t="shared" si="35"/>
        <v>15</v>
      </c>
      <c r="J100" s="1" t="s">
        <v>51</v>
      </c>
      <c r="K100">
        <v>1.1375500000000001</v>
      </c>
      <c r="L100">
        <v>0</v>
      </c>
      <c r="M100" s="1" t="s">
        <v>29</v>
      </c>
      <c r="N100" s="1" t="s">
        <v>28</v>
      </c>
      <c r="O100" s="1" t="s">
        <v>80</v>
      </c>
      <c r="P100" s="1">
        <f>Tabulka13[[#This Row],[x2]]*94.196/138.205</f>
        <v>10.223508556130385</v>
      </c>
      <c r="Q100" s="1" t="s">
        <v>51</v>
      </c>
      <c r="R100" s="1">
        <f>Tabulka13[[#This Row],[z2]]</f>
        <v>1.1375500000000001</v>
      </c>
      <c r="S100" s="1">
        <f>Tabulka13[[#This Row],[std2]]</f>
        <v>0</v>
      </c>
      <c r="T100" s="1" t="s">
        <v>54</v>
      </c>
      <c r="U100" s="1" t="s">
        <v>28</v>
      </c>
      <c r="V100" s="1" t="str">
        <f>Tabulka13[[#This Row],[z2Label]]</f>
        <v>Density (g/cm3)</v>
      </c>
      <c r="W100" s="1">
        <f>2*Tabulka13[[#This Row],[x3]]/94.196*1000/(100-Tabulka13[[#This Row],[x2]])</f>
        <v>2.5537511412075409</v>
      </c>
      <c r="X100" s="1">
        <f>Tabulka13[[#This Row],[x4]]/2</f>
        <v>1.2768755706037704</v>
      </c>
      <c r="Y100" s="1">
        <f>Tabulka13[[#This Row],[z2]]</f>
        <v>1.1375500000000001</v>
      </c>
      <c r="Z100" s="1">
        <f>Tabulka13[[#This Row],[std2]]</f>
        <v>0</v>
      </c>
      <c r="AA100" s="1" t="s">
        <v>40</v>
      </c>
      <c r="AB100" s="1" t="s">
        <v>73</v>
      </c>
      <c r="AC100" s="1" t="str">
        <f>Tabulka13[[#This Row],[z2Label]]</f>
        <v>Density (g/cm3)</v>
      </c>
      <c r="AD100" s="1" t="str">
        <f>Tabulka13[[#This Row],[y2]]</f>
        <v>N/A</v>
      </c>
      <c r="AE100" s="1">
        <f>Tabulka13[[#This Row],[x3]]</f>
        <v>10.223508556130385</v>
      </c>
      <c r="AF100" s="1">
        <f>Tabulka13[[#This Row],[x2]]-Tabulka13[[#This Row],[x3]]</f>
        <v>4.7764914438696149</v>
      </c>
      <c r="AG100" s="1">
        <f>100-Tabulka13[[#This Row],[Na2O_proc]]-Tabulka13[[#This Row],[CO2_proc]]</f>
        <v>85</v>
      </c>
      <c r="AH100" s="1">
        <f>Tabulka13[[#This Row],[z2]]</f>
        <v>1.1375500000000001</v>
      </c>
      <c r="AI100" s="1">
        <f>Tabulka13[[#This Row],[std2]]</f>
        <v>0</v>
      </c>
      <c r="AJ100" s="1" t="str">
        <f>Tabulka13[[#This Row],[z2Label]]</f>
        <v>Density (g/cm3)</v>
      </c>
      <c r="AK100" s="1">
        <v>20</v>
      </c>
      <c r="AL100" s="1" t="s">
        <v>56</v>
      </c>
      <c r="AM100" s="1" t="s">
        <v>79</v>
      </c>
      <c r="AN100" s="1">
        <v>1</v>
      </c>
    </row>
    <row r="101" spans="1:40" ht="16.5" x14ac:dyDescent="0.35">
      <c r="A101" s="1">
        <f>2*Tabulka13[[#This Row],[x3]]*Tabulka13[[#This Row],[z2]]/(100*94.196)*1000</f>
        <v>3.4372851922868195</v>
      </c>
      <c r="B101" s="1">
        <f>Tabulka13[[#This Row],[x]]/2</f>
        <v>1.7186425961434098</v>
      </c>
      <c r="C101" s="1">
        <f>Tabulka13[[#This Row],[z2]]</f>
        <v>1.1876249999999999</v>
      </c>
      <c r="D101" s="1">
        <f>Tabulka13[[#This Row],[std2]]</f>
        <v>7.0710678119117998E-6</v>
      </c>
      <c r="E101" s="1">
        <v>1</v>
      </c>
      <c r="F101" s="1" t="s">
        <v>84</v>
      </c>
      <c r="G101" s="1" t="s">
        <v>74</v>
      </c>
      <c r="H101" s="1" t="str">
        <f>Tabulka13[[#This Row],[z2Label]]</f>
        <v>Density (g/cm3)</v>
      </c>
      <c r="I101" s="1">
        <f t="shared" si="35"/>
        <v>20</v>
      </c>
      <c r="J101" s="1" t="s">
        <v>51</v>
      </c>
      <c r="K101">
        <v>1.1876249999999999</v>
      </c>
      <c r="L101">
        <v>7.0710678119117998E-6</v>
      </c>
      <c r="M101" s="1" t="s">
        <v>29</v>
      </c>
      <c r="N101" s="1" t="s">
        <v>28</v>
      </c>
      <c r="O101" s="1" t="s">
        <v>80</v>
      </c>
      <c r="P101" s="1">
        <f>Tabulka13[[#This Row],[x2]]*94.196/138.205</f>
        <v>13.631344741507181</v>
      </c>
      <c r="Q101" s="1" t="s">
        <v>51</v>
      </c>
      <c r="R101" s="1">
        <f>Tabulka13[[#This Row],[z2]]</f>
        <v>1.1876249999999999</v>
      </c>
      <c r="S101" s="1">
        <f>Tabulka13[[#This Row],[std2]]</f>
        <v>7.0710678119117998E-6</v>
      </c>
      <c r="T101" s="1" t="s">
        <v>54</v>
      </c>
      <c r="U101" s="1" t="s">
        <v>28</v>
      </c>
      <c r="V101" s="1" t="str">
        <f>Tabulka13[[#This Row],[z2Label]]</f>
        <v>Density (g/cm3)</v>
      </c>
      <c r="W101" s="1">
        <f>2*Tabulka13[[#This Row],[x3]]/94.196*1000/(100-Tabulka13[[#This Row],[x2]])</f>
        <v>3.617814116710683</v>
      </c>
      <c r="X101" s="1">
        <f>Tabulka13[[#This Row],[x4]]/2</f>
        <v>1.8089070583553415</v>
      </c>
      <c r="Y101" s="1">
        <f>Tabulka13[[#This Row],[z2]]</f>
        <v>1.1876249999999999</v>
      </c>
      <c r="Z101" s="1">
        <f>Tabulka13[[#This Row],[std2]]</f>
        <v>7.0710678119117998E-6</v>
      </c>
      <c r="AA101" s="1" t="s">
        <v>40</v>
      </c>
      <c r="AB101" s="1" t="s">
        <v>73</v>
      </c>
      <c r="AC101" s="1" t="str">
        <f>Tabulka13[[#This Row],[z2Label]]</f>
        <v>Density (g/cm3)</v>
      </c>
      <c r="AD101" s="1" t="str">
        <f>Tabulka13[[#This Row],[y2]]</f>
        <v>N/A</v>
      </c>
      <c r="AE101" s="1">
        <f>Tabulka13[[#This Row],[x3]]</f>
        <v>13.631344741507181</v>
      </c>
      <c r="AF101" s="1">
        <f>Tabulka13[[#This Row],[x2]]-Tabulka13[[#This Row],[x3]]</f>
        <v>6.3686552584928187</v>
      </c>
      <c r="AG101" s="1">
        <f>100-Tabulka13[[#This Row],[Na2O_proc]]-Tabulka13[[#This Row],[CO2_proc]]</f>
        <v>80</v>
      </c>
      <c r="AH101" s="1">
        <f>Tabulka13[[#This Row],[z2]]</f>
        <v>1.1876249999999999</v>
      </c>
      <c r="AI101" s="1">
        <f>Tabulka13[[#This Row],[std2]]</f>
        <v>7.0710678119117998E-6</v>
      </c>
      <c r="AJ101" s="1" t="str">
        <f>Tabulka13[[#This Row],[z2Label]]</f>
        <v>Density (g/cm3)</v>
      </c>
      <c r="AK101" s="1">
        <v>20</v>
      </c>
      <c r="AL101" s="1" t="s">
        <v>56</v>
      </c>
      <c r="AM101" s="1" t="s">
        <v>79</v>
      </c>
      <c r="AN101" s="1">
        <v>1</v>
      </c>
    </row>
    <row r="102" spans="1:40" ht="16.5" x14ac:dyDescent="0.35">
      <c r="A102" s="1">
        <f>2*Tabulka13[[#This Row],[x3]]*Tabulka13[[#This Row],[z2]]/(100*94.196)*1000</f>
        <v>4.4856010998154918</v>
      </c>
      <c r="B102" s="1">
        <f>Tabulka13[[#This Row],[x]]/2</f>
        <v>2.2428005499077459</v>
      </c>
      <c r="C102" s="1">
        <f>Tabulka13[[#This Row],[z2]]</f>
        <v>1.239865</v>
      </c>
      <c r="D102" s="1">
        <f>Tabulka13[[#This Row],[std2]]</f>
        <v>7.0710678119117998E-6</v>
      </c>
      <c r="E102" s="1">
        <v>1</v>
      </c>
      <c r="F102" s="1" t="s">
        <v>84</v>
      </c>
      <c r="G102" s="1" t="s">
        <v>74</v>
      </c>
      <c r="H102" s="1" t="str">
        <f>Tabulka13[[#This Row],[z2Label]]</f>
        <v>Density (g/cm3)</v>
      </c>
      <c r="I102" s="1">
        <f t="shared" si="35"/>
        <v>25</v>
      </c>
      <c r="J102" s="1" t="s">
        <v>51</v>
      </c>
      <c r="K102">
        <v>1.239865</v>
      </c>
      <c r="L102">
        <v>7.0710678119117998E-6</v>
      </c>
      <c r="M102" s="1" t="s">
        <v>29</v>
      </c>
      <c r="N102" s="1" t="s">
        <v>28</v>
      </c>
      <c r="O102" s="1" t="s">
        <v>80</v>
      </c>
      <c r="P102" s="1">
        <f>Tabulka13[[#This Row],[x2]]*94.196/138.205</f>
        <v>17.039180926883976</v>
      </c>
      <c r="Q102" s="1" t="s">
        <v>51</v>
      </c>
      <c r="R102" s="1">
        <f>Tabulka13[[#This Row],[z2]]</f>
        <v>1.239865</v>
      </c>
      <c r="S102" s="1">
        <f>Tabulka13[[#This Row],[std2]]</f>
        <v>7.0710678119117998E-6</v>
      </c>
      <c r="T102" s="1" t="s">
        <v>54</v>
      </c>
      <c r="U102" s="1" t="s">
        <v>28</v>
      </c>
      <c r="V102" s="1" t="str">
        <f>Tabulka13[[#This Row],[z2Label]]</f>
        <v>Density (g/cm3)</v>
      </c>
      <c r="W102" s="1">
        <f>2*Tabulka13[[#This Row],[x3]]/94.196*1000/(100-Tabulka13[[#This Row],[x2]])</f>
        <v>4.823752155614244</v>
      </c>
      <c r="X102" s="1">
        <f>Tabulka13[[#This Row],[x4]]/2</f>
        <v>2.411876077807122</v>
      </c>
      <c r="Y102" s="1">
        <f>Tabulka13[[#This Row],[z2]]</f>
        <v>1.239865</v>
      </c>
      <c r="Z102" s="1">
        <f>Tabulka13[[#This Row],[std2]]</f>
        <v>7.0710678119117998E-6</v>
      </c>
      <c r="AA102" s="1" t="s">
        <v>40</v>
      </c>
      <c r="AB102" s="1" t="s">
        <v>73</v>
      </c>
      <c r="AC102" s="1" t="str">
        <f>Tabulka13[[#This Row],[z2Label]]</f>
        <v>Density (g/cm3)</v>
      </c>
      <c r="AD102" s="1" t="str">
        <f>Tabulka13[[#This Row],[y2]]</f>
        <v>N/A</v>
      </c>
      <c r="AE102" s="1">
        <f>Tabulka13[[#This Row],[x3]]</f>
        <v>17.039180926883976</v>
      </c>
      <c r="AF102" s="1">
        <f>Tabulka13[[#This Row],[x2]]-Tabulka13[[#This Row],[x3]]</f>
        <v>7.9608190731160242</v>
      </c>
      <c r="AG102" s="1">
        <f>100-Tabulka13[[#This Row],[Na2O_proc]]-Tabulka13[[#This Row],[CO2_proc]]</f>
        <v>75</v>
      </c>
      <c r="AH102" s="1">
        <f>Tabulka13[[#This Row],[z2]]</f>
        <v>1.239865</v>
      </c>
      <c r="AI102" s="1">
        <f>Tabulka13[[#This Row],[std2]]</f>
        <v>7.0710678119117998E-6</v>
      </c>
      <c r="AJ102" s="1" t="str">
        <f>Tabulka13[[#This Row],[z2Label]]</f>
        <v>Density (g/cm3)</v>
      </c>
      <c r="AK102" s="1">
        <v>20</v>
      </c>
      <c r="AL102" s="1" t="s">
        <v>56</v>
      </c>
      <c r="AM102" s="1" t="s">
        <v>79</v>
      </c>
      <c r="AN102" s="1">
        <v>1</v>
      </c>
    </row>
    <row r="103" spans="1:40" ht="16.5" x14ac:dyDescent="0.35">
      <c r="A103" s="1">
        <f>2*Tabulka13[[#This Row],[x3]]*Tabulka13[[#This Row],[z2]]/(100*94.196)*1000</f>
        <v>5.6182844325458552</v>
      </c>
      <c r="B103" s="1">
        <f>Tabulka13[[#This Row],[x]]/2</f>
        <v>2.8091422162729276</v>
      </c>
      <c r="C103" s="1">
        <f>Tabulka13[[#This Row],[z2]]</f>
        <v>1.294125</v>
      </c>
      <c r="D103" s="1">
        <f>Tabulka13[[#This Row],[std2]]</f>
        <v>7.0710678119117998E-6</v>
      </c>
      <c r="E103" s="1">
        <v>1</v>
      </c>
      <c r="F103" s="1" t="s">
        <v>84</v>
      </c>
      <c r="G103" s="1" t="s">
        <v>74</v>
      </c>
      <c r="H103" s="1" t="str">
        <f>Tabulka13[[#This Row],[z2Label]]</f>
        <v>Density (g/cm3)</v>
      </c>
      <c r="I103" s="1">
        <f t="shared" si="35"/>
        <v>30</v>
      </c>
      <c r="J103" s="1" t="s">
        <v>51</v>
      </c>
      <c r="K103">
        <v>1.294125</v>
      </c>
      <c r="L103">
        <v>7.0710678119117998E-6</v>
      </c>
      <c r="M103" s="1" t="s">
        <v>29</v>
      </c>
      <c r="N103" s="1" t="s">
        <v>28</v>
      </c>
      <c r="O103" s="1" t="s">
        <v>80</v>
      </c>
      <c r="P103" s="1">
        <f>Tabulka13[[#This Row],[x2]]*94.196/138.205</f>
        <v>20.44701711226077</v>
      </c>
      <c r="Q103" s="1" t="s">
        <v>51</v>
      </c>
      <c r="R103" s="1">
        <f>Tabulka13[[#This Row],[z2]]</f>
        <v>1.294125</v>
      </c>
      <c r="S103" s="1">
        <f>Tabulka13[[#This Row],[std2]]</f>
        <v>7.0710678119117998E-6</v>
      </c>
      <c r="T103" s="1" t="s">
        <v>54</v>
      </c>
      <c r="U103" s="1" t="s">
        <v>28</v>
      </c>
      <c r="V103" s="1" t="str">
        <f>Tabulka13[[#This Row],[z2Label]]</f>
        <v>Density (g/cm3)</v>
      </c>
      <c r="W103" s="1">
        <f>2*Tabulka13[[#This Row],[x3]]/94.196*1000/(100-Tabulka13[[#This Row],[x2]])</f>
        <v>6.2019670572183134</v>
      </c>
      <c r="X103" s="1">
        <f>Tabulka13[[#This Row],[x4]]/2</f>
        <v>3.1009835286091567</v>
      </c>
      <c r="Y103" s="1">
        <f>Tabulka13[[#This Row],[z2]]</f>
        <v>1.294125</v>
      </c>
      <c r="Z103" s="1">
        <f>Tabulka13[[#This Row],[std2]]</f>
        <v>7.0710678119117998E-6</v>
      </c>
      <c r="AA103" s="1" t="s">
        <v>40</v>
      </c>
      <c r="AB103" s="1" t="s">
        <v>73</v>
      </c>
      <c r="AC103" s="1" t="str">
        <f>Tabulka13[[#This Row],[z2Label]]</f>
        <v>Density (g/cm3)</v>
      </c>
      <c r="AD103" s="1" t="str">
        <f>Tabulka13[[#This Row],[y2]]</f>
        <v>N/A</v>
      </c>
      <c r="AE103" s="1">
        <f>Tabulka13[[#This Row],[x3]]</f>
        <v>20.44701711226077</v>
      </c>
      <c r="AF103" s="1">
        <f>Tabulka13[[#This Row],[x2]]-Tabulka13[[#This Row],[x3]]</f>
        <v>9.5529828877392298</v>
      </c>
      <c r="AG103" s="1">
        <f>100-Tabulka13[[#This Row],[Na2O_proc]]-Tabulka13[[#This Row],[CO2_proc]]</f>
        <v>70</v>
      </c>
      <c r="AH103" s="1">
        <f>Tabulka13[[#This Row],[z2]]</f>
        <v>1.294125</v>
      </c>
      <c r="AI103" s="1">
        <f>Tabulka13[[#This Row],[std2]]</f>
        <v>7.0710678119117998E-6</v>
      </c>
      <c r="AJ103" s="1" t="str">
        <f>Tabulka13[[#This Row],[z2Label]]</f>
        <v>Density (g/cm3)</v>
      </c>
      <c r="AK103" s="1">
        <v>20</v>
      </c>
      <c r="AL103" s="1" t="s">
        <v>56</v>
      </c>
      <c r="AM103" s="1" t="s">
        <v>79</v>
      </c>
      <c r="AN103" s="1">
        <v>1</v>
      </c>
    </row>
    <row r="104" spans="1:40" ht="16.5" x14ac:dyDescent="0.35">
      <c r="A104" s="1">
        <f>2*Tabulka13[[#This Row],[x3]]*Tabulka13[[#This Row],[z2]]/(100*94.196)*1000</f>
        <v>6.8410875149234815</v>
      </c>
      <c r="B104" s="1">
        <f>Tabulka13[[#This Row],[x]]/2</f>
        <v>3.4205437574617408</v>
      </c>
      <c r="C104" s="1">
        <f>Tabulka13[[#This Row],[z2]]</f>
        <v>1.3506750000000001</v>
      </c>
      <c r="D104" s="1">
        <f>Tabulka13[[#This Row],[std2]]</f>
        <v>7.0710678119117998E-6</v>
      </c>
      <c r="E104" s="1">
        <v>1</v>
      </c>
      <c r="F104" s="1" t="s">
        <v>84</v>
      </c>
      <c r="G104" s="1" t="s">
        <v>74</v>
      </c>
      <c r="H104" s="1" t="str">
        <f>Tabulka13[[#This Row],[z2Label]]</f>
        <v>Density (g/cm3)</v>
      </c>
      <c r="I104" s="1">
        <f t="shared" si="35"/>
        <v>35</v>
      </c>
      <c r="J104" s="1" t="s">
        <v>51</v>
      </c>
      <c r="K104">
        <v>1.3506750000000001</v>
      </c>
      <c r="L104">
        <v>7.0710678119117998E-6</v>
      </c>
      <c r="M104" s="1" t="s">
        <v>29</v>
      </c>
      <c r="N104" s="1" t="s">
        <v>28</v>
      </c>
      <c r="O104" s="1" t="s">
        <v>80</v>
      </c>
      <c r="P104" s="1">
        <f>Tabulka13[[#This Row],[x2]]*94.196/138.205</f>
        <v>23.854853297637565</v>
      </c>
      <c r="Q104" s="1" t="s">
        <v>51</v>
      </c>
      <c r="R104" s="1">
        <f>Tabulka13[[#This Row],[z2]]</f>
        <v>1.3506750000000001</v>
      </c>
      <c r="S104" s="1">
        <f>Tabulka13[[#This Row],[std2]]</f>
        <v>7.0710678119117998E-6</v>
      </c>
      <c r="T104" s="1" t="s">
        <v>54</v>
      </c>
      <c r="U104" s="1" t="s">
        <v>28</v>
      </c>
      <c r="V104" s="1" t="str">
        <f>Tabulka13[[#This Row],[z2Label]]</f>
        <v>Density (g/cm3)</v>
      </c>
      <c r="W104" s="1">
        <f>2*Tabulka13[[#This Row],[x3]]/94.196*1000/(100-Tabulka13[[#This Row],[x2]])</f>
        <v>7.7922150206076255</v>
      </c>
      <c r="X104" s="1">
        <f>Tabulka13[[#This Row],[x4]]/2</f>
        <v>3.8961075103038127</v>
      </c>
      <c r="Y104" s="1">
        <f>Tabulka13[[#This Row],[z2]]</f>
        <v>1.3506750000000001</v>
      </c>
      <c r="Z104" s="1">
        <f>Tabulka13[[#This Row],[std2]]</f>
        <v>7.0710678119117998E-6</v>
      </c>
      <c r="AA104" s="1" t="s">
        <v>40</v>
      </c>
      <c r="AB104" s="1" t="s">
        <v>73</v>
      </c>
      <c r="AC104" s="1" t="str">
        <f>Tabulka13[[#This Row],[z2Label]]</f>
        <v>Density (g/cm3)</v>
      </c>
      <c r="AD104" s="1" t="str">
        <f>Tabulka13[[#This Row],[y2]]</f>
        <v>N/A</v>
      </c>
      <c r="AE104" s="1">
        <f>Tabulka13[[#This Row],[x3]]</f>
        <v>23.854853297637565</v>
      </c>
      <c r="AF104" s="1">
        <f>Tabulka13[[#This Row],[x2]]-Tabulka13[[#This Row],[x3]]</f>
        <v>11.145146702362435</v>
      </c>
      <c r="AG104" s="1">
        <f>100-Tabulka13[[#This Row],[Na2O_proc]]-Tabulka13[[#This Row],[CO2_proc]]</f>
        <v>65</v>
      </c>
      <c r="AH104" s="1">
        <f>Tabulka13[[#This Row],[z2]]</f>
        <v>1.3506750000000001</v>
      </c>
      <c r="AI104" s="1">
        <f>Tabulka13[[#This Row],[std2]]</f>
        <v>7.0710678119117998E-6</v>
      </c>
      <c r="AJ104" s="1" t="str">
        <f>Tabulka13[[#This Row],[z2Label]]</f>
        <v>Density (g/cm3)</v>
      </c>
      <c r="AK104" s="1">
        <v>20</v>
      </c>
      <c r="AL104" s="1" t="s">
        <v>56</v>
      </c>
      <c r="AM104" s="1" t="s">
        <v>79</v>
      </c>
      <c r="AN104" s="1">
        <v>1</v>
      </c>
    </row>
    <row r="105" spans="1:40" ht="16.5" x14ac:dyDescent="0.35">
      <c r="A105" s="1">
        <f>2*Tabulka13[[#This Row],[x3]]*Tabulka13[[#This Row],[z2]]/(100*94.196)*1000</f>
        <v>8.1610071994500917</v>
      </c>
      <c r="B105" s="1">
        <f>Tabulka13[[#This Row],[x]]/2</f>
        <v>4.0805035997250458</v>
      </c>
      <c r="C105" s="1">
        <f>Tabulka13[[#This Row],[z2]]</f>
        <v>1.4098649999999999</v>
      </c>
      <c r="D105" s="1">
        <f>Tabulka13[[#This Row],[std2]]</f>
        <v>7.0710678119117998E-6</v>
      </c>
      <c r="E105" s="1">
        <v>1</v>
      </c>
      <c r="F105" s="1" t="s">
        <v>84</v>
      </c>
      <c r="G105" s="1" t="s">
        <v>74</v>
      </c>
      <c r="H105" s="1" t="str">
        <f>Tabulka13[[#This Row],[z2Label]]</f>
        <v>Density (g/cm3)</v>
      </c>
      <c r="I105" s="1">
        <f t="shared" si="35"/>
        <v>40</v>
      </c>
      <c r="J105" s="1" t="s">
        <v>51</v>
      </c>
      <c r="K105">
        <v>1.4098649999999999</v>
      </c>
      <c r="L105">
        <v>7.0710678119117998E-6</v>
      </c>
      <c r="M105" s="1" t="s">
        <v>29</v>
      </c>
      <c r="N105" s="1" t="s">
        <v>28</v>
      </c>
      <c r="O105" s="1" t="s">
        <v>80</v>
      </c>
      <c r="P105" s="1">
        <f>Tabulka13[[#This Row],[x2]]*94.196/138.205</f>
        <v>27.262689483014363</v>
      </c>
      <c r="Q105" s="1" t="s">
        <v>51</v>
      </c>
      <c r="R105" s="1">
        <f>Tabulka13[[#This Row],[z2]]</f>
        <v>1.4098649999999999</v>
      </c>
      <c r="S105" s="1">
        <f>Tabulka13[[#This Row],[std2]]</f>
        <v>7.0710678119117998E-6</v>
      </c>
      <c r="T105" s="1" t="s">
        <v>54</v>
      </c>
      <c r="U105" s="1" t="s">
        <v>28</v>
      </c>
      <c r="V105" s="1" t="str">
        <f>Tabulka13[[#This Row],[z2Label]]</f>
        <v>Density (g/cm3)</v>
      </c>
      <c r="W105" s="1">
        <f>2*Tabulka13[[#This Row],[x3]]/94.196*1000/(100-Tabulka13[[#This Row],[x2]])</f>
        <v>9.6475043112284879</v>
      </c>
      <c r="X105" s="1">
        <f>Tabulka13[[#This Row],[x4]]/2</f>
        <v>4.823752155614244</v>
      </c>
      <c r="Y105" s="1">
        <f>Tabulka13[[#This Row],[z2]]</f>
        <v>1.4098649999999999</v>
      </c>
      <c r="Z105" s="1">
        <f>Tabulka13[[#This Row],[std2]]</f>
        <v>7.0710678119117998E-6</v>
      </c>
      <c r="AA105" s="1" t="s">
        <v>40</v>
      </c>
      <c r="AB105" s="1" t="s">
        <v>73</v>
      </c>
      <c r="AC105" s="1" t="str">
        <f>Tabulka13[[#This Row],[z2Label]]</f>
        <v>Density (g/cm3)</v>
      </c>
      <c r="AD105" s="1" t="str">
        <f>Tabulka13[[#This Row],[y2]]</f>
        <v>N/A</v>
      </c>
      <c r="AE105" s="1">
        <f>Tabulka13[[#This Row],[x3]]</f>
        <v>27.262689483014363</v>
      </c>
      <c r="AF105" s="1">
        <f>Tabulka13[[#This Row],[x2]]-Tabulka13[[#This Row],[x3]]</f>
        <v>12.737310516985637</v>
      </c>
      <c r="AG105" s="1">
        <f>100-Tabulka13[[#This Row],[Na2O_proc]]-Tabulka13[[#This Row],[CO2_proc]]</f>
        <v>60.000000000000007</v>
      </c>
      <c r="AH105" s="1">
        <f>Tabulka13[[#This Row],[z2]]</f>
        <v>1.4098649999999999</v>
      </c>
      <c r="AI105" s="1">
        <f>Tabulka13[[#This Row],[std2]]</f>
        <v>7.0710678119117998E-6</v>
      </c>
      <c r="AJ105" s="1" t="str">
        <f>Tabulka13[[#This Row],[z2Label]]</f>
        <v>Density (g/cm3)</v>
      </c>
      <c r="AK105" s="1">
        <v>20</v>
      </c>
      <c r="AL105" s="1" t="s">
        <v>56</v>
      </c>
      <c r="AM105" s="1" t="s">
        <v>79</v>
      </c>
      <c r="AN105" s="1">
        <v>1</v>
      </c>
    </row>
    <row r="106" spans="1:40" ht="16.5" x14ac:dyDescent="0.35">
      <c r="A106" s="1">
        <f>2*Tabulka13[[#This Row],[x3]]*Tabulka13[[#This Row],[z2]]/(100*94.196)*1000</f>
        <v>9.5758945045403561</v>
      </c>
      <c r="B106" s="1">
        <f>Tabulka13[[#This Row],[x]]/2</f>
        <v>4.787947252270178</v>
      </c>
      <c r="C106" s="1">
        <f>Tabulka13[[#This Row],[z2]]</f>
        <v>1.470485</v>
      </c>
      <c r="D106" s="1">
        <f>Tabulka13[[#This Row],[std2]]</f>
        <v>7.0710678119117998E-6</v>
      </c>
      <c r="E106" s="1">
        <v>1</v>
      </c>
      <c r="F106" s="1" t="s">
        <v>84</v>
      </c>
      <c r="G106" s="1" t="s">
        <v>74</v>
      </c>
      <c r="H106" s="1" t="str">
        <f>Tabulka13[[#This Row],[z2Label]]</f>
        <v>Density (g/cm3)</v>
      </c>
      <c r="I106" s="1">
        <f t="shared" si="35"/>
        <v>45</v>
      </c>
      <c r="J106" s="1" t="s">
        <v>51</v>
      </c>
      <c r="K106">
        <v>1.470485</v>
      </c>
      <c r="L106">
        <v>7.0710678119117998E-6</v>
      </c>
      <c r="M106" s="1" t="s">
        <v>29</v>
      </c>
      <c r="N106" s="1" t="s">
        <v>28</v>
      </c>
      <c r="O106" s="1" t="s">
        <v>80</v>
      </c>
      <c r="P106" s="1">
        <f>Tabulka13[[#This Row],[x2]]*94.196/138.205</f>
        <v>30.670525668391154</v>
      </c>
      <c r="Q106" s="1" t="s">
        <v>51</v>
      </c>
      <c r="R106" s="1">
        <f>Tabulka13[[#This Row],[z2]]</f>
        <v>1.470485</v>
      </c>
      <c r="S106" s="1">
        <f>Tabulka13[[#This Row],[std2]]</f>
        <v>7.0710678119117998E-6</v>
      </c>
      <c r="T106" s="1" t="s">
        <v>54</v>
      </c>
      <c r="U106" s="1" t="s">
        <v>28</v>
      </c>
      <c r="V106" s="1" t="str">
        <f>Tabulka13[[#This Row],[z2Label]]</f>
        <v>Density (g/cm3)</v>
      </c>
      <c r="W106" s="1">
        <f>2*Tabulka13[[#This Row],[x3]]/94.196*1000/(100-Tabulka13[[#This Row],[x2]])</f>
        <v>11.840118927416782</v>
      </c>
      <c r="X106" s="1">
        <f>Tabulka13[[#This Row],[x4]]/2</f>
        <v>5.920059463708391</v>
      </c>
      <c r="Y106" s="1">
        <f>Tabulka13[[#This Row],[z2]]</f>
        <v>1.470485</v>
      </c>
      <c r="Z106" s="1">
        <f>Tabulka13[[#This Row],[std2]]</f>
        <v>7.0710678119117998E-6</v>
      </c>
      <c r="AA106" s="1" t="s">
        <v>40</v>
      </c>
      <c r="AB106" s="1" t="s">
        <v>73</v>
      </c>
      <c r="AC106" s="1" t="str">
        <f>Tabulka13[[#This Row],[z2Label]]</f>
        <v>Density (g/cm3)</v>
      </c>
      <c r="AD106" s="1" t="str">
        <f>Tabulka13[[#This Row],[y2]]</f>
        <v>N/A</v>
      </c>
      <c r="AE106" s="1">
        <f>Tabulka13[[#This Row],[x3]]</f>
        <v>30.670525668391154</v>
      </c>
      <c r="AF106" s="1">
        <f>Tabulka13[[#This Row],[x2]]-Tabulka13[[#This Row],[x3]]</f>
        <v>14.329474331608846</v>
      </c>
      <c r="AG106" s="1">
        <f>100-Tabulka13[[#This Row],[Na2O_proc]]-Tabulka13[[#This Row],[CO2_proc]]</f>
        <v>55</v>
      </c>
      <c r="AH106" s="1">
        <f>Tabulka13[[#This Row],[z2]]</f>
        <v>1.470485</v>
      </c>
      <c r="AI106" s="1">
        <f>Tabulka13[[#This Row],[std2]]</f>
        <v>7.0710678119117998E-6</v>
      </c>
      <c r="AJ106" s="1" t="str">
        <f>Tabulka13[[#This Row],[z2Label]]</f>
        <v>Density (g/cm3)</v>
      </c>
      <c r="AK106" s="1">
        <v>20</v>
      </c>
      <c r="AL106" s="1" t="s">
        <v>56</v>
      </c>
      <c r="AM106" s="1" t="s">
        <v>79</v>
      </c>
      <c r="AN106" s="1">
        <v>1</v>
      </c>
    </row>
    <row r="107" spans="1:40" ht="16.5" x14ac:dyDescent="0.35">
      <c r="A107" s="1">
        <f>2*Tabulka13[[#This Row],[x3]]*Tabulka13[[#This Row],[z2]]/(100*94.196)*1000</f>
        <v>11.087840526753734</v>
      </c>
      <c r="B107" s="1">
        <f>Tabulka13[[#This Row],[x]]/2</f>
        <v>5.5439202633768669</v>
      </c>
      <c r="C107" s="1">
        <f>Tabulka13[[#This Row],[z2]]</f>
        <v>1.532395</v>
      </c>
      <c r="D107" s="1">
        <f>Tabulka13[[#This Row],[std2]]</f>
        <v>7.0710678119117998E-6</v>
      </c>
      <c r="E107" s="1">
        <v>1</v>
      </c>
      <c r="F107" s="1" t="s">
        <v>84</v>
      </c>
      <c r="G107" s="1" t="s">
        <v>74</v>
      </c>
      <c r="H107" s="1" t="str">
        <f>Tabulka13[[#This Row],[z2Label]]</f>
        <v>Density (g/cm3)</v>
      </c>
      <c r="I107" s="1">
        <f t="shared" si="35"/>
        <v>50</v>
      </c>
      <c r="J107" s="1" t="s">
        <v>51</v>
      </c>
      <c r="K107">
        <v>1.532395</v>
      </c>
      <c r="L107">
        <v>7.0710678119117998E-6</v>
      </c>
      <c r="M107" s="1" t="s">
        <v>29</v>
      </c>
      <c r="N107" s="1" t="s">
        <v>28</v>
      </c>
      <c r="O107" s="1" t="s">
        <v>80</v>
      </c>
      <c r="P107" s="1">
        <f>Tabulka13[[#This Row],[x2]]*94.196/138.205</f>
        <v>34.078361853767952</v>
      </c>
      <c r="Q107" s="1" t="s">
        <v>51</v>
      </c>
      <c r="R107" s="1">
        <f>Tabulka13[[#This Row],[z2]]</f>
        <v>1.532395</v>
      </c>
      <c r="S107" s="1">
        <f>Tabulka13[[#This Row],[std2]]</f>
        <v>7.0710678119117998E-6</v>
      </c>
      <c r="T107" s="1" t="s">
        <v>54</v>
      </c>
      <c r="U107" s="1" t="s">
        <v>28</v>
      </c>
      <c r="V107" s="1" t="str">
        <f>Tabulka13[[#This Row],[z2Label]]</f>
        <v>Density (g/cm3)</v>
      </c>
      <c r="W107" s="1">
        <f>2*Tabulka13[[#This Row],[x3]]/94.196*1000/(100-Tabulka13[[#This Row],[x2]])</f>
        <v>14.471256466842734</v>
      </c>
      <c r="X107" s="1">
        <f>Tabulka13[[#This Row],[x4]]/2</f>
        <v>7.2356282334213669</v>
      </c>
      <c r="Y107" s="1">
        <f>Tabulka13[[#This Row],[z2]]</f>
        <v>1.532395</v>
      </c>
      <c r="Z107" s="1">
        <f>Tabulka13[[#This Row],[std2]]</f>
        <v>7.0710678119117998E-6</v>
      </c>
      <c r="AA107" s="1" t="s">
        <v>40</v>
      </c>
      <c r="AB107" s="1" t="s">
        <v>73</v>
      </c>
      <c r="AC107" s="1" t="str">
        <f>Tabulka13[[#This Row],[z2Label]]</f>
        <v>Density (g/cm3)</v>
      </c>
      <c r="AD107" s="1" t="str">
        <f>Tabulka13[[#This Row],[y2]]</f>
        <v>N/A</v>
      </c>
      <c r="AE107" s="1">
        <f>Tabulka13[[#This Row],[x3]]</f>
        <v>34.078361853767952</v>
      </c>
      <c r="AF107" s="1">
        <f>Tabulka13[[#This Row],[x2]]-Tabulka13[[#This Row],[x3]]</f>
        <v>15.921638146232048</v>
      </c>
      <c r="AG107" s="1">
        <f>100-Tabulka13[[#This Row],[Na2O_proc]]-Tabulka13[[#This Row],[CO2_proc]]</f>
        <v>50.000000000000007</v>
      </c>
      <c r="AH107" s="1">
        <f>Tabulka13[[#This Row],[z2]]</f>
        <v>1.532395</v>
      </c>
      <c r="AI107" s="1">
        <f>Tabulka13[[#This Row],[std2]]</f>
        <v>7.0710678119117998E-6</v>
      </c>
      <c r="AJ107" s="1" t="str">
        <f>Tabulka13[[#This Row],[z2Label]]</f>
        <v>Density (g/cm3)</v>
      </c>
      <c r="AK107" s="1">
        <v>20</v>
      </c>
      <c r="AL107" s="1" t="s">
        <v>56</v>
      </c>
      <c r="AM107" s="1" t="s">
        <v>79</v>
      </c>
      <c r="AN107" s="1">
        <v>1</v>
      </c>
    </row>
    <row r="108" spans="1:40" ht="16.5" x14ac:dyDescent="0.35">
      <c r="A108" s="1">
        <f>2*Tabulka13[[#This Row],[x3]]*Tabulka13[[#This Row],[z2]]/(100*94.196)*1000</f>
        <v>0</v>
      </c>
      <c r="B108" s="1">
        <f>Tabulka13[[#This Row],[x]]/2</f>
        <v>0</v>
      </c>
      <c r="C108" s="1">
        <f>Tabulka13[[#This Row],[z2]]</f>
        <v>0.99704000000000004</v>
      </c>
      <c r="D108" s="1">
        <f>Tabulka13[[#This Row],[std2]]</f>
        <v>0</v>
      </c>
      <c r="E108" s="1">
        <v>1</v>
      </c>
      <c r="F108" s="1" t="s">
        <v>84</v>
      </c>
      <c r="G108" s="1" t="s">
        <v>74</v>
      </c>
      <c r="H108" s="1" t="str">
        <f>Tabulka13[[#This Row],[z2Label]]</f>
        <v>Density (g/cm3)</v>
      </c>
      <c r="I108" s="1">
        <f t="shared" si="35"/>
        <v>0</v>
      </c>
      <c r="J108" s="1" t="s">
        <v>51</v>
      </c>
      <c r="K108">
        <v>0.99704000000000004</v>
      </c>
      <c r="L108"/>
      <c r="M108" s="1" t="s">
        <v>29</v>
      </c>
      <c r="N108" s="1" t="s">
        <v>28</v>
      </c>
      <c r="O108" s="1" t="s">
        <v>80</v>
      </c>
      <c r="P108" s="1">
        <f>Tabulka13[[#This Row],[x2]]*94.196/138.205</f>
        <v>0</v>
      </c>
      <c r="Q108" s="1" t="s">
        <v>51</v>
      </c>
      <c r="R108" s="1">
        <f>Tabulka13[[#This Row],[z2]]</f>
        <v>0.99704000000000004</v>
      </c>
      <c r="S108" s="1">
        <f>Tabulka13[[#This Row],[std2]]</f>
        <v>0</v>
      </c>
      <c r="T108" s="1" t="s">
        <v>54</v>
      </c>
      <c r="U108" s="1" t="s">
        <v>28</v>
      </c>
      <c r="V108" s="1" t="str">
        <f>Tabulka13[[#This Row],[z2Label]]</f>
        <v>Density (g/cm3)</v>
      </c>
      <c r="W108" s="1">
        <f>2*Tabulka13[[#This Row],[x3]]/94.196*1000/(100-Tabulka13[[#This Row],[x2]])</f>
        <v>0</v>
      </c>
      <c r="X108" s="1">
        <f>Tabulka13[[#This Row],[x4]]/2</f>
        <v>0</v>
      </c>
      <c r="Y108" s="1">
        <f>Tabulka13[[#This Row],[z2]]</f>
        <v>0.99704000000000004</v>
      </c>
      <c r="Z108" s="1">
        <f>Tabulka13[[#This Row],[std2]]</f>
        <v>0</v>
      </c>
      <c r="AA108" s="1" t="s">
        <v>40</v>
      </c>
      <c r="AB108" s="1" t="s">
        <v>73</v>
      </c>
      <c r="AC108" s="1" t="str">
        <f>Tabulka13[[#This Row],[z2Label]]</f>
        <v>Density (g/cm3)</v>
      </c>
      <c r="AD108" s="1" t="str">
        <f>Tabulka13[[#This Row],[y2]]</f>
        <v>N/A</v>
      </c>
      <c r="AE108" s="1">
        <f>Tabulka13[[#This Row],[x3]]</f>
        <v>0</v>
      </c>
      <c r="AF108" s="1">
        <f>Tabulka13[[#This Row],[x2]]-Tabulka13[[#This Row],[x3]]</f>
        <v>0</v>
      </c>
      <c r="AG108" s="1">
        <f>100-Tabulka13[[#This Row],[Na2O_proc]]-Tabulka13[[#This Row],[CO2_proc]]</f>
        <v>100</v>
      </c>
      <c r="AH108" s="1">
        <f>Tabulka13[[#This Row],[z2]]</f>
        <v>0.99704000000000004</v>
      </c>
      <c r="AI108" s="1">
        <f>Tabulka13[[#This Row],[std2]]</f>
        <v>0</v>
      </c>
      <c r="AJ108" s="1" t="str">
        <f>Tabulka13[[#This Row],[z2Label]]</f>
        <v>Density (g/cm3)</v>
      </c>
      <c r="AK108" s="1">
        <v>25</v>
      </c>
      <c r="AL108" s="1" t="s">
        <v>56</v>
      </c>
      <c r="AM108" s="1" t="s">
        <v>79</v>
      </c>
      <c r="AN108" s="1">
        <v>100</v>
      </c>
    </row>
    <row r="109" spans="1:40" ht="16.5" x14ac:dyDescent="0.35">
      <c r="A109" s="1">
        <f>2*Tabulka13[[#This Row],[x3]]*Tabulka13[[#This Row],[z2]]/(100*94.196)*1000</f>
        <v>0.75363409428023587</v>
      </c>
      <c r="B109" s="1">
        <f>Tabulka13[[#This Row],[x]]/2</f>
        <v>0.37681704714011793</v>
      </c>
      <c r="C109" s="1">
        <f>Tabulka13[[#This Row],[z2]]</f>
        <v>1.04156</v>
      </c>
      <c r="D109" s="1">
        <f>Tabulka13[[#This Row],[std2]]</f>
        <v>0</v>
      </c>
      <c r="E109" s="1">
        <v>1</v>
      </c>
      <c r="F109" s="1" t="s">
        <v>84</v>
      </c>
      <c r="G109" s="1" t="s">
        <v>74</v>
      </c>
      <c r="H109" s="1" t="str">
        <f>Tabulka13[[#This Row],[z2Label]]</f>
        <v>Density (g/cm3)</v>
      </c>
      <c r="I109" s="1">
        <f t="shared" si="35"/>
        <v>5</v>
      </c>
      <c r="J109" s="1" t="s">
        <v>51</v>
      </c>
      <c r="K109">
        <v>1.04156</v>
      </c>
      <c r="L109">
        <v>0</v>
      </c>
      <c r="M109" s="1" t="s">
        <v>29</v>
      </c>
      <c r="N109" s="1" t="s">
        <v>28</v>
      </c>
      <c r="O109" s="1" t="s">
        <v>80</v>
      </c>
      <c r="P109" s="1">
        <f>Tabulka13[[#This Row],[x2]]*94.196/138.205</f>
        <v>3.4078361853767953</v>
      </c>
      <c r="Q109" s="1" t="s">
        <v>51</v>
      </c>
      <c r="R109" s="1">
        <f>Tabulka13[[#This Row],[z2]]</f>
        <v>1.04156</v>
      </c>
      <c r="S109" s="1">
        <f>Tabulka13[[#This Row],[std2]]</f>
        <v>0</v>
      </c>
      <c r="T109" s="1" t="s">
        <v>54</v>
      </c>
      <c r="U109" s="1" t="s">
        <v>28</v>
      </c>
      <c r="V109" s="1" t="str">
        <f>Tabulka13[[#This Row],[z2Label]]</f>
        <v>Density (g/cm3)</v>
      </c>
      <c r="W109" s="1">
        <f>2*Tabulka13[[#This Row],[x3]]/94.196*1000/(100-Tabulka13[[#This Row],[x2]])</f>
        <v>0.76164507720224905</v>
      </c>
      <c r="X109" s="1">
        <f>Tabulka13[[#This Row],[x4]]/2</f>
        <v>0.38082253860112453</v>
      </c>
      <c r="Y109" s="1">
        <f>Tabulka13[[#This Row],[z2]]</f>
        <v>1.04156</v>
      </c>
      <c r="Z109" s="1">
        <f>Tabulka13[[#This Row],[std2]]</f>
        <v>0</v>
      </c>
      <c r="AA109" s="1" t="s">
        <v>40</v>
      </c>
      <c r="AB109" s="1" t="s">
        <v>73</v>
      </c>
      <c r="AC109" s="1" t="str">
        <f>Tabulka13[[#This Row],[z2Label]]</f>
        <v>Density (g/cm3)</v>
      </c>
      <c r="AD109" s="1" t="str">
        <f>Tabulka13[[#This Row],[y2]]</f>
        <v>N/A</v>
      </c>
      <c r="AE109" s="1">
        <f>Tabulka13[[#This Row],[x3]]</f>
        <v>3.4078361853767953</v>
      </c>
      <c r="AF109" s="1">
        <f>Tabulka13[[#This Row],[x2]]-Tabulka13[[#This Row],[x3]]</f>
        <v>1.5921638146232047</v>
      </c>
      <c r="AG109" s="1">
        <f>100-Tabulka13[[#This Row],[Na2O_proc]]-Tabulka13[[#This Row],[CO2_proc]]</f>
        <v>95</v>
      </c>
      <c r="AH109" s="1">
        <f>Tabulka13[[#This Row],[z2]]</f>
        <v>1.04156</v>
      </c>
      <c r="AI109" s="1">
        <f>Tabulka13[[#This Row],[std2]]</f>
        <v>0</v>
      </c>
      <c r="AJ109" s="1" t="str">
        <f>Tabulka13[[#This Row],[z2Label]]</f>
        <v>Density (g/cm3)</v>
      </c>
      <c r="AK109" s="1">
        <v>25</v>
      </c>
      <c r="AL109" s="1" t="s">
        <v>56</v>
      </c>
      <c r="AM109" s="1" t="s">
        <v>79</v>
      </c>
      <c r="AN109" s="1">
        <v>1</v>
      </c>
    </row>
    <row r="110" spans="1:40" ht="16.5" x14ac:dyDescent="0.35">
      <c r="A110" s="1">
        <f>2*Tabulka13[[#This Row],[x3]]*Tabulka13[[#This Row],[z2]]/(100*94.196)*1000</f>
        <v>1.5736188994609457</v>
      </c>
      <c r="B110" s="1">
        <f>Tabulka13[[#This Row],[x]]/2</f>
        <v>0.78680944973047284</v>
      </c>
      <c r="C110" s="1">
        <f>Tabulka13[[#This Row],[z2]]</f>
        <v>1.08741</v>
      </c>
      <c r="D110" s="1">
        <f>Tabulka13[[#This Row],[std2]]</f>
        <v>0</v>
      </c>
      <c r="E110" s="1">
        <v>1</v>
      </c>
      <c r="F110" s="1" t="s">
        <v>84</v>
      </c>
      <c r="G110" s="1" t="s">
        <v>74</v>
      </c>
      <c r="H110" s="1" t="str">
        <f>Tabulka13[[#This Row],[z2Label]]</f>
        <v>Density (g/cm3)</v>
      </c>
      <c r="I110" s="1">
        <f t="shared" si="35"/>
        <v>10</v>
      </c>
      <c r="J110" s="1" t="s">
        <v>51</v>
      </c>
      <c r="K110">
        <v>1.08741</v>
      </c>
      <c r="L110">
        <v>0</v>
      </c>
      <c r="M110" s="1" t="s">
        <v>29</v>
      </c>
      <c r="N110" s="1" t="s">
        <v>28</v>
      </c>
      <c r="O110" s="1" t="s">
        <v>80</v>
      </c>
      <c r="P110" s="1">
        <f>Tabulka13[[#This Row],[x2]]*94.196/138.205</f>
        <v>6.8156723707535907</v>
      </c>
      <c r="Q110" s="1" t="s">
        <v>51</v>
      </c>
      <c r="R110" s="1">
        <f>Tabulka13[[#This Row],[z2]]</f>
        <v>1.08741</v>
      </c>
      <c r="S110" s="1">
        <f>Tabulka13[[#This Row],[std2]]</f>
        <v>0</v>
      </c>
      <c r="T110" s="1" t="s">
        <v>54</v>
      </c>
      <c r="U110" s="1" t="s">
        <v>28</v>
      </c>
      <c r="V110" s="1" t="str">
        <f>Tabulka13[[#This Row],[z2Label]]</f>
        <v>Density (g/cm3)</v>
      </c>
      <c r="W110" s="1">
        <f>2*Tabulka13[[#This Row],[x3]]/94.196*1000/(100-Tabulka13[[#This Row],[x2]])</f>
        <v>1.6079173852047479</v>
      </c>
      <c r="X110" s="1">
        <f>Tabulka13[[#This Row],[x4]]/2</f>
        <v>0.80395869260237396</v>
      </c>
      <c r="Y110" s="1">
        <f>Tabulka13[[#This Row],[z2]]</f>
        <v>1.08741</v>
      </c>
      <c r="Z110" s="1">
        <f>Tabulka13[[#This Row],[std2]]</f>
        <v>0</v>
      </c>
      <c r="AA110" s="1" t="s">
        <v>40</v>
      </c>
      <c r="AB110" s="1" t="s">
        <v>73</v>
      </c>
      <c r="AC110" s="1" t="str">
        <f>Tabulka13[[#This Row],[z2Label]]</f>
        <v>Density (g/cm3)</v>
      </c>
      <c r="AD110" s="1" t="str">
        <f>Tabulka13[[#This Row],[y2]]</f>
        <v>N/A</v>
      </c>
      <c r="AE110" s="1">
        <f>Tabulka13[[#This Row],[x3]]</f>
        <v>6.8156723707535907</v>
      </c>
      <c r="AF110" s="1">
        <f>Tabulka13[[#This Row],[x2]]-Tabulka13[[#This Row],[x3]]</f>
        <v>3.1843276292464093</v>
      </c>
      <c r="AG110" s="1">
        <f>100-Tabulka13[[#This Row],[Na2O_proc]]-Tabulka13[[#This Row],[CO2_proc]]</f>
        <v>90</v>
      </c>
      <c r="AH110" s="1">
        <f>Tabulka13[[#This Row],[z2]]</f>
        <v>1.08741</v>
      </c>
      <c r="AI110" s="1">
        <f>Tabulka13[[#This Row],[std2]]</f>
        <v>0</v>
      </c>
      <c r="AJ110" s="1" t="str">
        <f>Tabulka13[[#This Row],[z2Label]]</f>
        <v>Density (g/cm3)</v>
      </c>
      <c r="AK110" s="1">
        <v>25</v>
      </c>
      <c r="AL110" s="1" t="s">
        <v>56</v>
      </c>
      <c r="AM110" s="1" t="s">
        <v>79</v>
      </c>
      <c r="AN110" s="1">
        <v>1</v>
      </c>
    </row>
    <row r="111" spans="1:40" ht="16.5" x14ac:dyDescent="0.35">
      <c r="A111" s="1">
        <f>2*Tabulka13[[#This Row],[x3]]*Tabulka13[[#This Row],[z2]]/(100*94.196)*1000</f>
        <v>2.4645996888679855</v>
      </c>
      <c r="B111" s="1">
        <f>Tabulka13[[#This Row],[x]]/2</f>
        <v>1.2322998444339928</v>
      </c>
      <c r="C111" s="1">
        <f>Tabulka13[[#This Row],[z2]]</f>
        <v>1.1354</v>
      </c>
      <c r="D111" s="1">
        <f>Tabulka13[[#This Row],[std2]]</f>
        <v>0</v>
      </c>
      <c r="E111" s="1">
        <v>1</v>
      </c>
      <c r="F111" s="1" t="s">
        <v>84</v>
      </c>
      <c r="G111" s="1" t="s">
        <v>74</v>
      </c>
      <c r="H111" s="1" t="str">
        <f>Tabulka13[[#This Row],[z2Label]]</f>
        <v>Density (g/cm3)</v>
      </c>
      <c r="I111" s="1">
        <f t="shared" si="35"/>
        <v>15</v>
      </c>
      <c r="J111" s="1" t="s">
        <v>51</v>
      </c>
      <c r="K111">
        <v>1.1354</v>
      </c>
      <c r="L111">
        <v>0</v>
      </c>
      <c r="M111" s="1" t="s">
        <v>29</v>
      </c>
      <c r="N111" s="1" t="s">
        <v>28</v>
      </c>
      <c r="O111" s="1" t="s">
        <v>80</v>
      </c>
      <c r="P111" s="1">
        <f>Tabulka13[[#This Row],[x2]]*94.196/138.205</f>
        <v>10.223508556130385</v>
      </c>
      <c r="Q111" s="1" t="s">
        <v>51</v>
      </c>
      <c r="R111" s="1">
        <f>Tabulka13[[#This Row],[z2]]</f>
        <v>1.1354</v>
      </c>
      <c r="S111" s="1">
        <f>Tabulka13[[#This Row],[std2]]</f>
        <v>0</v>
      </c>
      <c r="T111" s="1" t="s">
        <v>54</v>
      </c>
      <c r="U111" s="1" t="s">
        <v>28</v>
      </c>
      <c r="V111" s="1" t="str">
        <f>Tabulka13[[#This Row],[z2Label]]</f>
        <v>Density (g/cm3)</v>
      </c>
      <c r="W111" s="1">
        <f>2*Tabulka13[[#This Row],[x3]]/94.196*1000/(100-Tabulka13[[#This Row],[x2]])</f>
        <v>2.5537511412075409</v>
      </c>
      <c r="X111" s="1">
        <f>Tabulka13[[#This Row],[x4]]/2</f>
        <v>1.2768755706037704</v>
      </c>
      <c r="Y111" s="1">
        <f>Tabulka13[[#This Row],[z2]]</f>
        <v>1.1354</v>
      </c>
      <c r="Z111" s="1">
        <f>Tabulka13[[#This Row],[std2]]</f>
        <v>0</v>
      </c>
      <c r="AA111" s="1" t="s">
        <v>40</v>
      </c>
      <c r="AB111" s="1" t="s">
        <v>73</v>
      </c>
      <c r="AC111" s="1" t="str">
        <f>Tabulka13[[#This Row],[z2Label]]</f>
        <v>Density (g/cm3)</v>
      </c>
      <c r="AD111" s="1" t="str">
        <f>Tabulka13[[#This Row],[y2]]</f>
        <v>N/A</v>
      </c>
      <c r="AE111" s="1">
        <f>Tabulka13[[#This Row],[x3]]</f>
        <v>10.223508556130385</v>
      </c>
      <c r="AF111" s="1">
        <f>Tabulka13[[#This Row],[x2]]-Tabulka13[[#This Row],[x3]]</f>
        <v>4.7764914438696149</v>
      </c>
      <c r="AG111" s="1">
        <f>100-Tabulka13[[#This Row],[Na2O_proc]]-Tabulka13[[#This Row],[CO2_proc]]</f>
        <v>85</v>
      </c>
      <c r="AH111" s="1">
        <f>Tabulka13[[#This Row],[z2]]</f>
        <v>1.1354</v>
      </c>
      <c r="AI111" s="1">
        <f>Tabulka13[[#This Row],[std2]]</f>
        <v>0</v>
      </c>
      <c r="AJ111" s="1" t="str">
        <f>Tabulka13[[#This Row],[z2Label]]</f>
        <v>Density (g/cm3)</v>
      </c>
      <c r="AK111" s="1">
        <v>25</v>
      </c>
      <c r="AL111" s="1" t="s">
        <v>56</v>
      </c>
      <c r="AM111" s="1" t="s">
        <v>79</v>
      </c>
      <c r="AN111" s="1">
        <v>1</v>
      </c>
    </row>
    <row r="112" spans="1:40" ht="16.5" x14ac:dyDescent="0.35">
      <c r="A112" s="1">
        <f>2*Tabulka13[[#This Row],[x3]]*Tabulka13[[#This Row],[z2]]/(100*94.196)*1000</f>
        <v>3.4300206215404656</v>
      </c>
      <c r="B112" s="1">
        <f>Tabulka13[[#This Row],[x]]/2</f>
        <v>1.7150103107702328</v>
      </c>
      <c r="C112" s="1">
        <f>Tabulka13[[#This Row],[z2]]</f>
        <v>1.1851150000000001</v>
      </c>
      <c r="D112" s="1">
        <f>Tabulka13[[#This Row],[std2]]</f>
        <v>7.0710678117547895E-6</v>
      </c>
      <c r="E112" s="1">
        <v>1</v>
      </c>
      <c r="F112" s="1" t="s">
        <v>84</v>
      </c>
      <c r="G112" s="1" t="s">
        <v>74</v>
      </c>
      <c r="H112" s="1" t="str">
        <f>Tabulka13[[#This Row],[z2Label]]</f>
        <v>Density (g/cm3)</v>
      </c>
      <c r="I112" s="1">
        <f t="shared" si="35"/>
        <v>20</v>
      </c>
      <c r="J112" s="1" t="s">
        <v>51</v>
      </c>
      <c r="K112">
        <v>1.1851150000000001</v>
      </c>
      <c r="L112">
        <v>7.0710678117547895E-6</v>
      </c>
      <c r="M112" s="1" t="s">
        <v>29</v>
      </c>
      <c r="N112" s="1" t="s">
        <v>28</v>
      </c>
      <c r="O112" s="1" t="s">
        <v>80</v>
      </c>
      <c r="P112" s="1">
        <f>Tabulka13[[#This Row],[x2]]*94.196/138.205</f>
        <v>13.631344741507181</v>
      </c>
      <c r="Q112" s="1" t="s">
        <v>51</v>
      </c>
      <c r="R112" s="1">
        <f>Tabulka13[[#This Row],[z2]]</f>
        <v>1.1851150000000001</v>
      </c>
      <c r="S112" s="1">
        <f>Tabulka13[[#This Row],[std2]]</f>
        <v>7.0710678117547895E-6</v>
      </c>
      <c r="T112" s="1" t="s">
        <v>54</v>
      </c>
      <c r="U112" s="1" t="s">
        <v>28</v>
      </c>
      <c r="V112" s="1" t="str">
        <f>Tabulka13[[#This Row],[z2Label]]</f>
        <v>Density (g/cm3)</v>
      </c>
      <c r="W112" s="1">
        <f>2*Tabulka13[[#This Row],[x3]]/94.196*1000/(100-Tabulka13[[#This Row],[x2]])</f>
        <v>3.617814116710683</v>
      </c>
      <c r="X112" s="1">
        <f>Tabulka13[[#This Row],[x4]]/2</f>
        <v>1.8089070583553415</v>
      </c>
      <c r="Y112" s="1">
        <f>Tabulka13[[#This Row],[z2]]</f>
        <v>1.1851150000000001</v>
      </c>
      <c r="Z112" s="1">
        <f>Tabulka13[[#This Row],[std2]]</f>
        <v>7.0710678117547895E-6</v>
      </c>
      <c r="AA112" s="1" t="s">
        <v>40</v>
      </c>
      <c r="AB112" s="1" t="s">
        <v>73</v>
      </c>
      <c r="AC112" s="1" t="str">
        <f>Tabulka13[[#This Row],[z2Label]]</f>
        <v>Density (g/cm3)</v>
      </c>
      <c r="AD112" s="1" t="str">
        <f>Tabulka13[[#This Row],[y2]]</f>
        <v>N/A</v>
      </c>
      <c r="AE112" s="1">
        <f>Tabulka13[[#This Row],[x3]]</f>
        <v>13.631344741507181</v>
      </c>
      <c r="AF112" s="1">
        <f>Tabulka13[[#This Row],[x2]]-Tabulka13[[#This Row],[x3]]</f>
        <v>6.3686552584928187</v>
      </c>
      <c r="AG112" s="1">
        <f>100-Tabulka13[[#This Row],[Na2O_proc]]-Tabulka13[[#This Row],[CO2_proc]]</f>
        <v>80</v>
      </c>
      <c r="AH112" s="1">
        <f>Tabulka13[[#This Row],[z2]]</f>
        <v>1.1851150000000001</v>
      </c>
      <c r="AI112" s="1">
        <f>Tabulka13[[#This Row],[std2]]</f>
        <v>7.0710678117547895E-6</v>
      </c>
      <c r="AJ112" s="1" t="str">
        <f>Tabulka13[[#This Row],[z2Label]]</f>
        <v>Density (g/cm3)</v>
      </c>
      <c r="AK112" s="1">
        <v>25</v>
      </c>
      <c r="AL112" s="1" t="s">
        <v>56</v>
      </c>
      <c r="AM112" s="1" t="s">
        <v>79</v>
      </c>
      <c r="AN112" s="1">
        <v>1</v>
      </c>
    </row>
    <row r="113" spans="1:40" ht="16.5" x14ac:dyDescent="0.35">
      <c r="A113" s="1">
        <f>2*Tabulka13[[#This Row],[x3]]*Tabulka13[[#This Row],[z2]]/(100*94.196)*1000</f>
        <v>4.4762128721826278</v>
      </c>
      <c r="B113" s="1">
        <f>Tabulka13[[#This Row],[x]]/2</f>
        <v>2.2381064360913139</v>
      </c>
      <c r="C113" s="1">
        <f>Tabulka13[[#This Row],[z2]]</f>
        <v>1.2372700000000001</v>
      </c>
      <c r="D113" s="1">
        <f>Tabulka13[[#This Row],[std2]]</f>
        <v>1.4142135623666588E-5</v>
      </c>
      <c r="E113" s="1">
        <v>1</v>
      </c>
      <c r="F113" s="1" t="s">
        <v>84</v>
      </c>
      <c r="G113" s="1" t="s">
        <v>74</v>
      </c>
      <c r="H113" s="1" t="str">
        <f>Tabulka13[[#This Row],[z2Label]]</f>
        <v>Density (g/cm3)</v>
      </c>
      <c r="I113" s="1">
        <f t="shared" si="35"/>
        <v>25</v>
      </c>
      <c r="J113" s="1" t="s">
        <v>51</v>
      </c>
      <c r="K113">
        <v>1.2372700000000001</v>
      </c>
      <c r="L113">
        <v>1.4142135623666588E-5</v>
      </c>
      <c r="M113" s="1" t="s">
        <v>29</v>
      </c>
      <c r="N113" s="1" t="s">
        <v>28</v>
      </c>
      <c r="O113" s="1" t="s">
        <v>80</v>
      </c>
      <c r="P113" s="1">
        <f>Tabulka13[[#This Row],[x2]]*94.196/138.205</f>
        <v>17.039180926883976</v>
      </c>
      <c r="Q113" s="1" t="s">
        <v>51</v>
      </c>
      <c r="R113" s="1">
        <f>Tabulka13[[#This Row],[z2]]</f>
        <v>1.2372700000000001</v>
      </c>
      <c r="S113" s="1">
        <f>Tabulka13[[#This Row],[std2]]</f>
        <v>1.4142135623666588E-5</v>
      </c>
      <c r="T113" s="1" t="s">
        <v>54</v>
      </c>
      <c r="U113" s="1" t="s">
        <v>28</v>
      </c>
      <c r="V113" s="1" t="str">
        <f>Tabulka13[[#This Row],[z2Label]]</f>
        <v>Density (g/cm3)</v>
      </c>
      <c r="W113" s="1">
        <f>2*Tabulka13[[#This Row],[x3]]/94.196*1000/(100-Tabulka13[[#This Row],[x2]])</f>
        <v>4.823752155614244</v>
      </c>
      <c r="X113" s="1">
        <f>Tabulka13[[#This Row],[x4]]/2</f>
        <v>2.411876077807122</v>
      </c>
      <c r="Y113" s="1">
        <f>Tabulka13[[#This Row],[z2]]</f>
        <v>1.2372700000000001</v>
      </c>
      <c r="Z113" s="1">
        <f>Tabulka13[[#This Row],[std2]]</f>
        <v>1.4142135623666588E-5</v>
      </c>
      <c r="AA113" s="1" t="s">
        <v>40</v>
      </c>
      <c r="AB113" s="1" t="s">
        <v>73</v>
      </c>
      <c r="AC113" s="1" t="str">
        <f>Tabulka13[[#This Row],[z2Label]]</f>
        <v>Density (g/cm3)</v>
      </c>
      <c r="AD113" s="1" t="str">
        <f>Tabulka13[[#This Row],[y2]]</f>
        <v>N/A</v>
      </c>
      <c r="AE113" s="1">
        <f>Tabulka13[[#This Row],[x3]]</f>
        <v>17.039180926883976</v>
      </c>
      <c r="AF113" s="1">
        <f>Tabulka13[[#This Row],[x2]]-Tabulka13[[#This Row],[x3]]</f>
        <v>7.9608190731160242</v>
      </c>
      <c r="AG113" s="1">
        <f>100-Tabulka13[[#This Row],[Na2O_proc]]-Tabulka13[[#This Row],[CO2_proc]]</f>
        <v>75</v>
      </c>
      <c r="AH113" s="1">
        <f>Tabulka13[[#This Row],[z2]]</f>
        <v>1.2372700000000001</v>
      </c>
      <c r="AI113" s="1">
        <f>Tabulka13[[#This Row],[std2]]</f>
        <v>1.4142135623666588E-5</v>
      </c>
      <c r="AJ113" s="1" t="str">
        <f>Tabulka13[[#This Row],[z2Label]]</f>
        <v>Density (g/cm3)</v>
      </c>
      <c r="AK113" s="1">
        <v>25</v>
      </c>
      <c r="AL113" s="1" t="s">
        <v>56</v>
      </c>
      <c r="AM113" s="1" t="s">
        <v>79</v>
      </c>
      <c r="AN113" s="1">
        <v>1</v>
      </c>
    </row>
    <row r="114" spans="1:40" ht="16.5" x14ac:dyDescent="0.35">
      <c r="A114" s="1">
        <f>2*Tabulka13[[#This Row],[x3]]*Tabulka13[[#This Row],[z2]]/(100*94.196)*1000</f>
        <v>5.6068231974241156</v>
      </c>
      <c r="B114" s="1">
        <f>Tabulka13[[#This Row],[x]]/2</f>
        <v>2.8034115987120578</v>
      </c>
      <c r="C114" s="1">
        <f>Tabulka13[[#This Row],[z2]]</f>
        <v>1.291485</v>
      </c>
      <c r="D114" s="1">
        <f>Tabulka13[[#This Row],[std2]]</f>
        <v>7.0710678119117998E-6</v>
      </c>
      <c r="E114" s="1">
        <v>1</v>
      </c>
      <c r="F114" s="1" t="s">
        <v>84</v>
      </c>
      <c r="G114" s="1" t="s">
        <v>74</v>
      </c>
      <c r="H114" s="1" t="str">
        <f>Tabulka13[[#This Row],[z2Label]]</f>
        <v>Density (g/cm3)</v>
      </c>
      <c r="I114" s="1">
        <f t="shared" si="35"/>
        <v>30</v>
      </c>
      <c r="J114" s="1" t="s">
        <v>51</v>
      </c>
      <c r="K114">
        <v>1.291485</v>
      </c>
      <c r="L114">
        <v>7.0710678119117998E-6</v>
      </c>
      <c r="M114" s="1" t="s">
        <v>29</v>
      </c>
      <c r="N114" s="1" t="s">
        <v>28</v>
      </c>
      <c r="O114" s="1" t="s">
        <v>80</v>
      </c>
      <c r="P114" s="1">
        <f>Tabulka13[[#This Row],[x2]]*94.196/138.205</f>
        <v>20.44701711226077</v>
      </c>
      <c r="Q114" s="1" t="s">
        <v>51</v>
      </c>
      <c r="R114" s="1">
        <f>Tabulka13[[#This Row],[z2]]</f>
        <v>1.291485</v>
      </c>
      <c r="S114" s="1">
        <f>Tabulka13[[#This Row],[std2]]</f>
        <v>7.0710678119117998E-6</v>
      </c>
      <c r="T114" s="1" t="s">
        <v>54</v>
      </c>
      <c r="U114" s="1" t="s">
        <v>28</v>
      </c>
      <c r="V114" s="1" t="str">
        <f>Tabulka13[[#This Row],[z2Label]]</f>
        <v>Density (g/cm3)</v>
      </c>
      <c r="W114" s="1">
        <f>2*Tabulka13[[#This Row],[x3]]/94.196*1000/(100-Tabulka13[[#This Row],[x2]])</f>
        <v>6.2019670572183134</v>
      </c>
      <c r="X114" s="1">
        <f>Tabulka13[[#This Row],[x4]]/2</f>
        <v>3.1009835286091567</v>
      </c>
      <c r="Y114" s="1">
        <f>Tabulka13[[#This Row],[z2]]</f>
        <v>1.291485</v>
      </c>
      <c r="Z114" s="1">
        <f>Tabulka13[[#This Row],[std2]]</f>
        <v>7.0710678119117998E-6</v>
      </c>
      <c r="AA114" s="1" t="s">
        <v>40</v>
      </c>
      <c r="AB114" s="1" t="s">
        <v>73</v>
      </c>
      <c r="AC114" s="1" t="str">
        <f>Tabulka13[[#This Row],[z2Label]]</f>
        <v>Density (g/cm3)</v>
      </c>
      <c r="AD114" s="1" t="str">
        <f>Tabulka13[[#This Row],[y2]]</f>
        <v>N/A</v>
      </c>
      <c r="AE114" s="1">
        <f>Tabulka13[[#This Row],[x3]]</f>
        <v>20.44701711226077</v>
      </c>
      <c r="AF114" s="1">
        <f>Tabulka13[[#This Row],[x2]]-Tabulka13[[#This Row],[x3]]</f>
        <v>9.5529828877392298</v>
      </c>
      <c r="AG114" s="1">
        <f>100-Tabulka13[[#This Row],[Na2O_proc]]-Tabulka13[[#This Row],[CO2_proc]]</f>
        <v>70</v>
      </c>
      <c r="AH114" s="1">
        <f>Tabulka13[[#This Row],[z2]]</f>
        <v>1.291485</v>
      </c>
      <c r="AI114" s="1">
        <f>Tabulka13[[#This Row],[std2]]</f>
        <v>7.0710678119117998E-6</v>
      </c>
      <c r="AJ114" s="1" t="str">
        <f>Tabulka13[[#This Row],[z2Label]]</f>
        <v>Density (g/cm3)</v>
      </c>
      <c r="AK114" s="1">
        <v>25</v>
      </c>
      <c r="AL114" s="1" t="s">
        <v>56</v>
      </c>
      <c r="AM114" s="1" t="s">
        <v>79</v>
      </c>
      <c r="AN114" s="1">
        <v>1</v>
      </c>
    </row>
    <row r="115" spans="1:40" ht="16.5" x14ac:dyDescent="0.35">
      <c r="A115" s="1">
        <f>2*Tabulka13[[#This Row],[x3]]*Tabulka13[[#This Row],[z2]]/(100*94.196)*1000</f>
        <v>6.8273108787670482</v>
      </c>
      <c r="B115" s="1">
        <f>Tabulka13[[#This Row],[x]]/2</f>
        <v>3.4136554393835241</v>
      </c>
      <c r="C115" s="1">
        <f>Tabulka13[[#This Row],[z2]]</f>
        <v>1.347955</v>
      </c>
      <c r="D115" s="1">
        <f>Tabulka13[[#This Row],[std2]]</f>
        <v>7.0710678119117998E-6</v>
      </c>
      <c r="E115" s="1">
        <v>1</v>
      </c>
      <c r="F115" s="1" t="s">
        <v>84</v>
      </c>
      <c r="G115" s="1" t="s">
        <v>74</v>
      </c>
      <c r="H115" s="1" t="str">
        <f>Tabulka13[[#This Row],[z2Label]]</f>
        <v>Density (g/cm3)</v>
      </c>
      <c r="I115" s="1">
        <f t="shared" si="35"/>
        <v>35</v>
      </c>
      <c r="J115" s="1" t="s">
        <v>51</v>
      </c>
      <c r="K115">
        <v>1.347955</v>
      </c>
      <c r="L115">
        <v>7.0710678119117998E-6</v>
      </c>
      <c r="M115" s="1" t="s">
        <v>29</v>
      </c>
      <c r="N115" s="1" t="s">
        <v>28</v>
      </c>
      <c r="O115" s="1" t="s">
        <v>80</v>
      </c>
      <c r="P115" s="1">
        <f>Tabulka13[[#This Row],[x2]]*94.196/138.205</f>
        <v>23.854853297637565</v>
      </c>
      <c r="Q115" s="1" t="s">
        <v>51</v>
      </c>
      <c r="R115" s="1">
        <f>Tabulka13[[#This Row],[z2]]</f>
        <v>1.347955</v>
      </c>
      <c r="S115" s="1">
        <f>Tabulka13[[#This Row],[std2]]</f>
        <v>7.0710678119117998E-6</v>
      </c>
      <c r="T115" s="1" t="s">
        <v>54</v>
      </c>
      <c r="U115" s="1" t="s">
        <v>28</v>
      </c>
      <c r="V115" s="1" t="str">
        <f>Tabulka13[[#This Row],[z2Label]]</f>
        <v>Density (g/cm3)</v>
      </c>
      <c r="W115" s="1">
        <f>2*Tabulka13[[#This Row],[x3]]/94.196*1000/(100-Tabulka13[[#This Row],[x2]])</f>
        <v>7.7922150206076255</v>
      </c>
      <c r="X115" s="1">
        <f>Tabulka13[[#This Row],[x4]]/2</f>
        <v>3.8961075103038127</v>
      </c>
      <c r="Y115" s="1">
        <f>Tabulka13[[#This Row],[z2]]</f>
        <v>1.347955</v>
      </c>
      <c r="Z115" s="1">
        <f>Tabulka13[[#This Row],[std2]]</f>
        <v>7.0710678119117998E-6</v>
      </c>
      <c r="AA115" s="1" t="s">
        <v>40</v>
      </c>
      <c r="AB115" s="1" t="s">
        <v>73</v>
      </c>
      <c r="AC115" s="1" t="str">
        <f>Tabulka13[[#This Row],[z2Label]]</f>
        <v>Density (g/cm3)</v>
      </c>
      <c r="AD115" s="1" t="str">
        <f>Tabulka13[[#This Row],[y2]]</f>
        <v>N/A</v>
      </c>
      <c r="AE115" s="1">
        <f>Tabulka13[[#This Row],[x3]]</f>
        <v>23.854853297637565</v>
      </c>
      <c r="AF115" s="1">
        <f>Tabulka13[[#This Row],[x2]]-Tabulka13[[#This Row],[x3]]</f>
        <v>11.145146702362435</v>
      </c>
      <c r="AG115" s="1">
        <f>100-Tabulka13[[#This Row],[Na2O_proc]]-Tabulka13[[#This Row],[CO2_proc]]</f>
        <v>65</v>
      </c>
      <c r="AH115" s="1">
        <f>Tabulka13[[#This Row],[z2]]</f>
        <v>1.347955</v>
      </c>
      <c r="AI115" s="1">
        <f>Tabulka13[[#This Row],[std2]]</f>
        <v>7.0710678119117998E-6</v>
      </c>
      <c r="AJ115" s="1" t="str">
        <f>Tabulka13[[#This Row],[z2Label]]</f>
        <v>Density (g/cm3)</v>
      </c>
      <c r="AK115" s="1">
        <v>25</v>
      </c>
      <c r="AL115" s="1" t="s">
        <v>56</v>
      </c>
      <c r="AM115" s="1" t="s">
        <v>79</v>
      </c>
      <c r="AN115" s="1">
        <v>1</v>
      </c>
    </row>
    <row r="116" spans="1:40" ht="16.5" x14ac:dyDescent="0.35">
      <c r="A116" s="1">
        <f>2*Tabulka13[[#This Row],[x3]]*Tabulka13[[#This Row],[z2]]/(100*94.196)*1000</f>
        <v>8.1448572772330952</v>
      </c>
      <c r="B116" s="1">
        <f>Tabulka13[[#This Row],[x]]/2</f>
        <v>4.0724286386165476</v>
      </c>
      <c r="C116" s="1">
        <f>Tabulka13[[#This Row],[z2]]</f>
        <v>1.4070750000000001</v>
      </c>
      <c r="D116" s="1">
        <f>Tabulka13[[#This Row],[std2]]</f>
        <v>7.0710678119117998E-6</v>
      </c>
      <c r="E116" s="1">
        <v>1</v>
      </c>
      <c r="F116" s="1" t="s">
        <v>84</v>
      </c>
      <c r="G116" s="1" t="s">
        <v>74</v>
      </c>
      <c r="H116" s="1" t="str">
        <f>Tabulka13[[#This Row],[z2Label]]</f>
        <v>Density (g/cm3)</v>
      </c>
      <c r="I116" s="1">
        <f t="shared" si="35"/>
        <v>40</v>
      </c>
      <c r="J116" s="1" t="s">
        <v>51</v>
      </c>
      <c r="K116">
        <v>1.4070750000000001</v>
      </c>
      <c r="L116">
        <v>7.0710678119117998E-6</v>
      </c>
      <c r="M116" s="1" t="s">
        <v>29</v>
      </c>
      <c r="N116" s="1" t="s">
        <v>28</v>
      </c>
      <c r="O116" s="1" t="s">
        <v>80</v>
      </c>
      <c r="P116" s="1">
        <f>Tabulka13[[#This Row],[x2]]*94.196/138.205</f>
        <v>27.262689483014363</v>
      </c>
      <c r="Q116" s="1" t="s">
        <v>51</v>
      </c>
      <c r="R116" s="1">
        <f>Tabulka13[[#This Row],[z2]]</f>
        <v>1.4070750000000001</v>
      </c>
      <c r="S116" s="1">
        <f>Tabulka13[[#This Row],[std2]]</f>
        <v>7.0710678119117998E-6</v>
      </c>
      <c r="T116" s="1" t="s">
        <v>54</v>
      </c>
      <c r="U116" s="1" t="s">
        <v>28</v>
      </c>
      <c r="V116" s="1" t="str">
        <f>Tabulka13[[#This Row],[z2Label]]</f>
        <v>Density (g/cm3)</v>
      </c>
      <c r="W116" s="1">
        <f>2*Tabulka13[[#This Row],[x3]]/94.196*1000/(100-Tabulka13[[#This Row],[x2]])</f>
        <v>9.6475043112284879</v>
      </c>
      <c r="X116" s="1">
        <f>Tabulka13[[#This Row],[x4]]/2</f>
        <v>4.823752155614244</v>
      </c>
      <c r="Y116" s="1">
        <f>Tabulka13[[#This Row],[z2]]</f>
        <v>1.4070750000000001</v>
      </c>
      <c r="Z116" s="1">
        <f>Tabulka13[[#This Row],[std2]]</f>
        <v>7.0710678119117998E-6</v>
      </c>
      <c r="AA116" s="1" t="s">
        <v>40</v>
      </c>
      <c r="AB116" s="1" t="s">
        <v>73</v>
      </c>
      <c r="AC116" s="1" t="str">
        <f>Tabulka13[[#This Row],[z2Label]]</f>
        <v>Density (g/cm3)</v>
      </c>
      <c r="AD116" s="1" t="str">
        <f>Tabulka13[[#This Row],[y2]]</f>
        <v>N/A</v>
      </c>
      <c r="AE116" s="1">
        <f>Tabulka13[[#This Row],[x3]]</f>
        <v>27.262689483014363</v>
      </c>
      <c r="AF116" s="1">
        <f>Tabulka13[[#This Row],[x2]]-Tabulka13[[#This Row],[x3]]</f>
        <v>12.737310516985637</v>
      </c>
      <c r="AG116" s="1">
        <f>100-Tabulka13[[#This Row],[Na2O_proc]]-Tabulka13[[#This Row],[CO2_proc]]</f>
        <v>60.000000000000007</v>
      </c>
      <c r="AH116" s="1">
        <f>Tabulka13[[#This Row],[z2]]</f>
        <v>1.4070750000000001</v>
      </c>
      <c r="AI116" s="1">
        <f>Tabulka13[[#This Row],[std2]]</f>
        <v>7.0710678119117998E-6</v>
      </c>
      <c r="AJ116" s="1" t="str">
        <f>Tabulka13[[#This Row],[z2Label]]</f>
        <v>Density (g/cm3)</v>
      </c>
      <c r="AK116" s="1">
        <v>25</v>
      </c>
      <c r="AL116" s="1" t="s">
        <v>56</v>
      </c>
      <c r="AM116" s="1" t="s">
        <v>79</v>
      </c>
      <c r="AN116" s="1">
        <v>1</v>
      </c>
    </row>
    <row r="117" spans="1:40" ht="16.5" x14ac:dyDescent="0.35">
      <c r="A117" s="1">
        <f>2*Tabulka13[[#This Row],[x3]]*Tabulka13[[#This Row],[z2]]/(100*94.196)*1000</f>
        <v>9.5571397561593265</v>
      </c>
      <c r="B117" s="1">
        <f>Tabulka13[[#This Row],[x]]/2</f>
        <v>4.7785698780796633</v>
      </c>
      <c r="C117" s="1">
        <f>Tabulka13[[#This Row],[z2]]</f>
        <v>1.467605</v>
      </c>
      <c r="D117" s="1">
        <f>Tabulka13[[#This Row],[std2]]</f>
        <v>7.0710678119117998E-6</v>
      </c>
      <c r="E117" s="1">
        <v>1</v>
      </c>
      <c r="F117" s="1" t="s">
        <v>84</v>
      </c>
      <c r="G117" s="1" t="s">
        <v>74</v>
      </c>
      <c r="H117" s="1" t="str">
        <f>Tabulka13[[#This Row],[z2Label]]</f>
        <v>Density (g/cm3)</v>
      </c>
      <c r="I117" s="1">
        <f t="shared" si="35"/>
        <v>45</v>
      </c>
      <c r="J117" s="1" t="s">
        <v>51</v>
      </c>
      <c r="K117">
        <v>1.467605</v>
      </c>
      <c r="L117">
        <v>7.0710678119117998E-6</v>
      </c>
      <c r="M117" s="1" t="s">
        <v>29</v>
      </c>
      <c r="N117" s="1" t="s">
        <v>28</v>
      </c>
      <c r="O117" s="1" t="s">
        <v>80</v>
      </c>
      <c r="P117" s="1">
        <f>Tabulka13[[#This Row],[x2]]*94.196/138.205</f>
        <v>30.670525668391154</v>
      </c>
      <c r="Q117" s="1" t="s">
        <v>51</v>
      </c>
      <c r="R117" s="1">
        <f>Tabulka13[[#This Row],[z2]]</f>
        <v>1.467605</v>
      </c>
      <c r="S117" s="1">
        <f>Tabulka13[[#This Row],[std2]]</f>
        <v>7.0710678119117998E-6</v>
      </c>
      <c r="T117" s="1" t="s">
        <v>54</v>
      </c>
      <c r="U117" s="1" t="s">
        <v>28</v>
      </c>
      <c r="V117" s="1" t="str">
        <f>Tabulka13[[#This Row],[z2Label]]</f>
        <v>Density (g/cm3)</v>
      </c>
      <c r="W117" s="1">
        <f>2*Tabulka13[[#This Row],[x3]]/94.196*1000/(100-Tabulka13[[#This Row],[x2]])</f>
        <v>11.840118927416782</v>
      </c>
      <c r="X117" s="1">
        <f>Tabulka13[[#This Row],[x4]]/2</f>
        <v>5.920059463708391</v>
      </c>
      <c r="Y117" s="1">
        <f>Tabulka13[[#This Row],[z2]]</f>
        <v>1.467605</v>
      </c>
      <c r="Z117" s="1">
        <f>Tabulka13[[#This Row],[std2]]</f>
        <v>7.0710678119117998E-6</v>
      </c>
      <c r="AA117" s="1" t="s">
        <v>40</v>
      </c>
      <c r="AB117" s="1" t="s">
        <v>73</v>
      </c>
      <c r="AC117" s="1" t="str">
        <f>Tabulka13[[#This Row],[z2Label]]</f>
        <v>Density (g/cm3)</v>
      </c>
      <c r="AD117" s="1" t="str">
        <f>Tabulka13[[#This Row],[y2]]</f>
        <v>N/A</v>
      </c>
      <c r="AE117" s="1">
        <f>Tabulka13[[#This Row],[x3]]</f>
        <v>30.670525668391154</v>
      </c>
      <c r="AF117" s="1">
        <f>Tabulka13[[#This Row],[x2]]-Tabulka13[[#This Row],[x3]]</f>
        <v>14.329474331608846</v>
      </c>
      <c r="AG117" s="1">
        <f>100-Tabulka13[[#This Row],[Na2O_proc]]-Tabulka13[[#This Row],[CO2_proc]]</f>
        <v>55</v>
      </c>
      <c r="AH117" s="1">
        <f>Tabulka13[[#This Row],[z2]]</f>
        <v>1.467605</v>
      </c>
      <c r="AI117" s="1">
        <f>Tabulka13[[#This Row],[std2]]</f>
        <v>7.0710678119117998E-6</v>
      </c>
      <c r="AJ117" s="1" t="str">
        <f>Tabulka13[[#This Row],[z2Label]]</f>
        <v>Density (g/cm3)</v>
      </c>
      <c r="AK117" s="1">
        <v>25</v>
      </c>
      <c r="AL117" s="1" t="s">
        <v>56</v>
      </c>
      <c r="AM117" s="1" t="s">
        <v>79</v>
      </c>
      <c r="AN117" s="1">
        <v>1</v>
      </c>
    </row>
    <row r="118" spans="1:40" ht="16.5" x14ac:dyDescent="0.35">
      <c r="A118" s="1">
        <f>2*Tabulka13[[#This Row],[x3]]*Tabulka13[[#This Row],[z2]]/(100*94.196)*1000</f>
        <v>11.066821026735646</v>
      </c>
      <c r="B118" s="1">
        <f>Tabulka13[[#This Row],[x]]/2</f>
        <v>5.5334105133678229</v>
      </c>
      <c r="C118" s="1">
        <f>Tabulka13[[#This Row],[z2]]</f>
        <v>1.52949</v>
      </c>
      <c r="D118" s="1">
        <f>Tabulka13[[#This Row],[std2]]</f>
        <v>0</v>
      </c>
      <c r="E118" s="1">
        <v>1</v>
      </c>
      <c r="F118" s="1" t="s">
        <v>84</v>
      </c>
      <c r="G118" s="1" t="s">
        <v>74</v>
      </c>
      <c r="H118" s="1" t="str">
        <f>Tabulka13[[#This Row],[z2Label]]</f>
        <v>Density (g/cm3)</v>
      </c>
      <c r="I118" s="1">
        <f t="shared" si="35"/>
        <v>50</v>
      </c>
      <c r="J118" s="1" t="s">
        <v>51</v>
      </c>
      <c r="K118">
        <v>1.52949</v>
      </c>
      <c r="L118">
        <v>0</v>
      </c>
      <c r="M118" s="1" t="s">
        <v>29</v>
      </c>
      <c r="N118" s="1" t="s">
        <v>28</v>
      </c>
      <c r="O118" s="1" t="s">
        <v>80</v>
      </c>
      <c r="P118" s="1">
        <f>Tabulka13[[#This Row],[x2]]*94.196/138.205</f>
        <v>34.078361853767952</v>
      </c>
      <c r="Q118" s="1" t="s">
        <v>51</v>
      </c>
      <c r="R118" s="1">
        <f>Tabulka13[[#This Row],[z2]]</f>
        <v>1.52949</v>
      </c>
      <c r="S118" s="1">
        <f>Tabulka13[[#This Row],[std2]]</f>
        <v>0</v>
      </c>
      <c r="T118" s="1" t="s">
        <v>54</v>
      </c>
      <c r="U118" s="1" t="s">
        <v>28</v>
      </c>
      <c r="V118" s="1" t="str">
        <f>Tabulka13[[#This Row],[z2Label]]</f>
        <v>Density (g/cm3)</v>
      </c>
      <c r="W118" s="1">
        <f>2*Tabulka13[[#This Row],[x3]]/94.196*1000/(100-Tabulka13[[#This Row],[x2]])</f>
        <v>14.471256466842734</v>
      </c>
      <c r="X118" s="1">
        <f>Tabulka13[[#This Row],[x4]]/2</f>
        <v>7.2356282334213669</v>
      </c>
      <c r="Y118" s="1">
        <f>Tabulka13[[#This Row],[z2]]</f>
        <v>1.52949</v>
      </c>
      <c r="Z118" s="1">
        <f>Tabulka13[[#This Row],[std2]]</f>
        <v>0</v>
      </c>
      <c r="AA118" s="1" t="s">
        <v>40</v>
      </c>
      <c r="AB118" s="1" t="s">
        <v>73</v>
      </c>
      <c r="AC118" s="1" t="str">
        <f>Tabulka13[[#This Row],[z2Label]]</f>
        <v>Density (g/cm3)</v>
      </c>
      <c r="AD118" s="1" t="str">
        <f>Tabulka13[[#This Row],[y2]]</f>
        <v>N/A</v>
      </c>
      <c r="AE118" s="1">
        <f>Tabulka13[[#This Row],[x3]]</f>
        <v>34.078361853767952</v>
      </c>
      <c r="AF118" s="1">
        <f>Tabulka13[[#This Row],[x2]]-Tabulka13[[#This Row],[x3]]</f>
        <v>15.921638146232048</v>
      </c>
      <c r="AG118" s="1">
        <f>100-Tabulka13[[#This Row],[Na2O_proc]]-Tabulka13[[#This Row],[CO2_proc]]</f>
        <v>50.000000000000007</v>
      </c>
      <c r="AH118" s="1">
        <f>Tabulka13[[#This Row],[z2]]</f>
        <v>1.52949</v>
      </c>
      <c r="AI118" s="1">
        <f>Tabulka13[[#This Row],[std2]]</f>
        <v>0</v>
      </c>
      <c r="AJ118" s="1" t="str">
        <f>Tabulka13[[#This Row],[z2Label]]</f>
        <v>Density (g/cm3)</v>
      </c>
      <c r="AK118" s="1">
        <v>25</v>
      </c>
      <c r="AL118" s="1" t="s">
        <v>56</v>
      </c>
      <c r="AM118" s="1" t="s">
        <v>79</v>
      </c>
      <c r="AN118" s="1">
        <v>1</v>
      </c>
    </row>
    <row r="119" spans="1:40" ht="16.5" x14ac:dyDescent="0.35">
      <c r="A119" s="1">
        <f>2*Tabulka13[[#This Row],[x3]]*Tabulka13[[#This Row],[z2]]/(100*94.196)*1000</f>
        <v>0</v>
      </c>
      <c r="B119" s="1">
        <f>Tabulka13[[#This Row],[x]]/2</f>
        <v>0</v>
      </c>
      <c r="C119" s="1">
        <f>Tabulka13[[#This Row],[z2]]</f>
        <v>0.99565000000000003</v>
      </c>
      <c r="D119" s="1">
        <f>Tabulka13[[#This Row],[std2]]</f>
        <v>0</v>
      </c>
      <c r="E119" s="1">
        <v>1</v>
      </c>
      <c r="F119" s="1" t="s">
        <v>84</v>
      </c>
      <c r="G119" s="1" t="s">
        <v>74</v>
      </c>
      <c r="H119" s="1" t="str">
        <f>Tabulka13[[#This Row],[z2Label]]</f>
        <v>Density (g/cm3)</v>
      </c>
      <c r="I119" s="1">
        <f t="shared" si="35"/>
        <v>0</v>
      </c>
      <c r="J119" s="1" t="s">
        <v>51</v>
      </c>
      <c r="K119">
        <v>0.99565000000000003</v>
      </c>
      <c r="L119"/>
      <c r="M119" s="1" t="s">
        <v>29</v>
      </c>
      <c r="N119" s="1" t="s">
        <v>28</v>
      </c>
      <c r="O119" s="1" t="s">
        <v>80</v>
      </c>
      <c r="P119" s="1">
        <f>Tabulka13[[#This Row],[x2]]*94.196/138.205</f>
        <v>0</v>
      </c>
      <c r="Q119" s="1" t="s">
        <v>51</v>
      </c>
      <c r="R119" s="1">
        <f>Tabulka13[[#This Row],[z2]]</f>
        <v>0.99565000000000003</v>
      </c>
      <c r="S119" s="1">
        <f>Tabulka13[[#This Row],[std2]]</f>
        <v>0</v>
      </c>
      <c r="T119" s="1" t="s">
        <v>54</v>
      </c>
      <c r="U119" s="1" t="s">
        <v>28</v>
      </c>
      <c r="V119" s="1" t="str">
        <f>Tabulka13[[#This Row],[z2Label]]</f>
        <v>Density (g/cm3)</v>
      </c>
      <c r="W119" s="1">
        <f>2*Tabulka13[[#This Row],[x3]]/94.196*1000/(100-Tabulka13[[#This Row],[x2]])</f>
        <v>0</v>
      </c>
      <c r="X119" s="1">
        <f>Tabulka13[[#This Row],[x4]]/2</f>
        <v>0</v>
      </c>
      <c r="Y119" s="1">
        <f>Tabulka13[[#This Row],[z2]]</f>
        <v>0.99565000000000003</v>
      </c>
      <c r="Z119" s="1">
        <f>Tabulka13[[#This Row],[std2]]</f>
        <v>0</v>
      </c>
      <c r="AA119" s="1" t="s">
        <v>40</v>
      </c>
      <c r="AB119" s="1" t="s">
        <v>73</v>
      </c>
      <c r="AC119" s="1" t="str">
        <f>Tabulka13[[#This Row],[z2Label]]</f>
        <v>Density (g/cm3)</v>
      </c>
      <c r="AD119" s="1" t="str">
        <f>Tabulka13[[#This Row],[y2]]</f>
        <v>N/A</v>
      </c>
      <c r="AE119" s="1">
        <f>Tabulka13[[#This Row],[x3]]</f>
        <v>0</v>
      </c>
      <c r="AF119" s="1">
        <f>Tabulka13[[#This Row],[x2]]-Tabulka13[[#This Row],[x3]]</f>
        <v>0</v>
      </c>
      <c r="AG119" s="1">
        <f>100-Tabulka13[[#This Row],[Na2O_proc]]-Tabulka13[[#This Row],[CO2_proc]]</f>
        <v>100</v>
      </c>
      <c r="AH119" s="1">
        <f>Tabulka13[[#This Row],[z2]]</f>
        <v>0.99565000000000003</v>
      </c>
      <c r="AI119" s="1">
        <f>Tabulka13[[#This Row],[std2]]</f>
        <v>0</v>
      </c>
      <c r="AJ119" s="1" t="str">
        <f>Tabulka13[[#This Row],[z2Label]]</f>
        <v>Density (g/cm3)</v>
      </c>
      <c r="AK119" s="1">
        <v>30</v>
      </c>
      <c r="AL119" s="1" t="s">
        <v>56</v>
      </c>
      <c r="AM119" s="1" t="s">
        <v>79</v>
      </c>
      <c r="AN119" s="1">
        <v>100</v>
      </c>
    </row>
    <row r="120" spans="1:40" ht="16.5" x14ac:dyDescent="0.35">
      <c r="A120" s="1">
        <f>2*Tabulka13[[#This Row],[x3]]*Tabulka13[[#This Row],[z2]]/(100*94.196)*1000</f>
        <v>0.7524185087370211</v>
      </c>
      <c r="B120" s="1">
        <f>Tabulka13[[#This Row],[x]]/2</f>
        <v>0.37620925436851055</v>
      </c>
      <c r="C120" s="1">
        <f>Tabulka13[[#This Row],[z2]]</f>
        <v>1.0398800000000001</v>
      </c>
      <c r="D120" s="1">
        <f>Tabulka13[[#This Row],[std2]]</f>
        <v>1.4142135623666588E-5</v>
      </c>
      <c r="E120" s="1">
        <v>1</v>
      </c>
      <c r="F120" s="1" t="s">
        <v>84</v>
      </c>
      <c r="G120" s="1" t="s">
        <v>74</v>
      </c>
      <c r="H120" s="1" t="str">
        <f>Tabulka13[[#This Row],[z2Label]]</f>
        <v>Density (g/cm3)</v>
      </c>
      <c r="I120" s="1">
        <f t="shared" si="35"/>
        <v>5</v>
      </c>
      <c r="J120" s="1" t="s">
        <v>51</v>
      </c>
      <c r="K120">
        <v>1.0398800000000001</v>
      </c>
      <c r="L120">
        <v>1.4142135623666588E-5</v>
      </c>
      <c r="M120" s="1" t="s">
        <v>29</v>
      </c>
      <c r="N120" s="1" t="s">
        <v>28</v>
      </c>
      <c r="O120" s="1" t="s">
        <v>80</v>
      </c>
      <c r="P120" s="1">
        <f>Tabulka13[[#This Row],[x2]]*94.196/138.205</f>
        <v>3.4078361853767953</v>
      </c>
      <c r="Q120" s="1" t="s">
        <v>51</v>
      </c>
      <c r="R120" s="1">
        <f>Tabulka13[[#This Row],[z2]]</f>
        <v>1.0398800000000001</v>
      </c>
      <c r="S120" s="1">
        <f>Tabulka13[[#This Row],[std2]]</f>
        <v>1.4142135623666588E-5</v>
      </c>
      <c r="T120" s="1" t="s">
        <v>54</v>
      </c>
      <c r="U120" s="1" t="s">
        <v>28</v>
      </c>
      <c r="V120" s="1" t="str">
        <f>Tabulka13[[#This Row],[z2Label]]</f>
        <v>Density (g/cm3)</v>
      </c>
      <c r="W120" s="1">
        <f>2*Tabulka13[[#This Row],[x3]]/94.196*1000/(100-Tabulka13[[#This Row],[x2]])</f>
        <v>0.76164507720224905</v>
      </c>
      <c r="X120" s="1">
        <f>Tabulka13[[#This Row],[x4]]/2</f>
        <v>0.38082253860112453</v>
      </c>
      <c r="Y120" s="1">
        <f>Tabulka13[[#This Row],[z2]]</f>
        <v>1.0398800000000001</v>
      </c>
      <c r="Z120" s="1">
        <f>Tabulka13[[#This Row],[std2]]</f>
        <v>1.4142135623666588E-5</v>
      </c>
      <c r="AA120" s="1" t="s">
        <v>40</v>
      </c>
      <c r="AB120" s="1" t="s">
        <v>73</v>
      </c>
      <c r="AC120" s="1" t="str">
        <f>Tabulka13[[#This Row],[z2Label]]</f>
        <v>Density (g/cm3)</v>
      </c>
      <c r="AD120" s="1" t="str">
        <f>Tabulka13[[#This Row],[y2]]</f>
        <v>N/A</v>
      </c>
      <c r="AE120" s="1">
        <f>Tabulka13[[#This Row],[x3]]</f>
        <v>3.4078361853767953</v>
      </c>
      <c r="AF120" s="1">
        <f>Tabulka13[[#This Row],[x2]]-Tabulka13[[#This Row],[x3]]</f>
        <v>1.5921638146232047</v>
      </c>
      <c r="AG120" s="1">
        <f>100-Tabulka13[[#This Row],[Na2O_proc]]-Tabulka13[[#This Row],[CO2_proc]]</f>
        <v>95</v>
      </c>
      <c r="AH120" s="1">
        <f>Tabulka13[[#This Row],[z2]]</f>
        <v>1.0398800000000001</v>
      </c>
      <c r="AI120" s="1">
        <f>Tabulka13[[#This Row],[std2]]</f>
        <v>1.4142135623666588E-5</v>
      </c>
      <c r="AJ120" s="1" t="str">
        <f>Tabulka13[[#This Row],[z2Label]]</f>
        <v>Density (g/cm3)</v>
      </c>
      <c r="AK120" s="1">
        <v>30</v>
      </c>
      <c r="AL120" s="1" t="s">
        <v>56</v>
      </c>
      <c r="AM120" s="1" t="s">
        <v>79</v>
      </c>
      <c r="AN120" s="1">
        <v>1</v>
      </c>
    </row>
    <row r="121" spans="1:40" ht="16.5" x14ac:dyDescent="0.35">
      <c r="A121" s="1">
        <f>2*Tabulka13[[#This Row],[x3]]*Tabulka13[[#This Row],[z2]]/(100*94.196)*1000</f>
        <v>1.570862125104012</v>
      </c>
      <c r="B121" s="1">
        <f>Tabulka13[[#This Row],[x]]/2</f>
        <v>0.78543106255200601</v>
      </c>
      <c r="C121" s="1">
        <f>Tabulka13[[#This Row],[z2]]</f>
        <v>1.0855049999999999</v>
      </c>
      <c r="D121" s="1">
        <f>Tabulka13[[#This Row],[std2]]</f>
        <v>7.0710678119117998E-6</v>
      </c>
      <c r="E121" s="1">
        <v>1</v>
      </c>
      <c r="F121" s="1" t="s">
        <v>84</v>
      </c>
      <c r="G121" s="1" t="s">
        <v>74</v>
      </c>
      <c r="H121" s="1" t="str">
        <f>Tabulka13[[#This Row],[z2Label]]</f>
        <v>Density (g/cm3)</v>
      </c>
      <c r="I121" s="1">
        <f t="shared" si="35"/>
        <v>10</v>
      </c>
      <c r="J121" s="1" t="s">
        <v>51</v>
      </c>
      <c r="K121">
        <v>1.0855049999999999</v>
      </c>
      <c r="L121">
        <v>7.0710678119117998E-6</v>
      </c>
      <c r="M121" s="1" t="s">
        <v>29</v>
      </c>
      <c r="N121" s="1" t="s">
        <v>28</v>
      </c>
      <c r="O121" s="1" t="s">
        <v>80</v>
      </c>
      <c r="P121" s="1">
        <f>Tabulka13[[#This Row],[x2]]*94.196/138.205</f>
        <v>6.8156723707535907</v>
      </c>
      <c r="Q121" s="1" t="s">
        <v>51</v>
      </c>
      <c r="R121" s="1">
        <f>Tabulka13[[#This Row],[z2]]</f>
        <v>1.0855049999999999</v>
      </c>
      <c r="S121" s="1">
        <f>Tabulka13[[#This Row],[std2]]</f>
        <v>7.0710678119117998E-6</v>
      </c>
      <c r="T121" s="1" t="s">
        <v>54</v>
      </c>
      <c r="U121" s="1" t="s">
        <v>28</v>
      </c>
      <c r="V121" s="1" t="str">
        <f>Tabulka13[[#This Row],[z2Label]]</f>
        <v>Density (g/cm3)</v>
      </c>
      <c r="W121" s="1">
        <f>2*Tabulka13[[#This Row],[x3]]/94.196*1000/(100-Tabulka13[[#This Row],[x2]])</f>
        <v>1.6079173852047479</v>
      </c>
      <c r="X121" s="1">
        <f>Tabulka13[[#This Row],[x4]]/2</f>
        <v>0.80395869260237396</v>
      </c>
      <c r="Y121" s="1">
        <f>Tabulka13[[#This Row],[z2]]</f>
        <v>1.0855049999999999</v>
      </c>
      <c r="Z121" s="1">
        <f>Tabulka13[[#This Row],[std2]]</f>
        <v>7.0710678119117998E-6</v>
      </c>
      <c r="AA121" s="1" t="s">
        <v>40</v>
      </c>
      <c r="AB121" s="1" t="s">
        <v>73</v>
      </c>
      <c r="AC121" s="1" t="str">
        <f>Tabulka13[[#This Row],[z2Label]]</f>
        <v>Density (g/cm3)</v>
      </c>
      <c r="AD121" s="1" t="str">
        <f>Tabulka13[[#This Row],[y2]]</f>
        <v>N/A</v>
      </c>
      <c r="AE121" s="1">
        <f>Tabulka13[[#This Row],[x3]]</f>
        <v>6.8156723707535907</v>
      </c>
      <c r="AF121" s="1">
        <f>Tabulka13[[#This Row],[x2]]-Tabulka13[[#This Row],[x3]]</f>
        <v>3.1843276292464093</v>
      </c>
      <c r="AG121" s="1">
        <f>100-Tabulka13[[#This Row],[Na2O_proc]]-Tabulka13[[#This Row],[CO2_proc]]</f>
        <v>90</v>
      </c>
      <c r="AH121" s="1">
        <f>Tabulka13[[#This Row],[z2]]</f>
        <v>1.0855049999999999</v>
      </c>
      <c r="AI121" s="1">
        <f>Tabulka13[[#This Row],[std2]]</f>
        <v>7.0710678119117998E-6</v>
      </c>
      <c r="AJ121" s="1" t="str">
        <f>Tabulka13[[#This Row],[z2Label]]</f>
        <v>Density (g/cm3)</v>
      </c>
      <c r="AK121" s="1">
        <v>30</v>
      </c>
      <c r="AL121" s="1" t="s">
        <v>56</v>
      </c>
      <c r="AM121" s="1" t="s">
        <v>79</v>
      </c>
      <c r="AN121" s="1">
        <v>1</v>
      </c>
    </row>
    <row r="122" spans="1:40" ht="16.5" x14ac:dyDescent="0.35">
      <c r="A122" s="1">
        <f>2*Tabulka13[[#This Row],[x3]]*Tabulka13[[#This Row],[z2]]/(100*94.196)*1000</f>
        <v>2.4600846568503307</v>
      </c>
      <c r="B122" s="1">
        <f>Tabulka13[[#This Row],[x]]/2</f>
        <v>1.2300423284251654</v>
      </c>
      <c r="C122" s="1">
        <f>Tabulka13[[#This Row],[z2]]</f>
        <v>1.1333199999999999</v>
      </c>
      <c r="D122" s="1">
        <f>Tabulka13[[#This Row],[std2]]</f>
        <v>1.4142135623666588E-5</v>
      </c>
      <c r="E122" s="1">
        <v>1</v>
      </c>
      <c r="F122" s="1" t="s">
        <v>84</v>
      </c>
      <c r="G122" s="1" t="s">
        <v>74</v>
      </c>
      <c r="H122" s="1" t="str">
        <f>Tabulka13[[#This Row],[z2Label]]</f>
        <v>Density (g/cm3)</v>
      </c>
      <c r="I122" s="1">
        <f t="shared" si="35"/>
        <v>15</v>
      </c>
      <c r="J122" s="1" t="s">
        <v>51</v>
      </c>
      <c r="K122">
        <v>1.1333199999999999</v>
      </c>
      <c r="L122">
        <v>1.4142135623666588E-5</v>
      </c>
      <c r="M122" s="1" t="s">
        <v>29</v>
      </c>
      <c r="N122" s="1" t="s">
        <v>28</v>
      </c>
      <c r="O122" s="1" t="s">
        <v>80</v>
      </c>
      <c r="P122" s="1">
        <f>Tabulka13[[#This Row],[x2]]*94.196/138.205</f>
        <v>10.223508556130385</v>
      </c>
      <c r="Q122" s="1" t="s">
        <v>51</v>
      </c>
      <c r="R122" s="1">
        <f>Tabulka13[[#This Row],[z2]]</f>
        <v>1.1333199999999999</v>
      </c>
      <c r="S122" s="1">
        <f>Tabulka13[[#This Row],[std2]]</f>
        <v>1.4142135623666588E-5</v>
      </c>
      <c r="T122" s="1" t="s">
        <v>54</v>
      </c>
      <c r="U122" s="1" t="s">
        <v>28</v>
      </c>
      <c r="V122" s="1" t="str">
        <f>Tabulka13[[#This Row],[z2Label]]</f>
        <v>Density (g/cm3)</v>
      </c>
      <c r="W122" s="1">
        <f>2*Tabulka13[[#This Row],[x3]]/94.196*1000/(100-Tabulka13[[#This Row],[x2]])</f>
        <v>2.5537511412075409</v>
      </c>
      <c r="X122" s="1">
        <f>Tabulka13[[#This Row],[x4]]/2</f>
        <v>1.2768755706037704</v>
      </c>
      <c r="Y122" s="1">
        <f>Tabulka13[[#This Row],[z2]]</f>
        <v>1.1333199999999999</v>
      </c>
      <c r="Z122" s="1">
        <f>Tabulka13[[#This Row],[std2]]</f>
        <v>1.4142135623666588E-5</v>
      </c>
      <c r="AA122" s="1" t="s">
        <v>40</v>
      </c>
      <c r="AB122" s="1" t="s">
        <v>73</v>
      </c>
      <c r="AC122" s="1" t="str">
        <f>Tabulka13[[#This Row],[z2Label]]</f>
        <v>Density (g/cm3)</v>
      </c>
      <c r="AD122" s="1" t="str">
        <f>Tabulka13[[#This Row],[y2]]</f>
        <v>N/A</v>
      </c>
      <c r="AE122" s="1">
        <f>Tabulka13[[#This Row],[x3]]</f>
        <v>10.223508556130385</v>
      </c>
      <c r="AF122" s="1">
        <f>Tabulka13[[#This Row],[x2]]-Tabulka13[[#This Row],[x3]]</f>
        <v>4.7764914438696149</v>
      </c>
      <c r="AG122" s="1">
        <f>100-Tabulka13[[#This Row],[Na2O_proc]]-Tabulka13[[#This Row],[CO2_proc]]</f>
        <v>85</v>
      </c>
      <c r="AH122" s="1">
        <f>Tabulka13[[#This Row],[z2]]</f>
        <v>1.1333199999999999</v>
      </c>
      <c r="AI122" s="1">
        <f>Tabulka13[[#This Row],[std2]]</f>
        <v>1.4142135623666588E-5</v>
      </c>
      <c r="AJ122" s="1" t="str">
        <f>Tabulka13[[#This Row],[z2Label]]</f>
        <v>Density (g/cm3)</v>
      </c>
      <c r="AK122" s="1">
        <v>30</v>
      </c>
      <c r="AL122" s="1" t="s">
        <v>56</v>
      </c>
      <c r="AM122" s="1" t="s">
        <v>79</v>
      </c>
      <c r="AN122" s="1">
        <v>1</v>
      </c>
    </row>
    <row r="123" spans="1:40" ht="16.5" x14ac:dyDescent="0.35">
      <c r="A123" s="1">
        <f>2*Tabulka13[[#This Row],[x3]]*Tabulka13[[#This Row],[z2]]/(100*94.196)*1000</f>
        <v>3.4239282225679237</v>
      </c>
      <c r="B123" s="1">
        <f>Tabulka13[[#This Row],[x]]/2</f>
        <v>1.7119641112839619</v>
      </c>
      <c r="C123" s="1">
        <f>Tabulka13[[#This Row],[z2]]</f>
        <v>1.1830099999999999</v>
      </c>
      <c r="D123" s="1">
        <f>Tabulka13[[#This Row],[std2]]</f>
        <v>0</v>
      </c>
      <c r="E123" s="1">
        <v>1</v>
      </c>
      <c r="F123" s="1" t="s">
        <v>84</v>
      </c>
      <c r="G123" s="1" t="s">
        <v>74</v>
      </c>
      <c r="H123" s="1" t="str">
        <f>Tabulka13[[#This Row],[z2Label]]</f>
        <v>Density (g/cm3)</v>
      </c>
      <c r="I123" s="1">
        <f t="shared" si="35"/>
        <v>20</v>
      </c>
      <c r="J123" s="1" t="s">
        <v>51</v>
      </c>
      <c r="K123">
        <v>1.1830099999999999</v>
      </c>
      <c r="L123">
        <v>0</v>
      </c>
      <c r="M123" s="1" t="s">
        <v>29</v>
      </c>
      <c r="N123" s="1" t="s">
        <v>28</v>
      </c>
      <c r="O123" s="1" t="s">
        <v>80</v>
      </c>
      <c r="P123" s="1">
        <f>Tabulka13[[#This Row],[x2]]*94.196/138.205</f>
        <v>13.631344741507181</v>
      </c>
      <c r="Q123" s="1" t="s">
        <v>51</v>
      </c>
      <c r="R123" s="1">
        <f>Tabulka13[[#This Row],[z2]]</f>
        <v>1.1830099999999999</v>
      </c>
      <c r="S123" s="1">
        <f>Tabulka13[[#This Row],[std2]]</f>
        <v>0</v>
      </c>
      <c r="T123" s="1" t="s">
        <v>54</v>
      </c>
      <c r="U123" s="1" t="s">
        <v>28</v>
      </c>
      <c r="V123" s="1" t="str">
        <f>Tabulka13[[#This Row],[z2Label]]</f>
        <v>Density (g/cm3)</v>
      </c>
      <c r="W123" s="1">
        <f>2*Tabulka13[[#This Row],[x3]]/94.196*1000/(100-Tabulka13[[#This Row],[x2]])</f>
        <v>3.617814116710683</v>
      </c>
      <c r="X123" s="1">
        <f>Tabulka13[[#This Row],[x4]]/2</f>
        <v>1.8089070583553415</v>
      </c>
      <c r="Y123" s="1">
        <f>Tabulka13[[#This Row],[z2]]</f>
        <v>1.1830099999999999</v>
      </c>
      <c r="Z123" s="1">
        <f>Tabulka13[[#This Row],[std2]]</f>
        <v>0</v>
      </c>
      <c r="AA123" s="1" t="s">
        <v>40</v>
      </c>
      <c r="AB123" s="1" t="s">
        <v>73</v>
      </c>
      <c r="AC123" s="1" t="str">
        <f>Tabulka13[[#This Row],[z2Label]]</f>
        <v>Density (g/cm3)</v>
      </c>
      <c r="AD123" s="1" t="str">
        <f>Tabulka13[[#This Row],[y2]]</f>
        <v>N/A</v>
      </c>
      <c r="AE123" s="1">
        <f>Tabulka13[[#This Row],[x3]]</f>
        <v>13.631344741507181</v>
      </c>
      <c r="AF123" s="1">
        <f>Tabulka13[[#This Row],[x2]]-Tabulka13[[#This Row],[x3]]</f>
        <v>6.3686552584928187</v>
      </c>
      <c r="AG123" s="1">
        <f>100-Tabulka13[[#This Row],[Na2O_proc]]-Tabulka13[[#This Row],[CO2_proc]]</f>
        <v>80</v>
      </c>
      <c r="AH123" s="1">
        <f>Tabulka13[[#This Row],[z2]]</f>
        <v>1.1830099999999999</v>
      </c>
      <c r="AI123" s="1">
        <f>Tabulka13[[#This Row],[std2]]</f>
        <v>0</v>
      </c>
      <c r="AJ123" s="1" t="str">
        <f>Tabulka13[[#This Row],[z2Label]]</f>
        <v>Density (g/cm3)</v>
      </c>
      <c r="AK123" s="1">
        <v>30</v>
      </c>
      <c r="AL123" s="1" t="s">
        <v>56</v>
      </c>
      <c r="AM123" s="1" t="s">
        <v>79</v>
      </c>
      <c r="AN123" s="1">
        <v>1</v>
      </c>
    </row>
    <row r="124" spans="1:40" ht="16.5" x14ac:dyDescent="0.35">
      <c r="A124" s="1">
        <f>2*Tabulka13[[#This Row],[x3]]*Tabulka13[[#This Row],[z2]]/(100*94.196)*1000</f>
        <v>4.4678738106436082</v>
      </c>
      <c r="B124" s="1">
        <f>Tabulka13[[#This Row],[x]]/2</f>
        <v>2.2339369053218041</v>
      </c>
      <c r="C124" s="1">
        <f>Tabulka13[[#This Row],[z2]]</f>
        <v>1.2349649999999999</v>
      </c>
      <c r="D124" s="1">
        <f>Tabulka13[[#This Row],[std2]]</f>
        <v>7.0710678117547895E-6</v>
      </c>
      <c r="E124" s="1">
        <v>1</v>
      </c>
      <c r="F124" s="1" t="s">
        <v>84</v>
      </c>
      <c r="G124" s="1" t="s">
        <v>74</v>
      </c>
      <c r="H124" s="1" t="str">
        <f>Tabulka13[[#This Row],[z2Label]]</f>
        <v>Density (g/cm3)</v>
      </c>
      <c r="I124" s="1">
        <f t="shared" si="35"/>
        <v>25</v>
      </c>
      <c r="J124" s="1" t="s">
        <v>51</v>
      </c>
      <c r="K124">
        <v>1.2349649999999999</v>
      </c>
      <c r="L124">
        <v>7.0710678117547895E-6</v>
      </c>
      <c r="M124" s="1" t="s">
        <v>29</v>
      </c>
      <c r="N124" s="1" t="s">
        <v>28</v>
      </c>
      <c r="O124" s="1" t="s">
        <v>80</v>
      </c>
      <c r="P124" s="1">
        <f>Tabulka13[[#This Row],[x2]]*94.196/138.205</f>
        <v>17.039180926883976</v>
      </c>
      <c r="Q124" s="1" t="s">
        <v>51</v>
      </c>
      <c r="R124" s="1">
        <f>Tabulka13[[#This Row],[z2]]</f>
        <v>1.2349649999999999</v>
      </c>
      <c r="S124" s="1">
        <f>Tabulka13[[#This Row],[std2]]</f>
        <v>7.0710678117547895E-6</v>
      </c>
      <c r="T124" s="1" t="s">
        <v>54</v>
      </c>
      <c r="U124" s="1" t="s">
        <v>28</v>
      </c>
      <c r="V124" s="1" t="str">
        <f>Tabulka13[[#This Row],[z2Label]]</f>
        <v>Density (g/cm3)</v>
      </c>
      <c r="W124" s="1">
        <f>2*Tabulka13[[#This Row],[x3]]/94.196*1000/(100-Tabulka13[[#This Row],[x2]])</f>
        <v>4.823752155614244</v>
      </c>
      <c r="X124" s="1">
        <f>Tabulka13[[#This Row],[x4]]/2</f>
        <v>2.411876077807122</v>
      </c>
      <c r="Y124" s="1">
        <f>Tabulka13[[#This Row],[z2]]</f>
        <v>1.2349649999999999</v>
      </c>
      <c r="Z124" s="1">
        <f>Tabulka13[[#This Row],[std2]]</f>
        <v>7.0710678117547895E-6</v>
      </c>
      <c r="AA124" s="1" t="s">
        <v>40</v>
      </c>
      <c r="AB124" s="1" t="s">
        <v>73</v>
      </c>
      <c r="AC124" s="1" t="str">
        <f>Tabulka13[[#This Row],[z2Label]]</f>
        <v>Density (g/cm3)</v>
      </c>
      <c r="AD124" s="1" t="str">
        <f>Tabulka13[[#This Row],[y2]]</f>
        <v>N/A</v>
      </c>
      <c r="AE124" s="1">
        <f>Tabulka13[[#This Row],[x3]]</f>
        <v>17.039180926883976</v>
      </c>
      <c r="AF124" s="1">
        <f>Tabulka13[[#This Row],[x2]]-Tabulka13[[#This Row],[x3]]</f>
        <v>7.9608190731160242</v>
      </c>
      <c r="AG124" s="1">
        <f>100-Tabulka13[[#This Row],[Na2O_proc]]-Tabulka13[[#This Row],[CO2_proc]]</f>
        <v>75</v>
      </c>
      <c r="AH124" s="1">
        <f>Tabulka13[[#This Row],[z2]]</f>
        <v>1.2349649999999999</v>
      </c>
      <c r="AI124" s="1">
        <f>Tabulka13[[#This Row],[std2]]</f>
        <v>7.0710678117547895E-6</v>
      </c>
      <c r="AJ124" s="1" t="str">
        <f>Tabulka13[[#This Row],[z2Label]]</f>
        <v>Density (g/cm3)</v>
      </c>
      <c r="AK124" s="1">
        <v>30</v>
      </c>
      <c r="AL124" s="1" t="s">
        <v>56</v>
      </c>
      <c r="AM124" s="1" t="s">
        <v>79</v>
      </c>
      <c r="AN124" s="1">
        <v>1</v>
      </c>
    </row>
    <row r="125" spans="1:40" ht="16.5" x14ac:dyDescent="0.35">
      <c r="A125" s="1">
        <f>2*Tabulka13[[#This Row],[x3]]*Tabulka13[[#This Row],[z2]]/(100*94.196)*1000</f>
        <v>5.5960565826127846</v>
      </c>
      <c r="B125" s="1">
        <f>Tabulka13[[#This Row],[x]]/2</f>
        <v>2.7980282913063923</v>
      </c>
      <c r="C125" s="1">
        <f>Tabulka13[[#This Row],[z2]]</f>
        <v>1.289005</v>
      </c>
      <c r="D125" s="1">
        <f>Tabulka13[[#This Row],[std2]]</f>
        <v>7.0710678119117998E-6</v>
      </c>
      <c r="E125" s="1">
        <v>1</v>
      </c>
      <c r="F125" s="1" t="s">
        <v>84</v>
      </c>
      <c r="G125" s="1" t="s">
        <v>74</v>
      </c>
      <c r="H125" s="1" t="str">
        <f>Tabulka13[[#This Row],[z2Label]]</f>
        <v>Density (g/cm3)</v>
      </c>
      <c r="I125" s="1">
        <f t="shared" si="35"/>
        <v>30</v>
      </c>
      <c r="J125" s="1" t="s">
        <v>51</v>
      </c>
      <c r="K125">
        <v>1.289005</v>
      </c>
      <c r="L125">
        <v>7.0710678119117998E-6</v>
      </c>
      <c r="M125" s="1" t="s">
        <v>29</v>
      </c>
      <c r="N125" s="1" t="s">
        <v>28</v>
      </c>
      <c r="O125" s="1" t="s">
        <v>80</v>
      </c>
      <c r="P125" s="1">
        <f>Tabulka13[[#This Row],[x2]]*94.196/138.205</f>
        <v>20.44701711226077</v>
      </c>
      <c r="Q125" s="1" t="s">
        <v>51</v>
      </c>
      <c r="R125" s="1">
        <f>Tabulka13[[#This Row],[z2]]</f>
        <v>1.289005</v>
      </c>
      <c r="S125" s="1">
        <f>Tabulka13[[#This Row],[std2]]</f>
        <v>7.0710678119117998E-6</v>
      </c>
      <c r="T125" s="1" t="s">
        <v>54</v>
      </c>
      <c r="U125" s="1" t="s">
        <v>28</v>
      </c>
      <c r="V125" s="1" t="str">
        <f>Tabulka13[[#This Row],[z2Label]]</f>
        <v>Density (g/cm3)</v>
      </c>
      <c r="W125" s="1">
        <f>2*Tabulka13[[#This Row],[x3]]/94.196*1000/(100-Tabulka13[[#This Row],[x2]])</f>
        <v>6.2019670572183134</v>
      </c>
      <c r="X125" s="1">
        <f>Tabulka13[[#This Row],[x4]]/2</f>
        <v>3.1009835286091567</v>
      </c>
      <c r="Y125" s="1">
        <f>Tabulka13[[#This Row],[z2]]</f>
        <v>1.289005</v>
      </c>
      <c r="Z125" s="1">
        <f>Tabulka13[[#This Row],[std2]]</f>
        <v>7.0710678119117998E-6</v>
      </c>
      <c r="AA125" s="1" t="s">
        <v>40</v>
      </c>
      <c r="AB125" s="1" t="s">
        <v>73</v>
      </c>
      <c r="AC125" s="1" t="str">
        <f>Tabulka13[[#This Row],[z2Label]]</f>
        <v>Density (g/cm3)</v>
      </c>
      <c r="AD125" s="1" t="str">
        <f>Tabulka13[[#This Row],[y2]]</f>
        <v>N/A</v>
      </c>
      <c r="AE125" s="1">
        <f>Tabulka13[[#This Row],[x3]]</f>
        <v>20.44701711226077</v>
      </c>
      <c r="AF125" s="1">
        <f>Tabulka13[[#This Row],[x2]]-Tabulka13[[#This Row],[x3]]</f>
        <v>9.5529828877392298</v>
      </c>
      <c r="AG125" s="1">
        <f>100-Tabulka13[[#This Row],[Na2O_proc]]-Tabulka13[[#This Row],[CO2_proc]]</f>
        <v>70</v>
      </c>
      <c r="AH125" s="1">
        <f>Tabulka13[[#This Row],[z2]]</f>
        <v>1.289005</v>
      </c>
      <c r="AI125" s="1">
        <f>Tabulka13[[#This Row],[std2]]</f>
        <v>7.0710678119117998E-6</v>
      </c>
      <c r="AJ125" s="1" t="str">
        <f>Tabulka13[[#This Row],[z2Label]]</f>
        <v>Density (g/cm3)</v>
      </c>
      <c r="AK125" s="1">
        <v>30</v>
      </c>
      <c r="AL125" s="1" t="s">
        <v>56</v>
      </c>
      <c r="AM125" s="1" t="s">
        <v>79</v>
      </c>
      <c r="AN125" s="1">
        <v>1</v>
      </c>
    </row>
    <row r="126" spans="1:40" ht="16.5" x14ac:dyDescent="0.35">
      <c r="A126" s="1">
        <f>2*Tabulka13[[#This Row],[x3]]*Tabulka13[[#This Row],[z2]]/(100*94.196)*1000</f>
        <v>6.8143446329727571</v>
      </c>
      <c r="B126" s="1">
        <f>Tabulka13[[#This Row],[x]]/2</f>
        <v>3.4071723164863785</v>
      </c>
      <c r="C126" s="1">
        <f>Tabulka13[[#This Row],[z2]]</f>
        <v>1.3453949999999999</v>
      </c>
      <c r="D126" s="1">
        <f>Tabulka13[[#This Row],[std2]]</f>
        <v>7.0710678117547895E-6</v>
      </c>
      <c r="E126" s="1">
        <v>1</v>
      </c>
      <c r="F126" s="1" t="s">
        <v>84</v>
      </c>
      <c r="G126" s="1" t="s">
        <v>74</v>
      </c>
      <c r="H126" s="1" t="str">
        <f>Tabulka13[[#This Row],[z2Label]]</f>
        <v>Density (g/cm3)</v>
      </c>
      <c r="I126" s="1">
        <f t="shared" si="35"/>
        <v>35</v>
      </c>
      <c r="J126" s="1" t="s">
        <v>51</v>
      </c>
      <c r="K126">
        <v>1.3453949999999999</v>
      </c>
      <c r="L126">
        <v>7.0710678117547895E-6</v>
      </c>
      <c r="M126" s="1" t="s">
        <v>29</v>
      </c>
      <c r="N126" s="1" t="s">
        <v>28</v>
      </c>
      <c r="O126" s="1" t="s">
        <v>80</v>
      </c>
      <c r="P126" s="1">
        <f>Tabulka13[[#This Row],[x2]]*94.196/138.205</f>
        <v>23.854853297637565</v>
      </c>
      <c r="Q126" s="1" t="s">
        <v>51</v>
      </c>
      <c r="R126" s="1">
        <f>Tabulka13[[#This Row],[z2]]</f>
        <v>1.3453949999999999</v>
      </c>
      <c r="S126" s="1">
        <f>Tabulka13[[#This Row],[std2]]</f>
        <v>7.0710678117547895E-6</v>
      </c>
      <c r="T126" s="1" t="s">
        <v>54</v>
      </c>
      <c r="U126" s="1" t="s">
        <v>28</v>
      </c>
      <c r="V126" s="1" t="str">
        <f>Tabulka13[[#This Row],[z2Label]]</f>
        <v>Density (g/cm3)</v>
      </c>
      <c r="W126" s="1">
        <f>2*Tabulka13[[#This Row],[x3]]/94.196*1000/(100-Tabulka13[[#This Row],[x2]])</f>
        <v>7.7922150206076255</v>
      </c>
      <c r="X126" s="1">
        <f>Tabulka13[[#This Row],[x4]]/2</f>
        <v>3.8961075103038127</v>
      </c>
      <c r="Y126" s="1">
        <f>Tabulka13[[#This Row],[z2]]</f>
        <v>1.3453949999999999</v>
      </c>
      <c r="Z126" s="1">
        <f>Tabulka13[[#This Row],[std2]]</f>
        <v>7.0710678117547895E-6</v>
      </c>
      <c r="AA126" s="1" t="s">
        <v>40</v>
      </c>
      <c r="AB126" s="1" t="s">
        <v>73</v>
      </c>
      <c r="AC126" s="1" t="str">
        <f>Tabulka13[[#This Row],[z2Label]]</f>
        <v>Density (g/cm3)</v>
      </c>
      <c r="AD126" s="1" t="str">
        <f>Tabulka13[[#This Row],[y2]]</f>
        <v>N/A</v>
      </c>
      <c r="AE126" s="1">
        <f>Tabulka13[[#This Row],[x3]]</f>
        <v>23.854853297637565</v>
      </c>
      <c r="AF126" s="1">
        <f>Tabulka13[[#This Row],[x2]]-Tabulka13[[#This Row],[x3]]</f>
        <v>11.145146702362435</v>
      </c>
      <c r="AG126" s="1">
        <f>100-Tabulka13[[#This Row],[Na2O_proc]]-Tabulka13[[#This Row],[CO2_proc]]</f>
        <v>65</v>
      </c>
      <c r="AH126" s="1">
        <f>Tabulka13[[#This Row],[z2]]</f>
        <v>1.3453949999999999</v>
      </c>
      <c r="AI126" s="1">
        <f>Tabulka13[[#This Row],[std2]]</f>
        <v>7.0710678117547895E-6</v>
      </c>
      <c r="AJ126" s="1" t="str">
        <f>Tabulka13[[#This Row],[z2Label]]</f>
        <v>Density (g/cm3)</v>
      </c>
      <c r="AK126" s="1">
        <v>30</v>
      </c>
      <c r="AL126" s="1" t="s">
        <v>56</v>
      </c>
      <c r="AM126" s="1" t="s">
        <v>79</v>
      </c>
      <c r="AN126" s="1">
        <v>1</v>
      </c>
    </row>
    <row r="127" spans="1:40" ht="16.5" x14ac:dyDescent="0.35">
      <c r="A127" s="1">
        <f>2*Tabulka13[[#This Row],[x3]]*Tabulka13[[#This Row],[z2]]/(100*94.196)*1000</f>
        <v>8.1297203429687777</v>
      </c>
      <c r="B127" s="1">
        <f>Tabulka13[[#This Row],[x]]/2</f>
        <v>4.0648601714843888</v>
      </c>
      <c r="C127" s="1">
        <f>Tabulka13[[#This Row],[z2]]</f>
        <v>1.40446</v>
      </c>
      <c r="D127" s="1">
        <f>Tabulka13[[#This Row],[std2]]</f>
        <v>0</v>
      </c>
      <c r="E127" s="1">
        <v>1</v>
      </c>
      <c r="F127" s="1" t="s">
        <v>84</v>
      </c>
      <c r="G127" s="1" t="s">
        <v>74</v>
      </c>
      <c r="H127" s="1" t="str">
        <f>Tabulka13[[#This Row],[z2Label]]</f>
        <v>Density (g/cm3)</v>
      </c>
      <c r="I127" s="1">
        <f t="shared" si="35"/>
        <v>40</v>
      </c>
      <c r="J127" s="1" t="s">
        <v>51</v>
      </c>
      <c r="K127">
        <v>1.40446</v>
      </c>
      <c r="L127">
        <v>0</v>
      </c>
      <c r="M127" s="1" t="s">
        <v>29</v>
      </c>
      <c r="N127" s="1" t="s">
        <v>28</v>
      </c>
      <c r="O127" s="1" t="s">
        <v>80</v>
      </c>
      <c r="P127" s="1">
        <f>Tabulka13[[#This Row],[x2]]*94.196/138.205</f>
        <v>27.262689483014363</v>
      </c>
      <c r="Q127" s="1" t="s">
        <v>51</v>
      </c>
      <c r="R127" s="1">
        <f>Tabulka13[[#This Row],[z2]]</f>
        <v>1.40446</v>
      </c>
      <c r="S127" s="1">
        <f>Tabulka13[[#This Row],[std2]]</f>
        <v>0</v>
      </c>
      <c r="T127" s="1" t="s">
        <v>54</v>
      </c>
      <c r="U127" s="1" t="s">
        <v>28</v>
      </c>
      <c r="V127" s="1" t="str">
        <f>Tabulka13[[#This Row],[z2Label]]</f>
        <v>Density (g/cm3)</v>
      </c>
      <c r="W127" s="1">
        <f>2*Tabulka13[[#This Row],[x3]]/94.196*1000/(100-Tabulka13[[#This Row],[x2]])</f>
        <v>9.6475043112284879</v>
      </c>
      <c r="X127" s="1">
        <f>Tabulka13[[#This Row],[x4]]/2</f>
        <v>4.823752155614244</v>
      </c>
      <c r="Y127" s="1">
        <f>Tabulka13[[#This Row],[z2]]</f>
        <v>1.40446</v>
      </c>
      <c r="Z127" s="1">
        <f>Tabulka13[[#This Row],[std2]]</f>
        <v>0</v>
      </c>
      <c r="AA127" s="1" t="s">
        <v>40</v>
      </c>
      <c r="AB127" s="1" t="s">
        <v>73</v>
      </c>
      <c r="AC127" s="1" t="str">
        <f>Tabulka13[[#This Row],[z2Label]]</f>
        <v>Density (g/cm3)</v>
      </c>
      <c r="AD127" s="1" t="str">
        <f>Tabulka13[[#This Row],[y2]]</f>
        <v>N/A</v>
      </c>
      <c r="AE127" s="1">
        <f>Tabulka13[[#This Row],[x3]]</f>
        <v>27.262689483014363</v>
      </c>
      <c r="AF127" s="1">
        <f>Tabulka13[[#This Row],[x2]]-Tabulka13[[#This Row],[x3]]</f>
        <v>12.737310516985637</v>
      </c>
      <c r="AG127" s="1">
        <f>100-Tabulka13[[#This Row],[Na2O_proc]]-Tabulka13[[#This Row],[CO2_proc]]</f>
        <v>60.000000000000007</v>
      </c>
      <c r="AH127" s="1">
        <f>Tabulka13[[#This Row],[z2]]</f>
        <v>1.40446</v>
      </c>
      <c r="AI127" s="1">
        <f>Tabulka13[[#This Row],[std2]]</f>
        <v>0</v>
      </c>
      <c r="AJ127" s="1" t="str">
        <f>Tabulka13[[#This Row],[z2Label]]</f>
        <v>Density (g/cm3)</v>
      </c>
      <c r="AK127" s="1">
        <v>30</v>
      </c>
      <c r="AL127" s="1" t="s">
        <v>56</v>
      </c>
      <c r="AM127" s="1" t="s">
        <v>79</v>
      </c>
      <c r="AN127" s="1">
        <v>1</v>
      </c>
    </row>
    <row r="128" spans="1:40" ht="16.5" x14ac:dyDescent="0.35">
      <c r="A128" s="1">
        <f>2*Tabulka13[[#This Row],[x3]]*Tabulka13[[#This Row],[z2]]/(100*94.196)*1000</f>
        <v>9.5396548605332647</v>
      </c>
      <c r="B128" s="1">
        <f>Tabulka13[[#This Row],[x]]/2</f>
        <v>4.7698274302666324</v>
      </c>
      <c r="C128" s="1">
        <f>Tabulka13[[#This Row],[z2]]</f>
        <v>1.46492</v>
      </c>
      <c r="D128" s="1">
        <f>Tabulka13[[#This Row],[std2]]</f>
        <v>0</v>
      </c>
      <c r="E128" s="1">
        <v>1</v>
      </c>
      <c r="F128" s="1" t="s">
        <v>84</v>
      </c>
      <c r="G128" s="1" t="s">
        <v>74</v>
      </c>
      <c r="H128" s="1" t="str">
        <f>Tabulka13[[#This Row],[z2Label]]</f>
        <v>Density (g/cm3)</v>
      </c>
      <c r="I128" s="1">
        <f t="shared" si="35"/>
        <v>45</v>
      </c>
      <c r="J128" s="1" t="s">
        <v>51</v>
      </c>
      <c r="K128">
        <v>1.46492</v>
      </c>
      <c r="L128">
        <v>0</v>
      </c>
      <c r="M128" s="1" t="s">
        <v>29</v>
      </c>
      <c r="N128" s="1" t="s">
        <v>28</v>
      </c>
      <c r="O128" s="1" t="s">
        <v>80</v>
      </c>
      <c r="P128" s="1">
        <f>Tabulka13[[#This Row],[x2]]*94.196/138.205</f>
        <v>30.670525668391154</v>
      </c>
      <c r="Q128" s="1" t="s">
        <v>51</v>
      </c>
      <c r="R128" s="1">
        <f>Tabulka13[[#This Row],[z2]]</f>
        <v>1.46492</v>
      </c>
      <c r="S128" s="1">
        <f>Tabulka13[[#This Row],[std2]]</f>
        <v>0</v>
      </c>
      <c r="T128" s="1" t="s">
        <v>54</v>
      </c>
      <c r="U128" s="1" t="s">
        <v>28</v>
      </c>
      <c r="V128" s="1" t="str">
        <f>Tabulka13[[#This Row],[z2Label]]</f>
        <v>Density (g/cm3)</v>
      </c>
      <c r="W128" s="1">
        <f>2*Tabulka13[[#This Row],[x3]]/94.196*1000/(100-Tabulka13[[#This Row],[x2]])</f>
        <v>11.840118927416782</v>
      </c>
      <c r="X128" s="1">
        <f>Tabulka13[[#This Row],[x4]]/2</f>
        <v>5.920059463708391</v>
      </c>
      <c r="Y128" s="1">
        <f>Tabulka13[[#This Row],[z2]]</f>
        <v>1.46492</v>
      </c>
      <c r="Z128" s="1">
        <f>Tabulka13[[#This Row],[std2]]</f>
        <v>0</v>
      </c>
      <c r="AA128" s="1" t="s">
        <v>40</v>
      </c>
      <c r="AB128" s="1" t="s">
        <v>73</v>
      </c>
      <c r="AC128" s="1" t="str">
        <f>Tabulka13[[#This Row],[z2Label]]</f>
        <v>Density (g/cm3)</v>
      </c>
      <c r="AD128" s="1" t="str">
        <f>Tabulka13[[#This Row],[y2]]</f>
        <v>N/A</v>
      </c>
      <c r="AE128" s="1">
        <f>Tabulka13[[#This Row],[x3]]</f>
        <v>30.670525668391154</v>
      </c>
      <c r="AF128" s="1">
        <f>Tabulka13[[#This Row],[x2]]-Tabulka13[[#This Row],[x3]]</f>
        <v>14.329474331608846</v>
      </c>
      <c r="AG128" s="1">
        <f>100-Tabulka13[[#This Row],[Na2O_proc]]-Tabulka13[[#This Row],[CO2_proc]]</f>
        <v>55</v>
      </c>
      <c r="AH128" s="1">
        <f>Tabulka13[[#This Row],[z2]]</f>
        <v>1.46492</v>
      </c>
      <c r="AI128" s="1">
        <f>Tabulka13[[#This Row],[std2]]</f>
        <v>0</v>
      </c>
      <c r="AJ128" s="1" t="str">
        <f>Tabulka13[[#This Row],[z2Label]]</f>
        <v>Density (g/cm3)</v>
      </c>
      <c r="AK128" s="1">
        <v>30</v>
      </c>
      <c r="AL128" s="1" t="s">
        <v>56</v>
      </c>
      <c r="AM128" s="1" t="s">
        <v>79</v>
      </c>
      <c r="AN128" s="1">
        <v>1</v>
      </c>
    </row>
    <row r="129" spans="1:40" ht="16.5" x14ac:dyDescent="0.35">
      <c r="A129" s="1">
        <f>2*Tabulka13[[#This Row],[x3]]*Tabulka13[[#This Row],[z2]]/(100*94.196)*1000</f>
        <v>11.047176296081906</v>
      </c>
      <c r="B129" s="1">
        <f>Tabulka13[[#This Row],[x]]/2</f>
        <v>5.523588148040953</v>
      </c>
      <c r="C129" s="1">
        <f>Tabulka13[[#This Row],[z2]]</f>
        <v>1.526775</v>
      </c>
      <c r="D129" s="1">
        <f>Tabulka13[[#This Row],[std2]]</f>
        <v>7.0710678119117998E-6</v>
      </c>
      <c r="E129" s="1">
        <v>1</v>
      </c>
      <c r="F129" s="1" t="s">
        <v>84</v>
      </c>
      <c r="G129" s="1" t="s">
        <v>74</v>
      </c>
      <c r="H129" s="1" t="str">
        <f>Tabulka13[[#This Row],[z2Label]]</f>
        <v>Density (g/cm3)</v>
      </c>
      <c r="I129" s="1">
        <f t="shared" si="35"/>
        <v>50</v>
      </c>
      <c r="J129" s="1" t="s">
        <v>51</v>
      </c>
      <c r="K129">
        <v>1.526775</v>
      </c>
      <c r="L129">
        <v>7.0710678119117998E-6</v>
      </c>
      <c r="M129" s="1" t="s">
        <v>29</v>
      </c>
      <c r="N129" s="1" t="s">
        <v>28</v>
      </c>
      <c r="O129" s="1" t="s">
        <v>80</v>
      </c>
      <c r="P129" s="1">
        <f>Tabulka13[[#This Row],[x2]]*94.196/138.205</f>
        <v>34.078361853767952</v>
      </c>
      <c r="Q129" s="1" t="s">
        <v>51</v>
      </c>
      <c r="R129" s="1">
        <f>Tabulka13[[#This Row],[z2]]</f>
        <v>1.526775</v>
      </c>
      <c r="S129" s="1">
        <f>Tabulka13[[#This Row],[std2]]</f>
        <v>7.0710678119117998E-6</v>
      </c>
      <c r="T129" s="1" t="s">
        <v>54</v>
      </c>
      <c r="U129" s="1" t="s">
        <v>28</v>
      </c>
      <c r="V129" s="1" t="str">
        <f>Tabulka13[[#This Row],[z2Label]]</f>
        <v>Density (g/cm3)</v>
      </c>
      <c r="W129" s="1">
        <f>2*Tabulka13[[#This Row],[x3]]/94.196*1000/(100-Tabulka13[[#This Row],[x2]])</f>
        <v>14.471256466842734</v>
      </c>
      <c r="X129" s="1">
        <f>Tabulka13[[#This Row],[x4]]/2</f>
        <v>7.2356282334213669</v>
      </c>
      <c r="Y129" s="1">
        <f>Tabulka13[[#This Row],[z2]]</f>
        <v>1.526775</v>
      </c>
      <c r="Z129" s="1">
        <f>Tabulka13[[#This Row],[std2]]</f>
        <v>7.0710678119117998E-6</v>
      </c>
      <c r="AA129" s="1" t="s">
        <v>40</v>
      </c>
      <c r="AB129" s="1" t="s">
        <v>73</v>
      </c>
      <c r="AC129" s="1" t="str">
        <f>Tabulka13[[#This Row],[z2Label]]</f>
        <v>Density (g/cm3)</v>
      </c>
      <c r="AD129" s="1" t="str">
        <f>Tabulka13[[#This Row],[y2]]</f>
        <v>N/A</v>
      </c>
      <c r="AE129" s="1">
        <f>Tabulka13[[#This Row],[x3]]</f>
        <v>34.078361853767952</v>
      </c>
      <c r="AF129" s="1">
        <f>Tabulka13[[#This Row],[x2]]-Tabulka13[[#This Row],[x3]]</f>
        <v>15.921638146232048</v>
      </c>
      <c r="AG129" s="1">
        <f>100-Tabulka13[[#This Row],[Na2O_proc]]-Tabulka13[[#This Row],[CO2_proc]]</f>
        <v>50.000000000000007</v>
      </c>
      <c r="AH129" s="1">
        <f>Tabulka13[[#This Row],[z2]]</f>
        <v>1.526775</v>
      </c>
      <c r="AI129" s="1">
        <f>Tabulka13[[#This Row],[std2]]</f>
        <v>7.0710678119117998E-6</v>
      </c>
      <c r="AJ129" s="1" t="str">
        <f>Tabulka13[[#This Row],[z2Label]]</f>
        <v>Density (g/cm3)</v>
      </c>
      <c r="AK129" s="1">
        <v>30</v>
      </c>
      <c r="AL129" s="1" t="s">
        <v>56</v>
      </c>
      <c r="AM129" s="1" t="s">
        <v>79</v>
      </c>
      <c r="AN129" s="1">
        <v>1</v>
      </c>
    </row>
    <row r="130" spans="1:40" ht="16.5" x14ac:dyDescent="0.35">
      <c r="A130" s="1">
        <f>A86</f>
        <v>0</v>
      </c>
      <c r="B130" s="1">
        <f>Tabulka13[[#This Row],[x]]/2</f>
        <v>0</v>
      </c>
      <c r="C130" s="1">
        <f>Tabulka13[[#This Row],[z2]]</f>
        <v>1.1030139981072158</v>
      </c>
      <c r="D130" s="1">
        <f>Tabulka13[[#This Row],[std2]]</f>
        <v>6.9239040212735392E-3</v>
      </c>
      <c r="E130" s="1">
        <v>1</v>
      </c>
      <c r="F130" s="1" t="s">
        <v>84</v>
      </c>
      <c r="G130" s="1" t="s">
        <v>74</v>
      </c>
      <c r="H130" s="1" t="str">
        <f>Tabulka13[[#This Row],[z2Label]]</f>
        <v>Dynamic viscosity (mPa.s)</v>
      </c>
      <c r="I130" s="1">
        <f>I86</f>
        <v>0</v>
      </c>
      <c r="J130" s="1" t="s">
        <v>51</v>
      </c>
      <c r="K130" s="1">
        <v>1.1030139981072158</v>
      </c>
      <c r="L130" s="1">
        <v>6.9239040212735392E-3</v>
      </c>
      <c r="M130" s="1" t="s">
        <v>29</v>
      </c>
      <c r="N130" s="1" t="s">
        <v>28</v>
      </c>
      <c r="O130" s="1" t="s">
        <v>85</v>
      </c>
      <c r="P130" s="1">
        <f>P86</f>
        <v>0</v>
      </c>
      <c r="Q130" s="1" t="s">
        <v>51</v>
      </c>
      <c r="R130" s="1">
        <f>Tabulka13[[#This Row],[z2]]</f>
        <v>1.1030139981072158</v>
      </c>
      <c r="S130" s="1">
        <f>Tabulka13[[#This Row],[std2]]</f>
        <v>6.9239040212735392E-3</v>
      </c>
      <c r="T130" s="1" t="s">
        <v>54</v>
      </c>
      <c r="U130" s="1" t="s">
        <v>28</v>
      </c>
      <c r="V130" s="1" t="str">
        <f>Tabulka13[[#This Row],[z2Label]]</f>
        <v>Dynamic viscosity (mPa.s)</v>
      </c>
      <c r="W130" s="1">
        <f>W86</f>
        <v>0</v>
      </c>
      <c r="X130" s="1">
        <f>Tabulka13[[#This Row],[x4]]/2</f>
        <v>0</v>
      </c>
      <c r="Y130" s="1">
        <f>Tabulka13[[#This Row],[z2]]</f>
        <v>1.1030139981072158</v>
      </c>
      <c r="Z130" s="1">
        <f>Tabulka13[[#This Row],[std2]]</f>
        <v>6.9239040212735392E-3</v>
      </c>
      <c r="AA130" s="1" t="s">
        <v>40</v>
      </c>
      <c r="AB130" s="1" t="s">
        <v>73</v>
      </c>
      <c r="AC130" s="1" t="str">
        <f>Tabulka13[[#This Row],[z2Label]]</f>
        <v>Dynamic viscosity (mPa.s)</v>
      </c>
      <c r="AD130" s="1" t="str">
        <f>Tabulka13[[#This Row],[y2]]</f>
        <v>N/A</v>
      </c>
      <c r="AE130" s="1">
        <f>Tabulka13[[#This Row],[x3]]</f>
        <v>0</v>
      </c>
      <c r="AF130" s="1">
        <f>Tabulka13[[#This Row],[x2]]-Tabulka13[[#This Row],[x3]]</f>
        <v>0</v>
      </c>
      <c r="AG130" s="1">
        <f>100-Tabulka13[[#This Row],[Na2O_proc]]-Tabulka13[[#This Row],[CO2_proc]]</f>
        <v>100</v>
      </c>
      <c r="AH130" s="1">
        <f>Tabulka13[[#This Row],[z2]]</f>
        <v>1.1030139981072158</v>
      </c>
      <c r="AI130" s="1">
        <f>Tabulka13[[#This Row],[std2]]</f>
        <v>6.9239040212735392E-3</v>
      </c>
      <c r="AJ130" s="1" t="str">
        <f>Tabulka13[[#This Row],[z2Label]]</f>
        <v>Dynamic viscosity (mPa.s)</v>
      </c>
      <c r="AK130" s="1">
        <v>15</v>
      </c>
      <c r="AL130" s="1" t="s">
        <v>55</v>
      </c>
      <c r="AM130" s="1" t="s">
        <v>79</v>
      </c>
      <c r="AN130" s="1">
        <v>100</v>
      </c>
    </row>
    <row r="131" spans="1:40" ht="16.5" x14ac:dyDescent="0.35">
      <c r="A131" s="1">
        <f t="shared" ref="A131:A173" si="36">A87</f>
        <v>0.75572519083969469</v>
      </c>
      <c r="B131" s="1">
        <f>Tabulka13[[#This Row],[x]]/2</f>
        <v>0.37786259541984735</v>
      </c>
      <c r="C131" s="1">
        <f>Tabulka13[[#This Row],[z2]]</f>
        <v>1.2172970620590768</v>
      </c>
      <c r="D131" s="1">
        <f>Tabulka13[[#This Row],[std2]]</f>
        <v>8.6500908527284469E-4</v>
      </c>
      <c r="E131" s="1">
        <v>1</v>
      </c>
      <c r="F131" s="1" t="s">
        <v>84</v>
      </c>
      <c r="G131" s="1" t="s">
        <v>74</v>
      </c>
      <c r="H131" s="1" t="str">
        <f>Tabulka13[[#This Row],[z2Label]]</f>
        <v>Dynamic viscosity (mPa.s)</v>
      </c>
      <c r="I131" s="1">
        <f t="shared" ref="I131:I146" si="37">I87</f>
        <v>5</v>
      </c>
      <c r="J131" s="1" t="s">
        <v>51</v>
      </c>
      <c r="K131">
        <v>1.2172970620590768</v>
      </c>
      <c r="L131">
        <v>8.6500908527284469E-4</v>
      </c>
      <c r="M131" s="1" t="s">
        <v>29</v>
      </c>
      <c r="N131" s="1" t="s">
        <v>28</v>
      </c>
      <c r="O131" s="1" t="s">
        <v>85</v>
      </c>
      <c r="P131" s="1">
        <f t="shared" ref="P131:P146" si="38">P87</f>
        <v>3.4078361853767953</v>
      </c>
      <c r="Q131" s="1" t="s">
        <v>51</v>
      </c>
      <c r="R131" s="1">
        <f>Tabulka13[[#This Row],[z2]]</f>
        <v>1.2172970620590768</v>
      </c>
      <c r="S131" s="1">
        <f>Tabulka13[[#This Row],[std2]]</f>
        <v>8.6500908527284469E-4</v>
      </c>
      <c r="T131" s="1" t="s">
        <v>54</v>
      </c>
      <c r="U131" s="1" t="s">
        <v>28</v>
      </c>
      <c r="V131" s="1" t="str">
        <f>Tabulka13[[#This Row],[z2Label]]</f>
        <v>Dynamic viscosity (mPa.s)</v>
      </c>
      <c r="W131" s="1">
        <f t="shared" ref="W131:W173" si="39">W87</f>
        <v>0.76164507720224905</v>
      </c>
      <c r="X131" s="1">
        <f>Tabulka13[[#This Row],[x4]]/2</f>
        <v>0.38082253860112453</v>
      </c>
      <c r="Y131" s="1">
        <f>Tabulka13[[#This Row],[z2]]</f>
        <v>1.2172970620590768</v>
      </c>
      <c r="Z131" s="1">
        <f>Tabulka13[[#This Row],[std2]]</f>
        <v>8.6500908527284469E-4</v>
      </c>
      <c r="AA131" s="1" t="s">
        <v>40</v>
      </c>
      <c r="AB131" s="1" t="s">
        <v>73</v>
      </c>
      <c r="AC131" s="1" t="str">
        <f>Tabulka13[[#This Row],[z2Label]]</f>
        <v>Dynamic viscosity (mPa.s)</v>
      </c>
      <c r="AD131" s="1" t="str">
        <f>Tabulka13[[#This Row],[y2]]</f>
        <v>N/A</v>
      </c>
      <c r="AE131" s="1">
        <f>Tabulka13[[#This Row],[x3]]</f>
        <v>3.4078361853767953</v>
      </c>
      <c r="AF131" s="1">
        <f>Tabulka13[[#This Row],[x2]]-Tabulka13[[#This Row],[x3]]</f>
        <v>1.5921638146232047</v>
      </c>
      <c r="AG131" s="1">
        <f>100-Tabulka13[[#This Row],[Na2O_proc]]-Tabulka13[[#This Row],[CO2_proc]]</f>
        <v>95</v>
      </c>
      <c r="AH131" s="1">
        <f>Tabulka13[[#This Row],[z2]]</f>
        <v>1.2172970620590768</v>
      </c>
      <c r="AI131" s="1">
        <f>Tabulka13[[#This Row],[std2]]</f>
        <v>8.6500908527284469E-4</v>
      </c>
      <c r="AJ131" s="1" t="str">
        <f>Tabulka13[[#This Row],[z2Label]]</f>
        <v>Dynamic viscosity (mPa.s)</v>
      </c>
      <c r="AK131" s="1">
        <v>15</v>
      </c>
      <c r="AL131" s="1" t="s">
        <v>55</v>
      </c>
      <c r="AM131" s="1" t="s">
        <v>79</v>
      </c>
      <c r="AN131" s="1">
        <v>1</v>
      </c>
    </row>
    <row r="132" spans="1:40" ht="16.5" x14ac:dyDescent="0.35">
      <c r="A132" s="1">
        <f t="shared" si="36"/>
        <v>1.5787851380196087</v>
      </c>
      <c r="B132" s="1">
        <f>Tabulka13[[#This Row],[x]]/2</f>
        <v>0.78939256900980437</v>
      </c>
      <c r="C132" s="1">
        <f>Tabulka13[[#This Row],[z2]]</f>
        <v>1.3680104568548543</v>
      </c>
      <c r="D132" s="1">
        <f>Tabulka13[[#This Row],[std2]]</f>
        <v>4.7192949822944573E-3</v>
      </c>
      <c r="E132" s="1">
        <v>1</v>
      </c>
      <c r="F132" s="1" t="s">
        <v>84</v>
      </c>
      <c r="G132" s="1" t="s">
        <v>74</v>
      </c>
      <c r="H132" s="1" t="str">
        <f>Tabulka13[[#This Row],[z2Label]]</f>
        <v>Dynamic viscosity (mPa.s)</v>
      </c>
      <c r="I132" s="1">
        <f t="shared" si="37"/>
        <v>10</v>
      </c>
      <c r="J132" s="1" t="s">
        <v>51</v>
      </c>
      <c r="K132">
        <v>1.3680104568548543</v>
      </c>
      <c r="L132">
        <v>4.7192949822944573E-3</v>
      </c>
      <c r="M132" s="1" t="s">
        <v>29</v>
      </c>
      <c r="N132" s="1" t="s">
        <v>28</v>
      </c>
      <c r="O132" s="1" t="s">
        <v>85</v>
      </c>
      <c r="P132" s="1">
        <f t="shared" si="38"/>
        <v>6.8156723707535907</v>
      </c>
      <c r="Q132" s="1" t="s">
        <v>51</v>
      </c>
      <c r="R132" s="1">
        <f>Tabulka13[[#This Row],[z2]]</f>
        <v>1.3680104568548543</v>
      </c>
      <c r="S132" s="1">
        <f>Tabulka13[[#This Row],[std2]]</f>
        <v>4.7192949822944573E-3</v>
      </c>
      <c r="T132" s="1" t="s">
        <v>54</v>
      </c>
      <c r="U132" s="1" t="s">
        <v>28</v>
      </c>
      <c r="V132" s="1" t="str">
        <f>Tabulka13[[#This Row],[z2Label]]</f>
        <v>Dynamic viscosity (mPa.s)</v>
      </c>
      <c r="W132" s="1">
        <f t="shared" si="39"/>
        <v>1.6079173852047479</v>
      </c>
      <c r="X132" s="1">
        <f>Tabulka13[[#This Row],[x4]]/2</f>
        <v>0.80395869260237396</v>
      </c>
      <c r="Y132" s="1">
        <f>Tabulka13[[#This Row],[z2]]</f>
        <v>1.3680104568548543</v>
      </c>
      <c r="Z132" s="1">
        <f>Tabulka13[[#This Row],[std2]]</f>
        <v>4.7192949822944573E-3</v>
      </c>
      <c r="AA132" s="1" t="s">
        <v>40</v>
      </c>
      <c r="AB132" s="1" t="s">
        <v>73</v>
      </c>
      <c r="AC132" s="1" t="str">
        <f>Tabulka13[[#This Row],[z2Label]]</f>
        <v>Dynamic viscosity (mPa.s)</v>
      </c>
      <c r="AD132" s="1" t="str">
        <f>Tabulka13[[#This Row],[y2]]</f>
        <v>N/A</v>
      </c>
      <c r="AE132" s="1">
        <f>Tabulka13[[#This Row],[x3]]</f>
        <v>6.8156723707535907</v>
      </c>
      <c r="AF132" s="1">
        <f>Tabulka13[[#This Row],[x2]]-Tabulka13[[#This Row],[x3]]</f>
        <v>3.1843276292464093</v>
      </c>
      <c r="AG132" s="1">
        <f>100-Tabulka13[[#This Row],[Na2O_proc]]-Tabulka13[[#This Row],[CO2_proc]]</f>
        <v>90</v>
      </c>
      <c r="AH132" s="1">
        <f>Tabulka13[[#This Row],[z2]]</f>
        <v>1.3680104568548543</v>
      </c>
      <c r="AI132" s="1">
        <f>Tabulka13[[#This Row],[std2]]</f>
        <v>4.7192949822944573E-3</v>
      </c>
      <c r="AJ132" s="1" t="str">
        <f>Tabulka13[[#This Row],[z2Label]]</f>
        <v>Dynamic viscosity (mPa.s)</v>
      </c>
      <c r="AK132" s="1">
        <v>15</v>
      </c>
      <c r="AL132" s="1" t="s">
        <v>55</v>
      </c>
      <c r="AM132" s="1" t="s">
        <v>79</v>
      </c>
      <c r="AN132" s="1">
        <v>1</v>
      </c>
    </row>
    <row r="133" spans="1:40" ht="16.5" x14ac:dyDescent="0.35">
      <c r="A133" s="1">
        <f t="shared" si="36"/>
        <v>2.4735971925762454</v>
      </c>
      <c r="B133" s="1">
        <f>Tabulka13[[#This Row],[x]]/2</f>
        <v>1.2367985962881227</v>
      </c>
      <c r="C133" s="1">
        <f>Tabulka13[[#This Row],[z2]]</f>
        <v>1.5725803763948849</v>
      </c>
      <c r="D133" s="1">
        <f>Tabulka13[[#This Row],[std2]]</f>
        <v>2.274457451631137E-5</v>
      </c>
      <c r="E133" s="1">
        <v>1</v>
      </c>
      <c r="F133" s="1" t="s">
        <v>84</v>
      </c>
      <c r="G133" s="1" t="s">
        <v>74</v>
      </c>
      <c r="H133" s="1" t="str">
        <f>Tabulka13[[#This Row],[z2Label]]</f>
        <v>Dynamic viscosity (mPa.s)</v>
      </c>
      <c r="I133" s="1">
        <f t="shared" si="37"/>
        <v>15</v>
      </c>
      <c r="J133" s="1" t="s">
        <v>51</v>
      </c>
      <c r="K133">
        <v>1.5725803763948849</v>
      </c>
      <c r="L133">
        <v>2.274457451631137E-5</v>
      </c>
      <c r="M133" s="1" t="s">
        <v>29</v>
      </c>
      <c r="N133" s="1" t="s">
        <v>28</v>
      </c>
      <c r="O133" s="1" t="s">
        <v>85</v>
      </c>
      <c r="P133" s="1">
        <f t="shared" si="38"/>
        <v>10.223508556130385</v>
      </c>
      <c r="Q133" s="1" t="s">
        <v>51</v>
      </c>
      <c r="R133" s="1">
        <f>Tabulka13[[#This Row],[z2]]</f>
        <v>1.5725803763948849</v>
      </c>
      <c r="S133" s="1">
        <f>Tabulka13[[#This Row],[std2]]</f>
        <v>2.274457451631137E-5</v>
      </c>
      <c r="T133" s="1" t="s">
        <v>54</v>
      </c>
      <c r="U133" s="1" t="s">
        <v>28</v>
      </c>
      <c r="V133" s="1" t="str">
        <f>Tabulka13[[#This Row],[z2Label]]</f>
        <v>Dynamic viscosity (mPa.s)</v>
      </c>
      <c r="W133" s="1">
        <f t="shared" si="39"/>
        <v>2.5537511412075409</v>
      </c>
      <c r="X133" s="1">
        <f>Tabulka13[[#This Row],[x4]]/2</f>
        <v>1.2768755706037704</v>
      </c>
      <c r="Y133" s="1">
        <f>Tabulka13[[#This Row],[z2]]</f>
        <v>1.5725803763948849</v>
      </c>
      <c r="Z133" s="1">
        <f>Tabulka13[[#This Row],[std2]]</f>
        <v>2.274457451631137E-5</v>
      </c>
      <c r="AA133" s="1" t="s">
        <v>40</v>
      </c>
      <c r="AB133" s="1" t="s">
        <v>73</v>
      </c>
      <c r="AC133" s="1" t="str">
        <f>Tabulka13[[#This Row],[z2Label]]</f>
        <v>Dynamic viscosity (mPa.s)</v>
      </c>
      <c r="AD133" s="1" t="str">
        <f>Tabulka13[[#This Row],[y2]]</f>
        <v>N/A</v>
      </c>
      <c r="AE133" s="1">
        <f>Tabulka13[[#This Row],[x3]]</f>
        <v>10.223508556130385</v>
      </c>
      <c r="AF133" s="1">
        <f>Tabulka13[[#This Row],[x2]]-Tabulka13[[#This Row],[x3]]</f>
        <v>4.7764914438696149</v>
      </c>
      <c r="AG133" s="1">
        <f>100-Tabulka13[[#This Row],[Na2O_proc]]-Tabulka13[[#This Row],[CO2_proc]]</f>
        <v>85</v>
      </c>
      <c r="AH133" s="1">
        <f>Tabulka13[[#This Row],[z2]]</f>
        <v>1.5725803763948849</v>
      </c>
      <c r="AI133" s="1">
        <f>Tabulka13[[#This Row],[std2]]</f>
        <v>2.274457451631137E-5</v>
      </c>
      <c r="AJ133" s="1" t="str">
        <f>Tabulka13[[#This Row],[z2Label]]</f>
        <v>Dynamic viscosity (mPa.s)</v>
      </c>
      <c r="AK133" s="1">
        <v>15</v>
      </c>
      <c r="AL133" s="1" t="s">
        <v>56</v>
      </c>
      <c r="AM133" s="1" t="s">
        <v>79</v>
      </c>
      <c r="AN133" s="1">
        <v>1</v>
      </c>
    </row>
    <row r="134" spans="1:40" ht="16.5" x14ac:dyDescent="0.35">
      <c r="A134" s="1">
        <f t="shared" si="36"/>
        <v>3.4436814876451645</v>
      </c>
      <c r="B134" s="1">
        <f>Tabulka13[[#This Row],[x]]/2</f>
        <v>1.7218407438225822</v>
      </c>
      <c r="C134" s="1">
        <f>Tabulka13[[#This Row],[z2]]</f>
        <v>1.8513649909652654</v>
      </c>
      <c r="D134" s="1">
        <f>Tabulka13[[#This Row],[std2]]</f>
        <v>4.2777957924563766E-3</v>
      </c>
      <c r="E134" s="1">
        <v>1</v>
      </c>
      <c r="F134" s="1" t="s">
        <v>84</v>
      </c>
      <c r="G134" s="1" t="s">
        <v>74</v>
      </c>
      <c r="H134" s="1" t="str">
        <f>Tabulka13[[#This Row],[z2Label]]</f>
        <v>Dynamic viscosity (mPa.s)</v>
      </c>
      <c r="I134" s="1">
        <f t="shared" si="37"/>
        <v>20</v>
      </c>
      <c r="J134" s="1" t="s">
        <v>51</v>
      </c>
      <c r="K134">
        <v>1.8513649909652654</v>
      </c>
      <c r="L134">
        <v>4.2777957924563766E-3</v>
      </c>
      <c r="M134" s="1" t="s">
        <v>29</v>
      </c>
      <c r="N134" s="1" t="s">
        <v>28</v>
      </c>
      <c r="O134" s="1" t="s">
        <v>85</v>
      </c>
      <c r="P134" s="1">
        <f t="shared" si="38"/>
        <v>13.631344741507181</v>
      </c>
      <c r="Q134" s="1" t="s">
        <v>51</v>
      </c>
      <c r="R134" s="1">
        <f>Tabulka13[[#This Row],[z2]]</f>
        <v>1.8513649909652654</v>
      </c>
      <c r="S134" s="1">
        <f>Tabulka13[[#This Row],[std2]]</f>
        <v>4.2777957924563766E-3</v>
      </c>
      <c r="T134" s="1" t="s">
        <v>54</v>
      </c>
      <c r="U134" s="1" t="s">
        <v>28</v>
      </c>
      <c r="V134" s="1" t="str">
        <f>Tabulka13[[#This Row],[z2Label]]</f>
        <v>Dynamic viscosity (mPa.s)</v>
      </c>
      <c r="W134" s="1">
        <f t="shared" si="39"/>
        <v>3.617814116710683</v>
      </c>
      <c r="X134" s="1">
        <f>Tabulka13[[#This Row],[x4]]/2</f>
        <v>1.8089070583553415</v>
      </c>
      <c r="Y134" s="1">
        <f>Tabulka13[[#This Row],[z2]]</f>
        <v>1.8513649909652654</v>
      </c>
      <c r="Z134" s="1">
        <f>Tabulka13[[#This Row],[std2]]</f>
        <v>4.2777957924563766E-3</v>
      </c>
      <c r="AA134" s="1" t="s">
        <v>40</v>
      </c>
      <c r="AB134" s="1" t="s">
        <v>73</v>
      </c>
      <c r="AC134" s="1" t="str">
        <f>Tabulka13[[#This Row],[z2Label]]</f>
        <v>Dynamic viscosity (mPa.s)</v>
      </c>
      <c r="AD134" s="1" t="str">
        <f>Tabulka13[[#This Row],[y2]]</f>
        <v>N/A</v>
      </c>
      <c r="AE134" s="1">
        <f>Tabulka13[[#This Row],[x3]]</f>
        <v>13.631344741507181</v>
      </c>
      <c r="AF134" s="1">
        <f>Tabulka13[[#This Row],[x2]]-Tabulka13[[#This Row],[x3]]</f>
        <v>6.3686552584928187</v>
      </c>
      <c r="AG134" s="1">
        <f>100-Tabulka13[[#This Row],[Na2O_proc]]-Tabulka13[[#This Row],[CO2_proc]]</f>
        <v>80</v>
      </c>
      <c r="AH134" s="1">
        <f>Tabulka13[[#This Row],[z2]]</f>
        <v>1.8513649909652654</v>
      </c>
      <c r="AI134" s="1">
        <f>Tabulka13[[#This Row],[std2]]</f>
        <v>4.2777957924563766E-3</v>
      </c>
      <c r="AJ134" s="1" t="str">
        <f>Tabulka13[[#This Row],[z2Label]]</f>
        <v>Dynamic viscosity (mPa.s)</v>
      </c>
      <c r="AK134" s="1">
        <v>15</v>
      </c>
      <c r="AL134" s="1" t="s">
        <v>56</v>
      </c>
      <c r="AM134" s="1" t="s">
        <v>79</v>
      </c>
      <c r="AN134" s="1">
        <v>1</v>
      </c>
    </row>
    <row r="135" spans="1:40" ht="16.5" x14ac:dyDescent="0.35">
      <c r="A135" s="1">
        <f t="shared" si="36"/>
        <v>4.4942295864838462</v>
      </c>
      <c r="B135" s="1">
        <f>Tabulka13[[#This Row],[x]]/2</f>
        <v>2.2471147932419231</v>
      </c>
      <c r="C135" s="1">
        <f>Tabulka13[[#This Row],[z2]]</f>
        <v>2.2285329564571681</v>
      </c>
      <c r="D135" s="1">
        <f>Tabulka13[[#This Row],[std2]]</f>
        <v>8.3986801701715268E-4</v>
      </c>
      <c r="E135" s="1">
        <v>1</v>
      </c>
      <c r="F135" s="1" t="s">
        <v>84</v>
      </c>
      <c r="G135" s="1" t="s">
        <v>74</v>
      </c>
      <c r="H135" s="1" t="str">
        <f>Tabulka13[[#This Row],[z2Label]]</f>
        <v>Dynamic viscosity (mPa.s)</v>
      </c>
      <c r="I135" s="1">
        <f t="shared" si="37"/>
        <v>25</v>
      </c>
      <c r="J135" s="1" t="s">
        <v>51</v>
      </c>
      <c r="K135">
        <v>2.2285329564571681</v>
      </c>
      <c r="L135">
        <v>8.3986801701715268E-4</v>
      </c>
      <c r="M135" s="1" t="s">
        <v>29</v>
      </c>
      <c r="N135" s="1" t="s">
        <v>28</v>
      </c>
      <c r="O135" s="1" t="s">
        <v>85</v>
      </c>
      <c r="P135" s="1">
        <f t="shared" si="38"/>
        <v>17.039180926883976</v>
      </c>
      <c r="Q135" s="1" t="s">
        <v>51</v>
      </c>
      <c r="R135" s="1">
        <f>Tabulka13[[#This Row],[z2]]</f>
        <v>2.2285329564571681</v>
      </c>
      <c r="S135" s="1">
        <f>Tabulka13[[#This Row],[std2]]</f>
        <v>8.3986801701715268E-4</v>
      </c>
      <c r="T135" s="1" t="s">
        <v>54</v>
      </c>
      <c r="U135" s="1" t="s">
        <v>28</v>
      </c>
      <c r="V135" s="1" t="str">
        <f>Tabulka13[[#This Row],[z2Label]]</f>
        <v>Dynamic viscosity (mPa.s)</v>
      </c>
      <c r="W135" s="1">
        <f t="shared" si="39"/>
        <v>4.823752155614244</v>
      </c>
      <c r="X135" s="1">
        <f>Tabulka13[[#This Row],[x4]]/2</f>
        <v>2.411876077807122</v>
      </c>
      <c r="Y135" s="1">
        <f>Tabulka13[[#This Row],[z2]]</f>
        <v>2.2285329564571681</v>
      </c>
      <c r="Z135" s="1">
        <f>Tabulka13[[#This Row],[std2]]</f>
        <v>8.3986801701715268E-4</v>
      </c>
      <c r="AA135" s="1" t="s">
        <v>40</v>
      </c>
      <c r="AB135" s="1" t="s">
        <v>73</v>
      </c>
      <c r="AC135" s="1" t="str">
        <f>Tabulka13[[#This Row],[z2Label]]</f>
        <v>Dynamic viscosity (mPa.s)</v>
      </c>
      <c r="AD135" s="1" t="str">
        <f>Tabulka13[[#This Row],[y2]]</f>
        <v>N/A</v>
      </c>
      <c r="AE135" s="1">
        <f>Tabulka13[[#This Row],[x3]]</f>
        <v>17.039180926883976</v>
      </c>
      <c r="AF135" s="1">
        <f>Tabulka13[[#This Row],[x2]]-Tabulka13[[#This Row],[x3]]</f>
        <v>7.9608190731160242</v>
      </c>
      <c r="AG135" s="1">
        <f>100-Tabulka13[[#This Row],[Na2O_proc]]-Tabulka13[[#This Row],[CO2_proc]]</f>
        <v>75</v>
      </c>
      <c r="AH135" s="1">
        <f>Tabulka13[[#This Row],[z2]]</f>
        <v>2.2285329564571681</v>
      </c>
      <c r="AI135" s="1">
        <f>Tabulka13[[#This Row],[std2]]</f>
        <v>8.3986801701715268E-4</v>
      </c>
      <c r="AJ135" s="1" t="str">
        <f>Tabulka13[[#This Row],[z2Label]]</f>
        <v>Dynamic viscosity (mPa.s)</v>
      </c>
      <c r="AK135" s="1">
        <v>15</v>
      </c>
      <c r="AL135" s="1" t="s">
        <v>56</v>
      </c>
      <c r="AM135" s="1" t="s">
        <v>79</v>
      </c>
      <c r="AN135" s="1">
        <v>1</v>
      </c>
    </row>
    <row r="136" spans="1:40" ht="16.5" x14ac:dyDescent="0.35">
      <c r="A136" s="1">
        <f t="shared" si="36"/>
        <v>5.6291812886653885</v>
      </c>
      <c r="B136" s="1">
        <f>Tabulka13[[#This Row],[x]]/2</f>
        <v>2.8145906443326942</v>
      </c>
      <c r="C136" s="1">
        <f>Tabulka13[[#This Row],[z2]]</f>
        <v>2.7616235111094705</v>
      </c>
      <c r="D136" s="1">
        <f>Tabulka13[[#This Row],[std2]]</f>
        <v>9.995458305200678E-5</v>
      </c>
      <c r="E136" s="1">
        <v>1</v>
      </c>
      <c r="F136" s="1" t="s">
        <v>84</v>
      </c>
      <c r="G136" s="1" t="s">
        <v>74</v>
      </c>
      <c r="H136" s="1" t="str">
        <f>Tabulka13[[#This Row],[z2Label]]</f>
        <v>Dynamic viscosity (mPa.s)</v>
      </c>
      <c r="I136" s="1">
        <f t="shared" si="37"/>
        <v>30</v>
      </c>
      <c r="J136" s="1" t="s">
        <v>51</v>
      </c>
      <c r="K136">
        <v>2.7616235111094705</v>
      </c>
      <c r="L136">
        <v>9.995458305200678E-5</v>
      </c>
      <c r="M136" s="1" t="s">
        <v>29</v>
      </c>
      <c r="N136" s="1" t="s">
        <v>28</v>
      </c>
      <c r="O136" s="1" t="s">
        <v>85</v>
      </c>
      <c r="P136" s="1">
        <f t="shared" si="38"/>
        <v>20.44701711226077</v>
      </c>
      <c r="Q136" s="1" t="s">
        <v>51</v>
      </c>
      <c r="R136" s="1">
        <f>Tabulka13[[#This Row],[z2]]</f>
        <v>2.7616235111094705</v>
      </c>
      <c r="S136" s="1">
        <f>Tabulka13[[#This Row],[std2]]</f>
        <v>9.995458305200678E-5</v>
      </c>
      <c r="T136" s="1" t="s">
        <v>54</v>
      </c>
      <c r="U136" s="1" t="s">
        <v>28</v>
      </c>
      <c r="V136" s="1" t="str">
        <f>Tabulka13[[#This Row],[z2Label]]</f>
        <v>Dynamic viscosity (mPa.s)</v>
      </c>
      <c r="W136" s="1">
        <f t="shared" si="39"/>
        <v>6.2019670572183134</v>
      </c>
      <c r="X136" s="1">
        <f>Tabulka13[[#This Row],[x4]]/2</f>
        <v>3.1009835286091567</v>
      </c>
      <c r="Y136" s="1">
        <f>Tabulka13[[#This Row],[z2]]</f>
        <v>2.7616235111094705</v>
      </c>
      <c r="Z136" s="1">
        <f>Tabulka13[[#This Row],[std2]]</f>
        <v>9.995458305200678E-5</v>
      </c>
      <c r="AA136" s="1" t="s">
        <v>40</v>
      </c>
      <c r="AB136" s="1" t="s">
        <v>73</v>
      </c>
      <c r="AC136" s="1" t="str">
        <f>Tabulka13[[#This Row],[z2Label]]</f>
        <v>Dynamic viscosity (mPa.s)</v>
      </c>
      <c r="AD136" s="1" t="str">
        <f>Tabulka13[[#This Row],[y2]]</f>
        <v>N/A</v>
      </c>
      <c r="AE136" s="1">
        <f>Tabulka13[[#This Row],[x3]]</f>
        <v>20.44701711226077</v>
      </c>
      <c r="AF136" s="1">
        <f>Tabulka13[[#This Row],[x2]]-Tabulka13[[#This Row],[x3]]</f>
        <v>9.5529828877392298</v>
      </c>
      <c r="AG136" s="1">
        <f>100-Tabulka13[[#This Row],[Na2O_proc]]-Tabulka13[[#This Row],[CO2_proc]]</f>
        <v>70</v>
      </c>
      <c r="AH136" s="1">
        <f>Tabulka13[[#This Row],[z2]]</f>
        <v>2.7616235111094705</v>
      </c>
      <c r="AI136" s="1">
        <f>Tabulka13[[#This Row],[std2]]</f>
        <v>9.995458305200678E-5</v>
      </c>
      <c r="AJ136" s="1" t="str">
        <f>Tabulka13[[#This Row],[z2Label]]</f>
        <v>Dynamic viscosity (mPa.s)</v>
      </c>
      <c r="AK136" s="1">
        <v>15</v>
      </c>
      <c r="AL136" s="1" t="s">
        <v>56</v>
      </c>
      <c r="AM136" s="1" t="s">
        <v>79</v>
      </c>
      <c r="AN136" s="1">
        <v>1</v>
      </c>
    </row>
    <row r="137" spans="1:40" ht="16.5" x14ac:dyDescent="0.35">
      <c r="A137" s="1">
        <f t="shared" si="36"/>
        <v>6.8541803842118574</v>
      </c>
      <c r="B137" s="1">
        <f>Tabulka13[[#This Row],[x]]/2</f>
        <v>3.4270901921059287</v>
      </c>
      <c r="C137" s="1">
        <f>Tabulka13[[#This Row],[z2]]</f>
        <v>3.5455531174880059</v>
      </c>
      <c r="D137" s="1">
        <f>Tabulka13[[#This Row],[std2]]</f>
        <v>5.6151561663146936E-4</v>
      </c>
      <c r="E137" s="1">
        <v>1</v>
      </c>
      <c r="F137" s="1" t="s">
        <v>84</v>
      </c>
      <c r="G137" s="1" t="s">
        <v>74</v>
      </c>
      <c r="H137" s="1" t="str">
        <f>Tabulka13[[#This Row],[z2Label]]</f>
        <v>Dynamic viscosity (mPa.s)</v>
      </c>
      <c r="I137" s="1">
        <f t="shared" si="37"/>
        <v>35</v>
      </c>
      <c r="J137" s="1" t="s">
        <v>51</v>
      </c>
      <c r="K137">
        <v>3.5455531174880059</v>
      </c>
      <c r="L137">
        <v>5.6151561663146936E-4</v>
      </c>
      <c r="M137" s="1" t="s">
        <v>29</v>
      </c>
      <c r="N137" s="1" t="s">
        <v>28</v>
      </c>
      <c r="O137" s="1" t="s">
        <v>85</v>
      </c>
      <c r="P137" s="1">
        <f t="shared" si="38"/>
        <v>23.854853297637565</v>
      </c>
      <c r="Q137" s="1" t="s">
        <v>51</v>
      </c>
      <c r="R137" s="1">
        <f>Tabulka13[[#This Row],[z2]]</f>
        <v>3.5455531174880059</v>
      </c>
      <c r="S137" s="1">
        <f>Tabulka13[[#This Row],[std2]]</f>
        <v>5.6151561663146936E-4</v>
      </c>
      <c r="T137" s="1" t="s">
        <v>54</v>
      </c>
      <c r="U137" s="1" t="s">
        <v>28</v>
      </c>
      <c r="V137" s="1" t="str">
        <f>Tabulka13[[#This Row],[z2Label]]</f>
        <v>Dynamic viscosity (mPa.s)</v>
      </c>
      <c r="W137" s="1">
        <f t="shared" si="39"/>
        <v>7.7922150206076255</v>
      </c>
      <c r="X137" s="1">
        <f>Tabulka13[[#This Row],[x4]]/2</f>
        <v>3.8961075103038127</v>
      </c>
      <c r="Y137" s="1">
        <f>Tabulka13[[#This Row],[z2]]</f>
        <v>3.5455531174880059</v>
      </c>
      <c r="Z137" s="1">
        <f>Tabulka13[[#This Row],[std2]]</f>
        <v>5.6151561663146936E-4</v>
      </c>
      <c r="AA137" s="1" t="s">
        <v>40</v>
      </c>
      <c r="AB137" s="1" t="s">
        <v>73</v>
      </c>
      <c r="AC137" s="1" t="str">
        <f>Tabulka13[[#This Row],[z2Label]]</f>
        <v>Dynamic viscosity (mPa.s)</v>
      </c>
      <c r="AD137" s="1" t="str">
        <f>Tabulka13[[#This Row],[y2]]</f>
        <v>N/A</v>
      </c>
      <c r="AE137" s="1">
        <f>Tabulka13[[#This Row],[x3]]</f>
        <v>23.854853297637565</v>
      </c>
      <c r="AF137" s="1">
        <f>Tabulka13[[#This Row],[x2]]-Tabulka13[[#This Row],[x3]]</f>
        <v>11.145146702362435</v>
      </c>
      <c r="AG137" s="1">
        <f>100-Tabulka13[[#This Row],[Na2O_proc]]-Tabulka13[[#This Row],[CO2_proc]]</f>
        <v>65</v>
      </c>
      <c r="AH137" s="1">
        <f>Tabulka13[[#This Row],[z2]]</f>
        <v>3.5455531174880059</v>
      </c>
      <c r="AI137" s="1">
        <f>Tabulka13[[#This Row],[std2]]</f>
        <v>5.6151561663146936E-4</v>
      </c>
      <c r="AJ137" s="1" t="str">
        <f>Tabulka13[[#This Row],[z2Label]]</f>
        <v>Dynamic viscosity (mPa.s)</v>
      </c>
      <c r="AK137" s="1">
        <v>15</v>
      </c>
      <c r="AL137" s="1" t="s">
        <v>56</v>
      </c>
      <c r="AM137" s="1" t="s">
        <v>79</v>
      </c>
      <c r="AN137" s="1">
        <v>1</v>
      </c>
    </row>
    <row r="138" spans="1:40" ht="16.5" x14ac:dyDescent="0.35">
      <c r="A138" s="1">
        <f t="shared" si="36"/>
        <v>8.1764625013566814</v>
      </c>
      <c r="B138" s="1">
        <f>Tabulka13[[#This Row],[x]]/2</f>
        <v>4.0882312506783407</v>
      </c>
      <c r="C138" s="1">
        <f>Tabulka13[[#This Row],[z2]]</f>
        <v>4.764836597032529</v>
      </c>
      <c r="D138" s="1">
        <f>Tabulka13[[#This Row],[std2]]</f>
        <v>5.8912096714769065E-4</v>
      </c>
      <c r="E138" s="1">
        <v>1</v>
      </c>
      <c r="F138" s="1" t="s">
        <v>84</v>
      </c>
      <c r="G138" s="1" t="s">
        <v>74</v>
      </c>
      <c r="H138" s="1" t="str">
        <f>Tabulka13[[#This Row],[z2Label]]</f>
        <v>Dynamic viscosity (mPa.s)</v>
      </c>
      <c r="I138" s="1">
        <f t="shared" si="37"/>
        <v>40</v>
      </c>
      <c r="J138" s="1" t="s">
        <v>51</v>
      </c>
      <c r="K138">
        <v>4.764836597032529</v>
      </c>
      <c r="L138">
        <v>5.8912096714769065E-4</v>
      </c>
      <c r="M138" s="1" t="s">
        <v>29</v>
      </c>
      <c r="N138" s="1" t="s">
        <v>28</v>
      </c>
      <c r="O138" s="1" t="s">
        <v>85</v>
      </c>
      <c r="P138" s="1">
        <f t="shared" si="38"/>
        <v>27.262689483014363</v>
      </c>
      <c r="Q138" s="1" t="s">
        <v>51</v>
      </c>
      <c r="R138" s="1">
        <f>Tabulka13[[#This Row],[z2]]</f>
        <v>4.764836597032529</v>
      </c>
      <c r="S138" s="1">
        <f>Tabulka13[[#This Row],[std2]]</f>
        <v>5.8912096714769065E-4</v>
      </c>
      <c r="T138" s="1" t="s">
        <v>54</v>
      </c>
      <c r="U138" s="1" t="s">
        <v>28</v>
      </c>
      <c r="V138" s="1" t="str">
        <f>Tabulka13[[#This Row],[z2Label]]</f>
        <v>Dynamic viscosity (mPa.s)</v>
      </c>
      <c r="W138" s="1">
        <f t="shared" si="39"/>
        <v>9.6475043112284879</v>
      </c>
      <c r="X138" s="1">
        <f>Tabulka13[[#This Row],[x4]]/2</f>
        <v>4.823752155614244</v>
      </c>
      <c r="Y138" s="1">
        <f>Tabulka13[[#This Row],[z2]]</f>
        <v>4.764836597032529</v>
      </c>
      <c r="Z138" s="1">
        <f>Tabulka13[[#This Row],[std2]]</f>
        <v>5.8912096714769065E-4</v>
      </c>
      <c r="AA138" s="1" t="s">
        <v>40</v>
      </c>
      <c r="AB138" s="1" t="s">
        <v>73</v>
      </c>
      <c r="AC138" s="1" t="str">
        <f>Tabulka13[[#This Row],[z2Label]]</f>
        <v>Dynamic viscosity (mPa.s)</v>
      </c>
      <c r="AD138" s="1" t="str">
        <f>Tabulka13[[#This Row],[y2]]</f>
        <v>N/A</v>
      </c>
      <c r="AE138" s="1">
        <f>Tabulka13[[#This Row],[x3]]</f>
        <v>27.262689483014363</v>
      </c>
      <c r="AF138" s="1">
        <f>Tabulka13[[#This Row],[x2]]-Tabulka13[[#This Row],[x3]]</f>
        <v>12.737310516985637</v>
      </c>
      <c r="AG138" s="1">
        <f>100-Tabulka13[[#This Row],[Na2O_proc]]-Tabulka13[[#This Row],[CO2_proc]]</f>
        <v>60.000000000000007</v>
      </c>
      <c r="AH138" s="1">
        <f>Tabulka13[[#This Row],[z2]]</f>
        <v>4.764836597032529</v>
      </c>
      <c r="AI138" s="1">
        <f>Tabulka13[[#This Row],[std2]]</f>
        <v>5.8912096714769065E-4</v>
      </c>
      <c r="AJ138" s="1" t="str">
        <f>Tabulka13[[#This Row],[z2Label]]</f>
        <v>Dynamic viscosity (mPa.s)</v>
      </c>
      <c r="AK138" s="1">
        <v>15</v>
      </c>
      <c r="AL138" s="1" t="s">
        <v>56</v>
      </c>
      <c r="AM138" s="1" t="s">
        <v>79</v>
      </c>
      <c r="AN138" s="1">
        <v>1</v>
      </c>
    </row>
    <row r="139" spans="1:40" ht="16.5" x14ac:dyDescent="0.35">
      <c r="A139" s="1">
        <f t="shared" si="36"/>
        <v>9.5934119604934676</v>
      </c>
      <c r="B139" s="1">
        <f>Tabulka13[[#This Row],[x]]/2</f>
        <v>4.7967059802467338</v>
      </c>
      <c r="C139" s="1">
        <f>Tabulka13[[#This Row],[z2]]</f>
        <v>6.7296827939436765</v>
      </c>
      <c r="D139" s="1">
        <f>Tabulka13[[#This Row],[std2]]</f>
        <v>1.361666897612834E-3</v>
      </c>
      <c r="E139" s="1">
        <v>1</v>
      </c>
      <c r="F139" s="1" t="s">
        <v>84</v>
      </c>
      <c r="G139" s="1" t="s">
        <v>74</v>
      </c>
      <c r="H139" s="1" t="str">
        <f>Tabulka13[[#This Row],[z2Label]]</f>
        <v>Dynamic viscosity (mPa.s)</v>
      </c>
      <c r="I139" s="1">
        <f t="shared" si="37"/>
        <v>45</v>
      </c>
      <c r="J139" s="1" t="s">
        <v>51</v>
      </c>
      <c r="K139">
        <v>6.7296827939436765</v>
      </c>
      <c r="L139">
        <v>1.361666897612834E-3</v>
      </c>
      <c r="M139" s="1" t="s">
        <v>29</v>
      </c>
      <c r="N139" s="1" t="s">
        <v>28</v>
      </c>
      <c r="O139" s="1" t="s">
        <v>85</v>
      </c>
      <c r="P139" s="1">
        <f t="shared" si="38"/>
        <v>30.670525668391154</v>
      </c>
      <c r="Q139" s="1" t="s">
        <v>51</v>
      </c>
      <c r="R139" s="1">
        <f>Tabulka13[[#This Row],[z2]]</f>
        <v>6.7296827939436765</v>
      </c>
      <c r="S139" s="1">
        <f>Tabulka13[[#This Row],[std2]]</f>
        <v>1.361666897612834E-3</v>
      </c>
      <c r="T139" s="1" t="s">
        <v>54</v>
      </c>
      <c r="U139" s="1" t="s">
        <v>28</v>
      </c>
      <c r="V139" s="1" t="str">
        <f>Tabulka13[[#This Row],[z2Label]]</f>
        <v>Dynamic viscosity (mPa.s)</v>
      </c>
      <c r="W139" s="1">
        <f t="shared" si="39"/>
        <v>11.840118927416782</v>
      </c>
      <c r="X139" s="1">
        <f>Tabulka13[[#This Row],[x4]]/2</f>
        <v>5.920059463708391</v>
      </c>
      <c r="Y139" s="1">
        <f>Tabulka13[[#This Row],[z2]]</f>
        <v>6.7296827939436765</v>
      </c>
      <c r="Z139" s="1">
        <f>Tabulka13[[#This Row],[std2]]</f>
        <v>1.361666897612834E-3</v>
      </c>
      <c r="AA139" s="1" t="s">
        <v>40</v>
      </c>
      <c r="AB139" s="1" t="s">
        <v>73</v>
      </c>
      <c r="AC139" s="1" t="str">
        <f>Tabulka13[[#This Row],[z2Label]]</f>
        <v>Dynamic viscosity (mPa.s)</v>
      </c>
      <c r="AD139" s="1" t="str">
        <f>Tabulka13[[#This Row],[y2]]</f>
        <v>N/A</v>
      </c>
      <c r="AE139" s="1">
        <f>Tabulka13[[#This Row],[x3]]</f>
        <v>30.670525668391154</v>
      </c>
      <c r="AF139" s="1">
        <f>Tabulka13[[#This Row],[x2]]-Tabulka13[[#This Row],[x3]]</f>
        <v>14.329474331608846</v>
      </c>
      <c r="AG139" s="1">
        <f>100-Tabulka13[[#This Row],[Na2O_proc]]-Tabulka13[[#This Row],[CO2_proc]]</f>
        <v>55</v>
      </c>
      <c r="AH139" s="1">
        <f>Tabulka13[[#This Row],[z2]]</f>
        <v>6.7296827939436765</v>
      </c>
      <c r="AI139" s="1">
        <f>Tabulka13[[#This Row],[std2]]</f>
        <v>1.361666897612834E-3</v>
      </c>
      <c r="AJ139" s="1" t="str">
        <f>Tabulka13[[#This Row],[z2Label]]</f>
        <v>Dynamic viscosity (mPa.s)</v>
      </c>
      <c r="AK139" s="1">
        <v>15</v>
      </c>
      <c r="AL139" s="1" t="s">
        <v>56</v>
      </c>
      <c r="AM139" s="1" t="s">
        <v>79</v>
      </c>
      <c r="AN139" s="1">
        <v>1</v>
      </c>
    </row>
    <row r="140" spans="1:40" ht="16.5" x14ac:dyDescent="0.35">
      <c r="A140" s="1">
        <f t="shared" si="36"/>
        <v>11.107376722983973</v>
      </c>
      <c r="B140" s="1">
        <f>Tabulka13[[#This Row],[x]]/2</f>
        <v>5.5536883614919867</v>
      </c>
      <c r="C140" s="1">
        <f>Tabulka13[[#This Row],[z2]]</f>
        <v>10.063097922927616</v>
      </c>
      <c r="D140" s="1">
        <f>Tabulka13[[#This Row],[std2]]</f>
        <v>1.3131284683170636E-2</v>
      </c>
      <c r="E140" s="1">
        <v>1</v>
      </c>
      <c r="F140" s="1" t="s">
        <v>84</v>
      </c>
      <c r="G140" s="1" t="s">
        <v>74</v>
      </c>
      <c r="H140" s="1" t="str">
        <f>Tabulka13[[#This Row],[z2Label]]</f>
        <v>Dynamic viscosity (mPa.s)</v>
      </c>
      <c r="I140" s="1">
        <f t="shared" si="37"/>
        <v>50</v>
      </c>
      <c r="J140" s="1" t="s">
        <v>51</v>
      </c>
      <c r="K140">
        <v>10.063097922927616</v>
      </c>
      <c r="L140">
        <v>1.3131284683170636E-2</v>
      </c>
      <c r="M140" s="1" t="s">
        <v>29</v>
      </c>
      <c r="N140" s="1" t="s">
        <v>28</v>
      </c>
      <c r="O140" s="1" t="s">
        <v>85</v>
      </c>
      <c r="P140" s="1">
        <f t="shared" si="38"/>
        <v>34.078361853767952</v>
      </c>
      <c r="Q140" s="1" t="s">
        <v>51</v>
      </c>
      <c r="R140" s="1">
        <f>Tabulka13[[#This Row],[z2]]</f>
        <v>10.063097922927616</v>
      </c>
      <c r="S140" s="1">
        <f>Tabulka13[[#This Row],[std2]]</f>
        <v>1.3131284683170636E-2</v>
      </c>
      <c r="T140" s="1" t="s">
        <v>54</v>
      </c>
      <c r="U140" s="1" t="s">
        <v>28</v>
      </c>
      <c r="V140" s="1" t="str">
        <f>Tabulka13[[#This Row],[z2Label]]</f>
        <v>Dynamic viscosity (mPa.s)</v>
      </c>
      <c r="W140" s="1">
        <f t="shared" si="39"/>
        <v>14.471256466842734</v>
      </c>
      <c r="X140" s="1">
        <f>Tabulka13[[#This Row],[x4]]/2</f>
        <v>7.2356282334213669</v>
      </c>
      <c r="Y140" s="1">
        <f>Tabulka13[[#This Row],[z2]]</f>
        <v>10.063097922927616</v>
      </c>
      <c r="Z140" s="1">
        <f>Tabulka13[[#This Row],[std2]]</f>
        <v>1.3131284683170636E-2</v>
      </c>
      <c r="AA140" s="1" t="s">
        <v>40</v>
      </c>
      <c r="AB140" s="1" t="s">
        <v>73</v>
      </c>
      <c r="AC140" s="1" t="str">
        <f>Tabulka13[[#This Row],[z2Label]]</f>
        <v>Dynamic viscosity (mPa.s)</v>
      </c>
      <c r="AD140" s="1" t="str">
        <f>Tabulka13[[#This Row],[y2]]</f>
        <v>N/A</v>
      </c>
      <c r="AE140" s="1">
        <f>Tabulka13[[#This Row],[x3]]</f>
        <v>34.078361853767952</v>
      </c>
      <c r="AF140" s="1">
        <f>Tabulka13[[#This Row],[x2]]-Tabulka13[[#This Row],[x3]]</f>
        <v>15.921638146232048</v>
      </c>
      <c r="AG140" s="1">
        <f>100-Tabulka13[[#This Row],[Na2O_proc]]-Tabulka13[[#This Row],[CO2_proc]]</f>
        <v>50.000000000000007</v>
      </c>
      <c r="AH140" s="1">
        <f>Tabulka13[[#This Row],[z2]]</f>
        <v>10.063097922927616</v>
      </c>
      <c r="AI140" s="1">
        <f>Tabulka13[[#This Row],[std2]]</f>
        <v>1.3131284683170636E-2</v>
      </c>
      <c r="AJ140" s="1" t="str">
        <f>Tabulka13[[#This Row],[z2Label]]</f>
        <v>Dynamic viscosity (mPa.s)</v>
      </c>
      <c r="AK140" s="1">
        <v>15</v>
      </c>
      <c r="AL140" s="1" t="s">
        <v>56</v>
      </c>
      <c r="AM140" s="1" t="s">
        <v>79</v>
      </c>
      <c r="AN140" s="1">
        <v>1</v>
      </c>
    </row>
    <row r="141" spans="1:40" ht="16.5" x14ac:dyDescent="0.35">
      <c r="A141" s="1">
        <f t="shared" si="36"/>
        <v>0</v>
      </c>
      <c r="B141" s="1">
        <f>Tabulka13[[#This Row],[x]]/2</f>
        <v>0</v>
      </c>
      <c r="C141" s="1">
        <f>Tabulka13[[#This Row],[z2]]</f>
        <v>0.97254957836955058</v>
      </c>
      <c r="D141" s="1">
        <f>Tabulka13[[#This Row],[std2]]</f>
        <v>2.0417207929571625E-3</v>
      </c>
      <c r="E141" s="1">
        <v>1</v>
      </c>
      <c r="F141" s="1" t="s">
        <v>84</v>
      </c>
      <c r="G141" s="1" t="s">
        <v>74</v>
      </c>
      <c r="H141" s="1" t="str">
        <f>Tabulka13[[#This Row],[z2Label]]</f>
        <v>Dynamic viscosity (mPa.s)</v>
      </c>
      <c r="I141" s="1">
        <f t="shared" si="37"/>
        <v>0</v>
      </c>
      <c r="J141" s="1" t="s">
        <v>51</v>
      </c>
      <c r="K141" s="1">
        <v>0.97254957836955058</v>
      </c>
      <c r="L141" s="1">
        <v>2.0417207929571625E-3</v>
      </c>
      <c r="M141" s="1" t="s">
        <v>29</v>
      </c>
      <c r="N141" s="1" t="s">
        <v>28</v>
      </c>
      <c r="O141" s="1" t="s">
        <v>85</v>
      </c>
      <c r="P141" s="1">
        <f t="shared" si="38"/>
        <v>0</v>
      </c>
      <c r="Q141" s="1" t="s">
        <v>51</v>
      </c>
      <c r="R141" s="1">
        <f>Tabulka13[[#This Row],[z2]]</f>
        <v>0.97254957836955058</v>
      </c>
      <c r="S141" s="1">
        <f>Tabulka13[[#This Row],[std2]]</f>
        <v>2.0417207929571625E-3</v>
      </c>
      <c r="T141" s="1" t="s">
        <v>54</v>
      </c>
      <c r="U141" s="1" t="s">
        <v>28</v>
      </c>
      <c r="V141" s="1" t="str">
        <f>Tabulka13[[#This Row],[z2Label]]</f>
        <v>Dynamic viscosity (mPa.s)</v>
      </c>
      <c r="W141" s="1">
        <f t="shared" si="39"/>
        <v>0</v>
      </c>
      <c r="X141" s="1">
        <f>Tabulka13[[#This Row],[x4]]/2</f>
        <v>0</v>
      </c>
      <c r="Y141" s="1">
        <f>Tabulka13[[#This Row],[z2]]</f>
        <v>0.97254957836955058</v>
      </c>
      <c r="Z141" s="1">
        <f>Tabulka13[[#This Row],[std2]]</f>
        <v>2.0417207929571625E-3</v>
      </c>
      <c r="AA141" s="1" t="s">
        <v>40</v>
      </c>
      <c r="AB141" s="1" t="s">
        <v>73</v>
      </c>
      <c r="AC141" s="1" t="str">
        <f>Tabulka13[[#This Row],[z2Label]]</f>
        <v>Dynamic viscosity (mPa.s)</v>
      </c>
      <c r="AD141" s="1" t="str">
        <f>Tabulka13[[#This Row],[y2]]</f>
        <v>N/A</v>
      </c>
      <c r="AE141" s="1">
        <f>Tabulka13[[#This Row],[x3]]</f>
        <v>0</v>
      </c>
      <c r="AF141" s="1">
        <f>Tabulka13[[#This Row],[x2]]-Tabulka13[[#This Row],[x3]]</f>
        <v>0</v>
      </c>
      <c r="AG141" s="1">
        <f>100-Tabulka13[[#This Row],[Na2O_proc]]-Tabulka13[[#This Row],[CO2_proc]]</f>
        <v>100</v>
      </c>
      <c r="AH141" s="1">
        <f>Tabulka13[[#This Row],[z2]]</f>
        <v>0.97254957836955058</v>
      </c>
      <c r="AI141" s="1">
        <f>Tabulka13[[#This Row],[std2]]</f>
        <v>2.0417207929571625E-3</v>
      </c>
      <c r="AJ141" s="1" t="str">
        <f>Tabulka13[[#This Row],[z2Label]]</f>
        <v>Dynamic viscosity (mPa.s)</v>
      </c>
      <c r="AK141" s="1">
        <v>20</v>
      </c>
      <c r="AL141" s="1" t="s">
        <v>56</v>
      </c>
      <c r="AM141" s="1" t="s">
        <v>79</v>
      </c>
      <c r="AN141" s="1">
        <v>100</v>
      </c>
    </row>
    <row r="142" spans="1:40" ht="16.5" x14ac:dyDescent="0.35">
      <c r="A142" s="1">
        <f t="shared" si="36"/>
        <v>0.75477008791288291</v>
      </c>
      <c r="B142" s="1">
        <f>Tabulka13[[#This Row],[x]]/2</f>
        <v>0.37738504395644146</v>
      </c>
      <c r="C142" s="1">
        <f>Tabulka13[[#This Row],[z2]]</f>
        <v>1.0739053165143331</v>
      </c>
      <c r="D142" s="1">
        <f>Tabulka13[[#This Row],[std2]]</f>
        <v>1.4996398939015439E-4</v>
      </c>
      <c r="E142" s="1">
        <v>1</v>
      </c>
      <c r="F142" s="1" t="s">
        <v>84</v>
      </c>
      <c r="G142" s="1" t="s">
        <v>74</v>
      </c>
      <c r="H142" s="1" t="str">
        <f>Tabulka13[[#This Row],[z2Label]]</f>
        <v>Dynamic viscosity (mPa.s)</v>
      </c>
      <c r="I142" s="1">
        <f t="shared" si="37"/>
        <v>5</v>
      </c>
      <c r="J142" s="1" t="s">
        <v>51</v>
      </c>
      <c r="K142">
        <v>1.0739053165143331</v>
      </c>
      <c r="L142">
        <v>1.4996398939015439E-4</v>
      </c>
      <c r="M142" s="1" t="s">
        <v>29</v>
      </c>
      <c r="N142" s="1" t="s">
        <v>28</v>
      </c>
      <c r="O142" s="1" t="s">
        <v>85</v>
      </c>
      <c r="P142" s="1">
        <f t="shared" si="38"/>
        <v>3.4078361853767953</v>
      </c>
      <c r="Q142" s="1" t="s">
        <v>51</v>
      </c>
      <c r="R142" s="1">
        <f>Tabulka13[[#This Row],[z2]]</f>
        <v>1.0739053165143331</v>
      </c>
      <c r="S142" s="1">
        <f>Tabulka13[[#This Row],[std2]]</f>
        <v>1.4996398939015439E-4</v>
      </c>
      <c r="T142" s="1" t="s">
        <v>54</v>
      </c>
      <c r="U142" s="1" t="s">
        <v>28</v>
      </c>
      <c r="V142" s="1" t="str">
        <f>Tabulka13[[#This Row],[z2Label]]</f>
        <v>Dynamic viscosity (mPa.s)</v>
      </c>
      <c r="W142" s="1">
        <f t="shared" si="39"/>
        <v>0.76164507720224905</v>
      </c>
      <c r="X142" s="1">
        <f>Tabulka13[[#This Row],[x4]]/2</f>
        <v>0.38082253860112453</v>
      </c>
      <c r="Y142" s="1">
        <f>Tabulka13[[#This Row],[z2]]</f>
        <v>1.0739053165143331</v>
      </c>
      <c r="Z142" s="1">
        <f>Tabulka13[[#This Row],[std2]]</f>
        <v>1.4996398939015439E-4</v>
      </c>
      <c r="AA142" s="1" t="s">
        <v>40</v>
      </c>
      <c r="AB142" s="1" t="s">
        <v>73</v>
      </c>
      <c r="AC142" s="1" t="str">
        <f>Tabulka13[[#This Row],[z2Label]]</f>
        <v>Dynamic viscosity (mPa.s)</v>
      </c>
      <c r="AD142" s="1" t="str">
        <f>Tabulka13[[#This Row],[y2]]</f>
        <v>N/A</v>
      </c>
      <c r="AE142" s="1">
        <f>Tabulka13[[#This Row],[x3]]</f>
        <v>3.4078361853767953</v>
      </c>
      <c r="AF142" s="1">
        <f>Tabulka13[[#This Row],[x2]]-Tabulka13[[#This Row],[x3]]</f>
        <v>1.5921638146232047</v>
      </c>
      <c r="AG142" s="1">
        <f>100-Tabulka13[[#This Row],[Na2O_proc]]-Tabulka13[[#This Row],[CO2_proc]]</f>
        <v>95</v>
      </c>
      <c r="AH142" s="1">
        <f>Tabulka13[[#This Row],[z2]]</f>
        <v>1.0739053165143331</v>
      </c>
      <c r="AI142" s="1">
        <f>Tabulka13[[#This Row],[std2]]</f>
        <v>1.4996398939015439E-4</v>
      </c>
      <c r="AJ142" s="1" t="str">
        <f>Tabulka13[[#This Row],[z2Label]]</f>
        <v>Dynamic viscosity (mPa.s)</v>
      </c>
      <c r="AK142" s="1">
        <v>20</v>
      </c>
      <c r="AL142" s="1" t="s">
        <v>56</v>
      </c>
      <c r="AM142" s="1" t="s">
        <v>79</v>
      </c>
      <c r="AN142" s="1">
        <v>1</v>
      </c>
    </row>
    <row r="143" spans="1:40" ht="16.5" x14ac:dyDescent="0.35">
      <c r="A143" s="1">
        <f t="shared" si="36"/>
        <v>1.576353966933179</v>
      </c>
      <c r="B143" s="1">
        <f>Tabulka13[[#This Row],[x]]/2</f>
        <v>0.78817698346658949</v>
      </c>
      <c r="C143" s="1">
        <f>Tabulka13[[#This Row],[z2]]</f>
        <v>1.2134795696580287</v>
      </c>
      <c r="D143" s="1">
        <f>Tabulka13[[#This Row],[std2]]</f>
        <v>2.749787181490186E-4</v>
      </c>
      <c r="E143" s="1">
        <v>1</v>
      </c>
      <c r="F143" s="1" t="s">
        <v>84</v>
      </c>
      <c r="G143" s="1" t="s">
        <v>74</v>
      </c>
      <c r="H143" s="1" t="str">
        <f>Tabulka13[[#This Row],[z2Label]]</f>
        <v>Dynamic viscosity (mPa.s)</v>
      </c>
      <c r="I143" s="1">
        <f t="shared" si="37"/>
        <v>10</v>
      </c>
      <c r="J143" s="1" t="s">
        <v>51</v>
      </c>
      <c r="K143">
        <v>1.2134795696580287</v>
      </c>
      <c r="L143">
        <v>2.749787181490186E-4</v>
      </c>
      <c r="M143" s="1" t="s">
        <v>29</v>
      </c>
      <c r="N143" s="1" t="s">
        <v>28</v>
      </c>
      <c r="O143" s="1" t="s">
        <v>85</v>
      </c>
      <c r="P143" s="1">
        <f t="shared" si="38"/>
        <v>6.8156723707535907</v>
      </c>
      <c r="Q143" s="1" t="s">
        <v>51</v>
      </c>
      <c r="R143" s="1">
        <f>Tabulka13[[#This Row],[z2]]</f>
        <v>1.2134795696580287</v>
      </c>
      <c r="S143" s="1">
        <f>Tabulka13[[#This Row],[std2]]</f>
        <v>2.749787181490186E-4</v>
      </c>
      <c r="T143" s="1" t="s">
        <v>54</v>
      </c>
      <c r="U143" s="1" t="s">
        <v>28</v>
      </c>
      <c r="V143" s="1" t="str">
        <f>Tabulka13[[#This Row],[z2Label]]</f>
        <v>Dynamic viscosity (mPa.s)</v>
      </c>
      <c r="W143" s="1">
        <f t="shared" si="39"/>
        <v>1.6079173852047479</v>
      </c>
      <c r="X143" s="1">
        <f>Tabulka13[[#This Row],[x4]]/2</f>
        <v>0.80395869260237396</v>
      </c>
      <c r="Y143" s="1">
        <f>Tabulka13[[#This Row],[z2]]</f>
        <v>1.2134795696580287</v>
      </c>
      <c r="Z143" s="1">
        <f>Tabulka13[[#This Row],[std2]]</f>
        <v>2.749787181490186E-4</v>
      </c>
      <c r="AA143" s="1" t="s">
        <v>40</v>
      </c>
      <c r="AB143" s="1" t="s">
        <v>73</v>
      </c>
      <c r="AC143" s="1" t="str">
        <f>Tabulka13[[#This Row],[z2Label]]</f>
        <v>Dynamic viscosity (mPa.s)</v>
      </c>
      <c r="AD143" s="1" t="str">
        <f>Tabulka13[[#This Row],[y2]]</f>
        <v>N/A</v>
      </c>
      <c r="AE143" s="1">
        <f>Tabulka13[[#This Row],[x3]]</f>
        <v>6.8156723707535907</v>
      </c>
      <c r="AF143" s="1">
        <f>Tabulka13[[#This Row],[x2]]-Tabulka13[[#This Row],[x3]]</f>
        <v>3.1843276292464093</v>
      </c>
      <c r="AG143" s="1">
        <f>100-Tabulka13[[#This Row],[Na2O_proc]]-Tabulka13[[#This Row],[CO2_proc]]</f>
        <v>90</v>
      </c>
      <c r="AH143" s="1">
        <f>Tabulka13[[#This Row],[z2]]</f>
        <v>1.2134795696580287</v>
      </c>
      <c r="AI143" s="1">
        <f>Tabulka13[[#This Row],[std2]]</f>
        <v>2.749787181490186E-4</v>
      </c>
      <c r="AJ143" s="1" t="str">
        <f>Tabulka13[[#This Row],[z2Label]]</f>
        <v>Dynamic viscosity (mPa.s)</v>
      </c>
      <c r="AK143" s="1">
        <v>20</v>
      </c>
      <c r="AL143" s="1" t="s">
        <v>56</v>
      </c>
      <c r="AM143" s="1" t="s">
        <v>79</v>
      </c>
      <c r="AN143" s="1">
        <v>1</v>
      </c>
    </row>
    <row r="144" spans="1:40" ht="16.5" x14ac:dyDescent="0.35">
      <c r="A144" s="1">
        <f t="shared" si="36"/>
        <v>2.4692666690785425</v>
      </c>
      <c r="B144" s="1">
        <f>Tabulka13[[#This Row],[x]]/2</f>
        <v>1.2346333345392713</v>
      </c>
      <c r="C144" s="1">
        <f>Tabulka13[[#This Row],[z2]]</f>
        <v>1.3993026008667822</v>
      </c>
      <c r="D144" s="1">
        <f>Tabulka13[[#This Row],[std2]]</f>
        <v>5.0052977411168902E-4</v>
      </c>
      <c r="E144" s="1">
        <v>1</v>
      </c>
      <c r="F144" s="1" t="s">
        <v>84</v>
      </c>
      <c r="G144" s="1" t="s">
        <v>74</v>
      </c>
      <c r="H144" s="1" t="str">
        <f>Tabulka13[[#This Row],[z2Label]]</f>
        <v>Dynamic viscosity (mPa.s)</v>
      </c>
      <c r="I144" s="1">
        <f t="shared" si="37"/>
        <v>15</v>
      </c>
      <c r="J144" s="1" t="s">
        <v>51</v>
      </c>
      <c r="K144">
        <v>1.3993026008667822</v>
      </c>
      <c r="L144">
        <v>5.0052977411168902E-4</v>
      </c>
      <c r="M144" s="1" t="s">
        <v>29</v>
      </c>
      <c r="N144" s="1" t="s">
        <v>28</v>
      </c>
      <c r="O144" s="1" t="s">
        <v>85</v>
      </c>
      <c r="P144" s="1">
        <f t="shared" si="38"/>
        <v>10.223508556130385</v>
      </c>
      <c r="Q144" s="1" t="s">
        <v>51</v>
      </c>
      <c r="R144" s="1">
        <f>Tabulka13[[#This Row],[z2]]</f>
        <v>1.3993026008667822</v>
      </c>
      <c r="S144" s="1">
        <f>Tabulka13[[#This Row],[std2]]</f>
        <v>5.0052977411168902E-4</v>
      </c>
      <c r="T144" s="1" t="s">
        <v>54</v>
      </c>
      <c r="U144" s="1" t="s">
        <v>28</v>
      </c>
      <c r="V144" s="1" t="str">
        <f>Tabulka13[[#This Row],[z2Label]]</f>
        <v>Dynamic viscosity (mPa.s)</v>
      </c>
      <c r="W144" s="1">
        <f t="shared" si="39"/>
        <v>2.5537511412075409</v>
      </c>
      <c r="X144" s="1">
        <f>Tabulka13[[#This Row],[x4]]/2</f>
        <v>1.2768755706037704</v>
      </c>
      <c r="Y144" s="1">
        <f>Tabulka13[[#This Row],[z2]]</f>
        <v>1.3993026008667822</v>
      </c>
      <c r="Z144" s="1">
        <f>Tabulka13[[#This Row],[std2]]</f>
        <v>5.0052977411168902E-4</v>
      </c>
      <c r="AA144" s="1" t="s">
        <v>40</v>
      </c>
      <c r="AB144" s="1" t="s">
        <v>73</v>
      </c>
      <c r="AC144" s="1" t="str">
        <f>Tabulka13[[#This Row],[z2Label]]</f>
        <v>Dynamic viscosity (mPa.s)</v>
      </c>
      <c r="AD144" s="1" t="str">
        <f>Tabulka13[[#This Row],[y2]]</f>
        <v>N/A</v>
      </c>
      <c r="AE144" s="1">
        <f>Tabulka13[[#This Row],[x3]]</f>
        <v>10.223508556130385</v>
      </c>
      <c r="AF144" s="1">
        <f>Tabulka13[[#This Row],[x2]]-Tabulka13[[#This Row],[x3]]</f>
        <v>4.7764914438696149</v>
      </c>
      <c r="AG144" s="1">
        <f>100-Tabulka13[[#This Row],[Na2O_proc]]-Tabulka13[[#This Row],[CO2_proc]]</f>
        <v>85</v>
      </c>
      <c r="AH144" s="1">
        <f>Tabulka13[[#This Row],[z2]]</f>
        <v>1.3993026008667822</v>
      </c>
      <c r="AI144" s="1">
        <f>Tabulka13[[#This Row],[std2]]</f>
        <v>5.0052977411168902E-4</v>
      </c>
      <c r="AJ144" s="1" t="str">
        <f>Tabulka13[[#This Row],[z2Label]]</f>
        <v>Dynamic viscosity (mPa.s)</v>
      </c>
      <c r="AK144" s="1">
        <v>20</v>
      </c>
      <c r="AL144" s="1" t="s">
        <v>56</v>
      </c>
      <c r="AM144" s="1" t="s">
        <v>79</v>
      </c>
      <c r="AN144" s="1">
        <v>1</v>
      </c>
    </row>
    <row r="145" spans="1:40" ht="16.5" x14ac:dyDescent="0.35">
      <c r="A145" s="1">
        <f t="shared" si="36"/>
        <v>3.4372851922868195</v>
      </c>
      <c r="B145" s="1">
        <f>Tabulka13[[#This Row],[x]]/2</f>
        <v>1.7186425961434098</v>
      </c>
      <c r="C145" s="1">
        <f>Tabulka13[[#This Row],[z2]]</f>
        <v>1.6457097294335887</v>
      </c>
      <c r="D145" s="1">
        <f>Tabulka13[[#This Row],[std2]]</f>
        <v>7.9035638179926078E-5</v>
      </c>
      <c r="E145" s="1">
        <v>1</v>
      </c>
      <c r="F145" s="1" t="s">
        <v>84</v>
      </c>
      <c r="G145" s="1" t="s">
        <v>74</v>
      </c>
      <c r="H145" s="1" t="str">
        <f>Tabulka13[[#This Row],[z2Label]]</f>
        <v>Dynamic viscosity (mPa.s)</v>
      </c>
      <c r="I145" s="1">
        <f t="shared" si="37"/>
        <v>20</v>
      </c>
      <c r="J145" s="1" t="s">
        <v>51</v>
      </c>
      <c r="K145">
        <v>1.6457097294335887</v>
      </c>
      <c r="L145">
        <v>7.9035638179926078E-5</v>
      </c>
      <c r="M145" s="1" t="s">
        <v>29</v>
      </c>
      <c r="N145" s="1" t="s">
        <v>28</v>
      </c>
      <c r="O145" s="1" t="s">
        <v>85</v>
      </c>
      <c r="P145" s="1">
        <f t="shared" si="38"/>
        <v>13.631344741507181</v>
      </c>
      <c r="Q145" s="1" t="s">
        <v>51</v>
      </c>
      <c r="R145" s="1">
        <f>Tabulka13[[#This Row],[z2]]</f>
        <v>1.6457097294335887</v>
      </c>
      <c r="S145" s="1">
        <f>Tabulka13[[#This Row],[std2]]</f>
        <v>7.9035638179926078E-5</v>
      </c>
      <c r="T145" s="1" t="s">
        <v>54</v>
      </c>
      <c r="U145" s="1" t="s">
        <v>28</v>
      </c>
      <c r="V145" s="1" t="str">
        <f>Tabulka13[[#This Row],[z2Label]]</f>
        <v>Dynamic viscosity (mPa.s)</v>
      </c>
      <c r="W145" s="1">
        <f t="shared" si="39"/>
        <v>3.617814116710683</v>
      </c>
      <c r="X145" s="1">
        <f>Tabulka13[[#This Row],[x4]]/2</f>
        <v>1.8089070583553415</v>
      </c>
      <c r="Y145" s="1">
        <f>Tabulka13[[#This Row],[z2]]</f>
        <v>1.6457097294335887</v>
      </c>
      <c r="Z145" s="1">
        <f>Tabulka13[[#This Row],[std2]]</f>
        <v>7.9035638179926078E-5</v>
      </c>
      <c r="AA145" s="1" t="s">
        <v>40</v>
      </c>
      <c r="AB145" s="1" t="s">
        <v>73</v>
      </c>
      <c r="AC145" s="1" t="str">
        <f>Tabulka13[[#This Row],[z2Label]]</f>
        <v>Dynamic viscosity (mPa.s)</v>
      </c>
      <c r="AD145" s="1" t="str">
        <f>Tabulka13[[#This Row],[y2]]</f>
        <v>N/A</v>
      </c>
      <c r="AE145" s="1">
        <f>Tabulka13[[#This Row],[x3]]</f>
        <v>13.631344741507181</v>
      </c>
      <c r="AF145" s="1">
        <f>Tabulka13[[#This Row],[x2]]-Tabulka13[[#This Row],[x3]]</f>
        <v>6.3686552584928187</v>
      </c>
      <c r="AG145" s="1">
        <f>100-Tabulka13[[#This Row],[Na2O_proc]]-Tabulka13[[#This Row],[CO2_proc]]</f>
        <v>80</v>
      </c>
      <c r="AH145" s="1">
        <f>Tabulka13[[#This Row],[z2]]</f>
        <v>1.6457097294335887</v>
      </c>
      <c r="AI145" s="1">
        <f>Tabulka13[[#This Row],[std2]]</f>
        <v>7.9035638179926078E-5</v>
      </c>
      <c r="AJ145" s="1" t="str">
        <f>Tabulka13[[#This Row],[z2Label]]</f>
        <v>Dynamic viscosity (mPa.s)</v>
      </c>
      <c r="AK145" s="1">
        <v>20</v>
      </c>
      <c r="AL145" s="1" t="s">
        <v>56</v>
      </c>
      <c r="AM145" s="1" t="s">
        <v>79</v>
      </c>
      <c r="AN145" s="1">
        <v>1</v>
      </c>
    </row>
    <row r="146" spans="1:40" ht="16.5" x14ac:dyDescent="0.35">
      <c r="A146" s="1">
        <f t="shared" si="36"/>
        <v>4.4856010998154918</v>
      </c>
      <c r="B146" s="1">
        <f>Tabulka13[[#This Row],[x]]/2</f>
        <v>2.2428005499077459</v>
      </c>
      <c r="C146" s="1">
        <f>Tabulka13[[#This Row],[z2]]</f>
        <v>1.9801187269071874</v>
      </c>
      <c r="D146" s="1">
        <f>Tabulka13[[#This Row],[std2]]</f>
        <v>3.4727048296341953E-4</v>
      </c>
      <c r="E146" s="1">
        <v>1</v>
      </c>
      <c r="F146" s="1" t="s">
        <v>84</v>
      </c>
      <c r="G146" s="1" t="s">
        <v>74</v>
      </c>
      <c r="H146" s="1" t="str">
        <f>Tabulka13[[#This Row],[z2Label]]</f>
        <v>Dynamic viscosity (mPa.s)</v>
      </c>
      <c r="I146" s="1">
        <f t="shared" si="37"/>
        <v>25</v>
      </c>
      <c r="J146" s="1" t="s">
        <v>51</v>
      </c>
      <c r="K146">
        <v>1.9801187269071874</v>
      </c>
      <c r="L146">
        <v>3.4727048296341953E-4</v>
      </c>
      <c r="M146" s="1" t="s">
        <v>29</v>
      </c>
      <c r="N146" s="1" t="s">
        <v>28</v>
      </c>
      <c r="O146" s="1" t="s">
        <v>85</v>
      </c>
      <c r="P146" s="1">
        <f t="shared" si="38"/>
        <v>17.039180926883976</v>
      </c>
      <c r="Q146" s="1" t="s">
        <v>51</v>
      </c>
      <c r="R146" s="1">
        <f>Tabulka13[[#This Row],[z2]]</f>
        <v>1.9801187269071874</v>
      </c>
      <c r="S146" s="1">
        <f>Tabulka13[[#This Row],[std2]]</f>
        <v>3.4727048296341953E-4</v>
      </c>
      <c r="T146" s="1" t="s">
        <v>54</v>
      </c>
      <c r="U146" s="1" t="s">
        <v>28</v>
      </c>
      <c r="V146" s="1" t="str">
        <f>Tabulka13[[#This Row],[z2Label]]</f>
        <v>Dynamic viscosity (mPa.s)</v>
      </c>
      <c r="W146" s="1">
        <f t="shared" si="39"/>
        <v>4.823752155614244</v>
      </c>
      <c r="X146" s="1">
        <f>Tabulka13[[#This Row],[x4]]/2</f>
        <v>2.411876077807122</v>
      </c>
      <c r="Y146" s="1">
        <f>Tabulka13[[#This Row],[z2]]</f>
        <v>1.9801187269071874</v>
      </c>
      <c r="Z146" s="1">
        <f>Tabulka13[[#This Row],[std2]]</f>
        <v>3.4727048296341953E-4</v>
      </c>
      <c r="AA146" s="1" t="s">
        <v>40</v>
      </c>
      <c r="AB146" s="1" t="s">
        <v>73</v>
      </c>
      <c r="AC146" s="1" t="str">
        <f>Tabulka13[[#This Row],[z2Label]]</f>
        <v>Dynamic viscosity (mPa.s)</v>
      </c>
      <c r="AD146" s="1" t="str">
        <f>Tabulka13[[#This Row],[y2]]</f>
        <v>N/A</v>
      </c>
      <c r="AE146" s="1">
        <f>Tabulka13[[#This Row],[x3]]</f>
        <v>17.039180926883976</v>
      </c>
      <c r="AF146" s="1">
        <f>Tabulka13[[#This Row],[x2]]-Tabulka13[[#This Row],[x3]]</f>
        <v>7.9608190731160242</v>
      </c>
      <c r="AG146" s="1">
        <f>100-Tabulka13[[#This Row],[Na2O_proc]]-Tabulka13[[#This Row],[CO2_proc]]</f>
        <v>75</v>
      </c>
      <c r="AH146" s="1">
        <f>Tabulka13[[#This Row],[z2]]</f>
        <v>1.9801187269071874</v>
      </c>
      <c r="AI146" s="1">
        <f>Tabulka13[[#This Row],[std2]]</f>
        <v>3.4727048296341953E-4</v>
      </c>
      <c r="AJ146" s="1" t="str">
        <f>Tabulka13[[#This Row],[z2Label]]</f>
        <v>Dynamic viscosity (mPa.s)</v>
      </c>
      <c r="AK146" s="1">
        <v>20</v>
      </c>
      <c r="AL146" s="1" t="s">
        <v>56</v>
      </c>
      <c r="AM146" s="1" t="s">
        <v>79</v>
      </c>
      <c r="AN146" s="1">
        <v>1</v>
      </c>
    </row>
    <row r="147" spans="1:40" ht="16.5" x14ac:dyDescent="0.35">
      <c r="A147" s="1">
        <f t="shared" si="36"/>
        <v>5.6182844325458552</v>
      </c>
      <c r="B147" s="1">
        <f>Tabulka13[[#This Row],[x]]/2</f>
        <v>2.8091422162729276</v>
      </c>
      <c r="C147" s="1">
        <f>Tabulka13[[#This Row],[z2]]</f>
        <v>2.4461321158396863</v>
      </c>
      <c r="D147" s="1">
        <f>Tabulka13[[#This Row],[std2]]</f>
        <v>4.2219210350567603E-4</v>
      </c>
      <c r="E147" s="1">
        <v>1</v>
      </c>
      <c r="F147" s="1" t="s">
        <v>84</v>
      </c>
      <c r="G147" s="1" t="s">
        <v>74</v>
      </c>
      <c r="H147" s="1" t="str">
        <f>Tabulka13[[#This Row],[z2Label]]</f>
        <v>Dynamic viscosity (mPa.s)</v>
      </c>
      <c r="I147" s="1">
        <f t="shared" ref="I147:I162" si="40">I103</f>
        <v>30</v>
      </c>
      <c r="J147" s="1" t="s">
        <v>51</v>
      </c>
      <c r="K147">
        <v>2.4461321158396863</v>
      </c>
      <c r="L147">
        <v>4.2219210350567603E-4</v>
      </c>
      <c r="M147" s="1" t="s">
        <v>29</v>
      </c>
      <c r="N147" s="1" t="s">
        <v>28</v>
      </c>
      <c r="O147" s="1" t="s">
        <v>85</v>
      </c>
      <c r="P147" s="1">
        <f t="shared" ref="P147:P162" si="41">P103</f>
        <v>20.44701711226077</v>
      </c>
      <c r="Q147" s="1" t="s">
        <v>51</v>
      </c>
      <c r="R147" s="1">
        <f>Tabulka13[[#This Row],[z2]]</f>
        <v>2.4461321158396863</v>
      </c>
      <c r="S147" s="1">
        <f>Tabulka13[[#This Row],[std2]]</f>
        <v>4.2219210350567603E-4</v>
      </c>
      <c r="T147" s="1" t="s">
        <v>54</v>
      </c>
      <c r="U147" s="1" t="s">
        <v>28</v>
      </c>
      <c r="V147" s="1" t="str">
        <f>Tabulka13[[#This Row],[z2Label]]</f>
        <v>Dynamic viscosity (mPa.s)</v>
      </c>
      <c r="W147" s="1">
        <f t="shared" si="39"/>
        <v>6.2019670572183134</v>
      </c>
      <c r="X147" s="1">
        <f>Tabulka13[[#This Row],[x4]]/2</f>
        <v>3.1009835286091567</v>
      </c>
      <c r="Y147" s="1">
        <f>Tabulka13[[#This Row],[z2]]</f>
        <v>2.4461321158396863</v>
      </c>
      <c r="Z147" s="1">
        <f>Tabulka13[[#This Row],[std2]]</f>
        <v>4.2219210350567603E-4</v>
      </c>
      <c r="AA147" s="1" t="s">
        <v>40</v>
      </c>
      <c r="AB147" s="1" t="s">
        <v>73</v>
      </c>
      <c r="AC147" s="1" t="str">
        <f>Tabulka13[[#This Row],[z2Label]]</f>
        <v>Dynamic viscosity (mPa.s)</v>
      </c>
      <c r="AD147" s="1" t="str">
        <f>Tabulka13[[#This Row],[y2]]</f>
        <v>N/A</v>
      </c>
      <c r="AE147" s="1">
        <f>Tabulka13[[#This Row],[x3]]</f>
        <v>20.44701711226077</v>
      </c>
      <c r="AF147" s="1">
        <f>Tabulka13[[#This Row],[x2]]-Tabulka13[[#This Row],[x3]]</f>
        <v>9.5529828877392298</v>
      </c>
      <c r="AG147" s="1">
        <f>100-Tabulka13[[#This Row],[Na2O_proc]]-Tabulka13[[#This Row],[CO2_proc]]</f>
        <v>70</v>
      </c>
      <c r="AH147" s="1">
        <f>Tabulka13[[#This Row],[z2]]</f>
        <v>2.4461321158396863</v>
      </c>
      <c r="AI147" s="1">
        <f>Tabulka13[[#This Row],[std2]]</f>
        <v>4.2219210350567603E-4</v>
      </c>
      <c r="AJ147" s="1" t="str">
        <f>Tabulka13[[#This Row],[z2Label]]</f>
        <v>Dynamic viscosity (mPa.s)</v>
      </c>
      <c r="AK147" s="1">
        <v>20</v>
      </c>
      <c r="AL147" s="1" t="s">
        <v>56</v>
      </c>
      <c r="AM147" s="1" t="s">
        <v>79</v>
      </c>
      <c r="AN147" s="1">
        <v>1</v>
      </c>
    </row>
    <row r="148" spans="1:40" ht="16.5" x14ac:dyDescent="0.35">
      <c r="A148" s="1">
        <f t="shared" si="36"/>
        <v>6.8410875149234815</v>
      </c>
      <c r="B148" s="1">
        <f>Tabulka13[[#This Row],[x]]/2</f>
        <v>3.4205437574617408</v>
      </c>
      <c r="C148" s="1">
        <f>Tabulka13[[#This Row],[z2]]</f>
        <v>3.121596836105109</v>
      </c>
      <c r="D148" s="1">
        <f>Tabulka13[[#This Row],[std2]]</f>
        <v>5.066661945272421E-4</v>
      </c>
      <c r="E148" s="1">
        <v>1</v>
      </c>
      <c r="F148" s="1" t="s">
        <v>84</v>
      </c>
      <c r="G148" s="1" t="s">
        <v>74</v>
      </c>
      <c r="H148" s="1" t="str">
        <f>Tabulka13[[#This Row],[z2Label]]</f>
        <v>Dynamic viscosity (mPa.s)</v>
      </c>
      <c r="I148" s="1">
        <f t="shared" si="40"/>
        <v>35</v>
      </c>
      <c r="J148" s="1" t="s">
        <v>51</v>
      </c>
      <c r="K148">
        <v>3.121596836105109</v>
      </c>
      <c r="L148">
        <v>5.066661945272421E-4</v>
      </c>
      <c r="M148" s="1" t="s">
        <v>29</v>
      </c>
      <c r="N148" s="1" t="s">
        <v>28</v>
      </c>
      <c r="O148" s="1" t="s">
        <v>85</v>
      </c>
      <c r="P148" s="1">
        <f t="shared" si="41"/>
        <v>23.854853297637565</v>
      </c>
      <c r="Q148" s="1" t="s">
        <v>51</v>
      </c>
      <c r="R148" s="1">
        <f>Tabulka13[[#This Row],[z2]]</f>
        <v>3.121596836105109</v>
      </c>
      <c r="S148" s="1">
        <f>Tabulka13[[#This Row],[std2]]</f>
        <v>5.066661945272421E-4</v>
      </c>
      <c r="T148" s="1" t="s">
        <v>54</v>
      </c>
      <c r="U148" s="1" t="s">
        <v>28</v>
      </c>
      <c r="V148" s="1" t="str">
        <f>Tabulka13[[#This Row],[z2Label]]</f>
        <v>Dynamic viscosity (mPa.s)</v>
      </c>
      <c r="W148" s="1">
        <f t="shared" si="39"/>
        <v>7.7922150206076255</v>
      </c>
      <c r="X148" s="1">
        <f>Tabulka13[[#This Row],[x4]]/2</f>
        <v>3.8961075103038127</v>
      </c>
      <c r="Y148" s="1">
        <f>Tabulka13[[#This Row],[z2]]</f>
        <v>3.121596836105109</v>
      </c>
      <c r="Z148" s="1">
        <f>Tabulka13[[#This Row],[std2]]</f>
        <v>5.066661945272421E-4</v>
      </c>
      <c r="AA148" s="1" t="s">
        <v>40</v>
      </c>
      <c r="AB148" s="1" t="s">
        <v>73</v>
      </c>
      <c r="AC148" s="1" t="str">
        <f>Tabulka13[[#This Row],[z2Label]]</f>
        <v>Dynamic viscosity (mPa.s)</v>
      </c>
      <c r="AD148" s="1" t="str">
        <f>Tabulka13[[#This Row],[y2]]</f>
        <v>N/A</v>
      </c>
      <c r="AE148" s="1">
        <f>Tabulka13[[#This Row],[x3]]</f>
        <v>23.854853297637565</v>
      </c>
      <c r="AF148" s="1">
        <f>Tabulka13[[#This Row],[x2]]-Tabulka13[[#This Row],[x3]]</f>
        <v>11.145146702362435</v>
      </c>
      <c r="AG148" s="1">
        <f>100-Tabulka13[[#This Row],[Na2O_proc]]-Tabulka13[[#This Row],[CO2_proc]]</f>
        <v>65</v>
      </c>
      <c r="AH148" s="1">
        <f>Tabulka13[[#This Row],[z2]]</f>
        <v>3.121596836105109</v>
      </c>
      <c r="AI148" s="1">
        <f>Tabulka13[[#This Row],[std2]]</f>
        <v>5.066661945272421E-4</v>
      </c>
      <c r="AJ148" s="1" t="str">
        <f>Tabulka13[[#This Row],[z2Label]]</f>
        <v>Dynamic viscosity (mPa.s)</v>
      </c>
      <c r="AK148" s="1">
        <v>20</v>
      </c>
      <c r="AL148" s="1" t="s">
        <v>56</v>
      </c>
      <c r="AM148" s="1" t="s">
        <v>79</v>
      </c>
      <c r="AN148" s="1">
        <v>1</v>
      </c>
    </row>
    <row r="149" spans="1:40" ht="16.5" x14ac:dyDescent="0.35">
      <c r="A149" s="1">
        <f t="shared" si="36"/>
        <v>8.1610071994500917</v>
      </c>
      <c r="B149" s="1">
        <f>Tabulka13[[#This Row],[x]]/2</f>
        <v>4.0805035997250458</v>
      </c>
      <c r="C149" s="1">
        <f>Tabulka13[[#This Row],[z2]]</f>
        <v>4.1547082283791825</v>
      </c>
      <c r="D149" s="1">
        <f>Tabulka13[[#This Row],[std2]]</f>
        <v>1.0695888975186256E-3</v>
      </c>
      <c r="E149" s="1">
        <v>1</v>
      </c>
      <c r="F149" s="1" t="s">
        <v>84</v>
      </c>
      <c r="G149" s="1" t="s">
        <v>74</v>
      </c>
      <c r="H149" s="1" t="str">
        <f>Tabulka13[[#This Row],[z2Label]]</f>
        <v>Dynamic viscosity (mPa.s)</v>
      </c>
      <c r="I149" s="1">
        <f t="shared" si="40"/>
        <v>40</v>
      </c>
      <c r="J149" s="1" t="s">
        <v>51</v>
      </c>
      <c r="K149">
        <v>4.1547082283791825</v>
      </c>
      <c r="L149">
        <v>1.0695888975186256E-3</v>
      </c>
      <c r="M149" s="1" t="s">
        <v>29</v>
      </c>
      <c r="N149" s="1" t="s">
        <v>28</v>
      </c>
      <c r="O149" s="1" t="s">
        <v>85</v>
      </c>
      <c r="P149" s="1">
        <f t="shared" si="41"/>
        <v>27.262689483014363</v>
      </c>
      <c r="Q149" s="1" t="s">
        <v>51</v>
      </c>
      <c r="R149" s="1">
        <f>Tabulka13[[#This Row],[z2]]</f>
        <v>4.1547082283791825</v>
      </c>
      <c r="S149" s="1">
        <f>Tabulka13[[#This Row],[std2]]</f>
        <v>1.0695888975186256E-3</v>
      </c>
      <c r="T149" s="1" t="s">
        <v>54</v>
      </c>
      <c r="U149" s="1" t="s">
        <v>28</v>
      </c>
      <c r="V149" s="1" t="str">
        <f>Tabulka13[[#This Row],[z2Label]]</f>
        <v>Dynamic viscosity (mPa.s)</v>
      </c>
      <c r="W149" s="1">
        <f t="shared" si="39"/>
        <v>9.6475043112284879</v>
      </c>
      <c r="X149" s="1">
        <f>Tabulka13[[#This Row],[x4]]/2</f>
        <v>4.823752155614244</v>
      </c>
      <c r="Y149" s="1">
        <f>Tabulka13[[#This Row],[z2]]</f>
        <v>4.1547082283791825</v>
      </c>
      <c r="Z149" s="1">
        <f>Tabulka13[[#This Row],[std2]]</f>
        <v>1.0695888975186256E-3</v>
      </c>
      <c r="AA149" s="1" t="s">
        <v>40</v>
      </c>
      <c r="AB149" s="1" t="s">
        <v>73</v>
      </c>
      <c r="AC149" s="1" t="str">
        <f>Tabulka13[[#This Row],[z2Label]]</f>
        <v>Dynamic viscosity (mPa.s)</v>
      </c>
      <c r="AD149" s="1" t="str">
        <f>Tabulka13[[#This Row],[y2]]</f>
        <v>N/A</v>
      </c>
      <c r="AE149" s="1">
        <f>Tabulka13[[#This Row],[x3]]</f>
        <v>27.262689483014363</v>
      </c>
      <c r="AF149" s="1">
        <f>Tabulka13[[#This Row],[x2]]-Tabulka13[[#This Row],[x3]]</f>
        <v>12.737310516985637</v>
      </c>
      <c r="AG149" s="1">
        <f>100-Tabulka13[[#This Row],[Na2O_proc]]-Tabulka13[[#This Row],[CO2_proc]]</f>
        <v>60.000000000000007</v>
      </c>
      <c r="AH149" s="1">
        <f>Tabulka13[[#This Row],[z2]]</f>
        <v>4.1547082283791825</v>
      </c>
      <c r="AI149" s="1">
        <f>Tabulka13[[#This Row],[std2]]</f>
        <v>1.0695888975186256E-3</v>
      </c>
      <c r="AJ149" s="1" t="str">
        <f>Tabulka13[[#This Row],[z2Label]]</f>
        <v>Dynamic viscosity (mPa.s)</v>
      </c>
      <c r="AK149" s="1">
        <v>20</v>
      </c>
      <c r="AL149" s="1" t="s">
        <v>56</v>
      </c>
      <c r="AM149" s="1" t="s">
        <v>79</v>
      </c>
      <c r="AN149" s="1">
        <v>1</v>
      </c>
    </row>
    <row r="150" spans="1:40" ht="16.5" x14ac:dyDescent="0.35">
      <c r="A150" s="1">
        <f t="shared" si="36"/>
        <v>9.5758945045403561</v>
      </c>
      <c r="B150" s="1">
        <f>Tabulka13[[#This Row],[x]]/2</f>
        <v>4.787947252270178</v>
      </c>
      <c r="C150" s="1">
        <f>Tabulka13[[#This Row],[z2]]</f>
        <v>5.7924430976951147</v>
      </c>
      <c r="D150" s="1">
        <f>Tabulka13[[#This Row],[std2]]</f>
        <v>1.6757730322767782E-3</v>
      </c>
      <c r="E150" s="1">
        <v>1</v>
      </c>
      <c r="F150" s="1" t="s">
        <v>84</v>
      </c>
      <c r="G150" s="1" t="s">
        <v>74</v>
      </c>
      <c r="H150" s="1" t="str">
        <f>Tabulka13[[#This Row],[z2Label]]</f>
        <v>Dynamic viscosity (mPa.s)</v>
      </c>
      <c r="I150" s="1">
        <f t="shared" si="40"/>
        <v>45</v>
      </c>
      <c r="J150" s="1" t="s">
        <v>51</v>
      </c>
      <c r="K150">
        <v>5.7924430976951147</v>
      </c>
      <c r="L150">
        <v>1.6757730322767782E-3</v>
      </c>
      <c r="M150" s="1" t="s">
        <v>29</v>
      </c>
      <c r="N150" s="1" t="s">
        <v>28</v>
      </c>
      <c r="O150" s="1" t="s">
        <v>85</v>
      </c>
      <c r="P150" s="1">
        <f t="shared" si="41"/>
        <v>30.670525668391154</v>
      </c>
      <c r="Q150" s="1" t="s">
        <v>51</v>
      </c>
      <c r="R150" s="1">
        <f>Tabulka13[[#This Row],[z2]]</f>
        <v>5.7924430976951147</v>
      </c>
      <c r="S150" s="1">
        <f>Tabulka13[[#This Row],[std2]]</f>
        <v>1.6757730322767782E-3</v>
      </c>
      <c r="T150" s="1" t="s">
        <v>54</v>
      </c>
      <c r="U150" s="1" t="s">
        <v>28</v>
      </c>
      <c r="V150" s="1" t="str">
        <f>Tabulka13[[#This Row],[z2Label]]</f>
        <v>Dynamic viscosity (mPa.s)</v>
      </c>
      <c r="W150" s="1">
        <f t="shared" si="39"/>
        <v>11.840118927416782</v>
      </c>
      <c r="X150" s="1">
        <f>Tabulka13[[#This Row],[x4]]/2</f>
        <v>5.920059463708391</v>
      </c>
      <c r="Y150" s="1">
        <f>Tabulka13[[#This Row],[z2]]</f>
        <v>5.7924430976951147</v>
      </c>
      <c r="Z150" s="1">
        <f>Tabulka13[[#This Row],[std2]]</f>
        <v>1.6757730322767782E-3</v>
      </c>
      <c r="AA150" s="1" t="s">
        <v>40</v>
      </c>
      <c r="AB150" s="1" t="s">
        <v>73</v>
      </c>
      <c r="AC150" s="1" t="str">
        <f>Tabulka13[[#This Row],[z2Label]]</f>
        <v>Dynamic viscosity (mPa.s)</v>
      </c>
      <c r="AD150" s="1" t="str">
        <f>Tabulka13[[#This Row],[y2]]</f>
        <v>N/A</v>
      </c>
      <c r="AE150" s="1">
        <f>Tabulka13[[#This Row],[x3]]</f>
        <v>30.670525668391154</v>
      </c>
      <c r="AF150" s="1">
        <f>Tabulka13[[#This Row],[x2]]-Tabulka13[[#This Row],[x3]]</f>
        <v>14.329474331608846</v>
      </c>
      <c r="AG150" s="1">
        <f>100-Tabulka13[[#This Row],[Na2O_proc]]-Tabulka13[[#This Row],[CO2_proc]]</f>
        <v>55</v>
      </c>
      <c r="AH150" s="1">
        <f>Tabulka13[[#This Row],[z2]]</f>
        <v>5.7924430976951147</v>
      </c>
      <c r="AI150" s="1">
        <f>Tabulka13[[#This Row],[std2]]</f>
        <v>1.6757730322767782E-3</v>
      </c>
      <c r="AJ150" s="1" t="str">
        <f>Tabulka13[[#This Row],[z2Label]]</f>
        <v>Dynamic viscosity (mPa.s)</v>
      </c>
      <c r="AK150" s="1">
        <v>20</v>
      </c>
      <c r="AL150" s="1" t="s">
        <v>56</v>
      </c>
      <c r="AM150" s="1" t="s">
        <v>79</v>
      </c>
      <c r="AN150" s="1">
        <v>1</v>
      </c>
    </row>
    <row r="151" spans="1:40" ht="16.5" x14ac:dyDescent="0.35">
      <c r="A151" s="1">
        <f t="shared" si="36"/>
        <v>11.087840526753734</v>
      </c>
      <c r="B151" s="1">
        <f>Tabulka13[[#This Row],[x]]/2</f>
        <v>5.5439202633768669</v>
      </c>
      <c r="C151" s="1">
        <f>Tabulka13[[#This Row],[z2]]</f>
        <v>8.5164918036929294</v>
      </c>
      <c r="D151" s="1">
        <f>Tabulka13[[#This Row],[std2]]</f>
        <v>9.6037477513997178E-3</v>
      </c>
      <c r="E151" s="1">
        <v>1</v>
      </c>
      <c r="F151" s="1" t="s">
        <v>84</v>
      </c>
      <c r="G151" s="1" t="s">
        <v>74</v>
      </c>
      <c r="H151" s="1" t="str">
        <f>Tabulka13[[#This Row],[z2Label]]</f>
        <v>Dynamic viscosity (mPa.s)</v>
      </c>
      <c r="I151" s="1">
        <f t="shared" si="40"/>
        <v>50</v>
      </c>
      <c r="J151" s="1" t="s">
        <v>51</v>
      </c>
      <c r="K151">
        <v>8.5164918036929294</v>
      </c>
      <c r="L151">
        <v>9.6037477513997178E-3</v>
      </c>
      <c r="M151" s="1" t="s">
        <v>29</v>
      </c>
      <c r="N151" s="1" t="s">
        <v>28</v>
      </c>
      <c r="O151" s="1" t="s">
        <v>85</v>
      </c>
      <c r="P151" s="1">
        <f t="shared" si="41"/>
        <v>34.078361853767952</v>
      </c>
      <c r="Q151" s="1" t="s">
        <v>51</v>
      </c>
      <c r="R151" s="1">
        <f>Tabulka13[[#This Row],[z2]]</f>
        <v>8.5164918036929294</v>
      </c>
      <c r="S151" s="1">
        <f>Tabulka13[[#This Row],[std2]]</f>
        <v>9.6037477513997178E-3</v>
      </c>
      <c r="T151" s="1" t="s">
        <v>54</v>
      </c>
      <c r="U151" s="1" t="s">
        <v>28</v>
      </c>
      <c r="V151" s="1" t="str">
        <f>Tabulka13[[#This Row],[z2Label]]</f>
        <v>Dynamic viscosity (mPa.s)</v>
      </c>
      <c r="W151" s="1">
        <f t="shared" si="39"/>
        <v>14.471256466842734</v>
      </c>
      <c r="X151" s="1">
        <f>Tabulka13[[#This Row],[x4]]/2</f>
        <v>7.2356282334213669</v>
      </c>
      <c r="Y151" s="1">
        <f>Tabulka13[[#This Row],[z2]]</f>
        <v>8.5164918036929294</v>
      </c>
      <c r="Z151" s="1">
        <f>Tabulka13[[#This Row],[std2]]</f>
        <v>9.6037477513997178E-3</v>
      </c>
      <c r="AA151" s="1" t="s">
        <v>40</v>
      </c>
      <c r="AB151" s="1" t="s">
        <v>73</v>
      </c>
      <c r="AC151" s="1" t="str">
        <f>Tabulka13[[#This Row],[z2Label]]</f>
        <v>Dynamic viscosity (mPa.s)</v>
      </c>
      <c r="AD151" s="1" t="str">
        <f>Tabulka13[[#This Row],[y2]]</f>
        <v>N/A</v>
      </c>
      <c r="AE151" s="1">
        <f>Tabulka13[[#This Row],[x3]]</f>
        <v>34.078361853767952</v>
      </c>
      <c r="AF151" s="1">
        <f>Tabulka13[[#This Row],[x2]]-Tabulka13[[#This Row],[x3]]</f>
        <v>15.921638146232048</v>
      </c>
      <c r="AG151" s="1">
        <f>100-Tabulka13[[#This Row],[Na2O_proc]]-Tabulka13[[#This Row],[CO2_proc]]</f>
        <v>50.000000000000007</v>
      </c>
      <c r="AH151" s="1">
        <f>Tabulka13[[#This Row],[z2]]</f>
        <v>8.5164918036929294</v>
      </c>
      <c r="AI151" s="1">
        <f>Tabulka13[[#This Row],[std2]]</f>
        <v>9.6037477513997178E-3</v>
      </c>
      <c r="AJ151" s="1" t="str">
        <f>Tabulka13[[#This Row],[z2Label]]</f>
        <v>Dynamic viscosity (mPa.s)</v>
      </c>
      <c r="AK151" s="1">
        <v>20</v>
      </c>
      <c r="AL151" s="1" t="s">
        <v>56</v>
      </c>
      <c r="AM151" s="1" t="s">
        <v>79</v>
      </c>
      <c r="AN151" s="1">
        <v>1</v>
      </c>
    </row>
    <row r="152" spans="1:40" ht="16.5" x14ac:dyDescent="0.35">
      <c r="A152" s="1">
        <f t="shared" si="36"/>
        <v>0</v>
      </c>
      <c r="B152" s="1">
        <f>Tabulka13[[#This Row],[x]]/2</f>
        <v>0</v>
      </c>
      <c r="C152" s="1">
        <f>Tabulka13[[#This Row],[z2]]</f>
        <v>0.85630634428904007</v>
      </c>
      <c r="D152" s="1">
        <f>Tabulka13[[#This Row],[std2]]</f>
        <v>1.7616965743173559E-3</v>
      </c>
      <c r="E152" s="1">
        <v>1</v>
      </c>
      <c r="F152" s="1" t="s">
        <v>84</v>
      </c>
      <c r="G152" s="1" t="s">
        <v>74</v>
      </c>
      <c r="H152" s="1" t="str">
        <f>Tabulka13[[#This Row],[z2Label]]</f>
        <v>Dynamic viscosity (mPa.s)</v>
      </c>
      <c r="I152" s="1">
        <f t="shared" si="40"/>
        <v>0</v>
      </c>
      <c r="J152" s="1" t="s">
        <v>51</v>
      </c>
      <c r="K152" s="1">
        <v>0.85630634428904007</v>
      </c>
      <c r="L152" s="1">
        <v>1.7616965743173559E-3</v>
      </c>
      <c r="M152" s="1" t="s">
        <v>29</v>
      </c>
      <c r="N152" s="1" t="s">
        <v>28</v>
      </c>
      <c r="O152" s="1" t="s">
        <v>85</v>
      </c>
      <c r="P152" s="1">
        <f t="shared" si="41"/>
        <v>0</v>
      </c>
      <c r="Q152" s="1" t="s">
        <v>51</v>
      </c>
      <c r="R152" s="1">
        <f>Tabulka13[[#This Row],[z2]]</f>
        <v>0.85630634428904007</v>
      </c>
      <c r="S152" s="1">
        <f>Tabulka13[[#This Row],[std2]]</f>
        <v>1.7616965743173559E-3</v>
      </c>
      <c r="T152" s="1" t="s">
        <v>54</v>
      </c>
      <c r="U152" s="1" t="s">
        <v>28</v>
      </c>
      <c r="V152" s="1" t="str">
        <f>Tabulka13[[#This Row],[z2Label]]</f>
        <v>Dynamic viscosity (mPa.s)</v>
      </c>
      <c r="W152" s="1">
        <f t="shared" si="39"/>
        <v>0</v>
      </c>
      <c r="X152" s="1">
        <f>Tabulka13[[#This Row],[x4]]/2</f>
        <v>0</v>
      </c>
      <c r="Y152" s="1">
        <f>Tabulka13[[#This Row],[z2]]</f>
        <v>0.85630634428904007</v>
      </c>
      <c r="Z152" s="1">
        <f>Tabulka13[[#This Row],[std2]]</f>
        <v>1.7616965743173559E-3</v>
      </c>
      <c r="AA152" s="1" t="s">
        <v>40</v>
      </c>
      <c r="AB152" s="1" t="s">
        <v>73</v>
      </c>
      <c r="AC152" s="1" t="str">
        <f>Tabulka13[[#This Row],[z2Label]]</f>
        <v>Dynamic viscosity (mPa.s)</v>
      </c>
      <c r="AD152" s="1" t="str">
        <f>Tabulka13[[#This Row],[y2]]</f>
        <v>N/A</v>
      </c>
      <c r="AE152" s="1">
        <f>Tabulka13[[#This Row],[x3]]</f>
        <v>0</v>
      </c>
      <c r="AF152" s="1">
        <f>Tabulka13[[#This Row],[x2]]-Tabulka13[[#This Row],[x3]]</f>
        <v>0</v>
      </c>
      <c r="AG152" s="1">
        <f>100-Tabulka13[[#This Row],[Na2O_proc]]-Tabulka13[[#This Row],[CO2_proc]]</f>
        <v>100</v>
      </c>
      <c r="AH152" s="1">
        <f>Tabulka13[[#This Row],[z2]]</f>
        <v>0.85630634428904007</v>
      </c>
      <c r="AI152" s="1">
        <f>Tabulka13[[#This Row],[std2]]</f>
        <v>1.7616965743173559E-3</v>
      </c>
      <c r="AJ152" s="1" t="str">
        <f>Tabulka13[[#This Row],[z2Label]]</f>
        <v>Dynamic viscosity (mPa.s)</v>
      </c>
      <c r="AK152" s="1">
        <v>25</v>
      </c>
      <c r="AL152" s="1" t="s">
        <v>56</v>
      </c>
      <c r="AM152" s="1" t="s">
        <v>79</v>
      </c>
      <c r="AN152" s="1">
        <v>100</v>
      </c>
    </row>
    <row r="153" spans="1:40" ht="16.5" x14ac:dyDescent="0.35">
      <c r="A153" s="1">
        <f t="shared" si="36"/>
        <v>0.75363409428023587</v>
      </c>
      <c r="B153" s="1">
        <f>Tabulka13[[#This Row],[x]]/2</f>
        <v>0.37681704714011793</v>
      </c>
      <c r="C153" s="1">
        <f>Tabulka13[[#This Row],[z2]]</f>
        <v>0.9646205000000001</v>
      </c>
      <c r="D153" s="1">
        <f>Tabulka13[[#This Row],[std2]]</f>
        <v>4.4307310909149026E-3</v>
      </c>
      <c r="E153" s="1">
        <v>1</v>
      </c>
      <c r="F153" s="1" t="s">
        <v>84</v>
      </c>
      <c r="G153" s="1" t="s">
        <v>74</v>
      </c>
      <c r="H153" s="1" t="str">
        <f>Tabulka13[[#This Row],[z2Label]]</f>
        <v>Dynamic viscosity (mPa.s)</v>
      </c>
      <c r="I153" s="1">
        <f t="shared" si="40"/>
        <v>5</v>
      </c>
      <c r="J153" s="1" t="s">
        <v>51</v>
      </c>
      <c r="K153">
        <v>0.9646205000000001</v>
      </c>
      <c r="L153">
        <v>4.4307310909149026E-3</v>
      </c>
      <c r="M153" s="1" t="s">
        <v>29</v>
      </c>
      <c r="N153" s="1" t="s">
        <v>28</v>
      </c>
      <c r="O153" s="1" t="s">
        <v>85</v>
      </c>
      <c r="P153" s="1">
        <f t="shared" si="41"/>
        <v>3.4078361853767953</v>
      </c>
      <c r="Q153" s="1" t="s">
        <v>51</v>
      </c>
      <c r="R153" s="1">
        <f>Tabulka13[[#This Row],[z2]]</f>
        <v>0.9646205000000001</v>
      </c>
      <c r="S153" s="1">
        <f>Tabulka13[[#This Row],[std2]]</f>
        <v>4.4307310909149026E-3</v>
      </c>
      <c r="T153" s="1" t="s">
        <v>54</v>
      </c>
      <c r="U153" s="1" t="s">
        <v>28</v>
      </c>
      <c r="V153" s="1" t="str">
        <f>Tabulka13[[#This Row],[z2Label]]</f>
        <v>Dynamic viscosity (mPa.s)</v>
      </c>
      <c r="W153" s="1">
        <f t="shared" si="39"/>
        <v>0.76164507720224905</v>
      </c>
      <c r="X153" s="1">
        <f>Tabulka13[[#This Row],[x4]]/2</f>
        <v>0.38082253860112453</v>
      </c>
      <c r="Y153" s="1">
        <f>Tabulka13[[#This Row],[z2]]</f>
        <v>0.9646205000000001</v>
      </c>
      <c r="Z153" s="1">
        <f>Tabulka13[[#This Row],[std2]]</f>
        <v>4.4307310909149026E-3</v>
      </c>
      <c r="AA153" s="1" t="s">
        <v>40</v>
      </c>
      <c r="AB153" s="1" t="s">
        <v>73</v>
      </c>
      <c r="AC153" s="1" t="str">
        <f>Tabulka13[[#This Row],[z2Label]]</f>
        <v>Dynamic viscosity (mPa.s)</v>
      </c>
      <c r="AD153" s="1" t="str">
        <f>Tabulka13[[#This Row],[y2]]</f>
        <v>N/A</v>
      </c>
      <c r="AE153" s="1">
        <f>Tabulka13[[#This Row],[x3]]</f>
        <v>3.4078361853767953</v>
      </c>
      <c r="AF153" s="1">
        <f>Tabulka13[[#This Row],[x2]]-Tabulka13[[#This Row],[x3]]</f>
        <v>1.5921638146232047</v>
      </c>
      <c r="AG153" s="1">
        <f>100-Tabulka13[[#This Row],[Na2O_proc]]-Tabulka13[[#This Row],[CO2_proc]]</f>
        <v>95</v>
      </c>
      <c r="AH153" s="1">
        <f>Tabulka13[[#This Row],[z2]]</f>
        <v>0.9646205000000001</v>
      </c>
      <c r="AI153" s="1">
        <f>Tabulka13[[#This Row],[std2]]</f>
        <v>4.4307310909149026E-3</v>
      </c>
      <c r="AJ153" s="1" t="str">
        <f>Tabulka13[[#This Row],[z2Label]]</f>
        <v>Dynamic viscosity (mPa.s)</v>
      </c>
      <c r="AK153" s="1">
        <v>25</v>
      </c>
      <c r="AL153" s="1" t="s">
        <v>56</v>
      </c>
      <c r="AM153" s="1" t="s">
        <v>79</v>
      </c>
      <c r="AN153" s="1">
        <v>1</v>
      </c>
    </row>
    <row r="154" spans="1:40" ht="16.5" x14ac:dyDescent="0.35">
      <c r="A154" s="1">
        <f t="shared" si="36"/>
        <v>1.5736188994609457</v>
      </c>
      <c r="B154" s="1">
        <f>Tabulka13[[#This Row],[x]]/2</f>
        <v>0.78680944973047284</v>
      </c>
      <c r="C154" s="1">
        <f>Tabulka13[[#This Row],[z2]]</f>
        <v>1.1004533051817338</v>
      </c>
      <c r="D154" s="1">
        <f>Tabulka13[[#This Row],[std2]]</f>
        <v>1.1462457933403521E-5</v>
      </c>
      <c r="E154" s="1">
        <v>1</v>
      </c>
      <c r="F154" s="1" t="s">
        <v>84</v>
      </c>
      <c r="G154" s="1" t="s">
        <v>74</v>
      </c>
      <c r="H154" s="1" t="str">
        <f>Tabulka13[[#This Row],[z2Label]]</f>
        <v>Dynamic viscosity (mPa.s)</v>
      </c>
      <c r="I154" s="1">
        <f t="shared" si="40"/>
        <v>10</v>
      </c>
      <c r="J154" s="1" t="s">
        <v>51</v>
      </c>
      <c r="K154">
        <v>1.1004533051817338</v>
      </c>
      <c r="L154">
        <v>1.1462457933403521E-5</v>
      </c>
      <c r="M154" s="1" t="s">
        <v>29</v>
      </c>
      <c r="N154" s="1" t="s">
        <v>28</v>
      </c>
      <c r="O154" s="1" t="s">
        <v>85</v>
      </c>
      <c r="P154" s="1">
        <f t="shared" si="41"/>
        <v>6.8156723707535907</v>
      </c>
      <c r="Q154" s="1" t="s">
        <v>51</v>
      </c>
      <c r="R154" s="1">
        <f>Tabulka13[[#This Row],[z2]]</f>
        <v>1.1004533051817338</v>
      </c>
      <c r="S154" s="1">
        <f>Tabulka13[[#This Row],[std2]]</f>
        <v>1.1462457933403521E-5</v>
      </c>
      <c r="T154" s="1" t="s">
        <v>54</v>
      </c>
      <c r="U154" s="1" t="s">
        <v>28</v>
      </c>
      <c r="V154" s="1" t="str">
        <f>Tabulka13[[#This Row],[z2Label]]</f>
        <v>Dynamic viscosity (mPa.s)</v>
      </c>
      <c r="W154" s="1">
        <f t="shared" si="39"/>
        <v>1.6079173852047479</v>
      </c>
      <c r="X154" s="1">
        <f>Tabulka13[[#This Row],[x4]]/2</f>
        <v>0.80395869260237396</v>
      </c>
      <c r="Y154" s="1">
        <f>Tabulka13[[#This Row],[z2]]</f>
        <v>1.1004533051817338</v>
      </c>
      <c r="Z154" s="1">
        <f>Tabulka13[[#This Row],[std2]]</f>
        <v>1.1462457933403521E-5</v>
      </c>
      <c r="AA154" s="1" t="s">
        <v>40</v>
      </c>
      <c r="AB154" s="1" t="s">
        <v>73</v>
      </c>
      <c r="AC154" s="1" t="str">
        <f>Tabulka13[[#This Row],[z2Label]]</f>
        <v>Dynamic viscosity (mPa.s)</v>
      </c>
      <c r="AD154" s="1" t="str">
        <f>Tabulka13[[#This Row],[y2]]</f>
        <v>N/A</v>
      </c>
      <c r="AE154" s="1">
        <f>Tabulka13[[#This Row],[x3]]</f>
        <v>6.8156723707535907</v>
      </c>
      <c r="AF154" s="1">
        <f>Tabulka13[[#This Row],[x2]]-Tabulka13[[#This Row],[x3]]</f>
        <v>3.1843276292464093</v>
      </c>
      <c r="AG154" s="1">
        <f>100-Tabulka13[[#This Row],[Na2O_proc]]-Tabulka13[[#This Row],[CO2_proc]]</f>
        <v>90</v>
      </c>
      <c r="AH154" s="1">
        <f>Tabulka13[[#This Row],[z2]]</f>
        <v>1.1004533051817338</v>
      </c>
      <c r="AI154" s="1">
        <f>Tabulka13[[#This Row],[std2]]</f>
        <v>1.1462457933403521E-5</v>
      </c>
      <c r="AJ154" s="1" t="str">
        <f>Tabulka13[[#This Row],[z2Label]]</f>
        <v>Dynamic viscosity (mPa.s)</v>
      </c>
      <c r="AK154" s="1">
        <v>25</v>
      </c>
      <c r="AL154" s="1" t="s">
        <v>56</v>
      </c>
      <c r="AM154" s="1" t="s">
        <v>79</v>
      </c>
      <c r="AN154" s="1">
        <v>1</v>
      </c>
    </row>
    <row r="155" spans="1:40" ht="16.5" x14ac:dyDescent="0.35">
      <c r="A155" s="1">
        <f t="shared" si="36"/>
        <v>2.4645996888679855</v>
      </c>
      <c r="B155" s="1">
        <f>Tabulka13[[#This Row],[x]]/2</f>
        <v>1.2322998444339928</v>
      </c>
      <c r="C155" s="1">
        <f>Tabulka13[[#This Row],[z2]]</f>
        <v>1.2708556034773388</v>
      </c>
      <c r="D155" s="1">
        <f>Tabulka13[[#This Row],[std2]]</f>
        <v>3.4137960952164056E-5</v>
      </c>
      <c r="E155" s="1">
        <v>1</v>
      </c>
      <c r="F155" s="1" t="s">
        <v>84</v>
      </c>
      <c r="G155" s="1" t="s">
        <v>74</v>
      </c>
      <c r="H155" s="1" t="str">
        <f>Tabulka13[[#This Row],[z2Label]]</f>
        <v>Dynamic viscosity (mPa.s)</v>
      </c>
      <c r="I155" s="1">
        <f t="shared" si="40"/>
        <v>15</v>
      </c>
      <c r="J155" s="1" t="s">
        <v>51</v>
      </c>
      <c r="K155">
        <v>1.2708556034773388</v>
      </c>
      <c r="L155">
        <v>3.4137960952164056E-5</v>
      </c>
      <c r="M155" s="1" t="s">
        <v>29</v>
      </c>
      <c r="N155" s="1" t="s">
        <v>28</v>
      </c>
      <c r="O155" s="1" t="s">
        <v>85</v>
      </c>
      <c r="P155" s="1">
        <f t="shared" si="41"/>
        <v>10.223508556130385</v>
      </c>
      <c r="Q155" s="1" t="s">
        <v>51</v>
      </c>
      <c r="R155" s="1">
        <f>Tabulka13[[#This Row],[z2]]</f>
        <v>1.2708556034773388</v>
      </c>
      <c r="S155" s="1">
        <f>Tabulka13[[#This Row],[std2]]</f>
        <v>3.4137960952164056E-5</v>
      </c>
      <c r="T155" s="1" t="s">
        <v>54</v>
      </c>
      <c r="U155" s="1" t="s">
        <v>28</v>
      </c>
      <c r="V155" s="1" t="str">
        <f>Tabulka13[[#This Row],[z2Label]]</f>
        <v>Dynamic viscosity (mPa.s)</v>
      </c>
      <c r="W155" s="1">
        <f t="shared" si="39"/>
        <v>2.5537511412075409</v>
      </c>
      <c r="X155" s="1">
        <f>Tabulka13[[#This Row],[x4]]/2</f>
        <v>1.2768755706037704</v>
      </c>
      <c r="Y155" s="1">
        <f>Tabulka13[[#This Row],[z2]]</f>
        <v>1.2708556034773388</v>
      </c>
      <c r="Z155" s="1">
        <f>Tabulka13[[#This Row],[std2]]</f>
        <v>3.4137960952164056E-5</v>
      </c>
      <c r="AA155" s="1" t="s">
        <v>40</v>
      </c>
      <c r="AB155" s="1" t="s">
        <v>73</v>
      </c>
      <c r="AC155" s="1" t="str">
        <f>Tabulka13[[#This Row],[z2Label]]</f>
        <v>Dynamic viscosity (mPa.s)</v>
      </c>
      <c r="AD155" s="1" t="str">
        <f>Tabulka13[[#This Row],[y2]]</f>
        <v>N/A</v>
      </c>
      <c r="AE155" s="1">
        <f>Tabulka13[[#This Row],[x3]]</f>
        <v>10.223508556130385</v>
      </c>
      <c r="AF155" s="1">
        <f>Tabulka13[[#This Row],[x2]]-Tabulka13[[#This Row],[x3]]</f>
        <v>4.7764914438696149</v>
      </c>
      <c r="AG155" s="1">
        <f>100-Tabulka13[[#This Row],[Na2O_proc]]-Tabulka13[[#This Row],[CO2_proc]]</f>
        <v>85</v>
      </c>
      <c r="AH155" s="1">
        <f>Tabulka13[[#This Row],[z2]]</f>
        <v>1.2708556034773388</v>
      </c>
      <c r="AI155" s="1">
        <f>Tabulka13[[#This Row],[std2]]</f>
        <v>3.4137960952164056E-5</v>
      </c>
      <c r="AJ155" s="1" t="str">
        <f>Tabulka13[[#This Row],[z2Label]]</f>
        <v>Dynamic viscosity (mPa.s)</v>
      </c>
      <c r="AK155" s="1">
        <v>25</v>
      </c>
      <c r="AL155" s="1" t="s">
        <v>56</v>
      </c>
      <c r="AM155" s="1" t="s">
        <v>79</v>
      </c>
      <c r="AN155" s="1">
        <v>1</v>
      </c>
    </row>
    <row r="156" spans="1:40" ht="16.5" x14ac:dyDescent="0.35">
      <c r="A156" s="1">
        <f t="shared" si="36"/>
        <v>3.4300206215404656</v>
      </c>
      <c r="B156" s="1">
        <f>Tabulka13[[#This Row],[x]]/2</f>
        <v>1.7150103107702328</v>
      </c>
      <c r="C156" s="1">
        <f>Tabulka13[[#This Row],[z2]]</f>
        <v>1.4940611499854255</v>
      </c>
      <c r="D156" s="1">
        <f>Tabulka13[[#This Row],[std2]]</f>
        <v>6.0993319593864238E-4</v>
      </c>
      <c r="E156" s="1">
        <v>1</v>
      </c>
      <c r="F156" s="1" t="s">
        <v>84</v>
      </c>
      <c r="G156" s="1" t="s">
        <v>74</v>
      </c>
      <c r="H156" s="1" t="str">
        <f>Tabulka13[[#This Row],[z2Label]]</f>
        <v>Dynamic viscosity (mPa.s)</v>
      </c>
      <c r="I156" s="1">
        <f t="shared" si="40"/>
        <v>20</v>
      </c>
      <c r="J156" s="1" t="s">
        <v>51</v>
      </c>
      <c r="K156">
        <v>1.4940611499854255</v>
      </c>
      <c r="L156">
        <v>6.0993319593864238E-4</v>
      </c>
      <c r="M156" s="1" t="s">
        <v>29</v>
      </c>
      <c r="N156" s="1" t="s">
        <v>28</v>
      </c>
      <c r="O156" s="1" t="s">
        <v>85</v>
      </c>
      <c r="P156" s="1">
        <f t="shared" si="41"/>
        <v>13.631344741507181</v>
      </c>
      <c r="Q156" s="1" t="s">
        <v>51</v>
      </c>
      <c r="R156" s="1">
        <f>Tabulka13[[#This Row],[z2]]</f>
        <v>1.4940611499854255</v>
      </c>
      <c r="S156" s="1">
        <f>Tabulka13[[#This Row],[std2]]</f>
        <v>6.0993319593864238E-4</v>
      </c>
      <c r="T156" s="1" t="s">
        <v>54</v>
      </c>
      <c r="U156" s="1" t="s">
        <v>28</v>
      </c>
      <c r="V156" s="1" t="str">
        <f>Tabulka13[[#This Row],[z2Label]]</f>
        <v>Dynamic viscosity (mPa.s)</v>
      </c>
      <c r="W156" s="1">
        <f t="shared" si="39"/>
        <v>3.617814116710683</v>
      </c>
      <c r="X156" s="1">
        <f>Tabulka13[[#This Row],[x4]]/2</f>
        <v>1.8089070583553415</v>
      </c>
      <c r="Y156" s="1">
        <f>Tabulka13[[#This Row],[z2]]</f>
        <v>1.4940611499854255</v>
      </c>
      <c r="Z156" s="1">
        <f>Tabulka13[[#This Row],[std2]]</f>
        <v>6.0993319593864238E-4</v>
      </c>
      <c r="AA156" s="1" t="s">
        <v>40</v>
      </c>
      <c r="AB156" s="1" t="s">
        <v>73</v>
      </c>
      <c r="AC156" s="1" t="str">
        <f>Tabulka13[[#This Row],[z2Label]]</f>
        <v>Dynamic viscosity (mPa.s)</v>
      </c>
      <c r="AD156" s="1" t="str">
        <f>Tabulka13[[#This Row],[y2]]</f>
        <v>N/A</v>
      </c>
      <c r="AE156" s="1">
        <f>Tabulka13[[#This Row],[x3]]</f>
        <v>13.631344741507181</v>
      </c>
      <c r="AF156" s="1">
        <f>Tabulka13[[#This Row],[x2]]-Tabulka13[[#This Row],[x3]]</f>
        <v>6.3686552584928187</v>
      </c>
      <c r="AG156" s="1">
        <f>100-Tabulka13[[#This Row],[Na2O_proc]]-Tabulka13[[#This Row],[CO2_proc]]</f>
        <v>80</v>
      </c>
      <c r="AH156" s="1">
        <f>Tabulka13[[#This Row],[z2]]</f>
        <v>1.4940611499854255</v>
      </c>
      <c r="AI156" s="1">
        <f>Tabulka13[[#This Row],[std2]]</f>
        <v>6.0993319593864238E-4</v>
      </c>
      <c r="AJ156" s="1" t="str">
        <f>Tabulka13[[#This Row],[z2Label]]</f>
        <v>Dynamic viscosity (mPa.s)</v>
      </c>
      <c r="AK156" s="1">
        <v>25</v>
      </c>
      <c r="AL156" s="1" t="s">
        <v>56</v>
      </c>
      <c r="AM156" s="1" t="s">
        <v>79</v>
      </c>
      <c r="AN156" s="1">
        <v>1</v>
      </c>
    </row>
    <row r="157" spans="1:40" ht="16.5" x14ac:dyDescent="0.35">
      <c r="A157" s="1">
        <f t="shared" si="36"/>
        <v>4.4762128721826278</v>
      </c>
      <c r="B157" s="1">
        <f>Tabulka13[[#This Row],[x]]/2</f>
        <v>2.2381064360913139</v>
      </c>
      <c r="C157" s="1">
        <f>Tabulka13[[#This Row],[z2]]</f>
        <v>1.7944066466668251</v>
      </c>
      <c r="D157" s="1">
        <f>Tabulka13[[#This Row],[std2]]</f>
        <v>9.0774107173277998E-4</v>
      </c>
      <c r="E157" s="1">
        <v>1</v>
      </c>
      <c r="F157" s="1" t="s">
        <v>84</v>
      </c>
      <c r="G157" s="1" t="s">
        <v>74</v>
      </c>
      <c r="H157" s="1" t="str">
        <f>Tabulka13[[#This Row],[z2Label]]</f>
        <v>Dynamic viscosity (mPa.s)</v>
      </c>
      <c r="I157" s="1">
        <f t="shared" si="40"/>
        <v>25</v>
      </c>
      <c r="J157" s="1" t="s">
        <v>51</v>
      </c>
      <c r="K157">
        <v>1.7944066466668251</v>
      </c>
      <c r="L157">
        <v>9.0774107173277998E-4</v>
      </c>
      <c r="M157" s="1" t="s">
        <v>29</v>
      </c>
      <c r="N157" s="1" t="s">
        <v>28</v>
      </c>
      <c r="O157" s="1" t="s">
        <v>85</v>
      </c>
      <c r="P157" s="1">
        <f t="shared" si="41"/>
        <v>17.039180926883976</v>
      </c>
      <c r="Q157" s="1" t="s">
        <v>51</v>
      </c>
      <c r="R157" s="1">
        <f>Tabulka13[[#This Row],[z2]]</f>
        <v>1.7944066466668251</v>
      </c>
      <c r="S157" s="1">
        <f>Tabulka13[[#This Row],[std2]]</f>
        <v>9.0774107173277998E-4</v>
      </c>
      <c r="T157" s="1" t="s">
        <v>54</v>
      </c>
      <c r="U157" s="1" t="s">
        <v>28</v>
      </c>
      <c r="V157" s="1" t="str">
        <f>Tabulka13[[#This Row],[z2Label]]</f>
        <v>Dynamic viscosity (mPa.s)</v>
      </c>
      <c r="W157" s="1">
        <f t="shared" si="39"/>
        <v>4.823752155614244</v>
      </c>
      <c r="X157" s="1">
        <f>Tabulka13[[#This Row],[x4]]/2</f>
        <v>2.411876077807122</v>
      </c>
      <c r="Y157" s="1">
        <f>Tabulka13[[#This Row],[z2]]</f>
        <v>1.7944066466668251</v>
      </c>
      <c r="Z157" s="1">
        <f>Tabulka13[[#This Row],[std2]]</f>
        <v>9.0774107173277998E-4</v>
      </c>
      <c r="AA157" s="1" t="s">
        <v>40</v>
      </c>
      <c r="AB157" s="1" t="s">
        <v>73</v>
      </c>
      <c r="AC157" s="1" t="str">
        <f>Tabulka13[[#This Row],[z2Label]]</f>
        <v>Dynamic viscosity (mPa.s)</v>
      </c>
      <c r="AD157" s="1" t="str">
        <f>Tabulka13[[#This Row],[y2]]</f>
        <v>N/A</v>
      </c>
      <c r="AE157" s="1">
        <f>Tabulka13[[#This Row],[x3]]</f>
        <v>17.039180926883976</v>
      </c>
      <c r="AF157" s="1">
        <f>Tabulka13[[#This Row],[x2]]-Tabulka13[[#This Row],[x3]]</f>
        <v>7.9608190731160242</v>
      </c>
      <c r="AG157" s="1">
        <f>100-Tabulka13[[#This Row],[Na2O_proc]]-Tabulka13[[#This Row],[CO2_proc]]</f>
        <v>75</v>
      </c>
      <c r="AH157" s="1">
        <f>Tabulka13[[#This Row],[z2]]</f>
        <v>1.7944066466668251</v>
      </c>
      <c r="AI157" s="1">
        <f>Tabulka13[[#This Row],[std2]]</f>
        <v>9.0774107173277998E-4</v>
      </c>
      <c r="AJ157" s="1" t="str">
        <f>Tabulka13[[#This Row],[z2Label]]</f>
        <v>Dynamic viscosity (mPa.s)</v>
      </c>
      <c r="AK157" s="1">
        <v>25</v>
      </c>
      <c r="AL157" s="1" t="s">
        <v>56</v>
      </c>
      <c r="AM157" s="1" t="s">
        <v>79</v>
      </c>
      <c r="AN157" s="1">
        <v>1</v>
      </c>
    </row>
    <row r="158" spans="1:40" ht="16.5" x14ac:dyDescent="0.35">
      <c r="A158" s="1">
        <f t="shared" si="36"/>
        <v>5.6068231974241156</v>
      </c>
      <c r="B158" s="1">
        <f>Tabulka13[[#This Row],[x]]/2</f>
        <v>2.8034115987120578</v>
      </c>
      <c r="C158" s="1">
        <f>Tabulka13[[#This Row],[z2]]</f>
        <v>2.2088060902353819</v>
      </c>
      <c r="D158" s="1">
        <f>Tabulka13[[#This Row],[std2]]</f>
        <v>2.445254362278371E-4</v>
      </c>
      <c r="E158" s="1">
        <v>1</v>
      </c>
      <c r="F158" s="1" t="s">
        <v>84</v>
      </c>
      <c r="G158" s="1" t="s">
        <v>74</v>
      </c>
      <c r="H158" s="1" t="str">
        <f>Tabulka13[[#This Row],[z2Label]]</f>
        <v>Dynamic viscosity (mPa.s)</v>
      </c>
      <c r="I158" s="1">
        <f t="shared" si="40"/>
        <v>30</v>
      </c>
      <c r="J158" s="1" t="s">
        <v>51</v>
      </c>
      <c r="K158">
        <v>2.2088060902353819</v>
      </c>
      <c r="L158">
        <v>2.445254362278371E-4</v>
      </c>
      <c r="M158" s="1" t="s">
        <v>29</v>
      </c>
      <c r="N158" s="1" t="s">
        <v>28</v>
      </c>
      <c r="O158" s="1" t="s">
        <v>85</v>
      </c>
      <c r="P158" s="1">
        <f t="shared" si="41"/>
        <v>20.44701711226077</v>
      </c>
      <c r="Q158" s="1" t="s">
        <v>51</v>
      </c>
      <c r="R158" s="1">
        <f>Tabulka13[[#This Row],[z2]]</f>
        <v>2.2088060902353819</v>
      </c>
      <c r="S158" s="1">
        <f>Tabulka13[[#This Row],[std2]]</f>
        <v>2.445254362278371E-4</v>
      </c>
      <c r="T158" s="1" t="s">
        <v>54</v>
      </c>
      <c r="U158" s="1" t="s">
        <v>28</v>
      </c>
      <c r="V158" s="1" t="str">
        <f>Tabulka13[[#This Row],[z2Label]]</f>
        <v>Dynamic viscosity (mPa.s)</v>
      </c>
      <c r="W158" s="1">
        <f t="shared" si="39"/>
        <v>6.2019670572183134</v>
      </c>
      <c r="X158" s="1">
        <f>Tabulka13[[#This Row],[x4]]/2</f>
        <v>3.1009835286091567</v>
      </c>
      <c r="Y158" s="1">
        <f>Tabulka13[[#This Row],[z2]]</f>
        <v>2.2088060902353819</v>
      </c>
      <c r="Z158" s="1">
        <f>Tabulka13[[#This Row],[std2]]</f>
        <v>2.445254362278371E-4</v>
      </c>
      <c r="AA158" s="1" t="s">
        <v>40</v>
      </c>
      <c r="AB158" s="1" t="s">
        <v>73</v>
      </c>
      <c r="AC158" s="1" t="str">
        <f>Tabulka13[[#This Row],[z2Label]]</f>
        <v>Dynamic viscosity (mPa.s)</v>
      </c>
      <c r="AD158" s="1" t="str">
        <f>Tabulka13[[#This Row],[y2]]</f>
        <v>N/A</v>
      </c>
      <c r="AE158" s="1">
        <f>Tabulka13[[#This Row],[x3]]</f>
        <v>20.44701711226077</v>
      </c>
      <c r="AF158" s="1">
        <f>Tabulka13[[#This Row],[x2]]-Tabulka13[[#This Row],[x3]]</f>
        <v>9.5529828877392298</v>
      </c>
      <c r="AG158" s="1">
        <f>100-Tabulka13[[#This Row],[Na2O_proc]]-Tabulka13[[#This Row],[CO2_proc]]</f>
        <v>70</v>
      </c>
      <c r="AH158" s="1">
        <f>Tabulka13[[#This Row],[z2]]</f>
        <v>2.2088060902353819</v>
      </c>
      <c r="AI158" s="1">
        <f>Tabulka13[[#This Row],[std2]]</f>
        <v>2.445254362278371E-4</v>
      </c>
      <c r="AJ158" s="1" t="str">
        <f>Tabulka13[[#This Row],[z2Label]]</f>
        <v>Dynamic viscosity (mPa.s)</v>
      </c>
      <c r="AK158" s="1">
        <v>25</v>
      </c>
      <c r="AL158" s="1" t="s">
        <v>56</v>
      </c>
      <c r="AM158" s="1" t="s">
        <v>79</v>
      </c>
      <c r="AN158" s="1">
        <v>1</v>
      </c>
    </row>
    <row r="159" spans="1:40" ht="16.5" x14ac:dyDescent="0.35">
      <c r="A159" s="1">
        <f t="shared" si="36"/>
        <v>6.8273108787670482</v>
      </c>
      <c r="B159" s="1">
        <f>Tabulka13[[#This Row],[x]]/2</f>
        <v>3.4136554393835241</v>
      </c>
      <c r="C159" s="1">
        <f>Tabulka13[[#This Row],[z2]]</f>
        <v>2.8034835344917211</v>
      </c>
      <c r="D159" s="1">
        <f>Tabulka13[[#This Row],[std2]]</f>
        <v>9.9171828983060287E-5</v>
      </c>
      <c r="E159" s="1">
        <v>1</v>
      </c>
      <c r="F159" s="1" t="s">
        <v>84</v>
      </c>
      <c r="G159" s="1" t="s">
        <v>74</v>
      </c>
      <c r="H159" s="1" t="str">
        <f>Tabulka13[[#This Row],[z2Label]]</f>
        <v>Dynamic viscosity (mPa.s)</v>
      </c>
      <c r="I159" s="1">
        <f t="shared" si="40"/>
        <v>35</v>
      </c>
      <c r="J159" s="1" t="s">
        <v>51</v>
      </c>
      <c r="K159">
        <v>2.8034835344917211</v>
      </c>
      <c r="L159">
        <v>9.9171828983060287E-5</v>
      </c>
      <c r="M159" s="1" t="s">
        <v>29</v>
      </c>
      <c r="N159" s="1" t="s">
        <v>28</v>
      </c>
      <c r="O159" s="1" t="s">
        <v>85</v>
      </c>
      <c r="P159" s="1">
        <f t="shared" si="41"/>
        <v>23.854853297637565</v>
      </c>
      <c r="Q159" s="1" t="s">
        <v>51</v>
      </c>
      <c r="R159" s="1">
        <f>Tabulka13[[#This Row],[z2]]</f>
        <v>2.8034835344917211</v>
      </c>
      <c r="S159" s="1">
        <f>Tabulka13[[#This Row],[std2]]</f>
        <v>9.9171828983060287E-5</v>
      </c>
      <c r="T159" s="1" t="s">
        <v>54</v>
      </c>
      <c r="U159" s="1" t="s">
        <v>28</v>
      </c>
      <c r="V159" s="1" t="str">
        <f>Tabulka13[[#This Row],[z2Label]]</f>
        <v>Dynamic viscosity (mPa.s)</v>
      </c>
      <c r="W159" s="1">
        <f t="shared" si="39"/>
        <v>7.7922150206076255</v>
      </c>
      <c r="X159" s="1">
        <f>Tabulka13[[#This Row],[x4]]/2</f>
        <v>3.8961075103038127</v>
      </c>
      <c r="Y159" s="1">
        <f>Tabulka13[[#This Row],[z2]]</f>
        <v>2.8034835344917211</v>
      </c>
      <c r="Z159" s="1">
        <f>Tabulka13[[#This Row],[std2]]</f>
        <v>9.9171828983060287E-5</v>
      </c>
      <c r="AA159" s="1" t="s">
        <v>40</v>
      </c>
      <c r="AB159" s="1" t="s">
        <v>73</v>
      </c>
      <c r="AC159" s="1" t="str">
        <f>Tabulka13[[#This Row],[z2Label]]</f>
        <v>Dynamic viscosity (mPa.s)</v>
      </c>
      <c r="AD159" s="1" t="str">
        <f>Tabulka13[[#This Row],[y2]]</f>
        <v>N/A</v>
      </c>
      <c r="AE159" s="1">
        <f>Tabulka13[[#This Row],[x3]]</f>
        <v>23.854853297637565</v>
      </c>
      <c r="AF159" s="1">
        <f>Tabulka13[[#This Row],[x2]]-Tabulka13[[#This Row],[x3]]</f>
        <v>11.145146702362435</v>
      </c>
      <c r="AG159" s="1">
        <f>100-Tabulka13[[#This Row],[Na2O_proc]]-Tabulka13[[#This Row],[CO2_proc]]</f>
        <v>65</v>
      </c>
      <c r="AH159" s="1">
        <f>Tabulka13[[#This Row],[z2]]</f>
        <v>2.8034835344917211</v>
      </c>
      <c r="AI159" s="1">
        <f>Tabulka13[[#This Row],[std2]]</f>
        <v>9.9171828983060287E-5</v>
      </c>
      <c r="AJ159" s="1" t="str">
        <f>Tabulka13[[#This Row],[z2Label]]</f>
        <v>Dynamic viscosity (mPa.s)</v>
      </c>
      <c r="AK159" s="1">
        <v>25</v>
      </c>
      <c r="AL159" s="1" t="s">
        <v>56</v>
      </c>
      <c r="AM159" s="1" t="s">
        <v>79</v>
      </c>
      <c r="AN159" s="1">
        <v>1</v>
      </c>
    </row>
    <row r="160" spans="1:40" ht="16.5" x14ac:dyDescent="0.35">
      <c r="A160" s="1">
        <f t="shared" si="36"/>
        <v>8.1448572772330952</v>
      </c>
      <c r="B160" s="1">
        <f>Tabulka13[[#This Row],[x]]/2</f>
        <v>4.0724286386165476</v>
      </c>
      <c r="C160" s="1">
        <f>Tabulka13[[#This Row],[z2]]</f>
        <v>3.7018902994709597</v>
      </c>
      <c r="D160" s="1">
        <f>Tabulka13[[#This Row],[std2]]</f>
        <v>2.1837801346246996E-4</v>
      </c>
      <c r="E160" s="1">
        <v>1</v>
      </c>
      <c r="F160" s="1" t="s">
        <v>84</v>
      </c>
      <c r="G160" s="1" t="s">
        <v>74</v>
      </c>
      <c r="H160" s="1" t="str">
        <f>Tabulka13[[#This Row],[z2Label]]</f>
        <v>Dynamic viscosity (mPa.s)</v>
      </c>
      <c r="I160" s="1">
        <f t="shared" si="40"/>
        <v>40</v>
      </c>
      <c r="J160" s="1" t="s">
        <v>51</v>
      </c>
      <c r="K160">
        <v>3.7018902994709597</v>
      </c>
      <c r="L160">
        <v>2.1837801346246996E-4</v>
      </c>
      <c r="M160" s="1" t="s">
        <v>29</v>
      </c>
      <c r="N160" s="1" t="s">
        <v>28</v>
      </c>
      <c r="O160" s="1" t="s">
        <v>85</v>
      </c>
      <c r="P160" s="1">
        <f t="shared" si="41"/>
        <v>27.262689483014363</v>
      </c>
      <c r="Q160" s="1" t="s">
        <v>51</v>
      </c>
      <c r="R160" s="1">
        <f>Tabulka13[[#This Row],[z2]]</f>
        <v>3.7018902994709597</v>
      </c>
      <c r="S160" s="1">
        <f>Tabulka13[[#This Row],[std2]]</f>
        <v>2.1837801346246996E-4</v>
      </c>
      <c r="T160" s="1" t="s">
        <v>54</v>
      </c>
      <c r="U160" s="1" t="s">
        <v>28</v>
      </c>
      <c r="V160" s="1" t="str">
        <f>Tabulka13[[#This Row],[z2Label]]</f>
        <v>Dynamic viscosity (mPa.s)</v>
      </c>
      <c r="W160" s="1">
        <f t="shared" si="39"/>
        <v>9.6475043112284879</v>
      </c>
      <c r="X160" s="1">
        <f>Tabulka13[[#This Row],[x4]]/2</f>
        <v>4.823752155614244</v>
      </c>
      <c r="Y160" s="1">
        <f>Tabulka13[[#This Row],[z2]]</f>
        <v>3.7018902994709597</v>
      </c>
      <c r="Z160" s="1">
        <f>Tabulka13[[#This Row],[std2]]</f>
        <v>2.1837801346246996E-4</v>
      </c>
      <c r="AA160" s="1" t="s">
        <v>40</v>
      </c>
      <c r="AB160" s="1" t="s">
        <v>73</v>
      </c>
      <c r="AC160" s="1" t="str">
        <f>Tabulka13[[#This Row],[z2Label]]</f>
        <v>Dynamic viscosity (mPa.s)</v>
      </c>
      <c r="AD160" s="1" t="str">
        <f>Tabulka13[[#This Row],[y2]]</f>
        <v>N/A</v>
      </c>
      <c r="AE160" s="1">
        <f>Tabulka13[[#This Row],[x3]]</f>
        <v>27.262689483014363</v>
      </c>
      <c r="AF160" s="1">
        <f>Tabulka13[[#This Row],[x2]]-Tabulka13[[#This Row],[x3]]</f>
        <v>12.737310516985637</v>
      </c>
      <c r="AG160" s="1">
        <f>100-Tabulka13[[#This Row],[Na2O_proc]]-Tabulka13[[#This Row],[CO2_proc]]</f>
        <v>60.000000000000007</v>
      </c>
      <c r="AH160" s="1">
        <f>Tabulka13[[#This Row],[z2]]</f>
        <v>3.7018902994709597</v>
      </c>
      <c r="AI160" s="1">
        <f>Tabulka13[[#This Row],[std2]]</f>
        <v>2.1837801346246996E-4</v>
      </c>
      <c r="AJ160" s="1" t="str">
        <f>Tabulka13[[#This Row],[z2Label]]</f>
        <v>Dynamic viscosity (mPa.s)</v>
      </c>
      <c r="AK160" s="1">
        <v>25</v>
      </c>
      <c r="AL160" s="1" t="s">
        <v>56</v>
      </c>
      <c r="AM160" s="1" t="s">
        <v>79</v>
      </c>
      <c r="AN160" s="1">
        <v>1</v>
      </c>
    </row>
    <row r="161" spans="1:40" ht="16.5" x14ac:dyDescent="0.35">
      <c r="A161" s="1">
        <f t="shared" si="36"/>
        <v>9.5571397561593265</v>
      </c>
      <c r="B161" s="1">
        <f>Tabulka13[[#This Row],[x]]/2</f>
        <v>4.7785698780796633</v>
      </c>
      <c r="C161" s="1">
        <f>Tabulka13[[#This Row],[z2]]</f>
        <v>5.1020538885227102</v>
      </c>
      <c r="D161" s="1">
        <f>Tabulka13[[#This Row],[std2]]</f>
        <v>1.5791826749647557E-3</v>
      </c>
      <c r="E161" s="1">
        <v>1</v>
      </c>
      <c r="F161" s="1" t="s">
        <v>84</v>
      </c>
      <c r="G161" s="1" t="s">
        <v>74</v>
      </c>
      <c r="H161" s="1" t="str">
        <f>Tabulka13[[#This Row],[z2Label]]</f>
        <v>Dynamic viscosity (mPa.s)</v>
      </c>
      <c r="I161" s="1">
        <f t="shared" si="40"/>
        <v>45</v>
      </c>
      <c r="J161" s="1" t="s">
        <v>51</v>
      </c>
      <c r="K161">
        <v>5.1020538885227102</v>
      </c>
      <c r="L161">
        <v>1.5791826749647557E-3</v>
      </c>
      <c r="M161" s="1" t="s">
        <v>29</v>
      </c>
      <c r="N161" s="1" t="s">
        <v>28</v>
      </c>
      <c r="O161" s="1" t="s">
        <v>85</v>
      </c>
      <c r="P161" s="1">
        <f t="shared" si="41"/>
        <v>30.670525668391154</v>
      </c>
      <c r="Q161" s="1" t="s">
        <v>51</v>
      </c>
      <c r="R161" s="1">
        <f>Tabulka13[[#This Row],[z2]]</f>
        <v>5.1020538885227102</v>
      </c>
      <c r="S161" s="1">
        <f>Tabulka13[[#This Row],[std2]]</f>
        <v>1.5791826749647557E-3</v>
      </c>
      <c r="T161" s="1" t="s">
        <v>54</v>
      </c>
      <c r="U161" s="1" t="s">
        <v>28</v>
      </c>
      <c r="V161" s="1" t="str">
        <f>Tabulka13[[#This Row],[z2Label]]</f>
        <v>Dynamic viscosity (mPa.s)</v>
      </c>
      <c r="W161" s="1">
        <f t="shared" si="39"/>
        <v>11.840118927416782</v>
      </c>
      <c r="X161" s="1">
        <f>Tabulka13[[#This Row],[x4]]/2</f>
        <v>5.920059463708391</v>
      </c>
      <c r="Y161" s="1">
        <f>Tabulka13[[#This Row],[z2]]</f>
        <v>5.1020538885227102</v>
      </c>
      <c r="Z161" s="1">
        <f>Tabulka13[[#This Row],[std2]]</f>
        <v>1.5791826749647557E-3</v>
      </c>
      <c r="AA161" s="1" t="s">
        <v>40</v>
      </c>
      <c r="AB161" s="1" t="s">
        <v>73</v>
      </c>
      <c r="AC161" s="1" t="str">
        <f>Tabulka13[[#This Row],[z2Label]]</f>
        <v>Dynamic viscosity (mPa.s)</v>
      </c>
      <c r="AD161" s="1" t="str">
        <f>Tabulka13[[#This Row],[y2]]</f>
        <v>N/A</v>
      </c>
      <c r="AE161" s="1">
        <f>Tabulka13[[#This Row],[x3]]</f>
        <v>30.670525668391154</v>
      </c>
      <c r="AF161" s="1">
        <f>Tabulka13[[#This Row],[x2]]-Tabulka13[[#This Row],[x3]]</f>
        <v>14.329474331608846</v>
      </c>
      <c r="AG161" s="1">
        <f>100-Tabulka13[[#This Row],[Na2O_proc]]-Tabulka13[[#This Row],[CO2_proc]]</f>
        <v>55</v>
      </c>
      <c r="AH161" s="1">
        <f>Tabulka13[[#This Row],[z2]]</f>
        <v>5.1020538885227102</v>
      </c>
      <c r="AI161" s="1">
        <f>Tabulka13[[#This Row],[std2]]</f>
        <v>1.5791826749647557E-3</v>
      </c>
      <c r="AJ161" s="1" t="str">
        <f>Tabulka13[[#This Row],[z2Label]]</f>
        <v>Dynamic viscosity (mPa.s)</v>
      </c>
      <c r="AK161" s="1">
        <v>25</v>
      </c>
      <c r="AL161" s="1" t="s">
        <v>56</v>
      </c>
      <c r="AM161" s="1" t="s">
        <v>79</v>
      </c>
      <c r="AN161" s="1">
        <v>1</v>
      </c>
    </row>
    <row r="162" spans="1:40" ht="16.5" x14ac:dyDescent="0.35">
      <c r="A162" s="1">
        <f t="shared" si="36"/>
        <v>11.066821026735646</v>
      </c>
      <c r="B162" s="1">
        <f>Tabulka13[[#This Row],[x]]/2</f>
        <v>5.5334105133678229</v>
      </c>
      <c r="C162" s="1">
        <f>Tabulka13[[#This Row],[z2]]</f>
        <v>7.3948747960907415</v>
      </c>
      <c r="D162" s="1">
        <f>Tabulka13[[#This Row],[std2]]</f>
        <v>6.6839453287377516E-3</v>
      </c>
      <c r="E162" s="1">
        <v>1</v>
      </c>
      <c r="F162" s="1" t="s">
        <v>84</v>
      </c>
      <c r="G162" s="1" t="s">
        <v>74</v>
      </c>
      <c r="H162" s="1" t="str">
        <f>Tabulka13[[#This Row],[z2Label]]</f>
        <v>Dynamic viscosity (mPa.s)</v>
      </c>
      <c r="I162" s="1">
        <f t="shared" si="40"/>
        <v>50</v>
      </c>
      <c r="J162" s="1" t="s">
        <v>51</v>
      </c>
      <c r="K162">
        <v>7.3948747960907415</v>
      </c>
      <c r="L162">
        <v>6.6839453287377516E-3</v>
      </c>
      <c r="M162" s="1" t="s">
        <v>29</v>
      </c>
      <c r="N162" s="1" t="s">
        <v>28</v>
      </c>
      <c r="O162" s="1" t="s">
        <v>85</v>
      </c>
      <c r="P162" s="1">
        <f t="shared" si="41"/>
        <v>34.078361853767952</v>
      </c>
      <c r="Q162" s="1" t="s">
        <v>51</v>
      </c>
      <c r="R162" s="1">
        <f>Tabulka13[[#This Row],[z2]]</f>
        <v>7.3948747960907415</v>
      </c>
      <c r="S162" s="1">
        <f>Tabulka13[[#This Row],[std2]]</f>
        <v>6.6839453287377516E-3</v>
      </c>
      <c r="T162" s="1" t="s">
        <v>54</v>
      </c>
      <c r="U162" s="1" t="s">
        <v>28</v>
      </c>
      <c r="V162" s="1" t="str">
        <f>Tabulka13[[#This Row],[z2Label]]</f>
        <v>Dynamic viscosity (mPa.s)</v>
      </c>
      <c r="W162" s="1">
        <f t="shared" si="39"/>
        <v>14.471256466842734</v>
      </c>
      <c r="X162" s="1">
        <f>Tabulka13[[#This Row],[x4]]/2</f>
        <v>7.2356282334213669</v>
      </c>
      <c r="Y162" s="1">
        <f>Tabulka13[[#This Row],[z2]]</f>
        <v>7.3948747960907415</v>
      </c>
      <c r="Z162" s="1">
        <f>Tabulka13[[#This Row],[std2]]</f>
        <v>6.6839453287377516E-3</v>
      </c>
      <c r="AA162" s="1" t="s">
        <v>40</v>
      </c>
      <c r="AB162" s="1" t="s">
        <v>73</v>
      </c>
      <c r="AC162" s="1" t="str">
        <f>Tabulka13[[#This Row],[z2Label]]</f>
        <v>Dynamic viscosity (mPa.s)</v>
      </c>
      <c r="AD162" s="1" t="str">
        <f>Tabulka13[[#This Row],[y2]]</f>
        <v>N/A</v>
      </c>
      <c r="AE162" s="1">
        <f>Tabulka13[[#This Row],[x3]]</f>
        <v>34.078361853767952</v>
      </c>
      <c r="AF162" s="1">
        <f>Tabulka13[[#This Row],[x2]]-Tabulka13[[#This Row],[x3]]</f>
        <v>15.921638146232048</v>
      </c>
      <c r="AG162" s="1">
        <f>100-Tabulka13[[#This Row],[Na2O_proc]]-Tabulka13[[#This Row],[CO2_proc]]</f>
        <v>50.000000000000007</v>
      </c>
      <c r="AH162" s="1">
        <f>Tabulka13[[#This Row],[z2]]</f>
        <v>7.3948747960907415</v>
      </c>
      <c r="AI162" s="1">
        <f>Tabulka13[[#This Row],[std2]]</f>
        <v>6.6839453287377516E-3</v>
      </c>
      <c r="AJ162" s="1" t="str">
        <f>Tabulka13[[#This Row],[z2Label]]</f>
        <v>Dynamic viscosity (mPa.s)</v>
      </c>
      <c r="AK162" s="1">
        <v>25</v>
      </c>
      <c r="AL162" s="1" t="s">
        <v>56</v>
      </c>
      <c r="AM162" s="1" t="s">
        <v>79</v>
      </c>
      <c r="AN162" s="1">
        <v>1</v>
      </c>
    </row>
    <row r="163" spans="1:40" ht="16.5" x14ac:dyDescent="0.35">
      <c r="A163" s="1">
        <f t="shared" si="36"/>
        <v>0</v>
      </c>
      <c r="B163" s="1">
        <f>Tabulka13[[#This Row],[x]]/2</f>
        <v>0</v>
      </c>
      <c r="C163" s="1">
        <f>Tabulka13[[#This Row],[z2]]</f>
        <v>0.77901098169446481</v>
      </c>
      <c r="D163" s="1">
        <f>Tabulka13[[#This Row],[std2]]</f>
        <v>2.1986370004217341E-3</v>
      </c>
      <c r="E163" s="1">
        <v>1</v>
      </c>
      <c r="F163" s="1" t="s">
        <v>84</v>
      </c>
      <c r="G163" s="1" t="s">
        <v>74</v>
      </c>
      <c r="H163" s="1" t="str">
        <f>Tabulka13[[#This Row],[z2Label]]</f>
        <v>Dynamic viscosity (mPa.s)</v>
      </c>
      <c r="I163" s="1">
        <f t="shared" ref="I163:I173" si="42">I119</f>
        <v>0</v>
      </c>
      <c r="J163" s="1" t="s">
        <v>51</v>
      </c>
      <c r="K163" s="1">
        <v>0.77901098169446481</v>
      </c>
      <c r="L163" s="1">
        <v>2.1986370004217341E-3</v>
      </c>
      <c r="M163" s="1" t="s">
        <v>29</v>
      </c>
      <c r="N163" s="1" t="s">
        <v>28</v>
      </c>
      <c r="O163" s="1" t="s">
        <v>85</v>
      </c>
      <c r="P163" s="1">
        <f t="shared" ref="P163:P173" si="43">P119</f>
        <v>0</v>
      </c>
      <c r="Q163" s="1" t="s">
        <v>51</v>
      </c>
      <c r="R163" s="1">
        <f>Tabulka13[[#This Row],[z2]]</f>
        <v>0.77901098169446481</v>
      </c>
      <c r="S163" s="1">
        <f>Tabulka13[[#This Row],[std2]]</f>
        <v>2.1986370004217341E-3</v>
      </c>
      <c r="T163" s="1" t="s">
        <v>54</v>
      </c>
      <c r="U163" s="1" t="s">
        <v>28</v>
      </c>
      <c r="V163" s="1" t="str">
        <f>Tabulka13[[#This Row],[z2Label]]</f>
        <v>Dynamic viscosity (mPa.s)</v>
      </c>
      <c r="W163" s="1">
        <f t="shared" si="39"/>
        <v>0</v>
      </c>
      <c r="X163" s="1">
        <f>Tabulka13[[#This Row],[x4]]/2</f>
        <v>0</v>
      </c>
      <c r="Y163" s="1">
        <f>Tabulka13[[#This Row],[z2]]</f>
        <v>0.77901098169446481</v>
      </c>
      <c r="Z163" s="1">
        <f>Tabulka13[[#This Row],[std2]]</f>
        <v>2.1986370004217341E-3</v>
      </c>
      <c r="AA163" s="1" t="s">
        <v>40</v>
      </c>
      <c r="AB163" s="1" t="s">
        <v>73</v>
      </c>
      <c r="AC163" s="1" t="str">
        <f>Tabulka13[[#This Row],[z2Label]]</f>
        <v>Dynamic viscosity (mPa.s)</v>
      </c>
      <c r="AD163" s="1" t="str">
        <f>Tabulka13[[#This Row],[y2]]</f>
        <v>N/A</v>
      </c>
      <c r="AE163" s="1">
        <f>Tabulka13[[#This Row],[x3]]</f>
        <v>0</v>
      </c>
      <c r="AF163" s="1">
        <f>Tabulka13[[#This Row],[x2]]-Tabulka13[[#This Row],[x3]]</f>
        <v>0</v>
      </c>
      <c r="AG163" s="1">
        <f>100-Tabulka13[[#This Row],[Na2O_proc]]-Tabulka13[[#This Row],[CO2_proc]]</f>
        <v>100</v>
      </c>
      <c r="AH163" s="1">
        <f>Tabulka13[[#This Row],[z2]]</f>
        <v>0.77901098169446481</v>
      </c>
      <c r="AI163" s="1">
        <f>Tabulka13[[#This Row],[std2]]</f>
        <v>2.1986370004217341E-3</v>
      </c>
      <c r="AJ163" s="1" t="str">
        <f>Tabulka13[[#This Row],[z2Label]]</f>
        <v>Dynamic viscosity (mPa.s)</v>
      </c>
      <c r="AK163" s="1">
        <v>30</v>
      </c>
      <c r="AL163" s="1" t="s">
        <v>56</v>
      </c>
      <c r="AM163" s="1" t="s">
        <v>79</v>
      </c>
      <c r="AN163" s="1">
        <v>100</v>
      </c>
    </row>
    <row r="164" spans="1:40" ht="16.5" x14ac:dyDescent="0.35">
      <c r="A164" s="1">
        <f t="shared" si="36"/>
        <v>0.7524185087370211</v>
      </c>
      <c r="B164" s="1">
        <f>Tabulka13[[#This Row],[x]]/2</f>
        <v>0.37620925436851055</v>
      </c>
      <c r="C164" s="1">
        <f>Tabulka13[[#This Row],[z2]]</f>
        <v>0.8665691112225169</v>
      </c>
      <c r="D164" s="1">
        <f>Tabulka13[[#This Row],[std2]]</f>
        <v>4.6164797235959344E-5</v>
      </c>
      <c r="E164" s="1">
        <v>1</v>
      </c>
      <c r="F164" s="1" t="s">
        <v>84</v>
      </c>
      <c r="G164" s="1" t="s">
        <v>74</v>
      </c>
      <c r="H164" s="1" t="str">
        <f>Tabulka13[[#This Row],[z2Label]]</f>
        <v>Dynamic viscosity (mPa.s)</v>
      </c>
      <c r="I164" s="1">
        <f t="shared" si="42"/>
        <v>5</v>
      </c>
      <c r="J164" s="1" t="s">
        <v>51</v>
      </c>
      <c r="K164">
        <v>0.8665691112225169</v>
      </c>
      <c r="L164">
        <v>4.6164797235959344E-5</v>
      </c>
      <c r="M164" s="1" t="s">
        <v>29</v>
      </c>
      <c r="N164" s="1" t="s">
        <v>28</v>
      </c>
      <c r="O164" s="1" t="s">
        <v>85</v>
      </c>
      <c r="P164" s="1">
        <f t="shared" si="43"/>
        <v>3.4078361853767953</v>
      </c>
      <c r="Q164" s="1" t="s">
        <v>51</v>
      </c>
      <c r="R164" s="1">
        <f>Tabulka13[[#This Row],[z2]]</f>
        <v>0.8665691112225169</v>
      </c>
      <c r="S164" s="1">
        <f>Tabulka13[[#This Row],[std2]]</f>
        <v>4.6164797235959344E-5</v>
      </c>
      <c r="T164" s="1" t="s">
        <v>54</v>
      </c>
      <c r="U164" s="1" t="s">
        <v>28</v>
      </c>
      <c r="V164" s="1" t="str">
        <f>Tabulka13[[#This Row],[z2Label]]</f>
        <v>Dynamic viscosity (mPa.s)</v>
      </c>
      <c r="W164" s="1">
        <f t="shared" si="39"/>
        <v>0.76164507720224905</v>
      </c>
      <c r="X164" s="1">
        <f>Tabulka13[[#This Row],[x4]]/2</f>
        <v>0.38082253860112453</v>
      </c>
      <c r="Y164" s="1">
        <f>Tabulka13[[#This Row],[z2]]</f>
        <v>0.8665691112225169</v>
      </c>
      <c r="Z164" s="1">
        <f>Tabulka13[[#This Row],[std2]]</f>
        <v>4.6164797235959344E-5</v>
      </c>
      <c r="AA164" s="1" t="s">
        <v>40</v>
      </c>
      <c r="AB164" s="1" t="s">
        <v>73</v>
      </c>
      <c r="AC164" s="1" t="str">
        <f>Tabulka13[[#This Row],[z2Label]]</f>
        <v>Dynamic viscosity (mPa.s)</v>
      </c>
      <c r="AD164" s="1" t="str">
        <f>Tabulka13[[#This Row],[y2]]</f>
        <v>N/A</v>
      </c>
      <c r="AE164" s="1">
        <f>Tabulka13[[#This Row],[x3]]</f>
        <v>3.4078361853767953</v>
      </c>
      <c r="AF164" s="1">
        <f>Tabulka13[[#This Row],[x2]]-Tabulka13[[#This Row],[x3]]</f>
        <v>1.5921638146232047</v>
      </c>
      <c r="AG164" s="1">
        <f>100-Tabulka13[[#This Row],[Na2O_proc]]-Tabulka13[[#This Row],[CO2_proc]]</f>
        <v>95</v>
      </c>
      <c r="AH164" s="1">
        <f>Tabulka13[[#This Row],[z2]]</f>
        <v>0.8665691112225169</v>
      </c>
      <c r="AI164" s="1">
        <f>Tabulka13[[#This Row],[std2]]</f>
        <v>4.6164797235959344E-5</v>
      </c>
      <c r="AJ164" s="1" t="str">
        <f>Tabulka13[[#This Row],[z2Label]]</f>
        <v>Dynamic viscosity (mPa.s)</v>
      </c>
      <c r="AK164" s="1">
        <v>30</v>
      </c>
      <c r="AL164" s="1" t="s">
        <v>56</v>
      </c>
      <c r="AM164" s="1" t="s">
        <v>79</v>
      </c>
      <c r="AN164" s="1">
        <v>1</v>
      </c>
    </row>
    <row r="165" spans="1:40" ht="16.5" x14ac:dyDescent="0.35">
      <c r="A165" s="1">
        <f t="shared" si="36"/>
        <v>1.570862125104012</v>
      </c>
      <c r="B165" s="1">
        <f>Tabulka13[[#This Row],[x]]/2</f>
        <v>0.78543106255200601</v>
      </c>
      <c r="C165" s="1">
        <f>Tabulka13[[#This Row],[z2]]</f>
        <v>0.98374167398823253</v>
      </c>
      <c r="D165" s="1">
        <f>Tabulka13[[#This Row],[std2]]</f>
        <v>1.031748259682283E-4</v>
      </c>
      <c r="E165" s="1">
        <v>1</v>
      </c>
      <c r="F165" s="1" t="s">
        <v>84</v>
      </c>
      <c r="G165" s="1" t="s">
        <v>74</v>
      </c>
      <c r="H165" s="1" t="str">
        <f>Tabulka13[[#This Row],[z2Label]]</f>
        <v>Dynamic viscosity (mPa.s)</v>
      </c>
      <c r="I165" s="1">
        <f t="shared" si="42"/>
        <v>10</v>
      </c>
      <c r="J165" s="1" t="s">
        <v>51</v>
      </c>
      <c r="K165">
        <v>0.98374167398823253</v>
      </c>
      <c r="L165">
        <v>1.031748259682283E-4</v>
      </c>
      <c r="M165" s="1" t="s">
        <v>29</v>
      </c>
      <c r="N165" s="1" t="s">
        <v>28</v>
      </c>
      <c r="O165" s="1" t="s">
        <v>85</v>
      </c>
      <c r="P165" s="1">
        <f t="shared" si="43"/>
        <v>6.8156723707535907</v>
      </c>
      <c r="Q165" s="1" t="s">
        <v>51</v>
      </c>
      <c r="R165" s="1">
        <f>Tabulka13[[#This Row],[z2]]</f>
        <v>0.98374167398823253</v>
      </c>
      <c r="S165" s="1">
        <f>Tabulka13[[#This Row],[std2]]</f>
        <v>1.031748259682283E-4</v>
      </c>
      <c r="T165" s="1" t="s">
        <v>54</v>
      </c>
      <c r="U165" s="1" t="s">
        <v>28</v>
      </c>
      <c r="V165" s="1" t="str">
        <f>Tabulka13[[#This Row],[z2Label]]</f>
        <v>Dynamic viscosity (mPa.s)</v>
      </c>
      <c r="W165" s="1">
        <f t="shared" si="39"/>
        <v>1.6079173852047479</v>
      </c>
      <c r="X165" s="1">
        <f>Tabulka13[[#This Row],[x4]]/2</f>
        <v>0.80395869260237396</v>
      </c>
      <c r="Y165" s="1">
        <f>Tabulka13[[#This Row],[z2]]</f>
        <v>0.98374167398823253</v>
      </c>
      <c r="Z165" s="1">
        <f>Tabulka13[[#This Row],[std2]]</f>
        <v>1.031748259682283E-4</v>
      </c>
      <c r="AA165" s="1" t="s">
        <v>40</v>
      </c>
      <c r="AB165" s="1" t="s">
        <v>73</v>
      </c>
      <c r="AC165" s="1" t="str">
        <f>Tabulka13[[#This Row],[z2Label]]</f>
        <v>Dynamic viscosity (mPa.s)</v>
      </c>
      <c r="AD165" s="1" t="str">
        <f>Tabulka13[[#This Row],[y2]]</f>
        <v>N/A</v>
      </c>
      <c r="AE165" s="1">
        <f>Tabulka13[[#This Row],[x3]]</f>
        <v>6.8156723707535907</v>
      </c>
      <c r="AF165" s="1">
        <f>Tabulka13[[#This Row],[x2]]-Tabulka13[[#This Row],[x3]]</f>
        <v>3.1843276292464093</v>
      </c>
      <c r="AG165" s="1">
        <f>100-Tabulka13[[#This Row],[Na2O_proc]]-Tabulka13[[#This Row],[CO2_proc]]</f>
        <v>90</v>
      </c>
      <c r="AH165" s="1">
        <f>Tabulka13[[#This Row],[z2]]</f>
        <v>0.98374167398823253</v>
      </c>
      <c r="AI165" s="1">
        <f>Tabulka13[[#This Row],[std2]]</f>
        <v>1.031748259682283E-4</v>
      </c>
      <c r="AJ165" s="1" t="str">
        <f>Tabulka13[[#This Row],[z2Label]]</f>
        <v>Dynamic viscosity (mPa.s)</v>
      </c>
      <c r="AK165" s="1">
        <v>30</v>
      </c>
      <c r="AL165" s="1" t="s">
        <v>56</v>
      </c>
      <c r="AM165" s="1" t="s">
        <v>79</v>
      </c>
      <c r="AN165" s="1">
        <v>1</v>
      </c>
    </row>
    <row r="166" spans="1:40" ht="16.5" x14ac:dyDescent="0.35">
      <c r="A166" s="1">
        <f t="shared" si="36"/>
        <v>2.4600846568503307</v>
      </c>
      <c r="B166" s="1">
        <f>Tabulka13[[#This Row],[x]]/2</f>
        <v>1.2300423284251654</v>
      </c>
      <c r="C166" s="1">
        <f>Tabulka13[[#This Row],[z2]]</f>
        <v>1.1360521230149536</v>
      </c>
      <c r="D166" s="1">
        <f>Tabulka13[[#This Row],[std2]]</f>
        <v>9.106276256477538E-5</v>
      </c>
      <c r="E166" s="1">
        <v>1</v>
      </c>
      <c r="F166" s="1" t="s">
        <v>84</v>
      </c>
      <c r="G166" s="1" t="s">
        <v>74</v>
      </c>
      <c r="H166" s="1" t="str">
        <f>Tabulka13[[#This Row],[z2Label]]</f>
        <v>Dynamic viscosity (mPa.s)</v>
      </c>
      <c r="I166" s="1">
        <f t="shared" si="42"/>
        <v>15</v>
      </c>
      <c r="J166" s="1" t="s">
        <v>51</v>
      </c>
      <c r="K166">
        <v>1.1360521230149536</v>
      </c>
      <c r="L166">
        <v>9.106276256477538E-5</v>
      </c>
      <c r="M166" s="1" t="s">
        <v>29</v>
      </c>
      <c r="N166" s="1" t="s">
        <v>28</v>
      </c>
      <c r="O166" s="1" t="s">
        <v>85</v>
      </c>
      <c r="P166" s="1">
        <f t="shared" si="43"/>
        <v>10.223508556130385</v>
      </c>
      <c r="Q166" s="1" t="s">
        <v>51</v>
      </c>
      <c r="R166" s="1">
        <f>Tabulka13[[#This Row],[z2]]</f>
        <v>1.1360521230149536</v>
      </c>
      <c r="S166" s="1">
        <f>Tabulka13[[#This Row],[std2]]</f>
        <v>9.106276256477538E-5</v>
      </c>
      <c r="T166" s="1" t="s">
        <v>54</v>
      </c>
      <c r="U166" s="1" t="s">
        <v>28</v>
      </c>
      <c r="V166" s="1" t="str">
        <f>Tabulka13[[#This Row],[z2Label]]</f>
        <v>Dynamic viscosity (mPa.s)</v>
      </c>
      <c r="W166" s="1">
        <f t="shared" si="39"/>
        <v>2.5537511412075409</v>
      </c>
      <c r="X166" s="1">
        <f>Tabulka13[[#This Row],[x4]]/2</f>
        <v>1.2768755706037704</v>
      </c>
      <c r="Y166" s="1">
        <f>Tabulka13[[#This Row],[z2]]</f>
        <v>1.1360521230149536</v>
      </c>
      <c r="Z166" s="1">
        <f>Tabulka13[[#This Row],[std2]]</f>
        <v>9.106276256477538E-5</v>
      </c>
      <c r="AA166" s="1" t="s">
        <v>40</v>
      </c>
      <c r="AB166" s="1" t="s">
        <v>73</v>
      </c>
      <c r="AC166" s="1" t="str">
        <f>Tabulka13[[#This Row],[z2Label]]</f>
        <v>Dynamic viscosity (mPa.s)</v>
      </c>
      <c r="AD166" s="1" t="str">
        <f>Tabulka13[[#This Row],[y2]]</f>
        <v>N/A</v>
      </c>
      <c r="AE166" s="1">
        <f>Tabulka13[[#This Row],[x3]]</f>
        <v>10.223508556130385</v>
      </c>
      <c r="AF166" s="1">
        <f>Tabulka13[[#This Row],[x2]]-Tabulka13[[#This Row],[x3]]</f>
        <v>4.7764914438696149</v>
      </c>
      <c r="AG166" s="1">
        <f>100-Tabulka13[[#This Row],[Na2O_proc]]-Tabulka13[[#This Row],[CO2_proc]]</f>
        <v>85</v>
      </c>
      <c r="AH166" s="1">
        <f>Tabulka13[[#This Row],[z2]]</f>
        <v>1.1360521230149536</v>
      </c>
      <c r="AI166" s="1">
        <f>Tabulka13[[#This Row],[std2]]</f>
        <v>9.106276256477538E-5</v>
      </c>
      <c r="AJ166" s="1" t="str">
        <f>Tabulka13[[#This Row],[z2Label]]</f>
        <v>Dynamic viscosity (mPa.s)</v>
      </c>
      <c r="AK166" s="1">
        <v>30</v>
      </c>
      <c r="AL166" s="1" t="s">
        <v>56</v>
      </c>
      <c r="AM166" s="1" t="s">
        <v>79</v>
      </c>
      <c r="AN166" s="1">
        <v>1</v>
      </c>
    </row>
    <row r="167" spans="1:40" ht="16.5" x14ac:dyDescent="0.35">
      <c r="A167" s="1">
        <f t="shared" si="36"/>
        <v>3.4239282225679237</v>
      </c>
      <c r="B167" s="1">
        <f>Tabulka13[[#This Row],[x]]/2</f>
        <v>1.7119641112839619</v>
      </c>
      <c r="C167" s="1">
        <f>Tabulka13[[#This Row],[z2]]</f>
        <v>1.3356021776997791</v>
      </c>
      <c r="D167" s="1">
        <f>Tabulka13[[#This Row],[std2]]</f>
        <v>1.4688225537193809E-4</v>
      </c>
      <c r="E167" s="1">
        <v>1</v>
      </c>
      <c r="F167" s="1" t="s">
        <v>84</v>
      </c>
      <c r="G167" s="1" t="s">
        <v>74</v>
      </c>
      <c r="H167" s="1" t="str">
        <f>Tabulka13[[#This Row],[z2Label]]</f>
        <v>Dynamic viscosity (mPa.s)</v>
      </c>
      <c r="I167" s="1">
        <f t="shared" si="42"/>
        <v>20</v>
      </c>
      <c r="J167" s="1" t="s">
        <v>51</v>
      </c>
      <c r="K167">
        <v>1.3356021776997791</v>
      </c>
      <c r="L167">
        <v>1.4688225537193809E-4</v>
      </c>
      <c r="M167" s="1" t="s">
        <v>29</v>
      </c>
      <c r="N167" s="1" t="s">
        <v>28</v>
      </c>
      <c r="O167" s="1" t="s">
        <v>85</v>
      </c>
      <c r="P167" s="1">
        <f t="shared" si="43"/>
        <v>13.631344741507181</v>
      </c>
      <c r="Q167" s="1" t="s">
        <v>51</v>
      </c>
      <c r="R167" s="1">
        <f>Tabulka13[[#This Row],[z2]]</f>
        <v>1.3356021776997791</v>
      </c>
      <c r="S167" s="1">
        <f>Tabulka13[[#This Row],[std2]]</f>
        <v>1.4688225537193809E-4</v>
      </c>
      <c r="T167" s="1" t="s">
        <v>54</v>
      </c>
      <c r="U167" s="1" t="s">
        <v>28</v>
      </c>
      <c r="V167" s="1" t="str">
        <f>Tabulka13[[#This Row],[z2Label]]</f>
        <v>Dynamic viscosity (mPa.s)</v>
      </c>
      <c r="W167" s="1">
        <f t="shared" si="39"/>
        <v>3.617814116710683</v>
      </c>
      <c r="X167" s="1">
        <f>Tabulka13[[#This Row],[x4]]/2</f>
        <v>1.8089070583553415</v>
      </c>
      <c r="Y167" s="1">
        <f>Tabulka13[[#This Row],[z2]]</f>
        <v>1.3356021776997791</v>
      </c>
      <c r="Z167" s="1">
        <f>Tabulka13[[#This Row],[std2]]</f>
        <v>1.4688225537193809E-4</v>
      </c>
      <c r="AA167" s="1" t="s">
        <v>40</v>
      </c>
      <c r="AB167" s="1" t="s">
        <v>73</v>
      </c>
      <c r="AC167" s="1" t="str">
        <f>Tabulka13[[#This Row],[z2Label]]</f>
        <v>Dynamic viscosity (mPa.s)</v>
      </c>
      <c r="AD167" s="1" t="str">
        <f>Tabulka13[[#This Row],[y2]]</f>
        <v>N/A</v>
      </c>
      <c r="AE167" s="1">
        <f>Tabulka13[[#This Row],[x3]]</f>
        <v>13.631344741507181</v>
      </c>
      <c r="AF167" s="1">
        <f>Tabulka13[[#This Row],[x2]]-Tabulka13[[#This Row],[x3]]</f>
        <v>6.3686552584928187</v>
      </c>
      <c r="AG167" s="1">
        <f>100-Tabulka13[[#This Row],[Na2O_proc]]-Tabulka13[[#This Row],[CO2_proc]]</f>
        <v>80</v>
      </c>
      <c r="AH167" s="1">
        <f>Tabulka13[[#This Row],[z2]]</f>
        <v>1.3356021776997791</v>
      </c>
      <c r="AI167" s="1">
        <f>Tabulka13[[#This Row],[std2]]</f>
        <v>1.4688225537193809E-4</v>
      </c>
      <c r="AJ167" s="1" t="str">
        <f>Tabulka13[[#This Row],[z2Label]]</f>
        <v>Dynamic viscosity (mPa.s)</v>
      </c>
      <c r="AK167" s="1">
        <v>30</v>
      </c>
      <c r="AL167" s="1" t="s">
        <v>56</v>
      </c>
      <c r="AM167" s="1" t="s">
        <v>79</v>
      </c>
      <c r="AN167" s="1">
        <v>1</v>
      </c>
    </row>
    <row r="168" spans="1:40" ht="16.5" x14ac:dyDescent="0.35">
      <c r="A168" s="1">
        <f t="shared" si="36"/>
        <v>4.4678738106436082</v>
      </c>
      <c r="B168" s="1">
        <f>Tabulka13[[#This Row],[x]]/2</f>
        <v>2.2339369053218041</v>
      </c>
      <c r="C168" s="1">
        <f>Tabulka13[[#This Row],[z2]]</f>
        <v>1.60340956938327</v>
      </c>
      <c r="D168" s="1">
        <f>Tabulka13[[#This Row],[std2]]</f>
        <v>1.7936924380736795E-4</v>
      </c>
      <c r="E168" s="1">
        <v>1</v>
      </c>
      <c r="F168" s="1" t="s">
        <v>84</v>
      </c>
      <c r="G168" s="1" t="s">
        <v>74</v>
      </c>
      <c r="H168" s="1" t="str">
        <f>Tabulka13[[#This Row],[z2Label]]</f>
        <v>Dynamic viscosity (mPa.s)</v>
      </c>
      <c r="I168" s="1">
        <f t="shared" si="42"/>
        <v>25</v>
      </c>
      <c r="J168" s="1" t="s">
        <v>51</v>
      </c>
      <c r="K168">
        <v>1.60340956938327</v>
      </c>
      <c r="L168">
        <v>1.7936924380736795E-4</v>
      </c>
      <c r="M168" s="1" t="s">
        <v>29</v>
      </c>
      <c r="N168" s="1" t="s">
        <v>28</v>
      </c>
      <c r="O168" s="1" t="s">
        <v>85</v>
      </c>
      <c r="P168" s="1">
        <f t="shared" si="43"/>
        <v>17.039180926883976</v>
      </c>
      <c r="Q168" s="1" t="s">
        <v>51</v>
      </c>
      <c r="R168" s="1">
        <f>Tabulka13[[#This Row],[z2]]</f>
        <v>1.60340956938327</v>
      </c>
      <c r="S168" s="1">
        <f>Tabulka13[[#This Row],[std2]]</f>
        <v>1.7936924380736795E-4</v>
      </c>
      <c r="T168" s="1" t="s">
        <v>54</v>
      </c>
      <c r="U168" s="1" t="s">
        <v>28</v>
      </c>
      <c r="V168" s="1" t="str">
        <f>Tabulka13[[#This Row],[z2Label]]</f>
        <v>Dynamic viscosity (mPa.s)</v>
      </c>
      <c r="W168" s="1">
        <f t="shared" si="39"/>
        <v>4.823752155614244</v>
      </c>
      <c r="X168" s="1">
        <f>Tabulka13[[#This Row],[x4]]/2</f>
        <v>2.411876077807122</v>
      </c>
      <c r="Y168" s="1">
        <f>Tabulka13[[#This Row],[z2]]</f>
        <v>1.60340956938327</v>
      </c>
      <c r="Z168" s="1">
        <f>Tabulka13[[#This Row],[std2]]</f>
        <v>1.7936924380736795E-4</v>
      </c>
      <c r="AA168" s="1" t="s">
        <v>40</v>
      </c>
      <c r="AB168" s="1" t="s">
        <v>73</v>
      </c>
      <c r="AC168" s="1" t="str">
        <f>Tabulka13[[#This Row],[z2Label]]</f>
        <v>Dynamic viscosity (mPa.s)</v>
      </c>
      <c r="AD168" s="1" t="str">
        <f>Tabulka13[[#This Row],[y2]]</f>
        <v>N/A</v>
      </c>
      <c r="AE168" s="1">
        <f>Tabulka13[[#This Row],[x3]]</f>
        <v>17.039180926883976</v>
      </c>
      <c r="AF168" s="1">
        <f>Tabulka13[[#This Row],[x2]]-Tabulka13[[#This Row],[x3]]</f>
        <v>7.9608190731160242</v>
      </c>
      <c r="AG168" s="1">
        <f>100-Tabulka13[[#This Row],[Na2O_proc]]-Tabulka13[[#This Row],[CO2_proc]]</f>
        <v>75</v>
      </c>
      <c r="AH168" s="1">
        <f>Tabulka13[[#This Row],[z2]]</f>
        <v>1.60340956938327</v>
      </c>
      <c r="AI168" s="1">
        <f>Tabulka13[[#This Row],[std2]]</f>
        <v>1.7936924380736795E-4</v>
      </c>
      <c r="AJ168" s="1" t="str">
        <f>Tabulka13[[#This Row],[z2Label]]</f>
        <v>Dynamic viscosity (mPa.s)</v>
      </c>
      <c r="AK168" s="1">
        <v>30</v>
      </c>
      <c r="AL168" s="1" t="s">
        <v>56</v>
      </c>
      <c r="AM168" s="1" t="s">
        <v>79</v>
      </c>
      <c r="AN168" s="1">
        <v>1</v>
      </c>
    </row>
    <row r="169" spans="1:40" ht="16.5" x14ac:dyDescent="0.35">
      <c r="A169" s="1">
        <f t="shared" si="36"/>
        <v>5.5960565826127846</v>
      </c>
      <c r="B169" s="1">
        <f>Tabulka13[[#This Row],[x]]/2</f>
        <v>2.7980282913063923</v>
      </c>
      <c r="C169" s="1">
        <f>Tabulka13[[#This Row],[z2]]</f>
        <v>1.9691487615935324</v>
      </c>
      <c r="D169" s="1">
        <f>Tabulka13[[#This Row],[std2]]</f>
        <v>3.1133187243677151E-4</v>
      </c>
      <c r="E169" s="1">
        <v>1</v>
      </c>
      <c r="F169" s="1" t="s">
        <v>84</v>
      </c>
      <c r="G169" s="1" t="s">
        <v>74</v>
      </c>
      <c r="H169" s="1" t="str">
        <f>Tabulka13[[#This Row],[z2Label]]</f>
        <v>Dynamic viscosity (mPa.s)</v>
      </c>
      <c r="I169" s="1">
        <f t="shared" si="42"/>
        <v>30</v>
      </c>
      <c r="J169" s="1" t="s">
        <v>51</v>
      </c>
      <c r="K169">
        <v>1.9691487615935324</v>
      </c>
      <c r="L169">
        <v>3.1133187243677151E-4</v>
      </c>
      <c r="M169" s="1" t="s">
        <v>29</v>
      </c>
      <c r="N169" s="1" t="s">
        <v>28</v>
      </c>
      <c r="O169" s="1" t="s">
        <v>85</v>
      </c>
      <c r="P169" s="1">
        <f t="shared" si="43"/>
        <v>20.44701711226077</v>
      </c>
      <c r="Q169" s="1" t="s">
        <v>51</v>
      </c>
      <c r="R169" s="1">
        <f>Tabulka13[[#This Row],[z2]]</f>
        <v>1.9691487615935324</v>
      </c>
      <c r="S169" s="1">
        <f>Tabulka13[[#This Row],[std2]]</f>
        <v>3.1133187243677151E-4</v>
      </c>
      <c r="T169" s="1" t="s">
        <v>54</v>
      </c>
      <c r="U169" s="1" t="s">
        <v>28</v>
      </c>
      <c r="V169" s="1" t="str">
        <f>Tabulka13[[#This Row],[z2Label]]</f>
        <v>Dynamic viscosity (mPa.s)</v>
      </c>
      <c r="W169" s="1">
        <f t="shared" si="39"/>
        <v>6.2019670572183134</v>
      </c>
      <c r="X169" s="1">
        <f>Tabulka13[[#This Row],[x4]]/2</f>
        <v>3.1009835286091567</v>
      </c>
      <c r="Y169" s="1">
        <f>Tabulka13[[#This Row],[z2]]</f>
        <v>1.9691487615935324</v>
      </c>
      <c r="Z169" s="1">
        <f>Tabulka13[[#This Row],[std2]]</f>
        <v>3.1133187243677151E-4</v>
      </c>
      <c r="AA169" s="1" t="s">
        <v>40</v>
      </c>
      <c r="AB169" s="1" t="s">
        <v>73</v>
      </c>
      <c r="AC169" s="1" t="str">
        <f>Tabulka13[[#This Row],[z2Label]]</f>
        <v>Dynamic viscosity (mPa.s)</v>
      </c>
      <c r="AD169" s="1" t="str">
        <f>Tabulka13[[#This Row],[y2]]</f>
        <v>N/A</v>
      </c>
      <c r="AE169" s="1">
        <f>Tabulka13[[#This Row],[x3]]</f>
        <v>20.44701711226077</v>
      </c>
      <c r="AF169" s="1">
        <f>Tabulka13[[#This Row],[x2]]-Tabulka13[[#This Row],[x3]]</f>
        <v>9.5529828877392298</v>
      </c>
      <c r="AG169" s="1">
        <f>100-Tabulka13[[#This Row],[Na2O_proc]]-Tabulka13[[#This Row],[CO2_proc]]</f>
        <v>70</v>
      </c>
      <c r="AH169" s="1">
        <f>Tabulka13[[#This Row],[z2]]</f>
        <v>1.9691487615935324</v>
      </c>
      <c r="AI169" s="1">
        <f>Tabulka13[[#This Row],[std2]]</f>
        <v>3.1133187243677151E-4</v>
      </c>
      <c r="AJ169" s="1" t="str">
        <f>Tabulka13[[#This Row],[z2Label]]</f>
        <v>Dynamic viscosity (mPa.s)</v>
      </c>
      <c r="AK169" s="1">
        <v>30</v>
      </c>
      <c r="AL169" s="1" t="s">
        <v>56</v>
      </c>
      <c r="AM169" s="1" t="s">
        <v>79</v>
      </c>
      <c r="AN169" s="1">
        <v>1</v>
      </c>
    </row>
    <row r="170" spans="1:40" ht="16.5" x14ac:dyDescent="0.35">
      <c r="A170" s="1">
        <f t="shared" si="36"/>
        <v>6.8143446329727571</v>
      </c>
      <c r="B170" s="1">
        <f>Tabulka13[[#This Row],[x]]/2</f>
        <v>3.4071723164863785</v>
      </c>
      <c r="C170" s="1">
        <f>Tabulka13[[#This Row],[z2]]</f>
        <v>2.4884949309592663</v>
      </c>
      <c r="D170" s="1">
        <f>Tabulka13[[#This Row],[std2]]</f>
        <v>8.047104319518709E-4</v>
      </c>
      <c r="E170" s="1">
        <v>1</v>
      </c>
      <c r="F170" s="1" t="s">
        <v>84</v>
      </c>
      <c r="G170" s="1" t="s">
        <v>74</v>
      </c>
      <c r="H170" s="1" t="str">
        <f>Tabulka13[[#This Row],[z2Label]]</f>
        <v>Dynamic viscosity (mPa.s)</v>
      </c>
      <c r="I170" s="1">
        <f t="shared" si="42"/>
        <v>35</v>
      </c>
      <c r="J170" s="1" t="s">
        <v>51</v>
      </c>
      <c r="K170">
        <v>2.4884949309592663</v>
      </c>
      <c r="L170">
        <v>8.047104319518709E-4</v>
      </c>
      <c r="M170" s="1" t="s">
        <v>29</v>
      </c>
      <c r="N170" s="1" t="s">
        <v>28</v>
      </c>
      <c r="O170" s="1" t="s">
        <v>85</v>
      </c>
      <c r="P170" s="1">
        <f t="shared" si="43"/>
        <v>23.854853297637565</v>
      </c>
      <c r="Q170" s="1" t="s">
        <v>51</v>
      </c>
      <c r="R170" s="1">
        <f>Tabulka13[[#This Row],[z2]]</f>
        <v>2.4884949309592663</v>
      </c>
      <c r="S170" s="1">
        <f>Tabulka13[[#This Row],[std2]]</f>
        <v>8.047104319518709E-4</v>
      </c>
      <c r="T170" s="1" t="s">
        <v>54</v>
      </c>
      <c r="U170" s="1" t="s">
        <v>28</v>
      </c>
      <c r="V170" s="1" t="str">
        <f>Tabulka13[[#This Row],[z2Label]]</f>
        <v>Dynamic viscosity (mPa.s)</v>
      </c>
      <c r="W170" s="1">
        <f t="shared" si="39"/>
        <v>7.7922150206076255</v>
      </c>
      <c r="X170" s="1">
        <f>Tabulka13[[#This Row],[x4]]/2</f>
        <v>3.8961075103038127</v>
      </c>
      <c r="Y170" s="1">
        <f>Tabulka13[[#This Row],[z2]]</f>
        <v>2.4884949309592663</v>
      </c>
      <c r="Z170" s="1">
        <f>Tabulka13[[#This Row],[std2]]</f>
        <v>8.047104319518709E-4</v>
      </c>
      <c r="AA170" s="1" t="s">
        <v>40</v>
      </c>
      <c r="AB170" s="1" t="s">
        <v>73</v>
      </c>
      <c r="AC170" s="1" t="str">
        <f>Tabulka13[[#This Row],[z2Label]]</f>
        <v>Dynamic viscosity (mPa.s)</v>
      </c>
      <c r="AD170" s="1" t="str">
        <f>Tabulka13[[#This Row],[y2]]</f>
        <v>N/A</v>
      </c>
      <c r="AE170" s="1">
        <f>Tabulka13[[#This Row],[x3]]</f>
        <v>23.854853297637565</v>
      </c>
      <c r="AF170" s="1">
        <f>Tabulka13[[#This Row],[x2]]-Tabulka13[[#This Row],[x3]]</f>
        <v>11.145146702362435</v>
      </c>
      <c r="AG170" s="1">
        <f>100-Tabulka13[[#This Row],[Na2O_proc]]-Tabulka13[[#This Row],[CO2_proc]]</f>
        <v>65</v>
      </c>
      <c r="AH170" s="1">
        <f>Tabulka13[[#This Row],[z2]]</f>
        <v>2.4884949309592663</v>
      </c>
      <c r="AI170" s="1">
        <f>Tabulka13[[#This Row],[std2]]</f>
        <v>8.047104319518709E-4</v>
      </c>
      <c r="AJ170" s="1" t="str">
        <f>Tabulka13[[#This Row],[z2Label]]</f>
        <v>Dynamic viscosity (mPa.s)</v>
      </c>
      <c r="AK170" s="1">
        <v>30</v>
      </c>
      <c r="AL170" s="1" t="s">
        <v>56</v>
      </c>
      <c r="AM170" s="1" t="s">
        <v>79</v>
      </c>
      <c r="AN170" s="1">
        <v>1</v>
      </c>
    </row>
    <row r="171" spans="1:40" ht="16.5" x14ac:dyDescent="0.35">
      <c r="A171" s="1">
        <f t="shared" si="36"/>
        <v>8.1297203429687777</v>
      </c>
      <c r="B171" s="1">
        <f>Tabulka13[[#This Row],[x]]/2</f>
        <v>4.0648601714843888</v>
      </c>
      <c r="C171" s="1">
        <f>Tabulka13[[#This Row],[z2]]</f>
        <v>3.2634538751491169</v>
      </c>
      <c r="D171" s="1">
        <f>Tabulka13[[#This Row],[std2]]</f>
        <v>6.3355376763614597E-4</v>
      </c>
      <c r="E171" s="1">
        <v>1</v>
      </c>
      <c r="F171" s="1" t="s">
        <v>84</v>
      </c>
      <c r="G171" s="1" t="s">
        <v>74</v>
      </c>
      <c r="H171" s="1" t="str">
        <f>Tabulka13[[#This Row],[z2Label]]</f>
        <v>Dynamic viscosity (mPa.s)</v>
      </c>
      <c r="I171" s="1">
        <f t="shared" si="42"/>
        <v>40</v>
      </c>
      <c r="J171" s="1" t="s">
        <v>51</v>
      </c>
      <c r="K171">
        <v>3.2634538751491169</v>
      </c>
      <c r="L171">
        <v>6.3355376763614597E-4</v>
      </c>
      <c r="M171" s="1" t="s">
        <v>29</v>
      </c>
      <c r="N171" s="1" t="s">
        <v>28</v>
      </c>
      <c r="O171" s="1" t="s">
        <v>85</v>
      </c>
      <c r="P171" s="1">
        <f t="shared" si="43"/>
        <v>27.262689483014363</v>
      </c>
      <c r="Q171" s="1" t="s">
        <v>51</v>
      </c>
      <c r="R171" s="1">
        <f>Tabulka13[[#This Row],[z2]]</f>
        <v>3.2634538751491169</v>
      </c>
      <c r="S171" s="1">
        <f>Tabulka13[[#This Row],[std2]]</f>
        <v>6.3355376763614597E-4</v>
      </c>
      <c r="T171" s="1" t="s">
        <v>54</v>
      </c>
      <c r="U171" s="1" t="s">
        <v>28</v>
      </c>
      <c r="V171" s="1" t="str">
        <f>Tabulka13[[#This Row],[z2Label]]</f>
        <v>Dynamic viscosity (mPa.s)</v>
      </c>
      <c r="W171" s="1">
        <f t="shared" si="39"/>
        <v>9.6475043112284879</v>
      </c>
      <c r="X171" s="1">
        <f>Tabulka13[[#This Row],[x4]]/2</f>
        <v>4.823752155614244</v>
      </c>
      <c r="Y171" s="1">
        <f>Tabulka13[[#This Row],[z2]]</f>
        <v>3.2634538751491169</v>
      </c>
      <c r="Z171" s="1">
        <f>Tabulka13[[#This Row],[std2]]</f>
        <v>6.3355376763614597E-4</v>
      </c>
      <c r="AA171" s="1" t="s">
        <v>40</v>
      </c>
      <c r="AB171" s="1" t="s">
        <v>73</v>
      </c>
      <c r="AC171" s="1" t="str">
        <f>Tabulka13[[#This Row],[z2Label]]</f>
        <v>Dynamic viscosity (mPa.s)</v>
      </c>
      <c r="AD171" s="1" t="str">
        <f>Tabulka13[[#This Row],[y2]]</f>
        <v>N/A</v>
      </c>
      <c r="AE171" s="1">
        <f>Tabulka13[[#This Row],[x3]]</f>
        <v>27.262689483014363</v>
      </c>
      <c r="AF171" s="1">
        <f>Tabulka13[[#This Row],[x2]]-Tabulka13[[#This Row],[x3]]</f>
        <v>12.737310516985637</v>
      </c>
      <c r="AG171" s="1">
        <f>100-Tabulka13[[#This Row],[Na2O_proc]]-Tabulka13[[#This Row],[CO2_proc]]</f>
        <v>60.000000000000007</v>
      </c>
      <c r="AH171" s="1">
        <f>Tabulka13[[#This Row],[z2]]</f>
        <v>3.2634538751491169</v>
      </c>
      <c r="AI171" s="1">
        <f>Tabulka13[[#This Row],[std2]]</f>
        <v>6.3355376763614597E-4</v>
      </c>
      <c r="AJ171" s="1" t="str">
        <f>Tabulka13[[#This Row],[z2Label]]</f>
        <v>Dynamic viscosity (mPa.s)</v>
      </c>
      <c r="AK171" s="1">
        <v>30</v>
      </c>
      <c r="AL171" s="1" t="s">
        <v>56</v>
      </c>
      <c r="AM171" s="1" t="s">
        <v>79</v>
      </c>
      <c r="AN171" s="1">
        <v>1</v>
      </c>
    </row>
    <row r="172" spans="1:40" ht="16.5" x14ac:dyDescent="0.35">
      <c r="A172" s="1">
        <f t="shared" si="36"/>
        <v>9.5396548605332647</v>
      </c>
      <c r="B172" s="1">
        <f>Tabulka13[[#This Row],[x]]/2</f>
        <v>4.7698274302666324</v>
      </c>
      <c r="C172" s="1">
        <f>Tabulka13[[#This Row],[z2]]</f>
        <v>4.4517517951871861</v>
      </c>
      <c r="D172" s="1">
        <f>Tabulka13[[#This Row],[std2]]</f>
        <v>1.9369372460706913E-3</v>
      </c>
      <c r="E172" s="1">
        <v>1</v>
      </c>
      <c r="F172" s="1" t="s">
        <v>84</v>
      </c>
      <c r="G172" s="1" t="s">
        <v>74</v>
      </c>
      <c r="H172" s="1" t="str">
        <f>Tabulka13[[#This Row],[z2Label]]</f>
        <v>Dynamic viscosity (mPa.s)</v>
      </c>
      <c r="I172" s="1">
        <f t="shared" si="42"/>
        <v>45</v>
      </c>
      <c r="J172" s="1" t="s">
        <v>51</v>
      </c>
      <c r="K172">
        <v>4.4517517951871861</v>
      </c>
      <c r="L172">
        <v>1.9369372460706913E-3</v>
      </c>
      <c r="M172" s="1" t="s">
        <v>29</v>
      </c>
      <c r="N172" s="1" t="s">
        <v>28</v>
      </c>
      <c r="O172" s="1" t="s">
        <v>85</v>
      </c>
      <c r="P172" s="1">
        <f t="shared" si="43"/>
        <v>30.670525668391154</v>
      </c>
      <c r="Q172" s="1" t="s">
        <v>51</v>
      </c>
      <c r="R172" s="1">
        <f>Tabulka13[[#This Row],[z2]]</f>
        <v>4.4517517951871861</v>
      </c>
      <c r="S172" s="1">
        <f>Tabulka13[[#This Row],[std2]]</f>
        <v>1.9369372460706913E-3</v>
      </c>
      <c r="T172" s="1" t="s">
        <v>54</v>
      </c>
      <c r="U172" s="1" t="s">
        <v>28</v>
      </c>
      <c r="V172" s="1" t="str">
        <f>Tabulka13[[#This Row],[z2Label]]</f>
        <v>Dynamic viscosity (mPa.s)</v>
      </c>
      <c r="W172" s="1">
        <f t="shared" si="39"/>
        <v>11.840118927416782</v>
      </c>
      <c r="X172" s="1">
        <f>Tabulka13[[#This Row],[x4]]/2</f>
        <v>5.920059463708391</v>
      </c>
      <c r="Y172" s="1">
        <f>Tabulka13[[#This Row],[z2]]</f>
        <v>4.4517517951871861</v>
      </c>
      <c r="Z172" s="1">
        <f>Tabulka13[[#This Row],[std2]]</f>
        <v>1.9369372460706913E-3</v>
      </c>
      <c r="AA172" s="1" t="s">
        <v>40</v>
      </c>
      <c r="AB172" s="1" t="s">
        <v>73</v>
      </c>
      <c r="AC172" s="1" t="str">
        <f>Tabulka13[[#This Row],[z2Label]]</f>
        <v>Dynamic viscosity (mPa.s)</v>
      </c>
      <c r="AD172" s="1" t="str">
        <f>Tabulka13[[#This Row],[y2]]</f>
        <v>N/A</v>
      </c>
      <c r="AE172" s="1">
        <f>Tabulka13[[#This Row],[x3]]</f>
        <v>30.670525668391154</v>
      </c>
      <c r="AF172" s="1">
        <f>Tabulka13[[#This Row],[x2]]-Tabulka13[[#This Row],[x3]]</f>
        <v>14.329474331608846</v>
      </c>
      <c r="AG172" s="1">
        <f>100-Tabulka13[[#This Row],[Na2O_proc]]-Tabulka13[[#This Row],[CO2_proc]]</f>
        <v>55</v>
      </c>
      <c r="AH172" s="1">
        <f>Tabulka13[[#This Row],[z2]]</f>
        <v>4.4517517951871861</v>
      </c>
      <c r="AI172" s="1">
        <f>Tabulka13[[#This Row],[std2]]</f>
        <v>1.9369372460706913E-3</v>
      </c>
      <c r="AJ172" s="1" t="str">
        <f>Tabulka13[[#This Row],[z2Label]]</f>
        <v>Dynamic viscosity (mPa.s)</v>
      </c>
      <c r="AK172" s="1">
        <v>30</v>
      </c>
      <c r="AL172" s="1" t="s">
        <v>56</v>
      </c>
      <c r="AM172" s="1" t="s">
        <v>79</v>
      </c>
      <c r="AN172" s="1">
        <v>1</v>
      </c>
    </row>
    <row r="173" spans="1:40" ht="16.5" x14ac:dyDescent="0.35">
      <c r="A173" s="1">
        <f t="shared" si="36"/>
        <v>11.047176296081906</v>
      </c>
      <c r="B173" s="1">
        <f>Tabulka13[[#This Row],[x]]/2</f>
        <v>5.523588148040953</v>
      </c>
      <c r="C173" s="1">
        <f>Tabulka13[[#This Row],[z2]]</f>
        <v>6.3639973213693519</v>
      </c>
      <c r="D173" s="1">
        <f>Tabulka13[[#This Row],[std2]]</f>
        <v>1.1894808306907082E-3</v>
      </c>
      <c r="E173" s="1">
        <v>1</v>
      </c>
      <c r="F173" s="1" t="s">
        <v>84</v>
      </c>
      <c r="G173" s="1" t="s">
        <v>74</v>
      </c>
      <c r="H173" s="1" t="str">
        <f>Tabulka13[[#This Row],[z2Label]]</f>
        <v>Dynamic viscosity (mPa.s)</v>
      </c>
      <c r="I173" s="1">
        <f t="shared" si="42"/>
        <v>50</v>
      </c>
      <c r="J173" s="1" t="s">
        <v>51</v>
      </c>
      <c r="K173">
        <v>6.3639973213693519</v>
      </c>
      <c r="L173">
        <v>1.1894808306907082E-3</v>
      </c>
      <c r="M173" s="1" t="s">
        <v>29</v>
      </c>
      <c r="N173" s="1" t="s">
        <v>28</v>
      </c>
      <c r="O173" s="1" t="s">
        <v>85</v>
      </c>
      <c r="P173" s="1">
        <f t="shared" si="43"/>
        <v>34.078361853767952</v>
      </c>
      <c r="Q173" s="1" t="s">
        <v>51</v>
      </c>
      <c r="R173" s="1">
        <f>Tabulka13[[#This Row],[z2]]</f>
        <v>6.3639973213693519</v>
      </c>
      <c r="S173" s="1">
        <f>Tabulka13[[#This Row],[std2]]</f>
        <v>1.1894808306907082E-3</v>
      </c>
      <c r="T173" s="1" t="s">
        <v>54</v>
      </c>
      <c r="U173" s="1" t="s">
        <v>28</v>
      </c>
      <c r="V173" s="1" t="str">
        <f>Tabulka13[[#This Row],[z2Label]]</f>
        <v>Dynamic viscosity (mPa.s)</v>
      </c>
      <c r="W173" s="1">
        <f t="shared" si="39"/>
        <v>14.471256466842734</v>
      </c>
      <c r="X173" s="1">
        <f>Tabulka13[[#This Row],[x4]]/2</f>
        <v>7.2356282334213669</v>
      </c>
      <c r="Y173" s="1">
        <f>Tabulka13[[#This Row],[z2]]</f>
        <v>6.3639973213693519</v>
      </c>
      <c r="Z173" s="1">
        <f>Tabulka13[[#This Row],[std2]]</f>
        <v>1.1894808306907082E-3</v>
      </c>
      <c r="AA173" s="1" t="s">
        <v>40</v>
      </c>
      <c r="AB173" s="1" t="s">
        <v>73</v>
      </c>
      <c r="AC173" s="1" t="str">
        <f>Tabulka13[[#This Row],[z2Label]]</f>
        <v>Dynamic viscosity (mPa.s)</v>
      </c>
      <c r="AD173" s="1" t="str">
        <f>Tabulka13[[#This Row],[y2]]</f>
        <v>N/A</v>
      </c>
      <c r="AE173" s="1">
        <f>Tabulka13[[#This Row],[x3]]</f>
        <v>34.078361853767952</v>
      </c>
      <c r="AF173" s="1">
        <f>Tabulka13[[#This Row],[x2]]-Tabulka13[[#This Row],[x3]]</f>
        <v>15.921638146232048</v>
      </c>
      <c r="AG173" s="1">
        <f>100-Tabulka13[[#This Row],[Na2O_proc]]-Tabulka13[[#This Row],[CO2_proc]]</f>
        <v>50.000000000000007</v>
      </c>
      <c r="AH173" s="1">
        <f>Tabulka13[[#This Row],[z2]]</f>
        <v>6.3639973213693519</v>
      </c>
      <c r="AI173" s="1">
        <f>Tabulka13[[#This Row],[std2]]</f>
        <v>1.1894808306907082E-3</v>
      </c>
      <c r="AJ173" s="1" t="str">
        <f>Tabulka13[[#This Row],[z2Label]]</f>
        <v>Dynamic viscosity (mPa.s)</v>
      </c>
      <c r="AK173" s="1">
        <v>30</v>
      </c>
      <c r="AL173" s="1" t="s">
        <v>56</v>
      </c>
      <c r="AM173" s="1" t="s">
        <v>79</v>
      </c>
      <c r="AN173" s="1">
        <v>1</v>
      </c>
    </row>
    <row r="174" spans="1:40" ht="16.5" x14ac:dyDescent="0.35">
      <c r="A174" s="1">
        <f>A108</f>
        <v>0</v>
      </c>
      <c r="B174" s="1">
        <f>B108</f>
        <v>0</v>
      </c>
      <c r="C174" s="1">
        <f>Tabulka13[[#This Row],[z2]]</f>
        <v>7</v>
      </c>
      <c r="D174" s="1" t="str">
        <f>Tabulka13[[#This Row],[std2]]</f>
        <v>–</v>
      </c>
      <c r="E174" s="1">
        <v>1</v>
      </c>
      <c r="F174" s="1" t="s">
        <v>84</v>
      </c>
      <c r="G174" s="1" t="s">
        <v>74</v>
      </c>
      <c r="H174" s="1" t="str">
        <f>Tabulka13[[#This Row],[z2Label]]</f>
        <v>pH</v>
      </c>
      <c r="I174" s="1">
        <f>I108</f>
        <v>0</v>
      </c>
      <c r="J174" s="1" t="s">
        <v>51</v>
      </c>
      <c r="K174" s="1">
        <v>7</v>
      </c>
      <c r="L174" s="1" t="s">
        <v>46</v>
      </c>
      <c r="M174" s="1" t="s">
        <v>29</v>
      </c>
      <c r="N174" s="1" t="s">
        <v>28</v>
      </c>
      <c r="O174" s="1" t="s">
        <v>70</v>
      </c>
      <c r="P174" s="1">
        <v>0</v>
      </c>
      <c r="Q174" s="1" t="s">
        <v>51</v>
      </c>
      <c r="R174" s="1">
        <f>Tabulka13[[#This Row],[z2]]</f>
        <v>7</v>
      </c>
      <c r="S174" s="1" t="str">
        <f>Tabulka13[[#This Row],[std2]]</f>
        <v>–</v>
      </c>
      <c r="T174" s="1" t="s">
        <v>54</v>
      </c>
      <c r="U174" s="1" t="s">
        <v>28</v>
      </c>
      <c r="V174" s="1" t="str">
        <f>Tabulka13[[#This Row],[z2Label]]</f>
        <v>pH</v>
      </c>
      <c r="W174" s="1">
        <f t="shared" ref="W174" si="44">W108</f>
        <v>0</v>
      </c>
      <c r="X174" s="1">
        <f>Tabulka13[[#This Row],[x4]]/2</f>
        <v>0</v>
      </c>
      <c r="Y174" s="1">
        <f>Tabulka13[[#This Row],[z2]]</f>
        <v>7</v>
      </c>
      <c r="Z174" s="1" t="str">
        <f>Tabulka13[[#This Row],[std2]]</f>
        <v>–</v>
      </c>
      <c r="AA174" s="1" t="s">
        <v>40</v>
      </c>
      <c r="AB174" s="1" t="s">
        <v>73</v>
      </c>
      <c r="AC174" s="1" t="str">
        <f>Tabulka13[[#This Row],[z2Label]]</f>
        <v>pH</v>
      </c>
      <c r="AD174" s="1" t="str">
        <f>Tabulka13[[#This Row],[y2]]</f>
        <v>N/A</v>
      </c>
      <c r="AE174" s="1">
        <f>Tabulka13[[#This Row],[x3]]</f>
        <v>0</v>
      </c>
      <c r="AF174" s="1">
        <f>Tabulka13[[#This Row],[x2]]-Tabulka13[[#This Row],[x3]]</f>
        <v>0</v>
      </c>
      <c r="AG174" s="1">
        <f>100-Tabulka13[[#This Row],[Na2O_proc]]-Tabulka13[[#This Row],[CO2_proc]]</f>
        <v>100</v>
      </c>
      <c r="AH174" s="1">
        <f>Tabulka13[[#This Row],[z2]]</f>
        <v>7</v>
      </c>
      <c r="AI174" s="1" t="str">
        <f>Tabulka13[[#This Row],[std2]]</f>
        <v>–</v>
      </c>
      <c r="AJ174" s="1" t="str">
        <f>Tabulka13[[#This Row],[z2Label]]</f>
        <v>pH</v>
      </c>
      <c r="AK174" s="1">
        <v>25</v>
      </c>
      <c r="AL174" s="1" t="s">
        <v>56</v>
      </c>
      <c r="AM174" s="1" t="s">
        <v>79</v>
      </c>
      <c r="AN174" s="1"/>
    </row>
    <row r="175" spans="1:40" ht="16.5" x14ac:dyDescent="0.35">
      <c r="A175" s="1">
        <f t="shared" ref="A175:B175" si="45">A109</f>
        <v>0.75363409428023587</v>
      </c>
      <c r="B175" s="1">
        <f t="shared" si="45"/>
        <v>0.37681704714011793</v>
      </c>
      <c r="C175" s="1">
        <f>Tabulka13[[#This Row],[z2]]</f>
        <v>11.6135</v>
      </c>
      <c r="D175" s="1">
        <f>Tabulka13[[#This Row],[std2]]</f>
        <v>3.5355339059320342E-3</v>
      </c>
      <c r="E175" s="1">
        <v>1</v>
      </c>
      <c r="F175" s="1" t="s">
        <v>84</v>
      </c>
      <c r="G175" s="1" t="s">
        <v>74</v>
      </c>
      <c r="H175" s="1" t="str">
        <f>Tabulka13[[#This Row],[z2Label]]</f>
        <v>pH</v>
      </c>
      <c r="I175" s="1">
        <f t="shared" ref="I175:I184" si="46">I109</f>
        <v>5</v>
      </c>
      <c r="J175" s="1" t="s">
        <v>51</v>
      </c>
      <c r="K175" s="1">
        <v>11.6135</v>
      </c>
      <c r="L175" s="1">
        <v>3.5355339059320342E-3</v>
      </c>
      <c r="M175" s="1" t="s">
        <v>29</v>
      </c>
      <c r="N175" s="1" t="s">
        <v>28</v>
      </c>
      <c r="O175" s="1" t="s">
        <v>70</v>
      </c>
      <c r="P175" s="1">
        <f t="shared" ref="P175" si="47">P109</f>
        <v>3.4078361853767953</v>
      </c>
      <c r="Q175" s="1" t="s">
        <v>51</v>
      </c>
      <c r="R175" s="1">
        <f>Tabulka13[[#This Row],[z2]]</f>
        <v>11.6135</v>
      </c>
      <c r="S175" s="1">
        <f>Tabulka13[[#This Row],[std2]]</f>
        <v>3.5355339059320342E-3</v>
      </c>
      <c r="T175" s="1" t="s">
        <v>54</v>
      </c>
      <c r="U175" s="1" t="s">
        <v>28</v>
      </c>
      <c r="V175" s="1" t="str">
        <f>Tabulka13[[#This Row],[z2Label]]</f>
        <v>pH</v>
      </c>
      <c r="W175" s="1">
        <f t="shared" ref="W175" si="48">W109</f>
        <v>0.76164507720224905</v>
      </c>
      <c r="X175" s="1">
        <f>Tabulka13[[#This Row],[x4]]/2</f>
        <v>0.38082253860112453</v>
      </c>
      <c r="Y175" s="1">
        <f>Tabulka13[[#This Row],[z2]]</f>
        <v>11.6135</v>
      </c>
      <c r="Z175" s="1">
        <f>Tabulka13[[#This Row],[std2]]</f>
        <v>3.5355339059320342E-3</v>
      </c>
      <c r="AA175" s="1" t="s">
        <v>40</v>
      </c>
      <c r="AB175" s="1" t="s">
        <v>73</v>
      </c>
      <c r="AC175" s="1" t="str">
        <f>Tabulka13[[#This Row],[z2Label]]</f>
        <v>pH</v>
      </c>
      <c r="AD175" s="1" t="str">
        <f>Tabulka13[[#This Row],[y2]]</f>
        <v>N/A</v>
      </c>
      <c r="AE175" s="1">
        <f>Tabulka13[[#This Row],[x3]]</f>
        <v>3.4078361853767953</v>
      </c>
      <c r="AF175" s="1">
        <f>Tabulka13[[#This Row],[x2]]-Tabulka13[[#This Row],[x3]]</f>
        <v>1.5921638146232047</v>
      </c>
      <c r="AG175" s="1">
        <f>100-Tabulka13[[#This Row],[Na2O_proc]]-Tabulka13[[#This Row],[CO2_proc]]</f>
        <v>95</v>
      </c>
      <c r="AH175" s="1">
        <f>Tabulka13[[#This Row],[z2]]</f>
        <v>11.6135</v>
      </c>
      <c r="AI175" s="1">
        <f>Tabulka13[[#This Row],[std2]]</f>
        <v>3.5355339059320342E-3</v>
      </c>
      <c r="AJ175" s="1" t="str">
        <f>Tabulka13[[#This Row],[z2Label]]</f>
        <v>pH</v>
      </c>
      <c r="AK175" s="1">
        <v>25</v>
      </c>
      <c r="AL175" s="1" t="s">
        <v>56</v>
      </c>
      <c r="AM175" s="1" t="s">
        <v>79</v>
      </c>
      <c r="AN175" s="1"/>
    </row>
    <row r="176" spans="1:40" ht="16.5" x14ac:dyDescent="0.35">
      <c r="A176" s="1">
        <f t="shared" ref="A176:B176" si="49">A110</f>
        <v>1.5736188994609457</v>
      </c>
      <c r="B176" s="1">
        <f t="shared" si="49"/>
        <v>0.78680944973047284</v>
      </c>
      <c r="C176" s="1">
        <f>Tabulka13[[#This Row],[z2]]</f>
        <v>11.795999999999999</v>
      </c>
      <c r="D176" s="1">
        <f>Tabulka13[[#This Row],[std2]]</f>
        <v>7.0710678118653244E-3</v>
      </c>
      <c r="E176" s="1">
        <v>1</v>
      </c>
      <c r="F176" s="1" t="s">
        <v>84</v>
      </c>
      <c r="G176" s="1" t="s">
        <v>74</v>
      </c>
      <c r="H176" s="1" t="str">
        <f>Tabulka13[[#This Row],[z2Label]]</f>
        <v>pH</v>
      </c>
      <c r="I176" s="1">
        <f t="shared" si="46"/>
        <v>10</v>
      </c>
      <c r="J176" s="1" t="s">
        <v>51</v>
      </c>
      <c r="K176" s="1">
        <v>11.795999999999999</v>
      </c>
      <c r="L176" s="1">
        <v>7.0710678118653244E-3</v>
      </c>
      <c r="M176" s="1" t="s">
        <v>29</v>
      </c>
      <c r="N176" s="1" t="s">
        <v>28</v>
      </c>
      <c r="O176" s="1" t="s">
        <v>70</v>
      </c>
      <c r="P176" s="1">
        <f t="shared" ref="P176" si="50">P110</f>
        <v>6.8156723707535907</v>
      </c>
      <c r="Q176" s="1" t="s">
        <v>51</v>
      </c>
      <c r="R176" s="1">
        <f>Tabulka13[[#This Row],[z2]]</f>
        <v>11.795999999999999</v>
      </c>
      <c r="S176" s="1">
        <f>Tabulka13[[#This Row],[std2]]</f>
        <v>7.0710678118653244E-3</v>
      </c>
      <c r="T176" s="1" t="s">
        <v>54</v>
      </c>
      <c r="U176" s="1" t="s">
        <v>28</v>
      </c>
      <c r="V176" s="1" t="str">
        <f>Tabulka13[[#This Row],[z2Label]]</f>
        <v>pH</v>
      </c>
      <c r="W176" s="1">
        <f t="shared" ref="W176" si="51">W110</f>
        <v>1.6079173852047479</v>
      </c>
      <c r="X176" s="1">
        <f>Tabulka13[[#This Row],[x4]]/2</f>
        <v>0.80395869260237396</v>
      </c>
      <c r="Y176" s="1">
        <f>Tabulka13[[#This Row],[z2]]</f>
        <v>11.795999999999999</v>
      </c>
      <c r="Z176" s="1">
        <f>Tabulka13[[#This Row],[std2]]</f>
        <v>7.0710678118653244E-3</v>
      </c>
      <c r="AA176" s="1" t="s">
        <v>40</v>
      </c>
      <c r="AB176" s="1" t="s">
        <v>73</v>
      </c>
      <c r="AC176" s="1" t="str">
        <f>Tabulka13[[#This Row],[z2Label]]</f>
        <v>pH</v>
      </c>
      <c r="AD176" s="1" t="str">
        <f>Tabulka13[[#This Row],[y2]]</f>
        <v>N/A</v>
      </c>
      <c r="AE176" s="1">
        <f>Tabulka13[[#This Row],[x3]]</f>
        <v>6.8156723707535907</v>
      </c>
      <c r="AF176" s="1">
        <f>Tabulka13[[#This Row],[x2]]-Tabulka13[[#This Row],[x3]]</f>
        <v>3.1843276292464093</v>
      </c>
      <c r="AG176" s="1">
        <f>100-Tabulka13[[#This Row],[Na2O_proc]]-Tabulka13[[#This Row],[CO2_proc]]</f>
        <v>90</v>
      </c>
      <c r="AH176" s="1">
        <f>Tabulka13[[#This Row],[z2]]</f>
        <v>11.795999999999999</v>
      </c>
      <c r="AI176" s="1">
        <f>Tabulka13[[#This Row],[std2]]</f>
        <v>7.0710678118653244E-3</v>
      </c>
      <c r="AJ176" s="1" t="str">
        <f>Tabulka13[[#This Row],[z2Label]]</f>
        <v>pH</v>
      </c>
      <c r="AK176" s="1">
        <v>25</v>
      </c>
      <c r="AL176" s="1" t="s">
        <v>56</v>
      </c>
      <c r="AM176" s="1" t="s">
        <v>79</v>
      </c>
      <c r="AN176" s="1"/>
    </row>
    <row r="177" spans="1:40" ht="16.5" x14ac:dyDescent="0.35">
      <c r="A177" s="1">
        <f t="shared" ref="A177:B177" si="52">A111</f>
        <v>2.4645996888679855</v>
      </c>
      <c r="B177" s="1">
        <f t="shared" si="52"/>
        <v>1.2322998444339928</v>
      </c>
      <c r="C177" s="1">
        <f>Tabulka13[[#This Row],[z2]]</f>
        <v>11.952999999999999</v>
      </c>
      <c r="D177" s="1">
        <f>Tabulka13[[#This Row],[std2]]</f>
        <v>2.8284271247458787E-3</v>
      </c>
      <c r="E177" s="1">
        <v>1</v>
      </c>
      <c r="F177" s="1" t="s">
        <v>84</v>
      </c>
      <c r="G177" s="1" t="s">
        <v>74</v>
      </c>
      <c r="H177" s="1" t="str">
        <f>Tabulka13[[#This Row],[z2Label]]</f>
        <v>pH</v>
      </c>
      <c r="I177" s="1">
        <f t="shared" si="46"/>
        <v>15</v>
      </c>
      <c r="J177" s="1" t="s">
        <v>51</v>
      </c>
      <c r="K177" s="1">
        <v>11.952999999999999</v>
      </c>
      <c r="L177" s="1">
        <v>2.8284271247458787E-3</v>
      </c>
      <c r="M177" s="1" t="s">
        <v>29</v>
      </c>
      <c r="N177" s="1" t="s">
        <v>28</v>
      </c>
      <c r="O177" s="1" t="s">
        <v>70</v>
      </c>
      <c r="P177" s="1">
        <f t="shared" ref="P177" si="53">P111</f>
        <v>10.223508556130385</v>
      </c>
      <c r="Q177" s="1" t="s">
        <v>51</v>
      </c>
      <c r="R177" s="1">
        <f>Tabulka13[[#This Row],[z2]]</f>
        <v>11.952999999999999</v>
      </c>
      <c r="S177" s="1">
        <f>Tabulka13[[#This Row],[std2]]</f>
        <v>2.8284271247458787E-3</v>
      </c>
      <c r="T177" s="1" t="s">
        <v>54</v>
      </c>
      <c r="U177" s="1" t="s">
        <v>28</v>
      </c>
      <c r="V177" s="1" t="str">
        <f>Tabulka13[[#This Row],[z2Label]]</f>
        <v>pH</v>
      </c>
      <c r="W177" s="1">
        <f t="shared" ref="W177" si="54">W111</f>
        <v>2.5537511412075409</v>
      </c>
      <c r="X177" s="1">
        <f>Tabulka13[[#This Row],[x4]]/2</f>
        <v>1.2768755706037704</v>
      </c>
      <c r="Y177" s="1">
        <f>Tabulka13[[#This Row],[z2]]</f>
        <v>11.952999999999999</v>
      </c>
      <c r="Z177" s="1">
        <f>Tabulka13[[#This Row],[std2]]</f>
        <v>2.8284271247458787E-3</v>
      </c>
      <c r="AA177" s="1" t="s">
        <v>40</v>
      </c>
      <c r="AB177" s="1" t="s">
        <v>73</v>
      </c>
      <c r="AC177" s="1" t="str">
        <f>Tabulka13[[#This Row],[z2Label]]</f>
        <v>pH</v>
      </c>
      <c r="AD177" s="1" t="str">
        <f>Tabulka13[[#This Row],[y2]]</f>
        <v>N/A</v>
      </c>
      <c r="AE177" s="1">
        <f>Tabulka13[[#This Row],[x3]]</f>
        <v>10.223508556130385</v>
      </c>
      <c r="AF177" s="1">
        <f>Tabulka13[[#This Row],[x2]]-Tabulka13[[#This Row],[x3]]</f>
        <v>4.7764914438696149</v>
      </c>
      <c r="AG177" s="1">
        <f>100-Tabulka13[[#This Row],[Na2O_proc]]-Tabulka13[[#This Row],[CO2_proc]]</f>
        <v>85</v>
      </c>
      <c r="AH177" s="1">
        <f>Tabulka13[[#This Row],[z2]]</f>
        <v>11.952999999999999</v>
      </c>
      <c r="AI177" s="1">
        <f>Tabulka13[[#This Row],[std2]]</f>
        <v>2.8284271247458787E-3</v>
      </c>
      <c r="AJ177" s="1" t="str">
        <f>Tabulka13[[#This Row],[z2Label]]</f>
        <v>pH</v>
      </c>
      <c r="AK177" s="1">
        <v>25</v>
      </c>
      <c r="AL177" s="1" t="s">
        <v>56</v>
      </c>
      <c r="AM177" s="1" t="s">
        <v>79</v>
      </c>
      <c r="AN177" s="1"/>
    </row>
    <row r="178" spans="1:40" ht="16.5" x14ac:dyDescent="0.35">
      <c r="A178" s="1">
        <f t="shared" ref="A178:B178" si="55">A112</f>
        <v>3.4300206215404656</v>
      </c>
      <c r="B178" s="1">
        <f t="shared" si="55"/>
        <v>1.7150103107702328</v>
      </c>
      <c r="C178" s="1">
        <f>Tabulka13[[#This Row],[z2]]</f>
        <v>12.0845</v>
      </c>
      <c r="D178" s="1">
        <f>Tabulka13[[#This Row],[std2]]</f>
        <v>2.1213203435597231E-3</v>
      </c>
      <c r="E178" s="1">
        <v>1</v>
      </c>
      <c r="F178" s="1" t="s">
        <v>84</v>
      </c>
      <c r="G178" s="1" t="s">
        <v>74</v>
      </c>
      <c r="H178" s="1" t="str">
        <f>Tabulka13[[#This Row],[z2Label]]</f>
        <v>pH</v>
      </c>
      <c r="I178" s="1">
        <f t="shared" si="46"/>
        <v>20</v>
      </c>
      <c r="J178" s="1" t="s">
        <v>51</v>
      </c>
      <c r="K178" s="1">
        <v>12.0845</v>
      </c>
      <c r="L178" s="1">
        <v>2.1213203435597231E-3</v>
      </c>
      <c r="M178" s="1" t="s">
        <v>29</v>
      </c>
      <c r="N178" s="1" t="s">
        <v>28</v>
      </c>
      <c r="O178" s="1" t="s">
        <v>70</v>
      </c>
      <c r="P178" s="1">
        <f t="shared" ref="P178" si="56">P112</f>
        <v>13.631344741507181</v>
      </c>
      <c r="Q178" s="1" t="s">
        <v>51</v>
      </c>
      <c r="R178" s="1">
        <f>Tabulka13[[#This Row],[z2]]</f>
        <v>12.0845</v>
      </c>
      <c r="S178" s="1">
        <f>Tabulka13[[#This Row],[std2]]</f>
        <v>2.1213203435597231E-3</v>
      </c>
      <c r="T178" s="1" t="s">
        <v>54</v>
      </c>
      <c r="U178" s="1" t="s">
        <v>28</v>
      </c>
      <c r="V178" s="1" t="str">
        <f>Tabulka13[[#This Row],[z2Label]]</f>
        <v>pH</v>
      </c>
      <c r="W178" s="1">
        <f t="shared" ref="W178" si="57">W112</f>
        <v>3.617814116710683</v>
      </c>
      <c r="X178" s="1">
        <f>Tabulka13[[#This Row],[x4]]/2</f>
        <v>1.8089070583553415</v>
      </c>
      <c r="Y178" s="1">
        <f>Tabulka13[[#This Row],[z2]]</f>
        <v>12.0845</v>
      </c>
      <c r="Z178" s="1">
        <f>Tabulka13[[#This Row],[std2]]</f>
        <v>2.1213203435597231E-3</v>
      </c>
      <c r="AA178" s="1" t="s">
        <v>40</v>
      </c>
      <c r="AB178" s="1" t="s">
        <v>73</v>
      </c>
      <c r="AC178" s="1" t="str">
        <f>Tabulka13[[#This Row],[z2Label]]</f>
        <v>pH</v>
      </c>
      <c r="AD178" s="1" t="str">
        <f>Tabulka13[[#This Row],[y2]]</f>
        <v>N/A</v>
      </c>
      <c r="AE178" s="1">
        <f>Tabulka13[[#This Row],[x3]]</f>
        <v>13.631344741507181</v>
      </c>
      <c r="AF178" s="1">
        <f>Tabulka13[[#This Row],[x2]]-Tabulka13[[#This Row],[x3]]</f>
        <v>6.3686552584928187</v>
      </c>
      <c r="AG178" s="1">
        <f>100-Tabulka13[[#This Row],[Na2O_proc]]-Tabulka13[[#This Row],[CO2_proc]]</f>
        <v>80</v>
      </c>
      <c r="AH178" s="1">
        <f>Tabulka13[[#This Row],[z2]]</f>
        <v>12.0845</v>
      </c>
      <c r="AI178" s="1">
        <f>Tabulka13[[#This Row],[std2]]</f>
        <v>2.1213203435597231E-3</v>
      </c>
      <c r="AJ178" s="1" t="str">
        <f>Tabulka13[[#This Row],[z2Label]]</f>
        <v>pH</v>
      </c>
      <c r="AK178" s="1">
        <v>25</v>
      </c>
      <c r="AL178" s="1" t="s">
        <v>56</v>
      </c>
      <c r="AM178" s="1" t="s">
        <v>79</v>
      </c>
      <c r="AN178" s="1"/>
    </row>
    <row r="179" spans="1:40" ht="16.5" x14ac:dyDescent="0.35">
      <c r="A179" s="1">
        <f t="shared" ref="A179:B179" si="58">A113</f>
        <v>4.4762128721826278</v>
      </c>
      <c r="B179" s="1">
        <f t="shared" si="58"/>
        <v>2.2381064360913139</v>
      </c>
      <c r="C179" s="1">
        <f>Tabulka13[[#This Row],[z2]]</f>
        <v>12.263500000000001</v>
      </c>
      <c r="D179" s="1">
        <f>Tabulka13[[#This Row],[std2]]</f>
        <v>3.5355339059332906E-3</v>
      </c>
      <c r="E179" s="1">
        <v>1</v>
      </c>
      <c r="F179" s="1" t="s">
        <v>84</v>
      </c>
      <c r="G179" s="1" t="s">
        <v>74</v>
      </c>
      <c r="H179" s="1" t="str">
        <f>Tabulka13[[#This Row],[z2Label]]</f>
        <v>pH</v>
      </c>
      <c r="I179" s="1">
        <f t="shared" si="46"/>
        <v>25</v>
      </c>
      <c r="J179" s="1" t="s">
        <v>51</v>
      </c>
      <c r="K179" s="1">
        <v>12.263500000000001</v>
      </c>
      <c r="L179" s="1">
        <v>3.5355339059332906E-3</v>
      </c>
      <c r="M179" s="1" t="s">
        <v>29</v>
      </c>
      <c r="N179" s="1" t="s">
        <v>28</v>
      </c>
      <c r="O179" s="1" t="s">
        <v>70</v>
      </c>
      <c r="P179" s="1">
        <f t="shared" ref="P179" si="59">P113</f>
        <v>17.039180926883976</v>
      </c>
      <c r="Q179" s="1" t="s">
        <v>51</v>
      </c>
      <c r="R179" s="1">
        <f>Tabulka13[[#This Row],[z2]]</f>
        <v>12.263500000000001</v>
      </c>
      <c r="S179" s="1">
        <f>Tabulka13[[#This Row],[std2]]</f>
        <v>3.5355339059332906E-3</v>
      </c>
      <c r="T179" s="1" t="s">
        <v>54</v>
      </c>
      <c r="U179" s="1" t="s">
        <v>28</v>
      </c>
      <c r="V179" s="1" t="str">
        <f>Tabulka13[[#This Row],[z2Label]]</f>
        <v>pH</v>
      </c>
      <c r="W179" s="1">
        <f t="shared" ref="W179" si="60">W113</f>
        <v>4.823752155614244</v>
      </c>
      <c r="X179" s="1">
        <f>Tabulka13[[#This Row],[x4]]/2</f>
        <v>2.411876077807122</v>
      </c>
      <c r="Y179" s="1">
        <f>Tabulka13[[#This Row],[z2]]</f>
        <v>12.263500000000001</v>
      </c>
      <c r="Z179" s="1">
        <f>Tabulka13[[#This Row],[std2]]</f>
        <v>3.5355339059332906E-3</v>
      </c>
      <c r="AA179" s="1" t="s">
        <v>40</v>
      </c>
      <c r="AB179" s="1" t="s">
        <v>73</v>
      </c>
      <c r="AC179" s="1" t="str">
        <f>Tabulka13[[#This Row],[z2Label]]</f>
        <v>pH</v>
      </c>
      <c r="AD179" s="1" t="str">
        <f>Tabulka13[[#This Row],[y2]]</f>
        <v>N/A</v>
      </c>
      <c r="AE179" s="1">
        <f>Tabulka13[[#This Row],[x3]]</f>
        <v>17.039180926883976</v>
      </c>
      <c r="AF179" s="1">
        <f>Tabulka13[[#This Row],[x2]]-Tabulka13[[#This Row],[x3]]</f>
        <v>7.9608190731160242</v>
      </c>
      <c r="AG179" s="1">
        <f>100-Tabulka13[[#This Row],[Na2O_proc]]-Tabulka13[[#This Row],[CO2_proc]]</f>
        <v>75</v>
      </c>
      <c r="AH179" s="1">
        <f>Tabulka13[[#This Row],[z2]]</f>
        <v>12.263500000000001</v>
      </c>
      <c r="AI179" s="1">
        <f>Tabulka13[[#This Row],[std2]]</f>
        <v>3.5355339059332906E-3</v>
      </c>
      <c r="AJ179" s="1" t="str">
        <f>Tabulka13[[#This Row],[z2Label]]</f>
        <v>pH</v>
      </c>
      <c r="AK179" s="1">
        <v>25</v>
      </c>
      <c r="AL179" s="1" t="s">
        <v>56</v>
      </c>
      <c r="AM179" s="1" t="s">
        <v>79</v>
      </c>
      <c r="AN179" s="1"/>
    </row>
    <row r="180" spans="1:40" ht="16.5" x14ac:dyDescent="0.35">
      <c r="A180" s="1">
        <f t="shared" ref="A180:B180" si="61">A114</f>
        <v>5.6068231974241156</v>
      </c>
      <c r="B180" s="1">
        <f t="shared" si="61"/>
        <v>2.8034115987120578</v>
      </c>
      <c r="C180" s="1">
        <f>Tabulka13[[#This Row],[z2]]</f>
        <v>12.417999999999999</v>
      </c>
      <c r="D180" s="1">
        <f>Tabulka13[[#This Row],[std2]]</f>
        <v>4.2426406871194462E-3</v>
      </c>
      <c r="E180" s="1">
        <v>1</v>
      </c>
      <c r="F180" s="1" t="s">
        <v>84</v>
      </c>
      <c r="G180" s="1" t="s">
        <v>74</v>
      </c>
      <c r="H180" s="1" t="str">
        <f>Tabulka13[[#This Row],[z2Label]]</f>
        <v>pH</v>
      </c>
      <c r="I180" s="1">
        <f t="shared" si="46"/>
        <v>30</v>
      </c>
      <c r="J180" s="1" t="s">
        <v>51</v>
      </c>
      <c r="K180" s="1">
        <v>12.417999999999999</v>
      </c>
      <c r="L180" s="1">
        <v>4.2426406871194462E-3</v>
      </c>
      <c r="M180" s="1" t="s">
        <v>29</v>
      </c>
      <c r="N180" s="1" t="s">
        <v>28</v>
      </c>
      <c r="O180" s="1" t="s">
        <v>70</v>
      </c>
      <c r="P180" s="1">
        <f t="shared" ref="P180" si="62">P114</f>
        <v>20.44701711226077</v>
      </c>
      <c r="Q180" s="1" t="s">
        <v>51</v>
      </c>
      <c r="R180" s="1">
        <f>Tabulka13[[#This Row],[z2]]</f>
        <v>12.417999999999999</v>
      </c>
      <c r="S180" s="1">
        <f>Tabulka13[[#This Row],[std2]]</f>
        <v>4.2426406871194462E-3</v>
      </c>
      <c r="T180" s="1" t="s">
        <v>54</v>
      </c>
      <c r="U180" s="1" t="s">
        <v>28</v>
      </c>
      <c r="V180" s="1" t="str">
        <f>Tabulka13[[#This Row],[z2Label]]</f>
        <v>pH</v>
      </c>
      <c r="W180" s="1">
        <f t="shared" ref="W180" si="63">W114</f>
        <v>6.2019670572183134</v>
      </c>
      <c r="X180" s="1">
        <f>Tabulka13[[#This Row],[x4]]/2</f>
        <v>3.1009835286091567</v>
      </c>
      <c r="Y180" s="1">
        <f>Tabulka13[[#This Row],[z2]]</f>
        <v>12.417999999999999</v>
      </c>
      <c r="Z180" s="1">
        <f>Tabulka13[[#This Row],[std2]]</f>
        <v>4.2426406871194462E-3</v>
      </c>
      <c r="AA180" s="1" t="s">
        <v>40</v>
      </c>
      <c r="AB180" s="1" t="s">
        <v>73</v>
      </c>
      <c r="AC180" s="1" t="str">
        <f>Tabulka13[[#This Row],[z2Label]]</f>
        <v>pH</v>
      </c>
      <c r="AD180" s="1" t="str">
        <f>Tabulka13[[#This Row],[y2]]</f>
        <v>N/A</v>
      </c>
      <c r="AE180" s="1">
        <f>Tabulka13[[#This Row],[x3]]</f>
        <v>20.44701711226077</v>
      </c>
      <c r="AF180" s="1">
        <f>Tabulka13[[#This Row],[x2]]-Tabulka13[[#This Row],[x3]]</f>
        <v>9.5529828877392298</v>
      </c>
      <c r="AG180" s="1">
        <f>100-Tabulka13[[#This Row],[Na2O_proc]]-Tabulka13[[#This Row],[CO2_proc]]</f>
        <v>70</v>
      </c>
      <c r="AH180" s="1">
        <f>Tabulka13[[#This Row],[z2]]</f>
        <v>12.417999999999999</v>
      </c>
      <c r="AI180" s="1">
        <f>Tabulka13[[#This Row],[std2]]</f>
        <v>4.2426406871194462E-3</v>
      </c>
      <c r="AJ180" s="1" t="str">
        <f>Tabulka13[[#This Row],[z2Label]]</f>
        <v>pH</v>
      </c>
      <c r="AK180" s="1">
        <v>25</v>
      </c>
      <c r="AL180" s="1" t="s">
        <v>56</v>
      </c>
      <c r="AM180" s="1" t="s">
        <v>79</v>
      </c>
      <c r="AN180" s="1"/>
    </row>
    <row r="181" spans="1:40" ht="16.5" x14ac:dyDescent="0.35">
      <c r="A181" s="1">
        <f t="shared" ref="A181:B181" si="64">A115</f>
        <v>6.8273108787670482</v>
      </c>
      <c r="B181" s="1">
        <f t="shared" si="64"/>
        <v>3.4136554393835241</v>
      </c>
      <c r="C181" s="1">
        <f>Tabulka13[[#This Row],[z2]]</f>
        <v>12.602499999999999</v>
      </c>
      <c r="D181" s="1">
        <f>Tabulka13[[#This Row],[std2]]</f>
        <v>4.9497474683056018E-3</v>
      </c>
      <c r="E181" s="1">
        <v>1</v>
      </c>
      <c r="F181" s="1" t="s">
        <v>84</v>
      </c>
      <c r="G181" s="1" t="s">
        <v>74</v>
      </c>
      <c r="H181" s="1" t="str">
        <f>Tabulka13[[#This Row],[z2Label]]</f>
        <v>pH</v>
      </c>
      <c r="I181" s="1">
        <f t="shared" si="46"/>
        <v>35</v>
      </c>
      <c r="J181" s="1" t="s">
        <v>51</v>
      </c>
      <c r="K181" s="1">
        <v>12.602499999999999</v>
      </c>
      <c r="L181" s="1">
        <v>4.9497474683056018E-3</v>
      </c>
      <c r="M181" s="1" t="s">
        <v>29</v>
      </c>
      <c r="N181" s="1" t="s">
        <v>28</v>
      </c>
      <c r="O181" s="1" t="s">
        <v>70</v>
      </c>
      <c r="P181" s="1">
        <f t="shared" ref="P181" si="65">P115</f>
        <v>23.854853297637565</v>
      </c>
      <c r="Q181" s="1" t="s">
        <v>51</v>
      </c>
      <c r="R181" s="1">
        <f>Tabulka13[[#This Row],[z2]]</f>
        <v>12.602499999999999</v>
      </c>
      <c r="S181" s="1">
        <f>Tabulka13[[#This Row],[std2]]</f>
        <v>4.9497474683056018E-3</v>
      </c>
      <c r="T181" s="1" t="s">
        <v>54</v>
      </c>
      <c r="U181" s="1" t="s">
        <v>28</v>
      </c>
      <c r="V181" s="1" t="str">
        <f>Tabulka13[[#This Row],[z2Label]]</f>
        <v>pH</v>
      </c>
      <c r="W181" s="1">
        <f t="shared" ref="W181" si="66">W115</f>
        <v>7.7922150206076255</v>
      </c>
      <c r="X181" s="1">
        <f>Tabulka13[[#This Row],[x4]]/2</f>
        <v>3.8961075103038127</v>
      </c>
      <c r="Y181" s="1">
        <f>Tabulka13[[#This Row],[z2]]</f>
        <v>12.602499999999999</v>
      </c>
      <c r="Z181" s="1">
        <f>Tabulka13[[#This Row],[std2]]</f>
        <v>4.9497474683056018E-3</v>
      </c>
      <c r="AA181" s="1" t="s">
        <v>40</v>
      </c>
      <c r="AB181" s="1" t="s">
        <v>73</v>
      </c>
      <c r="AC181" s="1" t="str">
        <f>Tabulka13[[#This Row],[z2Label]]</f>
        <v>pH</v>
      </c>
      <c r="AD181" s="1" t="str">
        <f>Tabulka13[[#This Row],[y2]]</f>
        <v>N/A</v>
      </c>
      <c r="AE181" s="1">
        <f>Tabulka13[[#This Row],[x3]]</f>
        <v>23.854853297637565</v>
      </c>
      <c r="AF181" s="1">
        <f>Tabulka13[[#This Row],[x2]]-Tabulka13[[#This Row],[x3]]</f>
        <v>11.145146702362435</v>
      </c>
      <c r="AG181" s="1">
        <f>100-Tabulka13[[#This Row],[Na2O_proc]]-Tabulka13[[#This Row],[CO2_proc]]</f>
        <v>65</v>
      </c>
      <c r="AH181" s="1">
        <f>Tabulka13[[#This Row],[z2]]</f>
        <v>12.602499999999999</v>
      </c>
      <c r="AI181" s="1">
        <f>Tabulka13[[#This Row],[std2]]</f>
        <v>4.9497474683056018E-3</v>
      </c>
      <c r="AJ181" s="1" t="str">
        <f>Tabulka13[[#This Row],[z2Label]]</f>
        <v>pH</v>
      </c>
      <c r="AK181" s="1">
        <v>25</v>
      </c>
      <c r="AL181" s="1" t="s">
        <v>56</v>
      </c>
      <c r="AM181" s="1" t="s">
        <v>79</v>
      </c>
      <c r="AN181" s="1"/>
    </row>
    <row r="182" spans="1:40" ht="16.5" x14ac:dyDescent="0.35">
      <c r="A182" s="1">
        <f t="shared" ref="A182:B182" si="67">A116</f>
        <v>8.1448572772330952</v>
      </c>
      <c r="B182" s="1">
        <f t="shared" si="67"/>
        <v>4.0724286386165476</v>
      </c>
      <c r="C182" s="1">
        <f>Tabulka13[[#This Row],[z2]]</f>
        <v>12.821999999999999</v>
      </c>
      <c r="D182" s="1">
        <f>Tabulka13[[#This Row],[std2]]</f>
        <v>1.4142135623735675E-3</v>
      </c>
      <c r="E182" s="1">
        <v>1</v>
      </c>
      <c r="F182" s="1" t="s">
        <v>84</v>
      </c>
      <c r="G182" s="1" t="s">
        <v>74</v>
      </c>
      <c r="H182" s="1" t="str">
        <f>Tabulka13[[#This Row],[z2Label]]</f>
        <v>pH</v>
      </c>
      <c r="I182" s="1">
        <f t="shared" si="46"/>
        <v>40</v>
      </c>
      <c r="J182" s="1" t="s">
        <v>51</v>
      </c>
      <c r="K182" s="1">
        <v>12.821999999999999</v>
      </c>
      <c r="L182" s="1">
        <v>1.4142135623735675E-3</v>
      </c>
      <c r="M182" s="1" t="s">
        <v>29</v>
      </c>
      <c r="N182" s="1" t="s">
        <v>28</v>
      </c>
      <c r="O182" s="1" t="s">
        <v>70</v>
      </c>
      <c r="P182" s="1">
        <f t="shared" ref="P182" si="68">P116</f>
        <v>27.262689483014363</v>
      </c>
      <c r="Q182" s="1" t="s">
        <v>51</v>
      </c>
      <c r="R182" s="1">
        <f>Tabulka13[[#This Row],[z2]]</f>
        <v>12.821999999999999</v>
      </c>
      <c r="S182" s="1">
        <f>Tabulka13[[#This Row],[std2]]</f>
        <v>1.4142135623735675E-3</v>
      </c>
      <c r="T182" s="1" t="s">
        <v>54</v>
      </c>
      <c r="U182" s="1" t="s">
        <v>28</v>
      </c>
      <c r="V182" s="1" t="str">
        <f>Tabulka13[[#This Row],[z2Label]]</f>
        <v>pH</v>
      </c>
      <c r="W182" s="1">
        <f t="shared" ref="W182" si="69">W116</f>
        <v>9.6475043112284879</v>
      </c>
      <c r="X182" s="1">
        <f>Tabulka13[[#This Row],[x4]]/2</f>
        <v>4.823752155614244</v>
      </c>
      <c r="Y182" s="1">
        <f>Tabulka13[[#This Row],[z2]]</f>
        <v>12.821999999999999</v>
      </c>
      <c r="Z182" s="1">
        <f>Tabulka13[[#This Row],[std2]]</f>
        <v>1.4142135623735675E-3</v>
      </c>
      <c r="AA182" s="1" t="s">
        <v>40</v>
      </c>
      <c r="AB182" s="1" t="s">
        <v>73</v>
      </c>
      <c r="AC182" s="1" t="str">
        <f>Tabulka13[[#This Row],[z2Label]]</f>
        <v>pH</v>
      </c>
      <c r="AD182" s="1" t="str">
        <f>Tabulka13[[#This Row],[y2]]</f>
        <v>N/A</v>
      </c>
      <c r="AE182" s="1">
        <f>Tabulka13[[#This Row],[x3]]</f>
        <v>27.262689483014363</v>
      </c>
      <c r="AF182" s="1">
        <f>Tabulka13[[#This Row],[x2]]-Tabulka13[[#This Row],[x3]]</f>
        <v>12.737310516985637</v>
      </c>
      <c r="AG182" s="1">
        <f>100-Tabulka13[[#This Row],[Na2O_proc]]-Tabulka13[[#This Row],[CO2_proc]]</f>
        <v>60.000000000000007</v>
      </c>
      <c r="AH182" s="1">
        <f>Tabulka13[[#This Row],[z2]]</f>
        <v>12.821999999999999</v>
      </c>
      <c r="AI182" s="1">
        <f>Tabulka13[[#This Row],[std2]]</f>
        <v>1.4142135623735675E-3</v>
      </c>
      <c r="AJ182" s="1" t="str">
        <f>Tabulka13[[#This Row],[z2Label]]</f>
        <v>pH</v>
      </c>
      <c r="AK182" s="1">
        <v>25</v>
      </c>
      <c r="AL182" s="1" t="s">
        <v>56</v>
      </c>
      <c r="AM182" s="1" t="s">
        <v>79</v>
      </c>
      <c r="AN182" s="1"/>
    </row>
    <row r="183" spans="1:40" ht="16.5" x14ac:dyDescent="0.35">
      <c r="A183" s="1">
        <f t="shared" ref="A183:B183" si="70">A117</f>
        <v>9.5571397561593265</v>
      </c>
      <c r="B183" s="1">
        <f t="shared" si="70"/>
        <v>4.7785698780796633</v>
      </c>
      <c r="C183" s="1">
        <f>Tabulka13[[#This Row],[z2]]</f>
        <v>13.0535</v>
      </c>
      <c r="D183" s="1">
        <f>Tabulka13[[#This Row],[std2]]</f>
        <v>2.1213203435597231E-3</v>
      </c>
      <c r="E183" s="1">
        <v>1</v>
      </c>
      <c r="F183" s="1" t="s">
        <v>84</v>
      </c>
      <c r="G183" s="1" t="s">
        <v>74</v>
      </c>
      <c r="H183" s="1" t="str">
        <f>Tabulka13[[#This Row],[z2Label]]</f>
        <v>pH</v>
      </c>
      <c r="I183" s="1">
        <f t="shared" si="46"/>
        <v>45</v>
      </c>
      <c r="J183" s="1" t="s">
        <v>51</v>
      </c>
      <c r="K183" s="1">
        <v>13.0535</v>
      </c>
      <c r="L183" s="1">
        <v>2.1213203435597231E-3</v>
      </c>
      <c r="M183" s="1" t="s">
        <v>29</v>
      </c>
      <c r="N183" s="1" t="s">
        <v>28</v>
      </c>
      <c r="O183" s="1" t="s">
        <v>70</v>
      </c>
      <c r="P183" s="1">
        <f t="shared" ref="P183" si="71">P117</f>
        <v>30.670525668391154</v>
      </c>
      <c r="Q183" s="1" t="s">
        <v>51</v>
      </c>
      <c r="R183" s="1">
        <f>Tabulka13[[#This Row],[z2]]</f>
        <v>13.0535</v>
      </c>
      <c r="S183" s="1">
        <f>Tabulka13[[#This Row],[std2]]</f>
        <v>2.1213203435597231E-3</v>
      </c>
      <c r="T183" s="1" t="s">
        <v>54</v>
      </c>
      <c r="U183" s="1" t="s">
        <v>28</v>
      </c>
      <c r="V183" s="1" t="str">
        <f>Tabulka13[[#This Row],[z2Label]]</f>
        <v>pH</v>
      </c>
      <c r="W183" s="1">
        <f t="shared" ref="W183" si="72">W117</f>
        <v>11.840118927416782</v>
      </c>
      <c r="X183" s="1">
        <f>Tabulka13[[#This Row],[x4]]/2</f>
        <v>5.920059463708391</v>
      </c>
      <c r="Y183" s="1">
        <f>Tabulka13[[#This Row],[z2]]</f>
        <v>13.0535</v>
      </c>
      <c r="Z183" s="1">
        <f>Tabulka13[[#This Row],[std2]]</f>
        <v>2.1213203435597231E-3</v>
      </c>
      <c r="AA183" s="1" t="s">
        <v>40</v>
      </c>
      <c r="AB183" s="1" t="s">
        <v>73</v>
      </c>
      <c r="AC183" s="1" t="str">
        <f>Tabulka13[[#This Row],[z2Label]]</f>
        <v>pH</v>
      </c>
      <c r="AD183" s="1" t="str">
        <f>Tabulka13[[#This Row],[y2]]</f>
        <v>N/A</v>
      </c>
      <c r="AE183" s="1">
        <f>Tabulka13[[#This Row],[x3]]</f>
        <v>30.670525668391154</v>
      </c>
      <c r="AF183" s="1">
        <f>Tabulka13[[#This Row],[x2]]-Tabulka13[[#This Row],[x3]]</f>
        <v>14.329474331608846</v>
      </c>
      <c r="AG183" s="1">
        <f>100-Tabulka13[[#This Row],[Na2O_proc]]-Tabulka13[[#This Row],[CO2_proc]]</f>
        <v>55</v>
      </c>
      <c r="AH183" s="1">
        <f>Tabulka13[[#This Row],[z2]]</f>
        <v>13.0535</v>
      </c>
      <c r="AI183" s="1">
        <f>Tabulka13[[#This Row],[std2]]</f>
        <v>2.1213203435597231E-3</v>
      </c>
      <c r="AJ183" s="1" t="str">
        <f>Tabulka13[[#This Row],[z2Label]]</f>
        <v>pH</v>
      </c>
      <c r="AK183" s="1">
        <v>25</v>
      </c>
      <c r="AL183" s="1" t="s">
        <v>56</v>
      </c>
      <c r="AM183" s="1" t="s">
        <v>79</v>
      </c>
      <c r="AN183" s="1"/>
    </row>
    <row r="184" spans="1:40" ht="16.5" x14ac:dyDescent="0.35">
      <c r="A184" s="1">
        <f t="shared" ref="A184:B184" si="73">A118</f>
        <v>11.066821026735646</v>
      </c>
      <c r="B184" s="1">
        <f t="shared" si="73"/>
        <v>5.5334105133678229</v>
      </c>
      <c r="C184" s="1">
        <f>Tabulka13[[#This Row],[z2]]</f>
        <v>13.337499999999999</v>
      </c>
      <c r="D184" s="1">
        <f>Tabulka13[[#This Row],[std2]]</f>
        <v>7.0710678118615568E-4</v>
      </c>
      <c r="E184" s="1">
        <v>1</v>
      </c>
      <c r="F184" s="1" t="s">
        <v>84</v>
      </c>
      <c r="G184" s="1" t="s">
        <v>74</v>
      </c>
      <c r="H184" s="1" t="str">
        <f>Tabulka13[[#This Row],[z2Label]]</f>
        <v>pH</v>
      </c>
      <c r="I184" s="1">
        <f t="shared" si="46"/>
        <v>50</v>
      </c>
      <c r="J184" s="1" t="s">
        <v>51</v>
      </c>
      <c r="K184" s="1">
        <v>13.337499999999999</v>
      </c>
      <c r="L184" s="1">
        <v>7.0710678118615568E-4</v>
      </c>
      <c r="M184" s="1" t="s">
        <v>29</v>
      </c>
      <c r="N184" s="1" t="s">
        <v>28</v>
      </c>
      <c r="O184" s="1" t="s">
        <v>70</v>
      </c>
      <c r="P184" s="1">
        <f t="shared" ref="P184" si="74">P118</f>
        <v>34.078361853767952</v>
      </c>
      <c r="Q184" s="1" t="s">
        <v>51</v>
      </c>
      <c r="R184" s="1">
        <f>Tabulka13[[#This Row],[z2]]</f>
        <v>13.337499999999999</v>
      </c>
      <c r="S184" s="1">
        <f>Tabulka13[[#This Row],[std2]]</f>
        <v>7.0710678118615568E-4</v>
      </c>
      <c r="T184" s="1" t="s">
        <v>54</v>
      </c>
      <c r="U184" s="1" t="s">
        <v>28</v>
      </c>
      <c r="V184" s="1" t="str">
        <f>Tabulka13[[#This Row],[z2Label]]</f>
        <v>pH</v>
      </c>
      <c r="W184" s="1">
        <f t="shared" ref="W184" si="75">W118</f>
        <v>14.471256466842734</v>
      </c>
      <c r="X184" s="1">
        <f>Tabulka13[[#This Row],[x4]]/2</f>
        <v>7.2356282334213669</v>
      </c>
      <c r="Y184" s="1">
        <f>Tabulka13[[#This Row],[z2]]</f>
        <v>13.337499999999999</v>
      </c>
      <c r="Z184" s="1">
        <f>Tabulka13[[#This Row],[std2]]</f>
        <v>7.0710678118615568E-4</v>
      </c>
      <c r="AA184" s="1" t="s">
        <v>40</v>
      </c>
      <c r="AB184" s="1" t="s">
        <v>73</v>
      </c>
      <c r="AC184" s="1" t="str">
        <f>Tabulka13[[#This Row],[z2Label]]</f>
        <v>pH</v>
      </c>
      <c r="AD184" s="1" t="str">
        <f>Tabulka13[[#This Row],[y2]]</f>
        <v>N/A</v>
      </c>
      <c r="AE184" s="1">
        <f>Tabulka13[[#This Row],[x3]]</f>
        <v>34.078361853767952</v>
      </c>
      <c r="AF184" s="1">
        <f>Tabulka13[[#This Row],[x2]]-Tabulka13[[#This Row],[x3]]</f>
        <v>15.921638146232048</v>
      </c>
      <c r="AG184" s="1">
        <f>100-Tabulka13[[#This Row],[Na2O_proc]]-Tabulka13[[#This Row],[CO2_proc]]</f>
        <v>50.000000000000007</v>
      </c>
      <c r="AH184" s="1">
        <f>Tabulka13[[#This Row],[z2]]</f>
        <v>13.337499999999999</v>
      </c>
      <c r="AI184" s="1">
        <f>Tabulka13[[#This Row],[std2]]</f>
        <v>7.0710678118615568E-4</v>
      </c>
      <c r="AJ184" s="1" t="str">
        <f>Tabulka13[[#This Row],[z2Label]]</f>
        <v>pH</v>
      </c>
      <c r="AK184" s="1">
        <v>25</v>
      </c>
      <c r="AL184" s="1" t="s">
        <v>56</v>
      </c>
      <c r="AM184" s="1" t="s">
        <v>79</v>
      </c>
      <c r="AN184" s="1"/>
    </row>
    <row r="185" spans="1:40" ht="16.5" x14ac:dyDescent="0.35">
      <c r="A185" s="1">
        <f t="shared" ref="A185:B185" si="76">A119</f>
        <v>0</v>
      </c>
      <c r="B185" s="1">
        <f t="shared" si="76"/>
        <v>0</v>
      </c>
      <c r="C185" s="1">
        <f>Tabulka13[[#This Row],[z2]]</f>
        <v>1.6605000000000002E-2</v>
      </c>
      <c r="D185" s="1">
        <f>Tabulka13[[#This Row],[std2]]</f>
        <v>1.0033845225037108E-2</v>
      </c>
      <c r="E185" s="1">
        <v>1</v>
      </c>
      <c r="F185" s="1" t="s">
        <v>84</v>
      </c>
      <c r="G185" s="1" t="s">
        <v>74</v>
      </c>
      <c r="H185" s="1" t="str">
        <f>Tabulka13[[#This Row],[z2Label]]</f>
        <v>Conductivity (mS/cm)</v>
      </c>
      <c r="I185" s="1">
        <f>I108</f>
        <v>0</v>
      </c>
      <c r="J185" s="1" t="s">
        <v>51</v>
      </c>
      <c r="K185" s="1">
        <v>1.6605000000000002E-2</v>
      </c>
      <c r="L185" s="1">
        <v>1.0033845225037108E-2</v>
      </c>
      <c r="M185" s="1" t="s">
        <v>29</v>
      </c>
      <c r="N185" s="1" t="s">
        <v>28</v>
      </c>
      <c r="O185" s="1" t="s">
        <v>71</v>
      </c>
      <c r="P185" s="1">
        <f t="shared" ref="P185" si="77">P119</f>
        <v>0</v>
      </c>
      <c r="Q185" s="1" t="s">
        <v>51</v>
      </c>
      <c r="R185" s="1">
        <f>Tabulka13[[#This Row],[z2]]</f>
        <v>1.6605000000000002E-2</v>
      </c>
      <c r="S185" s="1">
        <f>Tabulka13[[#This Row],[std2]]</f>
        <v>1.0033845225037108E-2</v>
      </c>
      <c r="T185" s="1" t="s">
        <v>54</v>
      </c>
      <c r="U185" s="1" t="s">
        <v>28</v>
      </c>
      <c r="V185" s="1" t="str">
        <f>Tabulka13[[#This Row],[z2Label]]</f>
        <v>Conductivity (mS/cm)</v>
      </c>
      <c r="W185" s="1">
        <f t="shared" ref="W185" si="78">W119</f>
        <v>0</v>
      </c>
      <c r="X185" s="1">
        <f>Tabulka13[[#This Row],[x4]]/2</f>
        <v>0</v>
      </c>
      <c r="Y185" s="1">
        <f>Tabulka13[[#This Row],[z2]]</f>
        <v>1.6605000000000002E-2</v>
      </c>
      <c r="Z185" s="1">
        <f>Tabulka13[[#This Row],[std2]]</f>
        <v>1.0033845225037108E-2</v>
      </c>
      <c r="AA185" s="1" t="s">
        <v>40</v>
      </c>
      <c r="AB185" s="1" t="s">
        <v>73</v>
      </c>
      <c r="AC185" s="1" t="str">
        <f>Tabulka13[[#This Row],[z2Label]]</f>
        <v>Conductivity (mS/cm)</v>
      </c>
      <c r="AD185" s="1" t="str">
        <f>Tabulka13[[#This Row],[y2]]</f>
        <v>N/A</v>
      </c>
      <c r="AE185" s="1">
        <f>Tabulka13[[#This Row],[x3]]</f>
        <v>0</v>
      </c>
      <c r="AF185" s="1">
        <f>Tabulka13[[#This Row],[x2]]-Tabulka13[[#This Row],[x3]]</f>
        <v>0</v>
      </c>
      <c r="AG185" s="1">
        <f>100-Tabulka13[[#This Row],[Na2O_proc]]-Tabulka13[[#This Row],[CO2_proc]]</f>
        <v>100</v>
      </c>
      <c r="AH185" s="1">
        <f>Tabulka13[[#This Row],[z2]]</f>
        <v>1.6605000000000002E-2</v>
      </c>
      <c r="AI185" s="1">
        <f>Tabulka13[[#This Row],[std2]]</f>
        <v>1.0033845225037108E-2</v>
      </c>
      <c r="AJ185" s="1" t="str">
        <f>Tabulka13[[#This Row],[z2Label]]</f>
        <v>Conductivity (mS/cm)</v>
      </c>
      <c r="AK185" s="1">
        <v>25</v>
      </c>
      <c r="AL185" s="1" t="s">
        <v>56</v>
      </c>
      <c r="AM185" s="1" t="s">
        <v>79</v>
      </c>
      <c r="AN185" s="1"/>
    </row>
    <row r="186" spans="1:40" ht="16.5" x14ac:dyDescent="0.35">
      <c r="A186" s="1">
        <f t="shared" ref="A186:B186" si="79">A120</f>
        <v>0.7524185087370211</v>
      </c>
      <c r="B186" s="1">
        <f t="shared" si="79"/>
        <v>0.37620925436851055</v>
      </c>
      <c r="C186" s="1">
        <f>Tabulka13[[#This Row],[z2]]</f>
        <v>73.05</v>
      </c>
      <c r="D186" s="1">
        <f>Tabulka13[[#This Row],[std2]]</f>
        <v>1.3435028842544443</v>
      </c>
      <c r="E186" s="1">
        <v>1</v>
      </c>
      <c r="F186" s="1" t="s">
        <v>84</v>
      </c>
      <c r="G186" s="1" t="s">
        <v>74</v>
      </c>
      <c r="H186" s="1" t="str">
        <f>Tabulka13[[#This Row],[z2Label]]</f>
        <v>Conductivity (mS/cm)</v>
      </c>
      <c r="I186" s="1">
        <f t="shared" ref="I186:I195" si="80">I109</f>
        <v>5</v>
      </c>
      <c r="J186" s="1" t="s">
        <v>51</v>
      </c>
      <c r="K186" s="1">
        <v>73.05</v>
      </c>
      <c r="L186" s="1">
        <v>1.3435028842544443</v>
      </c>
      <c r="M186" s="1" t="s">
        <v>29</v>
      </c>
      <c r="N186" s="1" t="s">
        <v>28</v>
      </c>
      <c r="O186" s="1" t="s">
        <v>71</v>
      </c>
      <c r="P186" s="1">
        <f t="shared" ref="P186" si="81">P120</f>
        <v>3.4078361853767953</v>
      </c>
      <c r="Q186" s="1" t="s">
        <v>51</v>
      </c>
      <c r="R186" s="1">
        <f>Tabulka13[[#This Row],[z2]]</f>
        <v>73.05</v>
      </c>
      <c r="S186" s="1">
        <f>Tabulka13[[#This Row],[std2]]</f>
        <v>1.3435028842544443</v>
      </c>
      <c r="T186" s="1" t="s">
        <v>54</v>
      </c>
      <c r="U186" s="1" t="s">
        <v>28</v>
      </c>
      <c r="V186" s="1" t="str">
        <f>Tabulka13[[#This Row],[z2Label]]</f>
        <v>Conductivity (mS/cm)</v>
      </c>
      <c r="W186" s="1">
        <f t="shared" ref="W186" si="82">W120</f>
        <v>0.76164507720224905</v>
      </c>
      <c r="X186" s="1">
        <f>Tabulka13[[#This Row],[x4]]/2</f>
        <v>0.38082253860112453</v>
      </c>
      <c r="Y186" s="1">
        <f>Tabulka13[[#This Row],[z2]]</f>
        <v>73.05</v>
      </c>
      <c r="Z186" s="1">
        <f>Tabulka13[[#This Row],[std2]]</f>
        <v>1.3435028842544443</v>
      </c>
      <c r="AA186" s="1" t="s">
        <v>40</v>
      </c>
      <c r="AB186" s="1" t="s">
        <v>73</v>
      </c>
      <c r="AC186" s="1" t="str">
        <f>Tabulka13[[#This Row],[z2Label]]</f>
        <v>Conductivity (mS/cm)</v>
      </c>
      <c r="AD186" s="1" t="str">
        <f>Tabulka13[[#This Row],[y2]]</f>
        <v>N/A</v>
      </c>
      <c r="AE186" s="1">
        <f>Tabulka13[[#This Row],[x3]]</f>
        <v>3.4078361853767953</v>
      </c>
      <c r="AF186" s="1">
        <f>Tabulka13[[#This Row],[x2]]-Tabulka13[[#This Row],[x3]]</f>
        <v>1.5921638146232047</v>
      </c>
      <c r="AG186" s="1">
        <f>100-Tabulka13[[#This Row],[Na2O_proc]]-Tabulka13[[#This Row],[CO2_proc]]</f>
        <v>95</v>
      </c>
      <c r="AH186" s="1">
        <f>Tabulka13[[#This Row],[z2]]</f>
        <v>73.05</v>
      </c>
      <c r="AI186" s="1">
        <f>Tabulka13[[#This Row],[std2]]</f>
        <v>1.3435028842544443</v>
      </c>
      <c r="AJ186" s="1" t="str">
        <f>Tabulka13[[#This Row],[z2Label]]</f>
        <v>Conductivity (mS/cm)</v>
      </c>
      <c r="AK186" s="1">
        <v>25</v>
      </c>
      <c r="AL186" s="1" t="s">
        <v>56</v>
      </c>
      <c r="AM186" s="1" t="s">
        <v>79</v>
      </c>
      <c r="AN186" s="1"/>
    </row>
    <row r="187" spans="1:40" ht="16.5" x14ac:dyDescent="0.35">
      <c r="A187" s="1">
        <f t="shared" ref="A187:B187" si="83">A121</f>
        <v>1.570862125104012</v>
      </c>
      <c r="B187" s="1">
        <f t="shared" si="83"/>
        <v>0.78543106255200601</v>
      </c>
      <c r="C187" s="1">
        <f>Tabulka13[[#This Row],[z2]]</f>
        <v>134.69999999999999</v>
      </c>
      <c r="D187" s="1">
        <f>Tabulka13[[#This Row],[std2]]</f>
        <v>1.9798989873223209</v>
      </c>
      <c r="E187" s="1">
        <v>1</v>
      </c>
      <c r="F187" s="1" t="s">
        <v>84</v>
      </c>
      <c r="G187" s="1" t="s">
        <v>74</v>
      </c>
      <c r="H187" s="1" t="str">
        <f>Tabulka13[[#This Row],[z2Label]]</f>
        <v>Conductivity (mS/cm)</v>
      </c>
      <c r="I187" s="1">
        <f t="shared" si="80"/>
        <v>10</v>
      </c>
      <c r="J187" s="1" t="s">
        <v>51</v>
      </c>
      <c r="K187" s="1">
        <v>134.69999999999999</v>
      </c>
      <c r="L187" s="1">
        <v>1.9798989873223209</v>
      </c>
      <c r="M187" s="1" t="s">
        <v>29</v>
      </c>
      <c r="N187" s="1" t="s">
        <v>28</v>
      </c>
      <c r="O187" s="1" t="s">
        <v>71</v>
      </c>
      <c r="P187" s="1">
        <f t="shared" ref="P187" si="84">P121</f>
        <v>6.8156723707535907</v>
      </c>
      <c r="Q187" s="1" t="s">
        <v>51</v>
      </c>
      <c r="R187" s="1">
        <f>Tabulka13[[#This Row],[z2]]</f>
        <v>134.69999999999999</v>
      </c>
      <c r="S187" s="1">
        <f>Tabulka13[[#This Row],[std2]]</f>
        <v>1.9798989873223209</v>
      </c>
      <c r="T187" s="1" t="s">
        <v>54</v>
      </c>
      <c r="U187" s="1" t="s">
        <v>28</v>
      </c>
      <c r="V187" s="1" t="str">
        <f>Tabulka13[[#This Row],[z2Label]]</f>
        <v>Conductivity (mS/cm)</v>
      </c>
      <c r="W187" s="1">
        <f t="shared" ref="W187" si="85">W121</f>
        <v>1.6079173852047479</v>
      </c>
      <c r="X187" s="1">
        <f>Tabulka13[[#This Row],[x4]]/2</f>
        <v>0.80395869260237396</v>
      </c>
      <c r="Y187" s="1">
        <f>Tabulka13[[#This Row],[z2]]</f>
        <v>134.69999999999999</v>
      </c>
      <c r="Z187" s="1">
        <f>Tabulka13[[#This Row],[std2]]</f>
        <v>1.9798989873223209</v>
      </c>
      <c r="AA187" s="1" t="s">
        <v>40</v>
      </c>
      <c r="AB187" s="1" t="s">
        <v>73</v>
      </c>
      <c r="AC187" s="1" t="str">
        <f>Tabulka13[[#This Row],[z2Label]]</f>
        <v>Conductivity (mS/cm)</v>
      </c>
      <c r="AD187" s="1" t="str">
        <f>Tabulka13[[#This Row],[y2]]</f>
        <v>N/A</v>
      </c>
      <c r="AE187" s="1">
        <f>Tabulka13[[#This Row],[x3]]</f>
        <v>6.8156723707535907</v>
      </c>
      <c r="AF187" s="1">
        <f>Tabulka13[[#This Row],[x2]]-Tabulka13[[#This Row],[x3]]</f>
        <v>3.1843276292464093</v>
      </c>
      <c r="AG187" s="1">
        <f>100-Tabulka13[[#This Row],[Na2O_proc]]-Tabulka13[[#This Row],[CO2_proc]]</f>
        <v>90</v>
      </c>
      <c r="AH187" s="1">
        <f>Tabulka13[[#This Row],[z2]]</f>
        <v>134.69999999999999</v>
      </c>
      <c r="AI187" s="1">
        <f>Tabulka13[[#This Row],[std2]]</f>
        <v>1.9798989873223209</v>
      </c>
      <c r="AJ187" s="1" t="str">
        <f>Tabulka13[[#This Row],[z2Label]]</f>
        <v>Conductivity (mS/cm)</v>
      </c>
      <c r="AK187" s="1">
        <v>25</v>
      </c>
      <c r="AL187" s="1" t="s">
        <v>56</v>
      </c>
      <c r="AM187" s="1" t="s">
        <v>79</v>
      </c>
      <c r="AN187" s="1"/>
    </row>
    <row r="188" spans="1:40" ht="16.5" x14ac:dyDescent="0.35">
      <c r="A188" s="1">
        <f t="shared" ref="A188:B188" si="86">A122</f>
        <v>2.4600846568503307</v>
      </c>
      <c r="B188" s="1">
        <f t="shared" si="86"/>
        <v>1.2300423284251654</v>
      </c>
      <c r="C188" s="1">
        <f>Tabulka13[[#This Row],[z2]]</f>
        <v>189.64999999999998</v>
      </c>
      <c r="D188" s="1">
        <f>Tabulka13[[#This Row],[std2]]</f>
        <v>2.192031021678293</v>
      </c>
      <c r="E188" s="1">
        <v>1</v>
      </c>
      <c r="F188" s="1" t="s">
        <v>84</v>
      </c>
      <c r="G188" s="1" t="s">
        <v>74</v>
      </c>
      <c r="H188" s="1" t="str">
        <f>Tabulka13[[#This Row],[z2Label]]</f>
        <v>Conductivity (mS/cm)</v>
      </c>
      <c r="I188" s="1">
        <f t="shared" si="80"/>
        <v>15</v>
      </c>
      <c r="J188" s="1" t="s">
        <v>51</v>
      </c>
      <c r="K188" s="1">
        <v>189.64999999999998</v>
      </c>
      <c r="L188" s="1">
        <v>2.192031021678293</v>
      </c>
      <c r="M188" s="1" t="s">
        <v>29</v>
      </c>
      <c r="N188" s="1" t="s">
        <v>28</v>
      </c>
      <c r="O188" s="1" t="s">
        <v>71</v>
      </c>
      <c r="P188" s="1">
        <f t="shared" ref="P188" si="87">P122</f>
        <v>10.223508556130385</v>
      </c>
      <c r="Q188" s="1" t="s">
        <v>51</v>
      </c>
      <c r="R188" s="1">
        <f>Tabulka13[[#This Row],[z2]]</f>
        <v>189.64999999999998</v>
      </c>
      <c r="S188" s="1">
        <f>Tabulka13[[#This Row],[std2]]</f>
        <v>2.192031021678293</v>
      </c>
      <c r="T188" s="1" t="s">
        <v>54</v>
      </c>
      <c r="U188" s="1" t="s">
        <v>28</v>
      </c>
      <c r="V188" s="1" t="str">
        <f>Tabulka13[[#This Row],[z2Label]]</f>
        <v>Conductivity (mS/cm)</v>
      </c>
      <c r="W188" s="1">
        <f t="shared" ref="W188" si="88">W122</f>
        <v>2.5537511412075409</v>
      </c>
      <c r="X188" s="1">
        <f>Tabulka13[[#This Row],[x4]]/2</f>
        <v>1.2768755706037704</v>
      </c>
      <c r="Y188" s="1">
        <f>Tabulka13[[#This Row],[z2]]</f>
        <v>189.64999999999998</v>
      </c>
      <c r="Z188" s="1">
        <f>Tabulka13[[#This Row],[std2]]</f>
        <v>2.192031021678293</v>
      </c>
      <c r="AA188" s="1" t="s">
        <v>40</v>
      </c>
      <c r="AB188" s="1" t="s">
        <v>73</v>
      </c>
      <c r="AC188" s="1" t="str">
        <f>Tabulka13[[#This Row],[z2Label]]</f>
        <v>Conductivity (mS/cm)</v>
      </c>
      <c r="AD188" s="1" t="str">
        <f>Tabulka13[[#This Row],[y2]]</f>
        <v>N/A</v>
      </c>
      <c r="AE188" s="1">
        <f>Tabulka13[[#This Row],[x3]]</f>
        <v>10.223508556130385</v>
      </c>
      <c r="AF188" s="1">
        <f>Tabulka13[[#This Row],[x2]]-Tabulka13[[#This Row],[x3]]</f>
        <v>4.7764914438696149</v>
      </c>
      <c r="AG188" s="1">
        <f>100-Tabulka13[[#This Row],[Na2O_proc]]-Tabulka13[[#This Row],[CO2_proc]]</f>
        <v>85</v>
      </c>
      <c r="AH188" s="1">
        <f>Tabulka13[[#This Row],[z2]]</f>
        <v>189.64999999999998</v>
      </c>
      <c r="AI188" s="1">
        <f>Tabulka13[[#This Row],[std2]]</f>
        <v>2.192031021678293</v>
      </c>
      <c r="AJ188" s="1" t="str">
        <f>Tabulka13[[#This Row],[z2Label]]</f>
        <v>Conductivity (mS/cm)</v>
      </c>
      <c r="AK188" s="1">
        <v>25</v>
      </c>
      <c r="AL188" s="1" t="s">
        <v>56</v>
      </c>
      <c r="AM188" s="1" t="s">
        <v>79</v>
      </c>
      <c r="AN188" s="1"/>
    </row>
    <row r="189" spans="1:40" ht="16.5" x14ac:dyDescent="0.35">
      <c r="A189" s="1">
        <f t="shared" ref="A189:B189" si="89">A123</f>
        <v>3.4239282225679237</v>
      </c>
      <c r="B189" s="1">
        <f t="shared" si="89"/>
        <v>1.7119641112839619</v>
      </c>
      <c r="C189" s="1">
        <f>Tabulka13[[#This Row],[z2]]</f>
        <v>233</v>
      </c>
      <c r="D189" s="1">
        <f>Tabulka13[[#This Row],[std2]]</f>
        <v>1.4142135623730951</v>
      </c>
      <c r="E189" s="1">
        <v>1</v>
      </c>
      <c r="F189" s="1" t="s">
        <v>84</v>
      </c>
      <c r="G189" s="1" t="s">
        <v>74</v>
      </c>
      <c r="H189" s="1" t="str">
        <f>Tabulka13[[#This Row],[z2Label]]</f>
        <v>Conductivity (mS/cm)</v>
      </c>
      <c r="I189" s="1">
        <f t="shared" si="80"/>
        <v>20</v>
      </c>
      <c r="J189" s="1" t="s">
        <v>51</v>
      </c>
      <c r="K189" s="1">
        <v>233</v>
      </c>
      <c r="L189" s="1">
        <v>1.4142135623730951</v>
      </c>
      <c r="M189" s="1" t="s">
        <v>29</v>
      </c>
      <c r="N189" s="1" t="s">
        <v>28</v>
      </c>
      <c r="O189" s="1" t="s">
        <v>71</v>
      </c>
      <c r="P189" s="1">
        <f t="shared" ref="P189" si="90">P123</f>
        <v>13.631344741507181</v>
      </c>
      <c r="Q189" s="1" t="s">
        <v>51</v>
      </c>
      <c r="R189" s="1">
        <f>Tabulka13[[#This Row],[z2]]</f>
        <v>233</v>
      </c>
      <c r="S189" s="1">
        <f>Tabulka13[[#This Row],[std2]]</f>
        <v>1.4142135623730951</v>
      </c>
      <c r="T189" s="1" t="s">
        <v>54</v>
      </c>
      <c r="U189" s="1" t="s">
        <v>28</v>
      </c>
      <c r="V189" s="1" t="str">
        <f>Tabulka13[[#This Row],[z2Label]]</f>
        <v>Conductivity (mS/cm)</v>
      </c>
      <c r="W189" s="1">
        <f t="shared" ref="W189" si="91">W123</f>
        <v>3.617814116710683</v>
      </c>
      <c r="X189" s="1">
        <f>Tabulka13[[#This Row],[x4]]/2</f>
        <v>1.8089070583553415</v>
      </c>
      <c r="Y189" s="1">
        <f>Tabulka13[[#This Row],[z2]]</f>
        <v>233</v>
      </c>
      <c r="Z189" s="1">
        <f>Tabulka13[[#This Row],[std2]]</f>
        <v>1.4142135623730951</v>
      </c>
      <c r="AA189" s="1" t="s">
        <v>40</v>
      </c>
      <c r="AB189" s="1" t="s">
        <v>73</v>
      </c>
      <c r="AC189" s="1" t="str">
        <f>Tabulka13[[#This Row],[z2Label]]</f>
        <v>Conductivity (mS/cm)</v>
      </c>
      <c r="AD189" s="1" t="str">
        <f>Tabulka13[[#This Row],[y2]]</f>
        <v>N/A</v>
      </c>
      <c r="AE189" s="1">
        <f>Tabulka13[[#This Row],[x3]]</f>
        <v>13.631344741507181</v>
      </c>
      <c r="AF189" s="1">
        <f>Tabulka13[[#This Row],[x2]]-Tabulka13[[#This Row],[x3]]</f>
        <v>6.3686552584928187</v>
      </c>
      <c r="AG189" s="1">
        <f>100-Tabulka13[[#This Row],[Na2O_proc]]-Tabulka13[[#This Row],[CO2_proc]]</f>
        <v>80</v>
      </c>
      <c r="AH189" s="1">
        <f>Tabulka13[[#This Row],[z2]]</f>
        <v>233</v>
      </c>
      <c r="AI189" s="1">
        <f>Tabulka13[[#This Row],[std2]]</f>
        <v>1.4142135623730951</v>
      </c>
      <c r="AJ189" s="1" t="str">
        <f>Tabulka13[[#This Row],[z2Label]]</f>
        <v>Conductivity (mS/cm)</v>
      </c>
      <c r="AK189" s="1">
        <v>25</v>
      </c>
      <c r="AL189" s="1" t="s">
        <v>56</v>
      </c>
      <c r="AM189" s="1" t="s">
        <v>79</v>
      </c>
      <c r="AN189" s="1"/>
    </row>
    <row r="190" spans="1:40" ht="16.5" x14ac:dyDescent="0.35">
      <c r="A190" s="1">
        <f t="shared" ref="A190:B190" si="92">A124</f>
        <v>4.4678738106436082</v>
      </c>
      <c r="B190" s="1">
        <f t="shared" si="92"/>
        <v>2.2339369053218041</v>
      </c>
      <c r="C190" s="1">
        <f>Tabulka13[[#This Row],[z2]]</f>
        <v>270</v>
      </c>
      <c r="D190" s="1">
        <f>Tabulka13[[#This Row],[std2]]</f>
        <v>2.8284271247461903</v>
      </c>
      <c r="E190" s="1">
        <v>1</v>
      </c>
      <c r="F190" s="1" t="s">
        <v>84</v>
      </c>
      <c r="G190" s="1" t="s">
        <v>74</v>
      </c>
      <c r="H190" s="1" t="str">
        <f>Tabulka13[[#This Row],[z2Label]]</f>
        <v>Conductivity (mS/cm)</v>
      </c>
      <c r="I190" s="1">
        <f t="shared" si="80"/>
        <v>25</v>
      </c>
      <c r="J190" s="1" t="s">
        <v>51</v>
      </c>
      <c r="K190" s="1">
        <v>270</v>
      </c>
      <c r="L190" s="1">
        <v>2.8284271247461903</v>
      </c>
      <c r="M190" s="1" t="s">
        <v>29</v>
      </c>
      <c r="N190" s="1" t="s">
        <v>28</v>
      </c>
      <c r="O190" s="1" t="s">
        <v>71</v>
      </c>
      <c r="P190" s="1">
        <f t="shared" ref="P190" si="93">P124</f>
        <v>17.039180926883976</v>
      </c>
      <c r="Q190" s="1" t="s">
        <v>51</v>
      </c>
      <c r="R190" s="1">
        <f>Tabulka13[[#This Row],[z2]]</f>
        <v>270</v>
      </c>
      <c r="S190" s="1">
        <f>Tabulka13[[#This Row],[std2]]</f>
        <v>2.8284271247461903</v>
      </c>
      <c r="T190" s="1" t="s">
        <v>54</v>
      </c>
      <c r="U190" s="1" t="s">
        <v>28</v>
      </c>
      <c r="V190" s="1" t="str">
        <f>Tabulka13[[#This Row],[z2Label]]</f>
        <v>Conductivity (mS/cm)</v>
      </c>
      <c r="W190" s="1">
        <f t="shared" ref="W190" si="94">W124</f>
        <v>4.823752155614244</v>
      </c>
      <c r="X190" s="1">
        <f>Tabulka13[[#This Row],[x4]]/2</f>
        <v>2.411876077807122</v>
      </c>
      <c r="Y190" s="1">
        <f>Tabulka13[[#This Row],[z2]]</f>
        <v>270</v>
      </c>
      <c r="Z190" s="1">
        <f>Tabulka13[[#This Row],[std2]]</f>
        <v>2.8284271247461903</v>
      </c>
      <c r="AA190" s="1" t="s">
        <v>40</v>
      </c>
      <c r="AB190" s="1" t="s">
        <v>73</v>
      </c>
      <c r="AC190" s="1" t="str">
        <f>Tabulka13[[#This Row],[z2Label]]</f>
        <v>Conductivity (mS/cm)</v>
      </c>
      <c r="AD190" s="1" t="str">
        <f>Tabulka13[[#This Row],[y2]]</f>
        <v>N/A</v>
      </c>
      <c r="AE190" s="1">
        <f>Tabulka13[[#This Row],[x3]]</f>
        <v>17.039180926883976</v>
      </c>
      <c r="AF190" s="1">
        <f>Tabulka13[[#This Row],[x2]]-Tabulka13[[#This Row],[x3]]</f>
        <v>7.9608190731160242</v>
      </c>
      <c r="AG190" s="1">
        <f>100-Tabulka13[[#This Row],[Na2O_proc]]-Tabulka13[[#This Row],[CO2_proc]]</f>
        <v>75</v>
      </c>
      <c r="AH190" s="1">
        <f>Tabulka13[[#This Row],[z2]]</f>
        <v>270</v>
      </c>
      <c r="AI190" s="1">
        <f>Tabulka13[[#This Row],[std2]]</f>
        <v>2.8284271247461903</v>
      </c>
      <c r="AJ190" s="1" t="str">
        <f>Tabulka13[[#This Row],[z2Label]]</f>
        <v>Conductivity (mS/cm)</v>
      </c>
      <c r="AK190" s="1">
        <v>25</v>
      </c>
      <c r="AL190" s="1" t="s">
        <v>56</v>
      </c>
      <c r="AM190" s="1" t="s">
        <v>79</v>
      </c>
      <c r="AN190" s="1"/>
    </row>
    <row r="191" spans="1:40" ht="16.5" x14ac:dyDescent="0.35">
      <c r="A191" s="1">
        <f t="shared" ref="A191:B191" si="95">A125</f>
        <v>5.5960565826127846</v>
      </c>
      <c r="B191" s="1">
        <f t="shared" si="95"/>
        <v>2.7980282913063923</v>
      </c>
      <c r="C191" s="1">
        <f>Tabulka13[[#This Row],[z2]]</f>
        <v>292</v>
      </c>
      <c r="D191" s="1">
        <f>Tabulka13[[#This Row],[std2]]</f>
        <v>2.8284271247461903</v>
      </c>
      <c r="E191" s="1">
        <v>1</v>
      </c>
      <c r="F191" s="1" t="s">
        <v>84</v>
      </c>
      <c r="G191" s="1" t="s">
        <v>74</v>
      </c>
      <c r="H191" s="1" t="str">
        <f>Tabulka13[[#This Row],[z2Label]]</f>
        <v>Conductivity (mS/cm)</v>
      </c>
      <c r="I191" s="1">
        <f t="shared" si="80"/>
        <v>30</v>
      </c>
      <c r="J191" s="1" t="s">
        <v>51</v>
      </c>
      <c r="K191" s="1">
        <v>292</v>
      </c>
      <c r="L191" s="1">
        <v>2.8284271247461903</v>
      </c>
      <c r="M191" s="1" t="s">
        <v>29</v>
      </c>
      <c r="N191" s="1" t="s">
        <v>28</v>
      </c>
      <c r="O191" s="1" t="s">
        <v>71</v>
      </c>
      <c r="P191" s="1">
        <f t="shared" ref="P191" si="96">P125</f>
        <v>20.44701711226077</v>
      </c>
      <c r="Q191" s="1" t="s">
        <v>51</v>
      </c>
      <c r="R191" s="1">
        <f>Tabulka13[[#This Row],[z2]]</f>
        <v>292</v>
      </c>
      <c r="S191" s="1">
        <f>Tabulka13[[#This Row],[std2]]</f>
        <v>2.8284271247461903</v>
      </c>
      <c r="T191" s="1" t="s">
        <v>54</v>
      </c>
      <c r="U191" s="1" t="s">
        <v>28</v>
      </c>
      <c r="V191" s="1" t="str">
        <f>Tabulka13[[#This Row],[z2Label]]</f>
        <v>Conductivity (mS/cm)</v>
      </c>
      <c r="W191" s="1">
        <f t="shared" ref="W191" si="97">W125</f>
        <v>6.2019670572183134</v>
      </c>
      <c r="X191" s="1">
        <f>Tabulka13[[#This Row],[x4]]/2</f>
        <v>3.1009835286091567</v>
      </c>
      <c r="Y191" s="1">
        <f>Tabulka13[[#This Row],[z2]]</f>
        <v>292</v>
      </c>
      <c r="Z191" s="1">
        <f>Tabulka13[[#This Row],[std2]]</f>
        <v>2.8284271247461903</v>
      </c>
      <c r="AA191" s="1" t="s">
        <v>40</v>
      </c>
      <c r="AB191" s="1" t="s">
        <v>73</v>
      </c>
      <c r="AC191" s="1" t="str">
        <f>Tabulka13[[#This Row],[z2Label]]</f>
        <v>Conductivity (mS/cm)</v>
      </c>
      <c r="AD191" s="1" t="str">
        <f>Tabulka13[[#This Row],[y2]]</f>
        <v>N/A</v>
      </c>
      <c r="AE191" s="1">
        <f>Tabulka13[[#This Row],[x3]]</f>
        <v>20.44701711226077</v>
      </c>
      <c r="AF191" s="1">
        <f>Tabulka13[[#This Row],[x2]]-Tabulka13[[#This Row],[x3]]</f>
        <v>9.5529828877392298</v>
      </c>
      <c r="AG191" s="1">
        <f>100-Tabulka13[[#This Row],[Na2O_proc]]-Tabulka13[[#This Row],[CO2_proc]]</f>
        <v>70</v>
      </c>
      <c r="AH191" s="1">
        <f>Tabulka13[[#This Row],[z2]]</f>
        <v>292</v>
      </c>
      <c r="AI191" s="1">
        <f>Tabulka13[[#This Row],[std2]]</f>
        <v>2.8284271247461903</v>
      </c>
      <c r="AJ191" s="1" t="str">
        <f>Tabulka13[[#This Row],[z2Label]]</f>
        <v>Conductivity (mS/cm)</v>
      </c>
      <c r="AK191" s="1">
        <v>25</v>
      </c>
      <c r="AL191" s="1" t="s">
        <v>56</v>
      </c>
      <c r="AM191" s="1" t="s">
        <v>79</v>
      </c>
      <c r="AN191" s="1"/>
    </row>
    <row r="192" spans="1:40" ht="16.5" x14ac:dyDescent="0.35">
      <c r="A192" s="1">
        <f t="shared" ref="A192:B192" si="98">A126</f>
        <v>6.8143446329727571</v>
      </c>
      <c r="B192" s="1">
        <f t="shared" si="98"/>
        <v>3.4071723164863785</v>
      </c>
      <c r="C192" s="1">
        <f>Tabulka13[[#This Row],[z2]]</f>
        <v>298</v>
      </c>
      <c r="D192" s="1">
        <f>Tabulka13[[#This Row],[std2]]</f>
        <v>4.2426406871192848</v>
      </c>
      <c r="E192" s="1">
        <v>1</v>
      </c>
      <c r="F192" s="1" t="s">
        <v>84</v>
      </c>
      <c r="G192" s="1" t="s">
        <v>74</v>
      </c>
      <c r="H192" s="1" t="str">
        <f>Tabulka13[[#This Row],[z2Label]]</f>
        <v>Conductivity (mS/cm)</v>
      </c>
      <c r="I192" s="1">
        <f t="shared" si="80"/>
        <v>35</v>
      </c>
      <c r="J192" s="1" t="s">
        <v>51</v>
      </c>
      <c r="K192" s="1">
        <v>298</v>
      </c>
      <c r="L192" s="1">
        <v>4.2426406871192848</v>
      </c>
      <c r="M192" s="1" t="s">
        <v>29</v>
      </c>
      <c r="N192" s="1" t="s">
        <v>28</v>
      </c>
      <c r="O192" s="1" t="s">
        <v>71</v>
      </c>
      <c r="P192" s="1">
        <f t="shared" ref="P192" si="99">P126</f>
        <v>23.854853297637565</v>
      </c>
      <c r="Q192" s="1" t="s">
        <v>51</v>
      </c>
      <c r="R192" s="1">
        <f>Tabulka13[[#This Row],[z2]]</f>
        <v>298</v>
      </c>
      <c r="S192" s="1">
        <f>Tabulka13[[#This Row],[std2]]</f>
        <v>4.2426406871192848</v>
      </c>
      <c r="T192" s="1" t="s">
        <v>54</v>
      </c>
      <c r="U192" s="1" t="s">
        <v>28</v>
      </c>
      <c r="V192" s="1" t="str">
        <f>Tabulka13[[#This Row],[z2Label]]</f>
        <v>Conductivity (mS/cm)</v>
      </c>
      <c r="W192" s="1">
        <f t="shared" ref="W192" si="100">W126</f>
        <v>7.7922150206076255</v>
      </c>
      <c r="X192" s="1">
        <f>Tabulka13[[#This Row],[x4]]/2</f>
        <v>3.8961075103038127</v>
      </c>
      <c r="Y192" s="1">
        <f>Tabulka13[[#This Row],[z2]]</f>
        <v>298</v>
      </c>
      <c r="Z192" s="1">
        <f>Tabulka13[[#This Row],[std2]]</f>
        <v>4.2426406871192848</v>
      </c>
      <c r="AA192" s="1" t="s">
        <v>40</v>
      </c>
      <c r="AB192" s="1" t="s">
        <v>73</v>
      </c>
      <c r="AC192" s="1" t="str">
        <f>Tabulka13[[#This Row],[z2Label]]</f>
        <v>Conductivity (mS/cm)</v>
      </c>
      <c r="AD192" s="1" t="str">
        <f>Tabulka13[[#This Row],[y2]]</f>
        <v>N/A</v>
      </c>
      <c r="AE192" s="1">
        <f>Tabulka13[[#This Row],[x3]]</f>
        <v>23.854853297637565</v>
      </c>
      <c r="AF192" s="1">
        <f>Tabulka13[[#This Row],[x2]]-Tabulka13[[#This Row],[x3]]</f>
        <v>11.145146702362435</v>
      </c>
      <c r="AG192" s="1">
        <f>100-Tabulka13[[#This Row],[Na2O_proc]]-Tabulka13[[#This Row],[CO2_proc]]</f>
        <v>65</v>
      </c>
      <c r="AH192" s="1">
        <f>Tabulka13[[#This Row],[z2]]</f>
        <v>298</v>
      </c>
      <c r="AI192" s="1">
        <f>Tabulka13[[#This Row],[std2]]</f>
        <v>4.2426406871192848</v>
      </c>
      <c r="AJ192" s="1" t="str">
        <f>Tabulka13[[#This Row],[z2Label]]</f>
        <v>Conductivity (mS/cm)</v>
      </c>
      <c r="AK192" s="1">
        <v>25</v>
      </c>
      <c r="AL192" s="1" t="s">
        <v>56</v>
      </c>
      <c r="AM192" s="1" t="s">
        <v>79</v>
      </c>
      <c r="AN192" s="1"/>
    </row>
    <row r="193" spans="1:40" ht="16.5" x14ac:dyDescent="0.35">
      <c r="A193" s="1">
        <f t="shared" ref="A193:B193" si="101">A127</f>
        <v>8.1297203429687777</v>
      </c>
      <c r="B193" s="1">
        <f t="shared" si="101"/>
        <v>4.0648601714843888</v>
      </c>
      <c r="C193" s="1">
        <f>Tabulka13[[#This Row],[z2]]</f>
        <v>287</v>
      </c>
      <c r="D193" s="1">
        <f>Tabulka13[[#This Row],[std2]]</f>
        <v>5.6568542494923806</v>
      </c>
      <c r="E193" s="1">
        <v>1</v>
      </c>
      <c r="F193" s="1" t="s">
        <v>84</v>
      </c>
      <c r="G193" s="1" t="s">
        <v>74</v>
      </c>
      <c r="H193" s="1" t="str">
        <f>Tabulka13[[#This Row],[z2Label]]</f>
        <v>Conductivity (mS/cm)</v>
      </c>
      <c r="I193" s="1">
        <f t="shared" si="80"/>
        <v>40</v>
      </c>
      <c r="J193" s="1" t="s">
        <v>51</v>
      </c>
      <c r="K193" s="1">
        <v>287</v>
      </c>
      <c r="L193" s="1">
        <v>5.6568542494923806</v>
      </c>
      <c r="M193" s="1" t="s">
        <v>29</v>
      </c>
      <c r="N193" s="1" t="s">
        <v>28</v>
      </c>
      <c r="O193" s="1" t="s">
        <v>71</v>
      </c>
      <c r="P193" s="1">
        <f t="shared" ref="P193" si="102">P127</f>
        <v>27.262689483014363</v>
      </c>
      <c r="Q193" s="1" t="s">
        <v>51</v>
      </c>
      <c r="R193" s="1">
        <f>Tabulka13[[#This Row],[z2]]</f>
        <v>287</v>
      </c>
      <c r="S193" s="1">
        <f>Tabulka13[[#This Row],[std2]]</f>
        <v>5.6568542494923806</v>
      </c>
      <c r="T193" s="1" t="s">
        <v>54</v>
      </c>
      <c r="U193" s="1" t="s">
        <v>28</v>
      </c>
      <c r="V193" s="1" t="str">
        <f>Tabulka13[[#This Row],[z2Label]]</f>
        <v>Conductivity (mS/cm)</v>
      </c>
      <c r="W193" s="1">
        <f t="shared" ref="W193" si="103">W127</f>
        <v>9.6475043112284879</v>
      </c>
      <c r="X193" s="1">
        <f>Tabulka13[[#This Row],[x4]]/2</f>
        <v>4.823752155614244</v>
      </c>
      <c r="Y193" s="1">
        <f>Tabulka13[[#This Row],[z2]]</f>
        <v>287</v>
      </c>
      <c r="Z193" s="1">
        <f>Tabulka13[[#This Row],[std2]]</f>
        <v>5.6568542494923806</v>
      </c>
      <c r="AA193" s="1" t="s">
        <v>40</v>
      </c>
      <c r="AB193" s="1" t="s">
        <v>73</v>
      </c>
      <c r="AC193" s="1" t="str">
        <f>Tabulka13[[#This Row],[z2Label]]</f>
        <v>Conductivity (mS/cm)</v>
      </c>
      <c r="AD193" s="1" t="str">
        <f>Tabulka13[[#This Row],[y2]]</f>
        <v>N/A</v>
      </c>
      <c r="AE193" s="1">
        <f>Tabulka13[[#This Row],[x3]]</f>
        <v>27.262689483014363</v>
      </c>
      <c r="AF193" s="1">
        <f>Tabulka13[[#This Row],[x2]]-Tabulka13[[#This Row],[x3]]</f>
        <v>12.737310516985637</v>
      </c>
      <c r="AG193" s="1">
        <f>100-Tabulka13[[#This Row],[Na2O_proc]]-Tabulka13[[#This Row],[CO2_proc]]</f>
        <v>60.000000000000007</v>
      </c>
      <c r="AH193" s="1">
        <f>Tabulka13[[#This Row],[z2]]</f>
        <v>287</v>
      </c>
      <c r="AI193" s="1">
        <f>Tabulka13[[#This Row],[std2]]</f>
        <v>5.6568542494923806</v>
      </c>
      <c r="AJ193" s="1" t="str">
        <f>Tabulka13[[#This Row],[z2Label]]</f>
        <v>Conductivity (mS/cm)</v>
      </c>
      <c r="AK193" s="1">
        <v>25</v>
      </c>
      <c r="AL193" s="1" t="s">
        <v>56</v>
      </c>
      <c r="AM193" s="1" t="s">
        <v>79</v>
      </c>
      <c r="AN193" s="1"/>
    </row>
    <row r="194" spans="1:40" ht="16.5" x14ac:dyDescent="0.35">
      <c r="A194" s="1">
        <f t="shared" ref="A194:B194" si="104">A128</f>
        <v>9.5396548605332647</v>
      </c>
      <c r="B194" s="1">
        <f t="shared" si="104"/>
        <v>4.7698274302666324</v>
      </c>
      <c r="C194" s="1">
        <f>Tabulka13[[#This Row],[z2]]</f>
        <v>260</v>
      </c>
      <c r="D194" s="1">
        <f>Tabulka13[[#This Row],[std2]]</f>
        <v>5.6568542494923806</v>
      </c>
      <c r="E194" s="1">
        <v>1</v>
      </c>
      <c r="F194" s="1" t="s">
        <v>84</v>
      </c>
      <c r="G194" s="1" t="s">
        <v>74</v>
      </c>
      <c r="H194" s="1" t="str">
        <f>Tabulka13[[#This Row],[z2Label]]</f>
        <v>Conductivity (mS/cm)</v>
      </c>
      <c r="I194" s="1">
        <f>I117</f>
        <v>45</v>
      </c>
      <c r="J194" s="1" t="s">
        <v>51</v>
      </c>
      <c r="K194" s="1">
        <v>260</v>
      </c>
      <c r="L194" s="1">
        <v>5.6568542494923806</v>
      </c>
      <c r="M194" s="1" t="s">
        <v>29</v>
      </c>
      <c r="N194" s="1" t="s">
        <v>28</v>
      </c>
      <c r="O194" s="1" t="s">
        <v>71</v>
      </c>
      <c r="P194" s="1">
        <f t="shared" ref="P194" si="105">P128</f>
        <v>30.670525668391154</v>
      </c>
      <c r="Q194" s="1" t="s">
        <v>51</v>
      </c>
      <c r="R194" s="1">
        <f>Tabulka13[[#This Row],[z2]]</f>
        <v>260</v>
      </c>
      <c r="S194" s="1">
        <f>Tabulka13[[#This Row],[std2]]</f>
        <v>5.6568542494923806</v>
      </c>
      <c r="T194" s="1" t="s">
        <v>54</v>
      </c>
      <c r="U194" s="1" t="s">
        <v>28</v>
      </c>
      <c r="V194" s="1" t="str">
        <f>Tabulka13[[#This Row],[z2Label]]</f>
        <v>Conductivity (mS/cm)</v>
      </c>
      <c r="W194" s="1">
        <f t="shared" ref="W194" si="106">W128</f>
        <v>11.840118927416782</v>
      </c>
      <c r="X194" s="1">
        <f>Tabulka13[[#This Row],[x4]]/2</f>
        <v>5.920059463708391</v>
      </c>
      <c r="Y194" s="1">
        <f>Tabulka13[[#This Row],[z2]]</f>
        <v>260</v>
      </c>
      <c r="Z194" s="1">
        <f>Tabulka13[[#This Row],[std2]]</f>
        <v>5.6568542494923806</v>
      </c>
      <c r="AA194" s="1" t="s">
        <v>40</v>
      </c>
      <c r="AB194" s="1" t="s">
        <v>73</v>
      </c>
      <c r="AC194" s="1" t="str">
        <f>Tabulka13[[#This Row],[z2Label]]</f>
        <v>Conductivity (mS/cm)</v>
      </c>
      <c r="AD194" s="1" t="str">
        <f>Tabulka13[[#This Row],[y2]]</f>
        <v>N/A</v>
      </c>
      <c r="AE194" s="1">
        <f>Tabulka13[[#This Row],[x3]]</f>
        <v>30.670525668391154</v>
      </c>
      <c r="AF194" s="1">
        <f>Tabulka13[[#This Row],[x2]]-Tabulka13[[#This Row],[x3]]</f>
        <v>14.329474331608846</v>
      </c>
      <c r="AG194" s="1">
        <f>100-Tabulka13[[#This Row],[Na2O_proc]]-Tabulka13[[#This Row],[CO2_proc]]</f>
        <v>55</v>
      </c>
      <c r="AH194" s="1">
        <f>Tabulka13[[#This Row],[z2]]</f>
        <v>260</v>
      </c>
      <c r="AI194" s="1">
        <f>Tabulka13[[#This Row],[std2]]</f>
        <v>5.6568542494923806</v>
      </c>
      <c r="AJ194" s="1" t="str">
        <f>Tabulka13[[#This Row],[z2Label]]</f>
        <v>Conductivity (mS/cm)</v>
      </c>
      <c r="AK194" s="1">
        <v>25</v>
      </c>
      <c r="AL194" s="1" t="s">
        <v>56</v>
      </c>
      <c r="AM194" s="1" t="s">
        <v>79</v>
      </c>
      <c r="AN194" s="1"/>
    </row>
    <row r="195" spans="1:40" ht="16.5" x14ac:dyDescent="0.35">
      <c r="A195" s="1">
        <f t="shared" ref="A195:B195" si="107">A129</f>
        <v>11.047176296081906</v>
      </c>
      <c r="B195" s="1">
        <f t="shared" si="107"/>
        <v>5.523588148040953</v>
      </c>
      <c r="C195" s="1">
        <f>Tabulka13[[#This Row],[z2]]</f>
        <v>220</v>
      </c>
      <c r="D195" s="1">
        <f>Tabulka13[[#This Row],[std2]]</f>
        <v>5.6568542494923806</v>
      </c>
      <c r="E195" s="1">
        <v>1</v>
      </c>
      <c r="F195" s="1" t="s">
        <v>84</v>
      </c>
      <c r="G195" s="1" t="s">
        <v>74</v>
      </c>
      <c r="H195" s="1" t="str">
        <f>Tabulka13[[#This Row],[z2Label]]</f>
        <v>Conductivity (mS/cm)</v>
      </c>
      <c r="I195" s="1">
        <f t="shared" si="80"/>
        <v>50</v>
      </c>
      <c r="J195" s="1" t="s">
        <v>51</v>
      </c>
      <c r="K195" s="1">
        <v>220</v>
      </c>
      <c r="L195" s="1">
        <v>5.6568542494923806</v>
      </c>
      <c r="M195" s="1" t="s">
        <v>29</v>
      </c>
      <c r="N195" s="1" t="s">
        <v>28</v>
      </c>
      <c r="O195" s="1" t="s">
        <v>71</v>
      </c>
      <c r="P195" s="1">
        <f t="shared" ref="P195" si="108">P129</f>
        <v>34.078361853767952</v>
      </c>
      <c r="Q195" s="1" t="s">
        <v>51</v>
      </c>
      <c r="R195" s="1">
        <f>Tabulka13[[#This Row],[z2]]</f>
        <v>220</v>
      </c>
      <c r="S195" s="1">
        <f>Tabulka13[[#This Row],[std2]]</f>
        <v>5.6568542494923806</v>
      </c>
      <c r="T195" s="1" t="s">
        <v>54</v>
      </c>
      <c r="U195" s="1" t="s">
        <v>28</v>
      </c>
      <c r="V195" s="1" t="str">
        <f>Tabulka13[[#This Row],[z2Label]]</f>
        <v>Conductivity (mS/cm)</v>
      </c>
      <c r="W195" s="1">
        <f t="shared" ref="W195" si="109">W129</f>
        <v>14.471256466842734</v>
      </c>
      <c r="X195" s="1">
        <f>Tabulka13[[#This Row],[x4]]/2</f>
        <v>7.2356282334213669</v>
      </c>
      <c r="Y195" s="1">
        <f>Tabulka13[[#This Row],[z2]]</f>
        <v>220</v>
      </c>
      <c r="Z195" s="1">
        <f>Tabulka13[[#This Row],[std2]]</f>
        <v>5.6568542494923806</v>
      </c>
      <c r="AA195" s="1" t="s">
        <v>40</v>
      </c>
      <c r="AB195" s="1" t="s">
        <v>73</v>
      </c>
      <c r="AC195" s="1" t="str">
        <f>Tabulka13[[#This Row],[z2Label]]</f>
        <v>Conductivity (mS/cm)</v>
      </c>
      <c r="AD195" s="1" t="str">
        <f>Tabulka13[[#This Row],[y2]]</f>
        <v>N/A</v>
      </c>
      <c r="AE195" s="1">
        <f>Tabulka13[[#This Row],[x3]]</f>
        <v>34.078361853767952</v>
      </c>
      <c r="AF195" s="1">
        <f>Tabulka13[[#This Row],[x2]]-Tabulka13[[#This Row],[x3]]</f>
        <v>15.921638146232048</v>
      </c>
      <c r="AG195" s="1">
        <f>100-Tabulka13[[#This Row],[Na2O_proc]]-Tabulka13[[#This Row],[CO2_proc]]</f>
        <v>50.000000000000007</v>
      </c>
      <c r="AH195" s="1">
        <f>Tabulka13[[#This Row],[z2]]</f>
        <v>220</v>
      </c>
      <c r="AI195" s="1">
        <f>Tabulka13[[#This Row],[std2]]</f>
        <v>5.6568542494923806</v>
      </c>
      <c r="AJ195" s="1" t="str">
        <f>Tabulka13[[#This Row],[z2Label]]</f>
        <v>Conductivity (mS/cm)</v>
      </c>
      <c r="AK195" s="1">
        <v>25</v>
      </c>
      <c r="AL195" s="1" t="s">
        <v>56</v>
      </c>
      <c r="AM195" s="1" t="s">
        <v>79</v>
      </c>
      <c r="AN195" s="1"/>
    </row>
  </sheetData>
  <phoneticPr fontId="1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2A10-1DE6-4592-A8B2-E4B066F9DE53}">
  <dimension ref="A1:AM75"/>
  <sheetViews>
    <sheetView zoomScale="85" zoomScaleNormal="85" workbookViewId="0">
      <selection activeCell="A76" sqref="A76"/>
    </sheetView>
  </sheetViews>
  <sheetFormatPr defaultRowHeight="14.5" x14ac:dyDescent="0.35"/>
  <cols>
    <col min="1" max="5" width="8.90625" style="1"/>
    <col min="6" max="6" width="14.08984375" style="1" customWidth="1"/>
    <col min="7" max="7" width="11.36328125" style="1" bestFit="1" customWidth="1"/>
    <col min="8" max="11" width="8.90625" style="1"/>
    <col min="12" max="12" width="12.54296875" style="1" customWidth="1"/>
    <col min="13" max="13" width="13.453125" style="1" bestFit="1" customWidth="1"/>
    <col min="14" max="22" width="8.90625" style="1"/>
    <col min="23" max="23" width="10" style="1" customWidth="1"/>
    <col min="24" max="26" width="8.90625" style="1"/>
    <col min="27" max="27" width="13.6328125" style="1" bestFit="1" customWidth="1"/>
    <col min="28" max="28" width="12.36328125" style="1" bestFit="1" customWidth="1"/>
    <col min="29" max="29" width="8.90625" style="1"/>
    <col min="30" max="30" width="16.08984375" style="1" bestFit="1" customWidth="1"/>
    <col min="31" max="31" width="15.36328125" style="1" bestFit="1" customWidth="1"/>
    <col min="32" max="32" width="14.54296875" style="1" bestFit="1" customWidth="1"/>
    <col min="33" max="33" width="14.36328125" style="1" bestFit="1" customWidth="1"/>
    <col min="34" max="34" width="19.6328125" style="1" bestFit="1" customWidth="1"/>
    <col min="35" max="35" width="20.453125" style="1" bestFit="1" customWidth="1"/>
    <col min="36" max="36" width="12.453125" style="1" bestFit="1" customWidth="1"/>
    <col min="37" max="38" width="8.90625" style="1"/>
    <col min="39" max="39" width="25" style="1" bestFit="1" customWidth="1"/>
    <col min="40" max="40" width="9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41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42</v>
      </c>
      <c r="T1" s="1" t="s">
        <v>22</v>
      </c>
      <c r="U1" s="1" t="s">
        <v>23</v>
      </c>
      <c r="V1" s="1" t="s">
        <v>24</v>
      </c>
      <c r="W1" s="1" t="s">
        <v>30</v>
      </c>
      <c r="X1" s="1" t="s">
        <v>31</v>
      </c>
      <c r="Y1" s="1" t="s">
        <v>32</v>
      </c>
      <c r="Z1" s="1" t="s">
        <v>43</v>
      </c>
      <c r="AA1" s="1" t="s">
        <v>33</v>
      </c>
      <c r="AB1" s="1" t="s">
        <v>34</v>
      </c>
      <c r="AC1" s="1" t="s">
        <v>35</v>
      </c>
      <c r="AD1" s="1" t="s">
        <v>67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25</v>
      </c>
      <c r="AL1" s="1" t="s">
        <v>5</v>
      </c>
      <c r="AM1" s="1" t="s">
        <v>26</v>
      </c>
    </row>
    <row r="2" spans="1:39" x14ac:dyDescent="0.35">
      <c r="A2" s="1">
        <f>2*Tabulka14[[#This Row],[x3]]*Tabulka14[[#This Row],[z]]/(100*61.9789)*1000</f>
        <v>3.4438170299681268</v>
      </c>
      <c r="B2" s="1">
        <f>Tabulka14[[#This Row],[y2]]*Tabulka14[[#This Row],[x]]/2</f>
        <v>5.8794441468151488</v>
      </c>
      <c r="C2" s="1">
        <f>Tabulka14[[#This Row],[z2]]</f>
        <v>1.3029999999999999</v>
      </c>
      <c r="D2" s="1" t="s">
        <v>46</v>
      </c>
      <c r="E2" s="1">
        <v>1</v>
      </c>
      <c r="F2" s="1" t="s">
        <v>10</v>
      </c>
      <c r="G2" s="1" t="s">
        <v>27</v>
      </c>
      <c r="H2" s="1" t="s">
        <v>11</v>
      </c>
      <c r="I2" s="1">
        <v>35.299999999999997</v>
      </c>
      <c r="J2" s="1">
        <v>3.4144927536231879</v>
      </c>
      <c r="K2" s="1">
        <v>1.3029999999999999</v>
      </c>
      <c r="L2" s="1" t="s">
        <v>46</v>
      </c>
      <c r="M2" s="1" t="s">
        <v>29</v>
      </c>
      <c r="N2" s="1" t="s">
        <v>28</v>
      </c>
      <c r="O2" s="1" t="s">
        <v>11</v>
      </c>
      <c r="P2" s="1">
        <f>Tabulka14[[#This Row],[x2]]/(1+Tabulka14[[#This Row],[y2]]*60.08/61.9789)</f>
        <v>8.1904831664885478</v>
      </c>
      <c r="Q2" s="1">
        <f>Tabulka14[[#This Row],[y2]]</f>
        <v>3.4144927536231879</v>
      </c>
      <c r="R2" s="1">
        <f>Tabulka14[[#This Row],[z2]]</f>
        <v>1.3029999999999999</v>
      </c>
      <c r="S2" s="1" t="s">
        <v>46</v>
      </c>
      <c r="T2" s="1" t="s">
        <v>44</v>
      </c>
      <c r="U2" s="1" t="s">
        <v>28</v>
      </c>
      <c r="V2" s="1" t="s">
        <v>11</v>
      </c>
      <c r="W2" s="1">
        <f>2*Tabulka14[[#This Row],[x3]]/61.9789*1000/(100-Tabulka14[[#This Row],[x2]])</f>
        <v>4.0849935293397666</v>
      </c>
      <c r="X2" s="1">
        <f>(Tabulka14[[#This Row],[x2]]-Tabulka14[[#This Row],[x3]])/60.08*1000/(100-Tabulka14[[#This Row],[x2]])</f>
        <v>6.9740904022641246</v>
      </c>
      <c r="Y2" s="1">
        <f>Tabulka14[[#This Row],[z2]]</f>
        <v>1.3029999999999999</v>
      </c>
      <c r="Z2" s="1" t="s">
        <v>46</v>
      </c>
      <c r="AA2" s="1" t="s">
        <v>36</v>
      </c>
      <c r="AB2" s="1" t="s">
        <v>37</v>
      </c>
      <c r="AC2" s="1" t="s">
        <v>11</v>
      </c>
      <c r="AD2" s="1">
        <f>Tabulka14[[#This Row],[y2]]</f>
        <v>3.4144927536231879</v>
      </c>
      <c r="AE2" s="1">
        <f>Tabulka14[[#This Row],[x3]]</f>
        <v>8.1904831664885478</v>
      </c>
      <c r="AF2" s="1">
        <f>Tabulka14[[#This Row],[x2]]-Tabulka14[[#This Row],[x3]]</f>
        <v>27.109516833511449</v>
      </c>
      <c r="AG2" s="1">
        <f>100-Tabulka14[[#This Row],[Na2O_proc]]-Tabulka14[[#This Row],[SiO2_proc]]</f>
        <v>64.7</v>
      </c>
      <c r="AH2" s="1">
        <f>Tabulka14[[#This Row],[z2]]</f>
        <v>1.3029999999999999</v>
      </c>
      <c r="AI2" s="1" t="str">
        <f>Tabulka14[[#This Row],[std2]]</f>
        <v>–</v>
      </c>
      <c r="AJ2" s="1" t="str">
        <f>Tabulka14[[#This Row],[z2Label]]</f>
        <v>Density</v>
      </c>
      <c r="AK2" s="1" t="s">
        <v>59</v>
      </c>
      <c r="AL2" s="1" t="s">
        <v>9</v>
      </c>
      <c r="AM2" s="1" t="s">
        <v>58</v>
      </c>
    </row>
    <row r="3" spans="1:39" x14ac:dyDescent="0.35">
      <c r="A3" s="1">
        <f>2*Tabulka14[[#This Row],[x3]]*Tabulka14[[#This Row],[z]]/(100*61.9789)*1000</f>
        <v>2.4075842965293099</v>
      </c>
      <c r="B3" s="1">
        <f>Tabulka14[[#This Row],[y2]]*Tabulka14[[#This Row],[x]]/2</f>
        <v>4.1058802733342175</v>
      </c>
      <c r="C3" s="1">
        <f>Tabulka14[[#This Row],[z2]]</f>
        <v>1.2310000000000001</v>
      </c>
      <c r="D3" s="1" t="s">
        <v>46</v>
      </c>
      <c r="E3" s="1">
        <v>1</v>
      </c>
      <c r="F3" s="1" t="s">
        <v>10</v>
      </c>
      <c r="G3" s="1" t="s">
        <v>27</v>
      </c>
      <c r="H3" s="1" t="s">
        <v>11</v>
      </c>
      <c r="I3" s="1">
        <v>26.1</v>
      </c>
      <c r="J3" s="1">
        <v>3.4107883817427385</v>
      </c>
      <c r="K3" s="1">
        <v>1.2310000000000001</v>
      </c>
      <c r="L3" s="1" t="s">
        <v>46</v>
      </c>
      <c r="M3" s="1" t="s">
        <v>29</v>
      </c>
      <c r="N3" s="1" t="s">
        <v>28</v>
      </c>
      <c r="O3" s="1" t="s">
        <v>11</v>
      </c>
      <c r="P3" s="1">
        <f>Tabulka14[[#This Row],[x2]]/(1+Tabulka14[[#This Row],[y2]]*60.08/61.9789)</f>
        <v>6.0609027764484349</v>
      </c>
      <c r="Q3" s="1">
        <f>Tabulka14[[#This Row],[y2]]</f>
        <v>3.4107883817427385</v>
      </c>
      <c r="R3" s="1">
        <f>Tabulka14[[#This Row],[z2]]</f>
        <v>1.2310000000000001</v>
      </c>
      <c r="S3" s="1" t="s">
        <v>46</v>
      </c>
      <c r="T3" s="1" t="s">
        <v>44</v>
      </c>
      <c r="U3" s="1" t="s">
        <v>28</v>
      </c>
      <c r="V3" s="1" t="s">
        <v>11</v>
      </c>
      <c r="W3" s="1">
        <f>2*Tabulka14[[#This Row],[x3]]/61.9789*1000/(100-Tabulka14[[#This Row],[x2]])</f>
        <v>2.6465433413644472</v>
      </c>
      <c r="X3" s="1">
        <f>(Tabulka14[[#This Row],[x2]]-Tabulka14[[#This Row],[x3]])/60.08*1000/(100-Tabulka14[[#This Row],[x2]])</f>
        <v>4.5133996402522305</v>
      </c>
      <c r="Y3" s="1">
        <f>Tabulka14[[#This Row],[z2]]</f>
        <v>1.2310000000000001</v>
      </c>
      <c r="Z3" s="1" t="s">
        <v>46</v>
      </c>
      <c r="AA3" s="1" t="s">
        <v>36</v>
      </c>
      <c r="AB3" s="1" t="s">
        <v>37</v>
      </c>
      <c r="AC3" s="1" t="s">
        <v>11</v>
      </c>
      <c r="AD3" s="1">
        <f>Tabulka14[[#This Row],[y2]]</f>
        <v>3.4107883817427385</v>
      </c>
      <c r="AE3" s="1">
        <f>Tabulka14[[#This Row],[x3]]</f>
        <v>6.0609027764484349</v>
      </c>
      <c r="AF3" s="1">
        <f>Tabulka14[[#This Row],[x2]]-Tabulka14[[#This Row],[x3]]</f>
        <v>20.039097223551565</v>
      </c>
      <c r="AG3" s="1">
        <f>100-Tabulka14[[#This Row],[Na2O_proc]]-Tabulka14[[#This Row],[SiO2_proc]]</f>
        <v>73.900000000000006</v>
      </c>
      <c r="AH3" s="1">
        <f>Tabulka14[[#This Row],[z2]]</f>
        <v>1.2310000000000001</v>
      </c>
      <c r="AI3" s="1" t="str">
        <f>Tabulka14[[#This Row],[std2]]</f>
        <v>–</v>
      </c>
      <c r="AJ3" s="1" t="str">
        <f>Tabulka14[[#This Row],[z2Label]]</f>
        <v>Density</v>
      </c>
      <c r="AK3" s="1" t="s">
        <v>59</v>
      </c>
      <c r="AL3" s="1" t="s">
        <v>9</v>
      </c>
      <c r="AM3" s="1" t="s">
        <v>58</v>
      </c>
    </row>
    <row r="4" spans="1:39" x14ac:dyDescent="0.35">
      <c r="A4" s="1">
        <f>2*Tabulka14[[#This Row],[x3]]*Tabulka14[[#This Row],[z]]/(100*61.9789)*1000</f>
        <v>5.6938331356605989</v>
      </c>
      <c r="B4" s="1">
        <f>Tabulka14[[#This Row],[y2]]*Tabulka14[[#This Row],[x]]/2</f>
        <v>7.9413988471055719</v>
      </c>
      <c r="C4" s="1">
        <f>Tabulka14[[#This Row],[z2]]</f>
        <v>1.472</v>
      </c>
      <c r="D4" s="1" t="s">
        <v>46</v>
      </c>
      <c r="E4" s="1">
        <v>1</v>
      </c>
      <c r="F4" s="1" t="s">
        <v>10</v>
      </c>
      <c r="G4" s="1" t="s">
        <v>27</v>
      </c>
      <c r="H4" s="1" t="s">
        <v>11</v>
      </c>
      <c r="I4" s="1">
        <v>44.4</v>
      </c>
      <c r="J4" s="1">
        <v>2.7894736842105261</v>
      </c>
      <c r="K4" s="1">
        <v>1.472</v>
      </c>
      <c r="L4" s="1" t="s">
        <v>46</v>
      </c>
      <c r="M4" s="1" t="s">
        <v>29</v>
      </c>
      <c r="N4" s="1" t="s">
        <v>28</v>
      </c>
      <c r="O4" s="1" t="s">
        <v>11</v>
      </c>
      <c r="P4" s="1">
        <f>Tabulka14[[#This Row],[x2]]/(1+Tabulka14[[#This Row],[y2]]*60.08/61.9789)</f>
        <v>11.987007966433243</v>
      </c>
      <c r="Q4" s="1">
        <f>Tabulka14[[#This Row],[y2]]</f>
        <v>2.7894736842105261</v>
      </c>
      <c r="R4" s="1">
        <f>Tabulka14[[#This Row],[z2]]</f>
        <v>1.472</v>
      </c>
      <c r="S4" s="1" t="s">
        <v>46</v>
      </c>
      <c r="T4" s="1" t="s">
        <v>44</v>
      </c>
      <c r="U4" s="1" t="s">
        <v>28</v>
      </c>
      <c r="V4" s="1" t="s">
        <v>11</v>
      </c>
      <c r="W4" s="1">
        <f>2*Tabulka14[[#This Row],[x3]]/61.9789*1000/(100-Tabulka14[[#This Row],[x2]])</f>
        <v>6.9570020913901196</v>
      </c>
      <c r="X4" s="1">
        <f>(Tabulka14[[#This Row],[x2]]-Tabulka14[[#This Row],[x3]])/60.08*1000/(100-Tabulka14[[#This Row],[x2]])</f>
        <v>9.7031871274651635</v>
      </c>
      <c r="Y4" s="1">
        <f>Tabulka14[[#This Row],[z2]]</f>
        <v>1.472</v>
      </c>
      <c r="Z4" s="1" t="s">
        <v>46</v>
      </c>
      <c r="AA4" s="1" t="s">
        <v>36</v>
      </c>
      <c r="AB4" s="1" t="s">
        <v>37</v>
      </c>
      <c r="AC4" s="1" t="s">
        <v>11</v>
      </c>
      <c r="AD4" s="1">
        <f>Tabulka14[[#This Row],[y2]]</f>
        <v>2.7894736842105261</v>
      </c>
      <c r="AE4" s="1">
        <f>Tabulka14[[#This Row],[x3]]</f>
        <v>11.987007966433243</v>
      </c>
      <c r="AF4" s="1">
        <f>Tabulka14[[#This Row],[x2]]-Tabulka14[[#This Row],[x3]]</f>
        <v>32.412992033566752</v>
      </c>
      <c r="AG4" s="1">
        <f>100-Tabulka14[[#This Row],[Na2O_proc]]-Tabulka14[[#This Row],[SiO2_proc]]</f>
        <v>55.600000000000009</v>
      </c>
      <c r="AH4" s="1">
        <f>Tabulka14[[#This Row],[z2]]</f>
        <v>1.472</v>
      </c>
      <c r="AI4" s="1" t="str">
        <f>Tabulka14[[#This Row],[std2]]</f>
        <v>–</v>
      </c>
      <c r="AJ4" s="1" t="str">
        <f>Tabulka14[[#This Row],[z2Label]]</f>
        <v>Density</v>
      </c>
      <c r="AK4" s="1" t="s">
        <v>59</v>
      </c>
      <c r="AL4" s="1" t="s">
        <v>9</v>
      </c>
      <c r="AM4" s="1" t="s">
        <v>58</v>
      </c>
    </row>
    <row r="5" spans="1:39" x14ac:dyDescent="0.35">
      <c r="A5" s="1">
        <f>2*Tabulka14[[#This Row],[x3]]*Tabulka14[[#This Row],[z]]/(100*61.9789)*1000</f>
        <v>7.1073694658178717</v>
      </c>
      <c r="B5" s="1">
        <f>Tabulka14[[#This Row],[y2]]*Tabulka14[[#This Row],[x]]/2</f>
        <v>8.1069994891396533</v>
      </c>
      <c r="C5" s="1">
        <f>Tabulka14[[#This Row],[z2]]</f>
        <v>1.5309999999999999</v>
      </c>
      <c r="D5" s="1" t="s">
        <v>46</v>
      </c>
      <c r="E5" s="1">
        <v>1</v>
      </c>
      <c r="F5" s="1" t="s">
        <v>10</v>
      </c>
      <c r="G5" s="1" t="s">
        <v>27</v>
      </c>
      <c r="H5" s="1" t="s">
        <v>11</v>
      </c>
      <c r="I5" s="1">
        <v>46.2</v>
      </c>
      <c r="J5" s="1">
        <v>2.281293952180028</v>
      </c>
      <c r="K5" s="1">
        <v>1.5309999999999999</v>
      </c>
      <c r="L5" s="1" t="s">
        <v>46</v>
      </c>
      <c r="M5" s="1" t="s">
        <v>29</v>
      </c>
      <c r="N5" s="1" t="s">
        <v>28</v>
      </c>
      <c r="O5" s="1" t="s">
        <v>11</v>
      </c>
      <c r="P5" s="1">
        <f>Tabulka14[[#This Row],[x2]]/(1+Tabulka14[[#This Row],[y2]]*60.08/61.9789)</f>
        <v>14.386248902187438</v>
      </c>
      <c r="Q5" s="1">
        <f>Tabulka14[[#This Row],[y2]]</f>
        <v>2.281293952180028</v>
      </c>
      <c r="R5" s="1">
        <f>Tabulka14[[#This Row],[z2]]</f>
        <v>1.5309999999999999</v>
      </c>
      <c r="S5" s="1" t="s">
        <v>46</v>
      </c>
      <c r="T5" s="1" t="s">
        <v>44</v>
      </c>
      <c r="U5" s="1" t="s">
        <v>28</v>
      </c>
      <c r="V5" s="1" t="s">
        <v>11</v>
      </c>
      <c r="W5" s="1">
        <f>2*Tabulka14[[#This Row],[x3]]/61.9789*1000/(100-Tabulka14[[#This Row],[x2]])</f>
        <v>8.6288203227691795</v>
      </c>
      <c r="X5" s="1">
        <f>(Tabulka14[[#This Row],[x2]]-Tabulka14[[#This Row],[x3]])/60.08*1000/(100-Tabulka14[[#This Row],[x2]])</f>
        <v>9.8424378083907218</v>
      </c>
      <c r="Y5" s="1">
        <f>Tabulka14[[#This Row],[z2]]</f>
        <v>1.5309999999999999</v>
      </c>
      <c r="Z5" s="1" t="s">
        <v>46</v>
      </c>
      <c r="AA5" s="1" t="s">
        <v>36</v>
      </c>
      <c r="AB5" s="1" t="s">
        <v>37</v>
      </c>
      <c r="AC5" s="1" t="s">
        <v>11</v>
      </c>
      <c r="AD5" s="1">
        <f>Tabulka14[[#This Row],[y2]]</f>
        <v>2.281293952180028</v>
      </c>
      <c r="AE5" s="1">
        <f>Tabulka14[[#This Row],[x3]]</f>
        <v>14.386248902187438</v>
      </c>
      <c r="AF5" s="1">
        <f>Tabulka14[[#This Row],[x2]]-Tabulka14[[#This Row],[x3]]</f>
        <v>31.813751097812563</v>
      </c>
      <c r="AG5" s="1">
        <f>100-Tabulka14[[#This Row],[Na2O_proc]]-Tabulka14[[#This Row],[SiO2_proc]]</f>
        <v>53.800000000000004</v>
      </c>
      <c r="AH5" s="1">
        <f>Tabulka14[[#This Row],[z2]]</f>
        <v>1.5309999999999999</v>
      </c>
      <c r="AI5" s="1" t="str">
        <f>Tabulka14[[#This Row],[std2]]</f>
        <v>–</v>
      </c>
      <c r="AJ5" s="1" t="str">
        <f>Tabulka14[[#This Row],[z2Label]]</f>
        <v>Density</v>
      </c>
      <c r="AK5" s="1" t="s">
        <v>59</v>
      </c>
      <c r="AL5" s="1" t="s">
        <v>9</v>
      </c>
      <c r="AM5" s="1" t="s">
        <v>58</v>
      </c>
    </row>
    <row r="6" spans="1:39" x14ac:dyDescent="0.35">
      <c r="A6" s="1">
        <f>2*Tabulka14[[#This Row],[x3]]*Tabulka14[[#This Row],[z]]/(100*61.9789)*1000</f>
        <v>4.8248233703789145</v>
      </c>
      <c r="B6" s="1">
        <f>Tabulka14[[#This Row],[y2]]*Tabulka14[[#This Row],[x]]/2</f>
        <v>5.4641374401599716</v>
      </c>
      <c r="C6" s="1">
        <f>Tabulka14[[#This Row],[z2]]</f>
        <v>1.373</v>
      </c>
      <c r="D6" s="1" t="s">
        <v>46</v>
      </c>
      <c r="E6" s="1">
        <v>1</v>
      </c>
      <c r="F6" s="1" t="s">
        <v>10</v>
      </c>
      <c r="G6" s="1" t="s">
        <v>27</v>
      </c>
      <c r="H6" s="1" t="s">
        <v>11</v>
      </c>
      <c r="I6" s="1">
        <v>34.799999999999997</v>
      </c>
      <c r="J6" s="1">
        <v>2.2650103519668736</v>
      </c>
      <c r="K6" s="1">
        <v>1.373</v>
      </c>
      <c r="L6" s="1" t="s">
        <v>46</v>
      </c>
      <c r="M6" s="1" t="s">
        <v>29</v>
      </c>
      <c r="N6" s="1" t="s">
        <v>28</v>
      </c>
      <c r="O6" s="1" t="s">
        <v>11</v>
      </c>
      <c r="P6" s="1">
        <f>Tabulka14[[#This Row],[x2]]/(1+Tabulka14[[#This Row],[y2]]*60.08/61.9789)</f>
        <v>10.88992152914704</v>
      </c>
      <c r="Q6" s="1">
        <f>Tabulka14[[#This Row],[y2]]</f>
        <v>2.2650103519668736</v>
      </c>
      <c r="R6" s="1">
        <f>Tabulka14[[#This Row],[z2]]</f>
        <v>1.373</v>
      </c>
      <c r="S6" s="1" t="s">
        <v>46</v>
      </c>
      <c r="T6" s="1" t="s">
        <v>44</v>
      </c>
      <c r="U6" s="1" t="s">
        <v>28</v>
      </c>
      <c r="V6" s="1" t="s">
        <v>11</v>
      </c>
      <c r="W6" s="1">
        <f>2*Tabulka14[[#This Row],[x3]]/61.9789*1000/(100-Tabulka14[[#This Row],[x2]])</f>
        <v>5.3896837903419081</v>
      </c>
      <c r="X6" s="1">
        <f>(Tabulka14[[#This Row],[x2]]-Tabulka14[[#This Row],[x3]])/60.08*1000/(100-Tabulka14[[#This Row],[x2]])</f>
        <v>6.1038447894762395</v>
      </c>
      <c r="Y6" s="1">
        <f>Tabulka14[[#This Row],[z2]]</f>
        <v>1.373</v>
      </c>
      <c r="Z6" s="1" t="s">
        <v>46</v>
      </c>
      <c r="AA6" s="1" t="s">
        <v>36</v>
      </c>
      <c r="AB6" s="1" t="s">
        <v>37</v>
      </c>
      <c r="AC6" s="1" t="s">
        <v>11</v>
      </c>
      <c r="AD6" s="1">
        <f>Tabulka14[[#This Row],[y2]]</f>
        <v>2.2650103519668736</v>
      </c>
      <c r="AE6" s="1">
        <f>Tabulka14[[#This Row],[x3]]</f>
        <v>10.88992152914704</v>
      </c>
      <c r="AF6" s="1">
        <f>Tabulka14[[#This Row],[x2]]-Tabulka14[[#This Row],[x3]]</f>
        <v>23.910078470852959</v>
      </c>
      <c r="AG6" s="1">
        <f>100-Tabulka14[[#This Row],[Na2O_proc]]-Tabulka14[[#This Row],[SiO2_proc]]</f>
        <v>65.199999999999989</v>
      </c>
      <c r="AH6" s="1">
        <f>Tabulka14[[#This Row],[z2]]</f>
        <v>1.373</v>
      </c>
      <c r="AI6" s="1" t="str">
        <f>Tabulka14[[#This Row],[std2]]</f>
        <v>–</v>
      </c>
      <c r="AJ6" s="1" t="str">
        <f>Tabulka14[[#This Row],[z2Label]]</f>
        <v>Density</v>
      </c>
      <c r="AK6" s="1" t="s">
        <v>59</v>
      </c>
      <c r="AL6" s="1" t="s">
        <v>9</v>
      </c>
      <c r="AM6" s="1" t="s">
        <v>58</v>
      </c>
    </row>
    <row r="7" spans="1:39" x14ac:dyDescent="0.35">
      <c r="A7" s="1">
        <f>2*Tabulka14[[#This Row],[x3]]*Tabulka14[[#This Row],[z]]/(100*61.9789)*1000</f>
        <v>9.5916968670476201</v>
      </c>
      <c r="B7" s="1">
        <f>Tabulka14[[#This Row],[y2]]*Tabulka14[[#This Row],[x]]/2</f>
        <v>7.4335650719619055</v>
      </c>
      <c r="C7" s="1">
        <f>Tabulka14[[#This Row],[z2]]</f>
        <v>1.5660000000000001</v>
      </c>
      <c r="D7" s="1" t="s">
        <v>46</v>
      </c>
      <c r="E7" s="1">
        <v>1</v>
      </c>
      <c r="F7" s="1" t="s">
        <v>10</v>
      </c>
      <c r="G7" s="1" t="s">
        <v>27</v>
      </c>
      <c r="H7" s="1" t="s">
        <v>11</v>
      </c>
      <c r="I7" s="1">
        <v>47.5</v>
      </c>
      <c r="J7" s="1">
        <v>1.55</v>
      </c>
      <c r="K7" s="1">
        <v>1.5660000000000001</v>
      </c>
      <c r="L7" s="1" t="s">
        <v>46</v>
      </c>
      <c r="M7" s="1" t="s">
        <v>29</v>
      </c>
      <c r="N7" s="1" t="s">
        <v>28</v>
      </c>
      <c r="O7" s="1" t="s">
        <v>11</v>
      </c>
      <c r="P7" s="1">
        <f>Tabulka14[[#This Row],[x2]]/(1+Tabulka14[[#This Row],[y2]]*60.08/61.9789)</f>
        <v>18.980932980621255</v>
      </c>
      <c r="Q7" s="1">
        <f>Tabulka14[[#This Row],[y2]]</f>
        <v>1.55</v>
      </c>
      <c r="R7" s="1">
        <f>Tabulka14[[#This Row],[z2]]</f>
        <v>1.5660000000000001</v>
      </c>
      <c r="S7" s="1" t="s">
        <v>46</v>
      </c>
      <c r="T7" s="1" t="s">
        <v>44</v>
      </c>
      <c r="U7" s="1" t="s">
        <v>28</v>
      </c>
      <c r="V7" s="1" t="s">
        <v>11</v>
      </c>
      <c r="W7" s="1">
        <f>2*Tabulka14[[#This Row],[x3]]/61.9789*1000/(100-Tabulka14[[#This Row],[x2]])</f>
        <v>11.666602039831682</v>
      </c>
      <c r="X7" s="1">
        <f>(Tabulka14[[#This Row],[x2]]-Tabulka14[[#This Row],[x3]])/60.08*1000/(100-Tabulka14[[#This Row],[x2]])</f>
        <v>9.0416165808695546</v>
      </c>
      <c r="Y7" s="1">
        <f>Tabulka14[[#This Row],[z2]]</f>
        <v>1.5660000000000001</v>
      </c>
      <c r="Z7" s="1" t="s">
        <v>46</v>
      </c>
      <c r="AA7" s="1" t="s">
        <v>36</v>
      </c>
      <c r="AB7" s="1" t="s">
        <v>37</v>
      </c>
      <c r="AC7" s="1" t="s">
        <v>11</v>
      </c>
      <c r="AD7" s="1">
        <f>Tabulka14[[#This Row],[y2]]</f>
        <v>1.55</v>
      </c>
      <c r="AE7" s="1">
        <f>Tabulka14[[#This Row],[x3]]</f>
        <v>18.980932980621255</v>
      </c>
      <c r="AF7" s="1">
        <f>Tabulka14[[#This Row],[x2]]-Tabulka14[[#This Row],[x3]]</f>
        <v>28.519067019378745</v>
      </c>
      <c r="AG7" s="1">
        <f>100-Tabulka14[[#This Row],[Na2O_proc]]-Tabulka14[[#This Row],[SiO2_proc]]</f>
        <v>52.500000000000007</v>
      </c>
      <c r="AH7" s="1">
        <f>Tabulka14[[#This Row],[z2]]</f>
        <v>1.5660000000000001</v>
      </c>
      <c r="AI7" s="1" t="str">
        <f>Tabulka14[[#This Row],[std2]]</f>
        <v>–</v>
      </c>
      <c r="AJ7" s="1" t="str">
        <f>Tabulka14[[#This Row],[z2Label]]</f>
        <v>Density</v>
      </c>
      <c r="AK7" s="1" t="s">
        <v>59</v>
      </c>
      <c r="AL7" s="1" t="s">
        <v>9</v>
      </c>
      <c r="AM7" s="1" t="s">
        <v>58</v>
      </c>
    </row>
    <row r="8" spans="1:39" x14ac:dyDescent="0.35">
      <c r="A8" s="1">
        <f>2*Tabulka14[[#This Row],[x3]]*Tabulka14[[#This Row],[z]]/(100*61.9789)*1000</f>
        <v>5.9434188013687006</v>
      </c>
      <c r="B8" s="1">
        <f>Tabulka14[[#This Row],[y2]]*Tabulka14[[#This Row],[x]]/2</f>
        <v>4.6248788319894256</v>
      </c>
      <c r="C8" s="1">
        <f>Tabulka14[[#This Row],[z2]]</f>
        <v>1.367</v>
      </c>
      <c r="D8" s="1" t="s">
        <v>46</v>
      </c>
      <c r="E8" s="1">
        <v>1</v>
      </c>
      <c r="F8" s="1" t="s">
        <v>10</v>
      </c>
      <c r="G8" s="1" t="s">
        <v>27</v>
      </c>
      <c r="H8" s="1" t="s">
        <v>11</v>
      </c>
      <c r="I8" s="1">
        <v>33.799999999999997</v>
      </c>
      <c r="J8" s="1">
        <v>1.5563025210084034</v>
      </c>
      <c r="K8" s="1">
        <v>1.367</v>
      </c>
      <c r="L8" s="1" t="s">
        <v>46</v>
      </c>
      <c r="M8" s="1" t="s">
        <v>29</v>
      </c>
      <c r="N8" s="1" t="s">
        <v>28</v>
      </c>
      <c r="O8" s="1" t="s">
        <v>11</v>
      </c>
      <c r="P8" s="1">
        <f>Tabulka14[[#This Row],[x2]]/(1+Tabulka14[[#This Row],[y2]]*60.08/61.9789)</f>
        <v>13.473539120268857</v>
      </c>
      <c r="Q8" s="1">
        <f>Tabulka14[[#This Row],[y2]]</f>
        <v>1.5563025210084034</v>
      </c>
      <c r="R8" s="1">
        <f>Tabulka14[[#This Row],[z2]]</f>
        <v>1.367</v>
      </c>
      <c r="S8" s="1" t="s">
        <v>46</v>
      </c>
      <c r="T8" s="1" t="s">
        <v>44</v>
      </c>
      <c r="U8" s="1" t="s">
        <v>28</v>
      </c>
      <c r="V8" s="1" t="s">
        <v>11</v>
      </c>
      <c r="W8" s="1">
        <f>2*Tabulka14[[#This Row],[x3]]/61.9789*1000/(100-Tabulka14[[#This Row],[x2]])</f>
        <v>6.5676474178452162</v>
      </c>
      <c r="X8" s="1">
        <f>(Tabulka14[[#This Row],[x2]]-Tabulka14[[#This Row],[x3]])/60.08*1000/(100-Tabulka14[[#This Row],[x2]])</f>
        <v>5.1106231167434206</v>
      </c>
      <c r="Y8" s="1">
        <f>Tabulka14[[#This Row],[z2]]</f>
        <v>1.367</v>
      </c>
      <c r="Z8" s="1" t="s">
        <v>46</v>
      </c>
      <c r="AA8" s="1" t="s">
        <v>36</v>
      </c>
      <c r="AB8" s="1" t="s">
        <v>37</v>
      </c>
      <c r="AC8" s="1" t="s">
        <v>11</v>
      </c>
      <c r="AD8" s="1">
        <f>Tabulka14[[#This Row],[y2]]</f>
        <v>1.5563025210084034</v>
      </c>
      <c r="AE8" s="1">
        <f>Tabulka14[[#This Row],[x3]]</f>
        <v>13.473539120268857</v>
      </c>
      <c r="AF8" s="1">
        <f>Tabulka14[[#This Row],[x2]]-Tabulka14[[#This Row],[x3]]</f>
        <v>20.32646087973114</v>
      </c>
      <c r="AG8" s="1">
        <f>100-Tabulka14[[#This Row],[Na2O_proc]]-Tabulka14[[#This Row],[SiO2_proc]]</f>
        <v>66.2</v>
      </c>
      <c r="AH8" s="1">
        <f>Tabulka14[[#This Row],[z2]]</f>
        <v>1.367</v>
      </c>
      <c r="AI8" s="1" t="str">
        <f>Tabulka14[[#This Row],[std2]]</f>
        <v>–</v>
      </c>
      <c r="AJ8" s="1" t="str">
        <f>Tabulka14[[#This Row],[z2Label]]</f>
        <v>Density</v>
      </c>
      <c r="AK8" s="1" t="s">
        <v>59</v>
      </c>
      <c r="AL8" s="1" t="s">
        <v>9</v>
      </c>
      <c r="AM8" s="1" t="s">
        <v>58</v>
      </c>
    </row>
    <row r="9" spans="1:39" x14ac:dyDescent="0.35">
      <c r="A9" s="1">
        <f>2*Tabulka14[[#This Row],[x3]]*Tabulka14[[#This Row],[z]]/(100*61.9789)*1000</f>
        <v>7.9779014550009215</v>
      </c>
      <c r="B9" s="1">
        <f>Tabulka14[[#This Row],[y2]]*Tabulka14[[#This Row],[x]]/2</f>
        <v>4.0989218001884424</v>
      </c>
      <c r="C9" s="1">
        <f>Tabulka14[[#This Row],[z2]]</f>
        <v>1.3979999999999999</v>
      </c>
      <c r="D9" s="1" t="s">
        <v>46</v>
      </c>
      <c r="E9" s="1">
        <v>1</v>
      </c>
      <c r="F9" s="1" t="s">
        <v>10</v>
      </c>
      <c r="G9" s="1" t="s">
        <v>27</v>
      </c>
      <c r="H9" s="1" t="s">
        <v>11</v>
      </c>
      <c r="I9" s="1">
        <v>35.299999999999997</v>
      </c>
      <c r="J9" s="1">
        <v>1.0275689223057642</v>
      </c>
      <c r="K9" s="1">
        <v>1.3979999999999999</v>
      </c>
      <c r="L9" s="1" t="s">
        <v>46</v>
      </c>
      <c r="M9" s="1" t="s">
        <v>29</v>
      </c>
      <c r="N9" s="1" t="s">
        <v>28</v>
      </c>
      <c r="O9" s="1" t="s">
        <v>11</v>
      </c>
      <c r="P9" s="1">
        <f>Tabulka14[[#This Row],[x2]]/(1+Tabulka14[[#This Row],[y2]]*60.08/61.9789)</f>
        <v>17.684605024655102</v>
      </c>
      <c r="Q9" s="1">
        <f>Tabulka14[[#This Row],[y2]]</f>
        <v>1.0275689223057642</v>
      </c>
      <c r="R9" s="1">
        <f>Tabulka14[[#This Row],[z2]]</f>
        <v>1.3979999999999999</v>
      </c>
      <c r="S9" s="1" t="s">
        <v>46</v>
      </c>
      <c r="T9" s="1" t="s">
        <v>44</v>
      </c>
      <c r="U9" s="1" t="s">
        <v>28</v>
      </c>
      <c r="V9" s="1" t="s">
        <v>11</v>
      </c>
      <c r="W9" s="1">
        <f>2*Tabulka14[[#This Row],[x3]]/61.9789*1000/(100-Tabulka14[[#This Row],[x2]])</f>
        <v>8.8201752724701894</v>
      </c>
      <c r="X9" s="1">
        <f>(Tabulka14[[#This Row],[x2]]-Tabulka14[[#This Row],[x3]])/60.08*1000/(100-Tabulka14[[#This Row],[x2]])</f>
        <v>4.531668999640071</v>
      </c>
      <c r="Y9" s="1">
        <f>Tabulka14[[#This Row],[z2]]</f>
        <v>1.3979999999999999</v>
      </c>
      <c r="Z9" s="1" t="s">
        <v>46</v>
      </c>
      <c r="AA9" s="1" t="s">
        <v>36</v>
      </c>
      <c r="AB9" s="1" t="s">
        <v>37</v>
      </c>
      <c r="AC9" s="1" t="s">
        <v>11</v>
      </c>
      <c r="AD9" s="1">
        <f>Tabulka14[[#This Row],[y2]]</f>
        <v>1.0275689223057642</v>
      </c>
      <c r="AE9" s="1">
        <f>Tabulka14[[#This Row],[x3]]</f>
        <v>17.684605024655102</v>
      </c>
      <c r="AF9" s="1">
        <f>Tabulka14[[#This Row],[x2]]-Tabulka14[[#This Row],[x3]]</f>
        <v>17.615394975344895</v>
      </c>
      <c r="AG9" s="1">
        <f>100-Tabulka14[[#This Row],[Na2O_proc]]-Tabulka14[[#This Row],[SiO2_proc]]</f>
        <v>64.7</v>
      </c>
      <c r="AH9" s="1">
        <f>Tabulka14[[#This Row],[z2]]</f>
        <v>1.3979999999999999</v>
      </c>
      <c r="AI9" s="1" t="str">
        <f>Tabulka14[[#This Row],[std2]]</f>
        <v>–</v>
      </c>
      <c r="AJ9" s="1" t="str">
        <f>Tabulka14[[#This Row],[z2Label]]</f>
        <v>Density</v>
      </c>
      <c r="AK9" s="1" t="s">
        <v>59</v>
      </c>
      <c r="AL9" s="1" t="s">
        <v>9</v>
      </c>
      <c r="AM9" s="1" t="s">
        <v>58</v>
      </c>
    </row>
    <row r="10" spans="1:39" x14ac:dyDescent="0.35">
      <c r="A10" s="1">
        <f>2*Tabulka14[[#This Row],[x3]]*Tabulka14[[#This Row],[z]]/(100*61.9789)*1000</f>
        <v>4.1638984943772073</v>
      </c>
      <c r="B10" s="1">
        <f>Tabulka14[[#This Row],[y2]]*Tabulka14[[#This Row],[x]]/2</f>
        <v>2.1368687716947781</v>
      </c>
      <c r="C10" s="1">
        <f>Tabulka14[[#This Row],[z2]]</f>
        <v>1.22</v>
      </c>
      <c r="D10" s="1" t="s">
        <v>46</v>
      </c>
      <c r="E10" s="1">
        <v>1</v>
      </c>
      <c r="F10" s="1" t="s">
        <v>10</v>
      </c>
      <c r="G10" s="1" t="s">
        <v>27</v>
      </c>
      <c r="H10" s="1" t="s">
        <v>11</v>
      </c>
      <c r="I10" s="1">
        <v>21.1</v>
      </c>
      <c r="J10" s="1">
        <v>1.0263788968824941</v>
      </c>
      <c r="K10" s="1">
        <v>1.22</v>
      </c>
      <c r="L10" s="1" t="s">
        <v>46</v>
      </c>
      <c r="M10" s="1" t="s">
        <v>29</v>
      </c>
      <c r="N10" s="1" t="s">
        <v>28</v>
      </c>
      <c r="O10" s="1" t="s">
        <v>11</v>
      </c>
      <c r="P10" s="1">
        <f>Tabulka14[[#This Row],[x2]]/(1+Tabulka14[[#This Row],[y2]]*60.08/61.9789)</f>
        <v>10.57679706529326</v>
      </c>
      <c r="Q10" s="1">
        <f>Tabulka14[[#This Row],[y2]]</f>
        <v>1.0263788968824941</v>
      </c>
      <c r="R10" s="1">
        <f>Tabulka14[[#This Row],[z2]]</f>
        <v>1.22</v>
      </c>
      <c r="S10" s="1" t="s">
        <v>46</v>
      </c>
      <c r="T10" s="1" t="s">
        <v>44</v>
      </c>
      <c r="U10" s="1" t="s">
        <v>28</v>
      </c>
      <c r="V10" s="1" t="s">
        <v>11</v>
      </c>
      <c r="W10" s="1">
        <f>2*Tabulka14[[#This Row],[x3]]/61.9789*1000/(100-Tabulka14[[#This Row],[x2]])</f>
        <v>4.3257687614299147</v>
      </c>
      <c r="X10" s="1">
        <f>(Tabulka14[[#This Row],[x2]]-Tabulka14[[#This Row],[x3]])/60.08*1000/(100-Tabulka14[[#This Row],[x2]])</f>
        <v>2.2199388847625938</v>
      </c>
      <c r="Y10" s="1">
        <f>Tabulka14[[#This Row],[z2]]</f>
        <v>1.22</v>
      </c>
      <c r="Z10" s="1" t="s">
        <v>46</v>
      </c>
      <c r="AA10" s="1" t="s">
        <v>36</v>
      </c>
      <c r="AB10" s="1" t="s">
        <v>37</v>
      </c>
      <c r="AC10" s="1" t="s">
        <v>11</v>
      </c>
      <c r="AD10" s="1">
        <f>Tabulka14[[#This Row],[y2]]</f>
        <v>1.0263788968824941</v>
      </c>
      <c r="AE10" s="1">
        <f>Tabulka14[[#This Row],[x3]]</f>
        <v>10.57679706529326</v>
      </c>
      <c r="AF10" s="1">
        <f>Tabulka14[[#This Row],[x2]]-Tabulka14[[#This Row],[x3]]</f>
        <v>10.523202934706742</v>
      </c>
      <c r="AG10" s="1">
        <f>100-Tabulka14[[#This Row],[Na2O_proc]]-Tabulka14[[#This Row],[SiO2_proc]]</f>
        <v>78.899999999999991</v>
      </c>
      <c r="AH10" s="1">
        <f>Tabulka14[[#This Row],[z2]]</f>
        <v>1.22</v>
      </c>
      <c r="AI10" s="1" t="str">
        <f>Tabulka14[[#This Row],[std2]]</f>
        <v>–</v>
      </c>
      <c r="AJ10" s="1" t="str">
        <f>Tabulka14[[#This Row],[z2Label]]</f>
        <v>Density</v>
      </c>
      <c r="AK10" s="1" t="s">
        <v>59</v>
      </c>
      <c r="AL10" s="1" t="s">
        <v>9</v>
      </c>
      <c r="AM10" s="1" t="s">
        <v>58</v>
      </c>
    </row>
    <row r="11" spans="1:39" x14ac:dyDescent="0.35">
      <c r="A11" s="1">
        <f>2*Tabulka14[[#This Row],[x3]]*Tabulka14[[#This Row],[z]]/(100*61.9789)*1000</f>
        <v>5.6938331356605989</v>
      </c>
      <c r="B11" s="1">
        <f>Tabulka14[[#This Row],[y2]]*Tabulka14[[#This Row],[x]]/2</f>
        <v>7.9413988471055719</v>
      </c>
      <c r="C11" s="1">
        <f>Tabulka14[[#This Row],[z2]]</f>
        <v>1.472</v>
      </c>
      <c r="D11" s="1" t="s">
        <v>46</v>
      </c>
      <c r="E11" s="1">
        <v>1</v>
      </c>
      <c r="F11" s="1" t="s">
        <v>10</v>
      </c>
      <c r="G11" s="1" t="s">
        <v>27</v>
      </c>
      <c r="H11" s="1" t="s">
        <v>11</v>
      </c>
      <c r="I11" s="1">
        <v>44.4</v>
      </c>
      <c r="J11" s="1">
        <v>2.7894736842105261</v>
      </c>
      <c r="K11" s="1">
        <v>1.472</v>
      </c>
      <c r="L11" s="1" t="s">
        <v>46</v>
      </c>
      <c r="M11" s="1" t="s">
        <v>29</v>
      </c>
      <c r="N11" s="1" t="s">
        <v>28</v>
      </c>
      <c r="O11" s="1" t="s">
        <v>11</v>
      </c>
      <c r="P11" s="1">
        <f>Tabulka14[[#This Row],[x2]]/(1+Tabulka14[[#This Row],[y2]]*60.08/61.9789)</f>
        <v>11.987007966433243</v>
      </c>
      <c r="Q11" s="1">
        <f>Tabulka14[[#This Row],[y2]]</f>
        <v>2.7894736842105261</v>
      </c>
      <c r="R11" s="1">
        <f>Tabulka14[[#This Row],[z2]]</f>
        <v>1.472</v>
      </c>
      <c r="S11" s="1" t="s">
        <v>46</v>
      </c>
      <c r="T11" s="1" t="s">
        <v>44</v>
      </c>
      <c r="U11" s="1" t="s">
        <v>28</v>
      </c>
      <c r="V11" s="1" t="s">
        <v>11</v>
      </c>
      <c r="W11" s="1">
        <f>2*Tabulka14[[#This Row],[x3]]/61.9789*1000/(100-Tabulka14[[#This Row],[x2]])</f>
        <v>6.9570020913901196</v>
      </c>
      <c r="X11" s="1">
        <f>(Tabulka14[[#This Row],[x2]]-Tabulka14[[#This Row],[x3]])/60.08*1000/(100-Tabulka14[[#This Row],[x2]])</f>
        <v>9.7031871274651635</v>
      </c>
      <c r="Y11" s="1">
        <f>Tabulka14[[#This Row],[z2]]</f>
        <v>1.472</v>
      </c>
      <c r="Z11" s="1" t="s">
        <v>46</v>
      </c>
      <c r="AA11" s="1" t="s">
        <v>36</v>
      </c>
      <c r="AB11" s="1" t="s">
        <v>37</v>
      </c>
      <c r="AC11" s="1" t="s">
        <v>11</v>
      </c>
      <c r="AD11" s="1">
        <f>Tabulka14[[#This Row],[y2]]</f>
        <v>2.7894736842105261</v>
      </c>
      <c r="AE11" s="1">
        <f>Tabulka14[[#This Row],[x3]]</f>
        <v>11.987007966433243</v>
      </c>
      <c r="AF11" s="1">
        <f>Tabulka14[[#This Row],[x2]]-Tabulka14[[#This Row],[x3]]</f>
        <v>32.412992033566752</v>
      </c>
      <c r="AG11" s="1">
        <f>100-Tabulka14[[#This Row],[Na2O_proc]]-Tabulka14[[#This Row],[SiO2_proc]]</f>
        <v>55.600000000000009</v>
      </c>
      <c r="AH11" s="1">
        <f>Tabulka14[[#This Row],[z2]]</f>
        <v>1.472</v>
      </c>
      <c r="AI11" s="1" t="str">
        <f>Tabulka14[[#This Row],[std2]]</f>
        <v>–</v>
      </c>
      <c r="AJ11" s="1" t="str">
        <f>Tabulka14[[#This Row],[z2Label]]</f>
        <v>Density</v>
      </c>
      <c r="AK11" s="1" t="s">
        <v>59</v>
      </c>
      <c r="AL11" s="1" t="s">
        <v>9</v>
      </c>
      <c r="AM11" s="1" t="s">
        <v>58</v>
      </c>
    </row>
    <row r="12" spans="1:39" x14ac:dyDescent="0.35">
      <c r="A12" s="1">
        <f>2*Tabulka14[[#This Row],[x3]]*Tabulka14[[#This Row],[z]]/(100*61.9789)*1000</f>
        <v>7.1073694658178717</v>
      </c>
      <c r="B12" s="1">
        <f>Tabulka14[[#This Row],[y2]]*Tabulka14[[#This Row],[x]]/2</f>
        <v>8.1069994891396533</v>
      </c>
      <c r="C12" s="1">
        <f>Tabulka14[[#This Row],[z2]]</f>
        <v>1.5309999999999999</v>
      </c>
      <c r="D12" s="1" t="s">
        <v>46</v>
      </c>
      <c r="E12" s="1">
        <v>1</v>
      </c>
      <c r="F12" s="1" t="s">
        <v>10</v>
      </c>
      <c r="G12" s="1" t="s">
        <v>27</v>
      </c>
      <c r="H12" s="1" t="s">
        <v>11</v>
      </c>
      <c r="I12" s="1">
        <v>46.2</v>
      </c>
      <c r="J12" s="1">
        <v>2.281293952180028</v>
      </c>
      <c r="K12" s="1">
        <v>1.5309999999999999</v>
      </c>
      <c r="L12" s="1" t="s">
        <v>46</v>
      </c>
      <c r="M12" s="1" t="s">
        <v>29</v>
      </c>
      <c r="N12" s="1" t="s">
        <v>28</v>
      </c>
      <c r="O12" s="1" t="s">
        <v>11</v>
      </c>
      <c r="P12" s="1">
        <f>Tabulka14[[#This Row],[x2]]/(1+Tabulka14[[#This Row],[y2]]*60.08/61.9789)</f>
        <v>14.386248902187438</v>
      </c>
      <c r="Q12" s="1">
        <f>Tabulka14[[#This Row],[y2]]</f>
        <v>2.281293952180028</v>
      </c>
      <c r="R12" s="1">
        <f>Tabulka14[[#This Row],[z2]]</f>
        <v>1.5309999999999999</v>
      </c>
      <c r="S12" s="1" t="s">
        <v>46</v>
      </c>
      <c r="T12" s="1" t="s">
        <v>44</v>
      </c>
      <c r="U12" s="1" t="s">
        <v>28</v>
      </c>
      <c r="V12" s="1" t="s">
        <v>11</v>
      </c>
      <c r="W12" s="1">
        <f>2*Tabulka14[[#This Row],[x3]]/61.9789*1000/(100-Tabulka14[[#This Row],[x2]])</f>
        <v>8.6288203227691795</v>
      </c>
      <c r="X12" s="1">
        <f>(Tabulka14[[#This Row],[x2]]-Tabulka14[[#This Row],[x3]])/60.08*1000/(100-Tabulka14[[#This Row],[x2]])</f>
        <v>9.8424378083907218</v>
      </c>
      <c r="Y12" s="1">
        <f>Tabulka14[[#This Row],[z2]]</f>
        <v>1.5309999999999999</v>
      </c>
      <c r="Z12" s="1" t="s">
        <v>46</v>
      </c>
      <c r="AA12" s="1" t="s">
        <v>36</v>
      </c>
      <c r="AB12" s="1" t="s">
        <v>37</v>
      </c>
      <c r="AC12" s="1" t="s">
        <v>11</v>
      </c>
      <c r="AD12" s="1">
        <f>Tabulka14[[#This Row],[y2]]</f>
        <v>2.281293952180028</v>
      </c>
      <c r="AE12" s="1">
        <f>Tabulka14[[#This Row],[x3]]</f>
        <v>14.386248902187438</v>
      </c>
      <c r="AF12" s="1">
        <f>Tabulka14[[#This Row],[x2]]-Tabulka14[[#This Row],[x3]]</f>
        <v>31.813751097812563</v>
      </c>
      <c r="AG12" s="1">
        <f>100-Tabulka14[[#This Row],[Na2O_proc]]-Tabulka14[[#This Row],[SiO2_proc]]</f>
        <v>53.800000000000004</v>
      </c>
      <c r="AH12" s="1">
        <f>Tabulka14[[#This Row],[z2]]</f>
        <v>1.5309999999999999</v>
      </c>
      <c r="AI12" s="1" t="str">
        <f>Tabulka14[[#This Row],[std2]]</f>
        <v>–</v>
      </c>
      <c r="AJ12" s="1" t="str">
        <f>Tabulka14[[#This Row],[z2Label]]</f>
        <v>Density</v>
      </c>
      <c r="AK12" s="1" t="s">
        <v>59</v>
      </c>
      <c r="AL12" s="1" t="s">
        <v>9</v>
      </c>
      <c r="AM12" s="1" t="s">
        <v>58</v>
      </c>
    </row>
    <row r="13" spans="1:39" x14ac:dyDescent="0.35">
      <c r="A13" s="1">
        <f>2*Tabulka14[[#This Row],[x3]]*Tabulka14[[#This Row],[z]]/(100*61.9789)*1000</f>
        <v>9.5916968670476201</v>
      </c>
      <c r="B13" s="1">
        <f>Tabulka14[[#This Row],[y2]]*Tabulka14[[#This Row],[x]]/2</f>
        <v>7.4335650719619055</v>
      </c>
      <c r="C13" s="1">
        <f>Tabulka14[[#This Row],[z2]]</f>
        <v>1.5660000000000001</v>
      </c>
      <c r="D13" s="1" t="s">
        <v>46</v>
      </c>
      <c r="E13" s="1">
        <v>1</v>
      </c>
      <c r="F13" s="1" t="s">
        <v>10</v>
      </c>
      <c r="G13" s="1" t="s">
        <v>27</v>
      </c>
      <c r="H13" s="1" t="s">
        <v>11</v>
      </c>
      <c r="I13" s="1">
        <v>47.5</v>
      </c>
      <c r="J13" s="1">
        <v>1.55</v>
      </c>
      <c r="K13" s="1">
        <v>1.5660000000000001</v>
      </c>
      <c r="L13" s="1" t="s">
        <v>46</v>
      </c>
      <c r="M13" s="1" t="s">
        <v>29</v>
      </c>
      <c r="N13" s="1" t="s">
        <v>28</v>
      </c>
      <c r="O13" s="1" t="s">
        <v>11</v>
      </c>
      <c r="P13" s="1">
        <f>Tabulka14[[#This Row],[x2]]/(1+Tabulka14[[#This Row],[y2]]*60.08/61.9789)</f>
        <v>18.980932980621255</v>
      </c>
      <c r="Q13" s="1">
        <f>Tabulka14[[#This Row],[y2]]</f>
        <v>1.55</v>
      </c>
      <c r="R13" s="1">
        <f>Tabulka14[[#This Row],[z2]]</f>
        <v>1.5660000000000001</v>
      </c>
      <c r="S13" s="1" t="s">
        <v>46</v>
      </c>
      <c r="T13" s="1" t="s">
        <v>44</v>
      </c>
      <c r="U13" s="1" t="s">
        <v>28</v>
      </c>
      <c r="V13" s="1" t="s">
        <v>11</v>
      </c>
      <c r="W13" s="1">
        <f>2*Tabulka14[[#This Row],[x3]]/61.9789*1000/(100-Tabulka14[[#This Row],[x2]])</f>
        <v>11.666602039831682</v>
      </c>
      <c r="X13" s="1">
        <f>(Tabulka14[[#This Row],[x2]]-Tabulka14[[#This Row],[x3]])/60.08*1000/(100-Tabulka14[[#This Row],[x2]])</f>
        <v>9.0416165808695546</v>
      </c>
      <c r="Y13" s="1">
        <f>Tabulka14[[#This Row],[z2]]</f>
        <v>1.5660000000000001</v>
      </c>
      <c r="Z13" s="1" t="s">
        <v>46</v>
      </c>
      <c r="AA13" s="1" t="s">
        <v>36</v>
      </c>
      <c r="AB13" s="1" t="s">
        <v>37</v>
      </c>
      <c r="AC13" s="1" t="s">
        <v>11</v>
      </c>
      <c r="AD13" s="1">
        <f>Tabulka14[[#This Row],[y2]]</f>
        <v>1.55</v>
      </c>
      <c r="AE13" s="1">
        <f>Tabulka14[[#This Row],[x3]]</f>
        <v>18.980932980621255</v>
      </c>
      <c r="AF13" s="1">
        <f>Tabulka14[[#This Row],[x2]]-Tabulka14[[#This Row],[x3]]</f>
        <v>28.519067019378745</v>
      </c>
      <c r="AG13" s="1">
        <f>100-Tabulka14[[#This Row],[Na2O_proc]]-Tabulka14[[#This Row],[SiO2_proc]]</f>
        <v>52.500000000000007</v>
      </c>
      <c r="AH13" s="1">
        <f>Tabulka14[[#This Row],[z2]]</f>
        <v>1.5660000000000001</v>
      </c>
      <c r="AI13" s="1" t="str">
        <f>Tabulka14[[#This Row],[std2]]</f>
        <v>–</v>
      </c>
      <c r="AJ13" s="1" t="str">
        <f>Tabulka14[[#This Row],[z2Label]]</f>
        <v>Density</v>
      </c>
      <c r="AK13" s="1" t="s">
        <v>59</v>
      </c>
      <c r="AL13" s="1" t="s">
        <v>9</v>
      </c>
      <c r="AM13" s="1" t="s">
        <v>58</v>
      </c>
    </row>
    <row r="14" spans="1:39" x14ac:dyDescent="0.35">
      <c r="A14" s="1">
        <f>2*Tabulka14[[#This Row],[x3]]*Tabulka14[[#This Row],[z]]/(100*61.9789)*1000</f>
        <v>4.6243396368459404</v>
      </c>
      <c r="B14" s="1">
        <f>Tabulka14[[#This Row],[y2]]*Tabulka14[[#This Row],[x]]/2</f>
        <v>7.9096913788439522</v>
      </c>
      <c r="C14" s="1">
        <f>Tabulka14[[#This Row],[z2]]</f>
        <v>1.3160000000000001</v>
      </c>
      <c r="D14" s="1" t="s">
        <v>46</v>
      </c>
      <c r="E14" s="1">
        <v>1</v>
      </c>
      <c r="F14" s="1" t="s">
        <v>10</v>
      </c>
      <c r="G14" s="1" t="s">
        <v>27</v>
      </c>
      <c r="H14" s="1" t="s">
        <v>11</v>
      </c>
      <c r="I14" s="1">
        <v>47</v>
      </c>
      <c r="J14" s="1">
        <v>3.4208955223880597</v>
      </c>
      <c r="K14" s="1">
        <v>1.3160000000000001</v>
      </c>
      <c r="L14" s="1" t="s">
        <v>46</v>
      </c>
      <c r="M14" s="1" t="s">
        <v>29</v>
      </c>
      <c r="N14" s="1" t="s">
        <v>28</v>
      </c>
      <c r="O14" s="1" t="s">
        <v>11</v>
      </c>
      <c r="P14" s="1">
        <f>Tabulka14[[#This Row],[x2]]/(1+Tabulka14[[#This Row],[y2]]*60.08/61.9789)</f>
        <v>10.88949406983704</v>
      </c>
      <c r="Q14" s="1">
        <f>Tabulka14[[#This Row],[y2]]</f>
        <v>3.4208955223880597</v>
      </c>
      <c r="R14" s="1">
        <f>Tabulka14[[#This Row],[z2]]</f>
        <v>1.3160000000000001</v>
      </c>
      <c r="S14" s="1" t="s">
        <v>46</v>
      </c>
      <c r="T14" s="1" t="s">
        <v>44</v>
      </c>
      <c r="U14" s="1" t="s">
        <v>28</v>
      </c>
      <c r="V14" s="1" t="s">
        <v>11</v>
      </c>
      <c r="W14" s="1">
        <f>2*Tabulka14[[#This Row],[x3]]/61.9789*1000/(100-Tabulka14[[#This Row],[x2]])</f>
        <v>6.630067725018554</v>
      </c>
      <c r="X14" s="1">
        <f>(Tabulka14[[#This Row],[x2]]-Tabulka14[[#This Row],[x3]])/60.08*1000/(100-Tabulka14[[#This Row],[x2]])</f>
        <v>11.340384496822777</v>
      </c>
      <c r="Y14" s="1">
        <f>Tabulka14[[#This Row],[z2]]</f>
        <v>1.3160000000000001</v>
      </c>
      <c r="Z14" s="1" t="s">
        <v>46</v>
      </c>
      <c r="AA14" s="1" t="s">
        <v>36</v>
      </c>
      <c r="AB14" s="1" t="s">
        <v>37</v>
      </c>
      <c r="AC14" s="1" t="s">
        <v>11</v>
      </c>
      <c r="AD14" s="1">
        <f>Tabulka14[[#This Row],[y2]]</f>
        <v>3.4208955223880597</v>
      </c>
      <c r="AE14" s="1">
        <f>Tabulka14[[#This Row],[x3]]</f>
        <v>10.88949406983704</v>
      </c>
      <c r="AF14" s="1">
        <f>Tabulka14[[#This Row],[x2]]-Tabulka14[[#This Row],[x3]]</f>
        <v>36.110505930162958</v>
      </c>
      <c r="AG14" s="1">
        <f>100-Tabulka14[[#This Row],[Na2O_proc]]-Tabulka14[[#This Row],[SiO2_proc]]</f>
        <v>53</v>
      </c>
      <c r="AH14" s="1">
        <f>Tabulka14[[#This Row],[z2]]</f>
        <v>1.3160000000000001</v>
      </c>
      <c r="AI14" s="1" t="str">
        <f>Tabulka14[[#This Row],[std2]]</f>
        <v>–</v>
      </c>
      <c r="AJ14" s="1" t="str">
        <f>Tabulka14[[#This Row],[z2Label]]</f>
        <v>Density</v>
      </c>
      <c r="AK14" s="1" t="s">
        <v>59</v>
      </c>
      <c r="AL14" s="1" t="s">
        <v>9</v>
      </c>
      <c r="AM14" s="1" t="s">
        <v>58</v>
      </c>
    </row>
    <row r="15" spans="1:39" x14ac:dyDescent="0.35">
      <c r="A15" s="1">
        <f>2*Tabulka14[[#This Row],[x3]]*Tabulka14[[#This Row],[z]]/(100*61.9789)*1000</f>
        <v>7.7347038528252829</v>
      </c>
      <c r="B15" s="1">
        <f>Tabulka14[[#This Row],[y2]]*Tabulka14[[#This Row],[x]]/2</f>
        <v>8.8100163396814821</v>
      </c>
      <c r="C15" s="1">
        <f>Tabulka14[[#This Row],[z2]]</f>
        <v>1.538</v>
      </c>
      <c r="D15" s="1" t="s">
        <v>46</v>
      </c>
      <c r="E15" s="1">
        <v>1</v>
      </c>
      <c r="F15" s="1" t="s">
        <v>10</v>
      </c>
      <c r="G15" s="1" t="s">
        <v>27</v>
      </c>
      <c r="H15" s="1" t="s">
        <v>11</v>
      </c>
      <c r="I15" s="1">
        <v>50</v>
      </c>
      <c r="J15" s="1">
        <v>2.2780487804878051</v>
      </c>
      <c r="K15" s="1">
        <v>1.538</v>
      </c>
      <c r="L15" s="1" t="s">
        <v>46</v>
      </c>
      <c r="M15" s="1" t="s">
        <v>29</v>
      </c>
      <c r="N15" s="1" t="s">
        <v>28</v>
      </c>
      <c r="O15" s="1" t="s">
        <v>11</v>
      </c>
      <c r="P15" s="1">
        <f>Tabulka14[[#This Row],[x2]]/(1+Tabulka14[[#This Row],[y2]]*60.08/61.9789)</f>
        <v>15.584799630164921</v>
      </c>
      <c r="Q15" s="1">
        <f>Tabulka14[[#This Row],[y2]]</f>
        <v>2.2780487804878051</v>
      </c>
      <c r="R15" s="1">
        <f>Tabulka14[[#This Row],[z2]]</f>
        <v>1.538</v>
      </c>
      <c r="S15" s="1" t="s">
        <v>46</v>
      </c>
      <c r="T15" s="1" t="s">
        <v>44</v>
      </c>
      <c r="U15" s="1" t="s">
        <v>28</v>
      </c>
      <c r="V15" s="1" t="s">
        <v>11</v>
      </c>
      <c r="W15" s="1">
        <f>2*Tabulka14[[#This Row],[x3]]/61.9789*1000/(100-Tabulka14[[#This Row],[x2]])</f>
        <v>10.058132448407392</v>
      </c>
      <c r="X15" s="1">
        <f>(Tabulka14[[#This Row],[x2]]-Tabulka14[[#This Row],[x3]])/60.08*1000/(100-Tabulka14[[#This Row],[x2]])</f>
        <v>11.45645817903964</v>
      </c>
      <c r="Y15" s="1">
        <f>Tabulka14[[#This Row],[z2]]</f>
        <v>1.538</v>
      </c>
      <c r="Z15" s="1" t="s">
        <v>46</v>
      </c>
      <c r="AA15" s="1" t="s">
        <v>36</v>
      </c>
      <c r="AB15" s="1" t="s">
        <v>37</v>
      </c>
      <c r="AC15" s="1" t="s">
        <v>11</v>
      </c>
      <c r="AD15" s="1">
        <f>Tabulka14[[#This Row],[y2]]</f>
        <v>2.2780487804878051</v>
      </c>
      <c r="AE15" s="1">
        <f>Tabulka14[[#This Row],[x3]]</f>
        <v>15.584799630164921</v>
      </c>
      <c r="AF15" s="1">
        <f>Tabulka14[[#This Row],[x2]]-Tabulka14[[#This Row],[x3]]</f>
        <v>34.415200369835077</v>
      </c>
      <c r="AG15" s="1">
        <f>100-Tabulka14[[#This Row],[Na2O_proc]]-Tabulka14[[#This Row],[SiO2_proc]]</f>
        <v>50</v>
      </c>
      <c r="AH15" s="1">
        <f>Tabulka14[[#This Row],[z2]]</f>
        <v>1.538</v>
      </c>
      <c r="AI15" s="1" t="str">
        <f>Tabulka14[[#This Row],[std2]]</f>
        <v>–</v>
      </c>
      <c r="AJ15" s="1" t="str">
        <f>Tabulka14[[#This Row],[z2Label]]</f>
        <v>Density</v>
      </c>
      <c r="AK15" s="1" t="s">
        <v>59</v>
      </c>
      <c r="AL15" s="1" t="s">
        <v>9</v>
      </c>
      <c r="AM15" s="1" t="s">
        <v>58</v>
      </c>
    </row>
    <row r="16" spans="1:39" x14ac:dyDescent="0.35">
      <c r="A16" s="1">
        <f>2*Tabulka14[[#This Row],[x3]]*Tabulka14[[#This Row],[z]]/(100*61.9789)*1000</f>
        <v>8.1973779454520219</v>
      </c>
      <c r="B16" s="1">
        <f>Tabulka14[[#This Row],[y2]]*Tabulka14[[#This Row],[x]]/2</f>
        <v>9.3370134159173048</v>
      </c>
      <c r="C16" s="1">
        <f>Tabulka14[[#This Row],[z2]]</f>
        <v>1.63</v>
      </c>
      <c r="D16" s="1" t="s">
        <v>46</v>
      </c>
      <c r="E16" s="1">
        <v>1</v>
      </c>
      <c r="F16" s="1" t="s">
        <v>10</v>
      </c>
      <c r="G16" s="1" t="s">
        <v>27</v>
      </c>
      <c r="H16" s="1" t="s">
        <v>11</v>
      </c>
      <c r="I16" s="1">
        <v>50</v>
      </c>
      <c r="J16" s="1">
        <v>2.2780487804878051</v>
      </c>
      <c r="K16" s="1">
        <v>1.63</v>
      </c>
      <c r="L16" s="1" t="s">
        <v>46</v>
      </c>
      <c r="M16" s="1" t="s">
        <v>29</v>
      </c>
      <c r="N16" s="1" t="s">
        <v>28</v>
      </c>
      <c r="O16" s="1" t="s">
        <v>11</v>
      </c>
      <c r="P16" s="1">
        <f>Tabulka14[[#This Row],[x2]]/(1+Tabulka14[[#This Row],[y2]]*60.08/61.9789)</f>
        <v>15.584799630164921</v>
      </c>
      <c r="Q16" s="1">
        <f>Tabulka14[[#This Row],[y2]]</f>
        <v>2.2780487804878051</v>
      </c>
      <c r="R16" s="1">
        <f>Tabulka14[[#This Row],[z2]]</f>
        <v>1.63</v>
      </c>
      <c r="S16" s="1" t="s">
        <v>46</v>
      </c>
      <c r="T16" s="1" t="s">
        <v>44</v>
      </c>
      <c r="U16" s="1" t="s">
        <v>28</v>
      </c>
      <c r="V16" s="1" t="s">
        <v>11</v>
      </c>
      <c r="W16" s="1">
        <f>2*Tabulka14[[#This Row],[x3]]/61.9789*1000/(100-Tabulka14[[#This Row],[x2]])</f>
        <v>10.058132448407392</v>
      </c>
      <c r="X16" s="1">
        <f>(Tabulka14[[#This Row],[x2]]-Tabulka14[[#This Row],[x3]])/60.08*1000/(100-Tabulka14[[#This Row],[x2]])</f>
        <v>11.45645817903964</v>
      </c>
      <c r="Y16" s="1">
        <f>Tabulka14[[#This Row],[z2]]</f>
        <v>1.63</v>
      </c>
      <c r="Z16" s="1" t="s">
        <v>46</v>
      </c>
      <c r="AA16" s="1" t="s">
        <v>36</v>
      </c>
      <c r="AB16" s="1" t="s">
        <v>37</v>
      </c>
      <c r="AC16" s="1" t="s">
        <v>11</v>
      </c>
      <c r="AD16" s="1">
        <f>Tabulka14[[#This Row],[y2]]</f>
        <v>2.2780487804878051</v>
      </c>
      <c r="AE16" s="1">
        <f>Tabulka14[[#This Row],[x3]]</f>
        <v>15.584799630164921</v>
      </c>
      <c r="AF16" s="1">
        <f>Tabulka14[[#This Row],[x2]]-Tabulka14[[#This Row],[x3]]</f>
        <v>34.415200369835077</v>
      </c>
      <c r="AG16" s="1">
        <f>100-Tabulka14[[#This Row],[Na2O_proc]]-Tabulka14[[#This Row],[SiO2_proc]]</f>
        <v>50</v>
      </c>
      <c r="AH16" s="1">
        <f>Tabulka14[[#This Row],[z2]]</f>
        <v>1.63</v>
      </c>
      <c r="AI16" s="1" t="str">
        <f>Tabulka14[[#This Row],[std2]]</f>
        <v>–</v>
      </c>
      <c r="AJ16" s="1" t="str">
        <f>Tabulka14[[#This Row],[z2Label]]</f>
        <v>Density</v>
      </c>
      <c r="AK16" s="1" t="s">
        <v>59</v>
      </c>
      <c r="AL16" s="1" t="s">
        <v>9</v>
      </c>
      <c r="AM16" s="1" t="s">
        <v>58</v>
      </c>
    </row>
    <row r="17" spans="1:39" x14ac:dyDescent="0.35">
      <c r="A17" s="1">
        <f>2*Tabulka14[[#This Row],[x3]]*Tabulka14[[#This Row],[z]]/(100*61.9789)*1000</f>
        <v>3.7979003398965352</v>
      </c>
      <c r="B17" s="1">
        <f>Tabulka14[[#This Row],[y2]]*Tabulka14[[#This Row],[x]]/2</f>
        <v>6.5163974252961605</v>
      </c>
      <c r="C17" s="1">
        <f>Tabulka14[[#This Row],[z2]]</f>
        <v>1.34</v>
      </c>
      <c r="D17" s="1" t="s">
        <v>46</v>
      </c>
      <c r="E17" s="1">
        <v>1</v>
      </c>
      <c r="F17" s="1" t="s">
        <v>10</v>
      </c>
      <c r="G17" s="1" t="s">
        <v>27</v>
      </c>
      <c r="H17" s="1" t="s">
        <v>11</v>
      </c>
      <c r="I17" s="1">
        <v>38</v>
      </c>
      <c r="J17" s="1">
        <v>3.4315789473684211</v>
      </c>
      <c r="K17" s="1">
        <v>1.34</v>
      </c>
      <c r="L17" s="1" t="s">
        <v>46</v>
      </c>
      <c r="M17" s="1" t="s">
        <v>29</v>
      </c>
      <c r="N17" s="1" t="s">
        <v>28</v>
      </c>
      <c r="O17" s="1" t="s">
        <v>11</v>
      </c>
      <c r="P17" s="1">
        <f>Tabulka14[[#This Row],[x2]]/(1+Tabulka14[[#This Row],[y2]]*60.08/61.9789)</f>
        <v>8.7831972155378129</v>
      </c>
      <c r="Q17" s="1">
        <f>Tabulka14[[#This Row],[y2]]</f>
        <v>3.4315789473684211</v>
      </c>
      <c r="R17" s="1">
        <f>Tabulka14[[#This Row],[z2]]</f>
        <v>1.34</v>
      </c>
      <c r="S17" s="1" t="s">
        <v>46</v>
      </c>
      <c r="T17" s="1" t="s">
        <v>44</v>
      </c>
      <c r="U17" s="1" t="s">
        <v>28</v>
      </c>
      <c r="V17" s="1" t="s">
        <v>11</v>
      </c>
      <c r="W17" s="1">
        <f>2*Tabulka14[[#This Row],[x3]]/61.9789*1000/(100-Tabulka14[[#This Row],[x2]])</f>
        <v>4.5713773951571204</v>
      </c>
      <c r="X17" s="1">
        <f>(Tabulka14[[#This Row],[x2]]-Tabulka14[[#This Row],[x3]])/60.08*1000/(100-Tabulka14[[#This Row],[x2]])</f>
        <v>7.8435212148485318</v>
      </c>
      <c r="Y17" s="1">
        <f>Tabulka14[[#This Row],[z2]]</f>
        <v>1.34</v>
      </c>
      <c r="Z17" s="1" t="s">
        <v>46</v>
      </c>
      <c r="AA17" s="1" t="s">
        <v>36</v>
      </c>
      <c r="AB17" s="1" t="s">
        <v>37</v>
      </c>
      <c r="AC17" s="1" t="s">
        <v>11</v>
      </c>
      <c r="AD17" s="1">
        <f>Tabulka14[[#This Row],[y2]]</f>
        <v>3.4315789473684211</v>
      </c>
      <c r="AE17" s="1">
        <f>Tabulka14[[#This Row],[x3]]</f>
        <v>8.7831972155378129</v>
      </c>
      <c r="AF17" s="1">
        <f>Tabulka14[[#This Row],[x2]]-Tabulka14[[#This Row],[x3]]</f>
        <v>29.216802784462189</v>
      </c>
      <c r="AG17" s="1">
        <f>100-Tabulka14[[#This Row],[Na2O_proc]]-Tabulka14[[#This Row],[SiO2_proc]]</f>
        <v>62</v>
      </c>
      <c r="AH17" s="1">
        <f>Tabulka14[[#This Row],[z2]]</f>
        <v>1.34</v>
      </c>
      <c r="AI17" s="1" t="str">
        <f>Tabulka14[[#This Row],[std2]]</f>
        <v>–</v>
      </c>
      <c r="AJ17" s="1" t="str">
        <f>Tabulka14[[#This Row],[z2Label]]</f>
        <v>Density</v>
      </c>
      <c r="AK17" s="1" t="s">
        <v>59</v>
      </c>
      <c r="AL17" s="1" t="s">
        <v>9</v>
      </c>
      <c r="AM17" s="1" t="s">
        <v>58</v>
      </c>
    </row>
    <row r="18" spans="1:39" x14ac:dyDescent="0.35">
      <c r="A18" s="1">
        <f>2*Tabulka14[[#This Row],[x3]]*Tabulka14[[#This Row],[z]]/(100*61.9789)*1000</f>
        <v>5.7445014893793234</v>
      </c>
      <c r="B18" s="1">
        <f>Tabulka14[[#This Row],[y2]]*Tabulka14[[#This Row],[x]]/2</f>
        <v>8.0223212103853854</v>
      </c>
      <c r="C18" s="1">
        <f>Tabulka14[[#This Row],[z2]]</f>
        <v>1.5</v>
      </c>
      <c r="D18" s="1" t="s">
        <v>46</v>
      </c>
      <c r="E18" s="1">
        <v>1</v>
      </c>
      <c r="F18" s="1" t="s">
        <v>10</v>
      </c>
      <c r="G18" s="1" t="s">
        <v>27</v>
      </c>
      <c r="H18" s="1" t="s">
        <v>11</v>
      </c>
      <c r="I18" s="1">
        <v>44</v>
      </c>
      <c r="J18" s="1">
        <v>2.7930434782608695</v>
      </c>
      <c r="K18" s="1">
        <v>1.5</v>
      </c>
      <c r="L18" s="1" t="s">
        <v>46</v>
      </c>
      <c r="M18" s="1" t="s">
        <v>29</v>
      </c>
      <c r="N18" s="1" t="s">
        <v>28</v>
      </c>
      <c r="O18" s="1" t="s">
        <v>11</v>
      </c>
      <c r="P18" s="1">
        <f>Tabulka14[[#This Row],[x2]]/(1+Tabulka14[[#This Row],[y2]]*60.08/61.9789)</f>
        <v>11.867929445336406</v>
      </c>
      <c r="Q18" s="1">
        <f>Tabulka14[[#This Row],[y2]]</f>
        <v>2.7930434782608695</v>
      </c>
      <c r="R18" s="1">
        <f>Tabulka14[[#This Row],[z2]]</f>
        <v>1.5</v>
      </c>
      <c r="S18" s="1" t="s">
        <v>46</v>
      </c>
      <c r="T18" s="1" t="s">
        <v>44</v>
      </c>
      <c r="U18" s="1" t="s">
        <v>28</v>
      </c>
      <c r="V18" s="1" t="s">
        <v>11</v>
      </c>
      <c r="W18" s="1">
        <f>2*Tabulka14[[#This Row],[x3]]/61.9789*1000/(100-Tabulka14[[#This Row],[x2]])</f>
        <v>6.8386922492610998</v>
      </c>
      <c r="X18" s="1">
        <f>(Tabulka14[[#This Row],[x2]]-Tabulka14[[#This Row],[x3]])/60.08*1000/(100-Tabulka14[[#This Row],[x2]])</f>
        <v>9.5503823933159335</v>
      </c>
      <c r="Y18" s="1">
        <f>Tabulka14[[#This Row],[z2]]</f>
        <v>1.5</v>
      </c>
      <c r="Z18" s="1" t="s">
        <v>46</v>
      </c>
      <c r="AA18" s="1" t="s">
        <v>36</v>
      </c>
      <c r="AB18" s="1" t="s">
        <v>37</v>
      </c>
      <c r="AC18" s="1" t="s">
        <v>11</v>
      </c>
      <c r="AD18" s="1">
        <f>Tabulka14[[#This Row],[y2]]</f>
        <v>2.7930434782608695</v>
      </c>
      <c r="AE18" s="1">
        <f>Tabulka14[[#This Row],[x3]]</f>
        <v>11.867929445336406</v>
      </c>
      <c r="AF18" s="1">
        <f>Tabulka14[[#This Row],[x2]]-Tabulka14[[#This Row],[x3]]</f>
        <v>32.132070554663592</v>
      </c>
      <c r="AG18" s="1">
        <f>100-Tabulka14[[#This Row],[Na2O_proc]]-Tabulka14[[#This Row],[SiO2_proc]]</f>
        <v>56.000000000000007</v>
      </c>
      <c r="AH18" s="1">
        <f>Tabulka14[[#This Row],[z2]]</f>
        <v>1.5</v>
      </c>
      <c r="AI18" s="1" t="str">
        <f>Tabulka14[[#This Row],[std2]]</f>
        <v>–</v>
      </c>
      <c r="AJ18" s="1" t="str">
        <f>Tabulka14[[#This Row],[z2Label]]</f>
        <v>Density</v>
      </c>
      <c r="AK18" s="1" t="s">
        <v>59</v>
      </c>
      <c r="AL18" s="1" t="s">
        <v>9</v>
      </c>
      <c r="AM18" s="1" t="s">
        <v>58</v>
      </c>
    </row>
    <row r="19" spans="1:39" x14ac:dyDescent="0.35">
      <c r="A19" s="1">
        <f>2*Tabulka14[[#This Row],[x3]]*Tabulka14[[#This Row],[z]]/(100*61.9789)*1000</f>
        <v>7.2452464610570351</v>
      </c>
      <c r="B19" s="1">
        <f>Tabulka14[[#This Row],[y2]]*Tabulka14[[#This Row],[x]]/2</f>
        <v>8.2146104703294949</v>
      </c>
      <c r="C19" s="1">
        <f>Tabulka14[[#This Row],[z2]]</f>
        <v>1.5609999999999999</v>
      </c>
      <c r="D19" s="1" t="s">
        <v>46</v>
      </c>
      <c r="E19" s="1">
        <v>1</v>
      </c>
      <c r="F19" s="1" t="s">
        <v>10</v>
      </c>
      <c r="G19" s="1" t="s">
        <v>27</v>
      </c>
      <c r="H19" s="1" t="s">
        <v>11</v>
      </c>
      <c r="I19" s="1">
        <v>46</v>
      </c>
      <c r="J19" s="1">
        <v>2.267586206896552</v>
      </c>
      <c r="K19" s="1">
        <v>1.5609999999999999</v>
      </c>
      <c r="L19" s="1" t="s">
        <v>46</v>
      </c>
      <c r="M19" s="1" t="s">
        <v>29</v>
      </c>
      <c r="N19" s="1" t="s">
        <v>28</v>
      </c>
      <c r="O19" s="1" t="s">
        <v>11</v>
      </c>
      <c r="P19" s="1">
        <f>Tabulka14[[#This Row],[x2]]/(1+Tabulka14[[#This Row],[y2]]*60.08/61.9789)</f>
        <v>14.383485134055347</v>
      </c>
      <c r="Q19" s="1">
        <f>Tabulka14[[#This Row],[y2]]</f>
        <v>2.267586206896552</v>
      </c>
      <c r="R19" s="1">
        <f>Tabulka14[[#This Row],[z2]]</f>
        <v>1.5609999999999999</v>
      </c>
      <c r="S19" s="1" t="s">
        <v>46</v>
      </c>
      <c r="T19" s="1" t="s">
        <v>44</v>
      </c>
      <c r="U19" s="1" t="s">
        <v>28</v>
      </c>
      <c r="V19" s="1" t="s">
        <v>11</v>
      </c>
      <c r="W19" s="1">
        <f>2*Tabulka14[[#This Row],[x3]]/61.9789*1000/(100-Tabulka14[[#This Row],[x2]])</f>
        <v>8.5952101704237958</v>
      </c>
      <c r="X19" s="1">
        <f>(Tabulka14[[#This Row],[x2]]-Tabulka14[[#This Row],[x3]])/60.08*1000/(100-Tabulka14[[#This Row],[x2]])</f>
        <v>9.7451900139149803</v>
      </c>
      <c r="Y19" s="1">
        <f>Tabulka14[[#This Row],[z2]]</f>
        <v>1.5609999999999999</v>
      </c>
      <c r="Z19" s="1" t="s">
        <v>46</v>
      </c>
      <c r="AA19" s="1" t="s">
        <v>36</v>
      </c>
      <c r="AB19" s="1" t="s">
        <v>37</v>
      </c>
      <c r="AC19" s="1" t="s">
        <v>11</v>
      </c>
      <c r="AD19" s="1">
        <f>Tabulka14[[#This Row],[y2]]</f>
        <v>2.267586206896552</v>
      </c>
      <c r="AE19" s="1">
        <f>Tabulka14[[#This Row],[x3]]</f>
        <v>14.383485134055347</v>
      </c>
      <c r="AF19" s="1">
        <f>Tabulka14[[#This Row],[x2]]-Tabulka14[[#This Row],[x3]]</f>
        <v>31.616514865944652</v>
      </c>
      <c r="AG19" s="1">
        <f>100-Tabulka14[[#This Row],[Na2O_proc]]-Tabulka14[[#This Row],[SiO2_proc]]</f>
        <v>54</v>
      </c>
      <c r="AH19" s="1">
        <f>Tabulka14[[#This Row],[z2]]</f>
        <v>1.5609999999999999</v>
      </c>
      <c r="AI19" s="1" t="str">
        <f>Tabulka14[[#This Row],[std2]]</f>
        <v>–</v>
      </c>
      <c r="AJ19" s="1" t="str">
        <f>Tabulka14[[#This Row],[z2Label]]</f>
        <v>Density</v>
      </c>
      <c r="AK19" s="1" t="s">
        <v>59</v>
      </c>
      <c r="AL19" s="1" t="s">
        <v>9</v>
      </c>
      <c r="AM19" s="1" t="s">
        <v>58</v>
      </c>
    </row>
    <row r="20" spans="1:39" x14ac:dyDescent="0.35">
      <c r="A20" s="1">
        <f>2*Tabulka14[[#This Row],[x3]]*Tabulka14[[#This Row],[z]]/(100*61.9789)*1000</f>
        <v>0.25269395204640349</v>
      </c>
      <c r="B20" s="1">
        <f>Tabulka14[[#This Row],[y2]]*Tabulka14[[#This Row],[x]]/2</f>
        <v>0</v>
      </c>
      <c r="C20" s="1">
        <f>Tabulka14[[#This Row],[z2]]</f>
        <v>1.0106999999999999</v>
      </c>
      <c r="D20" s="1" t="s">
        <v>46</v>
      </c>
      <c r="E20" s="1">
        <v>1</v>
      </c>
      <c r="F20" s="1" t="s">
        <v>10</v>
      </c>
      <c r="G20" s="1" t="s">
        <v>27</v>
      </c>
      <c r="H20" s="1" t="s">
        <v>11</v>
      </c>
      <c r="I20" s="1">
        <v>0.77479435957696829</v>
      </c>
      <c r="J20" s="1">
        <v>0</v>
      </c>
      <c r="K20" s="1">
        <v>1.0106999999999999</v>
      </c>
      <c r="L20" s="1" t="s">
        <v>46</v>
      </c>
      <c r="M20" s="1" t="s">
        <v>29</v>
      </c>
      <c r="N20" s="1" t="s">
        <v>28</v>
      </c>
      <c r="O20" s="1" t="s">
        <v>11</v>
      </c>
      <c r="P20" s="1">
        <f>Tabulka14[[#This Row],[x2]]/(1+Tabulka14[[#This Row],[y2]]*60.08/61.9789)</f>
        <v>0.77479435957696829</v>
      </c>
      <c r="Q20" s="1">
        <f>Tabulka14[[#This Row],[y2]]</f>
        <v>0</v>
      </c>
      <c r="R20" s="1">
        <f>Tabulka14[[#This Row],[z2]]</f>
        <v>1.0106999999999999</v>
      </c>
      <c r="S20" s="1" t="s">
        <v>46</v>
      </c>
      <c r="T20" s="1" t="s">
        <v>44</v>
      </c>
      <c r="U20" s="1" t="s">
        <v>28</v>
      </c>
      <c r="V20" s="1" t="s">
        <v>11</v>
      </c>
      <c r="W20" s="1">
        <f>2*Tabulka14[[#This Row],[x3]]/61.9789*1000/(100-Tabulka14[[#This Row],[x2]])</f>
        <v>0.25197100856851351</v>
      </c>
      <c r="X20" s="1">
        <f>(Tabulka14[[#This Row],[x2]]-Tabulka14[[#This Row],[x3]])/60.08*1000/(100-Tabulka14[[#This Row],[x2]])</f>
        <v>0</v>
      </c>
      <c r="Y20" s="1">
        <f>Tabulka14[[#This Row],[z2]]</f>
        <v>1.0106999999999999</v>
      </c>
      <c r="Z20" s="1" t="s">
        <v>46</v>
      </c>
      <c r="AA20" s="1" t="s">
        <v>36</v>
      </c>
      <c r="AB20" s="1" t="s">
        <v>37</v>
      </c>
      <c r="AC20" s="1" t="s">
        <v>11</v>
      </c>
      <c r="AD20" s="1">
        <f>Tabulka14[[#This Row],[y2]]</f>
        <v>0</v>
      </c>
      <c r="AE20" s="1">
        <f>Tabulka14[[#This Row],[x3]]</f>
        <v>0.77479435957696829</v>
      </c>
      <c r="AF20" s="1">
        <f>Tabulka14[[#This Row],[x2]]-Tabulka14[[#This Row],[x3]]</f>
        <v>0</v>
      </c>
      <c r="AG20" s="1">
        <f>100-Tabulka14[[#This Row],[Na2O_proc]]-Tabulka14[[#This Row],[SiO2_proc]]</f>
        <v>99.225205640423027</v>
      </c>
      <c r="AH20" s="1">
        <f>Tabulka14[[#This Row],[z2]]</f>
        <v>1.0106999999999999</v>
      </c>
      <c r="AI20" s="1" t="str">
        <f>Tabulka14[[#This Row],[std2]]</f>
        <v>–</v>
      </c>
      <c r="AJ20" s="1" t="str">
        <f>Tabulka14[[#This Row],[z2Label]]</f>
        <v>Density</v>
      </c>
      <c r="AK20" s="1">
        <v>15</v>
      </c>
      <c r="AL20" s="1" t="s">
        <v>9</v>
      </c>
      <c r="AM20" s="1" t="s">
        <v>60</v>
      </c>
    </row>
    <row r="21" spans="1:39" x14ac:dyDescent="0.35">
      <c r="A21" s="1">
        <f>2*Tabulka14[[#This Row],[x3]]*Tabulka14[[#This Row],[z]]/(100*61.9789)*1000</f>
        <v>0.51103832787459058</v>
      </c>
      <c r="B21" s="1">
        <f>Tabulka14[[#This Row],[y2]]*Tabulka14[[#This Row],[x]]/2</f>
        <v>0</v>
      </c>
      <c r="C21" s="1">
        <f>Tabulka14[[#This Row],[z2]]</f>
        <v>1.022</v>
      </c>
      <c r="D21" s="1" t="s">
        <v>46</v>
      </c>
      <c r="E21" s="1">
        <v>1</v>
      </c>
      <c r="F21" s="1" t="s">
        <v>10</v>
      </c>
      <c r="G21" s="1" t="s">
        <v>27</v>
      </c>
      <c r="H21" s="1" t="s">
        <v>11</v>
      </c>
      <c r="I21" s="1">
        <v>1.5495887191539366</v>
      </c>
      <c r="J21" s="1">
        <v>0</v>
      </c>
      <c r="K21" s="1">
        <v>1.022</v>
      </c>
      <c r="L21" s="1" t="s">
        <v>46</v>
      </c>
      <c r="M21" s="1" t="s">
        <v>29</v>
      </c>
      <c r="N21" s="1" t="s">
        <v>28</v>
      </c>
      <c r="O21" s="1" t="s">
        <v>11</v>
      </c>
      <c r="P21" s="1">
        <f>Tabulka14[[#This Row],[x2]]/(1+Tabulka14[[#This Row],[y2]]*60.08/61.9789)</f>
        <v>1.5495887191539366</v>
      </c>
      <c r="Q21" s="1">
        <f>Tabulka14[[#This Row],[y2]]</f>
        <v>0</v>
      </c>
      <c r="R21" s="1">
        <f>Tabulka14[[#This Row],[z2]]</f>
        <v>1.022</v>
      </c>
      <c r="S21" s="1" t="s">
        <v>46</v>
      </c>
      <c r="T21" s="1" t="s">
        <v>44</v>
      </c>
      <c r="U21" s="1" t="s">
        <v>28</v>
      </c>
      <c r="V21" s="1" t="s">
        <v>11</v>
      </c>
      <c r="W21" s="1">
        <f>2*Tabulka14[[#This Row],[x3]]/61.9789*1000/(100-Tabulka14[[#This Row],[x2]])</f>
        <v>0.50790798769369416</v>
      </c>
      <c r="X21" s="1">
        <f>(Tabulka14[[#This Row],[x2]]-Tabulka14[[#This Row],[x3]])/60.08*1000/(100-Tabulka14[[#This Row],[x2]])</f>
        <v>0</v>
      </c>
      <c r="Y21" s="1">
        <f>Tabulka14[[#This Row],[z2]]</f>
        <v>1.022</v>
      </c>
      <c r="Z21" s="1" t="s">
        <v>46</v>
      </c>
      <c r="AA21" s="1" t="s">
        <v>36</v>
      </c>
      <c r="AB21" s="1" t="s">
        <v>37</v>
      </c>
      <c r="AC21" s="1" t="s">
        <v>11</v>
      </c>
      <c r="AD21" s="1">
        <f>Tabulka14[[#This Row],[y2]]</f>
        <v>0</v>
      </c>
      <c r="AE21" s="1">
        <f>Tabulka14[[#This Row],[x3]]</f>
        <v>1.5495887191539366</v>
      </c>
      <c r="AF21" s="1">
        <f>Tabulka14[[#This Row],[x2]]-Tabulka14[[#This Row],[x3]]</f>
        <v>0</v>
      </c>
      <c r="AG21" s="1">
        <f>100-Tabulka14[[#This Row],[Na2O_proc]]-Tabulka14[[#This Row],[SiO2_proc]]</f>
        <v>98.450411280846069</v>
      </c>
      <c r="AH21" s="1">
        <f>Tabulka14[[#This Row],[z2]]</f>
        <v>1.022</v>
      </c>
      <c r="AI21" s="1" t="str">
        <f>Tabulka14[[#This Row],[std2]]</f>
        <v>–</v>
      </c>
      <c r="AJ21" s="1" t="str">
        <f>Tabulka14[[#This Row],[z2Label]]</f>
        <v>Density</v>
      </c>
      <c r="AK21" s="1">
        <v>15</v>
      </c>
      <c r="AL21" s="1" t="s">
        <v>9</v>
      </c>
      <c r="AM21" s="1" t="s">
        <v>60</v>
      </c>
    </row>
    <row r="22" spans="1:39" x14ac:dyDescent="0.35">
      <c r="A22" s="1">
        <f>2*Tabulka14[[#This Row],[x3]]*Tabulka14[[#This Row],[z]]/(100*61.9789)*1000</f>
        <v>1.0444783358751906</v>
      </c>
      <c r="B22" s="1">
        <f>Tabulka14[[#This Row],[y2]]*Tabulka14[[#This Row],[x]]/2</f>
        <v>0</v>
      </c>
      <c r="C22" s="1">
        <f>Tabulka14[[#This Row],[z2]]</f>
        <v>1.0444</v>
      </c>
      <c r="D22" s="1" t="s">
        <v>46</v>
      </c>
      <c r="E22" s="1">
        <v>1</v>
      </c>
      <c r="F22" s="1" t="s">
        <v>10</v>
      </c>
      <c r="G22" s="1" t="s">
        <v>27</v>
      </c>
      <c r="H22" s="1" t="s">
        <v>11</v>
      </c>
      <c r="I22" s="1">
        <v>3.0991774383078732</v>
      </c>
      <c r="J22" s="1">
        <v>0</v>
      </c>
      <c r="K22" s="1">
        <v>1.0444</v>
      </c>
      <c r="L22" s="1" t="s">
        <v>46</v>
      </c>
      <c r="M22" s="1" t="s">
        <v>29</v>
      </c>
      <c r="N22" s="1" t="s">
        <v>28</v>
      </c>
      <c r="O22" s="1" t="s">
        <v>11</v>
      </c>
      <c r="P22" s="1">
        <f>Tabulka14[[#This Row],[x2]]/(1+Tabulka14[[#This Row],[y2]]*60.08/61.9789)</f>
        <v>3.0991774383078732</v>
      </c>
      <c r="Q22" s="1">
        <f>Tabulka14[[#This Row],[y2]]</f>
        <v>0</v>
      </c>
      <c r="R22" s="1">
        <f>Tabulka14[[#This Row],[z2]]</f>
        <v>1.0444</v>
      </c>
      <c r="S22" s="1" t="s">
        <v>46</v>
      </c>
      <c r="T22" s="1" t="s">
        <v>44</v>
      </c>
      <c r="U22" s="1" t="s">
        <v>28</v>
      </c>
      <c r="V22" s="1" t="s">
        <v>11</v>
      </c>
      <c r="W22" s="1">
        <f>2*Tabulka14[[#This Row],[x3]]/61.9789*1000/(100-Tabulka14[[#This Row],[x2]])</f>
        <v>1.0320603883302661</v>
      </c>
      <c r="X22" s="1">
        <f>(Tabulka14[[#This Row],[x2]]-Tabulka14[[#This Row],[x3]])/60.08*1000/(100-Tabulka14[[#This Row],[x2]])</f>
        <v>0</v>
      </c>
      <c r="Y22" s="1">
        <f>Tabulka14[[#This Row],[z2]]</f>
        <v>1.0444</v>
      </c>
      <c r="Z22" s="1" t="s">
        <v>46</v>
      </c>
      <c r="AA22" s="1" t="s">
        <v>36</v>
      </c>
      <c r="AB22" s="1" t="s">
        <v>37</v>
      </c>
      <c r="AC22" s="1" t="s">
        <v>11</v>
      </c>
      <c r="AD22" s="1">
        <f>Tabulka14[[#This Row],[y2]]</f>
        <v>0</v>
      </c>
      <c r="AE22" s="1">
        <f>Tabulka14[[#This Row],[x3]]</f>
        <v>3.0991774383078732</v>
      </c>
      <c r="AF22" s="1">
        <f>Tabulka14[[#This Row],[x2]]-Tabulka14[[#This Row],[x3]]</f>
        <v>0</v>
      </c>
      <c r="AG22" s="1">
        <f>100-Tabulka14[[#This Row],[Na2O_proc]]-Tabulka14[[#This Row],[SiO2_proc]]</f>
        <v>96.900822561692124</v>
      </c>
      <c r="AH22" s="1">
        <f>Tabulka14[[#This Row],[z2]]</f>
        <v>1.0444</v>
      </c>
      <c r="AI22" s="1" t="str">
        <f>Tabulka14[[#This Row],[std2]]</f>
        <v>–</v>
      </c>
      <c r="AJ22" s="1" t="str">
        <f>Tabulka14[[#This Row],[z2Label]]</f>
        <v>Density</v>
      </c>
      <c r="AK22" s="1">
        <v>15</v>
      </c>
      <c r="AL22" s="1" t="s">
        <v>9</v>
      </c>
      <c r="AM22" s="1" t="s">
        <v>60</v>
      </c>
    </row>
    <row r="23" spans="1:39" x14ac:dyDescent="0.35">
      <c r="A23" s="1">
        <f>2*Tabulka14[[#This Row],[x3]]*Tabulka14[[#This Row],[z]]/(100*61.9789)*1000</f>
        <v>1.6001700127509564</v>
      </c>
      <c r="B23" s="1">
        <f>Tabulka14[[#This Row],[y2]]*Tabulka14[[#This Row],[x]]/2</f>
        <v>0</v>
      </c>
      <c r="C23" s="1">
        <f>Tabulka14[[#This Row],[z2]]</f>
        <v>1.0667</v>
      </c>
      <c r="D23" s="1" t="s">
        <v>46</v>
      </c>
      <c r="E23" s="1">
        <v>1</v>
      </c>
      <c r="F23" s="1" t="s">
        <v>10</v>
      </c>
      <c r="G23" s="1" t="s">
        <v>27</v>
      </c>
      <c r="H23" s="1" t="s">
        <v>11</v>
      </c>
      <c r="I23" s="1">
        <v>4.64876615746181</v>
      </c>
      <c r="J23" s="1">
        <v>0</v>
      </c>
      <c r="K23" s="1">
        <v>1.0667</v>
      </c>
      <c r="L23" s="1" t="s">
        <v>46</v>
      </c>
      <c r="M23" s="1" t="s">
        <v>29</v>
      </c>
      <c r="N23" s="1" t="s">
        <v>28</v>
      </c>
      <c r="O23" s="1" t="s">
        <v>11</v>
      </c>
      <c r="P23" s="1">
        <f>Tabulka14[[#This Row],[x2]]/(1+Tabulka14[[#This Row],[y2]]*60.08/61.9789)</f>
        <v>4.64876615746181</v>
      </c>
      <c r="Q23" s="1">
        <f>Tabulka14[[#This Row],[y2]]</f>
        <v>0</v>
      </c>
      <c r="R23" s="1">
        <f>Tabulka14[[#This Row],[z2]]</f>
        <v>1.0667</v>
      </c>
      <c r="S23" s="1" t="s">
        <v>46</v>
      </c>
      <c r="T23" s="1" t="s">
        <v>44</v>
      </c>
      <c r="U23" s="1" t="s">
        <v>28</v>
      </c>
      <c r="V23" s="1" t="s">
        <v>11</v>
      </c>
      <c r="W23" s="1">
        <f>2*Tabulka14[[#This Row],[x3]]/61.9789*1000/(100-Tabulka14[[#This Row],[x2]])</f>
        <v>1.573249184080197</v>
      </c>
      <c r="X23" s="1">
        <f>(Tabulka14[[#This Row],[x2]]-Tabulka14[[#This Row],[x3]])/60.08*1000/(100-Tabulka14[[#This Row],[x2]])</f>
        <v>0</v>
      </c>
      <c r="Y23" s="1">
        <f>Tabulka14[[#This Row],[z2]]</f>
        <v>1.0667</v>
      </c>
      <c r="Z23" s="1" t="s">
        <v>46</v>
      </c>
      <c r="AA23" s="1" t="s">
        <v>36</v>
      </c>
      <c r="AB23" s="1" t="s">
        <v>37</v>
      </c>
      <c r="AC23" s="1" t="s">
        <v>11</v>
      </c>
      <c r="AD23" s="1">
        <f>Tabulka14[[#This Row],[y2]]</f>
        <v>0</v>
      </c>
      <c r="AE23" s="1">
        <f>Tabulka14[[#This Row],[x3]]</f>
        <v>4.64876615746181</v>
      </c>
      <c r="AF23" s="1">
        <f>Tabulka14[[#This Row],[x2]]-Tabulka14[[#This Row],[x3]]</f>
        <v>0</v>
      </c>
      <c r="AG23" s="1">
        <f>100-Tabulka14[[#This Row],[Na2O_proc]]-Tabulka14[[#This Row],[SiO2_proc]]</f>
        <v>95.351233842538193</v>
      </c>
      <c r="AH23" s="1">
        <f>Tabulka14[[#This Row],[z2]]</f>
        <v>1.0667</v>
      </c>
      <c r="AI23" s="1" t="str">
        <f>Tabulka14[[#This Row],[std2]]</f>
        <v>–</v>
      </c>
      <c r="AJ23" s="1" t="str">
        <f>Tabulka14[[#This Row],[z2Label]]</f>
        <v>Density</v>
      </c>
      <c r="AK23" s="1">
        <v>15</v>
      </c>
      <c r="AL23" s="1" t="s">
        <v>9</v>
      </c>
      <c r="AM23" s="1" t="s">
        <v>60</v>
      </c>
    </row>
    <row r="24" spans="1:39" x14ac:dyDescent="0.35">
      <c r="A24" s="1">
        <f>2*Tabulka14[[#This Row],[x3]]*Tabulka14[[#This Row],[z]]/(100*61.9789)*1000</f>
        <v>2.1779633472510436</v>
      </c>
      <c r="B24" s="1">
        <f>Tabulka14[[#This Row],[y2]]*Tabulka14[[#This Row],[x]]/2</f>
        <v>0</v>
      </c>
      <c r="C24" s="1">
        <f>Tabulka14[[#This Row],[z2]]</f>
        <v>1.0889</v>
      </c>
      <c r="D24" s="1" t="s">
        <v>46</v>
      </c>
      <c r="E24" s="1">
        <v>1</v>
      </c>
      <c r="F24" s="1" t="s">
        <v>10</v>
      </c>
      <c r="G24" s="1" t="s">
        <v>27</v>
      </c>
      <c r="H24" s="1" t="s">
        <v>11</v>
      </c>
      <c r="I24" s="1">
        <v>6.1983548766157464</v>
      </c>
      <c r="J24" s="1">
        <v>0</v>
      </c>
      <c r="K24" s="1">
        <v>1.0889</v>
      </c>
      <c r="L24" s="1" t="s">
        <v>46</v>
      </c>
      <c r="M24" s="1" t="s">
        <v>29</v>
      </c>
      <c r="N24" s="1" t="s">
        <v>28</v>
      </c>
      <c r="O24" s="1" t="s">
        <v>11</v>
      </c>
      <c r="P24" s="1">
        <f>Tabulka14[[#This Row],[x2]]/(1+Tabulka14[[#This Row],[y2]]*60.08/61.9789)</f>
        <v>6.1983548766157464</v>
      </c>
      <c r="Q24" s="1">
        <f>Tabulka14[[#This Row],[y2]]</f>
        <v>0</v>
      </c>
      <c r="R24" s="1">
        <f>Tabulka14[[#This Row],[z2]]</f>
        <v>1.0889</v>
      </c>
      <c r="S24" s="1" t="s">
        <v>46</v>
      </c>
      <c r="T24" s="1" t="s">
        <v>44</v>
      </c>
      <c r="U24" s="1" t="s">
        <v>28</v>
      </c>
      <c r="V24" s="1" t="s">
        <v>11</v>
      </c>
      <c r="W24" s="1">
        <f>2*Tabulka14[[#This Row],[x3]]/61.9789*1000/(100-Tabulka14[[#This Row],[x2]])</f>
        <v>2.1323186908074998</v>
      </c>
      <c r="X24" s="1">
        <f>(Tabulka14[[#This Row],[x2]]-Tabulka14[[#This Row],[x3]])/60.08*1000/(100-Tabulka14[[#This Row],[x2]])</f>
        <v>0</v>
      </c>
      <c r="Y24" s="1">
        <f>Tabulka14[[#This Row],[z2]]</f>
        <v>1.0889</v>
      </c>
      <c r="Z24" s="1" t="s">
        <v>46</v>
      </c>
      <c r="AA24" s="1" t="s">
        <v>36</v>
      </c>
      <c r="AB24" s="1" t="s">
        <v>37</v>
      </c>
      <c r="AC24" s="1" t="s">
        <v>11</v>
      </c>
      <c r="AD24" s="1">
        <f>Tabulka14[[#This Row],[y2]]</f>
        <v>0</v>
      </c>
      <c r="AE24" s="1">
        <f>Tabulka14[[#This Row],[x3]]</f>
        <v>6.1983548766157464</v>
      </c>
      <c r="AF24" s="1">
        <f>Tabulka14[[#This Row],[x2]]-Tabulka14[[#This Row],[x3]]</f>
        <v>0</v>
      </c>
      <c r="AG24" s="1">
        <f>100-Tabulka14[[#This Row],[Na2O_proc]]-Tabulka14[[#This Row],[SiO2_proc]]</f>
        <v>93.801645123384247</v>
      </c>
      <c r="AH24" s="1">
        <f>Tabulka14[[#This Row],[z2]]</f>
        <v>1.0889</v>
      </c>
      <c r="AI24" s="1" t="str">
        <f>Tabulka14[[#This Row],[std2]]</f>
        <v>–</v>
      </c>
      <c r="AJ24" s="1" t="str">
        <f>Tabulka14[[#This Row],[z2Label]]</f>
        <v>Density</v>
      </c>
      <c r="AK24" s="1">
        <v>15</v>
      </c>
      <c r="AL24" s="1" t="s">
        <v>9</v>
      </c>
      <c r="AM24" s="1" t="s">
        <v>60</v>
      </c>
    </row>
    <row r="25" spans="1:39" x14ac:dyDescent="0.35">
      <c r="A25" s="1">
        <f>2*Tabulka14[[#This Row],[x3]]*Tabulka14[[#This Row],[z]]/(100*61.9789)*1000</f>
        <v>2.7779583468760154</v>
      </c>
      <c r="B25" s="1">
        <f>Tabulka14[[#This Row],[y2]]*Tabulka14[[#This Row],[x]]/2</f>
        <v>0</v>
      </c>
      <c r="C25" s="1">
        <f>Tabulka14[[#This Row],[z2]]</f>
        <v>1.1111</v>
      </c>
      <c r="D25" s="1" t="s">
        <v>46</v>
      </c>
      <c r="E25" s="1">
        <v>1</v>
      </c>
      <c r="F25" s="1" t="s">
        <v>10</v>
      </c>
      <c r="G25" s="1" t="s">
        <v>27</v>
      </c>
      <c r="H25" s="1" t="s">
        <v>11</v>
      </c>
      <c r="I25" s="1">
        <v>7.7479435957696827</v>
      </c>
      <c r="J25" s="1">
        <v>0</v>
      </c>
      <c r="K25" s="1">
        <v>1.1111</v>
      </c>
      <c r="L25" s="1" t="s">
        <v>46</v>
      </c>
      <c r="M25" s="1" t="s">
        <v>29</v>
      </c>
      <c r="N25" s="1" t="s">
        <v>28</v>
      </c>
      <c r="O25" s="1" t="s">
        <v>11</v>
      </c>
      <c r="P25" s="1">
        <f>Tabulka14[[#This Row],[x2]]/(1+Tabulka14[[#This Row],[y2]]*60.08/61.9789)</f>
        <v>7.7479435957696827</v>
      </c>
      <c r="Q25" s="1">
        <f>Tabulka14[[#This Row],[y2]]</f>
        <v>0</v>
      </c>
      <c r="R25" s="1">
        <f>Tabulka14[[#This Row],[z2]]</f>
        <v>1.1111</v>
      </c>
      <c r="S25" s="1" t="s">
        <v>46</v>
      </c>
      <c r="T25" s="1" t="s">
        <v>44</v>
      </c>
      <c r="U25" s="1" t="s">
        <v>28</v>
      </c>
      <c r="V25" s="1" t="s">
        <v>11</v>
      </c>
      <c r="W25" s="1">
        <f>2*Tabulka14[[#This Row],[x3]]/61.9789*1000/(100-Tabulka14[[#This Row],[x2]])</f>
        <v>2.7101699534026928</v>
      </c>
      <c r="X25" s="1">
        <f>(Tabulka14[[#This Row],[x2]]-Tabulka14[[#This Row],[x3]])/60.08*1000/(100-Tabulka14[[#This Row],[x2]])</f>
        <v>0</v>
      </c>
      <c r="Y25" s="1">
        <f>Tabulka14[[#This Row],[z2]]</f>
        <v>1.1111</v>
      </c>
      <c r="Z25" s="1" t="s">
        <v>46</v>
      </c>
      <c r="AA25" s="1" t="s">
        <v>36</v>
      </c>
      <c r="AB25" s="1" t="s">
        <v>37</v>
      </c>
      <c r="AC25" s="1" t="s">
        <v>11</v>
      </c>
      <c r="AD25" s="1">
        <f>Tabulka14[[#This Row],[y2]]</f>
        <v>0</v>
      </c>
      <c r="AE25" s="1">
        <f>Tabulka14[[#This Row],[x3]]</f>
        <v>7.7479435957696827</v>
      </c>
      <c r="AF25" s="1">
        <f>Tabulka14[[#This Row],[x2]]-Tabulka14[[#This Row],[x3]]</f>
        <v>0</v>
      </c>
      <c r="AG25" s="1">
        <f>100-Tabulka14[[#This Row],[Na2O_proc]]-Tabulka14[[#This Row],[SiO2_proc]]</f>
        <v>92.252056404230316</v>
      </c>
      <c r="AH25" s="1">
        <f>Tabulka14[[#This Row],[z2]]</f>
        <v>1.1111</v>
      </c>
      <c r="AI25" s="1" t="str">
        <f>Tabulka14[[#This Row],[std2]]</f>
        <v>–</v>
      </c>
      <c r="AJ25" s="1" t="str">
        <f>Tabulka14[[#This Row],[z2Label]]</f>
        <v>Density</v>
      </c>
      <c r="AK25" s="1">
        <v>15</v>
      </c>
      <c r="AL25" s="1" t="s">
        <v>9</v>
      </c>
      <c r="AM25" s="1" t="s">
        <v>60</v>
      </c>
    </row>
    <row r="26" spans="1:39" x14ac:dyDescent="0.35">
      <c r="A26" s="1">
        <f>2*Tabulka14[[#This Row],[x3]]*Tabulka14[[#This Row],[z]]/(100*61.9789)*1000</f>
        <v>4.0445533415006123</v>
      </c>
      <c r="B26" s="1">
        <f>Tabulka14[[#This Row],[y2]]*Tabulka14[[#This Row],[x]]/2</f>
        <v>0</v>
      </c>
      <c r="C26" s="1">
        <f>Tabulka14[[#This Row],[z2]]</f>
        <v>1.1555</v>
      </c>
      <c r="D26" s="1" t="s">
        <v>46</v>
      </c>
      <c r="E26" s="1">
        <v>1</v>
      </c>
      <c r="F26" s="1" t="s">
        <v>10</v>
      </c>
      <c r="G26" s="1" t="s">
        <v>27</v>
      </c>
      <c r="H26" s="1" t="s">
        <v>11</v>
      </c>
      <c r="I26" s="1">
        <v>10.847121034077556</v>
      </c>
      <c r="J26" s="1">
        <v>0</v>
      </c>
      <c r="K26" s="1">
        <v>1.1555</v>
      </c>
      <c r="L26" s="1" t="s">
        <v>46</v>
      </c>
      <c r="M26" s="1" t="s">
        <v>29</v>
      </c>
      <c r="N26" s="1" t="s">
        <v>28</v>
      </c>
      <c r="O26" s="1" t="s">
        <v>11</v>
      </c>
      <c r="P26" s="1">
        <f>Tabulka14[[#This Row],[x2]]/(1+Tabulka14[[#This Row],[y2]]*60.08/61.9789)</f>
        <v>10.847121034077556</v>
      </c>
      <c r="Q26" s="1">
        <f>Tabulka14[[#This Row],[y2]]</f>
        <v>0</v>
      </c>
      <c r="R26" s="1">
        <f>Tabulka14[[#This Row],[z2]]</f>
        <v>1.1555</v>
      </c>
      <c r="S26" s="1" t="s">
        <v>46</v>
      </c>
      <c r="T26" s="1" t="s">
        <v>44</v>
      </c>
      <c r="U26" s="1" t="s">
        <v>28</v>
      </c>
      <c r="V26" s="1" t="s">
        <v>11</v>
      </c>
      <c r="W26" s="1">
        <f>2*Tabulka14[[#This Row],[x3]]/61.9789*1000/(100-Tabulka14[[#This Row],[x2]])</f>
        <v>3.9261351515377396</v>
      </c>
      <c r="X26" s="1">
        <f>(Tabulka14[[#This Row],[x2]]-Tabulka14[[#This Row],[x3]])/60.08*1000/(100-Tabulka14[[#This Row],[x2]])</f>
        <v>0</v>
      </c>
      <c r="Y26" s="1">
        <f>Tabulka14[[#This Row],[z2]]</f>
        <v>1.1555</v>
      </c>
      <c r="Z26" s="1" t="s">
        <v>46</v>
      </c>
      <c r="AA26" s="1" t="s">
        <v>36</v>
      </c>
      <c r="AB26" s="1" t="s">
        <v>37</v>
      </c>
      <c r="AC26" s="1" t="s">
        <v>11</v>
      </c>
      <c r="AD26" s="1">
        <f>Tabulka14[[#This Row],[y2]]</f>
        <v>0</v>
      </c>
      <c r="AE26" s="1">
        <f>Tabulka14[[#This Row],[x3]]</f>
        <v>10.847121034077556</v>
      </c>
      <c r="AF26" s="1">
        <f>Tabulka14[[#This Row],[x2]]-Tabulka14[[#This Row],[x3]]</f>
        <v>0</v>
      </c>
      <c r="AG26" s="1">
        <f>100-Tabulka14[[#This Row],[Na2O_proc]]-Tabulka14[[#This Row],[SiO2_proc]]</f>
        <v>89.15287896592244</v>
      </c>
      <c r="AH26" s="1">
        <f>Tabulka14[[#This Row],[z2]]</f>
        <v>1.1555</v>
      </c>
      <c r="AI26" s="1" t="str">
        <f>Tabulka14[[#This Row],[std2]]</f>
        <v>–</v>
      </c>
      <c r="AJ26" s="1" t="str">
        <f>Tabulka14[[#This Row],[z2Label]]</f>
        <v>Density</v>
      </c>
      <c r="AK26" s="1">
        <v>15</v>
      </c>
      <c r="AL26" s="1" t="s">
        <v>9</v>
      </c>
      <c r="AM26" s="1" t="s">
        <v>60</v>
      </c>
    </row>
    <row r="27" spans="1:39" x14ac:dyDescent="0.35">
      <c r="A27" s="1">
        <f>2*Tabulka14[[#This Row],[x3]]*Tabulka14[[#This Row],[z]]/(100*61.9789)*1000</f>
        <v>5.3990549291196839</v>
      </c>
      <c r="B27" s="1">
        <f>Tabulka14[[#This Row],[y2]]*Tabulka14[[#This Row],[x]]/2</f>
        <v>0</v>
      </c>
      <c r="C27" s="1">
        <f>Tabulka14[[#This Row],[z2]]</f>
        <v>1.1997</v>
      </c>
      <c r="D27" s="1" t="s">
        <v>46</v>
      </c>
      <c r="E27" s="1">
        <v>1</v>
      </c>
      <c r="F27" s="1" t="s">
        <v>10</v>
      </c>
      <c r="G27" s="1" t="s">
        <v>27</v>
      </c>
      <c r="H27" s="1" t="s">
        <v>11</v>
      </c>
      <c r="I27" s="1">
        <v>13.946298472385429</v>
      </c>
      <c r="J27" s="1">
        <v>0</v>
      </c>
      <c r="K27" s="1">
        <v>1.1997</v>
      </c>
      <c r="L27" s="1" t="s">
        <v>46</v>
      </c>
      <c r="M27" s="1" t="s">
        <v>29</v>
      </c>
      <c r="N27" s="1" t="s">
        <v>28</v>
      </c>
      <c r="O27" s="1" t="s">
        <v>11</v>
      </c>
      <c r="P27" s="1">
        <f>Tabulka14[[#This Row],[x2]]/(1+Tabulka14[[#This Row],[y2]]*60.08/61.9789)</f>
        <v>13.946298472385429</v>
      </c>
      <c r="Q27" s="1">
        <f>Tabulka14[[#This Row],[y2]]</f>
        <v>0</v>
      </c>
      <c r="R27" s="1">
        <f>Tabulka14[[#This Row],[z2]]</f>
        <v>1.1997</v>
      </c>
      <c r="S27" s="1" t="s">
        <v>46</v>
      </c>
      <c r="T27" s="1" t="s">
        <v>44</v>
      </c>
      <c r="U27" s="1" t="s">
        <v>28</v>
      </c>
      <c r="V27" s="1" t="s">
        <v>11</v>
      </c>
      <c r="W27" s="1">
        <f>2*Tabulka14[[#This Row],[x3]]/61.9789*1000/(100-Tabulka14[[#This Row],[x2]])</f>
        <v>5.2296850053222208</v>
      </c>
      <c r="X27" s="1">
        <f>(Tabulka14[[#This Row],[x2]]-Tabulka14[[#This Row],[x3]])/60.08*1000/(100-Tabulka14[[#This Row],[x2]])</f>
        <v>0</v>
      </c>
      <c r="Y27" s="1">
        <f>Tabulka14[[#This Row],[z2]]</f>
        <v>1.1997</v>
      </c>
      <c r="Z27" s="1" t="s">
        <v>46</v>
      </c>
      <c r="AA27" s="1" t="s">
        <v>36</v>
      </c>
      <c r="AB27" s="1" t="s">
        <v>37</v>
      </c>
      <c r="AC27" s="1" t="s">
        <v>11</v>
      </c>
      <c r="AD27" s="1">
        <f>Tabulka14[[#This Row],[y2]]</f>
        <v>0</v>
      </c>
      <c r="AE27" s="1">
        <f>Tabulka14[[#This Row],[x3]]</f>
        <v>13.946298472385429</v>
      </c>
      <c r="AF27" s="1">
        <f>Tabulka14[[#This Row],[x2]]-Tabulka14[[#This Row],[x3]]</f>
        <v>0</v>
      </c>
      <c r="AG27" s="1">
        <f>100-Tabulka14[[#This Row],[Na2O_proc]]-Tabulka14[[#This Row],[SiO2_proc]]</f>
        <v>86.053701527614578</v>
      </c>
      <c r="AH27" s="1">
        <f>Tabulka14[[#This Row],[z2]]</f>
        <v>1.1997</v>
      </c>
      <c r="AI27" s="1" t="str">
        <f>Tabulka14[[#This Row],[std2]]</f>
        <v>–</v>
      </c>
      <c r="AJ27" s="1" t="str">
        <f>Tabulka14[[#This Row],[z2Label]]</f>
        <v>Density</v>
      </c>
      <c r="AK27" s="1">
        <v>15</v>
      </c>
      <c r="AL27" s="1" t="s">
        <v>9</v>
      </c>
      <c r="AM27" s="1" t="s">
        <v>60</v>
      </c>
    </row>
    <row r="28" spans="1:39" x14ac:dyDescent="0.35">
      <c r="A28" s="1">
        <f>2*Tabulka14[[#This Row],[x3]]*Tabulka14[[#This Row],[z]]/(100*61.9789)*1000</f>
        <v>6.8419631472360427</v>
      </c>
      <c r="B28" s="1">
        <f>Tabulka14[[#This Row],[y2]]*Tabulka14[[#This Row],[x]]/2</f>
        <v>0</v>
      </c>
      <c r="C28" s="1">
        <f>Tabulka14[[#This Row],[z2]]</f>
        <v>1.2439</v>
      </c>
      <c r="D28" s="1" t="s">
        <v>46</v>
      </c>
      <c r="E28" s="1">
        <v>1</v>
      </c>
      <c r="F28" s="1" t="s">
        <v>10</v>
      </c>
      <c r="G28" s="1" t="s">
        <v>27</v>
      </c>
      <c r="H28" s="1" t="s">
        <v>11</v>
      </c>
      <c r="I28" s="1">
        <v>17.045475910693302</v>
      </c>
      <c r="J28" s="1">
        <v>0</v>
      </c>
      <c r="K28" s="1">
        <v>1.2439</v>
      </c>
      <c r="L28" s="1" t="s">
        <v>46</v>
      </c>
      <c r="M28" s="1" t="s">
        <v>29</v>
      </c>
      <c r="N28" s="1" t="s">
        <v>28</v>
      </c>
      <c r="O28" s="1" t="s">
        <v>11</v>
      </c>
      <c r="P28" s="1">
        <f>Tabulka14[[#This Row],[x2]]/(1+Tabulka14[[#This Row],[y2]]*60.08/61.9789)</f>
        <v>17.045475910693302</v>
      </c>
      <c r="Q28" s="1">
        <f>Tabulka14[[#This Row],[y2]]</f>
        <v>0</v>
      </c>
      <c r="R28" s="1">
        <f>Tabulka14[[#This Row],[z2]]</f>
        <v>1.2439</v>
      </c>
      <c r="S28" s="1" t="s">
        <v>46</v>
      </c>
      <c r="T28" s="1" t="s">
        <v>44</v>
      </c>
      <c r="U28" s="1" t="s">
        <v>28</v>
      </c>
      <c r="V28" s="1" t="s">
        <v>11</v>
      </c>
      <c r="W28" s="1">
        <f>2*Tabulka14[[#This Row],[x3]]/61.9789*1000/(100-Tabulka14[[#This Row],[x2]])</f>
        <v>6.6306359916165851</v>
      </c>
      <c r="X28" s="1">
        <f>(Tabulka14[[#This Row],[x2]]-Tabulka14[[#This Row],[x3]])/60.08*1000/(100-Tabulka14[[#This Row],[x2]])</f>
        <v>0</v>
      </c>
      <c r="Y28" s="1">
        <f>Tabulka14[[#This Row],[z2]]</f>
        <v>1.2439</v>
      </c>
      <c r="Z28" s="1" t="s">
        <v>46</v>
      </c>
      <c r="AA28" s="1" t="s">
        <v>36</v>
      </c>
      <c r="AB28" s="1" t="s">
        <v>37</v>
      </c>
      <c r="AC28" s="1" t="s">
        <v>11</v>
      </c>
      <c r="AD28" s="1">
        <f>Tabulka14[[#This Row],[y2]]</f>
        <v>0</v>
      </c>
      <c r="AE28" s="1">
        <f>Tabulka14[[#This Row],[x3]]</f>
        <v>17.045475910693302</v>
      </c>
      <c r="AF28" s="1">
        <f>Tabulka14[[#This Row],[x2]]-Tabulka14[[#This Row],[x3]]</f>
        <v>0</v>
      </c>
      <c r="AG28" s="1">
        <f>100-Tabulka14[[#This Row],[Na2O_proc]]-Tabulka14[[#This Row],[SiO2_proc]]</f>
        <v>82.954524089306702</v>
      </c>
      <c r="AH28" s="1">
        <f>Tabulka14[[#This Row],[z2]]</f>
        <v>1.2439</v>
      </c>
      <c r="AI28" s="1" t="str">
        <f>Tabulka14[[#This Row],[std2]]</f>
        <v>–</v>
      </c>
      <c r="AJ28" s="1" t="str">
        <f>Tabulka14[[#This Row],[z2Label]]</f>
        <v>Density</v>
      </c>
      <c r="AK28" s="1">
        <v>15</v>
      </c>
      <c r="AL28" s="1" t="s">
        <v>9</v>
      </c>
      <c r="AM28" s="1" t="s">
        <v>60</v>
      </c>
    </row>
    <row r="29" spans="1:39" x14ac:dyDescent="0.35">
      <c r="A29" s="1">
        <f>2*Tabulka14[[#This Row],[x3]]*Tabulka14[[#This Row],[z]]/(100*61.9789)*1000</f>
        <v>8.3706778008350629</v>
      </c>
      <c r="B29" s="1">
        <f>Tabulka14[[#This Row],[y2]]*Tabulka14[[#This Row],[x]]/2</f>
        <v>0</v>
      </c>
      <c r="C29" s="1">
        <f>Tabulka14[[#This Row],[z2]]</f>
        <v>1.2877000000000001</v>
      </c>
      <c r="D29" s="1" t="s">
        <v>46</v>
      </c>
      <c r="E29" s="1">
        <v>1</v>
      </c>
      <c r="F29" s="1" t="s">
        <v>10</v>
      </c>
      <c r="G29" s="1" t="s">
        <v>27</v>
      </c>
      <c r="H29" s="1" t="s">
        <v>11</v>
      </c>
      <c r="I29" s="1">
        <v>20.144653349001178</v>
      </c>
      <c r="J29" s="1">
        <v>0</v>
      </c>
      <c r="K29" s="1">
        <v>1.2877000000000001</v>
      </c>
      <c r="L29" s="1" t="s">
        <v>46</v>
      </c>
      <c r="M29" s="1" t="s">
        <v>29</v>
      </c>
      <c r="N29" s="1" t="s">
        <v>28</v>
      </c>
      <c r="O29" s="1" t="s">
        <v>11</v>
      </c>
      <c r="P29" s="1">
        <f>Tabulka14[[#This Row],[x2]]/(1+Tabulka14[[#This Row],[y2]]*60.08/61.9789)</f>
        <v>20.144653349001178</v>
      </c>
      <c r="Q29" s="1">
        <f>Tabulka14[[#This Row],[y2]]</f>
        <v>0</v>
      </c>
      <c r="R29" s="1">
        <f>Tabulka14[[#This Row],[z2]]</f>
        <v>1.2877000000000001</v>
      </c>
      <c r="S29" s="1" t="s">
        <v>46</v>
      </c>
      <c r="T29" s="1" t="s">
        <v>44</v>
      </c>
      <c r="U29" s="1" t="s">
        <v>28</v>
      </c>
      <c r="V29" s="1" t="s">
        <v>11</v>
      </c>
      <c r="W29" s="1">
        <f>2*Tabulka14[[#This Row],[x3]]/61.9789*1000/(100-Tabulka14[[#This Row],[x2]])</f>
        <v>8.1403284929374671</v>
      </c>
      <c r="X29" s="1">
        <f>(Tabulka14[[#This Row],[x2]]-Tabulka14[[#This Row],[x3]])/60.08*1000/(100-Tabulka14[[#This Row],[x2]])</f>
        <v>0</v>
      </c>
      <c r="Y29" s="1">
        <f>Tabulka14[[#This Row],[z2]]</f>
        <v>1.2877000000000001</v>
      </c>
      <c r="Z29" s="1" t="s">
        <v>46</v>
      </c>
      <c r="AA29" s="1" t="s">
        <v>36</v>
      </c>
      <c r="AB29" s="1" t="s">
        <v>37</v>
      </c>
      <c r="AC29" s="1" t="s">
        <v>11</v>
      </c>
      <c r="AD29" s="1">
        <f>Tabulka14[[#This Row],[y2]]</f>
        <v>0</v>
      </c>
      <c r="AE29" s="1">
        <f>Tabulka14[[#This Row],[x3]]</f>
        <v>20.144653349001178</v>
      </c>
      <c r="AF29" s="1">
        <f>Tabulka14[[#This Row],[x2]]-Tabulka14[[#This Row],[x3]]</f>
        <v>0</v>
      </c>
      <c r="AG29" s="1">
        <f>100-Tabulka14[[#This Row],[Na2O_proc]]-Tabulka14[[#This Row],[SiO2_proc]]</f>
        <v>79.855346650998825</v>
      </c>
      <c r="AH29" s="1">
        <f>Tabulka14[[#This Row],[z2]]</f>
        <v>1.2877000000000001</v>
      </c>
      <c r="AI29" s="1" t="str">
        <f>Tabulka14[[#This Row],[std2]]</f>
        <v>–</v>
      </c>
      <c r="AJ29" s="1" t="str">
        <f>Tabulka14[[#This Row],[z2Label]]</f>
        <v>Density</v>
      </c>
      <c r="AK29" s="1">
        <v>15</v>
      </c>
      <c r="AL29" s="1" t="s">
        <v>9</v>
      </c>
      <c r="AM29" s="1" t="s">
        <v>60</v>
      </c>
    </row>
    <row r="30" spans="1:39" x14ac:dyDescent="0.35">
      <c r="A30" s="1">
        <f>2*Tabulka14[[#This Row],[x3]]*Tabulka14[[#This Row],[z]]/(100*61.9789)*1000</f>
        <v>9.9824986874015558</v>
      </c>
      <c r="B30" s="1">
        <f>Tabulka14[[#This Row],[y2]]*Tabulka14[[#This Row],[x]]/2</f>
        <v>0</v>
      </c>
      <c r="C30" s="1">
        <f>Tabulka14[[#This Row],[z2]]</f>
        <v>1.3309</v>
      </c>
      <c r="D30" s="1" t="s">
        <v>46</v>
      </c>
      <c r="E30" s="1">
        <v>1</v>
      </c>
      <c r="F30" s="1" t="s">
        <v>10</v>
      </c>
      <c r="G30" s="1" t="s">
        <v>27</v>
      </c>
      <c r="H30" s="1" t="s">
        <v>11</v>
      </c>
      <c r="I30" s="1">
        <v>23.243830787309051</v>
      </c>
      <c r="J30" s="1">
        <v>0</v>
      </c>
      <c r="K30" s="1">
        <v>1.3309</v>
      </c>
      <c r="L30" s="1" t="s">
        <v>46</v>
      </c>
      <c r="M30" s="1" t="s">
        <v>29</v>
      </c>
      <c r="N30" s="1" t="s">
        <v>28</v>
      </c>
      <c r="O30" s="1" t="s">
        <v>11</v>
      </c>
      <c r="P30" s="1">
        <f>Tabulka14[[#This Row],[x2]]/(1+Tabulka14[[#This Row],[y2]]*60.08/61.9789)</f>
        <v>23.243830787309051</v>
      </c>
      <c r="Q30" s="1">
        <f>Tabulka14[[#This Row],[y2]]</f>
        <v>0</v>
      </c>
      <c r="R30" s="1">
        <f>Tabulka14[[#This Row],[z2]]</f>
        <v>1.3309</v>
      </c>
      <c r="S30" s="1" t="s">
        <v>46</v>
      </c>
      <c r="T30" s="1" t="s">
        <v>44</v>
      </c>
      <c r="U30" s="1" t="s">
        <v>28</v>
      </c>
      <c r="V30" s="1" t="s">
        <v>11</v>
      </c>
      <c r="W30" s="1">
        <f>2*Tabulka14[[#This Row],[x3]]/61.9789*1000/(100-Tabulka14[[#This Row],[x2]])</f>
        <v>9.77193445051517</v>
      </c>
      <c r="X30" s="1">
        <f>(Tabulka14[[#This Row],[x2]]-Tabulka14[[#This Row],[x3]])/60.08*1000/(100-Tabulka14[[#This Row],[x2]])</f>
        <v>0</v>
      </c>
      <c r="Y30" s="1">
        <f>Tabulka14[[#This Row],[z2]]</f>
        <v>1.3309</v>
      </c>
      <c r="Z30" s="1" t="s">
        <v>46</v>
      </c>
      <c r="AA30" s="1" t="s">
        <v>36</v>
      </c>
      <c r="AB30" s="1" t="s">
        <v>37</v>
      </c>
      <c r="AC30" s="1" t="s">
        <v>11</v>
      </c>
      <c r="AD30" s="1">
        <f>Tabulka14[[#This Row],[y2]]</f>
        <v>0</v>
      </c>
      <c r="AE30" s="1">
        <f>Tabulka14[[#This Row],[x3]]</f>
        <v>23.243830787309051</v>
      </c>
      <c r="AF30" s="1">
        <f>Tabulka14[[#This Row],[x2]]-Tabulka14[[#This Row],[x3]]</f>
        <v>0</v>
      </c>
      <c r="AG30" s="1">
        <f>100-Tabulka14[[#This Row],[Na2O_proc]]-Tabulka14[[#This Row],[SiO2_proc]]</f>
        <v>76.756169212690949</v>
      </c>
      <c r="AH30" s="1">
        <f>Tabulka14[[#This Row],[z2]]</f>
        <v>1.3309</v>
      </c>
      <c r="AI30" s="1" t="str">
        <f>Tabulka14[[#This Row],[std2]]</f>
        <v>–</v>
      </c>
      <c r="AJ30" s="1" t="str">
        <f>Tabulka14[[#This Row],[z2Label]]</f>
        <v>Density</v>
      </c>
      <c r="AK30" s="1">
        <v>15</v>
      </c>
      <c r="AL30" s="1" t="s">
        <v>9</v>
      </c>
      <c r="AM30" s="1" t="s">
        <v>60</v>
      </c>
    </row>
    <row r="31" spans="1:39" x14ac:dyDescent="0.35">
      <c r="A31" s="1">
        <f>2*Tabulka14[[#This Row],[x3]]*Tabulka14[[#This Row],[z]]/(100*61.9789)*1000</f>
        <v>11.669675225641921</v>
      </c>
      <c r="B31" s="1">
        <f>Tabulka14[[#This Row],[y2]]*Tabulka14[[#This Row],[x]]/2</f>
        <v>0</v>
      </c>
      <c r="C31" s="1">
        <f>Tabulka14[[#This Row],[z2]]</f>
        <v>1.3728</v>
      </c>
      <c r="D31" s="1" t="s">
        <v>46</v>
      </c>
      <c r="E31" s="1">
        <v>1</v>
      </c>
      <c r="F31" s="1" t="s">
        <v>10</v>
      </c>
      <c r="G31" s="1" t="s">
        <v>27</v>
      </c>
      <c r="H31" s="1" t="s">
        <v>11</v>
      </c>
      <c r="I31" s="1">
        <v>26.34300822561692</v>
      </c>
      <c r="J31" s="1">
        <v>0</v>
      </c>
      <c r="K31" s="1">
        <v>1.3728</v>
      </c>
      <c r="L31" s="1" t="s">
        <v>46</v>
      </c>
      <c r="M31" s="1" t="s">
        <v>29</v>
      </c>
      <c r="N31" s="1" t="s">
        <v>28</v>
      </c>
      <c r="O31" s="1" t="s">
        <v>11</v>
      </c>
      <c r="P31" s="1">
        <f>Tabulka14[[#This Row],[x2]]/(1+Tabulka14[[#This Row],[y2]]*60.08/61.9789)</f>
        <v>26.34300822561692</v>
      </c>
      <c r="Q31" s="1">
        <f>Tabulka14[[#This Row],[y2]]</f>
        <v>0</v>
      </c>
      <c r="R31" s="1">
        <f>Tabulka14[[#This Row],[z2]]</f>
        <v>1.3728</v>
      </c>
      <c r="S31" s="1" t="s">
        <v>46</v>
      </c>
      <c r="T31" s="1" t="s">
        <v>44</v>
      </c>
      <c r="U31" s="1" t="s">
        <v>28</v>
      </c>
      <c r="V31" s="1" t="s">
        <v>11</v>
      </c>
      <c r="W31" s="1">
        <f>2*Tabulka14[[#This Row],[x3]]/61.9789*1000/(100-Tabulka14[[#This Row],[x2]])</f>
        <v>11.54084268585687</v>
      </c>
      <c r="X31" s="1">
        <f>(Tabulka14[[#This Row],[x2]]-Tabulka14[[#This Row],[x3]])/60.08*1000/(100-Tabulka14[[#This Row],[x2]])</f>
        <v>0</v>
      </c>
      <c r="Y31" s="1">
        <f>Tabulka14[[#This Row],[z2]]</f>
        <v>1.3728</v>
      </c>
      <c r="Z31" s="1" t="s">
        <v>46</v>
      </c>
      <c r="AA31" s="1" t="s">
        <v>36</v>
      </c>
      <c r="AB31" s="1" t="s">
        <v>37</v>
      </c>
      <c r="AC31" s="1" t="s">
        <v>11</v>
      </c>
      <c r="AD31" s="1">
        <f>Tabulka14[[#This Row],[y2]]</f>
        <v>0</v>
      </c>
      <c r="AE31" s="1">
        <f>Tabulka14[[#This Row],[x3]]</f>
        <v>26.34300822561692</v>
      </c>
      <c r="AF31" s="1">
        <f>Tabulka14[[#This Row],[x2]]-Tabulka14[[#This Row],[x3]]</f>
        <v>0</v>
      </c>
      <c r="AG31" s="1">
        <f>100-Tabulka14[[#This Row],[Na2O_proc]]-Tabulka14[[#This Row],[SiO2_proc]]</f>
        <v>73.656991774383073</v>
      </c>
      <c r="AH31" s="1">
        <f>Tabulka14[[#This Row],[z2]]</f>
        <v>1.3728</v>
      </c>
      <c r="AI31" s="1" t="str">
        <f>Tabulka14[[#This Row],[std2]]</f>
        <v>–</v>
      </c>
      <c r="AJ31" s="1" t="str">
        <f>Tabulka14[[#This Row],[z2Label]]</f>
        <v>Density</v>
      </c>
      <c r="AK31" s="1">
        <v>15</v>
      </c>
      <c r="AL31" s="1" t="s">
        <v>9</v>
      </c>
      <c r="AM31" s="1" t="s">
        <v>60</v>
      </c>
    </row>
    <row r="32" spans="1:39" x14ac:dyDescent="0.35">
      <c r="A32" s="1">
        <f>2*Tabulka14[[#This Row],[x3]]*Tabulka14[[#This Row],[z]]/(100*61.9789)*1000</f>
        <v>13.429257194289573</v>
      </c>
      <c r="B32" s="1">
        <f>Tabulka14[[#This Row],[y2]]*Tabulka14[[#This Row],[x]]/2</f>
        <v>0</v>
      </c>
      <c r="C32" s="1">
        <f>Tabulka14[[#This Row],[z2]]</f>
        <v>1.4135</v>
      </c>
      <c r="D32" s="1" t="s">
        <v>46</v>
      </c>
      <c r="E32" s="1">
        <v>1</v>
      </c>
      <c r="F32" s="1" t="s">
        <v>10</v>
      </c>
      <c r="G32" s="1" t="s">
        <v>27</v>
      </c>
      <c r="H32" s="1" t="s">
        <v>11</v>
      </c>
      <c r="I32" s="1">
        <v>29.442185663924796</v>
      </c>
      <c r="J32" s="1">
        <v>0</v>
      </c>
      <c r="K32" s="1">
        <v>1.4135</v>
      </c>
      <c r="L32" s="1" t="s">
        <v>46</v>
      </c>
      <c r="M32" s="1" t="s">
        <v>29</v>
      </c>
      <c r="N32" s="1" t="s">
        <v>28</v>
      </c>
      <c r="O32" s="1" t="s">
        <v>11</v>
      </c>
      <c r="P32" s="1">
        <f>Tabulka14[[#This Row],[x2]]/(1+Tabulka14[[#This Row],[y2]]*60.08/61.9789)</f>
        <v>29.442185663924796</v>
      </c>
      <c r="Q32" s="1">
        <f>Tabulka14[[#This Row],[y2]]</f>
        <v>0</v>
      </c>
      <c r="R32" s="1">
        <f>Tabulka14[[#This Row],[z2]]</f>
        <v>1.4135</v>
      </c>
      <c r="S32" s="1" t="s">
        <v>46</v>
      </c>
      <c r="T32" s="1" t="s">
        <v>44</v>
      </c>
      <c r="U32" s="1" t="s">
        <v>28</v>
      </c>
      <c r="V32" s="1" t="s">
        <v>11</v>
      </c>
      <c r="W32" s="1">
        <f>2*Tabulka14[[#This Row],[x3]]/61.9789*1000/(100-Tabulka14[[#This Row],[x2]])</f>
        <v>13.46514577136487</v>
      </c>
      <c r="X32" s="1">
        <f>(Tabulka14[[#This Row],[x2]]-Tabulka14[[#This Row],[x3]])/60.08*1000/(100-Tabulka14[[#This Row],[x2]])</f>
        <v>0</v>
      </c>
      <c r="Y32" s="1">
        <f>Tabulka14[[#This Row],[z2]]</f>
        <v>1.4135</v>
      </c>
      <c r="Z32" s="1" t="s">
        <v>46</v>
      </c>
      <c r="AA32" s="1" t="s">
        <v>36</v>
      </c>
      <c r="AB32" s="1" t="s">
        <v>37</v>
      </c>
      <c r="AC32" s="1" t="s">
        <v>11</v>
      </c>
      <c r="AD32" s="1">
        <f>Tabulka14[[#This Row],[y2]]</f>
        <v>0</v>
      </c>
      <c r="AE32" s="1">
        <f>Tabulka14[[#This Row],[x3]]</f>
        <v>29.442185663924796</v>
      </c>
      <c r="AF32" s="1">
        <f>Tabulka14[[#This Row],[x2]]-Tabulka14[[#This Row],[x3]]</f>
        <v>0</v>
      </c>
      <c r="AG32" s="1">
        <f>100-Tabulka14[[#This Row],[Na2O_proc]]-Tabulka14[[#This Row],[SiO2_proc]]</f>
        <v>70.557814336075211</v>
      </c>
      <c r="AH32" s="1">
        <f>Tabulka14[[#This Row],[z2]]</f>
        <v>1.4135</v>
      </c>
      <c r="AI32" s="1" t="str">
        <f>Tabulka14[[#This Row],[std2]]</f>
        <v>–</v>
      </c>
      <c r="AJ32" s="1" t="str">
        <f>Tabulka14[[#This Row],[z2Label]]</f>
        <v>Density</v>
      </c>
      <c r="AK32" s="1">
        <v>15</v>
      </c>
      <c r="AL32" s="1" t="s">
        <v>9</v>
      </c>
      <c r="AM32" s="1" t="s">
        <v>60</v>
      </c>
    </row>
    <row r="33" spans="1:39" x14ac:dyDescent="0.35">
      <c r="A33" s="1">
        <f>2*Tabulka14[[#This Row],[x3]]*Tabulka14[[#This Row],[z]]/(100*61.9789)*1000</f>
        <v>15.25659424456834</v>
      </c>
      <c r="B33" s="1">
        <f>Tabulka14[[#This Row],[y2]]*Tabulka14[[#This Row],[x]]/2</f>
        <v>0</v>
      </c>
      <c r="C33" s="1">
        <f>Tabulka14[[#This Row],[z2]]</f>
        <v>1.4529000000000001</v>
      </c>
      <c r="D33" s="1" t="s">
        <v>46</v>
      </c>
      <c r="E33" s="1">
        <v>1</v>
      </c>
      <c r="F33" s="1" t="s">
        <v>10</v>
      </c>
      <c r="G33" s="1" t="s">
        <v>27</v>
      </c>
      <c r="H33" s="1" t="s">
        <v>11</v>
      </c>
      <c r="I33" s="1">
        <v>32.541363102232665</v>
      </c>
      <c r="J33" s="1">
        <v>0</v>
      </c>
      <c r="K33" s="1">
        <v>1.4529000000000001</v>
      </c>
      <c r="L33" s="1" t="s">
        <v>46</v>
      </c>
      <c r="M33" s="1" t="s">
        <v>29</v>
      </c>
      <c r="N33" s="1" t="s">
        <v>28</v>
      </c>
      <c r="O33" s="1" t="s">
        <v>11</v>
      </c>
      <c r="P33" s="1">
        <f>Tabulka14[[#This Row],[x2]]/(1+Tabulka14[[#This Row],[y2]]*60.08/61.9789)</f>
        <v>32.541363102232665</v>
      </c>
      <c r="Q33" s="1">
        <f>Tabulka14[[#This Row],[y2]]</f>
        <v>0</v>
      </c>
      <c r="R33" s="1">
        <f>Tabulka14[[#This Row],[z2]]</f>
        <v>1.4529000000000001</v>
      </c>
      <c r="S33" s="1" t="s">
        <v>46</v>
      </c>
      <c r="T33" s="1" t="s">
        <v>44</v>
      </c>
      <c r="U33" s="1" t="s">
        <v>28</v>
      </c>
      <c r="V33" s="1" t="s">
        <v>11</v>
      </c>
      <c r="W33" s="1">
        <f>2*Tabulka14[[#This Row],[x3]]/61.9789*1000/(100-Tabulka14[[#This Row],[x2]])</f>
        <v>15.566261107500187</v>
      </c>
      <c r="X33" s="1">
        <f>(Tabulka14[[#This Row],[x2]]-Tabulka14[[#This Row],[x3]])/60.08*1000/(100-Tabulka14[[#This Row],[x2]])</f>
        <v>0</v>
      </c>
      <c r="Y33" s="1">
        <f>Tabulka14[[#This Row],[z2]]</f>
        <v>1.4529000000000001</v>
      </c>
      <c r="Z33" s="1" t="s">
        <v>46</v>
      </c>
      <c r="AA33" s="1" t="s">
        <v>36</v>
      </c>
      <c r="AB33" s="1" t="s">
        <v>37</v>
      </c>
      <c r="AC33" s="1" t="s">
        <v>11</v>
      </c>
      <c r="AD33" s="1">
        <f>Tabulka14[[#This Row],[y2]]</f>
        <v>0</v>
      </c>
      <c r="AE33" s="1">
        <f>Tabulka14[[#This Row],[x3]]</f>
        <v>32.541363102232665</v>
      </c>
      <c r="AF33" s="1">
        <f>Tabulka14[[#This Row],[x2]]-Tabulka14[[#This Row],[x3]]</f>
        <v>0</v>
      </c>
      <c r="AG33" s="1">
        <f>100-Tabulka14[[#This Row],[Na2O_proc]]-Tabulka14[[#This Row],[SiO2_proc]]</f>
        <v>67.458636897767335</v>
      </c>
      <c r="AH33" s="1">
        <f>Tabulka14[[#This Row],[z2]]</f>
        <v>1.4529000000000001</v>
      </c>
      <c r="AI33" s="1" t="str">
        <f>Tabulka14[[#This Row],[std2]]</f>
        <v>–</v>
      </c>
      <c r="AJ33" s="1" t="str">
        <f>Tabulka14[[#This Row],[z2Label]]</f>
        <v>Density</v>
      </c>
      <c r="AK33" s="1">
        <v>15</v>
      </c>
      <c r="AL33" s="1" t="s">
        <v>9</v>
      </c>
      <c r="AM33" s="1" t="s">
        <v>60</v>
      </c>
    </row>
    <row r="34" spans="1:39" x14ac:dyDescent="0.35">
      <c r="A34" s="1">
        <f>2*Tabulka14[[#This Row],[x3]]*Tabulka14[[#This Row],[z]]/(100*61.9789)*1000</f>
        <v>17.148936170212767</v>
      </c>
      <c r="B34" s="1">
        <f>Tabulka14[[#This Row],[y2]]*Tabulka14[[#This Row],[x]]/2</f>
        <v>0</v>
      </c>
      <c r="C34" s="1">
        <f>Tabulka14[[#This Row],[z2]]</f>
        <v>1.4911000000000001</v>
      </c>
      <c r="D34" s="1" t="s">
        <v>46</v>
      </c>
      <c r="E34" s="1">
        <v>1</v>
      </c>
      <c r="F34" s="1" t="s">
        <v>10</v>
      </c>
      <c r="G34" s="1" t="s">
        <v>27</v>
      </c>
      <c r="H34" s="1" t="s">
        <v>11</v>
      </c>
      <c r="I34" s="1">
        <v>35.640540540540542</v>
      </c>
      <c r="J34" s="1">
        <v>0</v>
      </c>
      <c r="K34" s="1">
        <v>1.4911000000000001</v>
      </c>
      <c r="L34" s="1" t="s">
        <v>46</v>
      </c>
      <c r="M34" s="1" t="s">
        <v>29</v>
      </c>
      <c r="N34" s="1" t="s">
        <v>28</v>
      </c>
      <c r="O34" s="1" t="s">
        <v>11</v>
      </c>
      <c r="P34" s="1">
        <f>Tabulka14[[#This Row],[x2]]/(1+Tabulka14[[#This Row],[y2]]*60.08/61.9789)</f>
        <v>35.640540540540542</v>
      </c>
      <c r="Q34" s="1">
        <f>Tabulka14[[#This Row],[y2]]</f>
        <v>0</v>
      </c>
      <c r="R34" s="1">
        <f>Tabulka14[[#This Row],[z2]]</f>
        <v>1.4911000000000001</v>
      </c>
      <c r="S34" s="1" t="s">
        <v>46</v>
      </c>
      <c r="T34" s="1" t="s">
        <v>44</v>
      </c>
      <c r="U34" s="1" t="s">
        <v>28</v>
      </c>
      <c r="V34" s="1" t="s">
        <v>11</v>
      </c>
      <c r="W34" s="1">
        <f>2*Tabulka14[[#This Row],[x3]]/61.9789*1000/(100-Tabulka14[[#This Row],[x2]])</f>
        <v>17.869731444740982</v>
      </c>
      <c r="X34" s="1">
        <f>(Tabulka14[[#This Row],[x2]]-Tabulka14[[#This Row],[x3]])/60.08*1000/(100-Tabulka14[[#This Row],[x2]])</f>
        <v>0</v>
      </c>
      <c r="Y34" s="1">
        <f>Tabulka14[[#This Row],[z2]]</f>
        <v>1.4911000000000001</v>
      </c>
      <c r="Z34" s="1" t="s">
        <v>46</v>
      </c>
      <c r="AA34" s="1" t="s">
        <v>36</v>
      </c>
      <c r="AB34" s="1" t="s">
        <v>37</v>
      </c>
      <c r="AC34" s="1" t="s">
        <v>11</v>
      </c>
      <c r="AD34" s="1">
        <f>Tabulka14[[#This Row],[y2]]</f>
        <v>0</v>
      </c>
      <c r="AE34" s="1">
        <f>Tabulka14[[#This Row],[x3]]</f>
        <v>35.640540540540542</v>
      </c>
      <c r="AF34" s="1">
        <f>Tabulka14[[#This Row],[x2]]-Tabulka14[[#This Row],[x3]]</f>
        <v>0</v>
      </c>
      <c r="AG34" s="1">
        <f>100-Tabulka14[[#This Row],[Na2O_proc]]-Tabulka14[[#This Row],[SiO2_proc]]</f>
        <v>64.359459459459458</v>
      </c>
      <c r="AH34" s="1">
        <f>Tabulka14[[#This Row],[z2]]</f>
        <v>1.4911000000000001</v>
      </c>
      <c r="AI34" s="1" t="str">
        <f>Tabulka14[[#This Row],[std2]]</f>
        <v>–</v>
      </c>
      <c r="AJ34" s="1" t="str">
        <f>Tabulka14[[#This Row],[z2Label]]</f>
        <v>Density</v>
      </c>
      <c r="AK34" s="1">
        <v>15</v>
      </c>
      <c r="AL34" s="1" t="s">
        <v>9</v>
      </c>
      <c r="AM34" s="1" t="s">
        <v>60</v>
      </c>
    </row>
    <row r="35" spans="1:39" x14ac:dyDescent="0.35">
      <c r="A35" s="1">
        <f>2*Tabulka14[[#This Row],[x3]]*Tabulka14[[#This Row],[z]]/(100*61.9789)*1000</f>
        <v>19.113933545015875</v>
      </c>
      <c r="B35" s="1">
        <f>Tabulka14[[#This Row],[y2]]*Tabulka14[[#This Row],[x]]/2</f>
        <v>0</v>
      </c>
      <c r="C35" s="1">
        <f>Tabulka14[[#This Row],[z2]]</f>
        <v>1.5289999999999999</v>
      </c>
      <c r="D35" s="1" t="s">
        <v>46</v>
      </c>
      <c r="E35" s="1">
        <v>1</v>
      </c>
      <c r="F35" s="1" t="s">
        <v>10</v>
      </c>
      <c r="G35" s="1" t="s">
        <v>27</v>
      </c>
      <c r="H35" s="1" t="s">
        <v>11</v>
      </c>
      <c r="I35" s="1">
        <v>38.739717978848418</v>
      </c>
      <c r="J35" s="1">
        <v>0</v>
      </c>
      <c r="K35" s="1">
        <v>1.5289999999999999</v>
      </c>
      <c r="L35" s="1" t="s">
        <v>46</v>
      </c>
      <c r="M35" s="1" t="s">
        <v>29</v>
      </c>
      <c r="N35" s="1" t="s">
        <v>28</v>
      </c>
      <c r="O35" s="1" t="s">
        <v>11</v>
      </c>
      <c r="P35" s="1">
        <f>Tabulka14[[#This Row],[x2]]/(1+Tabulka14[[#This Row],[y2]]*60.08/61.9789)</f>
        <v>38.739717978848418</v>
      </c>
      <c r="Q35" s="1">
        <f>Tabulka14[[#This Row],[y2]]</f>
        <v>0</v>
      </c>
      <c r="R35" s="1">
        <f>Tabulka14[[#This Row],[z2]]</f>
        <v>1.5289999999999999</v>
      </c>
      <c r="S35" s="1" t="s">
        <v>46</v>
      </c>
      <c r="T35" s="1" t="s">
        <v>44</v>
      </c>
      <c r="U35" s="1" t="s">
        <v>28</v>
      </c>
      <c r="V35" s="1" t="s">
        <v>11</v>
      </c>
      <c r="W35" s="1">
        <f>2*Tabulka14[[#This Row],[x3]]/61.9789*1000/(100-Tabulka14[[#This Row],[x2]])</f>
        <v>20.406268397526354</v>
      </c>
      <c r="X35" s="1">
        <f>(Tabulka14[[#This Row],[x2]]-Tabulka14[[#This Row],[x3]])/60.08*1000/(100-Tabulka14[[#This Row],[x2]])</f>
        <v>0</v>
      </c>
      <c r="Y35" s="1">
        <f>Tabulka14[[#This Row],[z2]]</f>
        <v>1.5289999999999999</v>
      </c>
      <c r="Z35" s="1" t="s">
        <v>46</v>
      </c>
      <c r="AA35" s="1" t="s">
        <v>36</v>
      </c>
      <c r="AB35" s="1" t="s">
        <v>37</v>
      </c>
      <c r="AC35" s="1" t="s">
        <v>11</v>
      </c>
      <c r="AD35" s="1">
        <f>Tabulka14[[#This Row],[y2]]</f>
        <v>0</v>
      </c>
      <c r="AE35" s="1">
        <f>Tabulka14[[#This Row],[x3]]</f>
        <v>38.739717978848418</v>
      </c>
      <c r="AF35" s="1">
        <f>Tabulka14[[#This Row],[x2]]-Tabulka14[[#This Row],[x3]]</f>
        <v>0</v>
      </c>
      <c r="AG35" s="1">
        <f>100-Tabulka14[[#This Row],[Na2O_proc]]-Tabulka14[[#This Row],[SiO2_proc]]</f>
        <v>61.260282021151582</v>
      </c>
      <c r="AH35" s="1">
        <f>Tabulka14[[#This Row],[z2]]</f>
        <v>1.5289999999999999</v>
      </c>
      <c r="AI35" s="1" t="str">
        <f>Tabulka14[[#This Row],[std2]]</f>
        <v>–</v>
      </c>
      <c r="AJ35" s="1" t="str">
        <f>Tabulka14[[#This Row],[z2Label]]</f>
        <v>Density</v>
      </c>
      <c r="AK35" s="1">
        <v>15</v>
      </c>
      <c r="AL35" s="1" t="s">
        <v>9</v>
      </c>
      <c r="AM35" s="1" t="s">
        <v>60</v>
      </c>
    </row>
    <row r="36" spans="1:39" x14ac:dyDescent="0.35">
      <c r="A36" s="1">
        <f>2*Tabulka14[[#This Row],[x3]]*Tabulka14[[#This Row],[z]]/(100*61.9789)*1000</f>
        <v>0.2523939295447159</v>
      </c>
      <c r="B36" s="1">
        <f>Tabulka14[[#This Row],[y2]]*Tabulka14[[#This Row],[x]]/2</f>
        <v>0</v>
      </c>
      <c r="C36" s="1">
        <f>Tabulka14[[#This Row],[z2]]</f>
        <v>1.0095000000000001</v>
      </c>
      <c r="D36" s="1" t="s">
        <v>46</v>
      </c>
      <c r="E36" s="1">
        <v>1</v>
      </c>
      <c r="F36" s="1" t="s">
        <v>10</v>
      </c>
      <c r="G36" s="1" t="s">
        <v>27</v>
      </c>
      <c r="H36" s="1" t="s">
        <v>11</v>
      </c>
      <c r="I36" s="1">
        <v>0.77479435957696829</v>
      </c>
      <c r="J36" s="1">
        <v>0</v>
      </c>
      <c r="K36" s="1">
        <v>1.0095000000000001</v>
      </c>
      <c r="L36" s="1" t="s">
        <v>46</v>
      </c>
      <c r="M36" s="1" t="s">
        <v>29</v>
      </c>
      <c r="N36" s="1" t="s">
        <v>28</v>
      </c>
      <c r="O36" s="1" t="s">
        <v>11</v>
      </c>
      <c r="P36" s="1">
        <f>Tabulka14[[#This Row],[x2]]/(1+Tabulka14[[#This Row],[y2]]*60.08/61.9789)</f>
        <v>0.77479435957696829</v>
      </c>
      <c r="Q36" s="1">
        <f>Tabulka14[[#This Row],[y2]]</f>
        <v>0</v>
      </c>
      <c r="R36" s="1">
        <f>Tabulka14[[#This Row],[z2]]</f>
        <v>1.0095000000000001</v>
      </c>
      <c r="S36" s="1" t="s">
        <v>46</v>
      </c>
      <c r="T36" s="1" t="s">
        <v>44</v>
      </c>
      <c r="U36" s="1" t="s">
        <v>28</v>
      </c>
      <c r="V36" s="1" t="s">
        <v>11</v>
      </c>
      <c r="W36" s="1">
        <f>2*Tabulka14[[#This Row],[x3]]/61.9789*1000/(100-Tabulka14[[#This Row],[x2]])</f>
        <v>0.25197100856851351</v>
      </c>
      <c r="X36" s="1">
        <f>(Tabulka14[[#This Row],[x2]]-Tabulka14[[#This Row],[x3]])/60.08*1000/(100-Tabulka14[[#This Row],[x2]])</f>
        <v>0</v>
      </c>
      <c r="Y36" s="1">
        <f>Tabulka14[[#This Row],[z2]]</f>
        <v>1.0095000000000001</v>
      </c>
      <c r="Z36" s="1" t="s">
        <v>46</v>
      </c>
      <c r="AA36" s="1" t="s">
        <v>36</v>
      </c>
      <c r="AB36" s="1" t="s">
        <v>37</v>
      </c>
      <c r="AC36" s="1" t="s">
        <v>11</v>
      </c>
      <c r="AD36" s="1">
        <f>Tabulka14[[#This Row],[y2]]</f>
        <v>0</v>
      </c>
      <c r="AE36" s="1">
        <f>Tabulka14[[#This Row],[x3]]</f>
        <v>0.77479435957696829</v>
      </c>
      <c r="AF36" s="1">
        <f>Tabulka14[[#This Row],[x2]]-Tabulka14[[#This Row],[x3]]</f>
        <v>0</v>
      </c>
      <c r="AG36" s="1">
        <f>100-Tabulka14[[#This Row],[Na2O_proc]]-Tabulka14[[#This Row],[SiO2_proc]]</f>
        <v>99.225205640423027</v>
      </c>
      <c r="AH36" s="1">
        <f>Tabulka14[[#This Row],[z2]]</f>
        <v>1.0095000000000001</v>
      </c>
      <c r="AI36" s="1" t="str">
        <f>Tabulka14[[#This Row],[std2]]</f>
        <v>–</v>
      </c>
      <c r="AJ36" s="1" t="str">
        <f>Tabulka14[[#This Row],[z2Label]]</f>
        <v>Density</v>
      </c>
      <c r="AK36" s="1">
        <v>20</v>
      </c>
      <c r="AL36" s="1" t="s">
        <v>9</v>
      </c>
      <c r="AM36" s="1" t="s">
        <v>60</v>
      </c>
    </row>
    <row r="37" spans="1:39" x14ac:dyDescent="0.35">
      <c r="A37" s="1">
        <f>2*Tabulka14[[#This Row],[x3]]*Tabulka14[[#This Row],[z]]/(100*61.9789)*1000</f>
        <v>0.51038827912093399</v>
      </c>
      <c r="B37" s="1">
        <f>Tabulka14[[#This Row],[y2]]*Tabulka14[[#This Row],[x]]/2</f>
        <v>0</v>
      </c>
      <c r="C37" s="1">
        <f>Tabulka14[[#This Row],[z2]]</f>
        <v>1.0206999999999999</v>
      </c>
      <c r="D37" s="1" t="s">
        <v>46</v>
      </c>
      <c r="E37" s="1">
        <v>1</v>
      </c>
      <c r="F37" s="1" t="s">
        <v>10</v>
      </c>
      <c r="G37" s="1" t="s">
        <v>27</v>
      </c>
      <c r="H37" s="1" t="s">
        <v>11</v>
      </c>
      <c r="I37" s="1">
        <v>1.5495887191539366</v>
      </c>
      <c r="J37" s="1">
        <v>0</v>
      </c>
      <c r="K37" s="1">
        <v>1.0206999999999999</v>
      </c>
      <c r="L37" s="1" t="s">
        <v>46</v>
      </c>
      <c r="M37" s="1" t="s">
        <v>29</v>
      </c>
      <c r="N37" s="1" t="s">
        <v>28</v>
      </c>
      <c r="O37" s="1" t="s">
        <v>11</v>
      </c>
      <c r="P37" s="1">
        <f>Tabulka14[[#This Row],[x2]]/(1+Tabulka14[[#This Row],[y2]]*60.08/61.9789)</f>
        <v>1.5495887191539366</v>
      </c>
      <c r="Q37" s="1">
        <f>Tabulka14[[#This Row],[y2]]</f>
        <v>0</v>
      </c>
      <c r="R37" s="1">
        <f>Tabulka14[[#This Row],[z2]]</f>
        <v>1.0206999999999999</v>
      </c>
      <c r="S37" s="1" t="s">
        <v>46</v>
      </c>
      <c r="T37" s="1" t="s">
        <v>44</v>
      </c>
      <c r="U37" s="1" t="s">
        <v>28</v>
      </c>
      <c r="V37" s="1" t="s">
        <v>11</v>
      </c>
      <c r="W37" s="1">
        <f>2*Tabulka14[[#This Row],[x3]]/61.9789*1000/(100-Tabulka14[[#This Row],[x2]])</f>
        <v>0.50790798769369416</v>
      </c>
      <c r="X37" s="1">
        <f>(Tabulka14[[#This Row],[x2]]-Tabulka14[[#This Row],[x3]])/60.08*1000/(100-Tabulka14[[#This Row],[x2]])</f>
        <v>0</v>
      </c>
      <c r="Y37" s="1">
        <f>Tabulka14[[#This Row],[z2]]</f>
        <v>1.0206999999999999</v>
      </c>
      <c r="Z37" s="1" t="s">
        <v>46</v>
      </c>
      <c r="AA37" s="1" t="s">
        <v>36</v>
      </c>
      <c r="AB37" s="1" t="s">
        <v>37</v>
      </c>
      <c r="AC37" s="1" t="s">
        <v>11</v>
      </c>
      <c r="AD37" s="1">
        <f>Tabulka14[[#This Row],[y2]]</f>
        <v>0</v>
      </c>
      <c r="AE37" s="1">
        <f>Tabulka14[[#This Row],[x3]]</f>
        <v>1.5495887191539366</v>
      </c>
      <c r="AF37" s="1">
        <f>Tabulka14[[#This Row],[x2]]-Tabulka14[[#This Row],[x3]]</f>
        <v>0</v>
      </c>
      <c r="AG37" s="1">
        <f>100-Tabulka14[[#This Row],[Na2O_proc]]-Tabulka14[[#This Row],[SiO2_proc]]</f>
        <v>98.450411280846069</v>
      </c>
      <c r="AH37" s="1">
        <f>Tabulka14[[#This Row],[z2]]</f>
        <v>1.0206999999999999</v>
      </c>
      <c r="AI37" s="1" t="str">
        <f>Tabulka14[[#This Row],[std2]]</f>
        <v>–</v>
      </c>
      <c r="AJ37" s="1" t="str">
        <f>Tabulka14[[#This Row],[z2Label]]</f>
        <v>Density</v>
      </c>
      <c r="AK37" s="1">
        <v>20</v>
      </c>
      <c r="AL37" s="1" t="s">
        <v>9</v>
      </c>
      <c r="AM37" s="1" t="s">
        <v>60</v>
      </c>
    </row>
    <row r="38" spans="1:39" x14ac:dyDescent="0.35">
      <c r="A38" s="1">
        <f>2*Tabulka14[[#This Row],[x3]]*Tabulka14[[#This Row],[z]]/(100*61.9789)*1000</f>
        <v>1.0428782158661898</v>
      </c>
      <c r="B38" s="1">
        <f>Tabulka14[[#This Row],[y2]]*Tabulka14[[#This Row],[x]]/2</f>
        <v>0</v>
      </c>
      <c r="C38" s="1">
        <f>Tabulka14[[#This Row],[z2]]</f>
        <v>1.0427999999999999</v>
      </c>
      <c r="D38" s="1" t="s">
        <v>46</v>
      </c>
      <c r="E38" s="1">
        <v>1</v>
      </c>
      <c r="F38" s="1" t="s">
        <v>10</v>
      </c>
      <c r="G38" s="1" t="s">
        <v>27</v>
      </c>
      <c r="H38" s="1" t="s">
        <v>11</v>
      </c>
      <c r="I38" s="1">
        <v>3.0991774383078732</v>
      </c>
      <c r="J38" s="1">
        <v>0</v>
      </c>
      <c r="K38" s="1">
        <v>1.0427999999999999</v>
      </c>
      <c r="L38" s="1" t="s">
        <v>46</v>
      </c>
      <c r="M38" s="1" t="s">
        <v>29</v>
      </c>
      <c r="N38" s="1" t="s">
        <v>28</v>
      </c>
      <c r="O38" s="1" t="s">
        <v>11</v>
      </c>
      <c r="P38" s="1">
        <f>Tabulka14[[#This Row],[x2]]/(1+Tabulka14[[#This Row],[y2]]*60.08/61.9789)</f>
        <v>3.0991774383078732</v>
      </c>
      <c r="Q38" s="1">
        <f>Tabulka14[[#This Row],[y2]]</f>
        <v>0</v>
      </c>
      <c r="R38" s="1">
        <f>Tabulka14[[#This Row],[z2]]</f>
        <v>1.0427999999999999</v>
      </c>
      <c r="S38" s="1" t="s">
        <v>46</v>
      </c>
      <c r="T38" s="1" t="s">
        <v>44</v>
      </c>
      <c r="U38" s="1" t="s">
        <v>28</v>
      </c>
      <c r="V38" s="1" t="s">
        <v>11</v>
      </c>
      <c r="W38" s="1">
        <f>2*Tabulka14[[#This Row],[x3]]/61.9789*1000/(100-Tabulka14[[#This Row],[x2]])</f>
        <v>1.0320603883302661</v>
      </c>
      <c r="X38" s="1">
        <f>(Tabulka14[[#This Row],[x2]]-Tabulka14[[#This Row],[x3]])/60.08*1000/(100-Tabulka14[[#This Row],[x2]])</f>
        <v>0</v>
      </c>
      <c r="Y38" s="1">
        <f>Tabulka14[[#This Row],[z2]]</f>
        <v>1.0427999999999999</v>
      </c>
      <c r="Z38" s="1" t="s">
        <v>46</v>
      </c>
      <c r="AA38" s="1" t="s">
        <v>36</v>
      </c>
      <c r="AB38" s="1" t="s">
        <v>37</v>
      </c>
      <c r="AC38" s="1" t="s">
        <v>11</v>
      </c>
      <c r="AD38" s="1">
        <f>Tabulka14[[#This Row],[y2]]</f>
        <v>0</v>
      </c>
      <c r="AE38" s="1">
        <f>Tabulka14[[#This Row],[x3]]</f>
        <v>3.0991774383078732</v>
      </c>
      <c r="AF38" s="1">
        <f>Tabulka14[[#This Row],[x2]]-Tabulka14[[#This Row],[x3]]</f>
        <v>0</v>
      </c>
      <c r="AG38" s="1">
        <f>100-Tabulka14[[#This Row],[Na2O_proc]]-Tabulka14[[#This Row],[SiO2_proc]]</f>
        <v>96.900822561692124</v>
      </c>
      <c r="AH38" s="1">
        <f>Tabulka14[[#This Row],[z2]]</f>
        <v>1.0427999999999999</v>
      </c>
      <c r="AI38" s="1" t="str">
        <f>Tabulka14[[#This Row],[std2]]</f>
        <v>–</v>
      </c>
      <c r="AJ38" s="1" t="str">
        <f>Tabulka14[[#This Row],[z2Label]]</f>
        <v>Density</v>
      </c>
      <c r="AK38" s="1">
        <v>20</v>
      </c>
      <c r="AL38" s="1" t="s">
        <v>9</v>
      </c>
      <c r="AM38" s="1" t="s">
        <v>60</v>
      </c>
    </row>
    <row r="39" spans="1:39" x14ac:dyDescent="0.35">
      <c r="A39" s="1">
        <f>2*Tabulka14[[#This Row],[x3]]*Tabulka14[[#This Row],[z]]/(100*61.9789)*1000</f>
        <v>1.5973197989849242</v>
      </c>
      <c r="B39" s="1">
        <f>Tabulka14[[#This Row],[y2]]*Tabulka14[[#This Row],[x]]/2</f>
        <v>0</v>
      </c>
      <c r="C39" s="1">
        <f>Tabulka14[[#This Row],[z2]]</f>
        <v>1.0648</v>
      </c>
      <c r="D39" s="1" t="s">
        <v>46</v>
      </c>
      <c r="E39" s="1">
        <v>1</v>
      </c>
      <c r="F39" s="1" t="s">
        <v>10</v>
      </c>
      <c r="G39" s="1" t="s">
        <v>27</v>
      </c>
      <c r="H39" s="1" t="s">
        <v>11</v>
      </c>
      <c r="I39" s="1">
        <v>4.64876615746181</v>
      </c>
      <c r="J39" s="1">
        <v>0</v>
      </c>
      <c r="K39" s="1">
        <v>1.0648</v>
      </c>
      <c r="L39" s="1" t="s">
        <v>46</v>
      </c>
      <c r="M39" s="1" t="s">
        <v>29</v>
      </c>
      <c r="N39" s="1" t="s">
        <v>28</v>
      </c>
      <c r="O39" s="1" t="s">
        <v>11</v>
      </c>
      <c r="P39" s="1">
        <f>Tabulka14[[#This Row],[x2]]/(1+Tabulka14[[#This Row],[y2]]*60.08/61.9789)</f>
        <v>4.64876615746181</v>
      </c>
      <c r="Q39" s="1">
        <f>Tabulka14[[#This Row],[y2]]</f>
        <v>0</v>
      </c>
      <c r="R39" s="1">
        <f>Tabulka14[[#This Row],[z2]]</f>
        <v>1.0648</v>
      </c>
      <c r="S39" s="1" t="s">
        <v>46</v>
      </c>
      <c r="T39" s="1" t="s">
        <v>44</v>
      </c>
      <c r="U39" s="1" t="s">
        <v>28</v>
      </c>
      <c r="V39" s="1" t="s">
        <v>11</v>
      </c>
      <c r="W39" s="1">
        <f>2*Tabulka14[[#This Row],[x3]]/61.9789*1000/(100-Tabulka14[[#This Row],[x2]])</f>
        <v>1.573249184080197</v>
      </c>
      <c r="X39" s="1">
        <f>(Tabulka14[[#This Row],[x2]]-Tabulka14[[#This Row],[x3]])/60.08*1000/(100-Tabulka14[[#This Row],[x2]])</f>
        <v>0</v>
      </c>
      <c r="Y39" s="1">
        <f>Tabulka14[[#This Row],[z2]]</f>
        <v>1.0648</v>
      </c>
      <c r="Z39" s="1" t="s">
        <v>46</v>
      </c>
      <c r="AA39" s="1" t="s">
        <v>36</v>
      </c>
      <c r="AB39" s="1" t="s">
        <v>37</v>
      </c>
      <c r="AC39" s="1" t="s">
        <v>11</v>
      </c>
      <c r="AD39" s="1">
        <f>Tabulka14[[#This Row],[y2]]</f>
        <v>0</v>
      </c>
      <c r="AE39" s="1">
        <f>Tabulka14[[#This Row],[x3]]</f>
        <v>4.64876615746181</v>
      </c>
      <c r="AF39" s="1">
        <f>Tabulka14[[#This Row],[x2]]-Tabulka14[[#This Row],[x3]]</f>
        <v>0</v>
      </c>
      <c r="AG39" s="1">
        <f>100-Tabulka14[[#This Row],[Na2O_proc]]-Tabulka14[[#This Row],[SiO2_proc]]</f>
        <v>95.351233842538193</v>
      </c>
      <c r="AH39" s="1">
        <f>Tabulka14[[#This Row],[z2]]</f>
        <v>1.0648</v>
      </c>
      <c r="AI39" s="1" t="str">
        <f>Tabulka14[[#This Row],[std2]]</f>
        <v>–</v>
      </c>
      <c r="AJ39" s="1" t="str">
        <f>Tabulka14[[#This Row],[z2Label]]</f>
        <v>Density</v>
      </c>
      <c r="AK39" s="1">
        <v>20</v>
      </c>
      <c r="AL39" s="1" t="s">
        <v>9</v>
      </c>
      <c r="AM39" s="1" t="s">
        <v>60</v>
      </c>
    </row>
    <row r="40" spans="1:39" x14ac:dyDescent="0.35">
      <c r="A40" s="1">
        <f>2*Tabulka14[[#This Row],[x3]]*Tabulka14[[#This Row],[z]]/(100*61.9789)*1000</f>
        <v>2.1739630472285421</v>
      </c>
      <c r="B40" s="1">
        <f>Tabulka14[[#This Row],[y2]]*Tabulka14[[#This Row],[x]]/2</f>
        <v>0</v>
      </c>
      <c r="C40" s="1">
        <f>Tabulka14[[#This Row],[z2]]</f>
        <v>1.0869</v>
      </c>
      <c r="D40" s="1" t="s">
        <v>46</v>
      </c>
      <c r="E40" s="1">
        <v>1</v>
      </c>
      <c r="F40" s="1" t="s">
        <v>10</v>
      </c>
      <c r="G40" s="1" t="s">
        <v>27</v>
      </c>
      <c r="H40" s="1" t="s">
        <v>11</v>
      </c>
      <c r="I40" s="1">
        <v>6.1983548766157464</v>
      </c>
      <c r="J40" s="1">
        <v>0</v>
      </c>
      <c r="K40" s="1">
        <v>1.0869</v>
      </c>
      <c r="L40" s="1" t="s">
        <v>46</v>
      </c>
      <c r="M40" s="1" t="s">
        <v>29</v>
      </c>
      <c r="N40" s="1" t="s">
        <v>28</v>
      </c>
      <c r="O40" s="1" t="s">
        <v>11</v>
      </c>
      <c r="P40" s="1">
        <f>Tabulka14[[#This Row],[x2]]/(1+Tabulka14[[#This Row],[y2]]*60.08/61.9789)</f>
        <v>6.1983548766157464</v>
      </c>
      <c r="Q40" s="1">
        <f>Tabulka14[[#This Row],[y2]]</f>
        <v>0</v>
      </c>
      <c r="R40" s="1">
        <f>Tabulka14[[#This Row],[z2]]</f>
        <v>1.0869</v>
      </c>
      <c r="S40" s="1" t="s">
        <v>46</v>
      </c>
      <c r="T40" s="1" t="s">
        <v>44</v>
      </c>
      <c r="U40" s="1" t="s">
        <v>28</v>
      </c>
      <c r="V40" s="1" t="s">
        <v>11</v>
      </c>
      <c r="W40" s="1">
        <f>2*Tabulka14[[#This Row],[x3]]/61.9789*1000/(100-Tabulka14[[#This Row],[x2]])</f>
        <v>2.1323186908074998</v>
      </c>
      <c r="X40" s="1">
        <f>(Tabulka14[[#This Row],[x2]]-Tabulka14[[#This Row],[x3]])/60.08*1000/(100-Tabulka14[[#This Row],[x2]])</f>
        <v>0</v>
      </c>
      <c r="Y40" s="1">
        <f>Tabulka14[[#This Row],[z2]]</f>
        <v>1.0869</v>
      </c>
      <c r="Z40" s="1" t="s">
        <v>46</v>
      </c>
      <c r="AA40" s="1" t="s">
        <v>36</v>
      </c>
      <c r="AB40" s="1" t="s">
        <v>37</v>
      </c>
      <c r="AC40" s="1" t="s">
        <v>11</v>
      </c>
      <c r="AD40" s="1">
        <f>Tabulka14[[#This Row],[y2]]</f>
        <v>0</v>
      </c>
      <c r="AE40" s="1">
        <f>Tabulka14[[#This Row],[x3]]</f>
        <v>6.1983548766157464</v>
      </c>
      <c r="AF40" s="1">
        <f>Tabulka14[[#This Row],[x2]]-Tabulka14[[#This Row],[x3]]</f>
        <v>0</v>
      </c>
      <c r="AG40" s="1">
        <f>100-Tabulka14[[#This Row],[Na2O_proc]]-Tabulka14[[#This Row],[SiO2_proc]]</f>
        <v>93.801645123384247</v>
      </c>
      <c r="AH40" s="1">
        <f>Tabulka14[[#This Row],[z2]]</f>
        <v>1.0869</v>
      </c>
      <c r="AI40" s="1" t="str">
        <f>Tabulka14[[#This Row],[std2]]</f>
        <v>–</v>
      </c>
      <c r="AJ40" s="1" t="str">
        <f>Tabulka14[[#This Row],[z2Label]]</f>
        <v>Density</v>
      </c>
      <c r="AK40" s="1">
        <v>20</v>
      </c>
      <c r="AL40" s="1" t="s">
        <v>9</v>
      </c>
      <c r="AM40" s="1" t="s">
        <v>60</v>
      </c>
    </row>
    <row r="41" spans="1:39" x14ac:dyDescent="0.35">
      <c r="A41" s="1">
        <f>2*Tabulka14[[#This Row],[x3]]*Tabulka14[[#This Row],[z]]/(100*61.9789)*1000</f>
        <v>2.7724579343450761</v>
      </c>
      <c r="B41" s="1">
        <f>Tabulka14[[#This Row],[y2]]*Tabulka14[[#This Row],[x]]/2</f>
        <v>0</v>
      </c>
      <c r="C41" s="1">
        <f>Tabulka14[[#This Row],[z2]]</f>
        <v>1.1089</v>
      </c>
      <c r="D41" s="1" t="s">
        <v>46</v>
      </c>
      <c r="E41" s="1">
        <v>1</v>
      </c>
      <c r="F41" s="1" t="s">
        <v>10</v>
      </c>
      <c r="G41" s="1" t="s">
        <v>27</v>
      </c>
      <c r="H41" s="1" t="s">
        <v>11</v>
      </c>
      <c r="I41" s="1">
        <v>7.7479435957696827</v>
      </c>
      <c r="J41" s="1">
        <v>0</v>
      </c>
      <c r="K41" s="1">
        <v>1.1089</v>
      </c>
      <c r="L41" s="1" t="s">
        <v>46</v>
      </c>
      <c r="M41" s="1" t="s">
        <v>29</v>
      </c>
      <c r="N41" s="1" t="s">
        <v>28</v>
      </c>
      <c r="O41" s="1" t="s">
        <v>11</v>
      </c>
      <c r="P41" s="1">
        <f>Tabulka14[[#This Row],[x2]]/(1+Tabulka14[[#This Row],[y2]]*60.08/61.9789)</f>
        <v>7.7479435957696827</v>
      </c>
      <c r="Q41" s="1">
        <f>Tabulka14[[#This Row],[y2]]</f>
        <v>0</v>
      </c>
      <c r="R41" s="1">
        <f>Tabulka14[[#This Row],[z2]]</f>
        <v>1.1089</v>
      </c>
      <c r="S41" s="1" t="s">
        <v>46</v>
      </c>
      <c r="T41" s="1" t="s">
        <v>44</v>
      </c>
      <c r="U41" s="1" t="s">
        <v>28</v>
      </c>
      <c r="V41" s="1" t="s">
        <v>11</v>
      </c>
      <c r="W41" s="1">
        <f>2*Tabulka14[[#This Row],[x3]]/61.9789*1000/(100-Tabulka14[[#This Row],[x2]])</f>
        <v>2.7101699534026928</v>
      </c>
      <c r="X41" s="1">
        <f>(Tabulka14[[#This Row],[x2]]-Tabulka14[[#This Row],[x3]])/60.08*1000/(100-Tabulka14[[#This Row],[x2]])</f>
        <v>0</v>
      </c>
      <c r="Y41" s="1">
        <f>Tabulka14[[#This Row],[z2]]</f>
        <v>1.1089</v>
      </c>
      <c r="Z41" s="1" t="s">
        <v>46</v>
      </c>
      <c r="AA41" s="1" t="s">
        <v>36</v>
      </c>
      <c r="AB41" s="1" t="s">
        <v>37</v>
      </c>
      <c r="AC41" s="1" t="s">
        <v>11</v>
      </c>
      <c r="AD41" s="1">
        <f>Tabulka14[[#This Row],[y2]]</f>
        <v>0</v>
      </c>
      <c r="AE41" s="1">
        <f>Tabulka14[[#This Row],[x3]]</f>
        <v>7.7479435957696827</v>
      </c>
      <c r="AF41" s="1">
        <f>Tabulka14[[#This Row],[x2]]-Tabulka14[[#This Row],[x3]]</f>
        <v>0</v>
      </c>
      <c r="AG41" s="1">
        <f>100-Tabulka14[[#This Row],[Na2O_proc]]-Tabulka14[[#This Row],[SiO2_proc]]</f>
        <v>92.252056404230316</v>
      </c>
      <c r="AH41" s="1">
        <f>Tabulka14[[#This Row],[z2]]</f>
        <v>1.1089</v>
      </c>
      <c r="AI41" s="1" t="str">
        <f>Tabulka14[[#This Row],[std2]]</f>
        <v>–</v>
      </c>
      <c r="AJ41" s="1" t="str">
        <f>Tabulka14[[#This Row],[z2Label]]</f>
        <v>Density</v>
      </c>
      <c r="AK41" s="1">
        <v>20</v>
      </c>
      <c r="AL41" s="1" t="s">
        <v>9</v>
      </c>
      <c r="AM41" s="1" t="s">
        <v>60</v>
      </c>
    </row>
    <row r="42" spans="1:39" x14ac:dyDescent="0.35">
      <c r="A42" s="1">
        <f>2*Tabulka14[[#This Row],[x3]]*Tabulka14[[#This Row],[z]]/(100*61.9789)*1000</f>
        <v>4.0358026852013902</v>
      </c>
      <c r="B42" s="1">
        <f>Tabulka14[[#This Row],[y2]]*Tabulka14[[#This Row],[x]]/2</f>
        <v>0</v>
      </c>
      <c r="C42" s="1">
        <f>Tabulka14[[#This Row],[z2]]</f>
        <v>1.153</v>
      </c>
      <c r="D42" s="1" t="s">
        <v>46</v>
      </c>
      <c r="E42" s="1">
        <v>1</v>
      </c>
      <c r="F42" s="1" t="s">
        <v>10</v>
      </c>
      <c r="G42" s="1" t="s">
        <v>27</v>
      </c>
      <c r="H42" s="1" t="s">
        <v>11</v>
      </c>
      <c r="I42" s="1">
        <v>10.847121034077556</v>
      </c>
      <c r="J42" s="1">
        <v>0</v>
      </c>
      <c r="K42" s="1">
        <v>1.153</v>
      </c>
      <c r="L42" s="1" t="s">
        <v>46</v>
      </c>
      <c r="M42" s="1" t="s">
        <v>29</v>
      </c>
      <c r="N42" s="1" t="s">
        <v>28</v>
      </c>
      <c r="O42" s="1" t="s">
        <v>11</v>
      </c>
      <c r="P42" s="1">
        <f>Tabulka14[[#This Row],[x2]]/(1+Tabulka14[[#This Row],[y2]]*60.08/61.9789)</f>
        <v>10.847121034077556</v>
      </c>
      <c r="Q42" s="1">
        <f>Tabulka14[[#This Row],[y2]]</f>
        <v>0</v>
      </c>
      <c r="R42" s="1">
        <f>Tabulka14[[#This Row],[z2]]</f>
        <v>1.153</v>
      </c>
      <c r="S42" s="1" t="s">
        <v>46</v>
      </c>
      <c r="T42" s="1" t="s">
        <v>44</v>
      </c>
      <c r="U42" s="1" t="s">
        <v>28</v>
      </c>
      <c r="V42" s="1" t="s">
        <v>11</v>
      </c>
      <c r="W42" s="1">
        <f>2*Tabulka14[[#This Row],[x3]]/61.9789*1000/(100-Tabulka14[[#This Row],[x2]])</f>
        <v>3.9261351515377396</v>
      </c>
      <c r="X42" s="1">
        <f>(Tabulka14[[#This Row],[x2]]-Tabulka14[[#This Row],[x3]])/60.08*1000/(100-Tabulka14[[#This Row],[x2]])</f>
        <v>0</v>
      </c>
      <c r="Y42" s="1">
        <f>Tabulka14[[#This Row],[z2]]</f>
        <v>1.153</v>
      </c>
      <c r="Z42" s="1" t="s">
        <v>46</v>
      </c>
      <c r="AA42" s="1" t="s">
        <v>36</v>
      </c>
      <c r="AB42" s="1" t="s">
        <v>37</v>
      </c>
      <c r="AC42" s="1" t="s">
        <v>11</v>
      </c>
      <c r="AD42" s="1">
        <f>Tabulka14[[#This Row],[y2]]</f>
        <v>0</v>
      </c>
      <c r="AE42" s="1">
        <f>Tabulka14[[#This Row],[x3]]</f>
        <v>10.847121034077556</v>
      </c>
      <c r="AF42" s="1">
        <f>Tabulka14[[#This Row],[x2]]-Tabulka14[[#This Row],[x3]]</f>
        <v>0</v>
      </c>
      <c r="AG42" s="1">
        <f>100-Tabulka14[[#This Row],[Na2O_proc]]-Tabulka14[[#This Row],[SiO2_proc]]</f>
        <v>89.15287896592244</v>
      </c>
      <c r="AH42" s="1">
        <f>Tabulka14[[#This Row],[z2]]</f>
        <v>1.153</v>
      </c>
      <c r="AI42" s="1" t="str">
        <f>Tabulka14[[#This Row],[std2]]</f>
        <v>–</v>
      </c>
      <c r="AJ42" s="1" t="str">
        <f>Tabulka14[[#This Row],[z2Label]]</f>
        <v>Density</v>
      </c>
      <c r="AK42" s="1">
        <v>20</v>
      </c>
      <c r="AL42" s="1" t="s">
        <v>9</v>
      </c>
      <c r="AM42" s="1" t="s">
        <v>60</v>
      </c>
    </row>
    <row r="43" spans="1:39" x14ac:dyDescent="0.35">
      <c r="A43" s="1">
        <f>2*Tabulka14[[#This Row],[x3]]*Tabulka14[[#This Row],[z]]/(100*61.9789)*1000</f>
        <v>5.3878040853063984</v>
      </c>
      <c r="B43" s="1">
        <f>Tabulka14[[#This Row],[y2]]*Tabulka14[[#This Row],[x]]/2</f>
        <v>0</v>
      </c>
      <c r="C43" s="1">
        <f>Tabulka14[[#This Row],[z2]]</f>
        <v>1.1972</v>
      </c>
      <c r="D43" s="1" t="s">
        <v>46</v>
      </c>
      <c r="E43" s="1">
        <v>1</v>
      </c>
      <c r="F43" s="1" t="s">
        <v>10</v>
      </c>
      <c r="G43" s="1" t="s">
        <v>27</v>
      </c>
      <c r="H43" s="1" t="s">
        <v>11</v>
      </c>
      <c r="I43" s="1">
        <v>13.946298472385429</v>
      </c>
      <c r="J43" s="1">
        <v>0</v>
      </c>
      <c r="K43" s="1">
        <v>1.1972</v>
      </c>
      <c r="L43" s="1" t="s">
        <v>46</v>
      </c>
      <c r="M43" s="1" t="s">
        <v>29</v>
      </c>
      <c r="N43" s="1" t="s">
        <v>28</v>
      </c>
      <c r="O43" s="1" t="s">
        <v>11</v>
      </c>
      <c r="P43" s="1">
        <f>Tabulka14[[#This Row],[x2]]/(1+Tabulka14[[#This Row],[y2]]*60.08/61.9789)</f>
        <v>13.946298472385429</v>
      </c>
      <c r="Q43" s="1">
        <f>Tabulka14[[#This Row],[y2]]</f>
        <v>0</v>
      </c>
      <c r="R43" s="1">
        <f>Tabulka14[[#This Row],[z2]]</f>
        <v>1.1972</v>
      </c>
      <c r="S43" s="1" t="s">
        <v>46</v>
      </c>
      <c r="T43" s="1" t="s">
        <v>44</v>
      </c>
      <c r="U43" s="1" t="s">
        <v>28</v>
      </c>
      <c r="V43" s="1" t="s">
        <v>11</v>
      </c>
      <c r="W43" s="1">
        <f>2*Tabulka14[[#This Row],[x3]]/61.9789*1000/(100-Tabulka14[[#This Row],[x2]])</f>
        <v>5.2296850053222208</v>
      </c>
      <c r="X43" s="1">
        <f>(Tabulka14[[#This Row],[x2]]-Tabulka14[[#This Row],[x3]])/60.08*1000/(100-Tabulka14[[#This Row],[x2]])</f>
        <v>0</v>
      </c>
      <c r="Y43" s="1">
        <f>Tabulka14[[#This Row],[z2]]</f>
        <v>1.1972</v>
      </c>
      <c r="Z43" s="1" t="s">
        <v>46</v>
      </c>
      <c r="AA43" s="1" t="s">
        <v>36</v>
      </c>
      <c r="AB43" s="1" t="s">
        <v>37</v>
      </c>
      <c r="AC43" s="1" t="s">
        <v>11</v>
      </c>
      <c r="AD43" s="1">
        <f>Tabulka14[[#This Row],[y2]]</f>
        <v>0</v>
      </c>
      <c r="AE43" s="1">
        <f>Tabulka14[[#This Row],[x3]]</f>
        <v>13.946298472385429</v>
      </c>
      <c r="AF43" s="1">
        <f>Tabulka14[[#This Row],[x2]]-Tabulka14[[#This Row],[x3]]</f>
        <v>0</v>
      </c>
      <c r="AG43" s="1">
        <f>100-Tabulka14[[#This Row],[Na2O_proc]]-Tabulka14[[#This Row],[SiO2_proc]]</f>
        <v>86.053701527614578</v>
      </c>
      <c r="AH43" s="1">
        <f>Tabulka14[[#This Row],[z2]]</f>
        <v>1.1972</v>
      </c>
      <c r="AI43" s="1" t="str">
        <f>Tabulka14[[#This Row],[std2]]</f>
        <v>–</v>
      </c>
      <c r="AJ43" s="1" t="str">
        <f>Tabulka14[[#This Row],[z2Label]]</f>
        <v>Density</v>
      </c>
      <c r="AK43" s="1">
        <v>20</v>
      </c>
      <c r="AL43" s="1" t="s">
        <v>9</v>
      </c>
      <c r="AM43" s="1" t="s">
        <v>60</v>
      </c>
    </row>
    <row r="44" spans="1:39" x14ac:dyDescent="0.35">
      <c r="A44" s="1">
        <f>2*Tabulka14[[#This Row],[x3]]*Tabulka14[[#This Row],[z]]/(100*61.9789)*1000</f>
        <v>6.8265619921494114</v>
      </c>
      <c r="B44" s="1">
        <f>Tabulka14[[#This Row],[y2]]*Tabulka14[[#This Row],[x]]/2</f>
        <v>0</v>
      </c>
      <c r="C44" s="1">
        <f>Tabulka14[[#This Row],[z2]]</f>
        <v>1.2411000000000001</v>
      </c>
      <c r="D44" s="1" t="s">
        <v>46</v>
      </c>
      <c r="E44" s="1">
        <v>1</v>
      </c>
      <c r="F44" s="1" t="s">
        <v>10</v>
      </c>
      <c r="G44" s="1" t="s">
        <v>27</v>
      </c>
      <c r="H44" s="1" t="s">
        <v>11</v>
      </c>
      <c r="I44" s="1">
        <v>17.045475910693302</v>
      </c>
      <c r="J44" s="1">
        <v>0</v>
      </c>
      <c r="K44" s="1">
        <v>1.2411000000000001</v>
      </c>
      <c r="L44" s="1" t="s">
        <v>46</v>
      </c>
      <c r="M44" s="1" t="s">
        <v>29</v>
      </c>
      <c r="N44" s="1" t="s">
        <v>28</v>
      </c>
      <c r="O44" s="1" t="s">
        <v>11</v>
      </c>
      <c r="P44" s="1">
        <f>Tabulka14[[#This Row],[x2]]/(1+Tabulka14[[#This Row],[y2]]*60.08/61.9789)</f>
        <v>17.045475910693302</v>
      </c>
      <c r="Q44" s="1">
        <f>Tabulka14[[#This Row],[y2]]</f>
        <v>0</v>
      </c>
      <c r="R44" s="1">
        <f>Tabulka14[[#This Row],[z2]]</f>
        <v>1.2411000000000001</v>
      </c>
      <c r="S44" s="1" t="s">
        <v>46</v>
      </c>
      <c r="T44" s="1" t="s">
        <v>44</v>
      </c>
      <c r="U44" s="1" t="s">
        <v>28</v>
      </c>
      <c r="V44" s="1" t="s">
        <v>11</v>
      </c>
      <c r="W44" s="1">
        <f>2*Tabulka14[[#This Row],[x3]]/61.9789*1000/(100-Tabulka14[[#This Row],[x2]])</f>
        <v>6.6306359916165851</v>
      </c>
      <c r="X44" s="1">
        <f>(Tabulka14[[#This Row],[x2]]-Tabulka14[[#This Row],[x3]])/60.08*1000/(100-Tabulka14[[#This Row],[x2]])</f>
        <v>0</v>
      </c>
      <c r="Y44" s="1">
        <f>Tabulka14[[#This Row],[z2]]</f>
        <v>1.2411000000000001</v>
      </c>
      <c r="Z44" s="1" t="s">
        <v>46</v>
      </c>
      <c r="AA44" s="1" t="s">
        <v>36</v>
      </c>
      <c r="AB44" s="1" t="s">
        <v>37</v>
      </c>
      <c r="AC44" s="1" t="s">
        <v>11</v>
      </c>
      <c r="AD44" s="1">
        <f>Tabulka14[[#This Row],[y2]]</f>
        <v>0</v>
      </c>
      <c r="AE44" s="1">
        <f>Tabulka14[[#This Row],[x3]]</f>
        <v>17.045475910693302</v>
      </c>
      <c r="AF44" s="1">
        <f>Tabulka14[[#This Row],[x2]]-Tabulka14[[#This Row],[x3]]</f>
        <v>0</v>
      </c>
      <c r="AG44" s="1">
        <f>100-Tabulka14[[#This Row],[Na2O_proc]]-Tabulka14[[#This Row],[SiO2_proc]]</f>
        <v>82.954524089306702</v>
      </c>
      <c r="AH44" s="1">
        <f>Tabulka14[[#This Row],[z2]]</f>
        <v>1.2411000000000001</v>
      </c>
      <c r="AI44" s="1" t="str">
        <f>Tabulka14[[#This Row],[std2]]</f>
        <v>–</v>
      </c>
      <c r="AJ44" s="1" t="str">
        <f>Tabulka14[[#This Row],[z2Label]]</f>
        <v>Density</v>
      </c>
      <c r="AK44" s="1">
        <v>20</v>
      </c>
      <c r="AL44" s="1" t="s">
        <v>9</v>
      </c>
      <c r="AM44" s="1" t="s">
        <v>60</v>
      </c>
    </row>
    <row r="45" spans="1:39" x14ac:dyDescent="0.35">
      <c r="A45" s="1">
        <f>2*Tabulka14[[#This Row],[x3]]*Tabulka14[[#This Row],[z]]/(100*61.9789)*1000</f>
        <v>8.3518263869790239</v>
      </c>
      <c r="B45" s="1">
        <f>Tabulka14[[#This Row],[y2]]*Tabulka14[[#This Row],[x]]/2</f>
        <v>0</v>
      </c>
      <c r="C45" s="1">
        <f>Tabulka14[[#This Row],[z2]]</f>
        <v>1.2847999999999999</v>
      </c>
      <c r="D45" s="1" t="s">
        <v>46</v>
      </c>
      <c r="E45" s="1">
        <v>1</v>
      </c>
      <c r="F45" s="1" t="s">
        <v>10</v>
      </c>
      <c r="G45" s="1" t="s">
        <v>27</v>
      </c>
      <c r="H45" s="1" t="s">
        <v>11</v>
      </c>
      <c r="I45" s="1">
        <v>20.144653349001178</v>
      </c>
      <c r="J45" s="1">
        <v>0</v>
      </c>
      <c r="K45" s="1">
        <v>1.2847999999999999</v>
      </c>
      <c r="L45" s="1" t="s">
        <v>46</v>
      </c>
      <c r="M45" s="1" t="s">
        <v>29</v>
      </c>
      <c r="N45" s="1" t="s">
        <v>28</v>
      </c>
      <c r="O45" s="1" t="s">
        <v>11</v>
      </c>
      <c r="P45" s="1">
        <f>Tabulka14[[#This Row],[x2]]/(1+Tabulka14[[#This Row],[y2]]*60.08/61.9789)</f>
        <v>20.144653349001178</v>
      </c>
      <c r="Q45" s="1">
        <f>Tabulka14[[#This Row],[y2]]</f>
        <v>0</v>
      </c>
      <c r="R45" s="1">
        <f>Tabulka14[[#This Row],[z2]]</f>
        <v>1.2847999999999999</v>
      </c>
      <c r="S45" s="1" t="s">
        <v>46</v>
      </c>
      <c r="T45" s="1" t="s">
        <v>44</v>
      </c>
      <c r="U45" s="1" t="s">
        <v>28</v>
      </c>
      <c r="V45" s="1" t="s">
        <v>11</v>
      </c>
      <c r="W45" s="1">
        <f>2*Tabulka14[[#This Row],[x3]]/61.9789*1000/(100-Tabulka14[[#This Row],[x2]])</f>
        <v>8.1403284929374671</v>
      </c>
      <c r="X45" s="1">
        <f>(Tabulka14[[#This Row],[x2]]-Tabulka14[[#This Row],[x3]])/60.08*1000/(100-Tabulka14[[#This Row],[x2]])</f>
        <v>0</v>
      </c>
      <c r="Y45" s="1">
        <f>Tabulka14[[#This Row],[z2]]</f>
        <v>1.2847999999999999</v>
      </c>
      <c r="Z45" s="1" t="s">
        <v>46</v>
      </c>
      <c r="AA45" s="1" t="s">
        <v>36</v>
      </c>
      <c r="AB45" s="1" t="s">
        <v>37</v>
      </c>
      <c r="AC45" s="1" t="s">
        <v>11</v>
      </c>
      <c r="AD45" s="1">
        <f>Tabulka14[[#This Row],[y2]]</f>
        <v>0</v>
      </c>
      <c r="AE45" s="1">
        <f>Tabulka14[[#This Row],[x3]]</f>
        <v>20.144653349001178</v>
      </c>
      <c r="AF45" s="1">
        <f>Tabulka14[[#This Row],[x2]]-Tabulka14[[#This Row],[x3]]</f>
        <v>0</v>
      </c>
      <c r="AG45" s="1">
        <f>100-Tabulka14[[#This Row],[Na2O_proc]]-Tabulka14[[#This Row],[SiO2_proc]]</f>
        <v>79.855346650998825</v>
      </c>
      <c r="AH45" s="1">
        <f>Tabulka14[[#This Row],[z2]]</f>
        <v>1.2847999999999999</v>
      </c>
      <c r="AI45" s="1" t="str">
        <f>Tabulka14[[#This Row],[std2]]</f>
        <v>–</v>
      </c>
      <c r="AJ45" s="1" t="str">
        <f>Tabulka14[[#This Row],[z2Label]]</f>
        <v>Density</v>
      </c>
      <c r="AK45" s="1">
        <v>20</v>
      </c>
      <c r="AL45" s="1" t="s">
        <v>9</v>
      </c>
      <c r="AM45" s="1" t="s">
        <v>60</v>
      </c>
    </row>
    <row r="46" spans="1:39" x14ac:dyDescent="0.35">
      <c r="A46" s="1">
        <f>2*Tabulka14[[#This Row],[x3]]*Tabulka14[[#This Row],[z]]/(100*61.9789)*1000</f>
        <v>9.9599969997749831</v>
      </c>
      <c r="B46" s="1">
        <f>Tabulka14[[#This Row],[y2]]*Tabulka14[[#This Row],[x]]/2</f>
        <v>0</v>
      </c>
      <c r="C46" s="1">
        <f>Tabulka14[[#This Row],[z2]]</f>
        <v>1.3279000000000001</v>
      </c>
      <c r="D46" s="1" t="s">
        <v>46</v>
      </c>
      <c r="E46" s="1">
        <v>1</v>
      </c>
      <c r="F46" s="1" t="s">
        <v>10</v>
      </c>
      <c r="G46" s="1" t="s">
        <v>27</v>
      </c>
      <c r="H46" s="1" t="s">
        <v>11</v>
      </c>
      <c r="I46" s="1">
        <v>23.243830787309051</v>
      </c>
      <c r="J46" s="1">
        <v>0</v>
      </c>
      <c r="K46" s="1">
        <v>1.3279000000000001</v>
      </c>
      <c r="L46" s="1" t="s">
        <v>46</v>
      </c>
      <c r="M46" s="1" t="s">
        <v>29</v>
      </c>
      <c r="N46" s="1" t="s">
        <v>28</v>
      </c>
      <c r="O46" s="1" t="s">
        <v>11</v>
      </c>
      <c r="P46" s="1">
        <f>Tabulka14[[#This Row],[x2]]/(1+Tabulka14[[#This Row],[y2]]*60.08/61.9789)</f>
        <v>23.243830787309051</v>
      </c>
      <c r="Q46" s="1">
        <f>Tabulka14[[#This Row],[y2]]</f>
        <v>0</v>
      </c>
      <c r="R46" s="1">
        <f>Tabulka14[[#This Row],[z2]]</f>
        <v>1.3279000000000001</v>
      </c>
      <c r="S46" s="1" t="s">
        <v>46</v>
      </c>
      <c r="T46" s="1" t="s">
        <v>44</v>
      </c>
      <c r="U46" s="1" t="s">
        <v>28</v>
      </c>
      <c r="V46" s="1" t="s">
        <v>11</v>
      </c>
      <c r="W46" s="1">
        <f>2*Tabulka14[[#This Row],[x3]]/61.9789*1000/(100-Tabulka14[[#This Row],[x2]])</f>
        <v>9.77193445051517</v>
      </c>
      <c r="X46" s="1">
        <f>(Tabulka14[[#This Row],[x2]]-Tabulka14[[#This Row],[x3]])/60.08*1000/(100-Tabulka14[[#This Row],[x2]])</f>
        <v>0</v>
      </c>
      <c r="Y46" s="1">
        <f>Tabulka14[[#This Row],[z2]]</f>
        <v>1.3279000000000001</v>
      </c>
      <c r="Z46" s="1" t="s">
        <v>46</v>
      </c>
      <c r="AA46" s="1" t="s">
        <v>36</v>
      </c>
      <c r="AB46" s="1" t="s">
        <v>37</v>
      </c>
      <c r="AC46" s="1" t="s">
        <v>11</v>
      </c>
      <c r="AD46" s="1">
        <f>Tabulka14[[#This Row],[y2]]</f>
        <v>0</v>
      </c>
      <c r="AE46" s="1">
        <f>Tabulka14[[#This Row],[x3]]</f>
        <v>23.243830787309051</v>
      </c>
      <c r="AF46" s="1">
        <f>Tabulka14[[#This Row],[x2]]-Tabulka14[[#This Row],[x3]]</f>
        <v>0</v>
      </c>
      <c r="AG46" s="1">
        <f>100-Tabulka14[[#This Row],[Na2O_proc]]-Tabulka14[[#This Row],[SiO2_proc]]</f>
        <v>76.756169212690949</v>
      </c>
      <c r="AH46" s="1">
        <f>Tabulka14[[#This Row],[z2]]</f>
        <v>1.3279000000000001</v>
      </c>
      <c r="AI46" s="1" t="str">
        <f>Tabulka14[[#This Row],[std2]]</f>
        <v>–</v>
      </c>
      <c r="AJ46" s="1" t="str">
        <f>Tabulka14[[#This Row],[z2Label]]</f>
        <v>Density</v>
      </c>
      <c r="AK46" s="1">
        <v>20</v>
      </c>
      <c r="AL46" s="1" t="s">
        <v>9</v>
      </c>
      <c r="AM46" s="1" t="s">
        <v>60</v>
      </c>
    </row>
    <row r="47" spans="1:39" x14ac:dyDescent="0.35">
      <c r="A47" s="1">
        <f>2*Tabulka14[[#This Row],[x3]]*Tabulka14[[#This Row],[z]]/(100*61.9789)*1000</f>
        <v>11.642473185488909</v>
      </c>
      <c r="B47" s="1">
        <f>Tabulka14[[#This Row],[y2]]*Tabulka14[[#This Row],[x]]/2</f>
        <v>0</v>
      </c>
      <c r="C47" s="1">
        <f>Tabulka14[[#This Row],[z2]]</f>
        <v>1.3695999999999999</v>
      </c>
      <c r="D47" s="1" t="s">
        <v>46</v>
      </c>
      <c r="E47" s="1">
        <v>1</v>
      </c>
      <c r="F47" s="1" t="s">
        <v>10</v>
      </c>
      <c r="G47" s="1" t="s">
        <v>27</v>
      </c>
      <c r="H47" s="1" t="s">
        <v>11</v>
      </c>
      <c r="I47" s="1">
        <v>26.34300822561692</v>
      </c>
      <c r="J47" s="1">
        <v>0</v>
      </c>
      <c r="K47" s="1">
        <v>1.3695999999999999</v>
      </c>
      <c r="L47" s="1" t="s">
        <v>46</v>
      </c>
      <c r="M47" s="1" t="s">
        <v>29</v>
      </c>
      <c r="N47" s="1" t="s">
        <v>28</v>
      </c>
      <c r="O47" s="1" t="s">
        <v>11</v>
      </c>
      <c r="P47" s="1">
        <f>Tabulka14[[#This Row],[x2]]/(1+Tabulka14[[#This Row],[y2]]*60.08/61.9789)</f>
        <v>26.34300822561692</v>
      </c>
      <c r="Q47" s="1">
        <f>Tabulka14[[#This Row],[y2]]</f>
        <v>0</v>
      </c>
      <c r="R47" s="1">
        <f>Tabulka14[[#This Row],[z2]]</f>
        <v>1.3695999999999999</v>
      </c>
      <c r="S47" s="1" t="s">
        <v>46</v>
      </c>
      <c r="T47" s="1" t="s">
        <v>44</v>
      </c>
      <c r="U47" s="1" t="s">
        <v>28</v>
      </c>
      <c r="V47" s="1" t="s">
        <v>11</v>
      </c>
      <c r="W47" s="1">
        <f>2*Tabulka14[[#This Row],[x3]]/61.9789*1000/(100-Tabulka14[[#This Row],[x2]])</f>
        <v>11.54084268585687</v>
      </c>
      <c r="X47" s="1">
        <f>(Tabulka14[[#This Row],[x2]]-Tabulka14[[#This Row],[x3]])/60.08*1000/(100-Tabulka14[[#This Row],[x2]])</f>
        <v>0</v>
      </c>
      <c r="Y47" s="1">
        <f>Tabulka14[[#This Row],[z2]]</f>
        <v>1.3695999999999999</v>
      </c>
      <c r="Z47" s="1" t="s">
        <v>46</v>
      </c>
      <c r="AA47" s="1" t="s">
        <v>36</v>
      </c>
      <c r="AB47" s="1" t="s">
        <v>37</v>
      </c>
      <c r="AC47" s="1" t="s">
        <v>11</v>
      </c>
      <c r="AD47" s="1">
        <f>Tabulka14[[#This Row],[y2]]</f>
        <v>0</v>
      </c>
      <c r="AE47" s="1">
        <f>Tabulka14[[#This Row],[x3]]</f>
        <v>26.34300822561692</v>
      </c>
      <c r="AF47" s="1">
        <f>Tabulka14[[#This Row],[x2]]-Tabulka14[[#This Row],[x3]]</f>
        <v>0</v>
      </c>
      <c r="AG47" s="1">
        <f>100-Tabulka14[[#This Row],[Na2O_proc]]-Tabulka14[[#This Row],[SiO2_proc]]</f>
        <v>73.656991774383073</v>
      </c>
      <c r="AH47" s="1">
        <f>Tabulka14[[#This Row],[z2]]</f>
        <v>1.3695999999999999</v>
      </c>
      <c r="AI47" s="1" t="str">
        <f>Tabulka14[[#This Row],[std2]]</f>
        <v>–</v>
      </c>
      <c r="AJ47" s="1" t="str">
        <f>Tabulka14[[#This Row],[z2Label]]</f>
        <v>Density</v>
      </c>
      <c r="AK47" s="1">
        <v>20</v>
      </c>
      <c r="AL47" s="1" t="s">
        <v>9</v>
      </c>
      <c r="AM47" s="1" t="s">
        <v>60</v>
      </c>
    </row>
    <row r="48" spans="1:39" x14ac:dyDescent="0.35">
      <c r="A48" s="1">
        <f>2*Tabulka14[[#This Row],[x3]]*Tabulka14[[#This Row],[z]]/(100*61.9789)*1000</f>
        <v>13.396954771607868</v>
      </c>
      <c r="B48" s="1">
        <f>Tabulka14[[#This Row],[y2]]*Tabulka14[[#This Row],[x]]/2</f>
        <v>0</v>
      </c>
      <c r="C48" s="1">
        <f>Tabulka14[[#This Row],[z2]]</f>
        <v>1.4100999999999999</v>
      </c>
      <c r="D48" s="1" t="s">
        <v>46</v>
      </c>
      <c r="E48" s="1">
        <v>1</v>
      </c>
      <c r="F48" s="1" t="s">
        <v>10</v>
      </c>
      <c r="G48" s="1" t="s">
        <v>27</v>
      </c>
      <c r="H48" s="1" t="s">
        <v>11</v>
      </c>
      <c r="I48" s="1">
        <v>29.442185663924796</v>
      </c>
      <c r="J48" s="1">
        <v>0</v>
      </c>
      <c r="K48" s="1">
        <v>1.4100999999999999</v>
      </c>
      <c r="L48" s="1" t="s">
        <v>46</v>
      </c>
      <c r="M48" s="1" t="s">
        <v>29</v>
      </c>
      <c r="N48" s="1" t="s">
        <v>28</v>
      </c>
      <c r="O48" s="1" t="s">
        <v>11</v>
      </c>
      <c r="P48" s="1">
        <f>Tabulka14[[#This Row],[x2]]/(1+Tabulka14[[#This Row],[y2]]*60.08/61.9789)</f>
        <v>29.442185663924796</v>
      </c>
      <c r="Q48" s="1">
        <f>Tabulka14[[#This Row],[y2]]</f>
        <v>0</v>
      </c>
      <c r="R48" s="1">
        <f>Tabulka14[[#This Row],[z2]]</f>
        <v>1.4100999999999999</v>
      </c>
      <c r="S48" s="1" t="s">
        <v>46</v>
      </c>
      <c r="T48" s="1" t="s">
        <v>44</v>
      </c>
      <c r="U48" s="1" t="s">
        <v>28</v>
      </c>
      <c r="V48" s="1" t="s">
        <v>11</v>
      </c>
      <c r="W48" s="1">
        <f>2*Tabulka14[[#This Row],[x3]]/61.9789*1000/(100-Tabulka14[[#This Row],[x2]])</f>
        <v>13.46514577136487</v>
      </c>
      <c r="X48" s="1">
        <f>(Tabulka14[[#This Row],[x2]]-Tabulka14[[#This Row],[x3]])/60.08*1000/(100-Tabulka14[[#This Row],[x2]])</f>
        <v>0</v>
      </c>
      <c r="Y48" s="1">
        <f>Tabulka14[[#This Row],[z2]]</f>
        <v>1.4100999999999999</v>
      </c>
      <c r="Z48" s="1" t="s">
        <v>46</v>
      </c>
      <c r="AA48" s="1" t="s">
        <v>36</v>
      </c>
      <c r="AB48" s="1" t="s">
        <v>37</v>
      </c>
      <c r="AC48" s="1" t="s">
        <v>11</v>
      </c>
      <c r="AD48" s="1">
        <f>Tabulka14[[#This Row],[y2]]</f>
        <v>0</v>
      </c>
      <c r="AE48" s="1">
        <f>Tabulka14[[#This Row],[x3]]</f>
        <v>29.442185663924796</v>
      </c>
      <c r="AF48" s="1">
        <f>Tabulka14[[#This Row],[x2]]-Tabulka14[[#This Row],[x3]]</f>
        <v>0</v>
      </c>
      <c r="AG48" s="1">
        <f>100-Tabulka14[[#This Row],[Na2O_proc]]-Tabulka14[[#This Row],[SiO2_proc]]</f>
        <v>70.557814336075211</v>
      </c>
      <c r="AH48" s="1">
        <f>Tabulka14[[#This Row],[z2]]</f>
        <v>1.4100999999999999</v>
      </c>
      <c r="AI48" s="1" t="str">
        <f>Tabulka14[[#This Row],[std2]]</f>
        <v>–</v>
      </c>
      <c r="AJ48" s="1" t="str">
        <f>Tabulka14[[#This Row],[z2Label]]</f>
        <v>Density</v>
      </c>
      <c r="AK48" s="1">
        <v>20</v>
      </c>
      <c r="AL48" s="1" t="s">
        <v>9</v>
      </c>
      <c r="AM48" s="1" t="s">
        <v>60</v>
      </c>
    </row>
    <row r="49" spans="1:39" x14ac:dyDescent="0.35">
      <c r="A49" s="1">
        <f>2*Tabulka14[[#This Row],[x3]]*Tabulka14[[#This Row],[z]]/(100*61.9789)*1000</f>
        <v>15.219841488111607</v>
      </c>
      <c r="B49" s="1">
        <f>Tabulka14[[#This Row],[y2]]*Tabulka14[[#This Row],[x]]/2</f>
        <v>0</v>
      </c>
      <c r="C49" s="1">
        <f>Tabulka14[[#This Row],[z2]]</f>
        <v>1.4494</v>
      </c>
      <c r="D49" s="1" t="s">
        <v>46</v>
      </c>
      <c r="E49" s="1">
        <v>1</v>
      </c>
      <c r="F49" s="1" t="s">
        <v>10</v>
      </c>
      <c r="G49" s="1" t="s">
        <v>27</v>
      </c>
      <c r="H49" s="1" t="s">
        <v>11</v>
      </c>
      <c r="I49" s="1">
        <v>32.541363102232665</v>
      </c>
      <c r="J49" s="1">
        <v>0</v>
      </c>
      <c r="K49" s="1">
        <v>1.4494</v>
      </c>
      <c r="L49" s="1" t="s">
        <v>46</v>
      </c>
      <c r="M49" s="1" t="s">
        <v>29</v>
      </c>
      <c r="N49" s="1" t="s">
        <v>28</v>
      </c>
      <c r="O49" s="1" t="s">
        <v>11</v>
      </c>
      <c r="P49" s="1">
        <f>Tabulka14[[#This Row],[x2]]/(1+Tabulka14[[#This Row],[y2]]*60.08/61.9789)</f>
        <v>32.541363102232665</v>
      </c>
      <c r="Q49" s="1">
        <f>Tabulka14[[#This Row],[y2]]</f>
        <v>0</v>
      </c>
      <c r="R49" s="1">
        <f>Tabulka14[[#This Row],[z2]]</f>
        <v>1.4494</v>
      </c>
      <c r="S49" s="1" t="s">
        <v>46</v>
      </c>
      <c r="T49" s="1" t="s">
        <v>44</v>
      </c>
      <c r="U49" s="1" t="s">
        <v>28</v>
      </c>
      <c r="V49" s="1" t="s">
        <v>11</v>
      </c>
      <c r="W49" s="1">
        <f>2*Tabulka14[[#This Row],[x3]]/61.9789*1000/(100-Tabulka14[[#This Row],[x2]])</f>
        <v>15.566261107500187</v>
      </c>
      <c r="X49" s="1">
        <f>(Tabulka14[[#This Row],[x2]]-Tabulka14[[#This Row],[x3]])/60.08*1000/(100-Tabulka14[[#This Row],[x2]])</f>
        <v>0</v>
      </c>
      <c r="Y49" s="1">
        <f>Tabulka14[[#This Row],[z2]]</f>
        <v>1.4494</v>
      </c>
      <c r="Z49" s="1" t="s">
        <v>46</v>
      </c>
      <c r="AA49" s="1" t="s">
        <v>36</v>
      </c>
      <c r="AB49" s="1" t="s">
        <v>37</v>
      </c>
      <c r="AC49" s="1" t="s">
        <v>11</v>
      </c>
      <c r="AD49" s="1">
        <f>Tabulka14[[#This Row],[y2]]</f>
        <v>0</v>
      </c>
      <c r="AE49" s="1">
        <f>Tabulka14[[#This Row],[x3]]</f>
        <v>32.541363102232665</v>
      </c>
      <c r="AF49" s="1">
        <f>Tabulka14[[#This Row],[x2]]-Tabulka14[[#This Row],[x3]]</f>
        <v>0</v>
      </c>
      <c r="AG49" s="1">
        <f>100-Tabulka14[[#This Row],[Na2O_proc]]-Tabulka14[[#This Row],[SiO2_proc]]</f>
        <v>67.458636897767335</v>
      </c>
      <c r="AH49" s="1">
        <f>Tabulka14[[#This Row],[z2]]</f>
        <v>1.4494</v>
      </c>
      <c r="AI49" s="1" t="str">
        <f>Tabulka14[[#This Row],[std2]]</f>
        <v>–</v>
      </c>
      <c r="AJ49" s="1" t="str">
        <f>Tabulka14[[#This Row],[z2Label]]</f>
        <v>Density</v>
      </c>
      <c r="AK49" s="1">
        <v>20</v>
      </c>
      <c r="AL49" s="1" t="s">
        <v>9</v>
      </c>
      <c r="AM49" s="1" t="s">
        <v>60</v>
      </c>
    </row>
    <row r="50" spans="1:39" x14ac:dyDescent="0.35">
      <c r="A50" s="1">
        <f>2*Tabulka14[[#This Row],[x3]]*Tabulka14[[#This Row],[z]]/(100*61.9789)*1000</f>
        <v>17.105232892466937</v>
      </c>
      <c r="B50" s="1">
        <f>Tabulka14[[#This Row],[y2]]*Tabulka14[[#This Row],[x]]/2</f>
        <v>0</v>
      </c>
      <c r="C50" s="1">
        <f>Tabulka14[[#This Row],[z2]]</f>
        <v>1.4873000000000001</v>
      </c>
      <c r="D50" s="1" t="s">
        <v>46</v>
      </c>
      <c r="E50" s="1">
        <v>1</v>
      </c>
      <c r="F50" s="1" t="s">
        <v>10</v>
      </c>
      <c r="G50" s="1" t="s">
        <v>27</v>
      </c>
      <c r="H50" s="1" t="s">
        <v>11</v>
      </c>
      <c r="I50" s="1">
        <v>35.640540540540542</v>
      </c>
      <c r="J50" s="1">
        <v>0</v>
      </c>
      <c r="K50" s="1">
        <v>1.4873000000000001</v>
      </c>
      <c r="L50" s="1" t="s">
        <v>46</v>
      </c>
      <c r="M50" s="1" t="s">
        <v>29</v>
      </c>
      <c r="N50" s="1" t="s">
        <v>28</v>
      </c>
      <c r="O50" s="1" t="s">
        <v>11</v>
      </c>
      <c r="P50" s="1">
        <f>Tabulka14[[#This Row],[x2]]/(1+Tabulka14[[#This Row],[y2]]*60.08/61.9789)</f>
        <v>35.640540540540542</v>
      </c>
      <c r="Q50" s="1">
        <f>Tabulka14[[#This Row],[y2]]</f>
        <v>0</v>
      </c>
      <c r="R50" s="1">
        <f>Tabulka14[[#This Row],[z2]]</f>
        <v>1.4873000000000001</v>
      </c>
      <c r="S50" s="1" t="s">
        <v>46</v>
      </c>
      <c r="T50" s="1" t="s">
        <v>44</v>
      </c>
      <c r="U50" s="1" t="s">
        <v>28</v>
      </c>
      <c r="V50" s="1" t="s">
        <v>11</v>
      </c>
      <c r="W50" s="1">
        <f>2*Tabulka14[[#This Row],[x3]]/61.9789*1000/(100-Tabulka14[[#This Row],[x2]])</f>
        <v>17.869731444740982</v>
      </c>
      <c r="X50" s="1">
        <f>(Tabulka14[[#This Row],[x2]]-Tabulka14[[#This Row],[x3]])/60.08*1000/(100-Tabulka14[[#This Row],[x2]])</f>
        <v>0</v>
      </c>
      <c r="Y50" s="1">
        <f>Tabulka14[[#This Row],[z2]]</f>
        <v>1.4873000000000001</v>
      </c>
      <c r="Z50" s="1" t="s">
        <v>46</v>
      </c>
      <c r="AA50" s="1" t="s">
        <v>36</v>
      </c>
      <c r="AB50" s="1" t="s">
        <v>37</v>
      </c>
      <c r="AC50" s="1" t="s">
        <v>11</v>
      </c>
      <c r="AD50" s="1">
        <f>Tabulka14[[#This Row],[y2]]</f>
        <v>0</v>
      </c>
      <c r="AE50" s="1">
        <f>Tabulka14[[#This Row],[x3]]</f>
        <v>35.640540540540542</v>
      </c>
      <c r="AF50" s="1">
        <f>Tabulka14[[#This Row],[x2]]-Tabulka14[[#This Row],[x3]]</f>
        <v>0</v>
      </c>
      <c r="AG50" s="1">
        <f>100-Tabulka14[[#This Row],[Na2O_proc]]-Tabulka14[[#This Row],[SiO2_proc]]</f>
        <v>64.359459459459458</v>
      </c>
      <c r="AH50" s="1">
        <f>Tabulka14[[#This Row],[z2]]</f>
        <v>1.4873000000000001</v>
      </c>
      <c r="AI50" s="1" t="str">
        <f>Tabulka14[[#This Row],[std2]]</f>
        <v>–</v>
      </c>
      <c r="AJ50" s="1" t="str">
        <f>Tabulka14[[#This Row],[z2Label]]</f>
        <v>Density</v>
      </c>
      <c r="AK50" s="1">
        <v>20</v>
      </c>
      <c r="AL50" s="1" t="s">
        <v>9</v>
      </c>
      <c r="AM50" s="1" t="s">
        <v>60</v>
      </c>
    </row>
    <row r="51" spans="1:39" x14ac:dyDescent="0.35">
      <c r="A51" s="1">
        <f>2*Tabulka14[[#This Row],[x3]]*Tabulka14[[#This Row],[z]]/(100*61.9789)*1000</f>
        <v>19.067680076005701</v>
      </c>
      <c r="B51" s="1">
        <f>Tabulka14[[#This Row],[y2]]*Tabulka14[[#This Row],[x]]/2</f>
        <v>0</v>
      </c>
      <c r="C51" s="1">
        <f>Tabulka14[[#This Row],[z2]]</f>
        <v>1.5253000000000001</v>
      </c>
      <c r="D51" s="1" t="s">
        <v>46</v>
      </c>
      <c r="E51" s="1">
        <v>1</v>
      </c>
      <c r="F51" s="1" t="s">
        <v>10</v>
      </c>
      <c r="G51" s="1" t="s">
        <v>27</v>
      </c>
      <c r="H51" s="1" t="s">
        <v>11</v>
      </c>
      <c r="I51" s="1">
        <v>38.739717978848418</v>
      </c>
      <c r="J51" s="1">
        <v>0</v>
      </c>
      <c r="K51" s="1">
        <v>1.5253000000000001</v>
      </c>
      <c r="L51" s="1" t="s">
        <v>46</v>
      </c>
      <c r="M51" s="1" t="s">
        <v>29</v>
      </c>
      <c r="N51" s="1" t="s">
        <v>28</v>
      </c>
      <c r="O51" s="1" t="s">
        <v>11</v>
      </c>
      <c r="P51" s="1">
        <f>Tabulka14[[#This Row],[x2]]/(1+Tabulka14[[#This Row],[y2]]*60.08/61.9789)</f>
        <v>38.739717978848418</v>
      </c>
      <c r="Q51" s="1">
        <f>Tabulka14[[#This Row],[y2]]</f>
        <v>0</v>
      </c>
      <c r="R51" s="1">
        <f>Tabulka14[[#This Row],[z2]]</f>
        <v>1.5253000000000001</v>
      </c>
      <c r="S51" s="1" t="s">
        <v>46</v>
      </c>
      <c r="T51" s="1" t="s">
        <v>44</v>
      </c>
      <c r="U51" s="1" t="s">
        <v>28</v>
      </c>
      <c r="V51" s="1" t="s">
        <v>11</v>
      </c>
      <c r="W51" s="1">
        <f>2*Tabulka14[[#This Row],[x3]]/61.9789*1000/(100-Tabulka14[[#This Row],[x2]])</f>
        <v>20.406268397526354</v>
      </c>
      <c r="X51" s="1">
        <f>(Tabulka14[[#This Row],[x2]]-Tabulka14[[#This Row],[x3]])/60.08*1000/(100-Tabulka14[[#This Row],[x2]])</f>
        <v>0</v>
      </c>
      <c r="Y51" s="1">
        <f>Tabulka14[[#This Row],[z2]]</f>
        <v>1.5253000000000001</v>
      </c>
      <c r="Z51" s="1" t="s">
        <v>46</v>
      </c>
      <c r="AA51" s="1" t="s">
        <v>36</v>
      </c>
      <c r="AB51" s="1" t="s">
        <v>37</v>
      </c>
      <c r="AC51" s="1" t="s">
        <v>11</v>
      </c>
      <c r="AD51" s="1">
        <f>Tabulka14[[#This Row],[y2]]</f>
        <v>0</v>
      </c>
      <c r="AE51" s="1">
        <f>Tabulka14[[#This Row],[x3]]</f>
        <v>38.739717978848418</v>
      </c>
      <c r="AF51" s="1">
        <f>Tabulka14[[#This Row],[x2]]-Tabulka14[[#This Row],[x3]]</f>
        <v>0</v>
      </c>
      <c r="AG51" s="1">
        <f>100-Tabulka14[[#This Row],[Na2O_proc]]-Tabulka14[[#This Row],[SiO2_proc]]</f>
        <v>61.260282021151582</v>
      </c>
      <c r="AH51" s="1">
        <f>Tabulka14[[#This Row],[z2]]</f>
        <v>1.5253000000000001</v>
      </c>
      <c r="AI51" s="1" t="str">
        <f>Tabulka14[[#This Row],[std2]]</f>
        <v>–</v>
      </c>
      <c r="AJ51" s="1" t="str">
        <f>Tabulka14[[#This Row],[z2Label]]</f>
        <v>Density</v>
      </c>
      <c r="AK51" s="1">
        <v>20</v>
      </c>
      <c r="AL51" s="1" t="s">
        <v>9</v>
      </c>
      <c r="AM51" s="1" t="s">
        <v>60</v>
      </c>
    </row>
    <row r="52" spans="1:39" x14ac:dyDescent="0.35">
      <c r="A52" s="1">
        <f>2*Tabulka14[[#This Row],[x3]]*Tabulka14[[#This Row],[z]]/(100*61.9789)*1000</f>
        <v>0.2517438807910593</v>
      </c>
      <c r="B52" s="1">
        <f>Tabulka14[[#This Row],[y2]]*Tabulka14[[#This Row],[x]]/2</f>
        <v>0</v>
      </c>
      <c r="C52" s="1">
        <f>Tabulka14[[#This Row],[z2]]</f>
        <v>1.0068999999999999</v>
      </c>
      <c r="D52" s="1" t="s">
        <v>46</v>
      </c>
      <c r="E52" s="1">
        <v>1</v>
      </c>
      <c r="F52" s="1" t="s">
        <v>10</v>
      </c>
      <c r="G52" s="1" t="s">
        <v>27</v>
      </c>
      <c r="H52" s="1" t="s">
        <v>11</v>
      </c>
      <c r="I52" s="1">
        <v>0.77479435957696829</v>
      </c>
      <c r="J52" s="1">
        <v>0</v>
      </c>
      <c r="K52" s="1">
        <v>1.0068999999999999</v>
      </c>
      <c r="L52" s="1" t="s">
        <v>46</v>
      </c>
      <c r="M52" s="1" t="s">
        <v>29</v>
      </c>
      <c r="N52" s="1" t="s">
        <v>28</v>
      </c>
      <c r="O52" s="1" t="s">
        <v>11</v>
      </c>
      <c r="P52" s="1">
        <f>Tabulka14[[#This Row],[x2]]/(1+Tabulka14[[#This Row],[y2]]*60.08/61.9789)</f>
        <v>0.77479435957696829</v>
      </c>
      <c r="Q52" s="1">
        <f>Tabulka14[[#This Row],[y2]]</f>
        <v>0</v>
      </c>
      <c r="R52" s="1">
        <f>Tabulka14[[#This Row],[z2]]</f>
        <v>1.0068999999999999</v>
      </c>
      <c r="S52" s="1" t="s">
        <v>46</v>
      </c>
      <c r="T52" s="1" t="s">
        <v>44</v>
      </c>
      <c r="U52" s="1" t="s">
        <v>28</v>
      </c>
      <c r="V52" s="1" t="s">
        <v>11</v>
      </c>
      <c r="W52" s="1">
        <f>2*Tabulka14[[#This Row],[x3]]/61.9789*1000/(100-Tabulka14[[#This Row],[x2]])</f>
        <v>0.25197100856851351</v>
      </c>
      <c r="X52" s="1">
        <f>(Tabulka14[[#This Row],[x2]]-Tabulka14[[#This Row],[x3]])/60.08*1000/(100-Tabulka14[[#This Row],[x2]])</f>
        <v>0</v>
      </c>
      <c r="Y52" s="1">
        <f>Tabulka14[[#This Row],[z2]]</f>
        <v>1.0068999999999999</v>
      </c>
      <c r="Z52" s="1" t="s">
        <v>46</v>
      </c>
      <c r="AA52" s="1" t="s">
        <v>36</v>
      </c>
      <c r="AB52" s="1" t="s">
        <v>37</v>
      </c>
      <c r="AC52" s="1" t="s">
        <v>11</v>
      </c>
      <c r="AD52" s="1">
        <f>Tabulka14[[#This Row],[y2]]</f>
        <v>0</v>
      </c>
      <c r="AE52" s="1">
        <f>Tabulka14[[#This Row],[x3]]</f>
        <v>0.77479435957696829</v>
      </c>
      <c r="AF52" s="1">
        <f>Tabulka14[[#This Row],[x2]]-Tabulka14[[#This Row],[x3]]</f>
        <v>0</v>
      </c>
      <c r="AG52" s="1">
        <f>100-Tabulka14[[#This Row],[Na2O_proc]]-Tabulka14[[#This Row],[SiO2_proc]]</f>
        <v>99.225205640423027</v>
      </c>
      <c r="AH52" s="1">
        <f>Tabulka14[[#This Row],[z2]]</f>
        <v>1.0068999999999999</v>
      </c>
      <c r="AI52" s="1" t="str">
        <f>Tabulka14[[#This Row],[std2]]</f>
        <v>–</v>
      </c>
      <c r="AJ52" s="1" t="str">
        <f>Tabulka14[[#This Row],[z2Label]]</f>
        <v>Density</v>
      </c>
      <c r="AK52" s="1">
        <v>30</v>
      </c>
      <c r="AL52" s="1" t="s">
        <v>9</v>
      </c>
      <c r="AM52" s="1" t="s">
        <v>60</v>
      </c>
    </row>
    <row r="53" spans="1:39" x14ac:dyDescent="0.35">
      <c r="A53" s="1">
        <f>2*Tabulka14[[#This Row],[x3]]*Tabulka14[[#This Row],[z]]/(100*61.9789)*1000</f>
        <v>0.50888816661249592</v>
      </c>
      <c r="B53" s="1">
        <f>Tabulka14[[#This Row],[y2]]*Tabulka14[[#This Row],[x]]/2</f>
        <v>0</v>
      </c>
      <c r="C53" s="1">
        <f>Tabulka14[[#This Row],[z2]]</f>
        <v>1.0177</v>
      </c>
      <c r="D53" s="1" t="s">
        <v>46</v>
      </c>
      <c r="E53" s="1">
        <v>1</v>
      </c>
      <c r="F53" s="1" t="s">
        <v>10</v>
      </c>
      <c r="G53" s="1" t="s">
        <v>27</v>
      </c>
      <c r="H53" s="1" t="s">
        <v>11</v>
      </c>
      <c r="I53" s="1">
        <v>1.5495887191539366</v>
      </c>
      <c r="J53" s="1">
        <v>0</v>
      </c>
      <c r="K53" s="1">
        <v>1.0177</v>
      </c>
      <c r="L53" s="1" t="s">
        <v>46</v>
      </c>
      <c r="M53" s="1" t="s">
        <v>29</v>
      </c>
      <c r="N53" s="1" t="s">
        <v>28</v>
      </c>
      <c r="O53" s="1" t="s">
        <v>11</v>
      </c>
      <c r="P53" s="1">
        <f>Tabulka14[[#This Row],[x2]]/(1+Tabulka14[[#This Row],[y2]]*60.08/61.9789)</f>
        <v>1.5495887191539366</v>
      </c>
      <c r="Q53" s="1">
        <f>Tabulka14[[#This Row],[y2]]</f>
        <v>0</v>
      </c>
      <c r="R53" s="1">
        <f>Tabulka14[[#This Row],[z2]]</f>
        <v>1.0177</v>
      </c>
      <c r="S53" s="1" t="s">
        <v>46</v>
      </c>
      <c r="T53" s="1" t="s">
        <v>44</v>
      </c>
      <c r="U53" s="1" t="s">
        <v>28</v>
      </c>
      <c r="V53" s="1" t="s">
        <v>11</v>
      </c>
      <c r="W53" s="1">
        <f>2*Tabulka14[[#This Row],[x3]]/61.9789*1000/(100-Tabulka14[[#This Row],[x2]])</f>
        <v>0.50790798769369416</v>
      </c>
      <c r="X53" s="1">
        <f>(Tabulka14[[#This Row],[x2]]-Tabulka14[[#This Row],[x3]])/60.08*1000/(100-Tabulka14[[#This Row],[x2]])</f>
        <v>0</v>
      </c>
      <c r="Y53" s="1">
        <f>Tabulka14[[#This Row],[z2]]</f>
        <v>1.0177</v>
      </c>
      <c r="Z53" s="1" t="s">
        <v>46</v>
      </c>
      <c r="AA53" s="1" t="s">
        <v>36</v>
      </c>
      <c r="AB53" s="1" t="s">
        <v>37</v>
      </c>
      <c r="AC53" s="1" t="s">
        <v>11</v>
      </c>
      <c r="AD53" s="1">
        <f>Tabulka14[[#This Row],[y2]]</f>
        <v>0</v>
      </c>
      <c r="AE53" s="1">
        <f>Tabulka14[[#This Row],[x3]]</f>
        <v>1.5495887191539366</v>
      </c>
      <c r="AF53" s="1">
        <f>Tabulka14[[#This Row],[x2]]-Tabulka14[[#This Row],[x3]]</f>
        <v>0</v>
      </c>
      <c r="AG53" s="1">
        <f>100-Tabulka14[[#This Row],[Na2O_proc]]-Tabulka14[[#This Row],[SiO2_proc]]</f>
        <v>98.450411280846069</v>
      </c>
      <c r="AH53" s="1">
        <f>Tabulka14[[#This Row],[z2]]</f>
        <v>1.0177</v>
      </c>
      <c r="AI53" s="1" t="str">
        <f>Tabulka14[[#This Row],[std2]]</f>
        <v>–</v>
      </c>
      <c r="AJ53" s="1" t="str">
        <f>Tabulka14[[#This Row],[z2Label]]</f>
        <v>Density</v>
      </c>
      <c r="AK53" s="1">
        <v>30</v>
      </c>
      <c r="AL53" s="1" t="s">
        <v>9</v>
      </c>
      <c r="AM53" s="1" t="s">
        <v>60</v>
      </c>
    </row>
    <row r="54" spans="1:39" x14ac:dyDescent="0.35">
      <c r="A54" s="1">
        <f>2*Tabulka14[[#This Row],[x3]]*Tabulka14[[#This Row],[z]]/(100*61.9789)*1000</f>
        <v>1.0393779533465008</v>
      </c>
      <c r="B54" s="1">
        <f>Tabulka14[[#This Row],[y2]]*Tabulka14[[#This Row],[x]]/2</f>
        <v>0</v>
      </c>
      <c r="C54" s="1">
        <f>Tabulka14[[#This Row],[z2]]</f>
        <v>1.0392999999999999</v>
      </c>
      <c r="D54" s="1" t="s">
        <v>46</v>
      </c>
      <c r="E54" s="1">
        <v>1</v>
      </c>
      <c r="F54" s="1" t="s">
        <v>10</v>
      </c>
      <c r="G54" s="1" t="s">
        <v>27</v>
      </c>
      <c r="H54" s="1" t="s">
        <v>11</v>
      </c>
      <c r="I54" s="1">
        <v>3.0991774383078732</v>
      </c>
      <c r="J54" s="1">
        <v>0</v>
      </c>
      <c r="K54" s="1">
        <v>1.0392999999999999</v>
      </c>
      <c r="L54" s="1" t="s">
        <v>46</v>
      </c>
      <c r="M54" s="1" t="s">
        <v>29</v>
      </c>
      <c r="N54" s="1" t="s">
        <v>28</v>
      </c>
      <c r="O54" s="1" t="s">
        <v>11</v>
      </c>
      <c r="P54" s="1">
        <f>Tabulka14[[#This Row],[x2]]/(1+Tabulka14[[#This Row],[y2]]*60.08/61.9789)</f>
        <v>3.0991774383078732</v>
      </c>
      <c r="Q54" s="1">
        <f>Tabulka14[[#This Row],[y2]]</f>
        <v>0</v>
      </c>
      <c r="R54" s="1">
        <f>Tabulka14[[#This Row],[z2]]</f>
        <v>1.0392999999999999</v>
      </c>
      <c r="S54" s="1" t="s">
        <v>46</v>
      </c>
      <c r="T54" s="1" t="s">
        <v>44</v>
      </c>
      <c r="U54" s="1" t="s">
        <v>28</v>
      </c>
      <c r="V54" s="1" t="s">
        <v>11</v>
      </c>
      <c r="W54" s="1">
        <f>2*Tabulka14[[#This Row],[x3]]/61.9789*1000/(100-Tabulka14[[#This Row],[x2]])</f>
        <v>1.0320603883302661</v>
      </c>
      <c r="X54" s="1">
        <f>(Tabulka14[[#This Row],[x2]]-Tabulka14[[#This Row],[x3]])/60.08*1000/(100-Tabulka14[[#This Row],[x2]])</f>
        <v>0</v>
      </c>
      <c r="Y54" s="1">
        <f>Tabulka14[[#This Row],[z2]]</f>
        <v>1.0392999999999999</v>
      </c>
      <c r="Z54" s="1" t="s">
        <v>46</v>
      </c>
      <c r="AA54" s="1" t="s">
        <v>36</v>
      </c>
      <c r="AB54" s="1" t="s">
        <v>37</v>
      </c>
      <c r="AC54" s="1" t="s">
        <v>11</v>
      </c>
      <c r="AD54" s="1">
        <f>Tabulka14[[#This Row],[y2]]</f>
        <v>0</v>
      </c>
      <c r="AE54" s="1">
        <f>Tabulka14[[#This Row],[x3]]</f>
        <v>3.0991774383078732</v>
      </c>
      <c r="AF54" s="1">
        <f>Tabulka14[[#This Row],[x2]]-Tabulka14[[#This Row],[x3]]</f>
        <v>0</v>
      </c>
      <c r="AG54" s="1">
        <f>100-Tabulka14[[#This Row],[Na2O_proc]]-Tabulka14[[#This Row],[SiO2_proc]]</f>
        <v>96.900822561692124</v>
      </c>
      <c r="AH54" s="1">
        <f>Tabulka14[[#This Row],[z2]]</f>
        <v>1.0392999999999999</v>
      </c>
      <c r="AI54" s="1" t="str">
        <f>Tabulka14[[#This Row],[std2]]</f>
        <v>–</v>
      </c>
      <c r="AJ54" s="1" t="str">
        <f>Tabulka14[[#This Row],[z2Label]]</f>
        <v>Density</v>
      </c>
      <c r="AK54" s="1">
        <v>30</v>
      </c>
      <c r="AL54" s="1" t="s">
        <v>9</v>
      </c>
      <c r="AM54" s="1" t="s">
        <v>60</v>
      </c>
    </row>
    <row r="55" spans="1:39" x14ac:dyDescent="0.35">
      <c r="A55" s="1">
        <f>2*Tabulka14[[#This Row],[x3]]*Tabulka14[[#This Row],[z]]/(100*61.9789)*1000</f>
        <v>1.5914693602020151</v>
      </c>
      <c r="B55" s="1">
        <f>Tabulka14[[#This Row],[y2]]*Tabulka14[[#This Row],[x]]/2</f>
        <v>0</v>
      </c>
      <c r="C55" s="1">
        <f>Tabulka14[[#This Row],[z2]]</f>
        <v>1.0609</v>
      </c>
      <c r="D55" s="1" t="s">
        <v>46</v>
      </c>
      <c r="E55" s="1">
        <v>1</v>
      </c>
      <c r="F55" s="1" t="s">
        <v>10</v>
      </c>
      <c r="G55" s="1" t="s">
        <v>27</v>
      </c>
      <c r="H55" s="1" t="s">
        <v>11</v>
      </c>
      <c r="I55" s="1">
        <v>4.64876615746181</v>
      </c>
      <c r="J55" s="1">
        <v>0</v>
      </c>
      <c r="K55" s="1">
        <v>1.0609</v>
      </c>
      <c r="L55" s="1" t="s">
        <v>46</v>
      </c>
      <c r="M55" s="1" t="s">
        <v>29</v>
      </c>
      <c r="N55" s="1" t="s">
        <v>28</v>
      </c>
      <c r="O55" s="1" t="s">
        <v>11</v>
      </c>
      <c r="P55" s="1">
        <f>Tabulka14[[#This Row],[x2]]/(1+Tabulka14[[#This Row],[y2]]*60.08/61.9789)</f>
        <v>4.64876615746181</v>
      </c>
      <c r="Q55" s="1">
        <f>Tabulka14[[#This Row],[y2]]</f>
        <v>0</v>
      </c>
      <c r="R55" s="1">
        <f>Tabulka14[[#This Row],[z2]]</f>
        <v>1.0609</v>
      </c>
      <c r="S55" s="1" t="s">
        <v>46</v>
      </c>
      <c r="T55" s="1" t="s">
        <v>44</v>
      </c>
      <c r="U55" s="1" t="s">
        <v>28</v>
      </c>
      <c r="V55" s="1" t="s">
        <v>11</v>
      </c>
      <c r="W55" s="1">
        <f>2*Tabulka14[[#This Row],[x3]]/61.9789*1000/(100-Tabulka14[[#This Row],[x2]])</f>
        <v>1.573249184080197</v>
      </c>
      <c r="X55" s="1">
        <f>(Tabulka14[[#This Row],[x2]]-Tabulka14[[#This Row],[x3]])/60.08*1000/(100-Tabulka14[[#This Row],[x2]])</f>
        <v>0</v>
      </c>
      <c r="Y55" s="1">
        <f>Tabulka14[[#This Row],[z2]]</f>
        <v>1.0609</v>
      </c>
      <c r="Z55" s="1" t="s">
        <v>46</v>
      </c>
      <c r="AA55" s="1" t="s">
        <v>36</v>
      </c>
      <c r="AB55" s="1" t="s">
        <v>37</v>
      </c>
      <c r="AC55" s="1" t="s">
        <v>11</v>
      </c>
      <c r="AD55" s="1">
        <f>Tabulka14[[#This Row],[y2]]</f>
        <v>0</v>
      </c>
      <c r="AE55" s="1">
        <f>Tabulka14[[#This Row],[x3]]</f>
        <v>4.64876615746181</v>
      </c>
      <c r="AF55" s="1">
        <f>Tabulka14[[#This Row],[x2]]-Tabulka14[[#This Row],[x3]]</f>
        <v>0</v>
      </c>
      <c r="AG55" s="1">
        <f>100-Tabulka14[[#This Row],[Na2O_proc]]-Tabulka14[[#This Row],[SiO2_proc]]</f>
        <v>95.351233842538193</v>
      </c>
      <c r="AH55" s="1">
        <f>Tabulka14[[#This Row],[z2]]</f>
        <v>1.0609</v>
      </c>
      <c r="AI55" s="1" t="str">
        <f>Tabulka14[[#This Row],[std2]]</f>
        <v>–</v>
      </c>
      <c r="AJ55" s="1" t="str">
        <f>Tabulka14[[#This Row],[z2Label]]</f>
        <v>Density</v>
      </c>
      <c r="AK55" s="1">
        <v>30</v>
      </c>
      <c r="AL55" s="1" t="s">
        <v>9</v>
      </c>
      <c r="AM55" s="1" t="s">
        <v>60</v>
      </c>
    </row>
    <row r="56" spans="1:39" x14ac:dyDescent="0.35">
      <c r="A56" s="1">
        <f>2*Tabulka14[[#This Row],[x3]]*Tabulka14[[#This Row],[z]]/(100*61.9789)*1000</f>
        <v>2.1653624021801634</v>
      </c>
      <c r="B56" s="1">
        <f>Tabulka14[[#This Row],[y2]]*Tabulka14[[#This Row],[x]]/2</f>
        <v>0</v>
      </c>
      <c r="C56" s="1">
        <f>Tabulka14[[#This Row],[z2]]</f>
        <v>1.0826</v>
      </c>
      <c r="D56" s="1" t="s">
        <v>46</v>
      </c>
      <c r="E56" s="1">
        <v>1</v>
      </c>
      <c r="F56" s="1" t="s">
        <v>10</v>
      </c>
      <c r="G56" s="1" t="s">
        <v>27</v>
      </c>
      <c r="H56" s="1" t="s">
        <v>11</v>
      </c>
      <c r="I56" s="1">
        <v>6.1983548766157464</v>
      </c>
      <c r="J56" s="1">
        <v>0</v>
      </c>
      <c r="K56" s="1">
        <v>1.0826</v>
      </c>
      <c r="L56" s="1" t="s">
        <v>46</v>
      </c>
      <c r="M56" s="1" t="s">
        <v>29</v>
      </c>
      <c r="N56" s="1" t="s">
        <v>28</v>
      </c>
      <c r="O56" s="1" t="s">
        <v>11</v>
      </c>
      <c r="P56" s="1">
        <f>Tabulka14[[#This Row],[x2]]/(1+Tabulka14[[#This Row],[y2]]*60.08/61.9789)</f>
        <v>6.1983548766157464</v>
      </c>
      <c r="Q56" s="1">
        <f>Tabulka14[[#This Row],[y2]]</f>
        <v>0</v>
      </c>
      <c r="R56" s="1">
        <f>Tabulka14[[#This Row],[z2]]</f>
        <v>1.0826</v>
      </c>
      <c r="S56" s="1" t="s">
        <v>46</v>
      </c>
      <c r="T56" s="1" t="s">
        <v>44</v>
      </c>
      <c r="U56" s="1" t="s">
        <v>28</v>
      </c>
      <c r="V56" s="1" t="s">
        <v>11</v>
      </c>
      <c r="W56" s="1">
        <f>2*Tabulka14[[#This Row],[x3]]/61.9789*1000/(100-Tabulka14[[#This Row],[x2]])</f>
        <v>2.1323186908074998</v>
      </c>
      <c r="X56" s="1">
        <f>(Tabulka14[[#This Row],[x2]]-Tabulka14[[#This Row],[x3]])/60.08*1000/(100-Tabulka14[[#This Row],[x2]])</f>
        <v>0</v>
      </c>
      <c r="Y56" s="1">
        <f>Tabulka14[[#This Row],[z2]]</f>
        <v>1.0826</v>
      </c>
      <c r="Z56" s="1" t="s">
        <v>46</v>
      </c>
      <c r="AA56" s="1" t="s">
        <v>36</v>
      </c>
      <c r="AB56" s="1" t="s">
        <v>37</v>
      </c>
      <c r="AC56" s="1" t="s">
        <v>11</v>
      </c>
      <c r="AD56" s="1">
        <f>Tabulka14[[#This Row],[y2]]</f>
        <v>0</v>
      </c>
      <c r="AE56" s="1">
        <f>Tabulka14[[#This Row],[x3]]</f>
        <v>6.1983548766157464</v>
      </c>
      <c r="AF56" s="1">
        <f>Tabulka14[[#This Row],[x2]]-Tabulka14[[#This Row],[x3]]</f>
        <v>0</v>
      </c>
      <c r="AG56" s="1">
        <f>100-Tabulka14[[#This Row],[Na2O_proc]]-Tabulka14[[#This Row],[SiO2_proc]]</f>
        <v>93.801645123384247</v>
      </c>
      <c r="AH56" s="1">
        <f>Tabulka14[[#This Row],[z2]]</f>
        <v>1.0826</v>
      </c>
      <c r="AI56" s="1" t="str">
        <f>Tabulka14[[#This Row],[std2]]</f>
        <v>–</v>
      </c>
      <c r="AJ56" s="1" t="str">
        <f>Tabulka14[[#This Row],[z2Label]]</f>
        <v>Density</v>
      </c>
      <c r="AK56" s="1">
        <v>30</v>
      </c>
      <c r="AL56" s="1" t="s">
        <v>9</v>
      </c>
      <c r="AM56" s="1" t="s">
        <v>60</v>
      </c>
    </row>
    <row r="57" spans="1:39" x14ac:dyDescent="0.35">
      <c r="A57" s="1">
        <f>2*Tabulka14[[#This Row],[x3]]*Tabulka14[[#This Row],[z]]/(100*61.9789)*1000</f>
        <v>2.7609570717803833</v>
      </c>
      <c r="B57" s="1">
        <f>Tabulka14[[#This Row],[y2]]*Tabulka14[[#This Row],[x]]/2</f>
        <v>0</v>
      </c>
      <c r="C57" s="1">
        <f>Tabulka14[[#This Row],[z2]]</f>
        <v>1.1043000000000001</v>
      </c>
      <c r="D57" s="1" t="s">
        <v>46</v>
      </c>
      <c r="E57" s="1">
        <v>1</v>
      </c>
      <c r="F57" s="1" t="s">
        <v>10</v>
      </c>
      <c r="G57" s="1" t="s">
        <v>27</v>
      </c>
      <c r="H57" s="1" t="s">
        <v>11</v>
      </c>
      <c r="I57" s="1">
        <v>7.7479435957696827</v>
      </c>
      <c r="J57" s="1">
        <v>0</v>
      </c>
      <c r="K57" s="1">
        <v>1.1043000000000001</v>
      </c>
      <c r="L57" s="1" t="s">
        <v>46</v>
      </c>
      <c r="M57" s="1" t="s">
        <v>29</v>
      </c>
      <c r="N57" s="1" t="s">
        <v>28</v>
      </c>
      <c r="O57" s="1" t="s">
        <v>11</v>
      </c>
      <c r="P57" s="1">
        <f>Tabulka14[[#This Row],[x2]]/(1+Tabulka14[[#This Row],[y2]]*60.08/61.9789)</f>
        <v>7.7479435957696827</v>
      </c>
      <c r="Q57" s="1">
        <f>Tabulka14[[#This Row],[y2]]</f>
        <v>0</v>
      </c>
      <c r="R57" s="1">
        <f>Tabulka14[[#This Row],[z2]]</f>
        <v>1.1043000000000001</v>
      </c>
      <c r="S57" s="1" t="s">
        <v>46</v>
      </c>
      <c r="T57" s="1" t="s">
        <v>44</v>
      </c>
      <c r="U57" s="1" t="s">
        <v>28</v>
      </c>
      <c r="V57" s="1" t="s">
        <v>11</v>
      </c>
      <c r="W57" s="1">
        <f>2*Tabulka14[[#This Row],[x3]]/61.9789*1000/(100-Tabulka14[[#This Row],[x2]])</f>
        <v>2.7101699534026928</v>
      </c>
      <c r="X57" s="1">
        <f>(Tabulka14[[#This Row],[x2]]-Tabulka14[[#This Row],[x3]])/60.08*1000/(100-Tabulka14[[#This Row],[x2]])</f>
        <v>0</v>
      </c>
      <c r="Y57" s="1">
        <f>Tabulka14[[#This Row],[z2]]</f>
        <v>1.1043000000000001</v>
      </c>
      <c r="Z57" s="1" t="s">
        <v>46</v>
      </c>
      <c r="AA57" s="1" t="s">
        <v>36</v>
      </c>
      <c r="AB57" s="1" t="s">
        <v>37</v>
      </c>
      <c r="AC57" s="1" t="s">
        <v>11</v>
      </c>
      <c r="AD57" s="1">
        <f>Tabulka14[[#This Row],[y2]]</f>
        <v>0</v>
      </c>
      <c r="AE57" s="1">
        <f>Tabulka14[[#This Row],[x3]]</f>
        <v>7.7479435957696827</v>
      </c>
      <c r="AF57" s="1">
        <f>Tabulka14[[#This Row],[x2]]-Tabulka14[[#This Row],[x3]]</f>
        <v>0</v>
      </c>
      <c r="AG57" s="1">
        <f>100-Tabulka14[[#This Row],[Na2O_proc]]-Tabulka14[[#This Row],[SiO2_proc]]</f>
        <v>92.252056404230316</v>
      </c>
      <c r="AH57" s="1">
        <f>Tabulka14[[#This Row],[z2]]</f>
        <v>1.1043000000000001</v>
      </c>
      <c r="AI57" s="1" t="str">
        <f>Tabulka14[[#This Row],[std2]]</f>
        <v>–</v>
      </c>
      <c r="AJ57" s="1" t="str">
        <f>Tabulka14[[#This Row],[z2Label]]</f>
        <v>Density</v>
      </c>
      <c r="AK57" s="1">
        <v>30</v>
      </c>
      <c r="AL57" s="1" t="s">
        <v>9</v>
      </c>
      <c r="AM57" s="1" t="s">
        <v>60</v>
      </c>
    </row>
    <row r="58" spans="1:39" x14ac:dyDescent="0.35">
      <c r="A58" s="1">
        <f>2*Tabulka14[[#This Row],[x3]]*Tabulka14[[#This Row],[z]]/(100*61.9789)*1000</f>
        <v>4.0183013726029451</v>
      </c>
      <c r="B58" s="1">
        <f>Tabulka14[[#This Row],[y2]]*Tabulka14[[#This Row],[x]]/2</f>
        <v>0</v>
      </c>
      <c r="C58" s="1">
        <f>Tabulka14[[#This Row],[z2]]</f>
        <v>1.1479999999999999</v>
      </c>
      <c r="D58" s="1" t="s">
        <v>46</v>
      </c>
      <c r="E58" s="1">
        <v>1</v>
      </c>
      <c r="F58" s="1" t="s">
        <v>10</v>
      </c>
      <c r="G58" s="1" t="s">
        <v>27</v>
      </c>
      <c r="H58" s="1" t="s">
        <v>11</v>
      </c>
      <c r="I58" s="1">
        <v>10.847121034077556</v>
      </c>
      <c r="J58" s="1">
        <v>0</v>
      </c>
      <c r="K58" s="1">
        <v>1.1479999999999999</v>
      </c>
      <c r="L58" s="1" t="s">
        <v>46</v>
      </c>
      <c r="M58" s="1" t="s">
        <v>29</v>
      </c>
      <c r="N58" s="1" t="s">
        <v>28</v>
      </c>
      <c r="O58" s="1" t="s">
        <v>11</v>
      </c>
      <c r="P58" s="1">
        <f>Tabulka14[[#This Row],[x2]]/(1+Tabulka14[[#This Row],[y2]]*60.08/61.9789)</f>
        <v>10.847121034077556</v>
      </c>
      <c r="Q58" s="1">
        <f>Tabulka14[[#This Row],[y2]]</f>
        <v>0</v>
      </c>
      <c r="R58" s="1">
        <f>Tabulka14[[#This Row],[z2]]</f>
        <v>1.1479999999999999</v>
      </c>
      <c r="S58" s="1" t="s">
        <v>46</v>
      </c>
      <c r="T58" s="1" t="s">
        <v>44</v>
      </c>
      <c r="U58" s="1" t="s">
        <v>28</v>
      </c>
      <c r="V58" s="1" t="s">
        <v>11</v>
      </c>
      <c r="W58" s="1">
        <f>2*Tabulka14[[#This Row],[x3]]/61.9789*1000/(100-Tabulka14[[#This Row],[x2]])</f>
        <v>3.9261351515377396</v>
      </c>
      <c r="X58" s="1">
        <f>(Tabulka14[[#This Row],[x2]]-Tabulka14[[#This Row],[x3]])/60.08*1000/(100-Tabulka14[[#This Row],[x2]])</f>
        <v>0</v>
      </c>
      <c r="Y58" s="1">
        <f>Tabulka14[[#This Row],[z2]]</f>
        <v>1.1479999999999999</v>
      </c>
      <c r="Z58" s="1" t="s">
        <v>46</v>
      </c>
      <c r="AA58" s="1" t="s">
        <v>36</v>
      </c>
      <c r="AB58" s="1" t="s">
        <v>37</v>
      </c>
      <c r="AC58" s="1" t="s">
        <v>11</v>
      </c>
      <c r="AD58" s="1">
        <f>Tabulka14[[#This Row],[y2]]</f>
        <v>0</v>
      </c>
      <c r="AE58" s="1">
        <f>Tabulka14[[#This Row],[x3]]</f>
        <v>10.847121034077556</v>
      </c>
      <c r="AF58" s="1">
        <f>Tabulka14[[#This Row],[x2]]-Tabulka14[[#This Row],[x3]]</f>
        <v>0</v>
      </c>
      <c r="AG58" s="1">
        <f>100-Tabulka14[[#This Row],[Na2O_proc]]-Tabulka14[[#This Row],[SiO2_proc]]</f>
        <v>89.15287896592244</v>
      </c>
      <c r="AH58" s="1">
        <f>Tabulka14[[#This Row],[z2]]</f>
        <v>1.1479999999999999</v>
      </c>
      <c r="AI58" s="1" t="str">
        <f>Tabulka14[[#This Row],[std2]]</f>
        <v>–</v>
      </c>
      <c r="AJ58" s="1" t="str">
        <f>Tabulka14[[#This Row],[z2Label]]</f>
        <v>Density</v>
      </c>
      <c r="AK58" s="1">
        <v>30</v>
      </c>
      <c r="AL58" s="1" t="s">
        <v>9</v>
      </c>
      <c r="AM58" s="1" t="s">
        <v>60</v>
      </c>
    </row>
    <row r="59" spans="1:39" x14ac:dyDescent="0.35">
      <c r="A59" s="1">
        <f>2*Tabulka14[[#This Row],[x3]]*Tabulka14[[#This Row],[z]]/(100*61.9789)*1000</f>
        <v>5.3635022626697006</v>
      </c>
      <c r="B59" s="1">
        <f>Tabulka14[[#This Row],[y2]]*Tabulka14[[#This Row],[x]]/2</f>
        <v>0</v>
      </c>
      <c r="C59" s="1">
        <f>Tabulka14[[#This Row],[z2]]</f>
        <v>1.1918</v>
      </c>
      <c r="D59" s="1" t="s">
        <v>46</v>
      </c>
      <c r="E59" s="1">
        <v>1</v>
      </c>
      <c r="F59" s="1" t="s">
        <v>10</v>
      </c>
      <c r="G59" s="1" t="s">
        <v>27</v>
      </c>
      <c r="H59" s="1" t="s">
        <v>11</v>
      </c>
      <c r="I59" s="1">
        <v>13.946298472385429</v>
      </c>
      <c r="J59" s="1">
        <v>0</v>
      </c>
      <c r="K59" s="1">
        <v>1.1918</v>
      </c>
      <c r="L59" s="1" t="s">
        <v>46</v>
      </c>
      <c r="M59" s="1" t="s">
        <v>29</v>
      </c>
      <c r="N59" s="1" t="s">
        <v>28</v>
      </c>
      <c r="O59" s="1" t="s">
        <v>11</v>
      </c>
      <c r="P59" s="1">
        <f>Tabulka14[[#This Row],[x2]]/(1+Tabulka14[[#This Row],[y2]]*60.08/61.9789)</f>
        <v>13.946298472385429</v>
      </c>
      <c r="Q59" s="1">
        <f>Tabulka14[[#This Row],[y2]]</f>
        <v>0</v>
      </c>
      <c r="R59" s="1">
        <f>Tabulka14[[#This Row],[z2]]</f>
        <v>1.1918</v>
      </c>
      <c r="S59" s="1" t="s">
        <v>46</v>
      </c>
      <c r="T59" s="1" t="s">
        <v>44</v>
      </c>
      <c r="U59" s="1" t="s">
        <v>28</v>
      </c>
      <c r="V59" s="1" t="s">
        <v>11</v>
      </c>
      <c r="W59" s="1">
        <f>2*Tabulka14[[#This Row],[x3]]/61.9789*1000/(100-Tabulka14[[#This Row],[x2]])</f>
        <v>5.2296850053222208</v>
      </c>
      <c r="X59" s="1">
        <f>(Tabulka14[[#This Row],[x2]]-Tabulka14[[#This Row],[x3]])/60.08*1000/(100-Tabulka14[[#This Row],[x2]])</f>
        <v>0</v>
      </c>
      <c r="Y59" s="1">
        <f>Tabulka14[[#This Row],[z2]]</f>
        <v>1.1918</v>
      </c>
      <c r="Z59" s="1" t="s">
        <v>46</v>
      </c>
      <c r="AA59" s="1" t="s">
        <v>36</v>
      </c>
      <c r="AB59" s="1" t="s">
        <v>37</v>
      </c>
      <c r="AC59" s="1" t="s">
        <v>11</v>
      </c>
      <c r="AD59" s="1">
        <f>Tabulka14[[#This Row],[y2]]</f>
        <v>0</v>
      </c>
      <c r="AE59" s="1">
        <f>Tabulka14[[#This Row],[x3]]</f>
        <v>13.946298472385429</v>
      </c>
      <c r="AF59" s="1">
        <f>Tabulka14[[#This Row],[x2]]-Tabulka14[[#This Row],[x3]]</f>
        <v>0</v>
      </c>
      <c r="AG59" s="1">
        <f>100-Tabulka14[[#This Row],[Na2O_proc]]-Tabulka14[[#This Row],[SiO2_proc]]</f>
        <v>86.053701527614578</v>
      </c>
      <c r="AH59" s="1">
        <f>Tabulka14[[#This Row],[z2]]</f>
        <v>1.1918</v>
      </c>
      <c r="AI59" s="1" t="str">
        <f>Tabulka14[[#This Row],[std2]]</f>
        <v>–</v>
      </c>
      <c r="AJ59" s="1" t="str">
        <f>Tabulka14[[#This Row],[z2Label]]</f>
        <v>Density</v>
      </c>
      <c r="AK59" s="1">
        <v>30</v>
      </c>
      <c r="AL59" s="1" t="s">
        <v>9</v>
      </c>
      <c r="AM59" s="1" t="s">
        <v>60</v>
      </c>
    </row>
    <row r="60" spans="1:39" x14ac:dyDescent="0.35">
      <c r="A60" s="1">
        <f>2*Tabulka14[[#This Row],[x3]]*Tabulka14[[#This Row],[z]]/(100*61.9789)*1000</f>
        <v>6.8502137660324518</v>
      </c>
      <c r="B60" s="1">
        <f>Tabulka14[[#This Row],[y2]]*Tabulka14[[#This Row],[x]]/2</f>
        <v>0</v>
      </c>
      <c r="C60" s="1">
        <f>Tabulka14[[#This Row],[z2]]</f>
        <v>1.2454000000000001</v>
      </c>
      <c r="D60" s="1" t="s">
        <v>46</v>
      </c>
      <c r="E60" s="1">
        <v>1</v>
      </c>
      <c r="F60" s="1" t="s">
        <v>10</v>
      </c>
      <c r="G60" s="1" t="s">
        <v>27</v>
      </c>
      <c r="H60" s="1" t="s">
        <v>11</v>
      </c>
      <c r="I60" s="1">
        <v>17.045475910693302</v>
      </c>
      <c r="J60" s="1">
        <v>0</v>
      </c>
      <c r="K60" s="1">
        <v>1.2454000000000001</v>
      </c>
      <c r="L60" s="1" t="s">
        <v>46</v>
      </c>
      <c r="M60" s="1" t="s">
        <v>29</v>
      </c>
      <c r="N60" s="1" t="s">
        <v>28</v>
      </c>
      <c r="O60" s="1" t="s">
        <v>11</v>
      </c>
      <c r="P60" s="1">
        <f>Tabulka14[[#This Row],[x2]]/(1+Tabulka14[[#This Row],[y2]]*60.08/61.9789)</f>
        <v>17.045475910693302</v>
      </c>
      <c r="Q60" s="1">
        <f>Tabulka14[[#This Row],[y2]]</f>
        <v>0</v>
      </c>
      <c r="R60" s="1">
        <f>Tabulka14[[#This Row],[z2]]</f>
        <v>1.2454000000000001</v>
      </c>
      <c r="S60" s="1" t="s">
        <v>46</v>
      </c>
      <c r="T60" s="1" t="s">
        <v>44</v>
      </c>
      <c r="U60" s="1" t="s">
        <v>28</v>
      </c>
      <c r="V60" s="1" t="s">
        <v>11</v>
      </c>
      <c r="W60" s="1">
        <f>2*Tabulka14[[#This Row],[x3]]/61.9789*1000/(100-Tabulka14[[#This Row],[x2]])</f>
        <v>6.6306359916165851</v>
      </c>
      <c r="X60" s="1">
        <f>(Tabulka14[[#This Row],[x2]]-Tabulka14[[#This Row],[x3]])/60.08*1000/(100-Tabulka14[[#This Row],[x2]])</f>
        <v>0</v>
      </c>
      <c r="Y60" s="1">
        <f>Tabulka14[[#This Row],[z2]]</f>
        <v>1.2454000000000001</v>
      </c>
      <c r="Z60" s="1" t="s">
        <v>46</v>
      </c>
      <c r="AA60" s="1" t="s">
        <v>36</v>
      </c>
      <c r="AB60" s="1" t="s">
        <v>37</v>
      </c>
      <c r="AC60" s="1" t="s">
        <v>11</v>
      </c>
      <c r="AD60" s="1">
        <f>Tabulka14[[#This Row],[y2]]</f>
        <v>0</v>
      </c>
      <c r="AE60" s="1">
        <f>Tabulka14[[#This Row],[x3]]</f>
        <v>17.045475910693302</v>
      </c>
      <c r="AF60" s="1">
        <f>Tabulka14[[#This Row],[x2]]-Tabulka14[[#This Row],[x3]]</f>
        <v>0</v>
      </c>
      <c r="AG60" s="1">
        <f>100-Tabulka14[[#This Row],[Na2O_proc]]-Tabulka14[[#This Row],[SiO2_proc]]</f>
        <v>82.954524089306702</v>
      </c>
      <c r="AH60" s="1">
        <f>Tabulka14[[#This Row],[z2]]</f>
        <v>1.2454000000000001</v>
      </c>
      <c r="AI60" s="1" t="str">
        <f>Tabulka14[[#This Row],[std2]]</f>
        <v>–</v>
      </c>
      <c r="AJ60" s="1" t="str">
        <f>Tabulka14[[#This Row],[z2Label]]</f>
        <v>Density</v>
      </c>
      <c r="AK60" s="1">
        <v>30</v>
      </c>
      <c r="AL60" s="1" t="s">
        <v>9</v>
      </c>
      <c r="AM60" s="1" t="s">
        <v>60</v>
      </c>
    </row>
    <row r="61" spans="1:39" x14ac:dyDescent="0.35">
      <c r="A61" s="1">
        <f>2*Tabulka14[[#This Row],[x3]]*Tabulka14[[#This Row],[z]]/(100*61.9789)*1000</f>
        <v>8.3134735105132886</v>
      </c>
      <c r="B61" s="1">
        <f>Tabulka14[[#This Row],[y2]]*Tabulka14[[#This Row],[x]]/2</f>
        <v>0</v>
      </c>
      <c r="C61" s="1">
        <f>Tabulka14[[#This Row],[z2]]</f>
        <v>1.2788999999999999</v>
      </c>
      <c r="D61" s="1" t="s">
        <v>46</v>
      </c>
      <c r="E61" s="1">
        <v>1</v>
      </c>
      <c r="F61" s="1" t="s">
        <v>10</v>
      </c>
      <c r="G61" s="1" t="s">
        <v>27</v>
      </c>
      <c r="H61" s="1" t="s">
        <v>11</v>
      </c>
      <c r="I61" s="1">
        <v>20.144653349001178</v>
      </c>
      <c r="J61" s="1">
        <v>0</v>
      </c>
      <c r="K61" s="1">
        <v>1.2788999999999999</v>
      </c>
      <c r="L61" s="1" t="s">
        <v>46</v>
      </c>
      <c r="M61" s="1" t="s">
        <v>29</v>
      </c>
      <c r="N61" s="1" t="s">
        <v>28</v>
      </c>
      <c r="O61" s="1" t="s">
        <v>11</v>
      </c>
      <c r="P61" s="1">
        <f>Tabulka14[[#This Row],[x2]]/(1+Tabulka14[[#This Row],[y2]]*60.08/61.9789)</f>
        <v>20.144653349001178</v>
      </c>
      <c r="Q61" s="1">
        <f>Tabulka14[[#This Row],[y2]]</f>
        <v>0</v>
      </c>
      <c r="R61" s="1">
        <f>Tabulka14[[#This Row],[z2]]</f>
        <v>1.2788999999999999</v>
      </c>
      <c r="S61" s="1" t="s">
        <v>46</v>
      </c>
      <c r="T61" s="1" t="s">
        <v>44</v>
      </c>
      <c r="U61" s="1" t="s">
        <v>28</v>
      </c>
      <c r="V61" s="1" t="s">
        <v>11</v>
      </c>
      <c r="W61" s="1">
        <f>2*Tabulka14[[#This Row],[x3]]/61.9789*1000/(100-Tabulka14[[#This Row],[x2]])</f>
        <v>8.1403284929374671</v>
      </c>
      <c r="X61" s="1">
        <f>(Tabulka14[[#This Row],[x2]]-Tabulka14[[#This Row],[x3]])/60.08*1000/(100-Tabulka14[[#This Row],[x2]])</f>
        <v>0</v>
      </c>
      <c r="Y61" s="1">
        <f>Tabulka14[[#This Row],[z2]]</f>
        <v>1.2788999999999999</v>
      </c>
      <c r="Z61" s="1" t="s">
        <v>46</v>
      </c>
      <c r="AA61" s="1" t="s">
        <v>36</v>
      </c>
      <c r="AB61" s="1" t="s">
        <v>37</v>
      </c>
      <c r="AC61" s="1" t="s">
        <v>11</v>
      </c>
      <c r="AD61" s="1">
        <f>Tabulka14[[#This Row],[y2]]</f>
        <v>0</v>
      </c>
      <c r="AE61" s="1">
        <f>Tabulka14[[#This Row],[x3]]</f>
        <v>20.144653349001178</v>
      </c>
      <c r="AF61" s="1">
        <f>Tabulka14[[#This Row],[x2]]-Tabulka14[[#This Row],[x3]]</f>
        <v>0</v>
      </c>
      <c r="AG61" s="1">
        <f>100-Tabulka14[[#This Row],[Na2O_proc]]-Tabulka14[[#This Row],[SiO2_proc]]</f>
        <v>79.855346650998825</v>
      </c>
      <c r="AH61" s="1">
        <f>Tabulka14[[#This Row],[z2]]</f>
        <v>1.2788999999999999</v>
      </c>
      <c r="AI61" s="1" t="str">
        <f>Tabulka14[[#This Row],[std2]]</f>
        <v>–</v>
      </c>
      <c r="AJ61" s="1" t="str">
        <f>Tabulka14[[#This Row],[z2Label]]</f>
        <v>Density</v>
      </c>
      <c r="AK61" s="1">
        <v>30</v>
      </c>
      <c r="AL61" s="1" t="s">
        <v>9</v>
      </c>
      <c r="AM61" s="1" t="s">
        <v>60</v>
      </c>
    </row>
    <row r="62" spans="1:39" x14ac:dyDescent="0.35">
      <c r="A62" s="1">
        <f>2*Tabulka14[[#This Row],[x3]]*Tabulka14[[#This Row],[z]]/(100*61.9789)*1000</f>
        <v>9.9134935120134031</v>
      </c>
      <c r="B62" s="1">
        <f>Tabulka14[[#This Row],[y2]]*Tabulka14[[#This Row],[x]]/2</f>
        <v>0</v>
      </c>
      <c r="C62" s="1">
        <f>Tabulka14[[#This Row],[z2]]</f>
        <v>1.3217000000000001</v>
      </c>
      <c r="D62" s="1" t="s">
        <v>46</v>
      </c>
      <c r="E62" s="1">
        <v>1</v>
      </c>
      <c r="F62" s="1" t="s">
        <v>10</v>
      </c>
      <c r="G62" s="1" t="s">
        <v>27</v>
      </c>
      <c r="H62" s="1" t="s">
        <v>11</v>
      </c>
      <c r="I62" s="1">
        <v>23.243830787309051</v>
      </c>
      <c r="J62" s="1">
        <v>0</v>
      </c>
      <c r="K62" s="1">
        <v>1.3217000000000001</v>
      </c>
      <c r="L62" s="1" t="s">
        <v>46</v>
      </c>
      <c r="M62" s="1" t="s">
        <v>29</v>
      </c>
      <c r="N62" s="1" t="s">
        <v>28</v>
      </c>
      <c r="O62" s="1" t="s">
        <v>11</v>
      </c>
      <c r="P62" s="1">
        <f>Tabulka14[[#This Row],[x2]]/(1+Tabulka14[[#This Row],[y2]]*60.08/61.9789)</f>
        <v>23.243830787309051</v>
      </c>
      <c r="Q62" s="1">
        <f>Tabulka14[[#This Row],[y2]]</f>
        <v>0</v>
      </c>
      <c r="R62" s="1">
        <f>Tabulka14[[#This Row],[z2]]</f>
        <v>1.3217000000000001</v>
      </c>
      <c r="S62" s="1" t="s">
        <v>46</v>
      </c>
      <c r="T62" s="1" t="s">
        <v>44</v>
      </c>
      <c r="U62" s="1" t="s">
        <v>28</v>
      </c>
      <c r="V62" s="1" t="s">
        <v>11</v>
      </c>
      <c r="W62" s="1">
        <f>2*Tabulka14[[#This Row],[x3]]/61.9789*1000/(100-Tabulka14[[#This Row],[x2]])</f>
        <v>9.77193445051517</v>
      </c>
      <c r="X62" s="1">
        <f>(Tabulka14[[#This Row],[x2]]-Tabulka14[[#This Row],[x3]])/60.08*1000/(100-Tabulka14[[#This Row],[x2]])</f>
        <v>0</v>
      </c>
      <c r="Y62" s="1">
        <f>Tabulka14[[#This Row],[z2]]</f>
        <v>1.3217000000000001</v>
      </c>
      <c r="Z62" s="1" t="s">
        <v>46</v>
      </c>
      <c r="AA62" s="1" t="s">
        <v>36</v>
      </c>
      <c r="AB62" s="1" t="s">
        <v>37</v>
      </c>
      <c r="AC62" s="1" t="s">
        <v>11</v>
      </c>
      <c r="AD62" s="1">
        <f>Tabulka14[[#This Row],[y2]]</f>
        <v>0</v>
      </c>
      <c r="AE62" s="1">
        <f>Tabulka14[[#This Row],[x3]]</f>
        <v>23.243830787309051</v>
      </c>
      <c r="AF62" s="1">
        <f>Tabulka14[[#This Row],[x2]]-Tabulka14[[#This Row],[x3]]</f>
        <v>0</v>
      </c>
      <c r="AG62" s="1">
        <f>100-Tabulka14[[#This Row],[Na2O_proc]]-Tabulka14[[#This Row],[SiO2_proc]]</f>
        <v>76.756169212690949</v>
      </c>
      <c r="AH62" s="1">
        <f>Tabulka14[[#This Row],[z2]]</f>
        <v>1.3217000000000001</v>
      </c>
      <c r="AI62" s="1" t="str">
        <f>Tabulka14[[#This Row],[std2]]</f>
        <v>–</v>
      </c>
      <c r="AJ62" s="1" t="str">
        <f>Tabulka14[[#This Row],[z2Label]]</f>
        <v>Density</v>
      </c>
      <c r="AK62" s="1">
        <v>30</v>
      </c>
      <c r="AL62" s="1" t="s">
        <v>9</v>
      </c>
      <c r="AM62" s="1" t="s">
        <v>60</v>
      </c>
    </row>
    <row r="63" spans="1:39" x14ac:dyDescent="0.35">
      <c r="A63" s="1">
        <f>2*Tabulka14[[#This Row],[x3]]*Tabulka14[[#This Row],[z]]/(100*61.9789)*1000</f>
        <v>11.588069105182887</v>
      </c>
      <c r="B63" s="1">
        <f>Tabulka14[[#This Row],[y2]]*Tabulka14[[#This Row],[x]]/2</f>
        <v>0</v>
      </c>
      <c r="C63" s="1">
        <f>Tabulka14[[#This Row],[z2]]</f>
        <v>1.3632</v>
      </c>
      <c r="D63" s="1" t="s">
        <v>46</v>
      </c>
      <c r="E63" s="1">
        <v>1</v>
      </c>
      <c r="F63" s="1" t="s">
        <v>10</v>
      </c>
      <c r="G63" s="1" t="s">
        <v>27</v>
      </c>
      <c r="H63" s="1" t="s">
        <v>11</v>
      </c>
      <c r="I63" s="1">
        <v>26.34300822561692</v>
      </c>
      <c r="J63" s="1">
        <v>0</v>
      </c>
      <c r="K63" s="1">
        <v>1.3632</v>
      </c>
      <c r="L63" s="1" t="s">
        <v>46</v>
      </c>
      <c r="M63" s="1" t="s">
        <v>29</v>
      </c>
      <c r="N63" s="1" t="s">
        <v>28</v>
      </c>
      <c r="O63" s="1" t="s">
        <v>11</v>
      </c>
      <c r="P63" s="1">
        <f>Tabulka14[[#This Row],[x2]]/(1+Tabulka14[[#This Row],[y2]]*60.08/61.9789)</f>
        <v>26.34300822561692</v>
      </c>
      <c r="Q63" s="1">
        <f>Tabulka14[[#This Row],[y2]]</f>
        <v>0</v>
      </c>
      <c r="R63" s="1">
        <f>Tabulka14[[#This Row],[z2]]</f>
        <v>1.3632</v>
      </c>
      <c r="S63" s="1" t="s">
        <v>46</v>
      </c>
      <c r="T63" s="1" t="s">
        <v>44</v>
      </c>
      <c r="U63" s="1" t="s">
        <v>28</v>
      </c>
      <c r="V63" s="1" t="s">
        <v>11</v>
      </c>
      <c r="W63" s="1">
        <f>2*Tabulka14[[#This Row],[x3]]/61.9789*1000/(100-Tabulka14[[#This Row],[x2]])</f>
        <v>11.54084268585687</v>
      </c>
      <c r="X63" s="1">
        <f>(Tabulka14[[#This Row],[x2]]-Tabulka14[[#This Row],[x3]])/60.08*1000/(100-Tabulka14[[#This Row],[x2]])</f>
        <v>0</v>
      </c>
      <c r="Y63" s="1">
        <f>Tabulka14[[#This Row],[z2]]</f>
        <v>1.3632</v>
      </c>
      <c r="Z63" s="1" t="s">
        <v>46</v>
      </c>
      <c r="AA63" s="1" t="s">
        <v>36</v>
      </c>
      <c r="AB63" s="1" t="s">
        <v>37</v>
      </c>
      <c r="AC63" s="1" t="s">
        <v>11</v>
      </c>
      <c r="AD63" s="1">
        <f>Tabulka14[[#This Row],[y2]]</f>
        <v>0</v>
      </c>
      <c r="AE63" s="1">
        <f>Tabulka14[[#This Row],[x3]]</f>
        <v>26.34300822561692</v>
      </c>
      <c r="AF63" s="1">
        <f>Tabulka14[[#This Row],[x2]]-Tabulka14[[#This Row],[x3]]</f>
        <v>0</v>
      </c>
      <c r="AG63" s="1">
        <f>100-Tabulka14[[#This Row],[Na2O_proc]]-Tabulka14[[#This Row],[SiO2_proc]]</f>
        <v>73.656991774383073</v>
      </c>
      <c r="AH63" s="1">
        <f>Tabulka14[[#This Row],[z2]]</f>
        <v>1.3632</v>
      </c>
      <c r="AI63" s="1" t="str">
        <f>Tabulka14[[#This Row],[std2]]</f>
        <v>–</v>
      </c>
      <c r="AJ63" s="1" t="str">
        <f>Tabulka14[[#This Row],[z2Label]]</f>
        <v>Density</v>
      </c>
      <c r="AK63" s="1">
        <v>30</v>
      </c>
      <c r="AL63" s="1" t="s">
        <v>9</v>
      </c>
      <c r="AM63" s="1" t="s">
        <v>60</v>
      </c>
    </row>
    <row r="64" spans="1:39" x14ac:dyDescent="0.35">
      <c r="A64" s="1">
        <f>2*Tabulka14[[#This Row],[x3]]*Tabulka14[[#This Row],[z]]/(100*61.9789)*1000</f>
        <v>13.334250068755155</v>
      </c>
      <c r="B64" s="1">
        <f>Tabulka14[[#This Row],[y2]]*Tabulka14[[#This Row],[x]]/2</f>
        <v>0</v>
      </c>
      <c r="C64" s="1">
        <f>Tabulka14[[#This Row],[z2]]</f>
        <v>1.4035</v>
      </c>
      <c r="D64" s="1" t="s">
        <v>46</v>
      </c>
      <c r="E64" s="1">
        <v>1</v>
      </c>
      <c r="F64" s="1" t="s">
        <v>10</v>
      </c>
      <c r="G64" s="1" t="s">
        <v>27</v>
      </c>
      <c r="H64" s="1" t="s">
        <v>11</v>
      </c>
      <c r="I64" s="1">
        <v>29.442185663924796</v>
      </c>
      <c r="J64" s="1">
        <v>0</v>
      </c>
      <c r="K64" s="1">
        <v>1.4035</v>
      </c>
      <c r="L64" s="1" t="s">
        <v>46</v>
      </c>
      <c r="M64" s="1" t="s">
        <v>29</v>
      </c>
      <c r="N64" s="1" t="s">
        <v>28</v>
      </c>
      <c r="O64" s="1" t="s">
        <v>11</v>
      </c>
      <c r="P64" s="1">
        <f>Tabulka14[[#This Row],[x2]]/(1+Tabulka14[[#This Row],[y2]]*60.08/61.9789)</f>
        <v>29.442185663924796</v>
      </c>
      <c r="Q64" s="1">
        <f>Tabulka14[[#This Row],[y2]]</f>
        <v>0</v>
      </c>
      <c r="R64" s="1">
        <f>Tabulka14[[#This Row],[z2]]</f>
        <v>1.4035</v>
      </c>
      <c r="S64" s="1" t="s">
        <v>46</v>
      </c>
      <c r="T64" s="1" t="s">
        <v>44</v>
      </c>
      <c r="U64" s="1" t="s">
        <v>28</v>
      </c>
      <c r="V64" s="1" t="s">
        <v>11</v>
      </c>
      <c r="W64" s="1">
        <f>2*Tabulka14[[#This Row],[x3]]/61.9789*1000/(100-Tabulka14[[#This Row],[x2]])</f>
        <v>13.46514577136487</v>
      </c>
      <c r="X64" s="1">
        <f>(Tabulka14[[#This Row],[x2]]-Tabulka14[[#This Row],[x3]])/60.08*1000/(100-Tabulka14[[#This Row],[x2]])</f>
        <v>0</v>
      </c>
      <c r="Y64" s="1">
        <f>Tabulka14[[#This Row],[z2]]</f>
        <v>1.4035</v>
      </c>
      <c r="Z64" s="1" t="s">
        <v>46</v>
      </c>
      <c r="AA64" s="1" t="s">
        <v>36</v>
      </c>
      <c r="AB64" s="1" t="s">
        <v>37</v>
      </c>
      <c r="AC64" s="1" t="s">
        <v>11</v>
      </c>
      <c r="AD64" s="1">
        <f>Tabulka14[[#This Row],[y2]]</f>
        <v>0</v>
      </c>
      <c r="AE64" s="1">
        <f>Tabulka14[[#This Row],[x3]]</f>
        <v>29.442185663924796</v>
      </c>
      <c r="AF64" s="1">
        <f>Tabulka14[[#This Row],[x2]]-Tabulka14[[#This Row],[x3]]</f>
        <v>0</v>
      </c>
      <c r="AG64" s="1">
        <f>100-Tabulka14[[#This Row],[Na2O_proc]]-Tabulka14[[#This Row],[SiO2_proc]]</f>
        <v>70.557814336075211</v>
      </c>
      <c r="AH64" s="1">
        <f>Tabulka14[[#This Row],[z2]]</f>
        <v>1.4035</v>
      </c>
      <c r="AI64" s="1" t="str">
        <f>Tabulka14[[#This Row],[std2]]</f>
        <v>–</v>
      </c>
      <c r="AJ64" s="1" t="str">
        <f>Tabulka14[[#This Row],[z2Label]]</f>
        <v>Density</v>
      </c>
      <c r="AK64" s="1">
        <v>30</v>
      </c>
      <c r="AL64" s="1" t="s">
        <v>9</v>
      </c>
      <c r="AM64" s="1" t="s">
        <v>60</v>
      </c>
    </row>
    <row r="65" spans="1:39" x14ac:dyDescent="0.35">
      <c r="A65" s="1">
        <f>2*Tabulka14[[#This Row],[x3]]*Tabulka14[[#This Row],[z]]/(100*61.9789)*1000</f>
        <v>15.147386053954046</v>
      </c>
      <c r="B65" s="1">
        <f>Tabulka14[[#This Row],[y2]]*Tabulka14[[#This Row],[x]]/2</f>
        <v>0</v>
      </c>
      <c r="C65" s="1">
        <f>Tabulka14[[#This Row],[z2]]</f>
        <v>1.4424999999999999</v>
      </c>
      <c r="D65" s="1" t="s">
        <v>46</v>
      </c>
      <c r="E65" s="1">
        <v>1</v>
      </c>
      <c r="F65" s="1" t="s">
        <v>10</v>
      </c>
      <c r="G65" s="1" t="s">
        <v>27</v>
      </c>
      <c r="H65" s="1" t="s">
        <v>11</v>
      </c>
      <c r="I65" s="1">
        <v>32.541363102232665</v>
      </c>
      <c r="J65" s="1">
        <v>0</v>
      </c>
      <c r="K65" s="1">
        <v>1.4424999999999999</v>
      </c>
      <c r="L65" s="1" t="s">
        <v>46</v>
      </c>
      <c r="M65" s="1" t="s">
        <v>29</v>
      </c>
      <c r="N65" s="1" t="s">
        <v>28</v>
      </c>
      <c r="O65" s="1" t="s">
        <v>11</v>
      </c>
      <c r="P65" s="1">
        <f>Tabulka14[[#This Row],[x2]]/(1+Tabulka14[[#This Row],[y2]]*60.08/61.9789)</f>
        <v>32.541363102232665</v>
      </c>
      <c r="Q65" s="1">
        <f>Tabulka14[[#This Row],[y2]]</f>
        <v>0</v>
      </c>
      <c r="R65" s="1">
        <f>Tabulka14[[#This Row],[z2]]</f>
        <v>1.4424999999999999</v>
      </c>
      <c r="S65" s="1" t="s">
        <v>46</v>
      </c>
      <c r="T65" s="1" t="s">
        <v>44</v>
      </c>
      <c r="U65" s="1" t="s">
        <v>28</v>
      </c>
      <c r="V65" s="1" t="s">
        <v>11</v>
      </c>
      <c r="W65" s="1">
        <f>2*Tabulka14[[#This Row],[x3]]/61.9789*1000/(100-Tabulka14[[#This Row],[x2]])</f>
        <v>15.566261107500187</v>
      </c>
      <c r="X65" s="1">
        <f>(Tabulka14[[#This Row],[x2]]-Tabulka14[[#This Row],[x3]])/60.08*1000/(100-Tabulka14[[#This Row],[x2]])</f>
        <v>0</v>
      </c>
      <c r="Y65" s="1">
        <f>Tabulka14[[#This Row],[z2]]</f>
        <v>1.4424999999999999</v>
      </c>
      <c r="Z65" s="1" t="s">
        <v>46</v>
      </c>
      <c r="AA65" s="1" t="s">
        <v>36</v>
      </c>
      <c r="AB65" s="1" t="s">
        <v>37</v>
      </c>
      <c r="AC65" s="1" t="s">
        <v>11</v>
      </c>
      <c r="AD65" s="1">
        <f>Tabulka14[[#This Row],[y2]]</f>
        <v>0</v>
      </c>
      <c r="AE65" s="1">
        <f>Tabulka14[[#This Row],[x3]]</f>
        <v>32.541363102232665</v>
      </c>
      <c r="AF65" s="1">
        <f>Tabulka14[[#This Row],[x2]]-Tabulka14[[#This Row],[x3]]</f>
        <v>0</v>
      </c>
      <c r="AG65" s="1">
        <f>100-Tabulka14[[#This Row],[Na2O_proc]]-Tabulka14[[#This Row],[SiO2_proc]]</f>
        <v>67.458636897767335</v>
      </c>
      <c r="AH65" s="1">
        <f>Tabulka14[[#This Row],[z2]]</f>
        <v>1.4424999999999999</v>
      </c>
      <c r="AI65" s="1" t="str">
        <f>Tabulka14[[#This Row],[std2]]</f>
        <v>–</v>
      </c>
      <c r="AJ65" s="1" t="str">
        <f>Tabulka14[[#This Row],[z2Label]]</f>
        <v>Density</v>
      </c>
      <c r="AK65" s="1">
        <v>30</v>
      </c>
      <c r="AL65" s="1" t="s">
        <v>9</v>
      </c>
      <c r="AM65" s="1" t="s">
        <v>60</v>
      </c>
    </row>
    <row r="66" spans="1:39" x14ac:dyDescent="0.35">
      <c r="A66" s="1">
        <f>2*Tabulka14[[#This Row],[x3]]*Tabulka14[[#This Row],[z]]/(100*61.9789)*1000</f>
        <v>17.027027027027028</v>
      </c>
      <c r="B66" s="1">
        <f>Tabulka14[[#This Row],[y2]]*Tabulka14[[#This Row],[x]]/2</f>
        <v>0</v>
      </c>
      <c r="C66" s="1">
        <f>Tabulka14[[#This Row],[z2]]</f>
        <v>1.4804999999999999</v>
      </c>
      <c r="D66" s="1" t="s">
        <v>46</v>
      </c>
      <c r="E66" s="1">
        <v>1</v>
      </c>
      <c r="F66" s="1" t="s">
        <v>10</v>
      </c>
      <c r="G66" s="1" t="s">
        <v>27</v>
      </c>
      <c r="H66" s="1" t="s">
        <v>11</v>
      </c>
      <c r="I66" s="1">
        <v>35.640540540540542</v>
      </c>
      <c r="J66" s="1">
        <v>0</v>
      </c>
      <c r="K66" s="1">
        <v>1.4804999999999999</v>
      </c>
      <c r="L66" s="1" t="s">
        <v>46</v>
      </c>
      <c r="M66" s="1" t="s">
        <v>29</v>
      </c>
      <c r="N66" s="1" t="s">
        <v>28</v>
      </c>
      <c r="O66" s="1" t="s">
        <v>11</v>
      </c>
      <c r="P66" s="1">
        <f>Tabulka14[[#This Row],[x2]]/(1+Tabulka14[[#This Row],[y2]]*60.08/61.9789)</f>
        <v>35.640540540540542</v>
      </c>
      <c r="Q66" s="1">
        <f>Tabulka14[[#This Row],[y2]]</f>
        <v>0</v>
      </c>
      <c r="R66" s="1">
        <f>Tabulka14[[#This Row],[z2]]</f>
        <v>1.4804999999999999</v>
      </c>
      <c r="S66" s="1" t="s">
        <v>46</v>
      </c>
      <c r="T66" s="1" t="s">
        <v>44</v>
      </c>
      <c r="U66" s="1" t="s">
        <v>28</v>
      </c>
      <c r="V66" s="1" t="s">
        <v>11</v>
      </c>
      <c r="W66" s="1">
        <f>2*Tabulka14[[#This Row],[x3]]/61.9789*1000/(100-Tabulka14[[#This Row],[x2]])</f>
        <v>17.869731444740982</v>
      </c>
      <c r="X66" s="1">
        <f>(Tabulka14[[#This Row],[x2]]-Tabulka14[[#This Row],[x3]])/60.08*1000/(100-Tabulka14[[#This Row],[x2]])</f>
        <v>0</v>
      </c>
      <c r="Y66" s="1">
        <f>Tabulka14[[#This Row],[z2]]</f>
        <v>1.4804999999999999</v>
      </c>
      <c r="Z66" s="1" t="s">
        <v>46</v>
      </c>
      <c r="AA66" s="1" t="s">
        <v>36</v>
      </c>
      <c r="AB66" s="1" t="s">
        <v>37</v>
      </c>
      <c r="AC66" s="1" t="s">
        <v>11</v>
      </c>
      <c r="AD66" s="1">
        <f>Tabulka14[[#This Row],[y2]]</f>
        <v>0</v>
      </c>
      <c r="AE66" s="1">
        <f>Tabulka14[[#This Row],[x3]]</f>
        <v>35.640540540540542</v>
      </c>
      <c r="AF66" s="1">
        <f>Tabulka14[[#This Row],[x2]]-Tabulka14[[#This Row],[x3]]</f>
        <v>0</v>
      </c>
      <c r="AG66" s="1">
        <f>100-Tabulka14[[#This Row],[Na2O_proc]]-Tabulka14[[#This Row],[SiO2_proc]]</f>
        <v>64.359459459459458</v>
      </c>
      <c r="AH66" s="1">
        <f>Tabulka14[[#This Row],[z2]]</f>
        <v>1.4804999999999999</v>
      </c>
      <c r="AI66" s="1" t="str">
        <f>Tabulka14[[#This Row],[std2]]</f>
        <v>–</v>
      </c>
      <c r="AJ66" s="1" t="str">
        <f>Tabulka14[[#This Row],[z2Label]]</f>
        <v>Density</v>
      </c>
      <c r="AK66" s="1">
        <v>30</v>
      </c>
      <c r="AL66" s="1" t="s">
        <v>9</v>
      </c>
      <c r="AM66" s="1" t="s">
        <v>60</v>
      </c>
    </row>
    <row r="67" spans="1:39" x14ac:dyDescent="0.35">
      <c r="A67" s="1">
        <f>2*Tabulka14[[#This Row],[x3]]*Tabulka14[[#This Row],[z]]/(100*61.9789)*1000</f>
        <v>18.977673325499413</v>
      </c>
      <c r="B67" s="1">
        <f>Tabulka14[[#This Row],[y2]]*Tabulka14[[#This Row],[x]]/2</f>
        <v>0</v>
      </c>
      <c r="C67" s="1">
        <f>Tabulka14[[#This Row],[z2]]</f>
        <v>1.5181</v>
      </c>
      <c r="D67" s="1" t="s">
        <v>46</v>
      </c>
      <c r="E67" s="1">
        <v>1</v>
      </c>
      <c r="F67" s="1" t="s">
        <v>10</v>
      </c>
      <c r="G67" s="1" t="s">
        <v>27</v>
      </c>
      <c r="H67" s="1" t="s">
        <v>11</v>
      </c>
      <c r="I67" s="1">
        <v>38.739717978848418</v>
      </c>
      <c r="J67" s="1">
        <v>0</v>
      </c>
      <c r="K67" s="1">
        <v>1.5181</v>
      </c>
      <c r="L67" s="1" t="s">
        <v>46</v>
      </c>
      <c r="M67" s="1" t="s">
        <v>29</v>
      </c>
      <c r="N67" s="1" t="s">
        <v>28</v>
      </c>
      <c r="O67" s="1" t="s">
        <v>11</v>
      </c>
      <c r="P67" s="1">
        <f>Tabulka14[[#This Row],[x2]]/(1+Tabulka14[[#This Row],[y2]]*60.08/61.9789)</f>
        <v>38.739717978848418</v>
      </c>
      <c r="Q67" s="1">
        <f>Tabulka14[[#This Row],[y2]]</f>
        <v>0</v>
      </c>
      <c r="R67" s="1">
        <f>Tabulka14[[#This Row],[z2]]</f>
        <v>1.5181</v>
      </c>
      <c r="S67" s="1" t="s">
        <v>46</v>
      </c>
      <c r="T67" s="1" t="s">
        <v>44</v>
      </c>
      <c r="U67" s="1" t="s">
        <v>28</v>
      </c>
      <c r="V67" s="1" t="s">
        <v>11</v>
      </c>
      <c r="W67" s="1">
        <f>2*Tabulka14[[#This Row],[x3]]/61.9789*1000/(100-Tabulka14[[#This Row],[x2]])</f>
        <v>20.406268397526354</v>
      </c>
      <c r="X67" s="1">
        <f>(Tabulka14[[#This Row],[x2]]-Tabulka14[[#This Row],[x3]])/60.08*1000/(100-Tabulka14[[#This Row],[x2]])</f>
        <v>0</v>
      </c>
      <c r="Y67" s="1">
        <f>Tabulka14[[#This Row],[z2]]</f>
        <v>1.5181</v>
      </c>
      <c r="Z67" s="1" t="s">
        <v>46</v>
      </c>
      <c r="AA67" s="1" t="s">
        <v>36</v>
      </c>
      <c r="AB67" s="1" t="s">
        <v>37</v>
      </c>
      <c r="AC67" s="1" t="s">
        <v>11</v>
      </c>
      <c r="AD67" s="1">
        <f>Tabulka14[[#This Row],[y2]]</f>
        <v>0</v>
      </c>
      <c r="AE67" s="1">
        <f>Tabulka14[[#This Row],[x3]]</f>
        <v>38.739717978848418</v>
      </c>
      <c r="AF67" s="1">
        <f>Tabulka14[[#This Row],[x2]]-Tabulka14[[#This Row],[x3]]</f>
        <v>0</v>
      </c>
      <c r="AG67" s="1">
        <f>100-Tabulka14[[#This Row],[Na2O_proc]]-Tabulka14[[#This Row],[SiO2_proc]]</f>
        <v>61.260282021151582</v>
      </c>
      <c r="AH67" s="1">
        <f>Tabulka14[[#This Row],[z2]]</f>
        <v>1.5181</v>
      </c>
      <c r="AI67" s="1" t="str">
        <f>Tabulka14[[#This Row],[std2]]</f>
        <v>–</v>
      </c>
      <c r="AJ67" s="1" t="str">
        <f>Tabulka14[[#This Row],[z2Label]]</f>
        <v>Density</v>
      </c>
      <c r="AK67" s="1">
        <v>30</v>
      </c>
      <c r="AL67" s="1" t="s">
        <v>9</v>
      </c>
      <c r="AM67" s="1" t="s">
        <v>60</v>
      </c>
    </row>
    <row r="68" spans="1:39" x14ac:dyDescent="0.35">
      <c r="A68" s="1">
        <f>2*Tabulka14[[#This Row],[x3]]*Tabulka14[[#This Row],[z]]/(100*61.9789)*1000</f>
        <v>0</v>
      </c>
      <c r="B68" s="1">
        <f>Tabulka14[[#This Row],[y2]]*Tabulka14[[#This Row],[x]]/2</f>
        <v>0</v>
      </c>
      <c r="C68" s="1">
        <f>Tabulka14[[#This Row],[z2]]</f>
        <v>0.8</v>
      </c>
      <c r="D68" s="1" t="s">
        <v>46</v>
      </c>
      <c r="E68" s="1">
        <v>2</v>
      </c>
      <c r="F68" s="1" t="s">
        <v>10</v>
      </c>
      <c r="G68" s="1" t="s">
        <v>27</v>
      </c>
      <c r="H68" s="1" t="s">
        <v>12</v>
      </c>
      <c r="I68" s="1">
        <v>0</v>
      </c>
      <c r="J68" s="1">
        <v>0</v>
      </c>
      <c r="K68" s="1">
        <v>0.8</v>
      </c>
      <c r="L68" s="1" t="s">
        <v>46</v>
      </c>
      <c r="M68" s="1" t="s">
        <v>29</v>
      </c>
      <c r="N68" s="1" t="s">
        <v>28</v>
      </c>
      <c r="O68" s="1" t="s">
        <v>12</v>
      </c>
      <c r="P68" s="1">
        <f>Tabulka14[[#This Row],[x2]]/(1+Tabulka14[[#This Row],[y2]]*60.08/61.9789)</f>
        <v>0</v>
      </c>
      <c r="Q68" s="1">
        <f>Tabulka14[[#This Row],[y2]]</f>
        <v>0</v>
      </c>
      <c r="R68" s="1">
        <f>Tabulka14[[#This Row],[z2]]</f>
        <v>0.8</v>
      </c>
      <c r="S68" s="1" t="s">
        <v>46</v>
      </c>
      <c r="T68" s="1" t="s">
        <v>44</v>
      </c>
      <c r="U68" s="1" t="s">
        <v>28</v>
      </c>
      <c r="V68" s="1" t="s">
        <v>12</v>
      </c>
      <c r="W68" s="1">
        <f>2*Tabulka14[[#This Row],[x3]]/61.9789*1000/(100-Tabulka14[[#This Row],[x2]])</f>
        <v>0</v>
      </c>
      <c r="X68" s="1">
        <f>(Tabulka14[[#This Row],[x2]]-Tabulka14[[#This Row],[x3]])/60.08*1000/(100-Tabulka14[[#This Row],[x2]])</f>
        <v>0</v>
      </c>
      <c r="Y68" s="1">
        <f>Tabulka14[[#This Row],[z2]]</f>
        <v>0.8</v>
      </c>
      <c r="Z68" s="1" t="s">
        <v>46</v>
      </c>
      <c r="AA68" s="1" t="s">
        <v>36</v>
      </c>
      <c r="AB68" s="1" t="s">
        <v>37</v>
      </c>
      <c r="AC68" s="1" t="s">
        <v>12</v>
      </c>
      <c r="AD68" s="1">
        <f>Tabulka14[[#This Row],[y2]]</f>
        <v>0</v>
      </c>
      <c r="AE68" s="1">
        <f>Tabulka14[[#This Row],[x3]]</f>
        <v>0</v>
      </c>
      <c r="AF68" s="1">
        <f>Tabulka14[[#This Row],[x2]]-Tabulka14[[#This Row],[x3]]</f>
        <v>0</v>
      </c>
      <c r="AG68" s="1">
        <f>100-Tabulka14[[#This Row],[Na2O_proc]]-Tabulka14[[#This Row],[SiO2_proc]]</f>
        <v>100</v>
      </c>
      <c r="AH68" s="1">
        <f>Tabulka14[[#This Row],[z2]]</f>
        <v>0.8</v>
      </c>
      <c r="AI68" s="1" t="str">
        <f>Tabulka14[[#This Row],[std2]]</f>
        <v>–</v>
      </c>
      <c r="AJ68" s="1" t="str">
        <f>Tabulka14[[#This Row],[z2Label]]</f>
        <v>Viscosity</v>
      </c>
      <c r="AK68" s="1">
        <v>25</v>
      </c>
      <c r="AL68" s="1" t="s">
        <v>9</v>
      </c>
      <c r="AM68" s="1" t="s">
        <v>69</v>
      </c>
    </row>
    <row r="69" spans="1:39" x14ac:dyDescent="0.35">
      <c r="A69" s="1">
        <v>10</v>
      </c>
      <c r="B69" s="1">
        <f>Tabulka14[[#This Row],[y2]]*Tabulka14[[#This Row],[x]]/2</f>
        <v>0</v>
      </c>
      <c r="C69" s="1">
        <f>Tabulka14[[#This Row],[z2]]</f>
        <v>9.8000000000000007</v>
      </c>
      <c r="D69" s="1" t="s">
        <v>46</v>
      </c>
      <c r="E69" s="1">
        <v>3</v>
      </c>
      <c r="F69" s="1" t="s">
        <v>10</v>
      </c>
      <c r="G69" s="1" t="s">
        <v>27</v>
      </c>
      <c r="H69" s="1" t="s">
        <v>12</v>
      </c>
      <c r="I69" s="1">
        <v>23.23</v>
      </c>
      <c r="J69" s="1">
        <v>0</v>
      </c>
      <c r="K69" s="1">
        <v>9.8000000000000007</v>
      </c>
      <c r="L69" s="1" t="s">
        <v>46</v>
      </c>
      <c r="M69" s="1" t="s">
        <v>29</v>
      </c>
      <c r="N69" s="1" t="s">
        <v>28</v>
      </c>
      <c r="O69" s="1" t="s">
        <v>12</v>
      </c>
      <c r="P69" s="1">
        <f>Tabulka14[[#This Row],[x2]]/(1+Tabulka14[[#This Row],[y2]]*60.08/61.9789)</f>
        <v>23.23</v>
      </c>
      <c r="Q69" s="1">
        <f>Tabulka14[[#This Row],[y2]]</f>
        <v>0</v>
      </c>
      <c r="R69" s="1">
        <f>Tabulka14[[#This Row],[z2]]</f>
        <v>9.8000000000000007</v>
      </c>
      <c r="S69" s="1" t="s">
        <v>46</v>
      </c>
      <c r="T69" s="1" t="s">
        <v>44</v>
      </c>
      <c r="U69" s="1" t="s">
        <v>28</v>
      </c>
      <c r="V69" s="1" t="s">
        <v>12</v>
      </c>
      <c r="W69" s="1">
        <f>2*Tabulka14[[#This Row],[x3]]/61.9789*1000/(100-Tabulka14[[#This Row],[x2]])</f>
        <v>9.7643603999169564</v>
      </c>
      <c r="X69" s="1">
        <f>(Tabulka14[[#This Row],[x2]]-Tabulka14[[#This Row],[x3]])/60.08*1000/(100-Tabulka14[[#This Row],[x2]])</f>
        <v>0</v>
      </c>
      <c r="Y69" s="1">
        <f>Tabulka14[[#This Row],[z2]]</f>
        <v>9.8000000000000007</v>
      </c>
      <c r="Z69" s="1" t="s">
        <v>46</v>
      </c>
      <c r="AA69" s="1" t="s">
        <v>36</v>
      </c>
      <c r="AB69" s="1" t="s">
        <v>37</v>
      </c>
      <c r="AC69" s="1" t="s">
        <v>12</v>
      </c>
      <c r="AD69" s="1">
        <f>Tabulka14[[#This Row],[y2]]</f>
        <v>0</v>
      </c>
      <c r="AE69" s="1">
        <f>Tabulka14[[#This Row],[x3]]</f>
        <v>23.23</v>
      </c>
      <c r="AF69" s="1">
        <f>Tabulka14[[#This Row],[x2]]-Tabulka14[[#This Row],[x3]]</f>
        <v>0</v>
      </c>
      <c r="AG69" s="1">
        <f>100-Tabulka14[[#This Row],[Na2O_proc]]-Tabulka14[[#This Row],[SiO2_proc]]</f>
        <v>76.77</v>
      </c>
      <c r="AH69" s="1">
        <f>Tabulka14[[#This Row],[z2]]</f>
        <v>9.8000000000000007</v>
      </c>
      <c r="AI69" s="1" t="str">
        <f>Tabulka14[[#This Row],[std2]]</f>
        <v>–</v>
      </c>
      <c r="AJ69" s="1" t="str">
        <f>Tabulka14[[#This Row],[z2Label]]</f>
        <v>Viscosity</v>
      </c>
      <c r="AK69" s="1">
        <v>25</v>
      </c>
      <c r="AL69" s="1" t="s">
        <v>9</v>
      </c>
      <c r="AM69" s="1" t="s">
        <v>69</v>
      </c>
    </row>
    <row r="70" spans="1:39" x14ac:dyDescent="0.35">
      <c r="A70" s="2" t="s">
        <v>68</v>
      </c>
      <c r="B70" s="2" t="s">
        <v>68</v>
      </c>
      <c r="C70" s="1">
        <f>Tabulka14[[#This Row],[z2]]</f>
        <v>11</v>
      </c>
      <c r="D70" s="1" t="s">
        <v>46</v>
      </c>
      <c r="E70" s="1">
        <v>4</v>
      </c>
      <c r="F70" s="1" t="s">
        <v>10</v>
      </c>
      <c r="G70" s="1" t="s">
        <v>27</v>
      </c>
      <c r="H70" s="1" t="s">
        <v>12</v>
      </c>
      <c r="I70" s="1">
        <v>28.387096774193548</v>
      </c>
      <c r="J70" s="1">
        <v>1.0316061917443409</v>
      </c>
      <c r="K70" s="1">
        <v>11</v>
      </c>
      <c r="L70" s="1" t="s">
        <v>46</v>
      </c>
      <c r="M70" s="1" t="s">
        <v>29</v>
      </c>
      <c r="N70" s="1" t="s">
        <v>28</v>
      </c>
      <c r="O70" s="1" t="s">
        <v>12</v>
      </c>
      <c r="P70" s="1">
        <f>Tabulka14[[#This Row],[x2]]/(1+Tabulka14[[#This Row],[y2]]*60.08/61.9789)</f>
        <v>14.193548387096774</v>
      </c>
      <c r="Q70" s="1">
        <f>Tabulka14[[#This Row],[y2]]</f>
        <v>1.0316061917443409</v>
      </c>
      <c r="R70" s="1">
        <f>Tabulka14[[#This Row],[z2]]</f>
        <v>11</v>
      </c>
      <c r="S70" s="1" t="s">
        <v>46</v>
      </c>
      <c r="T70" s="1" t="s">
        <v>44</v>
      </c>
      <c r="U70" s="1" t="s">
        <v>28</v>
      </c>
      <c r="V70" s="1" t="s">
        <v>12</v>
      </c>
      <c r="W70" s="1">
        <f>2*Tabulka14[[#This Row],[x3]]/61.9789*1000/(100-Tabulka14[[#This Row],[x2]])</f>
        <v>6.3956668543068114</v>
      </c>
      <c r="X70" s="1">
        <f>(Tabulka14[[#This Row],[x2]]-Tabulka14[[#This Row],[x3]])/60.08*1000/(100-Tabulka14[[#This Row],[x2]])</f>
        <v>3.298904763618479</v>
      </c>
      <c r="Y70" s="1">
        <f>Tabulka14[[#This Row],[z2]]</f>
        <v>11</v>
      </c>
      <c r="Z70" s="1" t="s">
        <v>46</v>
      </c>
      <c r="AA70" s="1" t="s">
        <v>36</v>
      </c>
      <c r="AB70" s="1" t="s">
        <v>37</v>
      </c>
      <c r="AC70" s="1" t="s">
        <v>12</v>
      </c>
      <c r="AD70" s="1">
        <f>Tabulka14[[#This Row],[y2]]</f>
        <v>1.0316061917443409</v>
      </c>
      <c r="AE70" s="1">
        <f>Tabulka14[[#This Row],[x3]]</f>
        <v>14.193548387096774</v>
      </c>
      <c r="AF70" s="1">
        <f>Tabulka14[[#This Row],[x2]]-Tabulka14[[#This Row],[x3]]</f>
        <v>14.193548387096774</v>
      </c>
      <c r="AG70" s="1">
        <f>100-Tabulka14[[#This Row],[Na2O_proc]]-Tabulka14[[#This Row],[SiO2_proc]]</f>
        <v>71.612903225806463</v>
      </c>
      <c r="AH70" s="1">
        <f>Tabulka14[[#This Row],[z2]]</f>
        <v>11</v>
      </c>
      <c r="AI70" s="1" t="str">
        <f>Tabulka14[[#This Row],[std2]]</f>
        <v>–</v>
      </c>
      <c r="AJ70" s="1" t="str">
        <f>Tabulka14[[#This Row],[z2Label]]</f>
        <v>Viscosity</v>
      </c>
      <c r="AK70" s="1">
        <v>25</v>
      </c>
      <c r="AL70" s="1" t="s">
        <v>9</v>
      </c>
      <c r="AM70" s="1" t="s">
        <v>69</v>
      </c>
    </row>
    <row r="71" spans="1:39" x14ac:dyDescent="0.35">
      <c r="A71" s="2" t="s">
        <v>68</v>
      </c>
      <c r="B71" s="2" t="s">
        <v>68</v>
      </c>
      <c r="C71" s="1">
        <f>Tabulka14[[#This Row],[z2]]</f>
        <v>12.5</v>
      </c>
      <c r="D71" s="1" t="s">
        <v>46</v>
      </c>
      <c r="E71" s="1">
        <v>5</v>
      </c>
      <c r="F71" s="1" t="s">
        <v>10</v>
      </c>
      <c r="G71" s="1" t="s">
        <v>27</v>
      </c>
      <c r="H71" s="1" t="s">
        <v>12</v>
      </c>
      <c r="I71" s="1">
        <v>29.487179487179489</v>
      </c>
      <c r="J71" s="1">
        <v>1.1347668109187752</v>
      </c>
      <c r="K71" s="1">
        <v>12.5</v>
      </c>
      <c r="L71" s="1" t="s">
        <v>46</v>
      </c>
      <c r="M71" s="1" t="s">
        <v>29</v>
      </c>
      <c r="N71" s="1" t="s">
        <v>28</v>
      </c>
      <c r="O71" s="1" t="s">
        <v>12</v>
      </c>
      <c r="P71" s="1">
        <f>Tabulka14[[#This Row],[x2]]/(1+Tabulka14[[#This Row],[y2]]*60.08/61.9789)</f>
        <v>14.041514041514041</v>
      </c>
      <c r="Q71" s="1">
        <f>Tabulka14[[#This Row],[y2]]</f>
        <v>1.1347668109187752</v>
      </c>
      <c r="R71" s="1">
        <f>Tabulka14[[#This Row],[z2]]</f>
        <v>12.5</v>
      </c>
      <c r="S71" s="1" t="s">
        <v>46</v>
      </c>
      <c r="T71" s="1" t="s">
        <v>44</v>
      </c>
      <c r="U71" s="1" t="s">
        <v>28</v>
      </c>
      <c r="V71" s="1" t="s">
        <v>12</v>
      </c>
      <c r="W71" s="1">
        <f>2*Tabulka14[[#This Row],[x3]]/61.9789*1000/(100-Tabulka14[[#This Row],[x2]])</f>
        <v>6.4258707119422613</v>
      </c>
      <c r="X71" s="1">
        <f>(Tabulka14[[#This Row],[x2]]-Tabulka14[[#This Row],[x3]])/60.08*1000/(100-Tabulka14[[#This Row],[x2]])</f>
        <v>3.6459324075835404</v>
      </c>
      <c r="Y71" s="1">
        <f>Tabulka14[[#This Row],[z2]]</f>
        <v>12.5</v>
      </c>
      <c r="Z71" s="1" t="s">
        <v>46</v>
      </c>
      <c r="AA71" s="1" t="s">
        <v>36</v>
      </c>
      <c r="AB71" s="1" t="s">
        <v>37</v>
      </c>
      <c r="AC71" s="1" t="s">
        <v>12</v>
      </c>
      <c r="AD71" s="1">
        <f>Tabulka14[[#This Row],[y2]]</f>
        <v>1.1347668109187752</v>
      </c>
      <c r="AE71" s="1">
        <f>Tabulka14[[#This Row],[x3]]</f>
        <v>14.041514041514041</v>
      </c>
      <c r="AF71" s="1">
        <f>Tabulka14[[#This Row],[x2]]-Tabulka14[[#This Row],[x3]]</f>
        <v>15.445665445665448</v>
      </c>
      <c r="AG71" s="1">
        <f>100-Tabulka14[[#This Row],[Na2O_proc]]-Tabulka14[[#This Row],[SiO2_proc]]</f>
        <v>70.512820512820525</v>
      </c>
      <c r="AH71" s="1">
        <f>Tabulka14[[#This Row],[z2]]</f>
        <v>12.5</v>
      </c>
      <c r="AI71" s="1" t="str">
        <f>Tabulka14[[#This Row],[std2]]</f>
        <v>–</v>
      </c>
      <c r="AJ71" s="1" t="str">
        <f>Tabulka14[[#This Row],[z2Label]]</f>
        <v>Viscosity</v>
      </c>
      <c r="AK71" s="1">
        <v>25</v>
      </c>
      <c r="AL71" s="1" t="s">
        <v>9</v>
      </c>
      <c r="AM71" s="1" t="s">
        <v>69</v>
      </c>
    </row>
    <row r="72" spans="1:39" x14ac:dyDescent="0.35">
      <c r="A72" s="2" t="s">
        <v>68</v>
      </c>
      <c r="B72" s="2" t="s">
        <v>68</v>
      </c>
      <c r="C72" s="1">
        <f>Tabulka14[[#This Row],[z2]]</f>
        <v>14.5</v>
      </c>
      <c r="D72" s="1" t="s">
        <v>46</v>
      </c>
      <c r="E72" s="1">
        <v>6</v>
      </c>
      <c r="F72" s="1" t="s">
        <v>10</v>
      </c>
      <c r="G72" s="1" t="s">
        <v>27</v>
      </c>
      <c r="H72" s="1" t="s">
        <v>12</v>
      </c>
      <c r="I72" s="1">
        <v>30.586370839936606</v>
      </c>
      <c r="J72" s="1">
        <v>1.237927430093209</v>
      </c>
      <c r="K72" s="1">
        <v>14.5</v>
      </c>
      <c r="L72" s="1" t="s">
        <v>46</v>
      </c>
      <c r="M72" s="1" t="s">
        <v>29</v>
      </c>
      <c r="N72" s="1" t="s">
        <v>28</v>
      </c>
      <c r="O72" s="1" t="s">
        <v>12</v>
      </c>
      <c r="P72" s="1">
        <f>Tabulka14[[#This Row],[x2]]/(1+Tabulka14[[#This Row],[y2]]*60.08/61.9789)</f>
        <v>13.902895836334819</v>
      </c>
      <c r="Q72" s="1">
        <f>Tabulka14[[#This Row],[y2]]</f>
        <v>1.237927430093209</v>
      </c>
      <c r="R72" s="1">
        <f>Tabulka14[[#This Row],[z2]]</f>
        <v>14.5</v>
      </c>
      <c r="S72" s="1" t="s">
        <v>46</v>
      </c>
      <c r="T72" s="1" t="s">
        <v>44</v>
      </c>
      <c r="U72" s="1" t="s">
        <v>28</v>
      </c>
      <c r="V72" s="1" t="s">
        <v>12</v>
      </c>
      <c r="W72" s="1">
        <f>2*Tabulka14[[#This Row],[x3]]/61.9789*1000/(100-Tabulka14[[#This Row],[x2]])</f>
        <v>6.4631859230449624</v>
      </c>
      <c r="X72" s="1">
        <f>(Tabulka14[[#This Row],[x2]]-Tabulka14[[#This Row],[x3]])/60.08*1000/(100-Tabulka14[[#This Row],[x2]])</f>
        <v>4.0004775699648292</v>
      </c>
      <c r="Y72" s="1">
        <f>Tabulka14[[#This Row],[z2]]</f>
        <v>14.5</v>
      </c>
      <c r="Z72" s="1" t="s">
        <v>46</v>
      </c>
      <c r="AA72" s="1" t="s">
        <v>36</v>
      </c>
      <c r="AB72" s="1" t="s">
        <v>37</v>
      </c>
      <c r="AC72" s="1" t="s">
        <v>12</v>
      </c>
      <c r="AD72" s="1">
        <f>Tabulka14[[#This Row],[y2]]</f>
        <v>1.237927430093209</v>
      </c>
      <c r="AE72" s="1">
        <f>Tabulka14[[#This Row],[x3]]</f>
        <v>13.902895836334819</v>
      </c>
      <c r="AF72" s="1">
        <f>Tabulka14[[#This Row],[x2]]-Tabulka14[[#This Row],[x3]]</f>
        <v>16.683475003601785</v>
      </c>
      <c r="AG72" s="1">
        <f>100-Tabulka14[[#This Row],[Na2O_proc]]-Tabulka14[[#This Row],[SiO2_proc]]</f>
        <v>69.413629160063394</v>
      </c>
      <c r="AH72" s="1">
        <f>Tabulka14[[#This Row],[z2]]</f>
        <v>14.5</v>
      </c>
      <c r="AI72" s="1" t="str">
        <f>Tabulka14[[#This Row],[std2]]</f>
        <v>–</v>
      </c>
      <c r="AJ72" s="1" t="str">
        <f>Tabulka14[[#This Row],[z2Label]]</f>
        <v>Viscosity</v>
      </c>
      <c r="AK72" s="1">
        <v>25</v>
      </c>
      <c r="AL72" s="1" t="s">
        <v>9</v>
      </c>
      <c r="AM72" s="1" t="s">
        <v>69</v>
      </c>
    </row>
    <row r="73" spans="1:39" x14ac:dyDescent="0.35">
      <c r="A73" s="2" t="s">
        <v>68</v>
      </c>
      <c r="B73" s="2" t="s">
        <v>68</v>
      </c>
      <c r="C73" s="1">
        <f>Tabulka14[[#This Row],[z2]]</f>
        <v>16.3</v>
      </c>
      <c r="D73" s="1" t="s">
        <v>46</v>
      </c>
      <c r="E73" s="1">
        <v>7</v>
      </c>
      <c r="F73" s="1" t="s">
        <v>10</v>
      </c>
      <c r="G73" s="1" t="s">
        <v>27</v>
      </c>
      <c r="H73" s="1" t="s">
        <v>12</v>
      </c>
      <c r="I73" s="1">
        <v>31.761006289308177</v>
      </c>
      <c r="J73" s="1">
        <v>1.3410880492676434</v>
      </c>
      <c r="K73" s="1">
        <v>16.3</v>
      </c>
      <c r="L73" s="1" t="s">
        <v>46</v>
      </c>
      <c r="M73" s="1" t="s">
        <v>29</v>
      </c>
      <c r="N73" s="1" t="s">
        <v>28</v>
      </c>
      <c r="O73" s="1" t="s">
        <v>12</v>
      </c>
      <c r="P73" s="1">
        <f>Tabulka14[[#This Row],[x2]]/(1+Tabulka14[[#This Row],[y2]]*60.08/61.9789)</f>
        <v>13.809133169264426</v>
      </c>
      <c r="Q73" s="1">
        <f>Tabulka14[[#This Row],[y2]]</f>
        <v>1.3410880492676434</v>
      </c>
      <c r="R73" s="1">
        <f>Tabulka14[[#This Row],[z2]]</f>
        <v>16.3</v>
      </c>
      <c r="S73" s="1" t="s">
        <v>46</v>
      </c>
      <c r="T73" s="1" t="s">
        <v>44</v>
      </c>
      <c r="U73" s="1" t="s">
        <v>28</v>
      </c>
      <c r="V73" s="1" t="s">
        <v>12</v>
      </c>
      <c r="W73" s="1">
        <f>2*Tabulka14[[#This Row],[x3]]/61.9789*1000/(100-Tabulka14[[#This Row],[x2]])</f>
        <v>6.530101555858149</v>
      </c>
      <c r="X73" s="1">
        <f>(Tabulka14[[#This Row],[x2]]-Tabulka14[[#This Row],[x3]])/60.08*1000/(100-Tabulka14[[#This Row],[x2]])</f>
        <v>4.378720578532703</v>
      </c>
      <c r="Y73" s="1">
        <f>Tabulka14[[#This Row],[z2]]</f>
        <v>16.3</v>
      </c>
      <c r="Z73" s="1" t="s">
        <v>46</v>
      </c>
      <c r="AA73" s="1" t="s">
        <v>36</v>
      </c>
      <c r="AB73" s="1" t="s">
        <v>37</v>
      </c>
      <c r="AC73" s="1" t="s">
        <v>12</v>
      </c>
      <c r="AD73" s="1">
        <f>Tabulka14[[#This Row],[y2]]</f>
        <v>1.3410880492676434</v>
      </c>
      <c r="AE73" s="1">
        <f>Tabulka14[[#This Row],[x3]]</f>
        <v>13.809133169264426</v>
      </c>
      <c r="AF73" s="1">
        <f>Tabulka14[[#This Row],[x2]]-Tabulka14[[#This Row],[x3]]</f>
        <v>17.95187312004375</v>
      </c>
      <c r="AG73" s="1">
        <f>100-Tabulka14[[#This Row],[Na2O_proc]]-Tabulka14[[#This Row],[SiO2_proc]]</f>
        <v>68.23899371069183</v>
      </c>
      <c r="AH73" s="1">
        <f>Tabulka14[[#This Row],[z2]]</f>
        <v>16.3</v>
      </c>
      <c r="AI73" s="1" t="str">
        <f>Tabulka14[[#This Row],[std2]]</f>
        <v>–</v>
      </c>
      <c r="AJ73" s="1" t="str">
        <f>Tabulka14[[#This Row],[z2Label]]</f>
        <v>Viscosity</v>
      </c>
      <c r="AK73" s="1">
        <v>25</v>
      </c>
      <c r="AL73" s="1" t="s">
        <v>9</v>
      </c>
      <c r="AM73" s="1" t="s">
        <v>69</v>
      </c>
    </row>
    <row r="74" spans="1:39" x14ac:dyDescent="0.35">
      <c r="A74" s="2" t="s">
        <v>68</v>
      </c>
      <c r="B74" s="2" t="s">
        <v>68</v>
      </c>
      <c r="C74" s="1">
        <f>Tabulka14[[#This Row],[z2]]</f>
        <v>21.3</v>
      </c>
      <c r="D74" s="1" t="s">
        <v>46</v>
      </c>
      <c r="E74" s="1">
        <v>8</v>
      </c>
      <c r="F74" s="1" t="s">
        <v>10</v>
      </c>
      <c r="G74" s="1" t="s">
        <v>27</v>
      </c>
      <c r="H74" s="1" t="s">
        <v>12</v>
      </c>
      <c r="I74" s="1">
        <v>15.432098765432098</v>
      </c>
      <c r="J74" s="1">
        <v>1.5474092876165113</v>
      </c>
      <c r="K74" s="1">
        <v>21.3</v>
      </c>
      <c r="L74" s="1" t="s">
        <v>46</v>
      </c>
      <c r="M74" s="1" t="s">
        <v>29</v>
      </c>
      <c r="N74" s="1" t="s">
        <v>28</v>
      </c>
      <c r="O74" s="1" t="s">
        <v>12</v>
      </c>
      <c r="P74" s="1">
        <f>Tabulka14[[#This Row],[x2]]/(1+Tabulka14[[#This Row],[y2]]*60.08/61.9789)</f>
        <v>6.1728395061728394</v>
      </c>
      <c r="Q74" s="1">
        <f>Tabulka14[[#This Row],[y2]]</f>
        <v>1.5474092876165113</v>
      </c>
      <c r="R74" s="1">
        <f>Tabulka14[[#This Row],[z2]]</f>
        <v>21.3</v>
      </c>
      <c r="S74" s="1" t="s">
        <v>46</v>
      </c>
      <c r="T74" s="1" t="s">
        <v>44</v>
      </c>
      <c r="U74" s="1" t="s">
        <v>28</v>
      </c>
      <c r="V74" s="1" t="s">
        <v>12</v>
      </c>
      <c r="W74" s="1">
        <f>2*Tabulka14[[#This Row],[x3]]/61.9789*1000/(100-Tabulka14[[#This Row],[x2]])</f>
        <v>2.3554048468084141</v>
      </c>
      <c r="X74" s="1">
        <f>(Tabulka14[[#This Row],[x2]]-Tabulka14[[#This Row],[x3]])/60.08*1000/(100-Tabulka14[[#This Row],[x2]])</f>
        <v>1.8223876680241435</v>
      </c>
      <c r="Y74" s="1">
        <f>Tabulka14[[#This Row],[z2]]</f>
        <v>21.3</v>
      </c>
      <c r="Z74" s="1" t="s">
        <v>46</v>
      </c>
      <c r="AA74" s="1" t="s">
        <v>36</v>
      </c>
      <c r="AB74" s="1" t="s">
        <v>37</v>
      </c>
      <c r="AC74" s="1" t="s">
        <v>12</v>
      </c>
      <c r="AD74" s="1">
        <f>Tabulka14[[#This Row],[y2]]</f>
        <v>1.5474092876165113</v>
      </c>
      <c r="AE74" s="1">
        <f>Tabulka14[[#This Row],[x3]]</f>
        <v>6.1728395061728394</v>
      </c>
      <c r="AF74" s="1">
        <f>Tabulka14[[#This Row],[x2]]-Tabulka14[[#This Row],[x3]]</f>
        <v>9.2592592592592595</v>
      </c>
      <c r="AG74" s="1">
        <f>100-Tabulka14[[#This Row],[Na2O_proc]]-Tabulka14[[#This Row],[SiO2_proc]]</f>
        <v>84.567901234567898</v>
      </c>
      <c r="AH74" s="1">
        <f>Tabulka14[[#This Row],[z2]]</f>
        <v>21.3</v>
      </c>
      <c r="AI74" s="1" t="str">
        <f>Tabulka14[[#This Row],[std2]]</f>
        <v>–</v>
      </c>
      <c r="AJ74" s="1" t="str">
        <f>Tabulka14[[#This Row],[z2Label]]</f>
        <v>Viscosity</v>
      </c>
      <c r="AK74" s="1">
        <v>25</v>
      </c>
      <c r="AL74" s="1" t="s">
        <v>9</v>
      </c>
      <c r="AM74" s="1" t="s">
        <v>69</v>
      </c>
    </row>
    <row r="75" spans="1:39" x14ac:dyDescent="0.35">
      <c r="A75" s="2" t="s">
        <v>68</v>
      </c>
      <c r="B75" s="2" t="s">
        <v>68</v>
      </c>
      <c r="C75" s="1">
        <f>Tabulka14[[#This Row],[z2]]</f>
        <v>236</v>
      </c>
      <c r="D75" s="1" t="s">
        <v>46</v>
      </c>
      <c r="E75" s="1">
        <v>9</v>
      </c>
      <c r="F75" s="1" t="s">
        <v>10</v>
      </c>
      <c r="G75" s="1" t="s">
        <v>27</v>
      </c>
      <c r="H75" s="1" t="s">
        <v>12</v>
      </c>
      <c r="I75" s="1">
        <v>44.099999999999994</v>
      </c>
      <c r="J75" s="1">
        <v>2.0632123834886817</v>
      </c>
      <c r="K75" s="1">
        <v>236</v>
      </c>
      <c r="L75" s="1" t="s">
        <v>46</v>
      </c>
      <c r="M75" s="1" t="s">
        <v>29</v>
      </c>
      <c r="N75" s="1" t="s">
        <v>28</v>
      </c>
      <c r="O75" s="1" t="s">
        <v>12</v>
      </c>
      <c r="P75" s="1">
        <f>Tabulka14[[#This Row],[x2]]/(1+Tabulka14[[#This Row],[y2]]*60.08/61.9789)</f>
        <v>14.699999999999998</v>
      </c>
      <c r="Q75" s="1">
        <f>Tabulka14[[#This Row],[y2]]</f>
        <v>2.0632123834886817</v>
      </c>
      <c r="R75" s="1">
        <f>Tabulka14[[#This Row],[z2]]</f>
        <v>236</v>
      </c>
      <c r="S75" s="1" t="s">
        <v>46</v>
      </c>
      <c r="T75" s="1" t="s">
        <v>44</v>
      </c>
      <c r="U75" s="1" t="s">
        <v>28</v>
      </c>
      <c r="V75" s="1" t="s">
        <v>12</v>
      </c>
      <c r="W75" s="1">
        <f>2*Tabulka14[[#This Row],[x3]]/61.9789*1000/(100-Tabulka14[[#This Row],[x2]])</f>
        <v>8.4857778550759626</v>
      </c>
      <c r="X75" s="1">
        <f>(Tabulka14[[#This Row],[x2]]-Tabulka14[[#This Row],[x3]])/60.08*1000/(100-Tabulka14[[#This Row],[x2]])</f>
        <v>8.7539809770633781</v>
      </c>
      <c r="Y75" s="1">
        <f>Tabulka14[[#This Row],[z2]]</f>
        <v>236</v>
      </c>
      <c r="Z75" s="1" t="s">
        <v>46</v>
      </c>
      <c r="AA75" s="1" t="s">
        <v>36</v>
      </c>
      <c r="AB75" s="1" t="s">
        <v>37</v>
      </c>
      <c r="AC75" s="1" t="s">
        <v>12</v>
      </c>
      <c r="AD75" s="1">
        <f>Tabulka14[[#This Row],[y2]]</f>
        <v>2.0632123834886817</v>
      </c>
      <c r="AE75" s="1">
        <f>Tabulka14[[#This Row],[x3]]</f>
        <v>14.699999999999998</v>
      </c>
      <c r="AF75" s="1">
        <f>Tabulka14[[#This Row],[x2]]-Tabulka14[[#This Row],[x3]]</f>
        <v>29.4</v>
      </c>
      <c r="AG75" s="1">
        <f>100-Tabulka14[[#This Row],[Na2O_proc]]-Tabulka14[[#This Row],[SiO2_proc]]</f>
        <v>55.9</v>
      </c>
      <c r="AH75" s="1">
        <f>Tabulka14[[#This Row],[z2]]</f>
        <v>236</v>
      </c>
      <c r="AI75" s="1" t="str">
        <f>Tabulka14[[#This Row],[std2]]</f>
        <v>–</v>
      </c>
      <c r="AJ75" s="1" t="str">
        <f>Tabulka14[[#This Row],[z2Label]]</f>
        <v>Viscosity</v>
      </c>
      <c r="AK75" s="1">
        <v>25</v>
      </c>
      <c r="AL75" s="1" t="s">
        <v>9</v>
      </c>
      <c r="AM75" s="1" t="s">
        <v>69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NaOH-NaVS, KOH-KVS</vt:lpstr>
      <vt:lpstr>Na2CO3, K2CO3</vt:lpstr>
      <vt:lpstr>from 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Bílek Vlastimil</dc:creator>
  <cp:lastModifiedBy>Dvořák Richard (134976)</cp:lastModifiedBy>
  <dcterms:created xsi:type="dcterms:W3CDTF">2021-03-02T12:29:59Z</dcterms:created>
  <dcterms:modified xsi:type="dcterms:W3CDTF">2023-03-06T10:13:29Z</dcterms:modified>
</cp:coreProperties>
</file>